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yson\Dropbox\Academic\4th Year\ELEN4012\Raiden\data\"/>
    </mc:Choice>
  </mc:AlternateContent>
  <bookViews>
    <workbookView xWindow="0" yWindow="0" windowWidth="16388" windowHeight="8190" tabRatio="500" firstSheet="1" activeTab="1"/>
  </bookViews>
  <sheets>
    <sheet name="datapura" sheetId="1" state="hidden" r:id="rId1"/>
    <sheet name="HS data" sheetId="2" r:id="rId2"/>
  </sheets>
  <definedNames>
    <definedName name="_xlnm._FilterDatabase" localSheetId="1">'HS data'!$D$1:$WJ$1</definedName>
    <definedName name="_xlnm.Print_Area" localSheetId="1">'HS data'!$A:$W</definedName>
    <definedName name="_xlnm.Print_Titles" localSheetId="1">'HS data'!$1:$1</definedName>
    <definedName name="Z_1DA2E302_A3CE_4B69_960E_A8BE1D3AB7C9_.wvu.Cols" localSheetId="1">'HS data'!#REF!,'HS data'!#REF!</definedName>
    <definedName name="Z_1DA2E302_A3CE_4B69_960E_A8BE1D3AB7C9_.wvu.FilterData" localSheetId="1">'HS data'!$D$1:$AA$1445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403" i="2" l="1"/>
  <c r="F1403" i="2"/>
  <c r="G1402" i="2"/>
  <c r="F1402" i="2"/>
  <c r="G1401" i="2"/>
  <c r="F1401" i="2"/>
  <c r="G1400" i="2"/>
  <c r="F1400" i="2"/>
  <c r="G1399" i="2"/>
  <c r="F1399" i="2"/>
  <c r="G1398" i="2"/>
  <c r="F1398" i="2"/>
  <c r="G1397" i="2"/>
  <c r="F1397" i="2"/>
  <c r="G1396" i="2"/>
  <c r="F1396" i="2"/>
  <c r="G1395" i="2"/>
  <c r="F1395" i="2"/>
  <c r="G1394" i="2"/>
  <c r="F1394" i="2"/>
  <c r="G1393" i="2"/>
  <c r="F1393" i="2"/>
  <c r="G1392" i="2"/>
  <c r="F1392" i="2"/>
  <c r="G1391" i="2"/>
  <c r="F1391" i="2"/>
  <c r="G1390" i="2"/>
  <c r="F1390" i="2"/>
  <c r="G1389" i="2"/>
  <c r="F1389" i="2"/>
  <c r="G1388" i="2"/>
  <c r="F1388" i="2"/>
  <c r="G1387" i="2"/>
  <c r="F1387" i="2"/>
  <c r="G1386" i="2"/>
  <c r="F1386" i="2"/>
  <c r="G1385" i="2"/>
  <c r="F1385" i="2"/>
  <c r="G1384" i="2"/>
  <c r="F1384" i="2"/>
  <c r="G1383" i="2"/>
  <c r="F1383" i="2"/>
  <c r="G1382" i="2"/>
  <c r="F1382" i="2"/>
  <c r="G1381" i="2"/>
  <c r="F1381" i="2"/>
  <c r="G1380" i="2"/>
  <c r="F1380" i="2"/>
  <c r="G1379" i="2"/>
  <c r="F1379" i="2"/>
  <c r="G1378" i="2"/>
  <c r="F1378" i="2"/>
  <c r="G1377" i="2"/>
  <c r="F1377" i="2"/>
  <c r="G1376" i="2"/>
  <c r="F1376" i="2"/>
  <c r="G1375" i="2"/>
  <c r="F1375" i="2"/>
  <c r="G1374" i="2"/>
  <c r="F1374" i="2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H1339" i="2"/>
  <c r="G1339" i="2"/>
  <c r="F1339" i="2"/>
  <c r="H1338" i="2"/>
  <c r="G1338" i="2"/>
  <c r="F1338" i="2"/>
  <c r="G1337" i="2"/>
  <c r="F1337" i="2"/>
  <c r="H1336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H1297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H1268" i="2"/>
  <c r="G1268" i="2"/>
  <c r="F1268" i="2"/>
  <c r="G1267" i="2"/>
  <c r="F1267" i="2"/>
  <c r="H1266" i="2"/>
  <c r="G1266" i="2"/>
  <c r="F1266" i="2"/>
  <c r="H1265" i="2"/>
  <c r="G1265" i="2"/>
  <c r="F1265" i="2"/>
  <c r="H1264" i="2"/>
  <c r="G1264" i="2"/>
  <c r="F1264" i="2"/>
  <c r="H1263" i="2"/>
  <c r="G1263" i="2"/>
  <c r="F1263" i="2"/>
  <c r="H1262" i="2"/>
  <c r="G1262" i="2"/>
  <c r="F1262" i="2"/>
  <c r="H1261" i="2"/>
  <c r="G1261" i="2"/>
  <c r="F1261" i="2"/>
  <c r="H1260" i="2"/>
  <c r="G1260" i="2"/>
  <c r="F1260" i="2"/>
  <c r="G1259" i="2"/>
  <c r="F1259" i="2"/>
  <c r="H1258" i="2"/>
  <c r="G1258" i="2"/>
  <c r="F1258" i="2"/>
  <c r="H1257" i="2"/>
  <c r="G1257" i="2"/>
  <c r="F1257" i="2"/>
  <c r="H1256" i="2"/>
  <c r="G1256" i="2"/>
  <c r="F1256" i="2"/>
  <c r="H1255" i="2"/>
  <c r="G1255" i="2"/>
  <c r="F1255" i="2"/>
  <c r="H1254" i="2"/>
  <c r="G1254" i="2"/>
  <c r="F1254" i="2"/>
  <c r="H1253" i="2"/>
  <c r="G1253" i="2"/>
  <c r="F1253" i="2"/>
  <c r="H1252" i="2"/>
  <c r="G1252" i="2"/>
  <c r="F1252" i="2"/>
  <c r="H1251" i="2"/>
  <c r="G1251" i="2"/>
  <c r="F1251" i="2"/>
  <c r="AD1250" i="2"/>
  <c r="AC1250" i="2"/>
  <c r="H1250" i="2"/>
  <c r="G1250" i="2"/>
  <c r="F1250" i="2"/>
  <c r="H1249" i="2"/>
  <c r="G1249" i="2"/>
  <c r="F1249" i="2"/>
  <c r="H1248" i="2"/>
  <c r="G1248" i="2"/>
  <c r="F1248" i="2"/>
  <c r="H1247" i="2"/>
  <c r="G1247" i="2"/>
  <c r="F1247" i="2"/>
  <c r="G1246" i="2"/>
  <c r="F1246" i="2"/>
  <c r="G1245" i="2"/>
  <c r="F1245" i="2"/>
  <c r="H1244" i="2"/>
  <c r="G1244" i="2"/>
  <c r="F1244" i="2"/>
  <c r="G1243" i="2"/>
  <c r="F1243" i="2"/>
  <c r="G1242" i="2"/>
  <c r="F1242" i="2"/>
  <c r="G1241" i="2"/>
  <c r="F1241" i="2"/>
  <c r="H1240" i="2"/>
  <c r="G1240" i="2"/>
  <c r="F1240" i="2"/>
  <c r="G1239" i="2"/>
  <c r="F1239" i="2"/>
  <c r="H1238" i="2"/>
  <c r="G1238" i="2"/>
  <c r="F1238" i="2"/>
  <c r="H1237" i="2"/>
  <c r="G1237" i="2"/>
  <c r="F1237" i="2"/>
  <c r="H1236" i="2"/>
  <c r="G1236" i="2"/>
  <c r="F1236" i="2"/>
  <c r="H1235" i="2"/>
  <c r="G1235" i="2"/>
  <c r="F1235" i="2"/>
  <c r="G1234" i="2"/>
  <c r="F1234" i="2"/>
  <c r="H1233" i="2"/>
  <c r="G1233" i="2"/>
  <c r="F1233" i="2"/>
  <c r="G1232" i="2"/>
  <c r="F1232" i="2"/>
  <c r="H1231" i="2"/>
  <c r="G1231" i="2"/>
  <c r="F1231" i="2"/>
  <c r="G1230" i="2"/>
  <c r="F1230" i="2"/>
  <c r="H1229" i="2"/>
  <c r="G1229" i="2"/>
  <c r="F1229" i="2"/>
  <c r="G1228" i="2"/>
  <c r="F1228" i="2"/>
  <c r="H1227" i="2"/>
  <c r="G1227" i="2"/>
  <c r="F1227" i="2"/>
  <c r="H1226" i="2"/>
  <c r="G1226" i="2"/>
  <c r="F1226" i="2"/>
  <c r="H1225" i="2"/>
  <c r="G1225" i="2"/>
  <c r="F1225" i="2"/>
  <c r="H1224" i="2"/>
  <c r="G1224" i="2"/>
  <c r="F1224" i="2"/>
  <c r="H1223" i="2"/>
  <c r="G1223" i="2"/>
  <c r="F1223" i="2"/>
  <c r="H1222" i="2"/>
  <c r="G1222" i="2"/>
  <c r="F1222" i="2"/>
  <c r="G1221" i="2"/>
  <c r="F1221" i="2"/>
  <c r="H1220" i="2"/>
  <c r="G1220" i="2"/>
  <c r="F1220" i="2"/>
  <c r="H1219" i="2"/>
  <c r="G1219" i="2"/>
  <c r="F1219" i="2"/>
  <c r="H1218" i="2"/>
  <c r="G1218" i="2"/>
  <c r="F1218" i="2"/>
  <c r="G1217" i="2"/>
  <c r="F1217" i="2"/>
  <c r="G1216" i="2"/>
  <c r="F1216" i="2"/>
  <c r="H1215" i="2"/>
  <c r="G1215" i="2"/>
  <c r="F1215" i="2"/>
  <c r="G1214" i="2"/>
  <c r="F1214" i="2"/>
  <c r="G1213" i="2"/>
  <c r="F1213" i="2"/>
  <c r="H1212" i="2"/>
  <c r="G1212" i="2"/>
  <c r="F1212" i="2"/>
  <c r="G1211" i="2"/>
  <c r="F1211" i="2"/>
  <c r="H1210" i="2"/>
  <c r="G1210" i="2"/>
  <c r="F1210" i="2"/>
  <c r="H1209" i="2"/>
  <c r="G1209" i="2"/>
  <c r="F1209" i="2"/>
  <c r="H1208" i="2"/>
  <c r="G1208" i="2"/>
  <c r="F1208" i="2"/>
  <c r="H1207" i="2"/>
  <c r="G1207" i="2"/>
  <c r="F1207" i="2"/>
  <c r="H1206" i="2"/>
  <c r="G1206" i="2"/>
  <c r="F1206" i="2"/>
  <c r="H1205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H1197" i="2"/>
  <c r="G1197" i="2"/>
  <c r="F1197" i="2"/>
  <c r="G1196" i="2"/>
  <c r="F1196" i="2"/>
  <c r="H1195" i="2"/>
  <c r="G1195" i="2"/>
  <c r="F1195" i="2"/>
  <c r="G1194" i="2"/>
  <c r="F1194" i="2"/>
  <c r="G1193" i="2"/>
  <c r="F1193" i="2"/>
  <c r="G1192" i="2"/>
  <c r="F1192" i="2"/>
  <c r="H1191" i="2"/>
  <c r="G1191" i="2"/>
  <c r="F1191" i="2"/>
  <c r="G1190" i="2"/>
  <c r="F1190" i="2"/>
  <c r="H1189" i="2"/>
  <c r="G1189" i="2"/>
  <c r="F1189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H1178" i="2"/>
  <c r="G1178" i="2"/>
  <c r="F1178" i="2"/>
  <c r="H1177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H1097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H1081" i="2"/>
  <c r="G1081" i="2"/>
  <c r="F1081" i="2"/>
  <c r="H1080" i="2"/>
  <c r="G1080" i="2"/>
  <c r="F1080" i="2"/>
  <c r="H1079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H1072" i="2"/>
  <c r="G1072" i="2"/>
  <c r="F1072" i="2"/>
  <c r="H1071" i="2"/>
  <c r="G1071" i="2"/>
  <c r="F1071" i="2"/>
  <c r="H1070" i="2"/>
  <c r="G1070" i="2"/>
  <c r="F1070" i="2"/>
  <c r="H1069" i="2"/>
  <c r="G1069" i="2"/>
  <c r="F1069" i="2"/>
  <c r="H1068" i="2"/>
  <c r="G1068" i="2"/>
  <c r="F1068" i="2"/>
  <c r="H1067" i="2"/>
  <c r="G1067" i="2"/>
  <c r="F1067" i="2"/>
  <c r="H1066" i="2"/>
  <c r="G1066" i="2"/>
  <c r="F1066" i="2"/>
  <c r="H1065" i="2"/>
  <c r="G1065" i="2"/>
  <c r="F1065" i="2"/>
  <c r="H1064" i="2"/>
  <c r="G1064" i="2"/>
  <c r="F1064" i="2"/>
  <c r="G1063" i="2"/>
  <c r="F1063" i="2"/>
  <c r="G1062" i="2"/>
  <c r="F1062" i="2"/>
  <c r="G1061" i="2"/>
  <c r="F1061" i="2"/>
  <c r="H1060" i="2"/>
  <c r="G1060" i="2"/>
  <c r="F1060" i="2"/>
  <c r="G1059" i="2"/>
  <c r="F1059" i="2"/>
  <c r="G1058" i="2"/>
  <c r="F1058" i="2"/>
  <c r="G1057" i="2"/>
  <c r="F1057" i="2"/>
  <c r="G1056" i="2"/>
  <c r="F1056" i="2"/>
  <c r="H1055" i="2"/>
  <c r="G1055" i="2"/>
  <c r="F1055" i="2"/>
  <c r="H1054" i="2"/>
  <c r="G1054" i="2"/>
  <c r="F1054" i="2"/>
  <c r="H1053" i="2"/>
  <c r="G1053" i="2"/>
  <c r="F1053" i="2"/>
  <c r="H1052" i="2"/>
  <c r="G1052" i="2"/>
  <c r="F1052" i="2"/>
  <c r="H1051" i="2"/>
  <c r="G1051" i="2"/>
  <c r="F1051" i="2"/>
  <c r="G1050" i="2"/>
  <c r="F1050" i="2"/>
  <c r="H1049" i="2"/>
  <c r="G1049" i="2"/>
  <c r="F1049" i="2"/>
  <c r="H1048" i="2"/>
  <c r="G1048" i="2"/>
  <c r="F1048" i="2"/>
  <c r="H1047" i="2"/>
  <c r="G1047" i="2"/>
  <c r="F1047" i="2"/>
  <c r="H1046" i="2"/>
  <c r="G1046" i="2"/>
  <c r="F1046" i="2"/>
  <c r="G1045" i="2"/>
  <c r="F1045" i="2"/>
  <c r="H1044" i="2"/>
  <c r="G1044" i="2"/>
  <c r="F1044" i="2"/>
  <c r="H1043" i="2"/>
  <c r="G1043" i="2"/>
  <c r="F1043" i="2"/>
  <c r="H1042" i="2"/>
  <c r="G1042" i="2"/>
  <c r="F1042" i="2"/>
  <c r="H1041" i="2"/>
  <c r="G1041" i="2"/>
  <c r="F1041" i="2"/>
  <c r="G1040" i="2"/>
  <c r="F1040" i="2"/>
  <c r="G1039" i="2"/>
  <c r="F1039" i="2"/>
  <c r="G1038" i="2"/>
  <c r="F1038" i="2"/>
  <c r="H1037" i="2"/>
  <c r="G1037" i="2"/>
  <c r="F1037" i="2"/>
  <c r="H1036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H1007" i="2"/>
  <c r="G1007" i="2"/>
  <c r="F1007" i="2"/>
  <c r="H1006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H999" i="2"/>
  <c r="G999" i="2"/>
  <c r="F999" i="2"/>
  <c r="H998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H992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H815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H798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H788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H780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H764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AE649" i="2"/>
  <c r="AD649" i="2"/>
  <c r="AC649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AC621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H441" i="2"/>
  <c r="G441" i="2"/>
  <c r="F441" i="2"/>
  <c r="G440" i="2"/>
  <c r="F440" i="2"/>
  <c r="G439" i="2"/>
  <c r="F439" i="2"/>
  <c r="H438" i="2"/>
  <c r="G438" i="2"/>
  <c r="F438" i="2"/>
  <c r="G437" i="2"/>
  <c r="F437" i="2"/>
  <c r="H436" i="2"/>
  <c r="G436" i="2"/>
  <c r="F436" i="2"/>
  <c r="H435" i="2"/>
  <c r="G435" i="2"/>
  <c r="F435" i="2"/>
  <c r="G434" i="2"/>
  <c r="F434" i="2"/>
  <c r="H433" i="2"/>
  <c r="G433" i="2"/>
  <c r="F433" i="2"/>
  <c r="H432" i="2"/>
  <c r="G432" i="2"/>
  <c r="F432" i="2"/>
  <c r="H431" i="2"/>
  <c r="G431" i="2"/>
  <c r="F431" i="2"/>
  <c r="H430" i="2"/>
  <c r="G430" i="2"/>
  <c r="F430" i="2"/>
  <c r="H429" i="2"/>
  <c r="G429" i="2"/>
  <c r="F429" i="2"/>
  <c r="G428" i="2"/>
  <c r="F428" i="2"/>
  <c r="G427" i="2"/>
  <c r="F427" i="2"/>
  <c r="G426" i="2"/>
  <c r="F426" i="2"/>
  <c r="G425" i="2"/>
  <c r="F425" i="2"/>
  <c r="H424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H409" i="2"/>
  <c r="G409" i="2"/>
  <c r="F409" i="2"/>
  <c r="H408" i="2"/>
  <c r="G408" i="2"/>
  <c r="F408" i="2"/>
  <c r="H407" i="2"/>
  <c r="G407" i="2"/>
  <c r="F407" i="2"/>
  <c r="H406" i="2"/>
  <c r="G406" i="2"/>
  <c r="F406" i="2"/>
  <c r="H405" i="2"/>
  <c r="G405" i="2"/>
  <c r="F405" i="2"/>
  <c r="H404" i="2"/>
  <c r="G404" i="2"/>
  <c r="F404" i="2"/>
  <c r="G403" i="2"/>
  <c r="F403" i="2"/>
  <c r="G402" i="2"/>
  <c r="F402" i="2"/>
  <c r="G401" i="2"/>
  <c r="F401" i="2"/>
  <c r="H400" i="2"/>
  <c r="G400" i="2"/>
  <c r="F400" i="2"/>
  <c r="H399" i="2"/>
  <c r="G399" i="2"/>
  <c r="F399" i="2"/>
  <c r="H398" i="2"/>
  <c r="G398" i="2"/>
  <c r="F398" i="2"/>
  <c r="H397" i="2"/>
  <c r="G397" i="2"/>
  <c r="F397" i="2"/>
  <c r="G396" i="2"/>
  <c r="F396" i="2"/>
  <c r="G395" i="2"/>
  <c r="F395" i="2"/>
  <c r="H394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H370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H362" i="2"/>
  <c r="G362" i="2"/>
  <c r="F362" i="2"/>
  <c r="G361" i="2"/>
  <c r="F361" i="2"/>
  <c r="G360" i="2"/>
  <c r="F360" i="2"/>
  <c r="G359" i="2"/>
  <c r="F359" i="2"/>
  <c r="G358" i="2"/>
  <c r="F358" i="2"/>
  <c r="H357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H161" i="2"/>
  <c r="G161" i="2"/>
  <c r="F161" i="2"/>
  <c r="G160" i="2"/>
  <c r="F160" i="2"/>
  <c r="G159" i="2"/>
  <c r="F159" i="2"/>
  <c r="G158" i="2"/>
  <c r="F158" i="2"/>
  <c r="G157" i="2"/>
  <c r="F157" i="2"/>
  <c r="H156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H144" i="2"/>
  <c r="G144" i="2"/>
  <c r="F144" i="2"/>
  <c r="H143" i="2"/>
  <c r="G143" i="2"/>
  <c r="F143" i="2"/>
  <c r="H142" i="2"/>
  <c r="G142" i="2"/>
  <c r="F142" i="2"/>
  <c r="G141" i="2"/>
  <c r="F141" i="2"/>
  <c r="G140" i="2"/>
  <c r="F140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G131" i="2"/>
  <c r="F131" i="2"/>
  <c r="H130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AC113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K39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C4" i="2" s="1"/>
  <c r="G3" i="2"/>
  <c r="F3" i="2"/>
  <c r="C3" i="2"/>
  <c r="E3" i="2" s="1"/>
  <c r="Y2" i="2"/>
  <c r="G2" i="2"/>
  <c r="F2" i="2"/>
  <c r="C2" i="2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X1079" i="1"/>
  <c r="W1079" i="1"/>
  <c r="R1079" i="1"/>
  <c r="P1079" i="1"/>
  <c r="X1078" i="1"/>
  <c r="W1078" i="1"/>
  <c r="R1078" i="1"/>
  <c r="P1078" i="1"/>
  <c r="X1077" i="1"/>
  <c r="W1077" i="1"/>
  <c r="R1077" i="1"/>
  <c r="P1077" i="1"/>
  <c r="X1076" i="1"/>
  <c r="W1076" i="1"/>
  <c r="R1076" i="1"/>
  <c r="P1076" i="1"/>
  <c r="X1075" i="1"/>
  <c r="W1075" i="1"/>
  <c r="R1075" i="1"/>
  <c r="P1075" i="1"/>
  <c r="X1074" i="1"/>
  <c r="W1074" i="1"/>
  <c r="R1074" i="1"/>
  <c r="P1074" i="1"/>
  <c r="X1073" i="1"/>
  <c r="W1073" i="1"/>
  <c r="R1073" i="1"/>
  <c r="P1073" i="1"/>
  <c r="X1072" i="1"/>
  <c r="W1072" i="1"/>
  <c r="R1072" i="1"/>
  <c r="P1072" i="1"/>
  <c r="X1071" i="1"/>
  <c r="W1071" i="1"/>
  <c r="R1071" i="1"/>
  <c r="P1071" i="1"/>
  <c r="X1070" i="1"/>
  <c r="W1070" i="1"/>
  <c r="R1070" i="1"/>
  <c r="P1070" i="1"/>
  <c r="X1069" i="1"/>
  <c r="W1069" i="1"/>
  <c r="R1069" i="1"/>
  <c r="P1069" i="1"/>
  <c r="X1068" i="1"/>
  <c r="W1068" i="1"/>
  <c r="R1068" i="1"/>
  <c r="P1068" i="1"/>
  <c r="X1067" i="1"/>
  <c r="W1067" i="1"/>
  <c r="R1067" i="1"/>
  <c r="P1067" i="1"/>
  <c r="X1066" i="1"/>
  <c r="W1066" i="1"/>
  <c r="R1066" i="1"/>
  <c r="P1066" i="1"/>
  <c r="X1065" i="1"/>
  <c r="W1065" i="1"/>
  <c r="R1065" i="1"/>
  <c r="P1065" i="1"/>
  <c r="X1064" i="1"/>
  <c r="W1064" i="1"/>
  <c r="R1064" i="1"/>
  <c r="P1064" i="1"/>
  <c r="X1063" i="1"/>
  <c r="W1063" i="1"/>
  <c r="R1063" i="1"/>
  <c r="P1063" i="1"/>
  <c r="X1062" i="1"/>
  <c r="W1062" i="1"/>
  <c r="R1062" i="1"/>
  <c r="P1062" i="1"/>
  <c r="X1061" i="1"/>
  <c r="W1061" i="1"/>
  <c r="R1061" i="1"/>
  <c r="P1061" i="1"/>
  <c r="X1060" i="1"/>
  <c r="W1060" i="1"/>
  <c r="R1060" i="1"/>
  <c r="P1060" i="1"/>
  <c r="L1060" i="1"/>
  <c r="X1059" i="1"/>
  <c r="W1059" i="1"/>
  <c r="R1059" i="1"/>
  <c r="P1059" i="1"/>
  <c r="L1059" i="1"/>
  <c r="X1058" i="1"/>
  <c r="W1058" i="1"/>
  <c r="R1058" i="1"/>
  <c r="P1058" i="1"/>
  <c r="L1058" i="1"/>
  <c r="X1057" i="1"/>
  <c r="W1057" i="1"/>
  <c r="R1057" i="1"/>
  <c r="P1057" i="1"/>
  <c r="L1057" i="1"/>
  <c r="X1056" i="1"/>
  <c r="W1056" i="1"/>
  <c r="R1056" i="1"/>
  <c r="P1056" i="1"/>
  <c r="L1056" i="1"/>
  <c r="X1055" i="1"/>
  <c r="W1055" i="1"/>
  <c r="R1055" i="1"/>
  <c r="P1055" i="1"/>
  <c r="L1055" i="1"/>
  <c r="X1054" i="1"/>
  <c r="W1054" i="1"/>
  <c r="R1054" i="1"/>
  <c r="P1054" i="1"/>
  <c r="L1054" i="1"/>
  <c r="X1053" i="1"/>
  <c r="W1053" i="1"/>
  <c r="R1053" i="1"/>
  <c r="P1053" i="1"/>
  <c r="L1053" i="1"/>
  <c r="X1052" i="1"/>
  <c r="W1052" i="1"/>
  <c r="R1052" i="1"/>
  <c r="Y1052" i="1" s="1"/>
  <c r="P1052" i="1"/>
  <c r="L1052" i="1"/>
  <c r="X1051" i="1"/>
  <c r="W1051" i="1"/>
  <c r="R1051" i="1"/>
  <c r="Y1051" i="1" s="1"/>
  <c r="P1051" i="1"/>
  <c r="L1051" i="1"/>
  <c r="Y1050" i="1"/>
  <c r="X1050" i="1"/>
  <c r="W1050" i="1"/>
  <c r="R1050" i="1"/>
  <c r="P1050" i="1"/>
  <c r="L1050" i="1"/>
  <c r="X1049" i="1"/>
  <c r="W1049" i="1"/>
  <c r="R1049" i="1"/>
  <c r="Y1049" i="1" s="1"/>
  <c r="P1049" i="1"/>
  <c r="L1049" i="1"/>
  <c r="X1048" i="1"/>
  <c r="W1048" i="1"/>
  <c r="R1048" i="1"/>
  <c r="Y1048" i="1" s="1"/>
  <c r="P1048" i="1"/>
  <c r="L1048" i="1"/>
  <c r="X1047" i="1"/>
  <c r="W1047" i="1"/>
  <c r="R1047" i="1"/>
  <c r="Y1047" i="1" s="1"/>
  <c r="P1047" i="1"/>
  <c r="L1047" i="1"/>
  <c r="Y1046" i="1"/>
  <c r="X1046" i="1"/>
  <c r="W1046" i="1"/>
  <c r="R1046" i="1"/>
  <c r="P1046" i="1"/>
  <c r="L1046" i="1"/>
  <c r="X1045" i="1"/>
  <c r="W1045" i="1"/>
  <c r="R1045" i="1"/>
  <c r="Y1045" i="1" s="1"/>
  <c r="P1045" i="1"/>
  <c r="L1045" i="1"/>
  <c r="X1044" i="1"/>
  <c r="W1044" i="1"/>
  <c r="R1044" i="1"/>
  <c r="Y1044" i="1" s="1"/>
  <c r="P1044" i="1"/>
  <c r="L1044" i="1"/>
  <c r="X1043" i="1"/>
  <c r="W1043" i="1"/>
  <c r="R1043" i="1"/>
  <c r="Y1043" i="1" s="1"/>
  <c r="P1043" i="1"/>
  <c r="L1043" i="1"/>
  <c r="Y1042" i="1"/>
  <c r="X1042" i="1"/>
  <c r="W1042" i="1"/>
  <c r="R1042" i="1"/>
  <c r="P1042" i="1"/>
  <c r="L1042" i="1"/>
  <c r="X1041" i="1"/>
  <c r="W1041" i="1"/>
  <c r="R1041" i="1"/>
  <c r="Y1041" i="1" s="1"/>
  <c r="P1041" i="1"/>
  <c r="L1041" i="1"/>
  <c r="X1040" i="1"/>
  <c r="W1040" i="1"/>
  <c r="R1040" i="1"/>
  <c r="Y1040" i="1" s="1"/>
  <c r="P1040" i="1"/>
  <c r="L1040" i="1"/>
  <c r="X1039" i="1"/>
  <c r="W1039" i="1"/>
  <c r="R1039" i="1"/>
  <c r="Y1039" i="1" s="1"/>
  <c r="P1039" i="1"/>
  <c r="L1039" i="1"/>
  <c r="Y1038" i="1"/>
  <c r="X1038" i="1"/>
  <c r="W1038" i="1"/>
  <c r="R1038" i="1"/>
  <c r="P1038" i="1"/>
  <c r="L1038" i="1"/>
  <c r="X1037" i="1"/>
  <c r="W1037" i="1"/>
  <c r="R1037" i="1"/>
  <c r="Y1037" i="1" s="1"/>
  <c r="P1037" i="1"/>
  <c r="L1037" i="1"/>
  <c r="X1035" i="1"/>
  <c r="W1035" i="1"/>
  <c r="V1035" i="1"/>
  <c r="U1035" i="1"/>
  <c r="T1035" i="1"/>
  <c r="S1035" i="1"/>
  <c r="R1035" i="1"/>
  <c r="Y1035" i="1" s="1"/>
  <c r="P1035" i="1"/>
  <c r="L1035" i="1"/>
  <c r="C1035" i="1"/>
  <c r="B1035" i="1"/>
  <c r="A1035" i="1"/>
  <c r="X1034" i="1"/>
  <c r="W1034" i="1"/>
  <c r="U1034" i="1"/>
  <c r="T1034" i="1"/>
  <c r="S1034" i="1"/>
  <c r="R1034" i="1"/>
  <c r="Y1034" i="1" s="1"/>
  <c r="P1034" i="1"/>
  <c r="L1034" i="1"/>
  <c r="C1034" i="1"/>
  <c r="B1034" i="1"/>
  <c r="A1034" i="1"/>
  <c r="X1033" i="1"/>
  <c r="W1033" i="1"/>
  <c r="S1033" i="1"/>
  <c r="T1033" i="1" s="1"/>
  <c r="R1033" i="1"/>
  <c r="P1033" i="1"/>
  <c r="L1033" i="1"/>
  <c r="C1033" i="1"/>
  <c r="B1033" i="1"/>
  <c r="A1033" i="1"/>
  <c r="X1032" i="1"/>
  <c r="W1032" i="1"/>
  <c r="T1032" i="1"/>
  <c r="S1032" i="1"/>
  <c r="R1032" i="1"/>
  <c r="P1032" i="1"/>
  <c r="L1032" i="1"/>
  <c r="C1032" i="1"/>
  <c r="B1032" i="1"/>
  <c r="A1032" i="1"/>
  <c r="Y1031" i="1"/>
  <c r="X1031" i="1"/>
  <c r="W1031" i="1"/>
  <c r="T1031" i="1"/>
  <c r="S1031" i="1"/>
  <c r="R1031" i="1"/>
  <c r="V1031" i="1" s="1"/>
  <c r="P1031" i="1"/>
  <c r="L1031" i="1"/>
  <c r="C1031" i="1"/>
  <c r="B1031" i="1"/>
  <c r="A1031" i="1"/>
  <c r="Y1030" i="1"/>
  <c r="X1030" i="1"/>
  <c r="W1030" i="1"/>
  <c r="V1030" i="1"/>
  <c r="U1030" i="1"/>
  <c r="T1030" i="1"/>
  <c r="S1030" i="1"/>
  <c r="R1030" i="1"/>
  <c r="P1030" i="1"/>
  <c r="L1030" i="1"/>
  <c r="C1030" i="1"/>
  <c r="B1030" i="1"/>
  <c r="A1030" i="1"/>
  <c r="X1029" i="1"/>
  <c r="W1029" i="1"/>
  <c r="V1029" i="1"/>
  <c r="S1029" i="1"/>
  <c r="T1029" i="1" s="1"/>
  <c r="R1029" i="1"/>
  <c r="Y1029" i="1" s="1"/>
  <c r="P1029" i="1"/>
  <c r="L1029" i="1"/>
  <c r="C1029" i="1"/>
  <c r="B1029" i="1"/>
  <c r="A1029" i="1"/>
  <c r="X1028" i="1"/>
  <c r="W1028" i="1"/>
  <c r="V1028" i="1"/>
  <c r="S1028" i="1"/>
  <c r="T1028" i="1" s="1"/>
  <c r="R1028" i="1"/>
  <c r="Y1028" i="1" s="1"/>
  <c r="P1028" i="1"/>
  <c r="L1028" i="1"/>
  <c r="C1028" i="1"/>
  <c r="B1028" i="1"/>
  <c r="A1028" i="1"/>
  <c r="X1027" i="1"/>
  <c r="W1027" i="1"/>
  <c r="V1027" i="1"/>
  <c r="U1027" i="1"/>
  <c r="T1027" i="1"/>
  <c r="S1027" i="1"/>
  <c r="R1027" i="1"/>
  <c r="Y1027" i="1" s="1"/>
  <c r="P1027" i="1"/>
  <c r="L1027" i="1"/>
  <c r="C1027" i="1"/>
  <c r="B1027" i="1"/>
  <c r="A1027" i="1"/>
  <c r="X1026" i="1"/>
  <c r="W1026" i="1"/>
  <c r="U1026" i="1"/>
  <c r="T1026" i="1"/>
  <c r="S1026" i="1"/>
  <c r="R1026" i="1"/>
  <c r="Y1026" i="1" s="1"/>
  <c r="P1026" i="1"/>
  <c r="L1026" i="1"/>
  <c r="C1026" i="1"/>
  <c r="B1026" i="1"/>
  <c r="A1026" i="1"/>
  <c r="X1025" i="1"/>
  <c r="W1025" i="1"/>
  <c r="S1025" i="1"/>
  <c r="T1025" i="1" s="1"/>
  <c r="R1025" i="1"/>
  <c r="P1025" i="1"/>
  <c r="L1025" i="1"/>
  <c r="C1025" i="1"/>
  <c r="B1025" i="1"/>
  <c r="A1025" i="1"/>
  <c r="X1024" i="1"/>
  <c r="W1024" i="1"/>
  <c r="T1024" i="1"/>
  <c r="S1024" i="1"/>
  <c r="R1024" i="1"/>
  <c r="P1024" i="1"/>
  <c r="L1024" i="1"/>
  <c r="C1024" i="1"/>
  <c r="B1024" i="1"/>
  <c r="A1024" i="1"/>
  <c r="Y1023" i="1"/>
  <c r="X1023" i="1"/>
  <c r="W1023" i="1"/>
  <c r="T1023" i="1"/>
  <c r="S1023" i="1"/>
  <c r="R1023" i="1"/>
  <c r="V1023" i="1" s="1"/>
  <c r="P1023" i="1"/>
  <c r="L1023" i="1"/>
  <c r="C1023" i="1"/>
  <c r="B1023" i="1"/>
  <c r="A1023" i="1"/>
  <c r="Y1022" i="1"/>
  <c r="X1022" i="1"/>
  <c r="W1022" i="1"/>
  <c r="V1022" i="1"/>
  <c r="U1022" i="1"/>
  <c r="T1022" i="1"/>
  <c r="S1022" i="1"/>
  <c r="R1022" i="1"/>
  <c r="P1022" i="1"/>
  <c r="L1022" i="1"/>
  <c r="C1022" i="1"/>
  <c r="B1022" i="1"/>
  <c r="A1022" i="1"/>
  <c r="X1021" i="1"/>
  <c r="W1021" i="1"/>
  <c r="V1021" i="1"/>
  <c r="S1021" i="1"/>
  <c r="T1021" i="1" s="1"/>
  <c r="R1021" i="1"/>
  <c r="Y1021" i="1" s="1"/>
  <c r="P1021" i="1"/>
  <c r="L1021" i="1"/>
  <c r="C1021" i="1"/>
  <c r="B1021" i="1"/>
  <c r="A1021" i="1"/>
  <c r="X1020" i="1"/>
  <c r="W1020" i="1"/>
  <c r="V1020" i="1"/>
  <c r="S1020" i="1"/>
  <c r="T1020" i="1" s="1"/>
  <c r="R1020" i="1"/>
  <c r="Y1020" i="1" s="1"/>
  <c r="P1020" i="1"/>
  <c r="L1020" i="1"/>
  <c r="C1020" i="1"/>
  <c r="B1020" i="1"/>
  <c r="A1020" i="1"/>
  <c r="X1019" i="1"/>
  <c r="W1019" i="1"/>
  <c r="U1019" i="1"/>
  <c r="T1019" i="1"/>
  <c r="S1019" i="1"/>
  <c r="R1019" i="1"/>
  <c r="V1019" i="1" s="1"/>
  <c r="P1019" i="1"/>
  <c r="L1019" i="1"/>
  <c r="C1019" i="1"/>
  <c r="B1019" i="1"/>
  <c r="A1019" i="1"/>
  <c r="X1018" i="1"/>
  <c r="W1018" i="1"/>
  <c r="U1018" i="1"/>
  <c r="T1018" i="1"/>
  <c r="S1018" i="1"/>
  <c r="R1018" i="1"/>
  <c r="Y1018" i="1" s="1"/>
  <c r="P1018" i="1"/>
  <c r="L1018" i="1"/>
  <c r="C1018" i="1"/>
  <c r="B1018" i="1"/>
  <c r="A1018" i="1"/>
  <c r="X1017" i="1"/>
  <c r="W1017" i="1"/>
  <c r="S1017" i="1"/>
  <c r="T1017" i="1" s="1"/>
  <c r="R1017" i="1"/>
  <c r="P1017" i="1"/>
  <c r="L1017" i="1"/>
  <c r="C1017" i="1"/>
  <c r="B1017" i="1"/>
  <c r="A1017" i="1"/>
  <c r="X1016" i="1"/>
  <c r="W1016" i="1"/>
  <c r="T1016" i="1"/>
  <c r="S1016" i="1"/>
  <c r="R1016" i="1"/>
  <c r="U1016" i="1" s="1"/>
  <c r="P1016" i="1"/>
  <c r="L1016" i="1"/>
  <c r="C1016" i="1"/>
  <c r="B1016" i="1"/>
  <c r="A1016" i="1"/>
  <c r="Y1015" i="1"/>
  <c r="X1015" i="1"/>
  <c r="W1015" i="1"/>
  <c r="U1015" i="1" s="1"/>
  <c r="T1015" i="1"/>
  <c r="S1015" i="1"/>
  <c r="R1015" i="1"/>
  <c r="V1015" i="1" s="1"/>
  <c r="P1015" i="1"/>
  <c r="L1015" i="1"/>
  <c r="C1015" i="1"/>
  <c r="B1015" i="1"/>
  <c r="A1015" i="1"/>
  <c r="Y1014" i="1"/>
  <c r="X1014" i="1"/>
  <c r="W1014" i="1"/>
  <c r="V1014" i="1"/>
  <c r="U1014" i="1"/>
  <c r="T1014" i="1"/>
  <c r="S1014" i="1"/>
  <c r="R1014" i="1"/>
  <c r="P1014" i="1"/>
  <c r="L1014" i="1"/>
  <c r="C1014" i="1"/>
  <c r="B1014" i="1"/>
  <c r="A1014" i="1"/>
  <c r="X1013" i="1"/>
  <c r="W1013" i="1"/>
  <c r="V1013" i="1"/>
  <c r="S1013" i="1"/>
  <c r="T1013" i="1" s="1"/>
  <c r="R1013" i="1"/>
  <c r="Y1013" i="1" s="1"/>
  <c r="P1013" i="1"/>
  <c r="L1013" i="1"/>
  <c r="C1013" i="1"/>
  <c r="B1013" i="1"/>
  <c r="A1013" i="1"/>
  <c r="X1012" i="1"/>
  <c r="W1012" i="1"/>
  <c r="V1012" i="1"/>
  <c r="S1012" i="1"/>
  <c r="T1012" i="1" s="1"/>
  <c r="R1012" i="1"/>
  <c r="Y1012" i="1" s="1"/>
  <c r="P1012" i="1"/>
  <c r="L1012" i="1"/>
  <c r="C1012" i="1"/>
  <c r="B1012" i="1"/>
  <c r="A1012" i="1"/>
  <c r="Y1011" i="1"/>
  <c r="X1011" i="1"/>
  <c r="W1011" i="1"/>
  <c r="U1011" i="1"/>
  <c r="T1011" i="1"/>
  <c r="S1011" i="1"/>
  <c r="R1011" i="1"/>
  <c r="V1011" i="1" s="1"/>
  <c r="P1011" i="1"/>
  <c r="L1011" i="1"/>
  <c r="C1011" i="1"/>
  <c r="B1011" i="1"/>
  <c r="A1011" i="1"/>
  <c r="X1010" i="1"/>
  <c r="W1010" i="1"/>
  <c r="U1010" i="1"/>
  <c r="T1010" i="1"/>
  <c r="S1010" i="1"/>
  <c r="R1010" i="1"/>
  <c r="P1010" i="1"/>
  <c r="L1010" i="1"/>
  <c r="C1010" i="1"/>
  <c r="B1010" i="1"/>
  <c r="A1010" i="1"/>
  <c r="X1009" i="1"/>
  <c r="W1009" i="1"/>
  <c r="S1009" i="1"/>
  <c r="T1009" i="1" s="1"/>
  <c r="R1009" i="1"/>
  <c r="P1009" i="1"/>
  <c r="L1009" i="1"/>
  <c r="C1009" i="1"/>
  <c r="B1009" i="1"/>
  <c r="A1009" i="1"/>
  <c r="X1008" i="1"/>
  <c r="W1008" i="1"/>
  <c r="T1008" i="1"/>
  <c r="S1008" i="1"/>
  <c r="R1008" i="1"/>
  <c r="U1008" i="1" s="1"/>
  <c r="P1008" i="1"/>
  <c r="L1008" i="1"/>
  <c r="C1008" i="1"/>
  <c r="B1008" i="1"/>
  <c r="A1008" i="1"/>
  <c r="Y1007" i="1"/>
  <c r="X1007" i="1"/>
  <c r="W1007" i="1"/>
  <c r="U1007" i="1" s="1"/>
  <c r="T1007" i="1"/>
  <c r="S1007" i="1"/>
  <c r="R1007" i="1"/>
  <c r="V1007" i="1" s="1"/>
  <c r="P1007" i="1"/>
  <c r="L1007" i="1"/>
  <c r="C1007" i="1"/>
  <c r="B1007" i="1"/>
  <c r="A1007" i="1"/>
  <c r="Y1006" i="1"/>
  <c r="X1006" i="1"/>
  <c r="W1006" i="1"/>
  <c r="V1006" i="1"/>
  <c r="U1006" i="1"/>
  <c r="T1006" i="1"/>
  <c r="S1006" i="1"/>
  <c r="R1006" i="1"/>
  <c r="P1006" i="1"/>
  <c r="L1006" i="1"/>
  <c r="C1006" i="1"/>
  <c r="B1006" i="1"/>
  <c r="A1006" i="1"/>
  <c r="X1005" i="1"/>
  <c r="W1005" i="1"/>
  <c r="V1005" i="1"/>
  <c r="S1005" i="1"/>
  <c r="T1005" i="1" s="1"/>
  <c r="R1005" i="1"/>
  <c r="Y1005" i="1" s="1"/>
  <c r="P1005" i="1"/>
  <c r="L1005" i="1"/>
  <c r="C1005" i="1"/>
  <c r="B1005" i="1"/>
  <c r="A1005" i="1"/>
  <c r="X1004" i="1"/>
  <c r="W1004" i="1"/>
  <c r="V1004" i="1"/>
  <c r="S1004" i="1"/>
  <c r="T1004" i="1" s="1"/>
  <c r="R1004" i="1"/>
  <c r="Y1004" i="1" s="1"/>
  <c r="P1004" i="1"/>
  <c r="L1004" i="1"/>
  <c r="C1004" i="1"/>
  <c r="B1004" i="1"/>
  <c r="A1004" i="1"/>
  <c r="Y1003" i="1"/>
  <c r="X1003" i="1"/>
  <c r="W1003" i="1"/>
  <c r="U1003" i="1"/>
  <c r="T1003" i="1"/>
  <c r="S1003" i="1"/>
  <c r="R1003" i="1"/>
  <c r="V1003" i="1" s="1"/>
  <c r="P1003" i="1"/>
  <c r="L1003" i="1"/>
  <c r="C1003" i="1"/>
  <c r="B1003" i="1"/>
  <c r="A1003" i="1"/>
  <c r="X1002" i="1"/>
  <c r="W1002" i="1"/>
  <c r="U1002" i="1"/>
  <c r="T1002" i="1"/>
  <c r="S1002" i="1"/>
  <c r="R1002" i="1"/>
  <c r="P1002" i="1"/>
  <c r="L1002" i="1"/>
  <c r="C1002" i="1"/>
  <c r="B1002" i="1"/>
  <c r="A1002" i="1"/>
  <c r="X1001" i="1"/>
  <c r="W1001" i="1"/>
  <c r="S1001" i="1"/>
  <c r="T1001" i="1" s="1"/>
  <c r="R1001" i="1"/>
  <c r="P1001" i="1"/>
  <c r="L1001" i="1"/>
  <c r="C1001" i="1"/>
  <c r="B1001" i="1"/>
  <c r="A1001" i="1"/>
  <c r="X1000" i="1"/>
  <c r="W1000" i="1"/>
  <c r="T1000" i="1"/>
  <c r="S1000" i="1"/>
  <c r="R1000" i="1"/>
  <c r="P1000" i="1"/>
  <c r="L1000" i="1"/>
  <c r="C1000" i="1"/>
  <c r="B1000" i="1"/>
  <c r="A1000" i="1"/>
  <c r="Y999" i="1"/>
  <c r="X999" i="1"/>
  <c r="W999" i="1"/>
  <c r="U999" i="1" s="1"/>
  <c r="T999" i="1"/>
  <c r="S999" i="1"/>
  <c r="R999" i="1"/>
  <c r="V999" i="1" s="1"/>
  <c r="P999" i="1"/>
  <c r="L999" i="1"/>
  <c r="C999" i="1"/>
  <c r="B999" i="1"/>
  <c r="A999" i="1"/>
  <c r="Y998" i="1"/>
  <c r="X998" i="1"/>
  <c r="W998" i="1"/>
  <c r="V998" i="1"/>
  <c r="U998" i="1"/>
  <c r="T998" i="1"/>
  <c r="S998" i="1"/>
  <c r="R998" i="1"/>
  <c r="P998" i="1"/>
  <c r="L998" i="1"/>
  <c r="C998" i="1"/>
  <c r="B998" i="1"/>
  <c r="A998" i="1"/>
  <c r="X997" i="1"/>
  <c r="W997" i="1"/>
  <c r="V997" i="1"/>
  <c r="S997" i="1"/>
  <c r="T997" i="1" s="1"/>
  <c r="R997" i="1"/>
  <c r="Y997" i="1" s="1"/>
  <c r="P997" i="1"/>
  <c r="L997" i="1"/>
  <c r="C997" i="1"/>
  <c r="B997" i="1"/>
  <c r="A997" i="1"/>
  <c r="X996" i="1"/>
  <c r="W996" i="1"/>
  <c r="V996" i="1"/>
  <c r="S996" i="1"/>
  <c r="T996" i="1" s="1"/>
  <c r="R996" i="1"/>
  <c r="Y996" i="1" s="1"/>
  <c r="P996" i="1"/>
  <c r="L996" i="1"/>
  <c r="C996" i="1"/>
  <c r="B996" i="1"/>
  <c r="A996" i="1"/>
  <c r="Y995" i="1"/>
  <c r="X995" i="1"/>
  <c r="W995" i="1"/>
  <c r="U995" i="1"/>
  <c r="T995" i="1"/>
  <c r="S995" i="1"/>
  <c r="R995" i="1"/>
  <c r="V995" i="1" s="1"/>
  <c r="P995" i="1"/>
  <c r="L995" i="1"/>
  <c r="C995" i="1"/>
  <c r="B995" i="1"/>
  <c r="A995" i="1"/>
  <c r="X994" i="1"/>
  <c r="W994" i="1"/>
  <c r="T994" i="1"/>
  <c r="S994" i="1"/>
  <c r="R994" i="1"/>
  <c r="P994" i="1"/>
  <c r="L994" i="1"/>
  <c r="C994" i="1"/>
  <c r="B994" i="1"/>
  <c r="A994" i="1"/>
  <c r="X993" i="1"/>
  <c r="W993" i="1"/>
  <c r="S993" i="1"/>
  <c r="T993" i="1" s="1"/>
  <c r="R993" i="1"/>
  <c r="P993" i="1"/>
  <c r="L993" i="1"/>
  <c r="C993" i="1"/>
  <c r="B993" i="1"/>
  <c r="A993" i="1"/>
  <c r="X992" i="1"/>
  <c r="W992" i="1"/>
  <c r="T992" i="1"/>
  <c r="S992" i="1"/>
  <c r="R992" i="1"/>
  <c r="P992" i="1"/>
  <c r="L992" i="1"/>
  <c r="C992" i="1"/>
  <c r="B992" i="1"/>
  <c r="A992" i="1"/>
  <c r="Y991" i="1"/>
  <c r="X991" i="1"/>
  <c r="W991" i="1"/>
  <c r="U991" i="1" s="1"/>
  <c r="T991" i="1"/>
  <c r="S991" i="1"/>
  <c r="R991" i="1"/>
  <c r="V991" i="1" s="1"/>
  <c r="P991" i="1"/>
  <c r="L991" i="1"/>
  <c r="C991" i="1"/>
  <c r="B991" i="1"/>
  <c r="A991" i="1"/>
  <c r="Y990" i="1"/>
  <c r="X990" i="1"/>
  <c r="W990" i="1"/>
  <c r="V990" i="1"/>
  <c r="U990" i="1"/>
  <c r="T990" i="1"/>
  <c r="S990" i="1"/>
  <c r="R990" i="1"/>
  <c r="P990" i="1"/>
  <c r="L990" i="1"/>
  <c r="C990" i="1"/>
  <c r="B990" i="1"/>
  <c r="A990" i="1"/>
  <c r="X989" i="1"/>
  <c r="W989" i="1"/>
  <c r="S989" i="1"/>
  <c r="T989" i="1" s="1"/>
  <c r="R989" i="1"/>
  <c r="P989" i="1"/>
  <c r="L989" i="1"/>
  <c r="C989" i="1"/>
  <c r="B989" i="1"/>
  <c r="A989" i="1"/>
  <c r="X988" i="1"/>
  <c r="W988" i="1"/>
  <c r="V988" i="1"/>
  <c r="S988" i="1"/>
  <c r="T988" i="1" s="1"/>
  <c r="R988" i="1"/>
  <c r="Y988" i="1" s="1"/>
  <c r="P988" i="1"/>
  <c r="L988" i="1"/>
  <c r="C988" i="1"/>
  <c r="B988" i="1"/>
  <c r="A988" i="1"/>
  <c r="Y987" i="1"/>
  <c r="X987" i="1"/>
  <c r="W987" i="1"/>
  <c r="U987" i="1"/>
  <c r="T987" i="1"/>
  <c r="S987" i="1"/>
  <c r="R987" i="1"/>
  <c r="V987" i="1" s="1"/>
  <c r="P987" i="1"/>
  <c r="L987" i="1"/>
  <c r="C987" i="1"/>
  <c r="B987" i="1"/>
  <c r="A987" i="1"/>
  <c r="X986" i="1"/>
  <c r="W986" i="1"/>
  <c r="T986" i="1"/>
  <c r="S986" i="1"/>
  <c r="R986" i="1"/>
  <c r="V986" i="1" s="1"/>
  <c r="P986" i="1"/>
  <c r="L986" i="1"/>
  <c r="C986" i="1"/>
  <c r="B986" i="1"/>
  <c r="A986" i="1"/>
  <c r="X985" i="1"/>
  <c r="W985" i="1"/>
  <c r="V985" i="1"/>
  <c r="U985" i="1"/>
  <c r="S985" i="1"/>
  <c r="T985" i="1" s="1"/>
  <c r="R985" i="1"/>
  <c r="Y985" i="1" s="1"/>
  <c r="P985" i="1"/>
  <c r="L985" i="1"/>
  <c r="C985" i="1"/>
  <c r="B985" i="1"/>
  <c r="A985" i="1"/>
  <c r="X984" i="1"/>
  <c r="W984" i="1"/>
  <c r="T984" i="1"/>
  <c r="S984" i="1"/>
  <c r="R984" i="1"/>
  <c r="P984" i="1"/>
  <c r="L984" i="1"/>
  <c r="C984" i="1"/>
  <c r="B984" i="1"/>
  <c r="A984" i="1"/>
  <c r="Y983" i="1"/>
  <c r="X983" i="1"/>
  <c r="W983" i="1"/>
  <c r="U983" i="1" s="1"/>
  <c r="T983" i="1"/>
  <c r="S983" i="1"/>
  <c r="R983" i="1"/>
  <c r="V983" i="1" s="1"/>
  <c r="P983" i="1"/>
  <c r="L983" i="1"/>
  <c r="C983" i="1"/>
  <c r="B983" i="1"/>
  <c r="A983" i="1"/>
  <c r="Y982" i="1"/>
  <c r="X982" i="1"/>
  <c r="W982" i="1"/>
  <c r="V982" i="1"/>
  <c r="U982" i="1"/>
  <c r="T982" i="1"/>
  <c r="S982" i="1"/>
  <c r="R982" i="1"/>
  <c r="P982" i="1"/>
  <c r="L982" i="1"/>
  <c r="C982" i="1"/>
  <c r="B982" i="1"/>
  <c r="A982" i="1"/>
  <c r="X981" i="1"/>
  <c r="W981" i="1"/>
  <c r="S981" i="1"/>
  <c r="T981" i="1" s="1"/>
  <c r="R981" i="1"/>
  <c r="P981" i="1"/>
  <c r="L981" i="1"/>
  <c r="C981" i="1"/>
  <c r="B981" i="1"/>
  <c r="A981" i="1"/>
  <c r="X980" i="1"/>
  <c r="W980" i="1"/>
  <c r="V980" i="1"/>
  <c r="S980" i="1"/>
  <c r="T980" i="1" s="1"/>
  <c r="R980" i="1"/>
  <c r="P980" i="1"/>
  <c r="L980" i="1"/>
  <c r="C980" i="1"/>
  <c r="B980" i="1"/>
  <c r="A980" i="1"/>
  <c r="Y979" i="1"/>
  <c r="X979" i="1"/>
  <c r="W979" i="1"/>
  <c r="U979" i="1" s="1"/>
  <c r="S979" i="1"/>
  <c r="T979" i="1" s="1"/>
  <c r="R979" i="1"/>
  <c r="V979" i="1" s="1"/>
  <c r="P979" i="1"/>
  <c r="L979" i="1"/>
  <c r="C979" i="1"/>
  <c r="B979" i="1"/>
  <c r="A979" i="1"/>
  <c r="X978" i="1"/>
  <c r="W978" i="1"/>
  <c r="V978" i="1"/>
  <c r="U978" i="1"/>
  <c r="T978" i="1"/>
  <c r="S978" i="1"/>
  <c r="R978" i="1"/>
  <c r="Y978" i="1" s="1"/>
  <c r="P978" i="1"/>
  <c r="L978" i="1"/>
  <c r="C978" i="1"/>
  <c r="B978" i="1"/>
  <c r="A978" i="1"/>
  <c r="X977" i="1"/>
  <c r="W977" i="1"/>
  <c r="S977" i="1"/>
  <c r="T977" i="1" s="1"/>
  <c r="R977" i="1"/>
  <c r="V977" i="1" s="1"/>
  <c r="P977" i="1"/>
  <c r="L977" i="1"/>
  <c r="C977" i="1"/>
  <c r="B977" i="1"/>
  <c r="A977" i="1"/>
  <c r="X976" i="1"/>
  <c r="W976" i="1"/>
  <c r="V976" i="1"/>
  <c r="T976" i="1"/>
  <c r="S976" i="1"/>
  <c r="R976" i="1"/>
  <c r="P976" i="1"/>
  <c r="L976" i="1"/>
  <c r="C976" i="1"/>
  <c r="B976" i="1"/>
  <c r="A976" i="1"/>
  <c r="Y975" i="1"/>
  <c r="X975" i="1"/>
  <c r="W975" i="1"/>
  <c r="S975" i="1"/>
  <c r="T975" i="1" s="1"/>
  <c r="R975" i="1"/>
  <c r="V975" i="1" s="1"/>
  <c r="P975" i="1"/>
  <c r="L975" i="1"/>
  <c r="C975" i="1"/>
  <c r="B975" i="1"/>
  <c r="A975" i="1"/>
  <c r="X974" i="1"/>
  <c r="W974" i="1"/>
  <c r="V974" i="1"/>
  <c r="U974" i="1"/>
  <c r="T974" i="1"/>
  <c r="S974" i="1"/>
  <c r="R974" i="1"/>
  <c r="Y974" i="1" s="1"/>
  <c r="P974" i="1"/>
  <c r="L974" i="1"/>
  <c r="C974" i="1"/>
  <c r="B974" i="1"/>
  <c r="A974" i="1"/>
  <c r="X973" i="1"/>
  <c r="W973" i="1"/>
  <c r="S973" i="1"/>
  <c r="T973" i="1" s="1"/>
  <c r="R973" i="1"/>
  <c r="P973" i="1"/>
  <c r="L973" i="1"/>
  <c r="C973" i="1"/>
  <c r="B973" i="1"/>
  <c r="A973" i="1"/>
  <c r="X972" i="1"/>
  <c r="W972" i="1"/>
  <c r="V972" i="1"/>
  <c r="T972" i="1"/>
  <c r="S972" i="1"/>
  <c r="R972" i="1"/>
  <c r="U972" i="1" s="1"/>
  <c r="P972" i="1"/>
  <c r="L972" i="1"/>
  <c r="C972" i="1"/>
  <c r="B972" i="1"/>
  <c r="A972" i="1"/>
  <c r="X971" i="1"/>
  <c r="W971" i="1"/>
  <c r="U971" i="1"/>
  <c r="T971" i="1"/>
  <c r="S971" i="1"/>
  <c r="R971" i="1"/>
  <c r="Y971" i="1" s="1"/>
  <c r="P971" i="1"/>
  <c r="L971" i="1"/>
  <c r="C971" i="1"/>
  <c r="B971" i="1"/>
  <c r="A971" i="1"/>
  <c r="Y970" i="1"/>
  <c r="X970" i="1"/>
  <c r="W970" i="1"/>
  <c r="T970" i="1"/>
  <c r="S970" i="1"/>
  <c r="R970" i="1"/>
  <c r="V970" i="1" s="1"/>
  <c r="P970" i="1"/>
  <c r="L970" i="1"/>
  <c r="C970" i="1"/>
  <c r="B970" i="1"/>
  <c r="A970" i="1"/>
  <c r="Y969" i="1"/>
  <c r="X969" i="1"/>
  <c r="W969" i="1"/>
  <c r="U969" i="1" s="1"/>
  <c r="V969" i="1"/>
  <c r="S969" i="1"/>
  <c r="T969" i="1" s="1"/>
  <c r="R969" i="1"/>
  <c r="P969" i="1"/>
  <c r="L969" i="1"/>
  <c r="C969" i="1"/>
  <c r="B969" i="1"/>
  <c r="A969" i="1"/>
  <c r="X968" i="1"/>
  <c r="W968" i="1"/>
  <c r="S968" i="1"/>
  <c r="T968" i="1" s="1"/>
  <c r="R968" i="1"/>
  <c r="Y968" i="1" s="1"/>
  <c r="P968" i="1"/>
  <c r="L968" i="1"/>
  <c r="C968" i="1"/>
  <c r="B968" i="1"/>
  <c r="A968" i="1"/>
  <c r="Y967" i="1"/>
  <c r="X967" i="1"/>
  <c r="W967" i="1"/>
  <c r="U967" i="1" s="1"/>
  <c r="V967" i="1"/>
  <c r="S967" i="1"/>
  <c r="T967" i="1" s="1"/>
  <c r="R967" i="1"/>
  <c r="P967" i="1"/>
  <c r="L967" i="1"/>
  <c r="C967" i="1"/>
  <c r="B967" i="1"/>
  <c r="A967" i="1"/>
  <c r="X966" i="1"/>
  <c r="W966" i="1"/>
  <c r="V966" i="1"/>
  <c r="U966" i="1"/>
  <c r="T966" i="1"/>
  <c r="S966" i="1"/>
  <c r="R966" i="1"/>
  <c r="Y966" i="1" s="1"/>
  <c r="P966" i="1"/>
  <c r="L966" i="1"/>
  <c r="C966" i="1"/>
  <c r="B966" i="1"/>
  <c r="A966" i="1"/>
  <c r="X965" i="1"/>
  <c r="W965" i="1"/>
  <c r="S965" i="1"/>
  <c r="T965" i="1" s="1"/>
  <c r="R965" i="1"/>
  <c r="P965" i="1"/>
  <c r="L965" i="1"/>
  <c r="C965" i="1"/>
  <c r="B965" i="1"/>
  <c r="A965" i="1"/>
  <c r="X964" i="1"/>
  <c r="W964" i="1"/>
  <c r="V964" i="1"/>
  <c r="T964" i="1"/>
  <c r="S964" i="1"/>
  <c r="R964" i="1"/>
  <c r="U964" i="1" s="1"/>
  <c r="P964" i="1"/>
  <c r="L964" i="1"/>
  <c r="C964" i="1"/>
  <c r="B964" i="1"/>
  <c r="A964" i="1"/>
  <c r="Y963" i="1"/>
  <c r="X963" i="1"/>
  <c r="W963" i="1"/>
  <c r="U963" i="1"/>
  <c r="T963" i="1"/>
  <c r="S963" i="1"/>
  <c r="R963" i="1"/>
  <c r="V963" i="1" s="1"/>
  <c r="P963" i="1"/>
  <c r="L963" i="1"/>
  <c r="C963" i="1"/>
  <c r="B963" i="1"/>
  <c r="A963" i="1"/>
  <c r="Y962" i="1"/>
  <c r="X962" i="1"/>
  <c r="W962" i="1"/>
  <c r="T962" i="1"/>
  <c r="S962" i="1"/>
  <c r="R962" i="1"/>
  <c r="V962" i="1" s="1"/>
  <c r="P962" i="1"/>
  <c r="L962" i="1"/>
  <c r="C962" i="1"/>
  <c r="B962" i="1"/>
  <c r="A962" i="1"/>
  <c r="Y961" i="1"/>
  <c r="X961" i="1"/>
  <c r="W961" i="1"/>
  <c r="U961" i="1" s="1"/>
  <c r="V961" i="1"/>
  <c r="S961" i="1"/>
  <c r="T961" i="1" s="1"/>
  <c r="R961" i="1"/>
  <c r="P961" i="1"/>
  <c r="L961" i="1"/>
  <c r="C961" i="1"/>
  <c r="B961" i="1"/>
  <c r="A961" i="1"/>
  <c r="X960" i="1"/>
  <c r="W960" i="1"/>
  <c r="S960" i="1"/>
  <c r="T960" i="1" s="1"/>
  <c r="R960" i="1"/>
  <c r="Y960" i="1" s="1"/>
  <c r="P960" i="1"/>
  <c r="L960" i="1"/>
  <c r="C960" i="1"/>
  <c r="B960" i="1"/>
  <c r="A960" i="1"/>
  <c r="Y959" i="1"/>
  <c r="X959" i="1"/>
  <c r="W959" i="1"/>
  <c r="U959" i="1" s="1"/>
  <c r="V959" i="1"/>
  <c r="S959" i="1"/>
  <c r="T959" i="1" s="1"/>
  <c r="R959" i="1"/>
  <c r="P959" i="1"/>
  <c r="L959" i="1"/>
  <c r="C959" i="1"/>
  <c r="B959" i="1"/>
  <c r="A959" i="1"/>
  <c r="X958" i="1"/>
  <c r="W958" i="1"/>
  <c r="V958" i="1"/>
  <c r="U958" i="1"/>
  <c r="T958" i="1"/>
  <c r="S958" i="1"/>
  <c r="R958" i="1"/>
  <c r="Y958" i="1" s="1"/>
  <c r="P958" i="1"/>
  <c r="L958" i="1"/>
  <c r="C958" i="1"/>
  <c r="B958" i="1"/>
  <c r="A958" i="1"/>
  <c r="X957" i="1"/>
  <c r="W957" i="1"/>
  <c r="S957" i="1"/>
  <c r="T957" i="1" s="1"/>
  <c r="R957" i="1"/>
  <c r="P957" i="1"/>
  <c r="L957" i="1"/>
  <c r="C957" i="1"/>
  <c r="B957" i="1"/>
  <c r="A957" i="1"/>
  <c r="X956" i="1"/>
  <c r="W956" i="1"/>
  <c r="V956" i="1"/>
  <c r="T956" i="1"/>
  <c r="S956" i="1"/>
  <c r="R956" i="1"/>
  <c r="P956" i="1"/>
  <c r="L956" i="1"/>
  <c r="C956" i="1"/>
  <c r="B956" i="1"/>
  <c r="A956" i="1"/>
  <c r="Y955" i="1"/>
  <c r="X955" i="1"/>
  <c r="W955" i="1"/>
  <c r="U955" i="1"/>
  <c r="T955" i="1"/>
  <c r="S955" i="1"/>
  <c r="R955" i="1"/>
  <c r="V955" i="1" s="1"/>
  <c r="P955" i="1"/>
  <c r="L955" i="1"/>
  <c r="C955" i="1"/>
  <c r="B955" i="1"/>
  <c r="A955" i="1"/>
  <c r="Y954" i="1"/>
  <c r="X954" i="1"/>
  <c r="W954" i="1"/>
  <c r="T954" i="1"/>
  <c r="S954" i="1"/>
  <c r="R954" i="1"/>
  <c r="V954" i="1" s="1"/>
  <c r="P954" i="1"/>
  <c r="L954" i="1"/>
  <c r="C954" i="1"/>
  <c r="B954" i="1"/>
  <c r="A954" i="1"/>
  <c r="Y953" i="1"/>
  <c r="X953" i="1"/>
  <c r="W953" i="1"/>
  <c r="U953" i="1" s="1"/>
  <c r="V953" i="1"/>
  <c r="S953" i="1"/>
  <c r="T953" i="1" s="1"/>
  <c r="R953" i="1"/>
  <c r="P953" i="1"/>
  <c r="L953" i="1"/>
  <c r="C953" i="1"/>
  <c r="B953" i="1"/>
  <c r="A953" i="1"/>
  <c r="X952" i="1"/>
  <c r="W952" i="1"/>
  <c r="S952" i="1"/>
  <c r="T952" i="1" s="1"/>
  <c r="R952" i="1"/>
  <c r="Y952" i="1" s="1"/>
  <c r="P952" i="1"/>
  <c r="L952" i="1"/>
  <c r="C952" i="1"/>
  <c r="B952" i="1"/>
  <c r="A952" i="1"/>
  <c r="Y951" i="1"/>
  <c r="X951" i="1"/>
  <c r="W951" i="1"/>
  <c r="U951" i="1" s="1"/>
  <c r="S951" i="1"/>
  <c r="T951" i="1" s="1"/>
  <c r="R951" i="1"/>
  <c r="V951" i="1" s="1"/>
  <c r="P951" i="1"/>
  <c r="L951" i="1"/>
  <c r="C951" i="1"/>
  <c r="B951" i="1"/>
  <c r="A951" i="1"/>
  <c r="X950" i="1"/>
  <c r="W950" i="1"/>
  <c r="V950" i="1"/>
  <c r="U950" i="1"/>
  <c r="T950" i="1"/>
  <c r="S950" i="1"/>
  <c r="R950" i="1"/>
  <c r="Y950" i="1" s="1"/>
  <c r="P950" i="1"/>
  <c r="L950" i="1"/>
  <c r="C950" i="1"/>
  <c r="B950" i="1"/>
  <c r="A950" i="1"/>
  <c r="X949" i="1"/>
  <c r="W949" i="1"/>
  <c r="S949" i="1"/>
  <c r="T949" i="1" s="1"/>
  <c r="R949" i="1"/>
  <c r="P949" i="1"/>
  <c r="L949" i="1"/>
  <c r="C949" i="1"/>
  <c r="B949" i="1"/>
  <c r="A949" i="1"/>
  <c r="X948" i="1"/>
  <c r="W948" i="1"/>
  <c r="V948" i="1"/>
  <c r="T948" i="1"/>
  <c r="S948" i="1"/>
  <c r="R948" i="1"/>
  <c r="U948" i="1" s="1"/>
  <c r="P948" i="1"/>
  <c r="L948" i="1"/>
  <c r="C948" i="1"/>
  <c r="B948" i="1"/>
  <c r="A948" i="1"/>
  <c r="Y947" i="1"/>
  <c r="X947" i="1"/>
  <c r="W947" i="1"/>
  <c r="U947" i="1"/>
  <c r="T947" i="1"/>
  <c r="S947" i="1"/>
  <c r="R947" i="1"/>
  <c r="V947" i="1" s="1"/>
  <c r="P947" i="1"/>
  <c r="L947" i="1"/>
  <c r="C947" i="1"/>
  <c r="B947" i="1"/>
  <c r="A947" i="1"/>
  <c r="Y946" i="1"/>
  <c r="X946" i="1"/>
  <c r="W946" i="1"/>
  <c r="T946" i="1"/>
  <c r="S946" i="1"/>
  <c r="R946" i="1"/>
  <c r="V946" i="1" s="1"/>
  <c r="P946" i="1"/>
  <c r="L946" i="1"/>
  <c r="C946" i="1"/>
  <c r="B946" i="1"/>
  <c r="A946" i="1"/>
  <c r="Y945" i="1"/>
  <c r="X945" i="1"/>
  <c r="W945" i="1"/>
  <c r="U945" i="1" s="1"/>
  <c r="V945" i="1"/>
  <c r="S945" i="1"/>
  <c r="T945" i="1" s="1"/>
  <c r="R945" i="1"/>
  <c r="P945" i="1"/>
  <c r="L945" i="1"/>
  <c r="C945" i="1"/>
  <c r="B945" i="1"/>
  <c r="A945" i="1"/>
  <c r="X944" i="1"/>
  <c r="W944" i="1"/>
  <c r="S944" i="1"/>
  <c r="T944" i="1" s="1"/>
  <c r="R944" i="1"/>
  <c r="Y944" i="1" s="1"/>
  <c r="P944" i="1"/>
  <c r="L944" i="1"/>
  <c r="C944" i="1"/>
  <c r="B944" i="1"/>
  <c r="A944" i="1"/>
  <c r="Y943" i="1"/>
  <c r="X943" i="1"/>
  <c r="W943" i="1"/>
  <c r="U943" i="1" s="1"/>
  <c r="S943" i="1"/>
  <c r="T943" i="1" s="1"/>
  <c r="R943" i="1"/>
  <c r="V943" i="1" s="1"/>
  <c r="P943" i="1"/>
  <c r="L943" i="1"/>
  <c r="C943" i="1"/>
  <c r="B943" i="1"/>
  <c r="A943" i="1"/>
  <c r="X942" i="1"/>
  <c r="W942" i="1"/>
  <c r="V942" i="1"/>
  <c r="U942" i="1"/>
  <c r="T942" i="1"/>
  <c r="S942" i="1"/>
  <c r="R942" i="1"/>
  <c r="Y942" i="1" s="1"/>
  <c r="P942" i="1"/>
  <c r="L942" i="1"/>
  <c r="C942" i="1"/>
  <c r="B942" i="1"/>
  <c r="A942" i="1"/>
  <c r="X941" i="1"/>
  <c r="W941" i="1"/>
  <c r="S941" i="1"/>
  <c r="T941" i="1" s="1"/>
  <c r="R941" i="1"/>
  <c r="P941" i="1"/>
  <c r="L941" i="1"/>
  <c r="C941" i="1"/>
  <c r="B941" i="1"/>
  <c r="A941" i="1"/>
  <c r="X940" i="1"/>
  <c r="W940" i="1"/>
  <c r="V940" i="1"/>
  <c r="T940" i="1"/>
  <c r="S940" i="1"/>
  <c r="R940" i="1"/>
  <c r="U940" i="1" s="1"/>
  <c r="P940" i="1"/>
  <c r="L940" i="1"/>
  <c r="C940" i="1"/>
  <c r="B940" i="1"/>
  <c r="A940" i="1"/>
  <c r="Y939" i="1"/>
  <c r="X939" i="1"/>
  <c r="W939" i="1"/>
  <c r="U939" i="1"/>
  <c r="T939" i="1"/>
  <c r="S939" i="1"/>
  <c r="R939" i="1"/>
  <c r="V939" i="1" s="1"/>
  <c r="P939" i="1"/>
  <c r="L939" i="1"/>
  <c r="C939" i="1"/>
  <c r="B939" i="1"/>
  <c r="A939" i="1"/>
  <c r="Y938" i="1"/>
  <c r="X938" i="1"/>
  <c r="W938" i="1"/>
  <c r="T938" i="1"/>
  <c r="S938" i="1"/>
  <c r="R938" i="1"/>
  <c r="V938" i="1" s="1"/>
  <c r="P938" i="1"/>
  <c r="L938" i="1"/>
  <c r="C938" i="1"/>
  <c r="B938" i="1"/>
  <c r="A938" i="1"/>
  <c r="Y937" i="1"/>
  <c r="X937" i="1"/>
  <c r="W937" i="1"/>
  <c r="U937" i="1" s="1"/>
  <c r="V937" i="1"/>
  <c r="S937" i="1"/>
  <c r="T937" i="1" s="1"/>
  <c r="R937" i="1"/>
  <c r="P937" i="1"/>
  <c r="L937" i="1"/>
  <c r="C937" i="1"/>
  <c r="B937" i="1"/>
  <c r="A937" i="1"/>
  <c r="X936" i="1"/>
  <c r="W936" i="1"/>
  <c r="S936" i="1"/>
  <c r="T936" i="1" s="1"/>
  <c r="R936" i="1"/>
  <c r="Y936" i="1" s="1"/>
  <c r="P936" i="1"/>
  <c r="L936" i="1"/>
  <c r="C936" i="1"/>
  <c r="B936" i="1"/>
  <c r="A936" i="1"/>
  <c r="Y935" i="1"/>
  <c r="X935" i="1"/>
  <c r="W935" i="1"/>
  <c r="U935" i="1"/>
  <c r="S935" i="1"/>
  <c r="T935" i="1" s="1"/>
  <c r="R935" i="1"/>
  <c r="V935" i="1" s="1"/>
  <c r="P935" i="1"/>
  <c r="L935" i="1"/>
  <c r="C935" i="1"/>
  <c r="B935" i="1"/>
  <c r="A935" i="1"/>
  <c r="X934" i="1"/>
  <c r="W934" i="1"/>
  <c r="V934" i="1"/>
  <c r="U934" i="1"/>
  <c r="T934" i="1"/>
  <c r="S934" i="1"/>
  <c r="R934" i="1"/>
  <c r="Y934" i="1" s="1"/>
  <c r="P934" i="1"/>
  <c r="L934" i="1"/>
  <c r="C934" i="1"/>
  <c r="B934" i="1"/>
  <c r="A934" i="1"/>
  <c r="X933" i="1"/>
  <c r="W933" i="1"/>
  <c r="S933" i="1"/>
  <c r="T933" i="1" s="1"/>
  <c r="R933" i="1"/>
  <c r="P933" i="1"/>
  <c r="L933" i="1"/>
  <c r="C933" i="1"/>
  <c r="B933" i="1"/>
  <c r="A933" i="1"/>
  <c r="X932" i="1"/>
  <c r="W932" i="1"/>
  <c r="V932" i="1"/>
  <c r="T932" i="1"/>
  <c r="S932" i="1"/>
  <c r="R932" i="1"/>
  <c r="P932" i="1"/>
  <c r="L932" i="1"/>
  <c r="C932" i="1"/>
  <c r="B932" i="1"/>
  <c r="A932" i="1"/>
  <c r="Y931" i="1"/>
  <c r="X931" i="1"/>
  <c r="W931" i="1"/>
  <c r="U931" i="1"/>
  <c r="T931" i="1"/>
  <c r="S931" i="1"/>
  <c r="R931" i="1"/>
  <c r="V931" i="1" s="1"/>
  <c r="P931" i="1"/>
  <c r="L931" i="1"/>
  <c r="C931" i="1"/>
  <c r="B931" i="1"/>
  <c r="A931" i="1"/>
  <c r="Y930" i="1"/>
  <c r="X930" i="1"/>
  <c r="W930" i="1"/>
  <c r="T930" i="1"/>
  <c r="S930" i="1"/>
  <c r="R930" i="1"/>
  <c r="V930" i="1" s="1"/>
  <c r="P930" i="1"/>
  <c r="L930" i="1"/>
  <c r="C930" i="1"/>
  <c r="B930" i="1"/>
  <c r="A930" i="1"/>
  <c r="Y929" i="1"/>
  <c r="X929" i="1"/>
  <c r="W929" i="1"/>
  <c r="U929" i="1" s="1"/>
  <c r="V929" i="1"/>
  <c r="S929" i="1"/>
  <c r="T929" i="1" s="1"/>
  <c r="R929" i="1"/>
  <c r="P929" i="1"/>
  <c r="L929" i="1"/>
  <c r="C929" i="1"/>
  <c r="B929" i="1"/>
  <c r="A929" i="1"/>
  <c r="X928" i="1"/>
  <c r="W928" i="1"/>
  <c r="S928" i="1"/>
  <c r="T928" i="1" s="1"/>
  <c r="R928" i="1"/>
  <c r="Y928" i="1" s="1"/>
  <c r="P928" i="1"/>
  <c r="L928" i="1"/>
  <c r="C928" i="1"/>
  <c r="B928" i="1"/>
  <c r="A928" i="1"/>
  <c r="Y927" i="1"/>
  <c r="X927" i="1"/>
  <c r="W927" i="1"/>
  <c r="U927" i="1"/>
  <c r="S927" i="1"/>
  <c r="T927" i="1" s="1"/>
  <c r="R927" i="1"/>
  <c r="V927" i="1" s="1"/>
  <c r="P927" i="1"/>
  <c r="L927" i="1"/>
  <c r="C927" i="1"/>
  <c r="B927" i="1"/>
  <c r="A927" i="1"/>
  <c r="X926" i="1"/>
  <c r="W926" i="1"/>
  <c r="U926" i="1"/>
  <c r="T926" i="1"/>
  <c r="S926" i="1"/>
  <c r="R926" i="1"/>
  <c r="Y926" i="1" s="1"/>
  <c r="P926" i="1"/>
  <c r="L926" i="1"/>
  <c r="C926" i="1"/>
  <c r="B926" i="1"/>
  <c r="A926" i="1"/>
  <c r="X925" i="1"/>
  <c r="W925" i="1"/>
  <c r="S925" i="1"/>
  <c r="T925" i="1" s="1"/>
  <c r="R925" i="1"/>
  <c r="P925" i="1"/>
  <c r="L925" i="1"/>
  <c r="C925" i="1"/>
  <c r="B925" i="1"/>
  <c r="A925" i="1"/>
  <c r="X924" i="1"/>
  <c r="W924" i="1"/>
  <c r="V924" i="1"/>
  <c r="T924" i="1"/>
  <c r="S924" i="1"/>
  <c r="R924" i="1"/>
  <c r="U924" i="1" s="1"/>
  <c r="P924" i="1"/>
  <c r="L924" i="1"/>
  <c r="C924" i="1"/>
  <c r="B924" i="1"/>
  <c r="A924" i="1"/>
  <c r="Y923" i="1"/>
  <c r="X923" i="1"/>
  <c r="W923" i="1"/>
  <c r="U923" i="1"/>
  <c r="T923" i="1"/>
  <c r="S923" i="1"/>
  <c r="R923" i="1"/>
  <c r="V923" i="1" s="1"/>
  <c r="P923" i="1"/>
  <c r="L923" i="1"/>
  <c r="C923" i="1"/>
  <c r="B923" i="1"/>
  <c r="A923" i="1"/>
  <c r="Y922" i="1"/>
  <c r="X922" i="1"/>
  <c r="W922" i="1"/>
  <c r="V922" i="1"/>
  <c r="T922" i="1"/>
  <c r="S922" i="1"/>
  <c r="R922" i="1"/>
  <c r="U922" i="1" s="1"/>
  <c r="P922" i="1"/>
  <c r="L922" i="1"/>
  <c r="C922" i="1"/>
  <c r="B922" i="1"/>
  <c r="A922" i="1"/>
  <c r="Y921" i="1"/>
  <c r="X921" i="1"/>
  <c r="W921" i="1"/>
  <c r="U921" i="1" s="1"/>
  <c r="V921" i="1"/>
  <c r="S921" i="1"/>
  <c r="T921" i="1" s="1"/>
  <c r="R921" i="1"/>
  <c r="P921" i="1"/>
  <c r="L921" i="1"/>
  <c r="C921" i="1"/>
  <c r="B921" i="1"/>
  <c r="A921" i="1"/>
  <c r="X920" i="1"/>
  <c r="W920" i="1"/>
  <c r="S920" i="1"/>
  <c r="T920" i="1" s="1"/>
  <c r="R920" i="1"/>
  <c r="Y920" i="1" s="1"/>
  <c r="P920" i="1"/>
  <c r="L920" i="1"/>
  <c r="C920" i="1"/>
  <c r="B920" i="1"/>
  <c r="A920" i="1"/>
  <c r="Y919" i="1"/>
  <c r="X919" i="1"/>
  <c r="W919" i="1"/>
  <c r="U919" i="1"/>
  <c r="S919" i="1"/>
  <c r="T919" i="1" s="1"/>
  <c r="R919" i="1"/>
  <c r="V919" i="1" s="1"/>
  <c r="P919" i="1"/>
  <c r="L919" i="1"/>
  <c r="C919" i="1"/>
  <c r="B919" i="1"/>
  <c r="A919" i="1"/>
  <c r="X918" i="1"/>
  <c r="W918" i="1"/>
  <c r="U918" i="1"/>
  <c r="T918" i="1"/>
  <c r="S918" i="1"/>
  <c r="R918" i="1"/>
  <c r="Y918" i="1" s="1"/>
  <c r="P918" i="1"/>
  <c r="L918" i="1"/>
  <c r="C918" i="1"/>
  <c r="B918" i="1"/>
  <c r="A918" i="1"/>
  <c r="X917" i="1"/>
  <c r="W917" i="1"/>
  <c r="S917" i="1"/>
  <c r="T917" i="1" s="1"/>
  <c r="R917" i="1"/>
  <c r="P917" i="1"/>
  <c r="L917" i="1"/>
  <c r="C917" i="1"/>
  <c r="B917" i="1"/>
  <c r="A917" i="1"/>
  <c r="X916" i="1"/>
  <c r="W916" i="1"/>
  <c r="V916" i="1"/>
  <c r="T916" i="1"/>
  <c r="S916" i="1"/>
  <c r="R916" i="1"/>
  <c r="P916" i="1"/>
  <c r="L916" i="1"/>
  <c r="C916" i="1"/>
  <c r="B916" i="1"/>
  <c r="A916" i="1"/>
  <c r="Y915" i="1"/>
  <c r="X915" i="1"/>
  <c r="W915" i="1"/>
  <c r="U915" i="1"/>
  <c r="T915" i="1"/>
  <c r="S915" i="1"/>
  <c r="R915" i="1"/>
  <c r="V915" i="1" s="1"/>
  <c r="P915" i="1"/>
  <c r="L915" i="1"/>
  <c r="C915" i="1"/>
  <c r="B915" i="1"/>
  <c r="A915" i="1"/>
  <c r="Y914" i="1"/>
  <c r="X914" i="1"/>
  <c r="W914" i="1"/>
  <c r="V914" i="1"/>
  <c r="T914" i="1"/>
  <c r="S914" i="1"/>
  <c r="R914" i="1"/>
  <c r="U914" i="1" s="1"/>
  <c r="P914" i="1"/>
  <c r="L914" i="1"/>
  <c r="C914" i="1"/>
  <c r="B914" i="1"/>
  <c r="A914" i="1"/>
  <c r="Y913" i="1"/>
  <c r="X913" i="1"/>
  <c r="W913" i="1"/>
  <c r="U913" i="1" s="1"/>
  <c r="V913" i="1"/>
  <c r="S913" i="1"/>
  <c r="T913" i="1" s="1"/>
  <c r="R913" i="1"/>
  <c r="P913" i="1"/>
  <c r="L913" i="1"/>
  <c r="C913" i="1"/>
  <c r="B913" i="1"/>
  <c r="A913" i="1"/>
  <c r="X912" i="1"/>
  <c r="W912" i="1"/>
  <c r="S912" i="1"/>
  <c r="T912" i="1" s="1"/>
  <c r="R912" i="1"/>
  <c r="Y912" i="1" s="1"/>
  <c r="P912" i="1"/>
  <c r="L912" i="1"/>
  <c r="C912" i="1"/>
  <c r="B912" i="1"/>
  <c r="A912" i="1"/>
  <c r="Y911" i="1"/>
  <c r="X911" i="1"/>
  <c r="W911" i="1"/>
  <c r="U911" i="1"/>
  <c r="S911" i="1"/>
  <c r="T911" i="1" s="1"/>
  <c r="R911" i="1"/>
  <c r="V911" i="1" s="1"/>
  <c r="P911" i="1"/>
  <c r="L911" i="1"/>
  <c r="C911" i="1"/>
  <c r="B911" i="1"/>
  <c r="A911" i="1"/>
  <c r="X910" i="1"/>
  <c r="W910" i="1"/>
  <c r="U910" i="1"/>
  <c r="T910" i="1"/>
  <c r="S910" i="1"/>
  <c r="R910" i="1"/>
  <c r="Y910" i="1" s="1"/>
  <c r="P910" i="1"/>
  <c r="L910" i="1"/>
  <c r="C910" i="1"/>
  <c r="B910" i="1"/>
  <c r="A910" i="1"/>
  <c r="X909" i="1"/>
  <c r="W909" i="1"/>
  <c r="S909" i="1"/>
  <c r="T909" i="1" s="1"/>
  <c r="R909" i="1"/>
  <c r="P909" i="1"/>
  <c r="L909" i="1"/>
  <c r="C909" i="1"/>
  <c r="B909" i="1"/>
  <c r="A909" i="1"/>
  <c r="X908" i="1"/>
  <c r="W908" i="1"/>
  <c r="V908" i="1"/>
  <c r="T908" i="1"/>
  <c r="S908" i="1"/>
  <c r="R908" i="1"/>
  <c r="P908" i="1"/>
  <c r="L908" i="1"/>
  <c r="C908" i="1"/>
  <c r="B908" i="1"/>
  <c r="A908" i="1"/>
  <c r="Y907" i="1"/>
  <c r="X907" i="1"/>
  <c r="W907" i="1"/>
  <c r="U907" i="1"/>
  <c r="T907" i="1"/>
  <c r="S907" i="1"/>
  <c r="R907" i="1"/>
  <c r="V907" i="1" s="1"/>
  <c r="P907" i="1"/>
  <c r="L907" i="1"/>
  <c r="C907" i="1"/>
  <c r="B907" i="1"/>
  <c r="A907" i="1"/>
  <c r="Y906" i="1"/>
  <c r="X906" i="1"/>
  <c r="W906" i="1"/>
  <c r="V906" i="1"/>
  <c r="T906" i="1"/>
  <c r="S906" i="1"/>
  <c r="R906" i="1"/>
  <c r="U906" i="1" s="1"/>
  <c r="P906" i="1"/>
  <c r="L906" i="1"/>
  <c r="C906" i="1"/>
  <c r="B906" i="1"/>
  <c r="A906" i="1"/>
  <c r="Y905" i="1"/>
  <c r="X905" i="1"/>
  <c r="W905" i="1"/>
  <c r="U905" i="1" s="1"/>
  <c r="V905" i="1"/>
  <c r="S905" i="1"/>
  <c r="T905" i="1" s="1"/>
  <c r="R905" i="1"/>
  <c r="P905" i="1"/>
  <c r="L905" i="1"/>
  <c r="C905" i="1"/>
  <c r="B905" i="1"/>
  <c r="A905" i="1"/>
  <c r="X904" i="1"/>
  <c r="W904" i="1"/>
  <c r="S904" i="1"/>
  <c r="T904" i="1" s="1"/>
  <c r="R904" i="1"/>
  <c r="Y904" i="1" s="1"/>
  <c r="P904" i="1"/>
  <c r="L904" i="1"/>
  <c r="C904" i="1"/>
  <c r="B904" i="1"/>
  <c r="A904" i="1"/>
  <c r="Y903" i="1"/>
  <c r="X903" i="1"/>
  <c r="W903" i="1"/>
  <c r="U903" i="1"/>
  <c r="S903" i="1"/>
  <c r="T903" i="1" s="1"/>
  <c r="R903" i="1"/>
  <c r="V903" i="1" s="1"/>
  <c r="P903" i="1"/>
  <c r="L903" i="1"/>
  <c r="C903" i="1"/>
  <c r="B903" i="1"/>
  <c r="A903" i="1"/>
  <c r="X902" i="1"/>
  <c r="W902" i="1"/>
  <c r="U902" i="1"/>
  <c r="T902" i="1"/>
  <c r="S902" i="1"/>
  <c r="R902" i="1"/>
  <c r="Y902" i="1" s="1"/>
  <c r="P902" i="1"/>
  <c r="L902" i="1"/>
  <c r="C902" i="1"/>
  <c r="B902" i="1"/>
  <c r="A902" i="1"/>
  <c r="X901" i="1"/>
  <c r="W901" i="1"/>
  <c r="S901" i="1"/>
  <c r="T901" i="1" s="1"/>
  <c r="R901" i="1"/>
  <c r="P901" i="1"/>
  <c r="L901" i="1"/>
  <c r="C901" i="1"/>
  <c r="B901" i="1"/>
  <c r="A901" i="1"/>
  <c r="X900" i="1"/>
  <c r="W900" i="1"/>
  <c r="V900" i="1"/>
  <c r="T900" i="1"/>
  <c r="S900" i="1"/>
  <c r="R900" i="1"/>
  <c r="P900" i="1"/>
  <c r="L900" i="1"/>
  <c r="C900" i="1"/>
  <c r="B900" i="1"/>
  <c r="A900" i="1"/>
  <c r="Y899" i="1"/>
  <c r="X899" i="1"/>
  <c r="W899" i="1"/>
  <c r="U899" i="1"/>
  <c r="T899" i="1"/>
  <c r="S899" i="1"/>
  <c r="R899" i="1"/>
  <c r="V899" i="1" s="1"/>
  <c r="P899" i="1"/>
  <c r="L899" i="1"/>
  <c r="C899" i="1"/>
  <c r="B899" i="1"/>
  <c r="A899" i="1"/>
  <c r="Y898" i="1"/>
  <c r="X898" i="1"/>
  <c r="W898" i="1"/>
  <c r="V898" i="1"/>
  <c r="T898" i="1"/>
  <c r="S898" i="1"/>
  <c r="R898" i="1"/>
  <c r="U898" i="1" s="1"/>
  <c r="P898" i="1"/>
  <c r="L898" i="1"/>
  <c r="C898" i="1"/>
  <c r="B898" i="1"/>
  <c r="A898" i="1"/>
  <c r="Y897" i="1"/>
  <c r="X897" i="1"/>
  <c r="W897" i="1"/>
  <c r="U897" i="1" s="1"/>
  <c r="V897" i="1"/>
  <c r="S897" i="1"/>
  <c r="T897" i="1" s="1"/>
  <c r="R897" i="1"/>
  <c r="P897" i="1"/>
  <c r="L897" i="1"/>
  <c r="C897" i="1"/>
  <c r="B897" i="1"/>
  <c r="A897" i="1"/>
  <c r="X896" i="1"/>
  <c r="W896" i="1"/>
  <c r="S896" i="1"/>
  <c r="T896" i="1" s="1"/>
  <c r="R896" i="1"/>
  <c r="Y896" i="1" s="1"/>
  <c r="P896" i="1"/>
  <c r="L896" i="1"/>
  <c r="C896" i="1"/>
  <c r="B896" i="1"/>
  <c r="A896" i="1"/>
  <c r="Y895" i="1"/>
  <c r="X895" i="1"/>
  <c r="W895" i="1"/>
  <c r="U895" i="1"/>
  <c r="S895" i="1"/>
  <c r="T895" i="1" s="1"/>
  <c r="R895" i="1"/>
  <c r="V895" i="1" s="1"/>
  <c r="P895" i="1"/>
  <c r="L895" i="1"/>
  <c r="C895" i="1"/>
  <c r="B895" i="1"/>
  <c r="A895" i="1"/>
  <c r="X894" i="1"/>
  <c r="W894" i="1"/>
  <c r="U894" i="1"/>
  <c r="T894" i="1"/>
  <c r="S894" i="1"/>
  <c r="R894" i="1"/>
  <c r="Y894" i="1" s="1"/>
  <c r="P894" i="1"/>
  <c r="L894" i="1"/>
  <c r="C894" i="1"/>
  <c r="B894" i="1"/>
  <c r="A894" i="1"/>
  <c r="X893" i="1"/>
  <c r="W893" i="1"/>
  <c r="S893" i="1"/>
  <c r="T893" i="1" s="1"/>
  <c r="R893" i="1"/>
  <c r="P893" i="1"/>
  <c r="L893" i="1"/>
  <c r="C893" i="1"/>
  <c r="B893" i="1"/>
  <c r="A893" i="1"/>
  <c r="X892" i="1"/>
  <c r="W892" i="1"/>
  <c r="V892" i="1"/>
  <c r="T892" i="1"/>
  <c r="S892" i="1"/>
  <c r="R892" i="1"/>
  <c r="U892" i="1" s="1"/>
  <c r="P892" i="1"/>
  <c r="L892" i="1"/>
  <c r="C892" i="1"/>
  <c r="B892" i="1"/>
  <c r="A892" i="1"/>
  <c r="Y891" i="1"/>
  <c r="X891" i="1"/>
  <c r="W891" i="1"/>
  <c r="U891" i="1"/>
  <c r="T891" i="1"/>
  <c r="S891" i="1"/>
  <c r="R891" i="1"/>
  <c r="V891" i="1" s="1"/>
  <c r="P891" i="1"/>
  <c r="L891" i="1"/>
  <c r="C891" i="1"/>
  <c r="B891" i="1"/>
  <c r="A891" i="1"/>
  <c r="Y890" i="1"/>
  <c r="X890" i="1"/>
  <c r="W890" i="1"/>
  <c r="V890" i="1"/>
  <c r="T890" i="1"/>
  <c r="S890" i="1"/>
  <c r="R890" i="1"/>
  <c r="U890" i="1" s="1"/>
  <c r="P890" i="1"/>
  <c r="L890" i="1"/>
  <c r="C890" i="1"/>
  <c r="B890" i="1"/>
  <c r="A890" i="1"/>
  <c r="Y889" i="1"/>
  <c r="X889" i="1"/>
  <c r="W889" i="1"/>
  <c r="U889" i="1" s="1"/>
  <c r="V889" i="1"/>
  <c r="S889" i="1"/>
  <c r="T889" i="1" s="1"/>
  <c r="R889" i="1"/>
  <c r="P889" i="1"/>
  <c r="L889" i="1"/>
  <c r="C889" i="1"/>
  <c r="B889" i="1"/>
  <c r="A889" i="1"/>
  <c r="X888" i="1"/>
  <c r="W888" i="1"/>
  <c r="S888" i="1"/>
  <c r="T888" i="1" s="1"/>
  <c r="R888" i="1"/>
  <c r="Y888" i="1" s="1"/>
  <c r="P888" i="1"/>
  <c r="L888" i="1"/>
  <c r="C888" i="1"/>
  <c r="B888" i="1"/>
  <c r="A888" i="1"/>
  <c r="Y887" i="1"/>
  <c r="X887" i="1"/>
  <c r="W887" i="1"/>
  <c r="U887" i="1"/>
  <c r="S887" i="1"/>
  <c r="T887" i="1" s="1"/>
  <c r="R887" i="1"/>
  <c r="V887" i="1" s="1"/>
  <c r="P887" i="1"/>
  <c r="L887" i="1"/>
  <c r="C887" i="1"/>
  <c r="B887" i="1"/>
  <c r="A887" i="1"/>
  <c r="X886" i="1"/>
  <c r="W886" i="1"/>
  <c r="U886" i="1"/>
  <c r="T886" i="1"/>
  <c r="S886" i="1"/>
  <c r="R886" i="1"/>
  <c r="Y886" i="1" s="1"/>
  <c r="P886" i="1"/>
  <c r="L886" i="1"/>
  <c r="C886" i="1"/>
  <c r="B886" i="1"/>
  <c r="A886" i="1"/>
  <c r="X885" i="1"/>
  <c r="W885" i="1"/>
  <c r="S885" i="1"/>
  <c r="T885" i="1" s="1"/>
  <c r="R885" i="1"/>
  <c r="P885" i="1"/>
  <c r="L885" i="1"/>
  <c r="C885" i="1"/>
  <c r="B885" i="1"/>
  <c r="A885" i="1"/>
  <c r="X884" i="1"/>
  <c r="W884" i="1"/>
  <c r="V884" i="1"/>
  <c r="T884" i="1"/>
  <c r="S884" i="1"/>
  <c r="R884" i="1"/>
  <c r="P884" i="1"/>
  <c r="L884" i="1"/>
  <c r="C884" i="1"/>
  <c r="B884" i="1"/>
  <c r="A884" i="1"/>
  <c r="Y883" i="1"/>
  <c r="X883" i="1"/>
  <c r="W883" i="1"/>
  <c r="U883" i="1"/>
  <c r="T883" i="1"/>
  <c r="S883" i="1"/>
  <c r="R883" i="1"/>
  <c r="V883" i="1" s="1"/>
  <c r="P883" i="1"/>
  <c r="L883" i="1"/>
  <c r="C883" i="1"/>
  <c r="B883" i="1"/>
  <c r="A883" i="1"/>
  <c r="Y882" i="1"/>
  <c r="X882" i="1"/>
  <c r="W882" i="1"/>
  <c r="V882" i="1"/>
  <c r="T882" i="1"/>
  <c r="S882" i="1"/>
  <c r="R882" i="1"/>
  <c r="U882" i="1" s="1"/>
  <c r="P882" i="1"/>
  <c r="L882" i="1"/>
  <c r="C882" i="1"/>
  <c r="B882" i="1"/>
  <c r="A882" i="1"/>
  <c r="Y881" i="1"/>
  <c r="X881" i="1"/>
  <c r="W881" i="1"/>
  <c r="V881" i="1"/>
  <c r="U881" i="1"/>
  <c r="S881" i="1"/>
  <c r="T881" i="1" s="1"/>
  <c r="R881" i="1"/>
  <c r="P881" i="1"/>
  <c r="L881" i="1"/>
  <c r="C881" i="1"/>
  <c r="B881" i="1"/>
  <c r="A881" i="1"/>
  <c r="X880" i="1"/>
  <c r="W880" i="1"/>
  <c r="S880" i="1"/>
  <c r="T880" i="1" s="1"/>
  <c r="R880" i="1"/>
  <c r="Y880" i="1" s="1"/>
  <c r="P880" i="1"/>
  <c r="L880" i="1"/>
  <c r="C880" i="1"/>
  <c r="B880" i="1"/>
  <c r="A880" i="1"/>
  <c r="Y879" i="1"/>
  <c r="X879" i="1"/>
  <c r="W879" i="1"/>
  <c r="U879" i="1"/>
  <c r="S879" i="1"/>
  <c r="T879" i="1" s="1"/>
  <c r="R879" i="1"/>
  <c r="V879" i="1" s="1"/>
  <c r="P879" i="1"/>
  <c r="L879" i="1"/>
  <c r="C879" i="1"/>
  <c r="B879" i="1"/>
  <c r="A879" i="1"/>
  <c r="X878" i="1"/>
  <c r="W878" i="1"/>
  <c r="U878" i="1"/>
  <c r="T878" i="1"/>
  <c r="S878" i="1"/>
  <c r="R878" i="1"/>
  <c r="Y878" i="1" s="1"/>
  <c r="P878" i="1"/>
  <c r="L878" i="1"/>
  <c r="C878" i="1"/>
  <c r="B878" i="1"/>
  <c r="A878" i="1"/>
  <c r="X877" i="1"/>
  <c r="W877" i="1"/>
  <c r="S877" i="1"/>
  <c r="T877" i="1" s="1"/>
  <c r="R877" i="1"/>
  <c r="P877" i="1"/>
  <c r="L877" i="1"/>
  <c r="C877" i="1"/>
  <c r="B877" i="1"/>
  <c r="A877" i="1"/>
  <c r="X876" i="1"/>
  <c r="W876" i="1"/>
  <c r="V876" i="1"/>
  <c r="T876" i="1"/>
  <c r="S876" i="1"/>
  <c r="R876" i="1"/>
  <c r="U876" i="1" s="1"/>
  <c r="P876" i="1"/>
  <c r="L876" i="1"/>
  <c r="C876" i="1"/>
  <c r="B876" i="1"/>
  <c r="A876" i="1"/>
  <c r="Y875" i="1"/>
  <c r="X875" i="1"/>
  <c r="W875" i="1"/>
  <c r="U875" i="1"/>
  <c r="T875" i="1"/>
  <c r="S875" i="1"/>
  <c r="R875" i="1"/>
  <c r="V875" i="1" s="1"/>
  <c r="P875" i="1"/>
  <c r="L875" i="1"/>
  <c r="C875" i="1"/>
  <c r="B875" i="1"/>
  <c r="A875" i="1"/>
  <c r="Y874" i="1"/>
  <c r="X874" i="1"/>
  <c r="W874" i="1"/>
  <c r="V874" i="1"/>
  <c r="T874" i="1"/>
  <c r="S874" i="1"/>
  <c r="R874" i="1"/>
  <c r="U874" i="1" s="1"/>
  <c r="P874" i="1"/>
  <c r="L874" i="1"/>
  <c r="C874" i="1"/>
  <c r="B874" i="1"/>
  <c r="A874" i="1"/>
  <c r="Y873" i="1"/>
  <c r="X873" i="1"/>
  <c r="W873" i="1"/>
  <c r="V873" i="1"/>
  <c r="U873" i="1"/>
  <c r="S873" i="1"/>
  <c r="T873" i="1" s="1"/>
  <c r="R873" i="1"/>
  <c r="P873" i="1"/>
  <c r="L873" i="1"/>
  <c r="C873" i="1"/>
  <c r="B873" i="1"/>
  <c r="A873" i="1"/>
  <c r="X872" i="1"/>
  <c r="W872" i="1"/>
  <c r="S872" i="1"/>
  <c r="T872" i="1" s="1"/>
  <c r="R872" i="1"/>
  <c r="Y872" i="1" s="1"/>
  <c r="P872" i="1"/>
  <c r="L872" i="1"/>
  <c r="C872" i="1"/>
  <c r="B872" i="1"/>
  <c r="A872" i="1"/>
  <c r="Y871" i="1"/>
  <c r="X871" i="1"/>
  <c r="W871" i="1"/>
  <c r="U871" i="1"/>
  <c r="S871" i="1"/>
  <c r="T871" i="1" s="1"/>
  <c r="R871" i="1"/>
  <c r="V871" i="1" s="1"/>
  <c r="P871" i="1"/>
  <c r="L871" i="1"/>
  <c r="C871" i="1"/>
  <c r="B871" i="1"/>
  <c r="A871" i="1"/>
  <c r="X870" i="1"/>
  <c r="W870" i="1"/>
  <c r="U870" i="1"/>
  <c r="T870" i="1"/>
  <c r="S870" i="1"/>
  <c r="R870" i="1"/>
  <c r="Y870" i="1" s="1"/>
  <c r="P870" i="1"/>
  <c r="L870" i="1"/>
  <c r="C870" i="1"/>
  <c r="B870" i="1"/>
  <c r="A870" i="1"/>
  <c r="X869" i="1"/>
  <c r="W869" i="1"/>
  <c r="S869" i="1"/>
  <c r="T869" i="1" s="1"/>
  <c r="R869" i="1"/>
  <c r="P869" i="1"/>
  <c r="L869" i="1"/>
  <c r="C869" i="1"/>
  <c r="B869" i="1"/>
  <c r="A869" i="1"/>
  <c r="X868" i="1"/>
  <c r="W868" i="1"/>
  <c r="V868" i="1"/>
  <c r="T868" i="1"/>
  <c r="S868" i="1"/>
  <c r="R868" i="1"/>
  <c r="P868" i="1"/>
  <c r="L868" i="1"/>
  <c r="C868" i="1"/>
  <c r="B868" i="1"/>
  <c r="A868" i="1"/>
  <c r="Y867" i="1"/>
  <c r="X867" i="1"/>
  <c r="W867" i="1"/>
  <c r="U867" i="1"/>
  <c r="T867" i="1"/>
  <c r="S867" i="1"/>
  <c r="R867" i="1"/>
  <c r="V867" i="1" s="1"/>
  <c r="P867" i="1"/>
  <c r="L867" i="1"/>
  <c r="C867" i="1"/>
  <c r="B867" i="1"/>
  <c r="A867" i="1"/>
  <c r="Y866" i="1"/>
  <c r="X866" i="1"/>
  <c r="W866" i="1"/>
  <c r="V866" i="1"/>
  <c r="T866" i="1"/>
  <c r="S866" i="1"/>
  <c r="R866" i="1"/>
  <c r="U866" i="1" s="1"/>
  <c r="P866" i="1"/>
  <c r="L866" i="1"/>
  <c r="C866" i="1"/>
  <c r="B866" i="1"/>
  <c r="A866" i="1"/>
  <c r="Y865" i="1"/>
  <c r="X865" i="1"/>
  <c r="W865" i="1"/>
  <c r="V865" i="1"/>
  <c r="U865" i="1"/>
  <c r="S865" i="1"/>
  <c r="T865" i="1" s="1"/>
  <c r="R865" i="1"/>
  <c r="P865" i="1"/>
  <c r="L865" i="1"/>
  <c r="C865" i="1"/>
  <c r="B865" i="1"/>
  <c r="A865" i="1"/>
  <c r="X864" i="1"/>
  <c r="W864" i="1"/>
  <c r="S864" i="1"/>
  <c r="T864" i="1" s="1"/>
  <c r="R864" i="1"/>
  <c r="Y864" i="1" s="1"/>
  <c r="P864" i="1"/>
  <c r="L864" i="1"/>
  <c r="C864" i="1"/>
  <c r="B864" i="1"/>
  <c r="A864" i="1"/>
  <c r="Y863" i="1"/>
  <c r="X863" i="1"/>
  <c r="W863" i="1"/>
  <c r="U863" i="1"/>
  <c r="S863" i="1"/>
  <c r="T863" i="1" s="1"/>
  <c r="R863" i="1"/>
  <c r="V863" i="1" s="1"/>
  <c r="P863" i="1"/>
  <c r="L863" i="1"/>
  <c r="C863" i="1"/>
  <c r="B863" i="1"/>
  <c r="A863" i="1"/>
  <c r="X862" i="1"/>
  <c r="W862" i="1"/>
  <c r="U862" i="1"/>
  <c r="T862" i="1"/>
  <c r="S862" i="1"/>
  <c r="R862" i="1"/>
  <c r="Y862" i="1" s="1"/>
  <c r="P862" i="1"/>
  <c r="L862" i="1"/>
  <c r="C862" i="1"/>
  <c r="B862" i="1"/>
  <c r="A862" i="1"/>
  <c r="X861" i="1"/>
  <c r="W861" i="1"/>
  <c r="S861" i="1"/>
  <c r="T861" i="1" s="1"/>
  <c r="R861" i="1"/>
  <c r="P861" i="1"/>
  <c r="L861" i="1"/>
  <c r="C861" i="1"/>
  <c r="B861" i="1"/>
  <c r="A861" i="1"/>
  <c r="X860" i="1"/>
  <c r="W860" i="1"/>
  <c r="V860" i="1"/>
  <c r="T860" i="1"/>
  <c r="S860" i="1"/>
  <c r="R860" i="1"/>
  <c r="P860" i="1"/>
  <c r="L860" i="1"/>
  <c r="C860" i="1"/>
  <c r="B860" i="1"/>
  <c r="A860" i="1"/>
  <c r="Y859" i="1"/>
  <c r="X859" i="1"/>
  <c r="W859" i="1"/>
  <c r="U859" i="1"/>
  <c r="T859" i="1"/>
  <c r="S859" i="1"/>
  <c r="R859" i="1"/>
  <c r="V859" i="1" s="1"/>
  <c r="P859" i="1"/>
  <c r="L859" i="1"/>
  <c r="C859" i="1"/>
  <c r="B859" i="1"/>
  <c r="A859" i="1"/>
  <c r="Y858" i="1"/>
  <c r="X858" i="1"/>
  <c r="W858" i="1"/>
  <c r="V858" i="1"/>
  <c r="T858" i="1"/>
  <c r="S858" i="1"/>
  <c r="R858" i="1"/>
  <c r="U858" i="1" s="1"/>
  <c r="P858" i="1"/>
  <c r="L858" i="1"/>
  <c r="C858" i="1"/>
  <c r="B858" i="1"/>
  <c r="A858" i="1"/>
  <c r="Y857" i="1"/>
  <c r="X857" i="1"/>
  <c r="W857" i="1"/>
  <c r="V857" i="1"/>
  <c r="U857" i="1"/>
  <c r="S857" i="1"/>
  <c r="T857" i="1" s="1"/>
  <c r="R857" i="1"/>
  <c r="P857" i="1"/>
  <c r="L857" i="1"/>
  <c r="C857" i="1"/>
  <c r="B857" i="1"/>
  <c r="A857" i="1"/>
  <c r="X856" i="1"/>
  <c r="W856" i="1"/>
  <c r="S856" i="1"/>
  <c r="T856" i="1" s="1"/>
  <c r="R856" i="1"/>
  <c r="Y856" i="1" s="1"/>
  <c r="P856" i="1"/>
  <c r="L856" i="1"/>
  <c r="C856" i="1"/>
  <c r="B856" i="1"/>
  <c r="A856" i="1"/>
  <c r="Y855" i="1"/>
  <c r="X855" i="1"/>
  <c r="W855" i="1"/>
  <c r="U855" i="1"/>
  <c r="S855" i="1"/>
  <c r="T855" i="1" s="1"/>
  <c r="R855" i="1"/>
  <c r="V855" i="1" s="1"/>
  <c r="P855" i="1"/>
  <c r="L855" i="1"/>
  <c r="C855" i="1"/>
  <c r="B855" i="1"/>
  <c r="A855" i="1"/>
  <c r="X854" i="1"/>
  <c r="W854" i="1"/>
  <c r="U854" i="1"/>
  <c r="T854" i="1"/>
  <c r="S854" i="1"/>
  <c r="R854" i="1"/>
  <c r="Y854" i="1" s="1"/>
  <c r="P854" i="1"/>
  <c r="L854" i="1"/>
  <c r="C854" i="1"/>
  <c r="B854" i="1"/>
  <c r="A854" i="1"/>
  <c r="X853" i="1"/>
  <c r="W853" i="1"/>
  <c r="S853" i="1"/>
  <c r="T853" i="1" s="1"/>
  <c r="R853" i="1"/>
  <c r="P853" i="1"/>
  <c r="L853" i="1"/>
  <c r="C853" i="1"/>
  <c r="B853" i="1"/>
  <c r="A853" i="1"/>
  <c r="X852" i="1"/>
  <c r="W852" i="1"/>
  <c r="V852" i="1"/>
  <c r="T852" i="1"/>
  <c r="S852" i="1"/>
  <c r="R852" i="1"/>
  <c r="P852" i="1"/>
  <c r="L852" i="1"/>
  <c r="C852" i="1"/>
  <c r="B852" i="1"/>
  <c r="A852" i="1"/>
  <c r="Y851" i="1"/>
  <c r="X851" i="1"/>
  <c r="W851" i="1"/>
  <c r="U851" i="1" s="1"/>
  <c r="T851" i="1"/>
  <c r="S851" i="1"/>
  <c r="R851" i="1"/>
  <c r="V851" i="1" s="1"/>
  <c r="P851" i="1"/>
  <c r="L851" i="1"/>
  <c r="C851" i="1"/>
  <c r="B851" i="1"/>
  <c r="A851" i="1"/>
  <c r="Y850" i="1"/>
  <c r="X850" i="1"/>
  <c r="W850" i="1"/>
  <c r="V850" i="1"/>
  <c r="T850" i="1"/>
  <c r="S850" i="1"/>
  <c r="R850" i="1"/>
  <c r="U850" i="1" s="1"/>
  <c r="P850" i="1"/>
  <c r="L850" i="1"/>
  <c r="C850" i="1"/>
  <c r="B850" i="1"/>
  <c r="A850" i="1"/>
  <c r="Y849" i="1"/>
  <c r="X849" i="1"/>
  <c r="W849" i="1"/>
  <c r="V849" i="1"/>
  <c r="U849" i="1"/>
  <c r="S849" i="1"/>
  <c r="T849" i="1" s="1"/>
  <c r="R849" i="1"/>
  <c r="P849" i="1"/>
  <c r="L849" i="1"/>
  <c r="C849" i="1"/>
  <c r="B849" i="1"/>
  <c r="A849" i="1"/>
  <c r="X848" i="1"/>
  <c r="W848" i="1"/>
  <c r="S848" i="1"/>
  <c r="T848" i="1" s="1"/>
  <c r="R848" i="1"/>
  <c r="Y848" i="1" s="1"/>
  <c r="P848" i="1"/>
  <c r="L848" i="1"/>
  <c r="C848" i="1"/>
  <c r="B848" i="1"/>
  <c r="A848" i="1"/>
  <c r="Y847" i="1"/>
  <c r="X847" i="1"/>
  <c r="W847" i="1"/>
  <c r="U847" i="1"/>
  <c r="S847" i="1"/>
  <c r="T847" i="1" s="1"/>
  <c r="R847" i="1"/>
  <c r="V847" i="1" s="1"/>
  <c r="P847" i="1"/>
  <c r="L847" i="1"/>
  <c r="C847" i="1"/>
  <c r="B847" i="1"/>
  <c r="A847" i="1"/>
  <c r="X846" i="1"/>
  <c r="W846" i="1"/>
  <c r="U846" i="1"/>
  <c r="T846" i="1"/>
  <c r="S846" i="1"/>
  <c r="R846" i="1"/>
  <c r="Y846" i="1" s="1"/>
  <c r="P846" i="1"/>
  <c r="L846" i="1"/>
  <c r="C846" i="1"/>
  <c r="B846" i="1"/>
  <c r="A846" i="1"/>
  <c r="X845" i="1"/>
  <c r="W845" i="1"/>
  <c r="S845" i="1"/>
  <c r="T845" i="1" s="1"/>
  <c r="R845" i="1"/>
  <c r="P845" i="1"/>
  <c r="L845" i="1"/>
  <c r="C845" i="1"/>
  <c r="B845" i="1"/>
  <c r="A845" i="1"/>
  <c r="X844" i="1"/>
  <c r="W844" i="1"/>
  <c r="V844" i="1"/>
  <c r="T844" i="1"/>
  <c r="S844" i="1"/>
  <c r="R844" i="1"/>
  <c r="U844" i="1" s="1"/>
  <c r="P844" i="1"/>
  <c r="L844" i="1"/>
  <c r="C844" i="1"/>
  <c r="B844" i="1"/>
  <c r="A844" i="1"/>
  <c r="Y843" i="1"/>
  <c r="X843" i="1"/>
  <c r="W843" i="1"/>
  <c r="U843" i="1" s="1"/>
  <c r="T843" i="1"/>
  <c r="S843" i="1"/>
  <c r="R843" i="1"/>
  <c r="V843" i="1" s="1"/>
  <c r="P843" i="1"/>
  <c r="L843" i="1"/>
  <c r="C843" i="1"/>
  <c r="B843" i="1"/>
  <c r="A843" i="1"/>
  <c r="Y842" i="1"/>
  <c r="X842" i="1"/>
  <c r="W842" i="1"/>
  <c r="V842" i="1"/>
  <c r="T842" i="1"/>
  <c r="S842" i="1"/>
  <c r="R842" i="1"/>
  <c r="U842" i="1" s="1"/>
  <c r="P842" i="1"/>
  <c r="L842" i="1"/>
  <c r="C842" i="1"/>
  <c r="B842" i="1"/>
  <c r="A842" i="1"/>
  <c r="Y841" i="1"/>
  <c r="X841" i="1"/>
  <c r="W841" i="1"/>
  <c r="V841" i="1"/>
  <c r="U841" i="1"/>
  <c r="S841" i="1"/>
  <c r="T841" i="1" s="1"/>
  <c r="R841" i="1"/>
  <c r="P841" i="1"/>
  <c r="L841" i="1"/>
  <c r="C841" i="1"/>
  <c r="B841" i="1"/>
  <c r="A841" i="1"/>
  <c r="X840" i="1"/>
  <c r="W840" i="1"/>
  <c r="S840" i="1"/>
  <c r="T840" i="1" s="1"/>
  <c r="R840" i="1"/>
  <c r="Y840" i="1" s="1"/>
  <c r="P840" i="1"/>
  <c r="L840" i="1"/>
  <c r="C840" i="1"/>
  <c r="B840" i="1"/>
  <c r="A840" i="1"/>
  <c r="Y839" i="1"/>
  <c r="X839" i="1"/>
  <c r="W839" i="1"/>
  <c r="U839" i="1"/>
  <c r="S839" i="1"/>
  <c r="T839" i="1" s="1"/>
  <c r="R839" i="1"/>
  <c r="V839" i="1" s="1"/>
  <c r="P839" i="1"/>
  <c r="L839" i="1"/>
  <c r="C839" i="1"/>
  <c r="B839" i="1"/>
  <c r="A839" i="1"/>
  <c r="X838" i="1"/>
  <c r="W838" i="1"/>
  <c r="U838" i="1"/>
  <c r="T838" i="1"/>
  <c r="S838" i="1"/>
  <c r="R838" i="1"/>
  <c r="Y838" i="1" s="1"/>
  <c r="P838" i="1"/>
  <c r="L838" i="1"/>
  <c r="C838" i="1"/>
  <c r="B838" i="1"/>
  <c r="A838" i="1"/>
  <c r="X837" i="1"/>
  <c r="W837" i="1"/>
  <c r="S837" i="1"/>
  <c r="T837" i="1" s="1"/>
  <c r="R837" i="1"/>
  <c r="P837" i="1"/>
  <c r="L837" i="1"/>
  <c r="C837" i="1"/>
  <c r="B837" i="1"/>
  <c r="A837" i="1"/>
  <c r="X836" i="1"/>
  <c r="W836" i="1"/>
  <c r="V836" i="1"/>
  <c r="T836" i="1"/>
  <c r="S836" i="1"/>
  <c r="R836" i="1"/>
  <c r="U836" i="1" s="1"/>
  <c r="P836" i="1"/>
  <c r="L836" i="1"/>
  <c r="C836" i="1"/>
  <c r="B836" i="1"/>
  <c r="A836" i="1"/>
  <c r="Y835" i="1"/>
  <c r="X835" i="1"/>
  <c r="W835" i="1"/>
  <c r="U835" i="1" s="1"/>
  <c r="T835" i="1"/>
  <c r="S835" i="1"/>
  <c r="R835" i="1"/>
  <c r="V835" i="1" s="1"/>
  <c r="P835" i="1"/>
  <c r="L835" i="1"/>
  <c r="C835" i="1"/>
  <c r="B835" i="1"/>
  <c r="A835" i="1"/>
  <c r="Y834" i="1"/>
  <c r="X834" i="1"/>
  <c r="W834" i="1"/>
  <c r="V834" i="1"/>
  <c r="T834" i="1"/>
  <c r="S834" i="1"/>
  <c r="R834" i="1"/>
  <c r="U834" i="1" s="1"/>
  <c r="P834" i="1"/>
  <c r="L834" i="1"/>
  <c r="C834" i="1"/>
  <c r="B834" i="1"/>
  <c r="A834" i="1"/>
  <c r="Y833" i="1"/>
  <c r="X833" i="1"/>
  <c r="W833" i="1"/>
  <c r="V833" i="1"/>
  <c r="U833" i="1"/>
  <c r="S833" i="1"/>
  <c r="T833" i="1" s="1"/>
  <c r="R833" i="1"/>
  <c r="P833" i="1"/>
  <c r="L833" i="1"/>
  <c r="C833" i="1"/>
  <c r="B833" i="1"/>
  <c r="A833" i="1"/>
  <c r="X832" i="1"/>
  <c r="W832" i="1"/>
  <c r="S832" i="1"/>
  <c r="T832" i="1" s="1"/>
  <c r="R832" i="1"/>
  <c r="Y832" i="1" s="1"/>
  <c r="P832" i="1"/>
  <c r="L832" i="1"/>
  <c r="C832" i="1"/>
  <c r="B832" i="1"/>
  <c r="A832" i="1"/>
  <c r="Y831" i="1"/>
  <c r="X831" i="1"/>
  <c r="W831" i="1"/>
  <c r="U831" i="1"/>
  <c r="S831" i="1"/>
  <c r="T831" i="1" s="1"/>
  <c r="R831" i="1"/>
  <c r="V831" i="1" s="1"/>
  <c r="P831" i="1"/>
  <c r="L831" i="1"/>
  <c r="C831" i="1"/>
  <c r="B831" i="1"/>
  <c r="A831" i="1"/>
  <c r="X830" i="1"/>
  <c r="W830" i="1"/>
  <c r="U830" i="1"/>
  <c r="T830" i="1"/>
  <c r="S830" i="1"/>
  <c r="R830" i="1"/>
  <c r="Y830" i="1" s="1"/>
  <c r="P830" i="1"/>
  <c r="L830" i="1"/>
  <c r="C830" i="1"/>
  <c r="B830" i="1"/>
  <c r="A830" i="1"/>
  <c r="X829" i="1"/>
  <c r="W829" i="1"/>
  <c r="S829" i="1"/>
  <c r="T829" i="1" s="1"/>
  <c r="R829" i="1"/>
  <c r="P829" i="1"/>
  <c r="L829" i="1"/>
  <c r="C829" i="1"/>
  <c r="B829" i="1"/>
  <c r="A829" i="1"/>
  <c r="X828" i="1"/>
  <c r="W828" i="1"/>
  <c r="V828" i="1"/>
  <c r="T828" i="1"/>
  <c r="S828" i="1"/>
  <c r="R828" i="1"/>
  <c r="P828" i="1"/>
  <c r="L828" i="1"/>
  <c r="C828" i="1"/>
  <c r="B828" i="1"/>
  <c r="A828" i="1"/>
  <c r="Y827" i="1"/>
  <c r="X827" i="1"/>
  <c r="W827" i="1"/>
  <c r="U827" i="1" s="1"/>
  <c r="T827" i="1"/>
  <c r="S827" i="1"/>
  <c r="R827" i="1"/>
  <c r="V827" i="1" s="1"/>
  <c r="P827" i="1"/>
  <c r="L827" i="1"/>
  <c r="C827" i="1"/>
  <c r="B827" i="1"/>
  <c r="A827" i="1"/>
  <c r="Y826" i="1"/>
  <c r="X826" i="1"/>
  <c r="W826" i="1"/>
  <c r="V826" i="1"/>
  <c r="T826" i="1"/>
  <c r="S826" i="1"/>
  <c r="R826" i="1"/>
  <c r="U826" i="1" s="1"/>
  <c r="P826" i="1"/>
  <c r="L826" i="1"/>
  <c r="C826" i="1"/>
  <c r="B826" i="1"/>
  <c r="A826" i="1"/>
  <c r="Y825" i="1"/>
  <c r="X825" i="1"/>
  <c r="W825" i="1"/>
  <c r="V825" i="1"/>
  <c r="U825" i="1"/>
  <c r="S825" i="1"/>
  <c r="T825" i="1" s="1"/>
  <c r="R825" i="1"/>
  <c r="P825" i="1"/>
  <c r="L825" i="1"/>
  <c r="C825" i="1"/>
  <c r="B825" i="1"/>
  <c r="A825" i="1"/>
  <c r="X824" i="1"/>
  <c r="W824" i="1"/>
  <c r="S824" i="1"/>
  <c r="T824" i="1" s="1"/>
  <c r="R824" i="1"/>
  <c r="Y824" i="1" s="1"/>
  <c r="P824" i="1"/>
  <c r="L824" i="1"/>
  <c r="C824" i="1"/>
  <c r="B824" i="1"/>
  <c r="A824" i="1"/>
  <c r="Y823" i="1"/>
  <c r="X823" i="1"/>
  <c r="W823" i="1"/>
  <c r="U823" i="1"/>
  <c r="S823" i="1"/>
  <c r="T823" i="1" s="1"/>
  <c r="R823" i="1"/>
  <c r="V823" i="1" s="1"/>
  <c r="P823" i="1"/>
  <c r="L823" i="1"/>
  <c r="C823" i="1"/>
  <c r="B823" i="1"/>
  <c r="A823" i="1"/>
  <c r="X822" i="1"/>
  <c r="W822" i="1"/>
  <c r="U822" i="1"/>
  <c r="T822" i="1"/>
  <c r="S822" i="1"/>
  <c r="R822" i="1"/>
  <c r="Y822" i="1" s="1"/>
  <c r="P822" i="1"/>
  <c r="L822" i="1"/>
  <c r="C822" i="1"/>
  <c r="B822" i="1"/>
  <c r="A822" i="1"/>
  <c r="X821" i="1"/>
  <c r="W821" i="1"/>
  <c r="S821" i="1"/>
  <c r="T821" i="1" s="1"/>
  <c r="R821" i="1"/>
  <c r="P821" i="1"/>
  <c r="L821" i="1"/>
  <c r="C821" i="1"/>
  <c r="B821" i="1"/>
  <c r="A821" i="1"/>
  <c r="X820" i="1"/>
  <c r="W820" i="1"/>
  <c r="V820" i="1"/>
  <c r="T820" i="1"/>
  <c r="S820" i="1"/>
  <c r="R820" i="1"/>
  <c r="P820" i="1"/>
  <c r="L820" i="1"/>
  <c r="C820" i="1"/>
  <c r="B820" i="1"/>
  <c r="A820" i="1"/>
  <c r="Y819" i="1"/>
  <c r="X819" i="1"/>
  <c r="W819" i="1"/>
  <c r="U819" i="1" s="1"/>
  <c r="T819" i="1"/>
  <c r="S819" i="1"/>
  <c r="R819" i="1"/>
  <c r="V819" i="1" s="1"/>
  <c r="P819" i="1"/>
  <c r="L819" i="1"/>
  <c r="C819" i="1"/>
  <c r="B819" i="1"/>
  <c r="A819" i="1"/>
  <c r="Y818" i="1"/>
  <c r="X818" i="1"/>
  <c r="W818" i="1"/>
  <c r="V818" i="1"/>
  <c r="T818" i="1"/>
  <c r="S818" i="1"/>
  <c r="R818" i="1"/>
  <c r="U818" i="1" s="1"/>
  <c r="P818" i="1"/>
  <c r="L818" i="1"/>
  <c r="C818" i="1"/>
  <c r="B818" i="1"/>
  <c r="A818" i="1"/>
  <c r="Y817" i="1"/>
  <c r="X817" i="1"/>
  <c r="W817" i="1"/>
  <c r="V817" i="1"/>
  <c r="U817" i="1"/>
  <c r="S817" i="1"/>
  <c r="T817" i="1" s="1"/>
  <c r="R817" i="1"/>
  <c r="P817" i="1"/>
  <c r="L817" i="1"/>
  <c r="C817" i="1"/>
  <c r="B817" i="1"/>
  <c r="A817" i="1"/>
  <c r="X816" i="1"/>
  <c r="W816" i="1"/>
  <c r="S816" i="1"/>
  <c r="T816" i="1" s="1"/>
  <c r="R816" i="1"/>
  <c r="Y816" i="1" s="1"/>
  <c r="P816" i="1"/>
  <c r="L816" i="1"/>
  <c r="C816" i="1"/>
  <c r="B816" i="1"/>
  <c r="A816" i="1"/>
  <c r="Y815" i="1"/>
  <c r="X815" i="1"/>
  <c r="W815" i="1"/>
  <c r="U815" i="1"/>
  <c r="S815" i="1"/>
  <c r="T815" i="1" s="1"/>
  <c r="R815" i="1"/>
  <c r="V815" i="1" s="1"/>
  <c r="P815" i="1"/>
  <c r="L815" i="1"/>
  <c r="C815" i="1"/>
  <c r="B815" i="1"/>
  <c r="A815" i="1"/>
  <c r="X814" i="1"/>
  <c r="W814" i="1"/>
  <c r="U814" i="1"/>
  <c r="T814" i="1"/>
  <c r="S814" i="1"/>
  <c r="R814" i="1"/>
  <c r="Y814" i="1" s="1"/>
  <c r="P814" i="1"/>
  <c r="L814" i="1"/>
  <c r="C814" i="1"/>
  <c r="B814" i="1"/>
  <c r="A814" i="1"/>
  <c r="X813" i="1"/>
  <c r="W813" i="1"/>
  <c r="S813" i="1"/>
  <c r="T813" i="1" s="1"/>
  <c r="R813" i="1"/>
  <c r="P813" i="1"/>
  <c r="L813" i="1"/>
  <c r="C813" i="1"/>
  <c r="B813" i="1"/>
  <c r="A813" i="1"/>
  <c r="X812" i="1"/>
  <c r="W812" i="1"/>
  <c r="V812" i="1"/>
  <c r="T812" i="1"/>
  <c r="S812" i="1"/>
  <c r="R812" i="1"/>
  <c r="U812" i="1" s="1"/>
  <c r="P812" i="1"/>
  <c r="L812" i="1"/>
  <c r="C812" i="1"/>
  <c r="B812" i="1"/>
  <c r="A812" i="1"/>
  <c r="Y811" i="1"/>
  <c r="X811" i="1"/>
  <c r="W811" i="1"/>
  <c r="U811" i="1" s="1"/>
  <c r="T811" i="1"/>
  <c r="S811" i="1"/>
  <c r="R811" i="1"/>
  <c r="V811" i="1" s="1"/>
  <c r="P811" i="1"/>
  <c r="L811" i="1"/>
  <c r="C811" i="1"/>
  <c r="B811" i="1"/>
  <c r="A811" i="1"/>
  <c r="Y810" i="1"/>
  <c r="X810" i="1"/>
  <c r="W810" i="1"/>
  <c r="V810" i="1"/>
  <c r="T810" i="1"/>
  <c r="S810" i="1"/>
  <c r="R810" i="1"/>
  <c r="U810" i="1" s="1"/>
  <c r="P810" i="1"/>
  <c r="L810" i="1"/>
  <c r="C810" i="1"/>
  <c r="B810" i="1"/>
  <c r="A810" i="1"/>
  <c r="Y809" i="1"/>
  <c r="X809" i="1"/>
  <c r="W809" i="1"/>
  <c r="V809" i="1"/>
  <c r="U809" i="1"/>
  <c r="S809" i="1"/>
  <c r="T809" i="1" s="1"/>
  <c r="R809" i="1"/>
  <c r="P809" i="1"/>
  <c r="L809" i="1"/>
  <c r="C809" i="1"/>
  <c r="B809" i="1"/>
  <c r="A809" i="1"/>
  <c r="X808" i="1"/>
  <c r="W808" i="1"/>
  <c r="S808" i="1"/>
  <c r="T808" i="1" s="1"/>
  <c r="R808" i="1"/>
  <c r="Y808" i="1" s="1"/>
  <c r="P808" i="1"/>
  <c r="L808" i="1"/>
  <c r="C808" i="1"/>
  <c r="B808" i="1"/>
  <c r="A808" i="1"/>
  <c r="Y807" i="1"/>
  <c r="X807" i="1"/>
  <c r="W807" i="1"/>
  <c r="U807" i="1"/>
  <c r="S807" i="1"/>
  <c r="T807" i="1" s="1"/>
  <c r="R807" i="1"/>
  <c r="V807" i="1" s="1"/>
  <c r="P807" i="1"/>
  <c r="L807" i="1"/>
  <c r="C807" i="1"/>
  <c r="B807" i="1"/>
  <c r="A807" i="1"/>
  <c r="X806" i="1"/>
  <c r="W806" i="1"/>
  <c r="U806" i="1"/>
  <c r="T806" i="1"/>
  <c r="S806" i="1"/>
  <c r="R806" i="1"/>
  <c r="Y806" i="1" s="1"/>
  <c r="P806" i="1"/>
  <c r="L806" i="1"/>
  <c r="C806" i="1"/>
  <c r="B806" i="1"/>
  <c r="A806" i="1"/>
  <c r="X805" i="1"/>
  <c r="W805" i="1"/>
  <c r="S805" i="1"/>
  <c r="T805" i="1" s="1"/>
  <c r="R805" i="1"/>
  <c r="P805" i="1"/>
  <c r="L805" i="1"/>
  <c r="C805" i="1"/>
  <c r="B805" i="1"/>
  <c r="A805" i="1"/>
  <c r="X804" i="1"/>
  <c r="W804" i="1"/>
  <c r="V804" i="1"/>
  <c r="T804" i="1"/>
  <c r="S804" i="1"/>
  <c r="R804" i="1"/>
  <c r="U804" i="1" s="1"/>
  <c r="P804" i="1"/>
  <c r="L804" i="1"/>
  <c r="C804" i="1"/>
  <c r="B804" i="1"/>
  <c r="A804" i="1"/>
  <c r="Y803" i="1"/>
  <c r="X803" i="1"/>
  <c r="W803" i="1"/>
  <c r="U803" i="1" s="1"/>
  <c r="T803" i="1"/>
  <c r="S803" i="1"/>
  <c r="R803" i="1"/>
  <c r="V803" i="1" s="1"/>
  <c r="P803" i="1"/>
  <c r="L803" i="1"/>
  <c r="C803" i="1"/>
  <c r="B803" i="1"/>
  <c r="A803" i="1"/>
  <c r="Y802" i="1"/>
  <c r="X802" i="1"/>
  <c r="W802" i="1"/>
  <c r="V802" i="1"/>
  <c r="T802" i="1"/>
  <c r="S802" i="1"/>
  <c r="R802" i="1"/>
  <c r="U802" i="1" s="1"/>
  <c r="P802" i="1"/>
  <c r="L802" i="1"/>
  <c r="C802" i="1"/>
  <c r="B802" i="1"/>
  <c r="A802" i="1"/>
  <c r="Y801" i="1"/>
  <c r="X801" i="1"/>
  <c r="W801" i="1"/>
  <c r="V801" i="1"/>
  <c r="U801" i="1"/>
  <c r="S801" i="1"/>
  <c r="T801" i="1" s="1"/>
  <c r="R801" i="1"/>
  <c r="P801" i="1"/>
  <c r="L801" i="1"/>
  <c r="C801" i="1"/>
  <c r="B801" i="1"/>
  <c r="A801" i="1"/>
  <c r="X800" i="1"/>
  <c r="W800" i="1"/>
  <c r="S800" i="1"/>
  <c r="T800" i="1" s="1"/>
  <c r="R800" i="1"/>
  <c r="Y800" i="1" s="1"/>
  <c r="P800" i="1"/>
  <c r="L800" i="1"/>
  <c r="C800" i="1"/>
  <c r="B800" i="1"/>
  <c r="A800" i="1"/>
  <c r="Y799" i="1"/>
  <c r="X799" i="1"/>
  <c r="W799" i="1"/>
  <c r="U799" i="1"/>
  <c r="S799" i="1"/>
  <c r="T799" i="1" s="1"/>
  <c r="R799" i="1"/>
  <c r="V799" i="1" s="1"/>
  <c r="P799" i="1"/>
  <c r="L799" i="1"/>
  <c r="C799" i="1"/>
  <c r="B799" i="1"/>
  <c r="A799" i="1"/>
  <c r="X798" i="1"/>
  <c r="W798" i="1"/>
  <c r="U798" i="1"/>
  <c r="T798" i="1"/>
  <c r="S798" i="1"/>
  <c r="R798" i="1"/>
  <c r="P798" i="1"/>
  <c r="L798" i="1"/>
  <c r="C798" i="1"/>
  <c r="B798" i="1"/>
  <c r="A798" i="1"/>
  <c r="X797" i="1"/>
  <c r="W797" i="1"/>
  <c r="S797" i="1"/>
  <c r="T797" i="1" s="1"/>
  <c r="R797" i="1"/>
  <c r="P797" i="1"/>
  <c r="L797" i="1"/>
  <c r="C797" i="1"/>
  <c r="B797" i="1"/>
  <c r="A797" i="1"/>
  <c r="X796" i="1"/>
  <c r="W796" i="1"/>
  <c r="V796" i="1"/>
  <c r="T796" i="1"/>
  <c r="S796" i="1"/>
  <c r="R796" i="1"/>
  <c r="P796" i="1"/>
  <c r="L796" i="1"/>
  <c r="C796" i="1"/>
  <c r="B796" i="1"/>
  <c r="A796" i="1"/>
  <c r="Y795" i="1"/>
  <c r="X795" i="1"/>
  <c r="W795" i="1"/>
  <c r="U795" i="1" s="1"/>
  <c r="T795" i="1"/>
  <c r="S795" i="1"/>
  <c r="R795" i="1"/>
  <c r="V795" i="1" s="1"/>
  <c r="P795" i="1"/>
  <c r="L795" i="1"/>
  <c r="C795" i="1"/>
  <c r="B795" i="1"/>
  <c r="A795" i="1"/>
  <c r="Y794" i="1"/>
  <c r="X794" i="1"/>
  <c r="W794" i="1"/>
  <c r="V794" i="1"/>
  <c r="T794" i="1"/>
  <c r="S794" i="1"/>
  <c r="R794" i="1"/>
  <c r="U794" i="1" s="1"/>
  <c r="P794" i="1"/>
  <c r="L794" i="1"/>
  <c r="C794" i="1"/>
  <c r="B794" i="1"/>
  <c r="A794" i="1"/>
  <c r="Y793" i="1"/>
  <c r="X793" i="1"/>
  <c r="W793" i="1"/>
  <c r="V793" i="1"/>
  <c r="U793" i="1"/>
  <c r="S793" i="1"/>
  <c r="T793" i="1" s="1"/>
  <c r="R793" i="1"/>
  <c r="P793" i="1"/>
  <c r="L793" i="1"/>
  <c r="C793" i="1"/>
  <c r="B793" i="1"/>
  <c r="A793" i="1"/>
  <c r="X792" i="1"/>
  <c r="W792" i="1"/>
  <c r="S792" i="1"/>
  <c r="T792" i="1" s="1"/>
  <c r="R792" i="1"/>
  <c r="Y792" i="1" s="1"/>
  <c r="P792" i="1"/>
  <c r="L792" i="1"/>
  <c r="C792" i="1"/>
  <c r="B792" i="1"/>
  <c r="A792" i="1"/>
  <c r="Y791" i="1"/>
  <c r="X791" i="1"/>
  <c r="W791" i="1"/>
  <c r="U791" i="1"/>
  <c r="S791" i="1"/>
  <c r="T791" i="1" s="1"/>
  <c r="R791" i="1"/>
  <c r="V791" i="1" s="1"/>
  <c r="P791" i="1"/>
  <c r="L791" i="1"/>
  <c r="C791" i="1"/>
  <c r="B791" i="1"/>
  <c r="A791" i="1"/>
  <c r="X790" i="1"/>
  <c r="W790" i="1"/>
  <c r="U790" i="1"/>
  <c r="T790" i="1"/>
  <c r="S790" i="1"/>
  <c r="R790" i="1"/>
  <c r="P790" i="1"/>
  <c r="L790" i="1"/>
  <c r="C790" i="1"/>
  <c r="B790" i="1"/>
  <c r="A790" i="1"/>
  <c r="X789" i="1"/>
  <c r="W789" i="1"/>
  <c r="S789" i="1"/>
  <c r="T789" i="1" s="1"/>
  <c r="R789" i="1"/>
  <c r="P789" i="1"/>
  <c r="L789" i="1"/>
  <c r="C789" i="1"/>
  <c r="B789" i="1"/>
  <c r="A789" i="1"/>
  <c r="X788" i="1"/>
  <c r="W788" i="1"/>
  <c r="V788" i="1"/>
  <c r="T788" i="1"/>
  <c r="S788" i="1"/>
  <c r="R788" i="1"/>
  <c r="P788" i="1"/>
  <c r="L788" i="1"/>
  <c r="C788" i="1"/>
  <c r="B788" i="1"/>
  <c r="A788" i="1"/>
  <c r="Y787" i="1"/>
  <c r="X787" i="1"/>
  <c r="W787" i="1"/>
  <c r="U787" i="1" s="1"/>
  <c r="T787" i="1"/>
  <c r="S787" i="1"/>
  <c r="R787" i="1"/>
  <c r="V787" i="1" s="1"/>
  <c r="P787" i="1"/>
  <c r="L787" i="1"/>
  <c r="C787" i="1"/>
  <c r="B787" i="1"/>
  <c r="A787" i="1"/>
  <c r="Y786" i="1"/>
  <c r="X786" i="1"/>
  <c r="W786" i="1"/>
  <c r="V786" i="1"/>
  <c r="T786" i="1"/>
  <c r="S786" i="1"/>
  <c r="R786" i="1"/>
  <c r="U786" i="1" s="1"/>
  <c r="P786" i="1"/>
  <c r="L786" i="1"/>
  <c r="C786" i="1"/>
  <c r="B786" i="1"/>
  <c r="A786" i="1"/>
  <c r="Y785" i="1"/>
  <c r="X785" i="1"/>
  <c r="W785" i="1"/>
  <c r="V785" i="1"/>
  <c r="U785" i="1"/>
  <c r="S785" i="1"/>
  <c r="T785" i="1" s="1"/>
  <c r="R785" i="1"/>
  <c r="P785" i="1"/>
  <c r="L785" i="1"/>
  <c r="C785" i="1"/>
  <c r="B785" i="1"/>
  <c r="A785" i="1"/>
  <c r="X784" i="1"/>
  <c r="W784" i="1"/>
  <c r="S784" i="1"/>
  <c r="T784" i="1" s="1"/>
  <c r="R784" i="1"/>
  <c r="Y784" i="1" s="1"/>
  <c r="P784" i="1"/>
  <c r="L784" i="1"/>
  <c r="C784" i="1"/>
  <c r="B784" i="1"/>
  <c r="A784" i="1"/>
  <c r="Y783" i="1"/>
  <c r="X783" i="1"/>
  <c r="W783" i="1"/>
  <c r="U783" i="1"/>
  <c r="S783" i="1"/>
  <c r="T783" i="1" s="1"/>
  <c r="R783" i="1"/>
  <c r="V783" i="1" s="1"/>
  <c r="P783" i="1"/>
  <c r="L783" i="1"/>
  <c r="C783" i="1"/>
  <c r="B783" i="1"/>
  <c r="A783" i="1"/>
  <c r="X782" i="1"/>
  <c r="W782" i="1"/>
  <c r="U782" i="1"/>
  <c r="T782" i="1"/>
  <c r="S782" i="1"/>
  <c r="R782" i="1"/>
  <c r="P782" i="1"/>
  <c r="L782" i="1"/>
  <c r="C782" i="1"/>
  <c r="B782" i="1"/>
  <c r="A782" i="1"/>
  <c r="X781" i="1"/>
  <c r="W781" i="1"/>
  <c r="S781" i="1"/>
  <c r="T781" i="1" s="1"/>
  <c r="R781" i="1"/>
  <c r="P781" i="1"/>
  <c r="L781" i="1"/>
  <c r="C781" i="1"/>
  <c r="B781" i="1"/>
  <c r="A781" i="1"/>
  <c r="X780" i="1"/>
  <c r="W780" i="1"/>
  <c r="V780" i="1"/>
  <c r="T780" i="1"/>
  <c r="S780" i="1"/>
  <c r="R780" i="1"/>
  <c r="U780" i="1" s="1"/>
  <c r="P780" i="1"/>
  <c r="L780" i="1"/>
  <c r="C780" i="1"/>
  <c r="B780" i="1"/>
  <c r="A780" i="1"/>
  <c r="Y779" i="1"/>
  <c r="X779" i="1"/>
  <c r="W779" i="1"/>
  <c r="U779" i="1" s="1"/>
  <c r="T779" i="1"/>
  <c r="S779" i="1"/>
  <c r="R779" i="1"/>
  <c r="V779" i="1" s="1"/>
  <c r="P779" i="1"/>
  <c r="L779" i="1"/>
  <c r="C779" i="1"/>
  <c r="B779" i="1"/>
  <c r="A779" i="1"/>
  <c r="Y778" i="1"/>
  <c r="X778" i="1"/>
  <c r="W778" i="1"/>
  <c r="V778" i="1"/>
  <c r="T778" i="1"/>
  <c r="S778" i="1"/>
  <c r="R778" i="1"/>
  <c r="U778" i="1" s="1"/>
  <c r="P778" i="1"/>
  <c r="L778" i="1"/>
  <c r="C778" i="1"/>
  <c r="B778" i="1"/>
  <c r="A778" i="1"/>
  <c r="Y777" i="1"/>
  <c r="X777" i="1"/>
  <c r="W777" i="1"/>
  <c r="V777" i="1"/>
  <c r="U777" i="1"/>
  <c r="S777" i="1"/>
  <c r="T777" i="1" s="1"/>
  <c r="R777" i="1"/>
  <c r="P777" i="1"/>
  <c r="L777" i="1"/>
  <c r="C777" i="1"/>
  <c r="B777" i="1"/>
  <c r="A777" i="1"/>
  <c r="X776" i="1"/>
  <c r="W776" i="1"/>
  <c r="S776" i="1"/>
  <c r="T776" i="1" s="1"/>
  <c r="R776" i="1"/>
  <c r="Y776" i="1" s="1"/>
  <c r="P776" i="1"/>
  <c r="L776" i="1"/>
  <c r="C776" i="1"/>
  <c r="B776" i="1"/>
  <c r="A776" i="1"/>
  <c r="Y775" i="1"/>
  <c r="X775" i="1"/>
  <c r="W775" i="1"/>
  <c r="U775" i="1"/>
  <c r="S775" i="1"/>
  <c r="T775" i="1" s="1"/>
  <c r="R775" i="1"/>
  <c r="V775" i="1" s="1"/>
  <c r="P775" i="1"/>
  <c r="L775" i="1"/>
  <c r="C775" i="1"/>
  <c r="B775" i="1"/>
  <c r="A775" i="1"/>
  <c r="X774" i="1"/>
  <c r="W774" i="1"/>
  <c r="U774" i="1"/>
  <c r="T774" i="1"/>
  <c r="S774" i="1"/>
  <c r="R774" i="1"/>
  <c r="P774" i="1"/>
  <c r="L774" i="1"/>
  <c r="C774" i="1"/>
  <c r="B774" i="1"/>
  <c r="A774" i="1"/>
  <c r="X773" i="1"/>
  <c r="W773" i="1"/>
  <c r="S773" i="1"/>
  <c r="T773" i="1" s="1"/>
  <c r="R773" i="1"/>
  <c r="P773" i="1"/>
  <c r="L773" i="1"/>
  <c r="C773" i="1"/>
  <c r="B773" i="1"/>
  <c r="A773" i="1"/>
  <c r="X772" i="1"/>
  <c r="W772" i="1"/>
  <c r="V772" i="1"/>
  <c r="T772" i="1"/>
  <c r="S772" i="1"/>
  <c r="R772" i="1"/>
  <c r="U772" i="1" s="1"/>
  <c r="P772" i="1"/>
  <c r="L772" i="1"/>
  <c r="C772" i="1"/>
  <c r="B772" i="1"/>
  <c r="A772" i="1"/>
  <c r="Y771" i="1"/>
  <c r="X771" i="1"/>
  <c r="W771" i="1"/>
  <c r="U771" i="1" s="1"/>
  <c r="T771" i="1"/>
  <c r="S771" i="1"/>
  <c r="R771" i="1"/>
  <c r="V771" i="1" s="1"/>
  <c r="P771" i="1"/>
  <c r="L771" i="1"/>
  <c r="C771" i="1"/>
  <c r="B771" i="1"/>
  <c r="A771" i="1"/>
  <c r="Y770" i="1"/>
  <c r="X770" i="1"/>
  <c r="W770" i="1"/>
  <c r="V770" i="1"/>
  <c r="T770" i="1"/>
  <c r="S770" i="1"/>
  <c r="R770" i="1"/>
  <c r="U770" i="1" s="1"/>
  <c r="P770" i="1"/>
  <c r="L770" i="1"/>
  <c r="C770" i="1"/>
  <c r="B770" i="1"/>
  <c r="A770" i="1"/>
  <c r="Y769" i="1"/>
  <c r="X769" i="1"/>
  <c r="W769" i="1"/>
  <c r="V769" i="1"/>
  <c r="U769" i="1"/>
  <c r="S769" i="1"/>
  <c r="T769" i="1" s="1"/>
  <c r="R769" i="1"/>
  <c r="P769" i="1"/>
  <c r="L769" i="1"/>
  <c r="C769" i="1"/>
  <c r="B769" i="1"/>
  <c r="A769" i="1"/>
  <c r="X768" i="1"/>
  <c r="W768" i="1"/>
  <c r="S768" i="1"/>
  <c r="T768" i="1" s="1"/>
  <c r="R768" i="1"/>
  <c r="Y768" i="1" s="1"/>
  <c r="P768" i="1"/>
  <c r="L768" i="1"/>
  <c r="C768" i="1"/>
  <c r="B768" i="1"/>
  <c r="A768" i="1"/>
  <c r="Y767" i="1"/>
  <c r="X767" i="1"/>
  <c r="W767" i="1"/>
  <c r="U767" i="1"/>
  <c r="S767" i="1"/>
  <c r="T767" i="1" s="1"/>
  <c r="R767" i="1"/>
  <c r="V767" i="1" s="1"/>
  <c r="P767" i="1"/>
  <c r="L767" i="1"/>
  <c r="C767" i="1"/>
  <c r="B767" i="1"/>
  <c r="A767" i="1"/>
  <c r="X766" i="1"/>
  <c r="W766" i="1"/>
  <c r="U766" i="1"/>
  <c r="T766" i="1"/>
  <c r="S766" i="1"/>
  <c r="R766" i="1"/>
  <c r="P766" i="1"/>
  <c r="L766" i="1"/>
  <c r="C766" i="1"/>
  <c r="B766" i="1"/>
  <c r="A766" i="1"/>
  <c r="X765" i="1"/>
  <c r="W765" i="1"/>
  <c r="S765" i="1"/>
  <c r="T765" i="1" s="1"/>
  <c r="R765" i="1"/>
  <c r="P765" i="1"/>
  <c r="L765" i="1"/>
  <c r="C765" i="1"/>
  <c r="B765" i="1"/>
  <c r="A765" i="1"/>
  <c r="X764" i="1"/>
  <c r="W764" i="1"/>
  <c r="V764" i="1"/>
  <c r="T764" i="1"/>
  <c r="S764" i="1"/>
  <c r="R764" i="1"/>
  <c r="P764" i="1"/>
  <c r="L764" i="1"/>
  <c r="C764" i="1"/>
  <c r="B764" i="1"/>
  <c r="A764" i="1"/>
  <c r="Y763" i="1"/>
  <c r="X763" i="1"/>
  <c r="W763" i="1"/>
  <c r="U763" i="1" s="1"/>
  <c r="V763" i="1"/>
  <c r="T763" i="1"/>
  <c r="S763" i="1"/>
  <c r="R763" i="1"/>
  <c r="P763" i="1"/>
  <c r="L763" i="1"/>
  <c r="C763" i="1"/>
  <c r="B763" i="1"/>
  <c r="A763" i="1"/>
  <c r="Y762" i="1"/>
  <c r="X762" i="1"/>
  <c r="W762" i="1"/>
  <c r="V762" i="1"/>
  <c r="T762" i="1"/>
  <c r="S762" i="1"/>
  <c r="R762" i="1"/>
  <c r="U762" i="1" s="1"/>
  <c r="P762" i="1"/>
  <c r="L762" i="1"/>
  <c r="C762" i="1"/>
  <c r="B762" i="1"/>
  <c r="A762" i="1"/>
  <c r="Y761" i="1"/>
  <c r="X761" i="1"/>
  <c r="W761" i="1"/>
  <c r="V761" i="1"/>
  <c r="U761" i="1"/>
  <c r="S761" i="1"/>
  <c r="T761" i="1" s="1"/>
  <c r="R761" i="1"/>
  <c r="P761" i="1"/>
  <c r="L761" i="1"/>
  <c r="C761" i="1"/>
  <c r="B761" i="1"/>
  <c r="A761" i="1"/>
  <c r="X760" i="1"/>
  <c r="W760" i="1"/>
  <c r="S760" i="1"/>
  <c r="T760" i="1" s="1"/>
  <c r="R760" i="1"/>
  <c r="Y760" i="1" s="1"/>
  <c r="P760" i="1"/>
  <c r="L760" i="1"/>
  <c r="C760" i="1"/>
  <c r="B760" i="1"/>
  <c r="A760" i="1"/>
  <c r="Y759" i="1"/>
  <c r="X759" i="1"/>
  <c r="W759" i="1"/>
  <c r="U759" i="1"/>
  <c r="S759" i="1"/>
  <c r="T759" i="1" s="1"/>
  <c r="R759" i="1"/>
  <c r="V759" i="1" s="1"/>
  <c r="P759" i="1"/>
  <c r="L759" i="1"/>
  <c r="C759" i="1"/>
  <c r="B759" i="1"/>
  <c r="A759" i="1"/>
  <c r="X758" i="1"/>
  <c r="W758" i="1"/>
  <c r="T758" i="1"/>
  <c r="S758" i="1"/>
  <c r="R758" i="1"/>
  <c r="U758" i="1" s="1"/>
  <c r="P758" i="1"/>
  <c r="L758" i="1"/>
  <c r="C758" i="1"/>
  <c r="B758" i="1"/>
  <c r="A758" i="1"/>
  <c r="X757" i="1"/>
  <c r="W757" i="1"/>
  <c r="S757" i="1"/>
  <c r="T757" i="1" s="1"/>
  <c r="R757" i="1"/>
  <c r="P757" i="1"/>
  <c r="L757" i="1"/>
  <c r="C757" i="1"/>
  <c r="B757" i="1"/>
  <c r="A757" i="1"/>
  <c r="X756" i="1"/>
  <c r="W756" i="1"/>
  <c r="V756" i="1"/>
  <c r="T756" i="1"/>
  <c r="S756" i="1"/>
  <c r="R756" i="1"/>
  <c r="P756" i="1"/>
  <c r="L756" i="1"/>
  <c r="C756" i="1"/>
  <c r="B756" i="1"/>
  <c r="A756" i="1"/>
  <c r="Y755" i="1"/>
  <c r="X755" i="1"/>
  <c r="W755" i="1"/>
  <c r="U755" i="1" s="1"/>
  <c r="T755" i="1"/>
  <c r="S755" i="1"/>
  <c r="R755" i="1"/>
  <c r="V755" i="1" s="1"/>
  <c r="P755" i="1"/>
  <c r="L755" i="1"/>
  <c r="C755" i="1"/>
  <c r="B755" i="1"/>
  <c r="A755" i="1"/>
  <c r="Y754" i="1"/>
  <c r="X754" i="1"/>
  <c r="W754" i="1"/>
  <c r="V754" i="1"/>
  <c r="T754" i="1"/>
  <c r="S754" i="1"/>
  <c r="R754" i="1"/>
  <c r="U754" i="1" s="1"/>
  <c r="P754" i="1"/>
  <c r="L754" i="1"/>
  <c r="C754" i="1"/>
  <c r="B754" i="1"/>
  <c r="A754" i="1"/>
  <c r="Y753" i="1"/>
  <c r="X753" i="1"/>
  <c r="W753" i="1"/>
  <c r="V753" i="1"/>
  <c r="U753" i="1"/>
  <c r="S753" i="1"/>
  <c r="T753" i="1" s="1"/>
  <c r="R753" i="1"/>
  <c r="P753" i="1"/>
  <c r="L753" i="1"/>
  <c r="C753" i="1"/>
  <c r="B753" i="1"/>
  <c r="A753" i="1"/>
  <c r="X752" i="1"/>
  <c r="W752" i="1"/>
  <c r="S752" i="1"/>
  <c r="T752" i="1" s="1"/>
  <c r="R752" i="1"/>
  <c r="Y752" i="1" s="1"/>
  <c r="P752" i="1"/>
  <c r="L752" i="1"/>
  <c r="C752" i="1"/>
  <c r="B752" i="1"/>
  <c r="A752" i="1"/>
  <c r="Y751" i="1"/>
  <c r="X751" i="1"/>
  <c r="W751" i="1"/>
  <c r="U751" i="1"/>
  <c r="S751" i="1"/>
  <c r="T751" i="1" s="1"/>
  <c r="R751" i="1"/>
  <c r="V751" i="1" s="1"/>
  <c r="P751" i="1"/>
  <c r="L751" i="1"/>
  <c r="C751" i="1"/>
  <c r="B751" i="1"/>
  <c r="A751" i="1"/>
  <c r="X750" i="1"/>
  <c r="W750" i="1"/>
  <c r="T750" i="1"/>
  <c r="S750" i="1"/>
  <c r="R750" i="1"/>
  <c r="P750" i="1"/>
  <c r="L750" i="1"/>
  <c r="C750" i="1"/>
  <c r="B750" i="1"/>
  <c r="A750" i="1"/>
  <c r="X749" i="1"/>
  <c r="W749" i="1"/>
  <c r="S749" i="1"/>
  <c r="T749" i="1" s="1"/>
  <c r="R749" i="1"/>
  <c r="P749" i="1"/>
  <c r="L749" i="1"/>
  <c r="C749" i="1"/>
  <c r="B749" i="1"/>
  <c r="A749" i="1"/>
  <c r="X748" i="1"/>
  <c r="W748" i="1"/>
  <c r="V748" i="1"/>
  <c r="T748" i="1"/>
  <c r="S748" i="1"/>
  <c r="R748" i="1"/>
  <c r="P748" i="1"/>
  <c r="L748" i="1"/>
  <c r="C748" i="1"/>
  <c r="B748" i="1"/>
  <c r="A748" i="1"/>
  <c r="Y747" i="1"/>
  <c r="X747" i="1"/>
  <c r="W747" i="1"/>
  <c r="U747" i="1" s="1"/>
  <c r="T747" i="1"/>
  <c r="S747" i="1"/>
  <c r="R747" i="1"/>
  <c r="V747" i="1" s="1"/>
  <c r="P747" i="1"/>
  <c r="L747" i="1"/>
  <c r="C747" i="1"/>
  <c r="B747" i="1"/>
  <c r="A747" i="1"/>
  <c r="Y746" i="1"/>
  <c r="X746" i="1"/>
  <c r="W746" i="1"/>
  <c r="V746" i="1"/>
  <c r="T746" i="1"/>
  <c r="S746" i="1"/>
  <c r="R746" i="1"/>
  <c r="U746" i="1" s="1"/>
  <c r="P746" i="1"/>
  <c r="L746" i="1"/>
  <c r="C746" i="1"/>
  <c r="B746" i="1"/>
  <c r="A746" i="1"/>
  <c r="Y745" i="1"/>
  <c r="X745" i="1"/>
  <c r="W745" i="1"/>
  <c r="V745" i="1"/>
  <c r="U745" i="1"/>
  <c r="S745" i="1"/>
  <c r="T745" i="1" s="1"/>
  <c r="R745" i="1"/>
  <c r="P745" i="1"/>
  <c r="L745" i="1"/>
  <c r="C745" i="1"/>
  <c r="B745" i="1"/>
  <c r="A745" i="1"/>
  <c r="X744" i="1"/>
  <c r="W744" i="1"/>
  <c r="S744" i="1"/>
  <c r="T744" i="1" s="1"/>
  <c r="R744" i="1"/>
  <c r="P744" i="1"/>
  <c r="L744" i="1"/>
  <c r="C744" i="1"/>
  <c r="B744" i="1"/>
  <c r="A744" i="1"/>
  <c r="Y743" i="1"/>
  <c r="X743" i="1"/>
  <c r="W743" i="1"/>
  <c r="U743" i="1" s="1"/>
  <c r="S743" i="1"/>
  <c r="T743" i="1" s="1"/>
  <c r="R743" i="1"/>
  <c r="V743" i="1" s="1"/>
  <c r="P743" i="1"/>
  <c r="L743" i="1"/>
  <c r="C743" i="1"/>
  <c r="B743" i="1"/>
  <c r="A743" i="1"/>
  <c r="X742" i="1"/>
  <c r="W742" i="1"/>
  <c r="U742" i="1"/>
  <c r="T742" i="1"/>
  <c r="S742" i="1"/>
  <c r="R742" i="1"/>
  <c r="P742" i="1"/>
  <c r="L742" i="1"/>
  <c r="C742" i="1"/>
  <c r="B742" i="1"/>
  <c r="A742" i="1"/>
  <c r="X741" i="1"/>
  <c r="W741" i="1"/>
  <c r="S741" i="1"/>
  <c r="T741" i="1" s="1"/>
  <c r="R741" i="1"/>
  <c r="P741" i="1"/>
  <c r="L741" i="1"/>
  <c r="C741" i="1"/>
  <c r="B741" i="1"/>
  <c r="A741" i="1"/>
  <c r="X740" i="1"/>
  <c r="W740" i="1"/>
  <c r="V740" i="1"/>
  <c r="T740" i="1"/>
  <c r="S740" i="1"/>
  <c r="R740" i="1"/>
  <c r="U740" i="1" s="1"/>
  <c r="P740" i="1"/>
  <c r="L740" i="1"/>
  <c r="C740" i="1"/>
  <c r="B740" i="1"/>
  <c r="A740" i="1"/>
  <c r="Y739" i="1"/>
  <c r="X739" i="1"/>
  <c r="W739" i="1"/>
  <c r="U739" i="1" s="1"/>
  <c r="T739" i="1"/>
  <c r="S739" i="1"/>
  <c r="R739" i="1"/>
  <c r="V739" i="1" s="1"/>
  <c r="P739" i="1"/>
  <c r="L739" i="1"/>
  <c r="C739" i="1"/>
  <c r="B739" i="1"/>
  <c r="A739" i="1"/>
  <c r="Y738" i="1"/>
  <c r="X738" i="1"/>
  <c r="W738" i="1"/>
  <c r="V738" i="1"/>
  <c r="T738" i="1"/>
  <c r="S738" i="1"/>
  <c r="R738" i="1"/>
  <c r="U738" i="1" s="1"/>
  <c r="P738" i="1"/>
  <c r="L738" i="1"/>
  <c r="C738" i="1"/>
  <c r="B738" i="1"/>
  <c r="A738" i="1"/>
  <c r="Y737" i="1"/>
  <c r="X737" i="1"/>
  <c r="W737" i="1"/>
  <c r="V737" i="1"/>
  <c r="U737" i="1"/>
  <c r="S737" i="1"/>
  <c r="T737" i="1" s="1"/>
  <c r="R737" i="1"/>
  <c r="P737" i="1"/>
  <c r="L737" i="1"/>
  <c r="C737" i="1"/>
  <c r="B737" i="1"/>
  <c r="A737" i="1"/>
  <c r="X736" i="1"/>
  <c r="W736" i="1"/>
  <c r="S736" i="1"/>
  <c r="T736" i="1" s="1"/>
  <c r="R736" i="1"/>
  <c r="P736" i="1"/>
  <c r="L736" i="1"/>
  <c r="C736" i="1"/>
  <c r="B736" i="1"/>
  <c r="A736" i="1"/>
  <c r="Y735" i="1"/>
  <c r="X735" i="1"/>
  <c r="W735" i="1"/>
  <c r="U735" i="1"/>
  <c r="S735" i="1"/>
  <c r="T735" i="1" s="1"/>
  <c r="R735" i="1"/>
  <c r="V735" i="1" s="1"/>
  <c r="P735" i="1"/>
  <c r="L735" i="1"/>
  <c r="C735" i="1"/>
  <c r="B735" i="1"/>
  <c r="A735" i="1"/>
  <c r="X734" i="1"/>
  <c r="W734" i="1"/>
  <c r="U734" i="1"/>
  <c r="T734" i="1"/>
  <c r="S734" i="1"/>
  <c r="R734" i="1"/>
  <c r="P734" i="1"/>
  <c r="L734" i="1"/>
  <c r="C734" i="1"/>
  <c r="B734" i="1"/>
  <c r="A734" i="1"/>
  <c r="X733" i="1"/>
  <c r="W733" i="1"/>
  <c r="S733" i="1"/>
  <c r="T733" i="1" s="1"/>
  <c r="R733" i="1"/>
  <c r="P733" i="1"/>
  <c r="L733" i="1"/>
  <c r="C733" i="1"/>
  <c r="B733" i="1"/>
  <c r="A733" i="1"/>
  <c r="X732" i="1"/>
  <c r="W732" i="1"/>
  <c r="V732" i="1"/>
  <c r="T732" i="1"/>
  <c r="S732" i="1"/>
  <c r="R732" i="1"/>
  <c r="P732" i="1"/>
  <c r="L732" i="1"/>
  <c r="C732" i="1"/>
  <c r="B732" i="1"/>
  <c r="A732" i="1"/>
  <c r="Y731" i="1"/>
  <c r="X731" i="1"/>
  <c r="W731" i="1"/>
  <c r="U731" i="1" s="1"/>
  <c r="T731" i="1"/>
  <c r="S731" i="1"/>
  <c r="R731" i="1"/>
  <c r="V731" i="1" s="1"/>
  <c r="P731" i="1"/>
  <c r="L731" i="1"/>
  <c r="C731" i="1"/>
  <c r="B731" i="1"/>
  <c r="A731" i="1"/>
  <c r="Y730" i="1"/>
  <c r="X730" i="1"/>
  <c r="W730" i="1"/>
  <c r="V730" i="1"/>
  <c r="T730" i="1"/>
  <c r="S730" i="1"/>
  <c r="R730" i="1"/>
  <c r="U730" i="1" s="1"/>
  <c r="P730" i="1"/>
  <c r="L730" i="1"/>
  <c r="C730" i="1"/>
  <c r="B730" i="1"/>
  <c r="A730" i="1"/>
  <c r="Y729" i="1"/>
  <c r="X729" i="1"/>
  <c r="W729" i="1"/>
  <c r="V729" i="1"/>
  <c r="U729" i="1"/>
  <c r="S729" i="1"/>
  <c r="T729" i="1" s="1"/>
  <c r="R729" i="1"/>
  <c r="P729" i="1"/>
  <c r="L729" i="1"/>
  <c r="C729" i="1"/>
  <c r="B729" i="1"/>
  <c r="A729" i="1"/>
  <c r="X728" i="1"/>
  <c r="W728" i="1"/>
  <c r="S728" i="1"/>
  <c r="T728" i="1" s="1"/>
  <c r="R728" i="1"/>
  <c r="P728" i="1"/>
  <c r="L728" i="1"/>
  <c r="C728" i="1"/>
  <c r="B728" i="1"/>
  <c r="A728" i="1"/>
  <c r="Y727" i="1"/>
  <c r="X727" i="1"/>
  <c r="W727" i="1"/>
  <c r="U727" i="1" s="1"/>
  <c r="S727" i="1"/>
  <c r="T727" i="1" s="1"/>
  <c r="R727" i="1"/>
  <c r="V727" i="1" s="1"/>
  <c r="P727" i="1"/>
  <c r="L727" i="1"/>
  <c r="C727" i="1"/>
  <c r="B727" i="1"/>
  <c r="A727" i="1"/>
  <c r="X726" i="1"/>
  <c r="W726" i="1"/>
  <c r="U726" i="1"/>
  <c r="T726" i="1"/>
  <c r="S726" i="1"/>
  <c r="R726" i="1"/>
  <c r="P726" i="1"/>
  <c r="L726" i="1"/>
  <c r="C726" i="1"/>
  <c r="B726" i="1"/>
  <c r="A726" i="1"/>
  <c r="Y725" i="1"/>
  <c r="X725" i="1"/>
  <c r="W725" i="1"/>
  <c r="U725" i="1"/>
  <c r="S725" i="1"/>
  <c r="T725" i="1" s="1"/>
  <c r="R725" i="1"/>
  <c r="V725" i="1" s="1"/>
  <c r="P725" i="1"/>
  <c r="L725" i="1"/>
  <c r="C725" i="1"/>
  <c r="B725" i="1"/>
  <c r="A725" i="1"/>
  <c r="X724" i="1"/>
  <c r="W724" i="1"/>
  <c r="T724" i="1"/>
  <c r="S724" i="1"/>
  <c r="R724" i="1"/>
  <c r="V724" i="1" s="1"/>
  <c r="P724" i="1"/>
  <c r="L724" i="1"/>
  <c r="C724" i="1"/>
  <c r="B724" i="1"/>
  <c r="A724" i="1"/>
  <c r="Y723" i="1"/>
  <c r="X723" i="1"/>
  <c r="W723" i="1"/>
  <c r="U723" i="1" s="1"/>
  <c r="S723" i="1"/>
  <c r="T723" i="1" s="1"/>
  <c r="R723" i="1"/>
  <c r="V723" i="1" s="1"/>
  <c r="P723" i="1"/>
  <c r="L723" i="1"/>
  <c r="C723" i="1"/>
  <c r="B723" i="1"/>
  <c r="A723" i="1"/>
  <c r="Y722" i="1"/>
  <c r="X722" i="1"/>
  <c r="W722" i="1"/>
  <c r="V722" i="1"/>
  <c r="T722" i="1"/>
  <c r="S722" i="1"/>
  <c r="R722" i="1"/>
  <c r="U722" i="1" s="1"/>
  <c r="P722" i="1"/>
  <c r="L722" i="1"/>
  <c r="C722" i="1"/>
  <c r="B722" i="1"/>
  <c r="A722" i="1"/>
  <c r="Y721" i="1"/>
  <c r="X721" i="1"/>
  <c r="W721" i="1"/>
  <c r="V721" i="1"/>
  <c r="U721" i="1"/>
  <c r="S721" i="1"/>
  <c r="T721" i="1" s="1"/>
  <c r="R721" i="1"/>
  <c r="P721" i="1"/>
  <c r="L721" i="1"/>
  <c r="C721" i="1"/>
  <c r="B721" i="1"/>
  <c r="A721" i="1"/>
  <c r="X720" i="1"/>
  <c r="W720" i="1"/>
  <c r="V720" i="1"/>
  <c r="S720" i="1"/>
  <c r="T720" i="1" s="1"/>
  <c r="R720" i="1"/>
  <c r="P720" i="1"/>
  <c r="L720" i="1"/>
  <c r="C720" i="1"/>
  <c r="B720" i="1"/>
  <c r="A720" i="1"/>
  <c r="Y719" i="1"/>
  <c r="X719" i="1"/>
  <c r="W719" i="1"/>
  <c r="U719" i="1"/>
  <c r="S719" i="1"/>
  <c r="T719" i="1" s="1"/>
  <c r="R719" i="1"/>
  <c r="V719" i="1" s="1"/>
  <c r="P719" i="1"/>
  <c r="L719" i="1"/>
  <c r="C719" i="1"/>
  <c r="B719" i="1"/>
  <c r="A719" i="1"/>
  <c r="X718" i="1"/>
  <c r="W718" i="1"/>
  <c r="U718" i="1"/>
  <c r="T718" i="1"/>
  <c r="S718" i="1"/>
  <c r="R718" i="1"/>
  <c r="P718" i="1"/>
  <c r="L718" i="1"/>
  <c r="C718" i="1"/>
  <c r="B718" i="1"/>
  <c r="A718" i="1"/>
  <c r="X717" i="1"/>
  <c r="W717" i="1"/>
  <c r="U717" i="1"/>
  <c r="S717" i="1"/>
  <c r="T717" i="1" s="1"/>
  <c r="R717" i="1"/>
  <c r="V717" i="1" s="1"/>
  <c r="P717" i="1"/>
  <c r="L717" i="1"/>
  <c r="C717" i="1"/>
  <c r="B717" i="1"/>
  <c r="A717" i="1"/>
  <c r="X716" i="1"/>
  <c r="W716" i="1"/>
  <c r="V716" i="1"/>
  <c r="T716" i="1"/>
  <c r="S716" i="1"/>
  <c r="R716" i="1"/>
  <c r="P716" i="1"/>
  <c r="L716" i="1"/>
  <c r="C716" i="1"/>
  <c r="B716" i="1"/>
  <c r="A716" i="1"/>
  <c r="Y715" i="1"/>
  <c r="X715" i="1"/>
  <c r="W715" i="1"/>
  <c r="U715" i="1" s="1"/>
  <c r="S715" i="1"/>
  <c r="T715" i="1" s="1"/>
  <c r="R715" i="1"/>
  <c r="V715" i="1" s="1"/>
  <c r="P715" i="1"/>
  <c r="L715" i="1"/>
  <c r="C715" i="1"/>
  <c r="B715" i="1"/>
  <c r="A715" i="1"/>
  <c r="Y714" i="1"/>
  <c r="X714" i="1"/>
  <c r="W714" i="1"/>
  <c r="V714" i="1"/>
  <c r="T714" i="1"/>
  <c r="S714" i="1"/>
  <c r="R714" i="1"/>
  <c r="U714" i="1" s="1"/>
  <c r="P714" i="1"/>
  <c r="L714" i="1"/>
  <c r="C714" i="1"/>
  <c r="B714" i="1"/>
  <c r="A714" i="1"/>
  <c r="Y713" i="1"/>
  <c r="X713" i="1"/>
  <c r="W713" i="1"/>
  <c r="V713" i="1"/>
  <c r="U713" i="1"/>
  <c r="S713" i="1"/>
  <c r="T713" i="1" s="1"/>
  <c r="R713" i="1"/>
  <c r="P713" i="1"/>
  <c r="L713" i="1"/>
  <c r="C713" i="1"/>
  <c r="B713" i="1"/>
  <c r="A713" i="1"/>
  <c r="X712" i="1"/>
  <c r="W712" i="1"/>
  <c r="S712" i="1"/>
  <c r="T712" i="1" s="1"/>
  <c r="R712" i="1"/>
  <c r="V712" i="1" s="1"/>
  <c r="P712" i="1"/>
  <c r="L712" i="1"/>
  <c r="C712" i="1"/>
  <c r="B712" i="1"/>
  <c r="A712" i="1"/>
  <c r="Y711" i="1"/>
  <c r="X711" i="1"/>
  <c r="W711" i="1"/>
  <c r="U711" i="1" s="1"/>
  <c r="S711" i="1"/>
  <c r="T711" i="1" s="1"/>
  <c r="R711" i="1"/>
  <c r="V711" i="1" s="1"/>
  <c r="P711" i="1"/>
  <c r="L711" i="1"/>
  <c r="C711" i="1"/>
  <c r="B711" i="1"/>
  <c r="A711" i="1"/>
  <c r="X710" i="1"/>
  <c r="W710" i="1"/>
  <c r="U710" i="1"/>
  <c r="T710" i="1"/>
  <c r="S710" i="1"/>
  <c r="R710" i="1"/>
  <c r="Y710" i="1" s="1"/>
  <c r="P710" i="1"/>
  <c r="L710" i="1"/>
  <c r="C710" i="1"/>
  <c r="B710" i="1"/>
  <c r="A710" i="1"/>
  <c r="X709" i="1"/>
  <c r="W709" i="1"/>
  <c r="U709" i="1"/>
  <c r="S709" i="1"/>
  <c r="T709" i="1" s="1"/>
  <c r="R709" i="1"/>
  <c r="V709" i="1" s="1"/>
  <c r="P709" i="1"/>
  <c r="L709" i="1"/>
  <c r="C709" i="1"/>
  <c r="B709" i="1"/>
  <c r="A709" i="1"/>
  <c r="X708" i="1"/>
  <c r="W708" i="1"/>
  <c r="T708" i="1"/>
  <c r="S708" i="1"/>
  <c r="R708" i="1"/>
  <c r="P708" i="1"/>
  <c r="L708" i="1"/>
  <c r="C708" i="1"/>
  <c r="B708" i="1"/>
  <c r="A708" i="1"/>
  <c r="Y707" i="1"/>
  <c r="X707" i="1"/>
  <c r="W707" i="1"/>
  <c r="U707" i="1"/>
  <c r="S707" i="1"/>
  <c r="T707" i="1" s="1"/>
  <c r="R707" i="1"/>
  <c r="V707" i="1" s="1"/>
  <c r="P707" i="1"/>
  <c r="L707" i="1"/>
  <c r="C707" i="1"/>
  <c r="B707" i="1"/>
  <c r="A707" i="1"/>
  <c r="Y706" i="1"/>
  <c r="X706" i="1"/>
  <c r="W706" i="1"/>
  <c r="T706" i="1"/>
  <c r="S706" i="1"/>
  <c r="R706" i="1"/>
  <c r="U706" i="1" s="1"/>
  <c r="P706" i="1"/>
  <c r="L706" i="1"/>
  <c r="C706" i="1"/>
  <c r="B706" i="1"/>
  <c r="A706" i="1"/>
  <c r="Y705" i="1"/>
  <c r="X705" i="1"/>
  <c r="W705" i="1"/>
  <c r="V705" i="1"/>
  <c r="U705" i="1"/>
  <c r="S705" i="1"/>
  <c r="T705" i="1" s="1"/>
  <c r="R705" i="1"/>
  <c r="P705" i="1"/>
  <c r="L705" i="1"/>
  <c r="C705" i="1"/>
  <c r="B705" i="1"/>
  <c r="A705" i="1"/>
  <c r="X704" i="1"/>
  <c r="W704" i="1"/>
  <c r="S704" i="1"/>
  <c r="T704" i="1" s="1"/>
  <c r="R704" i="1"/>
  <c r="P704" i="1"/>
  <c r="L704" i="1"/>
  <c r="C704" i="1"/>
  <c r="B704" i="1"/>
  <c r="A704" i="1"/>
  <c r="Y703" i="1"/>
  <c r="X703" i="1"/>
  <c r="W703" i="1"/>
  <c r="U703" i="1" s="1"/>
  <c r="S703" i="1"/>
  <c r="T703" i="1" s="1"/>
  <c r="R703" i="1"/>
  <c r="V703" i="1" s="1"/>
  <c r="P703" i="1"/>
  <c r="L703" i="1"/>
  <c r="C703" i="1"/>
  <c r="B703" i="1"/>
  <c r="A703" i="1"/>
  <c r="X702" i="1"/>
  <c r="W702" i="1"/>
  <c r="V702" i="1"/>
  <c r="U702" i="1"/>
  <c r="T702" i="1"/>
  <c r="S702" i="1"/>
  <c r="R702" i="1"/>
  <c r="Y702" i="1" s="1"/>
  <c r="P702" i="1"/>
  <c r="L702" i="1"/>
  <c r="C702" i="1"/>
  <c r="B702" i="1"/>
  <c r="A702" i="1"/>
  <c r="Y701" i="1"/>
  <c r="X701" i="1"/>
  <c r="W701" i="1"/>
  <c r="U701" i="1"/>
  <c r="S701" i="1"/>
  <c r="T701" i="1" s="1"/>
  <c r="R701" i="1"/>
  <c r="V701" i="1" s="1"/>
  <c r="P701" i="1"/>
  <c r="L701" i="1"/>
  <c r="C701" i="1"/>
  <c r="B701" i="1"/>
  <c r="A701" i="1"/>
  <c r="X700" i="1"/>
  <c r="W700" i="1"/>
  <c r="T700" i="1"/>
  <c r="S700" i="1"/>
  <c r="R700" i="1"/>
  <c r="P700" i="1"/>
  <c r="L700" i="1"/>
  <c r="C700" i="1"/>
  <c r="B700" i="1"/>
  <c r="A700" i="1"/>
  <c r="Y699" i="1"/>
  <c r="X699" i="1"/>
  <c r="W699" i="1"/>
  <c r="U699" i="1" s="1"/>
  <c r="S699" i="1"/>
  <c r="T699" i="1" s="1"/>
  <c r="R699" i="1"/>
  <c r="V699" i="1" s="1"/>
  <c r="P699" i="1"/>
  <c r="L699" i="1"/>
  <c r="C699" i="1"/>
  <c r="B699" i="1"/>
  <c r="A699" i="1"/>
  <c r="Y698" i="1"/>
  <c r="X698" i="1"/>
  <c r="W698" i="1"/>
  <c r="T698" i="1"/>
  <c r="S698" i="1"/>
  <c r="R698" i="1"/>
  <c r="U698" i="1" s="1"/>
  <c r="P698" i="1"/>
  <c r="L698" i="1"/>
  <c r="C698" i="1"/>
  <c r="B698" i="1"/>
  <c r="A698" i="1"/>
  <c r="Y697" i="1"/>
  <c r="X697" i="1"/>
  <c r="W697" i="1"/>
  <c r="V697" i="1"/>
  <c r="U697" i="1"/>
  <c r="S697" i="1"/>
  <c r="T697" i="1" s="1"/>
  <c r="R697" i="1"/>
  <c r="P697" i="1"/>
  <c r="L697" i="1"/>
  <c r="C697" i="1"/>
  <c r="B697" i="1"/>
  <c r="A697" i="1"/>
  <c r="X696" i="1"/>
  <c r="W696" i="1"/>
  <c r="S696" i="1"/>
  <c r="T696" i="1" s="1"/>
  <c r="R696" i="1"/>
  <c r="V696" i="1" s="1"/>
  <c r="P696" i="1"/>
  <c r="L696" i="1"/>
  <c r="C696" i="1"/>
  <c r="B696" i="1"/>
  <c r="A696" i="1"/>
  <c r="Y695" i="1"/>
  <c r="X695" i="1"/>
  <c r="W695" i="1"/>
  <c r="U695" i="1" s="1"/>
  <c r="S695" i="1"/>
  <c r="T695" i="1" s="1"/>
  <c r="R695" i="1"/>
  <c r="V695" i="1" s="1"/>
  <c r="P695" i="1"/>
  <c r="L695" i="1"/>
  <c r="C695" i="1"/>
  <c r="B695" i="1"/>
  <c r="A695" i="1"/>
  <c r="X694" i="1"/>
  <c r="W694" i="1"/>
  <c r="U694" i="1"/>
  <c r="T694" i="1"/>
  <c r="S694" i="1"/>
  <c r="R694" i="1"/>
  <c r="Y694" i="1" s="1"/>
  <c r="P694" i="1"/>
  <c r="L694" i="1"/>
  <c r="C694" i="1"/>
  <c r="B694" i="1"/>
  <c r="A694" i="1"/>
  <c r="Y693" i="1"/>
  <c r="X693" i="1"/>
  <c r="W693" i="1"/>
  <c r="U693" i="1"/>
  <c r="S693" i="1"/>
  <c r="T693" i="1" s="1"/>
  <c r="R693" i="1"/>
  <c r="V693" i="1" s="1"/>
  <c r="P693" i="1"/>
  <c r="L693" i="1"/>
  <c r="C693" i="1"/>
  <c r="B693" i="1"/>
  <c r="A693" i="1"/>
  <c r="X692" i="1"/>
  <c r="W692" i="1"/>
  <c r="T692" i="1"/>
  <c r="S692" i="1"/>
  <c r="R692" i="1"/>
  <c r="P692" i="1"/>
  <c r="L692" i="1"/>
  <c r="C692" i="1"/>
  <c r="B692" i="1"/>
  <c r="A692" i="1"/>
  <c r="Y691" i="1"/>
  <c r="X691" i="1"/>
  <c r="W691" i="1"/>
  <c r="U691" i="1" s="1"/>
  <c r="S691" i="1"/>
  <c r="T691" i="1" s="1"/>
  <c r="R691" i="1"/>
  <c r="V691" i="1" s="1"/>
  <c r="P691" i="1"/>
  <c r="L691" i="1"/>
  <c r="C691" i="1"/>
  <c r="B691" i="1"/>
  <c r="A691" i="1"/>
  <c r="Y690" i="1"/>
  <c r="X690" i="1"/>
  <c r="W690" i="1"/>
  <c r="T690" i="1"/>
  <c r="S690" i="1"/>
  <c r="R690" i="1"/>
  <c r="U690" i="1" s="1"/>
  <c r="P690" i="1"/>
  <c r="L690" i="1"/>
  <c r="C690" i="1"/>
  <c r="B690" i="1"/>
  <c r="A690" i="1"/>
  <c r="Y689" i="1"/>
  <c r="X689" i="1"/>
  <c r="W689" i="1"/>
  <c r="V689" i="1"/>
  <c r="U689" i="1"/>
  <c r="S689" i="1"/>
  <c r="T689" i="1" s="1"/>
  <c r="R689" i="1"/>
  <c r="P689" i="1"/>
  <c r="L689" i="1"/>
  <c r="C689" i="1"/>
  <c r="B689" i="1"/>
  <c r="A689" i="1"/>
  <c r="X688" i="1"/>
  <c r="W688" i="1"/>
  <c r="S688" i="1"/>
  <c r="T688" i="1" s="1"/>
  <c r="R688" i="1"/>
  <c r="P688" i="1"/>
  <c r="L688" i="1"/>
  <c r="C688" i="1"/>
  <c r="B688" i="1"/>
  <c r="A688" i="1"/>
  <c r="Y687" i="1"/>
  <c r="X687" i="1"/>
  <c r="W687" i="1"/>
  <c r="U687" i="1" s="1"/>
  <c r="S687" i="1"/>
  <c r="T687" i="1" s="1"/>
  <c r="R687" i="1"/>
  <c r="V687" i="1" s="1"/>
  <c r="P687" i="1"/>
  <c r="L687" i="1"/>
  <c r="C687" i="1"/>
  <c r="B687" i="1"/>
  <c r="A687" i="1"/>
  <c r="X686" i="1"/>
  <c r="W686" i="1"/>
  <c r="T686" i="1"/>
  <c r="S686" i="1"/>
  <c r="R686" i="1"/>
  <c r="P686" i="1"/>
  <c r="L686" i="1"/>
  <c r="C686" i="1"/>
  <c r="B686" i="1"/>
  <c r="A686" i="1"/>
  <c r="X685" i="1"/>
  <c r="W685" i="1"/>
  <c r="S685" i="1"/>
  <c r="T685" i="1" s="1"/>
  <c r="R685" i="1"/>
  <c r="P685" i="1"/>
  <c r="L685" i="1"/>
  <c r="C685" i="1"/>
  <c r="B685" i="1"/>
  <c r="A685" i="1"/>
  <c r="X684" i="1"/>
  <c r="W684" i="1"/>
  <c r="V684" i="1"/>
  <c r="T684" i="1"/>
  <c r="S684" i="1"/>
  <c r="R684" i="1"/>
  <c r="P684" i="1"/>
  <c r="L684" i="1"/>
  <c r="C684" i="1"/>
  <c r="B684" i="1"/>
  <c r="A684" i="1"/>
  <c r="X683" i="1"/>
  <c r="W683" i="1"/>
  <c r="U683" i="1"/>
  <c r="T683" i="1"/>
  <c r="S683" i="1"/>
  <c r="R683" i="1"/>
  <c r="V683" i="1" s="1"/>
  <c r="P683" i="1"/>
  <c r="L683" i="1"/>
  <c r="C683" i="1"/>
  <c r="B683" i="1"/>
  <c r="A683" i="1"/>
  <c r="X682" i="1"/>
  <c r="W682" i="1"/>
  <c r="S682" i="1"/>
  <c r="T682" i="1" s="1"/>
  <c r="R682" i="1"/>
  <c r="P682" i="1"/>
  <c r="L682" i="1"/>
  <c r="C682" i="1"/>
  <c r="B682" i="1"/>
  <c r="A682" i="1"/>
  <c r="X681" i="1"/>
  <c r="W681" i="1"/>
  <c r="S681" i="1"/>
  <c r="T681" i="1" s="1"/>
  <c r="R681" i="1"/>
  <c r="P681" i="1"/>
  <c r="L681" i="1"/>
  <c r="C681" i="1"/>
  <c r="B681" i="1"/>
  <c r="A681" i="1"/>
  <c r="Y680" i="1"/>
  <c r="X680" i="1"/>
  <c r="W680" i="1"/>
  <c r="U680" i="1"/>
  <c r="T680" i="1"/>
  <c r="S680" i="1"/>
  <c r="R680" i="1"/>
  <c r="V680" i="1" s="1"/>
  <c r="P680" i="1"/>
  <c r="L680" i="1"/>
  <c r="C680" i="1"/>
  <c r="B680" i="1"/>
  <c r="A680" i="1"/>
  <c r="Y679" i="1"/>
  <c r="X679" i="1"/>
  <c r="W679" i="1"/>
  <c r="V679" i="1"/>
  <c r="U679" i="1"/>
  <c r="T679" i="1"/>
  <c r="S679" i="1"/>
  <c r="R679" i="1"/>
  <c r="P679" i="1"/>
  <c r="L679" i="1"/>
  <c r="C679" i="1"/>
  <c r="B679" i="1"/>
  <c r="A679" i="1"/>
  <c r="X678" i="1"/>
  <c r="W678" i="1"/>
  <c r="V678" i="1"/>
  <c r="S678" i="1"/>
  <c r="T678" i="1" s="1"/>
  <c r="R678" i="1"/>
  <c r="Y678" i="1" s="1"/>
  <c r="P678" i="1"/>
  <c r="L678" i="1"/>
  <c r="C678" i="1"/>
  <c r="B678" i="1"/>
  <c r="A678" i="1"/>
  <c r="X677" i="1"/>
  <c r="W677" i="1"/>
  <c r="V677" i="1"/>
  <c r="S677" i="1"/>
  <c r="T677" i="1" s="1"/>
  <c r="R677" i="1"/>
  <c r="Y677" i="1" s="1"/>
  <c r="P677" i="1"/>
  <c r="L677" i="1"/>
  <c r="C677" i="1"/>
  <c r="B677" i="1"/>
  <c r="A677" i="1"/>
  <c r="Y676" i="1"/>
  <c r="X676" i="1"/>
  <c r="W676" i="1"/>
  <c r="V676" i="1"/>
  <c r="U676" i="1"/>
  <c r="T676" i="1"/>
  <c r="S676" i="1"/>
  <c r="R676" i="1"/>
  <c r="P676" i="1"/>
  <c r="L676" i="1"/>
  <c r="C676" i="1"/>
  <c r="B676" i="1"/>
  <c r="A676" i="1"/>
  <c r="Y675" i="1"/>
  <c r="X675" i="1"/>
  <c r="W675" i="1"/>
  <c r="U675" i="1"/>
  <c r="T675" i="1"/>
  <c r="S675" i="1"/>
  <c r="R675" i="1"/>
  <c r="V675" i="1" s="1"/>
  <c r="P675" i="1"/>
  <c r="L675" i="1"/>
  <c r="C675" i="1"/>
  <c r="B675" i="1"/>
  <c r="A675" i="1"/>
  <c r="X674" i="1"/>
  <c r="W674" i="1"/>
  <c r="S674" i="1"/>
  <c r="T674" i="1" s="1"/>
  <c r="R674" i="1"/>
  <c r="P674" i="1"/>
  <c r="L674" i="1"/>
  <c r="C674" i="1"/>
  <c r="B674" i="1"/>
  <c r="A674" i="1"/>
  <c r="X673" i="1"/>
  <c r="W673" i="1"/>
  <c r="S673" i="1"/>
  <c r="T673" i="1" s="1"/>
  <c r="R673" i="1"/>
  <c r="P673" i="1"/>
  <c r="L673" i="1"/>
  <c r="C673" i="1"/>
  <c r="B673" i="1"/>
  <c r="A673" i="1"/>
  <c r="Y672" i="1"/>
  <c r="X672" i="1"/>
  <c r="W672" i="1"/>
  <c r="U672" i="1"/>
  <c r="T672" i="1"/>
  <c r="S672" i="1"/>
  <c r="R672" i="1"/>
  <c r="V672" i="1" s="1"/>
  <c r="P672" i="1"/>
  <c r="L672" i="1"/>
  <c r="C672" i="1"/>
  <c r="B672" i="1"/>
  <c r="A672" i="1"/>
  <c r="Y671" i="1"/>
  <c r="X671" i="1"/>
  <c r="W671" i="1"/>
  <c r="V671" i="1"/>
  <c r="U671" i="1"/>
  <c r="T671" i="1"/>
  <c r="S671" i="1"/>
  <c r="R671" i="1"/>
  <c r="P671" i="1"/>
  <c r="L671" i="1"/>
  <c r="C671" i="1"/>
  <c r="B671" i="1"/>
  <c r="A671" i="1"/>
  <c r="X670" i="1"/>
  <c r="W670" i="1"/>
  <c r="V670" i="1"/>
  <c r="S670" i="1"/>
  <c r="T670" i="1" s="1"/>
  <c r="R670" i="1"/>
  <c r="Y670" i="1" s="1"/>
  <c r="P670" i="1"/>
  <c r="L670" i="1"/>
  <c r="C670" i="1"/>
  <c r="B670" i="1"/>
  <c r="A670" i="1"/>
  <c r="X669" i="1"/>
  <c r="W669" i="1"/>
  <c r="V669" i="1"/>
  <c r="S669" i="1"/>
  <c r="T669" i="1" s="1"/>
  <c r="R669" i="1"/>
  <c r="Y669" i="1" s="1"/>
  <c r="P669" i="1"/>
  <c r="L669" i="1"/>
  <c r="C669" i="1"/>
  <c r="B669" i="1"/>
  <c r="A669" i="1"/>
  <c r="Y668" i="1"/>
  <c r="X668" i="1"/>
  <c r="W668" i="1"/>
  <c r="V668" i="1"/>
  <c r="U668" i="1"/>
  <c r="T668" i="1"/>
  <c r="S668" i="1"/>
  <c r="R668" i="1"/>
  <c r="P668" i="1"/>
  <c r="L668" i="1"/>
  <c r="C668" i="1"/>
  <c r="B668" i="1"/>
  <c r="A668" i="1"/>
  <c r="Y667" i="1"/>
  <c r="X667" i="1"/>
  <c r="W667" i="1"/>
  <c r="U667" i="1"/>
  <c r="T667" i="1"/>
  <c r="S667" i="1"/>
  <c r="R667" i="1"/>
  <c r="V667" i="1" s="1"/>
  <c r="P667" i="1"/>
  <c r="L667" i="1"/>
  <c r="C667" i="1"/>
  <c r="B667" i="1"/>
  <c r="A667" i="1"/>
  <c r="X666" i="1"/>
  <c r="W666" i="1"/>
  <c r="S666" i="1"/>
  <c r="T666" i="1" s="1"/>
  <c r="R666" i="1"/>
  <c r="P666" i="1"/>
  <c r="L666" i="1"/>
  <c r="C666" i="1"/>
  <c r="B666" i="1"/>
  <c r="A666" i="1"/>
  <c r="X665" i="1"/>
  <c r="W665" i="1"/>
  <c r="S665" i="1"/>
  <c r="T665" i="1" s="1"/>
  <c r="R665" i="1"/>
  <c r="P665" i="1"/>
  <c r="L665" i="1"/>
  <c r="C665" i="1"/>
  <c r="B665" i="1"/>
  <c r="A665" i="1"/>
  <c r="Y664" i="1"/>
  <c r="X664" i="1"/>
  <c r="W664" i="1"/>
  <c r="U664" i="1"/>
  <c r="T664" i="1"/>
  <c r="S664" i="1"/>
  <c r="R664" i="1"/>
  <c r="V664" i="1" s="1"/>
  <c r="P664" i="1"/>
  <c r="L664" i="1"/>
  <c r="C664" i="1"/>
  <c r="B664" i="1"/>
  <c r="A664" i="1"/>
  <c r="Y663" i="1"/>
  <c r="X663" i="1"/>
  <c r="W663" i="1"/>
  <c r="V663" i="1"/>
  <c r="U663" i="1"/>
  <c r="T663" i="1"/>
  <c r="S663" i="1"/>
  <c r="R663" i="1"/>
  <c r="P663" i="1"/>
  <c r="L663" i="1"/>
  <c r="C663" i="1"/>
  <c r="B663" i="1"/>
  <c r="A663" i="1"/>
  <c r="X662" i="1"/>
  <c r="W662" i="1"/>
  <c r="V662" i="1"/>
  <c r="S662" i="1"/>
  <c r="T662" i="1" s="1"/>
  <c r="R662" i="1"/>
  <c r="Y662" i="1" s="1"/>
  <c r="P662" i="1"/>
  <c r="L662" i="1"/>
  <c r="C662" i="1"/>
  <c r="B662" i="1"/>
  <c r="A662" i="1"/>
  <c r="X661" i="1"/>
  <c r="W661" i="1"/>
  <c r="V661" i="1"/>
  <c r="S661" i="1"/>
  <c r="T661" i="1" s="1"/>
  <c r="R661" i="1"/>
  <c r="Y661" i="1" s="1"/>
  <c r="P661" i="1"/>
  <c r="L661" i="1"/>
  <c r="C661" i="1"/>
  <c r="B661" i="1"/>
  <c r="A661" i="1"/>
  <c r="Y660" i="1"/>
  <c r="X660" i="1"/>
  <c r="W660" i="1"/>
  <c r="V660" i="1"/>
  <c r="U660" i="1"/>
  <c r="T660" i="1"/>
  <c r="S660" i="1"/>
  <c r="R660" i="1"/>
  <c r="P660" i="1"/>
  <c r="L660" i="1"/>
  <c r="C660" i="1"/>
  <c r="B660" i="1"/>
  <c r="A660" i="1"/>
  <c r="Y659" i="1"/>
  <c r="X659" i="1"/>
  <c r="W659" i="1"/>
  <c r="U659" i="1"/>
  <c r="T659" i="1"/>
  <c r="S659" i="1"/>
  <c r="R659" i="1"/>
  <c r="V659" i="1" s="1"/>
  <c r="P659" i="1"/>
  <c r="L659" i="1"/>
  <c r="C659" i="1"/>
  <c r="B659" i="1"/>
  <c r="A659" i="1"/>
  <c r="X658" i="1"/>
  <c r="W658" i="1"/>
  <c r="S658" i="1"/>
  <c r="T658" i="1" s="1"/>
  <c r="R658" i="1"/>
  <c r="P658" i="1"/>
  <c r="L658" i="1"/>
  <c r="C658" i="1"/>
  <c r="B658" i="1"/>
  <c r="A658" i="1"/>
  <c r="X657" i="1"/>
  <c r="W657" i="1"/>
  <c r="S657" i="1"/>
  <c r="T657" i="1" s="1"/>
  <c r="R657" i="1"/>
  <c r="P657" i="1"/>
  <c r="L657" i="1"/>
  <c r="C657" i="1"/>
  <c r="B657" i="1"/>
  <c r="A657" i="1"/>
  <c r="Y656" i="1"/>
  <c r="X656" i="1"/>
  <c r="W656" i="1"/>
  <c r="U656" i="1"/>
  <c r="T656" i="1"/>
  <c r="S656" i="1"/>
  <c r="R656" i="1"/>
  <c r="V656" i="1" s="1"/>
  <c r="P656" i="1"/>
  <c r="L656" i="1"/>
  <c r="C656" i="1"/>
  <c r="B656" i="1"/>
  <c r="A656" i="1"/>
  <c r="Y655" i="1"/>
  <c r="X655" i="1"/>
  <c r="W655" i="1"/>
  <c r="V655" i="1"/>
  <c r="U655" i="1"/>
  <c r="T655" i="1"/>
  <c r="S655" i="1"/>
  <c r="R655" i="1"/>
  <c r="P655" i="1"/>
  <c r="L655" i="1"/>
  <c r="C655" i="1"/>
  <c r="B655" i="1"/>
  <c r="A655" i="1"/>
  <c r="X654" i="1"/>
  <c r="W654" i="1"/>
  <c r="V654" i="1"/>
  <c r="S654" i="1"/>
  <c r="T654" i="1" s="1"/>
  <c r="R654" i="1"/>
  <c r="Y654" i="1" s="1"/>
  <c r="P654" i="1"/>
  <c r="L654" i="1"/>
  <c r="C654" i="1"/>
  <c r="B654" i="1"/>
  <c r="A654" i="1"/>
  <c r="X653" i="1"/>
  <c r="W653" i="1"/>
  <c r="V653" i="1"/>
  <c r="S653" i="1"/>
  <c r="T653" i="1" s="1"/>
  <c r="R653" i="1"/>
  <c r="Y653" i="1" s="1"/>
  <c r="P653" i="1"/>
  <c r="L653" i="1"/>
  <c r="C653" i="1"/>
  <c r="B653" i="1"/>
  <c r="A653" i="1"/>
  <c r="Y652" i="1"/>
  <c r="X652" i="1"/>
  <c r="W652" i="1"/>
  <c r="V652" i="1"/>
  <c r="U652" i="1"/>
  <c r="T652" i="1"/>
  <c r="S652" i="1"/>
  <c r="R652" i="1"/>
  <c r="P652" i="1"/>
  <c r="L652" i="1"/>
  <c r="C652" i="1"/>
  <c r="B652" i="1"/>
  <c r="A652" i="1"/>
  <c r="Y651" i="1"/>
  <c r="X651" i="1"/>
  <c r="W651" i="1"/>
  <c r="U651" i="1"/>
  <c r="T651" i="1"/>
  <c r="S651" i="1"/>
  <c r="R651" i="1"/>
  <c r="V651" i="1" s="1"/>
  <c r="P651" i="1"/>
  <c r="L651" i="1"/>
  <c r="C651" i="1"/>
  <c r="B651" i="1"/>
  <c r="A651" i="1"/>
  <c r="X650" i="1"/>
  <c r="W650" i="1"/>
  <c r="S650" i="1"/>
  <c r="T650" i="1" s="1"/>
  <c r="R650" i="1"/>
  <c r="P650" i="1"/>
  <c r="L650" i="1"/>
  <c r="C650" i="1"/>
  <c r="B650" i="1"/>
  <c r="A650" i="1"/>
  <c r="X649" i="1"/>
  <c r="W649" i="1"/>
  <c r="S649" i="1"/>
  <c r="T649" i="1" s="1"/>
  <c r="R649" i="1"/>
  <c r="P649" i="1"/>
  <c r="L649" i="1"/>
  <c r="C649" i="1"/>
  <c r="B649" i="1"/>
  <c r="A649" i="1"/>
  <c r="Y648" i="1"/>
  <c r="X648" i="1"/>
  <c r="W648" i="1"/>
  <c r="U648" i="1"/>
  <c r="T648" i="1"/>
  <c r="S648" i="1"/>
  <c r="R648" i="1"/>
  <c r="V648" i="1" s="1"/>
  <c r="P648" i="1"/>
  <c r="L648" i="1"/>
  <c r="C648" i="1"/>
  <c r="B648" i="1"/>
  <c r="A648" i="1"/>
  <c r="Y647" i="1"/>
  <c r="X647" i="1"/>
  <c r="W647" i="1"/>
  <c r="V647" i="1"/>
  <c r="U647" i="1"/>
  <c r="T647" i="1"/>
  <c r="S647" i="1"/>
  <c r="R647" i="1"/>
  <c r="P647" i="1"/>
  <c r="L647" i="1"/>
  <c r="C647" i="1"/>
  <c r="B647" i="1"/>
  <c r="A647" i="1"/>
  <c r="X646" i="1"/>
  <c r="W646" i="1"/>
  <c r="V646" i="1"/>
  <c r="S646" i="1"/>
  <c r="T646" i="1" s="1"/>
  <c r="R646" i="1"/>
  <c r="Y646" i="1" s="1"/>
  <c r="P646" i="1"/>
  <c r="L646" i="1"/>
  <c r="C646" i="1"/>
  <c r="B646" i="1"/>
  <c r="A646" i="1"/>
  <c r="X645" i="1"/>
  <c r="W645" i="1"/>
  <c r="V645" i="1"/>
  <c r="S645" i="1"/>
  <c r="T645" i="1" s="1"/>
  <c r="R645" i="1"/>
  <c r="Y645" i="1" s="1"/>
  <c r="P645" i="1"/>
  <c r="L645" i="1"/>
  <c r="C645" i="1"/>
  <c r="B645" i="1"/>
  <c r="A645" i="1"/>
  <c r="Y644" i="1"/>
  <c r="X644" i="1"/>
  <c r="W644" i="1"/>
  <c r="V644" i="1"/>
  <c r="U644" i="1"/>
  <c r="T644" i="1"/>
  <c r="S644" i="1"/>
  <c r="R644" i="1"/>
  <c r="P644" i="1"/>
  <c r="L644" i="1"/>
  <c r="C644" i="1"/>
  <c r="B644" i="1"/>
  <c r="A644" i="1"/>
  <c r="Y643" i="1"/>
  <c r="X643" i="1"/>
  <c r="W643" i="1"/>
  <c r="U643" i="1"/>
  <c r="T643" i="1"/>
  <c r="S643" i="1"/>
  <c r="R643" i="1"/>
  <c r="V643" i="1" s="1"/>
  <c r="P643" i="1"/>
  <c r="L643" i="1"/>
  <c r="C643" i="1"/>
  <c r="B643" i="1"/>
  <c r="A643" i="1"/>
  <c r="X642" i="1"/>
  <c r="W642" i="1"/>
  <c r="S642" i="1"/>
  <c r="T642" i="1" s="1"/>
  <c r="R642" i="1"/>
  <c r="P642" i="1"/>
  <c r="L642" i="1"/>
  <c r="C642" i="1"/>
  <c r="B642" i="1"/>
  <c r="A642" i="1"/>
  <c r="X641" i="1"/>
  <c r="W641" i="1"/>
  <c r="S641" i="1"/>
  <c r="T641" i="1" s="1"/>
  <c r="R641" i="1"/>
  <c r="P641" i="1"/>
  <c r="L641" i="1"/>
  <c r="C641" i="1"/>
  <c r="B641" i="1"/>
  <c r="A641" i="1"/>
  <c r="Y640" i="1"/>
  <c r="X640" i="1"/>
  <c r="W640" i="1"/>
  <c r="U640" i="1"/>
  <c r="T640" i="1"/>
  <c r="S640" i="1"/>
  <c r="R640" i="1"/>
  <c r="V640" i="1" s="1"/>
  <c r="P640" i="1"/>
  <c r="L640" i="1"/>
  <c r="C640" i="1"/>
  <c r="B640" i="1"/>
  <c r="A640" i="1"/>
  <c r="Y639" i="1"/>
  <c r="X639" i="1"/>
  <c r="W639" i="1"/>
  <c r="V639" i="1"/>
  <c r="U639" i="1"/>
  <c r="T639" i="1"/>
  <c r="S639" i="1"/>
  <c r="R639" i="1"/>
  <c r="P639" i="1"/>
  <c r="L639" i="1"/>
  <c r="C639" i="1"/>
  <c r="B639" i="1"/>
  <c r="A639" i="1"/>
  <c r="X638" i="1"/>
  <c r="W638" i="1"/>
  <c r="V638" i="1"/>
  <c r="S638" i="1"/>
  <c r="T638" i="1" s="1"/>
  <c r="R638" i="1"/>
  <c r="Y638" i="1" s="1"/>
  <c r="P638" i="1"/>
  <c r="L638" i="1"/>
  <c r="C638" i="1"/>
  <c r="B638" i="1"/>
  <c r="A638" i="1"/>
  <c r="X637" i="1"/>
  <c r="W637" i="1"/>
  <c r="V637" i="1"/>
  <c r="S637" i="1"/>
  <c r="T637" i="1" s="1"/>
  <c r="R637" i="1"/>
  <c r="Y637" i="1" s="1"/>
  <c r="P637" i="1"/>
  <c r="L637" i="1"/>
  <c r="C637" i="1"/>
  <c r="B637" i="1"/>
  <c r="A637" i="1"/>
  <c r="Y636" i="1"/>
  <c r="X636" i="1"/>
  <c r="W636" i="1"/>
  <c r="V636" i="1"/>
  <c r="U636" i="1"/>
  <c r="T636" i="1"/>
  <c r="S636" i="1"/>
  <c r="R636" i="1"/>
  <c r="P636" i="1"/>
  <c r="L636" i="1"/>
  <c r="C636" i="1"/>
  <c r="B636" i="1"/>
  <c r="A636" i="1"/>
  <c r="Y635" i="1"/>
  <c r="X635" i="1"/>
  <c r="W635" i="1"/>
  <c r="U635" i="1"/>
  <c r="T635" i="1"/>
  <c r="S635" i="1"/>
  <c r="R635" i="1"/>
  <c r="V635" i="1" s="1"/>
  <c r="P635" i="1"/>
  <c r="L635" i="1"/>
  <c r="C635" i="1"/>
  <c r="B635" i="1"/>
  <c r="A635" i="1"/>
  <c r="X634" i="1"/>
  <c r="W634" i="1"/>
  <c r="S634" i="1"/>
  <c r="T634" i="1" s="1"/>
  <c r="R634" i="1"/>
  <c r="P634" i="1"/>
  <c r="L634" i="1"/>
  <c r="C634" i="1"/>
  <c r="B634" i="1"/>
  <c r="A634" i="1"/>
  <c r="X633" i="1"/>
  <c r="W633" i="1"/>
  <c r="S633" i="1"/>
  <c r="T633" i="1" s="1"/>
  <c r="R633" i="1"/>
  <c r="P633" i="1"/>
  <c r="L633" i="1"/>
  <c r="C633" i="1"/>
  <c r="B633" i="1"/>
  <c r="A633" i="1"/>
  <c r="Y632" i="1"/>
  <c r="X632" i="1"/>
  <c r="W632" i="1"/>
  <c r="U632" i="1"/>
  <c r="T632" i="1"/>
  <c r="S632" i="1"/>
  <c r="R632" i="1"/>
  <c r="V632" i="1" s="1"/>
  <c r="P632" i="1"/>
  <c r="L632" i="1"/>
  <c r="C632" i="1"/>
  <c r="B632" i="1"/>
  <c r="A632" i="1"/>
  <c r="Y631" i="1"/>
  <c r="X631" i="1"/>
  <c r="W631" i="1"/>
  <c r="V631" i="1"/>
  <c r="U631" i="1"/>
  <c r="T631" i="1"/>
  <c r="S631" i="1"/>
  <c r="R631" i="1"/>
  <c r="P631" i="1"/>
  <c r="L631" i="1"/>
  <c r="C631" i="1"/>
  <c r="B631" i="1"/>
  <c r="A631" i="1"/>
  <c r="X630" i="1"/>
  <c r="W630" i="1"/>
  <c r="V630" i="1"/>
  <c r="S630" i="1"/>
  <c r="T630" i="1" s="1"/>
  <c r="R630" i="1"/>
  <c r="Y630" i="1" s="1"/>
  <c r="P630" i="1"/>
  <c r="L630" i="1"/>
  <c r="C630" i="1"/>
  <c r="B630" i="1"/>
  <c r="A630" i="1"/>
  <c r="X629" i="1"/>
  <c r="W629" i="1"/>
  <c r="V629" i="1"/>
  <c r="S629" i="1"/>
  <c r="T629" i="1" s="1"/>
  <c r="R629" i="1"/>
  <c r="Y629" i="1" s="1"/>
  <c r="P629" i="1"/>
  <c r="L629" i="1"/>
  <c r="C629" i="1"/>
  <c r="B629" i="1"/>
  <c r="A629" i="1"/>
  <c r="Y628" i="1"/>
  <c r="X628" i="1"/>
  <c r="W628" i="1"/>
  <c r="V628" i="1"/>
  <c r="U628" i="1"/>
  <c r="T628" i="1"/>
  <c r="S628" i="1"/>
  <c r="R628" i="1"/>
  <c r="P628" i="1"/>
  <c r="L628" i="1"/>
  <c r="C628" i="1"/>
  <c r="B628" i="1"/>
  <c r="A628" i="1"/>
  <c r="Y627" i="1"/>
  <c r="X627" i="1"/>
  <c r="W627" i="1"/>
  <c r="U627" i="1"/>
  <c r="T627" i="1"/>
  <c r="S627" i="1"/>
  <c r="R627" i="1"/>
  <c r="V627" i="1" s="1"/>
  <c r="P627" i="1"/>
  <c r="L627" i="1"/>
  <c r="C627" i="1"/>
  <c r="B627" i="1"/>
  <c r="A627" i="1"/>
  <c r="X626" i="1"/>
  <c r="W626" i="1"/>
  <c r="S626" i="1"/>
  <c r="T626" i="1" s="1"/>
  <c r="R626" i="1"/>
  <c r="P626" i="1"/>
  <c r="L626" i="1"/>
  <c r="C626" i="1"/>
  <c r="B626" i="1"/>
  <c r="A626" i="1"/>
  <c r="X625" i="1"/>
  <c r="W625" i="1"/>
  <c r="S625" i="1"/>
  <c r="T625" i="1" s="1"/>
  <c r="R625" i="1"/>
  <c r="P625" i="1"/>
  <c r="L625" i="1"/>
  <c r="C625" i="1"/>
  <c r="B625" i="1"/>
  <c r="A625" i="1"/>
  <c r="Y624" i="1"/>
  <c r="X624" i="1"/>
  <c r="W624" i="1"/>
  <c r="U624" i="1"/>
  <c r="T624" i="1"/>
  <c r="S624" i="1"/>
  <c r="R624" i="1"/>
  <c r="V624" i="1" s="1"/>
  <c r="P624" i="1"/>
  <c r="L624" i="1"/>
  <c r="C624" i="1"/>
  <c r="B624" i="1"/>
  <c r="A624" i="1"/>
  <c r="Y623" i="1"/>
  <c r="X623" i="1"/>
  <c r="W623" i="1"/>
  <c r="V623" i="1"/>
  <c r="U623" i="1"/>
  <c r="T623" i="1"/>
  <c r="S623" i="1"/>
  <c r="R623" i="1"/>
  <c r="P623" i="1"/>
  <c r="L623" i="1"/>
  <c r="C623" i="1"/>
  <c r="B623" i="1"/>
  <c r="A623" i="1"/>
  <c r="X622" i="1"/>
  <c r="W622" i="1"/>
  <c r="V622" i="1"/>
  <c r="S622" i="1"/>
  <c r="T622" i="1" s="1"/>
  <c r="R622" i="1"/>
  <c r="Y622" i="1" s="1"/>
  <c r="P622" i="1"/>
  <c r="L622" i="1"/>
  <c r="C622" i="1"/>
  <c r="B622" i="1"/>
  <c r="A622" i="1"/>
  <c r="X621" i="1"/>
  <c r="W621" i="1"/>
  <c r="V621" i="1"/>
  <c r="S621" i="1"/>
  <c r="T621" i="1" s="1"/>
  <c r="R621" i="1"/>
  <c r="Y621" i="1" s="1"/>
  <c r="P621" i="1"/>
  <c r="L621" i="1"/>
  <c r="C621" i="1"/>
  <c r="B621" i="1"/>
  <c r="A621" i="1"/>
  <c r="Y620" i="1"/>
  <c r="X620" i="1"/>
  <c r="W620" i="1"/>
  <c r="V620" i="1"/>
  <c r="U620" i="1"/>
  <c r="T620" i="1"/>
  <c r="S620" i="1"/>
  <c r="R620" i="1"/>
  <c r="P620" i="1"/>
  <c r="L620" i="1"/>
  <c r="C620" i="1"/>
  <c r="B620" i="1"/>
  <c r="A620" i="1"/>
  <c r="Y619" i="1"/>
  <c r="X619" i="1"/>
  <c r="W619" i="1"/>
  <c r="U619" i="1"/>
  <c r="T619" i="1"/>
  <c r="S619" i="1"/>
  <c r="R619" i="1"/>
  <c r="V619" i="1" s="1"/>
  <c r="P619" i="1"/>
  <c r="L619" i="1"/>
  <c r="C619" i="1"/>
  <c r="B619" i="1"/>
  <c r="A619" i="1"/>
  <c r="X618" i="1"/>
  <c r="W618" i="1"/>
  <c r="S618" i="1"/>
  <c r="T618" i="1" s="1"/>
  <c r="R618" i="1"/>
  <c r="P618" i="1"/>
  <c r="L618" i="1"/>
  <c r="C618" i="1"/>
  <c r="B618" i="1"/>
  <c r="A618" i="1"/>
  <c r="X617" i="1"/>
  <c r="W617" i="1"/>
  <c r="S617" i="1"/>
  <c r="T617" i="1" s="1"/>
  <c r="R617" i="1"/>
  <c r="P617" i="1"/>
  <c r="L617" i="1"/>
  <c r="C617" i="1"/>
  <c r="B617" i="1"/>
  <c r="A617" i="1"/>
  <c r="Y616" i="1"/>
  <c r="X616" i="1"/>
  <c r="W616" i="1"/>
  <c r="U616" i="1"/>
  <c r="T616" i="1"/>
  <c r="S616" i="1"/>
  <c r="R616" i="1"/>
  <c r="V616" i="1" s="1"/>
  <c r="P616" i="1"/>
  <c r="L616" i="1"/>
  <c r="C616" i="1"/>
  <c r="B616" i="1"/>
  <c r="A616" i="1"/>
  <c r="Y615" i="1"/>
  <c r="X615" i="1"/>
  <c r="W615" i="1"/>
  <c r="V615" i="1"/>
  <c r="U615" i="1"/>
  <c r="T615" i="1"/>
  <c r="S615" i="1"/>
  <c r="R615" i="1"/>
  <c r="P615" i="1"/>
  <c r="L615" i="1"/>
  <c r="C615" i="1"/>
  <c r="B615" i="1"/>
  <c r="A615" i="1"/>
  <c r="X614" i="1"/>
  <c r="W614" i="1"/>
  <c r="V614" i="1"/>
  <c r="S614" i="1"/>
  <c r="T614" i="1" s="1"/>
  <c r="R614" i="1"/>
  <c r="Y614" i="1" s="1"/>
  <c r="P614" i="1"/>
  <c r="L614" i="1"/>
  <c r="C614" i="1"/>
  <c r="B614" i="1"/>
  <c r="A614" i="1"/>
  <c r="X613" i="1"/>
  <c r="W613" i="1"/>
  <c r="V613" i="1"/>
  <c r="S613" i="1"/>
  <c r="T613" i="1" s="1"/>
  <c r="R613" i="1"/>
  <c r="Y613" i="1" s="1"/>
  <c r="P613" i="1"/>
  <c r="L613" i="1"/>
  <c r="C613" i="1"/>
  <c r="B613" i="1"/>
  <c r="A613" i="1"/>
  <c r="Y612" i="1"/>
  <c r="X612" i="1"/>
  <c r="W612" i="1"/>
  <c r="V612" i="1"/>
  <c r="U612" i="1"/>
  <c r="T612" i="1"/>
  <c r="S612" i="1"/>
  <c r="R612" i="1"/>
  <c r="P612" i="1"/>
  <c r="L612" i="1"/>
  <c r="C612" i="1"/>
  <c r="B612" i="1"/>
  <c r="A612" i="1"/>
  <c r="X611" i="1"/>
  <c r="W611" i="1"/>
  <c r="U611" i="1"/>
  <c r="T611" i="1"/>
  <c r="S611" i="1"/>
  <c r="R611" i="1"/>
  <c r="Y611" i="1" s="1"/>
  <c r="P611" i="1"/>
  <c r="L611" i="1"/>
  <c r="C611" i="1"/>
  <c r="B611" i="1"/>
  <c r="A611" i="1"/>
  <c r="X610" i="1"/>
  <c r="W610" i="1"/>
  <c r="S610" i="1"/>
  <c r="T610" i="1" s="1"/>
  <c r="R610" i="1"/>
  <c r="P610" i="1"/>
  <c r="L610" i="1"/>
  <c r="C610" i="1"/>
  <c r="B610" i="1"/>
  <c r="A610" i="1"/>
  <c r="X609" i="1"/>
  <c r="W609" i="1"/>
  <c r="S609" i="1"/>
  <c r="T609" i="1" s="1"/>
  <c r="R609" i="1"/>
  <c r="U609" i="1" s="1"/>
  <c r="P609" i="1"/>
  <c r="L609" i="1"/>
  <c r="C609" i="1"/>
  <c r="B609" i="1"/>
  <c r="A609" i="1"/>
  <c r="Y608" i="1"/>
  <c r="X608" i="1"/>
  <c r="W608" i="1"/>
  <c r="U608" i="1"/>
  <c r="T608" i="1"/>
  <c r="S608" i="1"/>
  <c r="R608" i="1"/>
  <c r="V608" i="1" s="1"/>
  <c r="P608" i="1"/>
  <c r="L608" i="1"/>
  <c r="C608" i="1"/>
  <c r="B608" i="1"/>
  <c r="A608" i="1"/>
  <c r="Y607" i="1"/>
  <c r="X607" i="1"/>
  <c r="W607" i="1"/>
  <c r="V607" i="1"/>
  <c r="U607" i="1"/>
  <c r="T607" i="1"/>
  <c r="S607" i="1"/>
  <c r="R607" i="1"/>
  <c r="P607" i="1"/>
  <c r="L607" i="1"/>
  <c r="C607" i="1"/>
  <c r="B607" i="1"/>
  <c r="A607" i="1"/>
  <c r="X606" i="1"/>
  <c r="W606" i="1"/>
  <c r="V606" i="1"/>
  <c r="S606" i="1"/>
  <c r="T606" i="1" s="1"/>
  <c r="R606" i="1"/>
  <c r="Y606" i="1" s="1"/>
  <c r="P606" i="1"/>
  <c r="L606" i="1"/>
  <c r="C606" i="1"/>
  <c r="B606" i="1"/>
  <c r="A606" i="1"/>
  <c r="X605" i="1"/>
  <c r="W605" i="1"/>
  <c r="V605" i="1"/>
  <c r="S605" i="1"/>
  <c r="T605" i="1" s="1"/>
  <c r="R605" i="1"/>
  <c r="Y605" i="1" s="1"/>
  <c r="P605" i="1"/>
  <c r="L605" i="1"/>
  <c r="C605" i="1"/>
  <c r="B605" i="1"/>
  <c r="A605" i="1"/>
  <c r="Y604" i="1"/>
  <c r="X604" i="1"/>
  <c r="W604" i="1"/>
  <c r="V604" i="1"/>
  <c r="U604" i="1"/>
  <c r="T604" i="1"/>
  <c r="S604" i="1"/>
  <c r="R604" i="1"/>
  <c r="P604" i="1"/>
  <c r="L604" i="1"/>
  <c r="C604" i="1"/>
  <c r="B604" i="1"/>
  <c r="A604" i="1"/>
  <c r="X603" i="1"/>
  <c r="W603" i="1"/>
  <c r="U603" i="1"/>
  <c r="T603" i="1"/>
  <c r="S603" i="1"/>
  <c r="R603" i="1"/>
  <c r="Y603" i="1" s="1"/>
  <c r="P603" i="1"/>
  <c r="L603" i="1"/>
  <c r="C603" i="1"/>
  <c r="B603" i="1"/>
  <c r="A603" i="1"/>
  <c r="X602" i="1"/>
  <c r="W602" i="1"/>
  <c r="S602" i="1"/>
  <c r="T602" i="1" s="1"/>
  <c r="R602" i="1"/>
  <c r="P602" i="1"/>
  <c r="L602" i="1"/>
  <c r="C602" i="1"/>
  <c r="B602" i="1"/>
  <c r="A602" i="1"/>
  <c r="X601" i="1"/>
  <c r="W601" i="1"/>
  <c r="T601" i="1"/>
  <c r="S601" i="1"/>
  <c r="R601" i="1"/>
  <c r="P601" i="1"/>
  <c r="L601" i="1"/>
  <c r="C601" i="1"/>
  <c r="B601" i="1"/>
  <c r="A601" i="1"/>
  <c r="Y600" i="1"/>
  <c r="X600" i="1"/>
  <c r="W600" i="1"/>
  <c r="U600" i="1"/>
  <c r="T600" i="1"/>
  <c r="S600" i="1"/>
  <c r="R600" i="1"/>
  <c r="V600" i="1" s="1"/>
  <c r="P600" i="1"/>
  <c r="L600" i="1"/>
  <c r="C600" i="1"/>
  <c r="B600" i="1"/>
  <c r="A600" i="1"/>
  <c r="Y599" i="1"/>
  <c r="X599" i="1"/>
  <c r="W599" i="1"/>
  <c r="V599" i="1"/>
  <c r="U599" i="1"/>
  <c r="T599" i="1"/>
  <c r="S599" i="1"/>
  <c r="R599" i="1"/>
  <c r="P599" i="1"/>
  <c r="L599" i="1"/>
  <c r="C599" i="1"/>
  <c r="B599" i="1"/>
  <c r="A599" i="1"/>
  <c r="X598" i="1"/>
  <c r="W598" i="1"/>
  <c r="V598" i="1"/>
  <c r="S598" i="1"/>
  <c r="T598" i="1" s="1"/>
  <c r="R598" i="1"/>
  <c r="Y598" i="1" s="1"/>
  <c r="P598" i="1"/>
  <c r="L598" i="1"/>
  <c r="C598" i="1"/>
  <c r="B598" i="1"/>
  <c r="A598" i="1"/>
  <c r="X597" i="1"/>
  <c r="W597" i="1"/>
  <c r="V597" i="1"/>
  <c r="S597" i="1"/>
  <c r="T597" i="1" s="1"/>
  <c r="R597" i="1"/>
  <c r="Y597" i="1" s="1"/>
  <c r="P597" i="1"/>
  <c r="L597" i="1"/>
  <c r="C597" i="1"/>
  <c r="B597" i="1"/>
  <c r="A597" i="1"/>
  <c r="Y596" i="1"/>
  <c r="X596" i="1"/>
  <c r="W596" i="1"/>
  <c r="V596" i="1"/>
  <c r="U596" i="1"/>
  <c r="T596" i="1"/>
  <c r="S596" i="1"/>
  <c r="R596" i="1"/>
  <c r="P596" i="1"/>
  <c r="L596" i="1"/>
  <c r="C596" i="1"/>
  <c r="B596" i="1"/>
  <c r="A596" i="1"/>
  <c r="X595" i="1"/>
  <c r="W595" i="1"/>
  <c r="U595" i="1"/>
  <c r="T595" i="1"/>
  <c r="S595" i="1"/>
  <c r="R595" i="1"/>
  <c r="Y595" i="1" s="1"/>
  <c r="P595" i="1"/>
  <c r="L595" i="1"/>
  <c r="C595" i="1"/>
  <c r="B595" i="1"/>
  <c r="A595" i="1"/>
  <c r="X594" i="1"/>
  <c r="W594" i="1"/>
  <c r="S594" i="1"/>
  <c r="T594" i="1" s="1"/>
  <c r="R594" i="1"/>
  <c r="P594" i="1"/>
  <c r="L594" i="1"/>
  <c r="C594" i="1"/>
  <c r="B594" i="1"/>
  <c r="A594" i="1"/>
  <c r="X593" i="1"/>
  <c r="W593" i="1"/>
  <c r="T593" i="1"/>
  <c r="S593" i="1"/>
  <c r="R593" i="1"/>
  <c r="P593" i="1"/>
  <c r="L593" i="1"/>
  <c r="C593" i="1"/>
  <c r="B593" i="1"/>
  <c r="A593" i="1"/>
  <c r="Y592" i="1"/>
  <c r="X592" i="1"/>
  <c r="W592" i="1"/>
  <c r="U592" i="1"/>
  <c r="T592" i="1"/>
  <c r="S592" i="1"/>
  <c r="R592" i="1"/>
  <c r="V592" i="1" s="1"/>
  <c r="P592" i="1"/>
  <c r="L592" i="1"/>
  <c r="C592" i="1"/>
  <c r="B592" i="1"/>
  <c r="A592" i="1"/>
  <c r="Y591" i="1"/>
  <c r="X591" i="1"/>
  <c r="W591" i="1"/>
  <c r="V591" i="1"/>
  <c r="U591" i="1"/>
  <c r="T591" i="1"/>
  <c r="S591" i="1"/>
  <c r="R591" i="1"/>
  <c r="P591" i="1"/>
  <c r="L591" i="1"/>
  <c r="C591" i="1"/>
  <c r="B591" i="1"/>
  <c r="A591" i="1"/>
  <c r="X590" i="1"/>
  <c r="W590" i="1"/>
  <c r="V590" i="1"/>
  <c r="S590" i="1"/>
  <c r="T590" i="1" s="1"/>
  <c r="R590" i="1"/>
  <c r="Y590" i="1" s="1"/>
  <c r="P590" i="1"/>
  <c r="L590" i="1"/>
  <c r="C590" i="1"/>
  <c r="B590" i="1"/>
  <c r="A590" i="1"/>
  <c r="X589" i="1"/>
  <c r="W589" i="1"/>
  <c r="V589" i="1"/>
  <c r="S589" i="1"/>
  <c r="T589" i="1" s="1"/>
  <c r="R589" i="1"/>
  <c r="Y589" i="1" s="1"/>
  <c r="P589" i="1"/>
  <c r="L589" i="1"/>
  <c r="C589" i="1"/>
  <c r="B589" i="1"/>
  <c r="A589" i="1"/>
  <c r="Y588" i="1"/>
  <c r="X588" i="1"/>
  <c r="W588" i="1"/>
  <c r="V588" i="1"/>
  <c r="U588" i="1"/>
  <c r="T588" i="1"/>
  <c r="S588" i="1"/>
  <c r="R588" i="1"/>
  <c r="P588" i="1"/>
  <c r="L588" i="1"/>
  <c r="C588" i="1"/>
  <c r="B588" i="1"/>
  <c r="A588" i="1"/>
  <c r="X587" i="1"/>
  <c r="W587" i="1"/>
  <c r="U587" i="1"/>
  <c r="T587" i="1"/>
  <c r="S587" i="1"/>
  <c r="R587" i="1"/>
  <c r="Y587" i="1" s="1"/>
  <c r="P587" i="1"/>
  <c r="L587" i="1"/>
  <c r="C587" i="1"/>
  <c r="B587" i="1"/>
  <c r="A587" i="1"/>
  <c r="X586" i="1"/>
  <c r="W586" i="1"/>
  <c r="S586" i="1"/>
  <c r="T586" i="1" s="1"/>
  <c r="R586" i="1"/>
  <c r="P586" i="1"/>
  <c r="L586" i="1"/>
  <c r="C586" i="1"/>
  <c r="B586" i="1"/>
  <c r="A586" i="1"/>
  <c r="X585" i="1"/>
  <c r="W585" i="1"/>
  <c r="T585" i="1"/>
  <c r="S585" i="1"/>
  <c r="R585" i="1"/>
  <c r="P585" i="1"/>
  <c r="L585" i="1"/>
  <c r="C585" i="1"/>
  <c r="B585" i="1"/>
  <c r="A585" i="1"/>
  <c r="Y584" i="1"/>
  <c r="X584" i="1"/>
  <c r="W584" i="1"/>
  <c r="U584" i="1"/>
  <c r="T584" i="1"/>
  <c r="S584" i="1"/>
  <c r="R584" i="1"/>
  <c r="V584" i="1" s="1"/>
  <c r="P584" i="1"/>
  <c r="L584" i="1"/>
  <c r="C584" i="1"/>
  <c r="B584" i="1"/>
  <c r="A584" i="1"/>
  <c r="Y583" i="1"/>
  <c r="X583" i="1"/>
  <c r="W583" i="1"/>
  <c r="V583" i="1"/>
  <c r="U583" i="1"/>
  <c r="T583" i="1"/>
  <c r="S583" i="1"/>
  <c r="R583" i="1"/>
  <c r="P583" i="1"/>
  <c r="L583" i="1"/>
  <c r="C583" i="1"/>
  <c r="B583" i="1"/>
  <c r="A583" i="1"/>
  <c r="X582" i="1"/>
  <c r="W582" i="1"/>
  <c r="V582" i="1"/>
  <c r="S582" i="1"/>
  <c r="T582" i="1" s="1"/>
  <c r="R582" i="1"/>
  <c r="Y582" i="1" s="1"/>
  <c r="P582" i="1"/>
  <c r="L582" i="1"/>
  <c r="C582" i="1"/>
  <c r="B582" i="1"/>
  <c r="A582" i="1"/>
  <c r="X581" i="1"/>
  <c r="W581" i="1"/>
  <c r="V581" i="1"/>
  <c r="S581" i="1"/>
  <c r="T581" i="1" s="1"/>
  <c r="R581" i="1"/>
  <c r="Y581" i="1" s="1"/>
  <c r="P581" i="1"/>
  <c r="L581" i="1"/>
  <c r="C581" i="1"/>
  <c r="B581" i="1"/>
  <c r="A581" i="1"/>
  <c r="Y580" i="1"/>
  <c r="X580" i="1"/>
  <c r="W580" i="1"/>
  <c r="U580" i="1"/>
  <c r="T580" i="1"/>
  <c r="S580" i="1"/>
  <c r="R580" i="1"/>
  <c r="V580" i="1" s="1"/>
  <c r="P580" i="1"/>
  <c r="L580" i="1"/>
  <c r="C580" i="1"/>
  <c r="B580" i="1"/>
  <c r="A580" i="1"/>
  <c r="X579" i="1"/>
  <c r="W579" i="1"/>
  <c r="U579" i="1"/>
  <c r="T579" i="1"/>
  <c r="S579" i="1"/>
  <c r="R579" i="1"/>
  <c r="Y579" i="1" s="1"/>
  <c r="P579" i="1"/>
  <c r="L579" i="1"/>
  <c r="C579" i="1"/>
  <c r="B579" i="1"/>
  <c r="A579" i="1"/>
  <c r="X578" i="1"/>
  <c r="W578" i="1"/>
  <c r="S578" i="1"/>
  <c r="T578" i="1" s="1"/>
  <c r="R578" i="1"/>
  <c r="P578" i="1"/>
  <c r="L578" i="1"/>
  <c r="C578" i="1"/>
  <c r="B578" i="1"/>
  <c r="A578" i="1"/>
  <c r="X577" i="1"/>
  <c r="W577" i="1"/>
  <c r="T577" i="1"/>
  <c r="S577" i="1"/>
  <c r="R577" i="1"/>
  <c r="P577" i="1"/>
  <c r="L577" i="1"/>
  <c r="C577" i="1"/>
  <c r="B577" i="1"/>
  <c r="A577" i="1"/>
  <c r="Y576" i="1"/>
  <c r="X576" i="1"/>
  <c r="W576" i="1"/>
  <c r="U576" i="1"/>
  <c r="T576" i="1"/>
  <c r="S576" i="1"/>
  <c r="R576" i="1"/>
  <c r="V576" i="1" s="1"/>
  <c r="P576" i="1"/>
  <c r="L576" i="1"/>
  <c r="C576" i="1"/>
  <c r="B576" i="1"/>
  <c r="A576" i="1"/>
  <c r="Y575" i="1"/>
  <c r="X575" i="1"/>
  <c r="W575" i="1"/>
  <c r="V575" i="1"/>
  <c r="U575" i="1"/>
  <c r="T575" i="1"/>
  <c r="S575" i="1"/>
  <c r="R575" i="1"/>
  <c r="P575" i="1"/>
  <c r="L575" i="1"/>
  <c r="C575" i="1"/>
  <c r="B575" i="1"/>
  <c r="A575" i="1"/>
  <c r="X574" i="1"/>
  <c r="W574" i="1"/>
  <c r="V574" i="1"/>
  <c r="S574" i="1"/>
  <c r="T574" i="1" s="1"/>
  <c r="R574" i="1"/>
  <c r="Y574" i="1" s="1"/>
  <c r="P574" i="1"/>
  <c r="L574" i="1"/>
  <c r="C574" i="1"/>
  <c r="B574" i="1"/>
  <c r="A574" i="1"/>
  <c r="X573" i="1"/>
  <c r="W573" i="1"/>
  <c r="V573" i="1"/>
  <c r="S573" i="1"/>
  <c r="T573" i="1" s="1"/>
  <c r="R573" i="1"/>
  <c r="Y573" i="1" s="1"/>
  <c r="P573" i="1"/>
  <c r="L573" i="1"/>
  <c r="C573" i="1"/>
  <c r="B573" i="1"/>
  <c r="A573" i="1"/>
  <c r="Y572" i="1"/>
  <c r="X572" i="1"/>
  <c r="W572" i="1"/>
  <c r="U572" i="1"/>
  <c r="T572" i="1"/>
  <c r="S572" i="1"/>
  <c r="R572" i="1"/>
  <c r="V572" i="1" s="1"/>
  <c r="P572" i="1"/>
  <c r="L572" i="1"/>
  <c r="C572" i="1"/>
  <c r="B572" i="1"/>
  <c r="A572" i="1"/>
  <c r="X571" i="1"/>
  <c r="W571" i="1"/>
  <c r="U571" i="1"/>
  <c r="T571" i="1"/>
  <c r="S571" i="1"/>
  <c r="R571" i="1"/>
  <c r="Y571" i="1" s="1"/>
  <c r="P571" i="1"/>
  <c r="L571" i="1"/>
  <c r="C571" i="1"/>
  <c r="B571" i="1"/>
  <c r="A571" i="1"/>
  <c r="X570" i="1"/>
  <c r="W570" i="1"/>
  <c r="S570" i="1"/>
  <c r="T570" i="1" s="1"/>
  <c r="R570" i="1"/>
  <c r="P570" i="1"/>
  <c r="L570" i="1"/>
  <c r="C570" i="1"/>
  <c r="B570" i="1"/>
  <c r="A570" i="1"/>
  <c r="X569" i="1"/>
  <c r="W569" i="1"/>
  <c r="T569" i="1"/>
  <c r="S569" i="1"/>
  <c r="R569" i="1"/>
  <c r="P569" i="1"/>
  <c r="L569" i="1"/>
  <c r="C569" i="1"/>
  <c r="B569" i="1"/>
  <c r="A569" i="1"/>
  <c r="Y568" i="1"/>
  <c r="X568" i="1"/>
  <c r="W568" i="1"/>
  <c r="U568" i="1"/>
  <c r="T568" i="1"/>
  <c r="S568" i="1"/>
  <c r="R568" i="1"/>
  <c r="V568" i="1" s="1"/>
  <c r="P568" i="1"/>
  <c r="L568" i="1"/>
  <c r="C568" i="1"/>
  <c r="B568" i="1"/>
  <c r="A568" i="1"/>
  <c r="Y567" i="1"/>
  <c r="X567" i="1"/>
  <c r="W567" i="1"/>
  <c r="V567" i="1"/>
  <c r="U567" i="1"/>
  <c r="T567" i="1"/>
  <c r="S567" i="1"/>
  <c r="R567" i="1"/>
  <c r="P567" i="1"/>
  <c r="L567" i="1"/>
  <c r="C567" i="1"/>
  <c r="B567" i="1"/>
  <c r="A567" i="1"/>
  <c r="X566" i="1"/>
  <c r="W566" i="1"/>
  <c r="V566" i="1"/>
  <c r="S566" i="1"/>
  <c r="T566" i="1" s="1"/>
  <c r="R566" i="1"/>
  <c r="Y566" i="1" s="1"/>
  <c r="P566" i="1"/>
  <c r="L566" i="1"/>
  <c r="C566" i="1"/>
  <c r="B566" i="1"/>
  <c r="A566" i="1"/>
  <c r="X565" i="1"/>
  <c r="W565" i="1"/>
  <c r="V565" i="1"/>
  <c r="S565" i="1"/>
  <c r="T565" i="1" s="1"/>
  <c r="R565" i="1"/>
  <c r="Y565" i="1" s="1"/>
  <c r="P565" i="1"/>
  <c r="L565" i="1"/>
  <c r="C565" i="1"/>
  <c r="B565" i="1"/>
  <c r="A565" i="1"/>
  <c r="Y564" i="1"/>
  <c r="X564" i="1"/>
  <c r="W564" i="1"/>
  <c r="U564" i="1"/>
  <c r="T564" i="1"/>
  <c r="S564" i="1"/>
  <c r="R564" i="1"/>
  <c r="V564" i="1" s="1"/>
  <c r="P564" i="1"/>
  <c r="L564" i="1"/>
  <c r="C564" i="1"/>
  <c r="B564" i="1"/>
  <c r="A564" i="1"/>
  <c r="X563" i="1"/>
  <c r="W563" i="1"/>
  <c r="U563" i="1"/>
  <c r="T563" i="1"/>
  <c r="S563" i="1"/>
  <c r="R563" i="1"/>
  <c r="Y563" i="1" s="1"/>
  <c r="P563" i="1"/>
  <c r="L563" i="1"/>
  <c r="C563" i="1"/>
  <c r="B563" i="1"/>
  <c r="A563" i="1"/>
  <c r="X562" i="1"/>
  <c r="W562" i="1"/>
  <c r="S562" i="1"/>
  <c r="T562" i="1" s="1"/>
  <c r="R562" i="1"/>
  <c r="P562" i="1"/>
  <c r="L562" i="1"/>
  <c r="C562" i="1"/>
  <c r="B562" i="1"/>
  <c r="A562" i="1"/>
  <c r="X561" i="1"/>
  <c r="W561" i="1"/>
  <c r="T561" i="1"/>
  <c r="S561" i="1"/>
  <c r="R561" i="1"/>
  <c r="P561" i="1"/>
  <c r="L561" i="1"/>
  <c r="C561" i="1"/>
  <c r="B561" i="1"/>
  <c r="A561" i="1"/>
  <c r="Y560" i="1"/>
  <c r="X560" i="1"/>
  <c r="W560" i="1"/>
  <c r="U560" i="1"/>
  <c r="T560" i="1"/>
  <c r="S560" i="1"/>
  <c r="R560" i="1"/>
  <c r="V560" i="1" s="1"/>
  <c r="P560" i="1"/>
  <c r="L560" i="1"/>
  <c r="C560" i="1"/>
  <c r="B560" i="1"/>
  <c r="A560" i="1"/>
  <c r="Y559" i="1"/>
  <c r="X559" i="1"/>
  <c r="W559" i="1"/>
  <c r="V559" i="1"/>
  <c r="U559" i="1"/>
  <c r="T559" i="1"/>
  <c r="S559" i="1"/>
  <c r="R559" i="1"/>
  <c r="P559" i="1"/>
  <c r="L559" i="1"/>
  <c r="C559" i="1"/>
  <c r="B559" i="1"/>
  <c r="A559" i="1"/>
  <c r="X558" i="1"/>
  <c r="W558" i="1"/>
  <c r="V558" i="1"/>
  <c r="S558" i="1"/>
  <c r="T558" i="1" s="1"/>
  <c r="R558" i="1"/>
  <c r="Y558" i="1" s="1"/>
  <c r="P558" i="1"/>
  <c r="L558" i="1"/>
  <c r="C558" i="1"/>
  <c r="B558" i="1"/>
  <c r="A558" i="1"/>
  <c r="X557" i="1"/>
  <c r="W557" i="1"/>
  <c r="V557" i="1"/>
  <c r="S557" i="1"/>
  <c r="T557" i="1" s="1"/>
  <c r="R557" i="1"/>
  <c r="Y557" i="1" s="1"/>
  <c r="P557" i="1"/>
  <c r="L557" i="1"/>
  <c r="C557" i="1"/>
  <c r="B557" i="1"/>
  <c r="A557" i="1"/>
  <c r="Y556" i="1"/>
  <c r="X556" i="1"/>
  <c r="W556" i="1"/>
  <c r="U556" i="1"/>
  <c r="T556" i="1"/>
  <c r="S556" i="1"/>
  <c r="R556" i="1"/>
  <c r="V556" i="1" s="1"/>
  <c r="P556" i="1"/>
  <c r="L556" i="1"/>
  <c r="C556" i="1"/>
  <c r="B556" i="1"/>
  <c r="A556" i="1"/>
  <c r="X555" i="1"/>
  <c r="W555" i="1"/>
  <c r="U555" i="1"/>
  <c r="T555" i="1"/>
  <c r="S555" i="1"/>
  <c r="R555" i="1"/>
  <c r="Y555" i="1" s="1"/>
  <c r="P555" i="1"/>
  <c r="L555" i="1"/>
  <c r="C555" i="1"/>
  <c r="B555" i="1"/>
  <c r="A555" i="1"/>
  <c r="X554" i="1"/>
  <c r="W554" i="1"/>
  <c r="S554" i="1"/>
  <c r="T554" i="1" s="1"/>
  <c r="R554" i="1"/>
  <c r="P554" i="1"/>
  <c r="L554" i="1"/>
  <c r="C554" i="1"/>
  <c r="B554" i="1"/>
  <c r="A554" i="1"/>
  <c r="X553" i="1"/>
  <c r="W553" i="1"/>
  <c r="T553" i="1"/>
  <c r="S553" i="1"/>
  <c r="R553" i="1"/>
  <c r="U553" i="1" s="1"/>
  <c r="P553" i="1"/>
  <c r="L553" i="1"/>
  <c r="C553" i="1"/>
  <c r="B553" i="1"/>
  <c r="A553" i="1"/>
  <c r="Y552" i="1"/>
  <c r="X552" i="1"/>
  <c r="W552" i="1"/>
  <c r="U552" i="1"/>
  <c r="T552" i="1"/>
  <c r="S552" i="1"/>
  <c r="R552" i="1"/>
  <c r="V552" i="1" s="1"/>
  <c r="P552" i="1"/>
  <c r="L552" i="1"/>
  <c r="C552" i="1"/>
  <c r="B552" i="1"/>
  <c r="A552" i="1"/>
  <c r="Y551" i="1"/>
  <c r="X551" i="1"/>
  <c r="W551" i="1"/>
  <c r="V551" i="1"/>
  <c r="U551" i="1"/>
  <c r="T551" i="1"/>
  <c r="S551" i="1"/>
  <c r="R551" i="1"/>
  <c r="P551" i="1"/>
  <c r="L551" i="1"/>
  <c r="C551" i="1"/>
  <c r="B551" i="1"/>
  <c r="A551" i="1"/>
  <c r="X550" i="1"/>
  <c r="W550" i="1"/>
  <c r="V550" i="1"/>
  <c r="S550" i="1"/>
  <c r="T550" i="1" s="1"/>
  <c r="R550" i="1"/>
  <c r="Y550" i="1" s="1"/>
  <c r="P550" i="1"/>
  <c r="L550" i="1"/>
  <c r="C550" i="1"/>
  <c r="B550" i="1"/>
  <c r="A550" i="1"/>
  <c r="X549" i="1"/>
  <c r="W549" i="1"/>
  <c r="V549" i="1"/>
  <c r="S549" i="1"/>
  <c r="T549" i="1" s="1"/>
  <c r="R549" i="1"/>
  <c r="Y549" i="1" s="1"/>
  <c r="P549" i="1"/>
  <c r="L549" i="1"/>
  <c r="C549" i="1"/>
  <c r="B549" i="1"/>
  <c r="A549" i="1"/>
  <c r="Y548" i="1"/>
  <c r="X548" i="1"/>
  <c r="W548" i="1"/>
  <c r="U548" i="1"/>
  <c r="T548" i="1"/>
  <c r="S548" i="1"/>
  <c r="R548" i="1"/>
  <c r="V548" i="1" s="1"/>
  <c r="P548" i="1"/>
  <c r="L548" i="1"/>
  <c r="C548" i="1"/>
  <c r="B548" i="1"/>
  <c r="A548" i="1"/>
  <c r="X547" i="1"/>
  <c r="W547" i="1"/>
  <c r="U547" i="1"/>
  <c r="T547" i="1"/>
  <c r="S547" i="1"/>
  <c r="R547" i="1"/>
  <c r="Y547" i="1" s="1"/>
  <c r="P547" i="1"/>
  <c r="L547" i="1"/>
  <c r="C547" i="1"/>
  <c r="B547" i="1"/>
  <c r="A547" i="1"/>
  <c r="X546" i="1"/>
  <c r="W546" i="1"/>
  <c r="S546" i="1"/>
  <c r="T546" i="1" s="1"/>
  <c r="R546" i="1"/>
  <c r="P546" i="1"/>
  <c r="L546" i="1"/>
  <c r="C546" i="1"/>
  <c r="B546" i="1"/>
  <c r="A546" i="1"/>
  <c r="X545" i="1"/>
  <c r="W545" i="1"/>
  <c r="T545" i="1"/>
  <c r="S545" i="1"/>
  <c r="R545" i="1"/>
  <c r="U545" i="1" s="1"/>
  <c r="P545" i="1"/>
  <c r="L545" i="1"/>
  <c r="C545" i="1"/>
  <c r="B545" i="1"/>
  <c r="A545" i="1"/>
  <c r="Y544" i="1"/>
  <c r="X544" i="1"/>
  <c r="W544" i="1"/>
  <c r="U544" i="1"/>
  <c r="T544" i="1"/>
  <c r="S544" i="1"/>
  <c r="R544" i="1"/>
  <c r="V544" i="1" s="1"/>
  <c r="P544" i="1"/>
  <c r="L544" i="1"/>
  <c r="C544" i="1"/>
  <c r="B544" i="1"/>
  <c r="A544" i="1"/>
  <c r="Y543" i="1"/>
  <c r="X543" i="1"/>
  <c r="W543" i="1"/>
  <c r="V543" i="1"/>
  <c r="U543" i="1"/>
  <c r="T543" i="1"/>
  <c r="S543" i="1"/>
  <c r="R543" i="1"/>
  <c r="P543" i="1"/>
  <c r="L543" i="1"/>
  <c r="C543" i="1"/>
  <c r="B543" i="1"/>
  <c r="A543" i="1"/>
  <c r="X542" i="1"/>
  <c r="W542" i="1"/>
  <c r="V542" i="1"/>
  <c r="S542" i="1"/>
  <c r="T542" i="1" s="1"/>
  <c r="R542" i="1"/>
  <c r="Y542" i="1" s="1"/>
  <c r="P542" i="1"/>
  <c r="L542" i="1"/>
  <c r="C542" i="1"/>
  <c r="B542" i="1"/>
  <c r="A542" i="1"/>
  <c r="X541" i="1"/>
  <c r="W541" i="1"/>
  <c r="V541" i="1"/>
  <c r="S541" i="1"/>
  <c r="T541" i="1" s="1"/>
  <c r="R541" i="1"/>
  <c r="Y541" i="1" s="1"/>
  <c r="P541" i="1"/>
  <c r="L541" i="1"/>
  <c r="C541" i="1"/>
  <c r="B541" i="1"/>
  <c r="A541" i="1"/>
  <c r="Y540" i="1"/>
  <c r="X540" i="1"/>
  <c r="W540" i="1"/>
  <c r="U540" i="1"/>
  <c r="T540" i="1"/>
  <c r="S540" i="1"/>
  <c r="R540" i="1"/>
  <c r="V540" i="1" s="1"/>
  <c r="P540" i="1"/>
  <c r="L540" i="1"/>
  <c r="C540" i="1"/>
  <c r="B540" i="1"/>
  <c r="A540" i="1"/>
  <c r="X539" i="1"/>
  <c r="W539" i="1"/>
  <c r="U539" i="1"/>
  <c r="T539" i="1"/>
  <c r="S539" i="1"/>
  <c r="R539" i="1"/>
  <c r="Y539" i="1" s="1"/>
  <c r="P539" i="1"/>
  <c r="L539" i="1"/>
  <c r="C539" i="1"/>
  <c r="B539" i="1"/>
  <c r="A539" i="1"/>
  <c r="X538" i="1"/>
  <c r="W538" i="1"/>
  <c r="S538" i="1"/>
  <c r="T538" i="1" s="1"/>
  <c r="R538" i="1"/>
  <c r="P538" i="1"/>
  <c r="L538" i="1"/>
  <c r="C538" i="1"/>
  <c r="B538" i="1"/>
  <c r="A538" i="1"/>
  <c r="X537" i="1"/>
  <c r="W537" i="1"/>
  <c r="T537" i="1"/>
  <c r="S537" i="1"/>
  <c r="R537" i="1"/>
  <c r="U537" i="1" s="1"/>
  <c r="P537" i="1"/>
  <c r="L537" i="1"/>
  <c r="C537" i="1"/>
  <c r="B537" i="1"/>
  <c r="A537" i="1"/>
  <c r="Y536" i="1"/>
  <c r="X536" i="1"/>
  <c r="W536" i="1"/>
  <c r="U536" i="1"/>
  <c r="T536" i="1"/>
  <c r="S536" i="1"/>
  <c r="R536" i="1"/>
  <c r="V536" i="1" s="1"/>
  <c r="P536" i="1"/>
  <c r="L536" i="1"/>
  <c r="C536" i="1"/>
  <c r="B536" i="1"/>
  <c r="A536" i="1"/>
  <c r="Y535" i="1"/>
  <c r="X535" i="1"/>
  <c r="W535" i="1"/>
  <c r="V535" i="1"/>
  <c r="U535" i="1"/>
  <c r="T535" i="1"/>
  <c r="S535" i="1"/>
  <c r="R535" i="1"/>
  <c r="P535" i="1"/>
  <c r="L535" i="1"/>
  <c r="C535" i="1"/>
  <c r="B535" i="1"/>
  <c r="A535" i="1"/>
  <c r="X534" i="1"/>
  <c r="W534" i="1"/>
  <c r="V534" i="1"/>
  <c r="S534" i="1"/>
  <c r="T534" i="1" s="1"/>
  <c r="R534" i="1"/>
  <c r="Y534" i="1" s="1"/>
  <c r="P534" i="1"/>
  <c r="L534" i="1"/>
  <c r="C534" i="1"/>
  <c r="B534" i="1"/>
  <c r="A534" i="1"/>
  <c r="X533" i="1"/>
  <c r="W533" i="1"/>
  <c r="V533" i="1"/>
  <c r="S533" i="1"/>
  <c r="T533" i="1" s="1"/>
  <c r="R533" i="1"/>
  <c r="Y533" i="1" s="1"/>
  <c r="P533" i="1"/>
  <c r="L533" i="1"/>
  <c r="C533" i="1"/>
  <c r="B533" i="1"/>
  <c r="A533" i="1"/>
  <c r="Y532" i="1"/>
  <c r="X532" i="1"/>
  <c r="W532" i="1"/>
  <c r="U532" i="1"/>
  <c r="T532" i="1"/>
  <c r="S532" i="1"/>
  <c r="R532" i="1"/>
  <c r="V532" i="1" s="1"/>
  <c r="P532" i="1"/>
  <c r="L532" i="1"/>
  <c r="C532" i="1"/>
  <c r="B532" i="1"/>
  <c r="A532" i="1"/>
  <c r="X531" i="1"/>
  <c r="W531" i="1"/>
  <c r="U531" i="1"/>
  <c r="T531" i="1"/>
  <c r="S531" i="1"/>
  <c r="R531" i="1"/>
  <c r="Y531" i="1" s="1"/>
  <c r="P531" i="1"/>
  <c r="L531" i="1"/>
  <c r="C531" i="1"/>
  <c r="B531" i="1"/>
  <c r="A531" i="1"/>
  <c r="X530" i="1"/>
  <c r="W530" i="1"/>
  <c r="S530" i="1"/>
  <c r="T530" i="1" s="1"/>
  <c r="R530" i="1"/>
  <c r="P530" i="1"/>
  <c r="L530" i="1"/>
  <c r="C530" i="1"/>
  <c r="B530" i="1"/>
  <c r="A530" i="1"/>
  <c r="X529" i="1"/>
  <c r="W529" i="1"/>
  <c r="T529" i="1"/>
  <c r="S529" i="1"/>
  <c r="R529" i="1"/>
  <c r="P529" i="1"/>
  <c r="L529" i="1"/>
  <c r="C529" i="1"/>
  <c r="B529" i="1"/>
  <c r="A529" i="1"/>
  <c r="Y528" i="1"/>
  <c r="X528" i="1"/>
  <c r="W528" i="1"/>
  <c r="U528" i="1"/>
  <c r="T528" i="1"/>
  <c r="S528" i="1"/>
  <c r="R528" i="1"/>
  <c r="V528" i="1" s="1"/>
  <c r="P528" i="1"/>
  <c r="L528" i="1"/>
  <c r="C528" i="1"/>
  <c r="B528" i="1"/>
  <c r="A528" i="1"/>
  <c r="Y527" i="1"/>
  <c r="X527" i="1"/>
  <c r="W527" i="1"/>
  <c r="V527" i="1"/>
  <c r="U527" i="1"/>
  <c r="T527" i="1"/>
  <c r="S527" i="1"/>
  <c r="R527" i="1"/>
  <c r="P527" i="1"/>
  <c r="L527" i="1"/>
  <c r="C527" i="1"/>
  <c r="B527" i="1"/>
  <c r="A527" i="1"/>
  <c r="X526" i="1"/>
  <c r="W526" i="1"/>
  <c r="V526" i="1"/>
  <c r="S526" i="1"/>
  <c r="T526" i="1" s="1"/>
  <c r="R526" i="1"/>
  <c r="Y526" i="1" s="1"/>
  <c r="P526" i="1"/>
  <c r="L526" i="1"/>
  <c r="C526" i="1"/>
  <c r="B526" i="1"/>
  <c r="A526" i="1"/>
  <c r="X525" i="1"/>
  <c r="W525" i="1"/>
  <c r="V525" i="1"/>
  <c r="S525" i="1"/>
  <c r="T525" i="1" s="1"/>
  <c r="R525" i="1"/>
  <c r="Y525" i="1" s="1"/>
  <c r="P525" i="1"/>
  <c r="L525" i="1"/>
  <c r="C525" i="1"/>
  <c r="B525" i="1"/>
  <c r="A525" i="1"/>
  <c r="Y524" i="1"/>
  <c r="X524" i="1"/>
  <c r="W524" i="1"/>
  <c r="U524" i="1"/>
  <c r="T524" i="1"/>
  <c r="S524" i="1"/>
  <c r="R524" i="1"/>
  <c r="V524" i="1" s="1"/>
  <c r="P524" i="1"/>
  <c r="L524" i="1"/>
  <c r="C524" i="1"/>
  <c r="B524" i="1"/>
  <c r="A524" i="1"/>
  <c r="X523" i="1"/>
  <c r="W523" i="1"/>
  <c r="U523" i="1"/>
  <c r="T523" i="1"/>
  <c r="S523" i="1"/>
  <c r="R523" i="1"/>
  <c r="Y523" i="1" s="1"/>
  <c r="P523" i="1"/>
  <c r="L523" i="1"/>
  <c r="C523" i="1"/>
  <c r="B523" i="1"/>
  <c r="A523" i="1"/>
  <c r="X522" i="1"/>
  <c r="W522" i="1"/>
  <c r="S522" i="1"/>
  <c r="T522" i="1" s="1"/>
  <c r="R522" i="1"/>
  <c r="P522" i="1"/>
  <c r="L522" i="1"/>
  <c r="C522" i="1"/>
  <c r="B522" i="1"/>
  <c r="A522" i="1"/>
  <c r="X521" i="1"/>
  <c r="W521" i="1"/>
  <c r="T521" i="1"/>
  <c r="S521" i="1"/>
  <c r="R521" i="1"/>
  <c r="P521" i="1"/>
  <c r="L521" i="1"/>
  <c r="C521" i="1"/>
  <c r="B521" i="1"/>
  <c r="A521" i="1"/>
  <c r="Y520" i="1"/>
  <c r="X520" i="1"/>
  <c r="W520" i="1"/>
  <c r="U520" i="1"/>
  <c r="T520" i="1"/>
  <c r="S520" i="1"/>
  <c r="R520" i="1"/>
  <c r="V520" i="1" s="1"/>
  <c r="P520" i="1"/>
  <c r="L520" i="1"/>
  <c r="C520" i="1"/>
  <c r="B520" i="1"/>
  <c r="A520" i="1"/>
  <c r="Y519" i="1"/>
  <c r="X519" i="1"/>
  <c r="W519" i="1"/>
  <c r="V519" i="1"/>
  <c r="U519" i="1"/>
  <c r="T519" i="1"/>
  <c r="S519" i="1"/>
  <c r="R519" i="1"/>
  <c r="P519" i="1"/>
  <c r="L519" i="1"/>
  <c r="C519" i="1"/>
  <c r="B519" i="1"/>
  <c r="A519" i="1"/>
  <c r="X518" i="1"/>
  <c r="W518" i="1"/>
  <c r="V518" i="1"/>
  <c r="S518" i="1"/>
  <c r="T518" i="1" s="1"/>
  <c r="R518" i="1"/>
  <c r="Y518" i="1" s="1"/>
  <c r="P518" i="1"/>
  <c r="L518" i="1"/>
  <c r="C518" i="1"/>
  <c r="B518" i="1"/>
  <c r="A518" i="1"/>
  <c r="X517" i="1"/>
  <c r="W517" i="1"/>
  <c r="V517" i="1"/>
  <c r="S517" i="1"/>
  <c r="T517" i="1" s="1"/>
  <c r="R517" i="1"/>
  <c r="Y517" i="1" s="1"/>
  <c r="P517" i="1"/>
  <c r="L517" i="1"/>
  <c r="C517" i="1"/>
  <c r="B517" i="1"/>
  <c r="A517" i="1"/>
  <c r="Y516" i="1"/>
  <c r="X516" i="1"/>
  <c r="W516" i="1"/>
  <c r="U516" i="1"/>
  <c r="T516" i="1"/>
  <c r="S516" i="1"/>
  <c r="R516" i="1"/>
  <c r="V516" i="1" s="1"/>
  <c r="P516" i="1"/>
  <c r="L516" i="1"/>
  <c r="C516" i="1"/>
  <c r="B516" i="1"/>
  <c r="A516" i="1"/>
  <c r="X515" i="1"/>
  <c r="W515" i="1"/>
  <c r="U515" i="1"/>
  <c r="T515" i="1"/>
  <c r="S515" i="1"/>
  <c r="R515" i="1"/>
  <c r="Y515" i="1" s="1"/>
  <c r="P515" i="1"/>
  <c r="L515" i="1"/>
  <c r="C515" i="1"/>
  <c r="B515" i="1"/>
  <c r="A515" i="1"/>
  <c r="X514" i="1"/>
  <c r="W514" i="1"/>
  <c r="S514" i="1"/>
  <c r="T514" i="1" s="1"/>
  <c r="R514" i="1"/>
  <c r="P514" i="1"/>
  <c r="L514" i="1"/>
  <c r="C514" i="1"/>
  <c r="B514" i="1"/>
  <c r="A514" i="1"/>
  <c r="X513" i="1"/>
  <c r="W513" i="1"/>
  <c r="T513" i="1"/>
  <c r="S513" i="1"/>
  <c r="R513" i="1"/>
  <c r="P513" i="1"/>
  <c r="L513" i="1"/>
  <c r="C513" i="1"/>
  <c r="B513" i="1"/>
  <c r="A513" i="1"/>
  <c r="Y512" i="1"/>
  <c r="X512" i="1"/>
  <c r="W512" i="1"/>
  <c r="U512" i="1"/>
  <c r="T512" i="1"/>
  <c r="S512" i="1"/>
  <c r="R512" i="1"/>
  <c r="V512" i="1" s="1"/>
  <c r="P512" i="1"/>
  <c r="L512" i="1"/>
  <c r="C512" i="1"/>
  <c r="B512" i="1"/>
  <c r="A512" i="1"/>
  <c r="Y511" i="1"/>
  <c r="X511" i="1"/>
  <c r="W511" i="1"/>
  <c r="V511" i="1"/>
  <c r="U511" i="1"/>
  <c r="T511" i="1"/>
  <c r="S511" i="1"/>
  <c r="R511" i="1"/>
  <c r="P511" i="1"/>
  <c r="L511" i="1"/>
  <c r="C511" i="1"/>
  <c r="B511" i="1"/>
  <c r="A511" i="1"/>
  <c r="X510" i="1"/>
  <c r="W510" i="1"/>
  <c r="V510" i="1"/>
  <c r="S510" i="1"/>
  <c r="T510" i="1" s="1"/>
  <c r="R510" i="1"/>
  <c r="Y510" i="1" s="1"/>
  <c r="P510" i="1"/>
  <c r="L510" i="1"/>
  <c r="C510" i="1"/>
  <c r="B510" i="1"/>
  <c r="A510" i="1"/>
  <c r="X509" i="1"/>
  <c r="W509" i="1"/>
  <c r="V509" i="1"/>
  <c r="S509" i="1"/>
  <c r="T509" i="1" s="1"/>
  <c r="R509" i="1"/>
  <c r="Y509" i="1" s="1"/>
  <c r="P509" i="1"/>
  <c r="L509" i="1"/>
  <c r="C509" i="1"/>
  <c r="B509" i="1"/>
  <c r="A509" i="1"/>
  <c r="Y508" i="1"/>
  <c r="X508" i="1"/>
  <c r="W508" i="1"/>
  <c r="U508" i="1"/>
  <c r="T508" i="1"/>
  <c r="S508" i="1"/>
  <c r="R508" i="1"/>
  <c r="V508" i="1" s="1"/>
  <c r="P508" i="1"/>
  <c r="L508" i="1"/>
  <c r="C508" i="1"/>
  <c r="B508" i="1"/>
  <c r="A508" i="1"/>
  <c r="X507" i="1"/>
  <c r="W507" i="1"/>
  <c r="U507" i="1"/>
  <c r="T507" i="1"/>
  <c r="S507" i="1"/>
  <c r="R507" i="1"/>
  <c r="Y507" i="1" s="1"/>
  <c r="P507" i="1"/>
  <c r="L507" i="1"/>
  <c r="C507" i="1"/>
  <c r="B507" i="1"/>
  <c r="A507" i="1"/>
  <c r="X506" i="1"/>
  <c r="W506" i="1"/>
  <c r="S506" i="1"/>
  <c r="T506" i="1" s="1"/>
  <c r="R506" i="1"/>
  <c r="P506" i="1"/>
  <c r="L506" i="1"/>
  <c r="C506" i="1"/>
  <c r="B506" i="1"/>
  <c r="A506" i="1"/>
  <c r="X505" i="1"/>
  <c r="W505" i="1"/>
  <c r="T505" i="1"/>
  <c r="S505" i="1"/>
  <c r="R505" i="1"/>
  <c r="P505" i="1"/>
  <c r="L505" i="1"/>
  <c r="C505" i="1"/>
  <c r="B505" i="1"/>
  <c r="A505" i="1"/>
  <c r="Y504" i="1"/>
  <c r="X504" i="1"/>
  <c r="W504" i="1"/>
  <c r="U504" i="1"/>
  <c r="T504" i="1"/>
  <c r="S504" i="1"/>
  <c r="R504" i="1"/>
  <c r="V504" i="1" s="1"/>
  <c r="P504" i="1"/>
  <c r="L504" i="1"/>
  <c r="C504" i="1"/>
  <c r="B504" i="1"/>
  <c r="A504" i="1"/>
  <c r="Y503" i="1"/>
  <c r="X503" i="1"/>
  <c r="W503" i="1"/>
  <c r="V503" i="1"/>
  <c r="U503" i="1"/>
  <c r="T503" i="1"/>
  <c r="S503" i="1"/>
  <c r="R503" i="1"/>
  <c r="P503" i="1"/>
  <c r="L503" i="1"/>
  <c r="C503" i="1"/>
  <c r="B503" i="1"/>
  <c r="A503" i="1"/>
  <c r="X502" i="1"/>
  <c r="W502" i="1"/>
  <c r="V502" i="1"/>
  <c r="S502" i="1"/>
  <c r="T502" i="1" s="1"/>
  <c r="R502" i="1"/>
  <c r="Y502" i="1" s="1"/>
  <c r="P502" i="1"/>
  <c r="L502" i="1"/>
  <c r="C502" i="1"/>
  <c r="B502" i="1"/>
  <c r="A502" i="1"/>
  <c r="X501" i="1"/>
  <c r="W501" i="1"/>
  <c r="V501" i="1"/>
  <c r="S501" i="1"/>
  <c r="T501" i="1" s="1"/>
  <c r="R501" i="1"/>
  <c r="Y501" i="1" s="1"/>
  <c r="P501" i="1"/>
  <c r="L501" i="1"/>
  <c r="C501" i="1"/>
  <c r="B501" i="1"/>
  <c r="A501" i="1"/>
  <c r="Y500" i="1"/>
  <c r="X500" i="1"/>
  <c r="W500" i="1"/>
  <c r="U500" i="1"/>
  <c r="T500" i="1"/>
  <c r="S500" i="1"/>
  <c r="R500" i="1"/>
  <c r="V500" i="1" s="1"/>
  <c r="P500" i="1"/>
  <c r="L500" i="1"/>
  <c r="C500" i="1"/>
  <c r="B500" i="1"/>
  <c r="A500" i="1"/>
  <c r="X499" i="1"/>
  <c r="W499" i="1"/>
  <c r="T499" i="1"/>
  <c r="S499" i="1"/>
  <c r="R499" i="1"/>
  <c r="U499" i="1" s="1"/>
  <c r="P499" i="1"/>
  <c r="L499" i="1"/>
  <c r="C499" i="1"/>
  <c r="B499" i="1"/>
  <c r="A499" i="1"/>
  <c r="X498" i="1"/>
  <c r="W498" i="1"/>
  <c r="S498" i="1"/>
  <c r="T498" i="1" s="1"/>
  <c r="R498" i="1"/>
  <c r="P498" i="1"/>
  <c r="L498" i="1"/>
  <c r="C498" i="1"/>
  <c r="B498" i="1"/>
  <c r="A498" i="1"/>
  <c r="X497" i="1"/>
  <c r="W497" i="1"/>
  <c r="T497" i="1"/>
  <c r="S497" i="1"/>
  <c r="R497" i="1"/>
  <c r="P497" i="1"/>
  <c r="L497" i="1"/>
  <c r="C497" i="1"/>
  <c r="B497" i="1"/>
  <c r="A497" i="1"/>
  <c r="Y496" i="1"/>
  <c r="X496" i="1"/>
  <c r="W496" i="1"/>
  <c r="U496" i="1"/>
  <c r="T496" i="1"/>
  <c r="S496" i="1"/>
  <c r="R496" i="1"/>
  <c r="V496" i="1" s="1"/>
  <c r="P496" i="1"/>
  <c r="L496" i="1"/>
  <c r="C496" i="1"/>
  <c r="B496" i="1"/>
  <c r="A496" i="1"/>
  <c r="Y495" i="1"/>
  <c r="X495" i="1"/>
  <c r="W495" i="1"/>
  <c r="V495" i="1"/>
  <c r="U495" i="1"/>
  <c r="T495" i="1"/>
  <c r="S495" i="1"/>
  <c r="R495" i="1"/>
  <c r="P495" i="1"/>
  <c r="L495" i="1"/>
  <c r="C495" i="1"/>
  <c r="B495" i="1"/>
  <c r="A495" i="1"/>
  <c r="X494" i="1"/>
  <c r="W494" i="1"/>
  <c r="V494" i="1"/>
  <c r="S494" i="1"/>
  <c r="T494" i="1" s="1"/>
  <c r="R494" i="1"/>
  <c r="Y494" i="1" s="1"/>
  <c r="P494" i="1"/>
  <c r="L494" i="1"/>
  <c r="C494" i="1"/>
  <c r="B494" i="1"/>
  <c r="A494" i="1"/>
  <c r="X493" i="1"/>
  <c r="W493" i="1"/>
  <c r="R493" i="1"/>
  <c r="Y493" i="1" s="1"/>
  <c r="C493" i="1"/>
  <c r="B493" i="1"/>
  <c r="A493" i="1"/>
  <c r="P492" i="1"/>
  <c r="L492" i="1"/>
  <c r="C492" i="1"/>
  <c r="B492" i="1"/>
  <c r="A492" i="1"/>
  <c r="Y491" i="1"/>
  <c r="X491" i="1"/>
  <c r="W491" i="1"/>
  <c r="V491" i="1"/>
  <c r="U491" i="1"/>
  <c r="T491" i="1"/>
  <c r="S491" i="1"/>
  <c r="R491" i="1"/>
  <c r="P491" i="1"/>
  <c r="L491" i="1"/>
  <c r="C491" i="1"/>
  <c r="B491" i="1"/>
  <c r="A491" i="1"/>
  <c r="X490" i="1"/>
  <c r="W490" i="1"/>
  <c r="V490" i="1"/>
  <c r="S490" i="1"/>
  <c r="T490" i="1" s="1"/>
  <c r="R490" i="1"/>
  <c r="Y490" i="1" s="1"/>
  <c r="P490" i="1"/>
  <c r="L490" i="1"/>
  <c r="C490" i="1"/>
  <c r="B490" i="1"/>
  <c r="A490" i="1"/>
  <c r="X489" i="1"/>
  <c r="W489" i="1"/>
  <c r="V489" i="1"/>
  <c r="S489" i="1"/>
  <c r="T489" i="1" s="1"/>
  <c r="R489" i="1"/>
  <c r="Y489" i="1" s="1"/>
  <c r="P489" i="1"/>
  <c r="L489" i="1"/>
  <c r="C489" i="1"/>
  <c r="B489" i="1"/>
  <c r="A489" i="1"/>
  <c r="Y488" i="1"/>
  <c r="X488" i="1"/>
  <c r="W488" i="1"/>
  <c r="U488" i="1"/>
  <c r="T488" i="1"/>
  <c r="S488" i="1"/>
  <c r="R488" i="1"/>
  <c r="V488" i="1" s="1"/>
  <c r="P488" i="1"/>
  <c r="L488" i="1"/>
  <c r="C488" i="1"/>
  <c r="B488" i="1"/>
  <c r="A488" i="1"/>
  <c r="X487" i="1"/>
  <c r="W487" i="1"/>
  <c r="T487" i="1"/>
  <c r="S487" i="1"/>
  <c r="R487" i="1"/>
  <c r="P487" i="1"/>
  <c r="L487" i="1"/>
  <c r="C487" i="1"/>
  <c r="B487" i="1"/>
  <c r="A487" i="1"/>
  <c r="X486" i="1"/>
  <c r="W486" i="1"/>
  <c r="S486" i="1"/>
  <c r="T486" i="1" s="1"/>
  <c r="R486" i="1"/>
  <c r="P486" i="1"/>
  <c r="L486" i="1"/>
  <c r="C486" i="1"/>
  <c r="B486" i="1"/>
  <c r="A486" i="1"/>
  <c r="X485" i="1"/>
  <c r="W485" i="1"/>
  <c r="T485" i="1"/>
  <c r="S485" i="1"/>
  <c r="R485" i="1"/>
  <c r="P485" i="1"/>
  <c r="L485" i="1"/>
  <c r="C485" i="1"/>
  <c r="B485" i="1"/>
  <c r="A485" i="1"/>
  <c r="Y484" i="1"/>
  <c r="X484" i="1"/>
  <c r="W484" i="1"/>
  <c r="U484" i="1"/>
  <c r="T484" i="1"/>
  <c r="S484" i="1"/>
  <c r="R484" i="1"/>
  <c r="V484" i="1" s="1"/>
  <c r="P484" i="1"/>
  <c r="L484" i="1"/>
  <c r="C484" i="1"/>
  <c r="B484" i="1"/>
  <c r="A484" i="1"/>
  <c r="Y483" i="1"/>
  <c r="X483" i="1"/>
  <c r="W483" i="1"/>
  <c r="V483" i="1"/>
  <c r="U483" i="1"/>
  <c r="T483" i="1"/>
  <c r="S483" i="1"/>
  <c r="R483" i="1"/>
  <c r="P483" i="1"/>
  <c r="L483" i="1"/>
  <c r="C483" i="1"/>
  <c r="B483" i="1"/>
  <c r="A483" i="1"/>
  <c r="X482" i="1"/>
  <c r="W482" i="1"/>
  <c r="V482" i="1"/>
  <c r="S482" i="1"/>
  <c r="T482" i="1" s="1"/>
  <c r="R482" i="1"/>
  <c r="Y482" i="1" s="1"/>
  <c r="P482" i="1"/>
  <c r="L482" i="1"/>
  <c r="C482" i="1"/>
  <c r="B482" i="1"/>
  <c r="A482" i="1"/>
  <c r="X481" i="1"/>
  <c r="W481" i="1"/>
  <c r="V481" i="1"/>
  <c r="S481" i="1"/>
  <c r="T481" i="1" s="1"/>
  <c r="R481" i="1"/>
  <c r="Y481" i="1" s="1"/>
  <c r="P481" i="1"/>
  <c r="L481" i="1"/>
  <c r="C481" i="1"/>
  <c r="B481" i="1"/>
  <c r="A481" i="1"/>
  <c r="Y480" i="1"/>
  <c r="X480" i="1"/>
  <c r="W480" i="1"/>
  <c r="U480" i="1"/>
  <c r="T480" i="1"/>
  <c r="S480" i="1"/>
  <c r="R480" i="1"/>
  <c r="V480" i="1" s="1"/>
  <c r="P480" i="1"/>
  <c r="L480" i="1"/>
  <c r="C480" i="1"/>
  <c r="B480" i="1"/>
  <c r="A480" i="1"/>
  <c r="X479" i="1"/>
  <c r="W479" i="1"/>
  <c r="T479" i="1"/>
  <c r="S479" i="1"/>
  <c r="R479" i="1"/>
  <c r="U479" i="1" s="1"/>
  <c r="P479" i="1"/>
  <c r="L479" i="1"/>
  <c r="C479" i="1"/>
  <c r="B479" i="1"/>
  <c r="A479" i="1"/>
  <c r="X478" i="1"/>
  <c r="W478" i="1"/>
  <c r="S478" i="1"/>
  <c r="T478" i="1" s="1"/>
  <c r="R478" i="1"/>
  <c r="P478" i="1"/>
  <c r="L478" i="1"/>
  <c r="C478" i="1"/>
  <c r="B478" i="1"/>
  <c r="A478" i="1"/>
  <c r="X477" i="1"/>
  <c r="W477" i="1"/>
  <c r="T477" i="1"/>
  <c r="S477" i="1"/>
  <c r="R477" i="1"/>
  <c r="P477" i="1"/>
  <c r="L477" i="1"/>
  <c r="C477" i="1"/>
  <c r="B477" i="1"/>
  <c r="A477" i="1"/>
  <c r="Y476" i="1"/>
  <c r="X476" i="1"/>
  <c r="W476" i="1"/>
  <c r="U476" i="1"/>
  <c r="T476" i="1"/>
  <c r="S476" i="1"/>
  <c r="R476" i="1"/>
  <c r="V476" i="1" s="1"/>
  <c r="P476" i="1"/>
  <c r="L476" i="1"/>
  <c r="C476" i="1"/>
  <c r="B476" i="1"/>
  <c r="A476" i="1"/>
  <c r="Y475" i="1"/>
  <c r="X475" i="1"/>
  <c r="W475" i="1"/>
  <c r="V475" i="1"/>
  <c r="U475" i="1"/>
  <c r="T475" i="1"/>
  <c r="S475" i="1"/>
  <c r="R475" i="1"/>
  <c r="P475" i="1"/>
  <c r="L475" i="1"/>
  <c r="C475" i="1"/>
  <c r="B475" i="1"/>
  <c r="A475" i="1"/>
  <c r="X474" i="1"/>
  <c r="W474" i="1"/>
  <c r="V474" i="1"/>
  <c r="S474" i="1"/>
  <c r="T474" i="1" s="1"/>
  <c r="R474" i="1"/>
  <c r="Y474" i="1" s="1"/>
  <c r="P474" i="1"/>
  <c r="L474" i="1"/>
  <c r="C474" i="1"/>
  <c r="B474" i="1"/>
  <c r="A474" i="1"/>
  <c r="X473" i="1"/>
  <c r="W473" i="1"/>
  <c r="V473" i="1"/>
  <c r="S473" i="1"/>
  <c r="T473" i="1" s="1"/>
  <c r="R473" i="1"/>
  <c r="Y473" i="1" s="1"/>
  <c r="P473" i="1"/>
  <c r="L473" i="1"/>
  <c r="C473" i="1"/>
  <c r="B473" i="1"/>
  <c r="A473" i="1"/>
  <c r="Y472" i="1"/>
  <c r="X472" i="1"/>
  <c r="W472" i="1"/>
  <c r="U472" i="1"/>
  <c r="T472" i="1"/>
  <c r="S472" i="1"/>
  <c r="R472" i="1"/>
  <c r="V472" i="1" s="1"/>
  <c r="P472" i="1"/>
  <c r="L472" i="1"/>
  <c r="C472" i="1"/>
  <c r="B472" i="1"/>
  <c r="A472" i="1"/>
  <c r="X471" i="1"/>
  <c r="W471" i="1"/>
  <c r="U471" i="1"/>
  <c r="T471" i="1"/>
  <c r="S471" i="1"/>
  <c r="R471" i="1"/>
  <c r="P471" i="1"/>
  <c r="L471" i="1"/>
  <c r="C471" i="1"/>
  <c r="B471" i="1"/>
  <c r="A471" i="1"/>
  <c r="X470" i="1"/>
  <c r="W470" i="1"/>
  <c r="S470" i="1"/>
  <c r="T470" i="1" s="1"/>
  <c r="R470" i="1"/>
  <c r="P470" i="1"/>
  <c r="L470" i="1"/>
  <c r="C470" i="1"/>
  <c r="B470" i="1"/>
  <c r="A470" i="1"/>
  <c r="X469" i="1"/>
  <c r="W469" i="1"/>
  <c r="T469" i="1"/>
  <c r="S469" i="1"/>
  <c r="R469" i="1"/>
  <c r="U469" i="1" s="1"/>
  <c r="P469" i="1"/>
  <c r="L469" i="1"/>
  <c r="C469" i="1"/>
  <c r="B469" i="1"/>
  <c r="A469" i="1"/>
  <c r="Y468" i="1"/>
  <c r="X468" i="1"/>
  <c r="W468" i="1"/>
  <c r="U468" i="1"/>
  <c r="T468" i="1"/>
  <c r="S468" i="1"/>
  <c r="R468" i="1"/>
  <c r="V468" i="1" s="1"/>
  <c r="P468" i="1"/>
  <c r="L468" i="1"/>
  <c r="C468" i="1"/>
  <c r="B468" i="1"/>
  <c r="A468" i="1"/>
  <c r="Y467" i="1"/>
  <c r="X467" i="1"/>
  <c r="W467" i="1"/>
  <c r="V467" i="1"/>
  <c r="U467" i="1"/>
  <c r="T467" i="1"/>
  <c r="S467" i="1"/>
  <c r="R467" i="1"/>
  <c r="P467" i="1"/>
  <c r="L467" i="1"/>
  <c r="C467" i="1"/>
  <c r="B467" i="1"/>
  <c r="A467" i="1"/>
  <c r="X466" i="1"/>
  <c r="W466" i="1"/>
  <c r="V466" i="1"/>
  <c r="S466" i="1"/>
  <c r="T466" i="1" s="1"/>
  <c r="R466" i="1"/>
  <c r="Y466" i="1" s="1"/>
  <c r="P466" i="1"/>
  <c r="L466" i="1"/>
  <c r="C466" i="1"/>
  <c r="B466" i="1"/>
  <c r="A466" i="1"/>
  <c r="X465" i="1"/>
  <c r="W465" i="1"/>
  <c r="V465" i="1"/>
  <c r="S465" i="1"/>
  <c r="T465" i="1" s="1"/>
  <c r="R465" i="1"/>
  <c r="Y465" i="1" s="1"/>
  <c r="P465" i="1"/>
  <c r="L465" i="1"/>
  <c r="C465" i="1"/>
  <c r="B465" i="1"/>
  <c r="A465" i="1"/>
  <c r="Y464" i="1"/>
  <c r="X464" i="1"/>
  <c r="W464" i="1"/>
  <c r="U464" i="1"/>
  <c r="T464" i="1"/>
  <c r="S464" i="1"/>
  <c r="R464" i="1"/>
  <c r="V464" i="1" s="1"/>
  <c r="P464" i="1"/>
  <c r="L464" i="1"/>
  <c r="C464" i="1"/>
  <c r="B464" i="1"/>
  <c r="A464" i="1"/>
  <c r="Y463" i="1"/>
  <c r="X463" i="1"/>
  <c r="W463" i="1"/>
  <c r="U463" i="1"/>
  <c r="T463" i="1"/>
  <c r="S463" i="1"/>
  <c r="R463" i="1"/>
  <c r="V463" i="1" s="1"/>
  <c r="P463" i="1"/>
  <c r="L463" i="1"/>
  <c r="C463" i="1"/>
  <c r="B463" i="1"/>
  <c r="A463" i="1"/>
  <c r="X462" i="1"/>
  <c r="W462" i="1"/>
  <c r="S462" i="1"/>
  <c r="T462" i="1" s="1"/>
  <c r="R462" i="1"/>
  <c r="P462" i="1"/>
  <c r="L462" i="1"/>
  <c r="C462" i="1"/>
  <c r="B462" i="1"/>
  <c r="A462" i="1"/>
  <c r="X461" i="1"/>
  <c r="W461" i="1"/>
  <c r="S461" i="1"/>
  <c r="T461" i="1" s="1"/>
  <c r="R461" i="1"/>
  <c r="P461" i="1"/>
  <c r="L461" i="1"/>
  <c r="C461" i="1"/>
  <c r="B461" i="1"/>
  <c r="A461" i="1"/>
  <c r="Y460" i="1"/>
  <c r="X460" i="1"/>
  <c r="W460" i="1"/>
  <c r="U460" i="1"/>
  <c r="T460" i="1"/>
  <c r="S460" i="1"/>
  <c r="R460" i="1"/>
  <c r="V460" i="1" s="1"/>
  <c r="P460" i="1"/>
  <c r="L460" i="1"/>
  <c r="C460" i="1"/>
  <c r="B460" i="1"/>
  <c r="A460" i="1"/>
  <c r="Y459" i="1"/>
  <c r="X459" i="1"/>
  <c r="W459" i="1"/>
  <c r="V459" i="1"/>
  <c r="U459" i="1"/>
  <c r="T459" i="1"/>
  <c r="S459" i="1"/>
  <c r="R459" i="1"/>
  <c r="P459" i="1"/>
  <c r="L459" i="1"/>
  <c r="C459" i="1"/>
  <c r="B459" i="1"/>
  <c r="A459" i="1"/>
  <c r="X458" i="1"/>
  <c r="W458" i="1"/>
  <c r="S458" i="1"/>
  <c r="T458" i="1" s="1"/>
  <c r="R458" i="1"/>
  <c r="V458" i="1" s="1"/>
  <c r="P458" i="1"/>
  <c r="L458" i="1"/>
  <c r="C458" i="1"/>
  <c r="B458" i="1"/>
  <c r="A458" i="1"/>
  <c r="X457" i="1"/>
  <c r="W457" i="1"/>
  <c r="V457" i="1"/>
  <c r="S457" i="1"/>
  <c r="T457" i="1" s="1"/>
  <c r="R457" i="1"/>
  <c r="Y457" i="1" s="1"/>
  <c r="P457" i="1"/>
  <c r="L457" i="1"/>
  <c r="C457" i="1"/>
  <c r="B457" i="1"/>
  <c r="A457" i="1"/>
  <c r="Y456" i="1"/>
  <c r="X456" i="1"/>
  <c r="W456" i="1"/>
  <c r="U456" i="1"/>
  <c r="T456" i="1"/>
  <c r="S456" i="1"/>
  <c r="R456" i="1"/>
  <c r="V456" i="1" s="1"/>
  <c r="P456" i="1"/>
  <c r="L456" i="1"/>
  <c r="C456" i="1"/>
  <c r="B456" i="1"/>
  <c r="A456" i="1"/>
  <c r="X455" i="1"/>
  <c r="W455" i="1"/>
  <c r="T455" i="1"/>
  <c r="S455" i="1"/>
  <c r="R455" i="1"/>
  <c r="V455" i="1" s="1"/>
  <c r="P455" i="1"/>
  <c r="L455" i="1"/>
  <c r="C455" i="1"/>
  <c r="B455" i="1"/>
  <c r="A455" i="1"/>
  <c r="X454" i="1"/>
  <c r="W454" i="1"/>
  <c r="V454" i="1"/>
  <c r="S454" i="1"/>
  <c r="T454" i="1" s="1"/>
  <c r="R454" i="1"/>
  <c r="P454" i="1"/>
  <c r="L454" i="1"/>
  <c r="C454" i="1"/>
  <c r="B454" i="1"/>
  <c r="A454" i="1"/>
  <c r="X453" i="1"/>
  <c r="W453" i="1"/>
  <c r="T453" i="1"/>
  <c r="S453" i="1"/>
  <c r="R453" i="1"/>
  <c r="P453" i="1"/>
  <c r="L453" i="1"/>
  <c r="C453" i="1"/>
  <c r="B453" i="1"/>
  <c r="A453" i="1"/>
  <c r="Y452" i="1"/>
  <c r="X452" i="1"/>
  <c r="W452" i="1"/>
  <c r="U452" i="1"/>
  <c r="T452" i="1"/>
  <c r="S452" i="1"/>
  <c r="R452" i="1"/>
  <c r="V452" i="1" s="1"/>
  <c r="P452" i="1"/>
  <c r="L452" i="1"/>
  <c r="C452" i="1"/>
  <c r="B452" i="1"/>
  <c r="A452" i="1"/>
  <c r="Y451" i="1"/>
  <c r="X451" i="1"/>
  <c r="W451" i="1"/>
  <c r="V451" i="1"/>
  <c r="U451" i="1"/>
  <c r="T451" i="1"/>
  <c r="S451" i="1"/>
  <c r="R451" i="1"/>
  <c r="P451" i="1"/>
  <c r="L451" i="1"/>
  <c r="C451" i="1"/>
  <c r="B451" i="1"/>
  <c r="A451" i="1"/>
  <c r="X450" i="1"/>
  <c r="W450" i="1"/>
  <c r="V450" i="1"/>
  <c r="S450" i="1"/>
  <c r="T450" i="1" s="1"/>
  <c r="R450" i="1"/>
  <c r="P450" i="1"/>
  <c r="L450" i="1"/>
  <c r="C450" i="1"/>
  <c r="B450" i="1"/>
  <c r="A450" i="1"/>
  <c r="X449" i="1"/>
  <c r="W449" i="1"/>
  <c r="V449" i="1"/>
  <c r="S449" i="1"/>
  <c r="T449" i="1" s="1"/>
  <c r="R449" i="1"/>
  <c r="Y449" i="1" s="1"/>
  <c r="P449" i="1"/>
  <c r="L449" i="1"/>
  <c r="C449" i="1"/>
  <c r="B449" i="1"/>
  <c r="A449" i="1"/>
  <c r="Y448" i="1"/>
  <c r="X448" i="1"/>
  <c r="W448" i="1"/>
  <c r="V448" i="1"/>
  <c r="U448" i="1"/>
  <c r="T448" i="1"/>
  <c r="S448" i="1"/>
  <c r="R448" i="1"/>
  <c r="P448" i="1"/>
  <c r="L448" i="1"/>
  <c r="C448" i="1"/>
  <c r="B448" i="1"/>
  <c r="A448" i="1"/>
  <c r="X447" i="1"/>
  <c r="W447" i="1"/>
  <c r="T447" i="1"/>
  <c r="S447" i="1"/>
  <c r="R447" i="1"/>
  <c r="V447" i="1" s="1"/>
  <c r="P447" i="1"/>
  <c r="L447" i="1"/>
  <c r="C447" i="1"/>
  <c r="B447" i="1"/>
  <c r="A447" i="1"/>
  <c r="X446" i="1"/>
  <c r="W446" i="1"/>
  <c r="V446" i="1"/>
  <c r="S446" i="1"/>
  <c r="T446" i="1" s="1"/>
  <c r="R446" i="1"/>
  <c r="P446" i="1"/>
  <c r="L446" i="1"/>
  <c r="C446" i="1"/>
  <c r="B446" i="1"/>
  <c r="A446" i="1"/>
  <c r="X445" i="1"/>
  <c r="W445" i="1"/>
  <c r="T445" i="1"/>
  <c r="S445" i="1"/>
  <c r="R445" i="1"/>
  <c r="P445" i="1"/>
  <c r="L445" i="1"/>
  <c r="C445" i="1"/>
  <c r="B445" i="1"/>
  <c r="A445" i="1"/>
  <c r="Y444" i="1"/>
  <c r="X444" i="1"/>
  <c r="W444" i="1"/>
  <c r="U444" i="1"/>
  <c r="T444" i="1"/>
  <c r="S444" i="1"/>
  <c r="R444" i="1"/>
  <c r="V444" i="1" s="1"/>
  <c r="P444" i="1"/>
  <c r="L444" i="1"/>
  <c r="C444" i="1"/>
  <c r="B444" i="1"/>
  <c r="A444" i="1"/>
  <c r="Y443" i="1"/>
  <c r="X443" i="1"/>
  <c r="W443" i="1"/>
  <c r="V443" i="1"/>
  <c r="U443" i="1"/>
  <c r="T443" i="1"/>
  <c r="S443" i="1"/>
  <c r="R443" i="1"/>
  <c r="P443" i="1"/>
  <c r="L443" i="1"/>
  <c r="C443" i="1"/>
  <c r="B443" i="1"/>
  <c r="A443" i="1"/>
  <c r="X442" i="1"/>
  <c r="W442" i="1"/>
  <c r="S442" i="1"/>
  <c r="T442" i="1" s="1"/>
  <c r="R442" i="1"/>
  <c r="P442" i="1"/>
  <c r="L442" i="1"/>
  <c r="C442" i="1"/>
  <c r="B442" i="1"/>
  <c r="A442" i="1"/>
  <c r="X441" i="1"/>
  <c r="W441" i="1"/>
  <c r="V441" i="1"/>
  <c r="S441" i="1"/>
  <c r="T441" i="1" s="1"/>
  <c r="R441" i="1"/>
  <c r="Y441" i="1" s="1"/>
  <c r="P441" i="1"/>
  <c r="L441" i="1"/>
  <c r="C441" i="1"/>
  <c r="B441" i="1"/>
  <c r="A441" i="1"/>
  <c r="Y440" i="1"/>
  <c r="X440" i="1"/>
  <c r="W440" i="1"/>
  <c r="U440" i="1"/>
  <c r="T440" i="1"/>
  <c r="S440" i="1"/>
  <c r="R440" i="1"/>
  <c r="V440" i="1" s="1"/>
  <c r="P440" i="1"/>
  <c r="L440" i="1"/>
  <c r="C440" i="1"/>
  <c r="B440" i="1"/>
  <c r="A440" i="1"/>
  <c r="X439" i="1"/>
  <c r="W439" i="1"/>
  <c r="V439" i="1"/>
  <c r="U439" i="1"/>
  <c r="T439" i="1"/>
  <c r="S439" i="1"/>
  <c r="R439" i="1"/>
  <c r="Y439" i="1" s="1"/>
  <c r="P439" i="1"/>
  <c r="L439" i="1"/>
  <c r="C439" i="1"/>
  <c r="B439" i="1"/>
  <c r="A439" i="1"/>
  <c r="X438" i="1"/>
  <c r="W438" i="1"/>
  <c r="V438" i="1"/>
  <c r="S438" i="1"/>
  <c r="T438" i="1" s="1"/>
  <c r="R438" i="1"/>
  <c r="P438" i="1"/>
  <c r="L438" i="1"/>
  <c r="C438" i="1"/>
  <c r="B438" i="1"/>
  <c r="A438" i="1"/>
  <c r="X437" i="1"/>
  <c r="W437" i="1"/>
  <c r="T437" i="1"/>
  <c r="S437" i="1"/>
  <c r="R437" i="1"/>
  <c r="U437" i="1" s="1"/>
  <c r="P437" i="1"/>
  <c r="L437" i="1"/>
  <c r="C437" i="1"/>
  <c r="B437" i="1"/>
  <c r="A437" i="1"/>
  <c r="Y436" i="1"/>
  <c r="X436" i="1"/>
  <c r="W436" i="1"/>
  <c r="U436" i="1"/>
  <c r="T436" i="1"/>
  <c r="S436" i="1"/>
  <c r="R436" i="1"/>
  <c r="V436" i="1" s="1"/>
  <c r="P436" i="1"/>
  <c r="L436" i="1"/>
  <c r="C436" i="1"/>
  <c r="B436" i="1"/>
  <c r="A436" i="1"/>
  <c r="Y435" i="1"/>
  <c r="X435" i="1"/>
  <c r="W435" i="1"/>
  <c r="T435" i="1"/>
  <c r="S435" i="1"/>
  <c r="R435" i="1"/>
  <c r="U435" i="1" s="1"/>
  <c r="P435" i="1"/>
  <c r="L435" i="1"/>
  <c r="C435" i="1"/>
  <c r="B435" i="1"/>
  <c r="A435" i="1"/>
  <c r="X434" i="1"/>
  <c r="W434" i="1"/>
  <c r="S434" i="1"/>
  <c r="T434" i="1" s="1"/>
  <c r="R434" i="1"/>
  <c r="P434" i="1"/>
  <c r="L434" i="1"/>
  <c r="C434" i="1"/>
  <c r="B434" i="1"/>
  <c r="A434" i="1"/>
  <c r="X433" i="1"/>
  <c r="W433" i="1"/>
  <c r="V433" i="1"/>
  <c r="T433" i="1"/>
  <c r="S433" i="1"/>
  <c r="R433" i="1"/>
  <c r="Y433" i="1" s="1"/>
  <c r="P433" i="1"/>
  <c r="L433" i="1"/>
  <c r="C433" i="1"/>
  <c r="B433" i="1"/>
  <c r="A433" i="1"/>
  <c r="Y432" i="1"/>
  <c r="X432" i="1"/>
  <c r="W432" i="1"/>
  <c r="U432" i="1"/>
  <c r="T432" i="1"/>
  <c r="S432" i="1"/>
  <c r="R432" i="1"/>
  <c r="V432" i="1" s="1"/>
  <c r="P432" i="1"/>
  <c r="L432" i="1"/>
  <c r="C432" i="1"/>
  <c r="B432" i="1"/>
  <c r="A432" i="1"/>
  <c r="Y431" i="1"/>
  <c r="X431" i="1"/>
  <c r="W431" i="1"/>
  <c r="V431" i="1"/>
  <c r="U431" i="1"/>
  <c r="T431" i="1"/>
  <c r="S431" i="1"/>
  <c r="R431" i="1"/>
  <c r="P431" i="1"/>
  <c r="L431" i="1"/>
  <c r="C431" i="1"/>
  <c r="B431" i="1"/>
  <c r="A431" i="1"/>
  <c r="X430" i="1"/>
  <c r="W430" i="1"/>
  <c r="S430" i="1"/>
  <c r="T430" i="1" s="1"/>
  <c r="R430" i="1"/>
  <c r="P430" i="1"/>
  <c r="L430" i="1"/>
  <c r="C430" i="1"/>
  <c r="B430" i="1"/>
  <c r="A430" i="1"/>
  <c r="X429" i="1"/>
  <c r="W429" i="1"/>
  <c r="S429" i="1"/>
  <c r="T429" i="1" s="1"/>
  <c r="R429" i="1"/>
  <c r="P429" i="1"/>
  <c r="L429" i="1"/>
  <c r="C429" i="1"/>
  <c r="B429" i="1"/>
  <c r="A429" i="1"/>
  <c r="Y428" i="1"/>
  <c r="X428" i="1"/>
  <c r="W428" i="1"/>
  <c r="U428" i="1"/>
  <c r="T428" i="1"/>
  <c r="S428" i="1"/>
  <c r="R428" i="1"/>
  <c r="V428" i="1" s="1"/>
  <c r="P428" i="1"/>
  <c r="L428" i="1"/>
  <c r="C428" i="1"/>
  <c r="B428" i="1"/>
  <c r="A428" i="1"/>
  <c r="X427" i="1"/>
  <c r="W427" i="1"/>
  <c r="V427" i="1"/>
  <c r="U427" i="1"/>
  <c r="T427" i="1"/>
  <c r="S427" i="1"/>
  <c r="R427" i="1"/>
  <c r="Y427" i="1" s="1"/>
  <c r="P427" i="1"/>
  <c r="L427" i="1"/>
  <c r="C427" i="1"/>
  <c r="B427" i="1"/>
  <c r="A427" i="1"/>
  <c r="X426" i="1"/>
  <c r="W426" i="1"/>
  <c r="V426" i="1"/>
  <c r="S426" i="1"/>
  <c r="T426" i="1" s="1"/>
  <c r="R426" i="1"/>
  <c r="P426" i="1"/>
  <c r="L426" i="1"/>
  <c r="C426" i="1"/>
  <c r="B426" i="1"/>
  <c r="A426" i="1"/>
  <c r="X425" i="1"/>
  <c r="W425" i="1"/>
  <c r="V425" i="1"/>
  <c r="S425" i="1"/>
  <c r="T425" i="1" s="1"/>
  <c r="R425" i="1"/>
  <c r="Y425" i="1" s="1"/>
  <c r="P425" i="1"/>
  <c r="L425" i="1"/>
  <c r="C425" i="1"/>
  <c r="B425" i="1"/>
  <c r="A425" i="1"/>
  <c r="Y424" i="1"/>
  <c r="X424" i="1"/>
  <c r="W424" i="1"/>
  <c r="U424" i="1"/>
  <c r="T424" i="1"/>
  <c r="S424" i="1"/>
  <c r="R424" i="1"/>
  <c r="V424" i="1" s="1"/>
  <c r="P424" i="1"/>
  <c r="L424" i="1"/>
  <c r="C424" i="1"/>
  <c r="B424" i="1"/>
  <c r="A424" i="1"/>
  <c r="X423" i="1"/>
  <c r="W423" i="1"/>
  <c r="T423" i="1"/>
  <c r="S423" i="1"/>
  <c r="R423" i="1"/>
  <c r="V423" i="1" s="1"/>
  <c r="P423" i="1"/>
  <c r="L423" i="1"/>
  <c r="C423" i="1"/>
  <c r="B423" i="1"/>
  <c r="A423" i="1"/>
  <c r="X422" i="1"/>
  <c r="W422" i="1"/>
  <c r="V422" i="1"/>
  <c r="U422" i="1"/>
  <c r="S422" i="1"/>
  <c r="T422" i="1" s="1"/>
  <c r="R422" i="1"/>
  <c r="Y422" i="1" s="1"/>
  <c r="P422" i="1"/>
  <c r="L422" i="1"/>
  <c r="C422" i="1"/>
  <c r="B422" i="1"/>
  <c r="A422" i="1"/>
  <c r="X421" i="1"/>
  <c r="W421" i="1"/>
  <c r="S421" i="1"/>
  <c r="T421" i="1" s="1"/>
  <c r="R421" i="1"/>
  <c r="P421" i="1"/>
  <c r="L421" i="1"/>
  <c r="C421" i="1"/>
  <c r="B421" i="1"/>
  <c r="A421" i="1"/>
  <c r="Y420" i="1"/>
  <c r="X420" i="1"/>
  <c r="W420" i="1"/>
  <c r="U420" i="1"/>
  <c r="S420" i="1"/>
  <c r="T420" i="1" s="1"/>
  <c r="R420" i="1"/>
  <c r="V420" i="1" s="1"/>
  <c r="P420" i="1"/>
  <c r="B420" i="1"/>
  <c r="L420" i="1" s="1"/>
  <c r="A420" i="1"/>
  <c r="P419" i="1"/>
  <c r="B419" i="1"/>
  <c r="L419" i="1" s="1"/>
  <c r="A419" i="1"/>
  <c r="Y418" i="1"/>
  <c r="X418" i="1"/>
  <c r="W418" i="1"/>
  <c r="U418" i="1" s="1"/>
  <c r="T418" i="1"/>
  <c r="S418" i="1"/>
  <c r="R418" i="1"/>
  <c r="V418" i="1" s="1"/>
  <c r="P418" i="1"/>
  <c r="L418" i="1"/>
  <c r="C418" i="1"/>
  <c r="B418" i="1"/>
  <c r="A418" i="1"/>
  <c r="Y417" i="1"/>
  <c r="X417" i="1"/>
  <c r="W417" i="1"/>
  <c r="V417" i="1"/>
  <c r="U417" i="1"/>
  <c r="T417" i="1"/>
  <c r="S417" i="1"/>
  <c r="R417" i="1"/>
  <c r="P417" i="1"/>
  <c r="L417" i="1"/>
  <c r="C417" i="1"/>
  <c r="B417" i="1"/>
  <c r="A417" i="1"/>
  <c r="X416" i="1"/>
  <c r="W416" i="1"/>
  <c r="V416" i="1"/>
  <c r="S416" i="1"/>
  <c r="T416" i="1" s="1"/>
  <c r="R416" i="1"/>
  <c r="U416" i="1" s="1"/>
  <c r="P416" i="1"/>
  <c r="L416" i="1"/>
  <c r="C416" i="1"/>
  <c r="B416" i="1"/>
  <c r="A416" i="1"/>
  <c r="X415" i="1"/>
  <c r="W415" i="1"/>
  <c r="V415" i="1"/>
  <c r="T415" i="1"/>
  <c r="S415" i="1"/>
  <c r="R415" i="1"/>
  <c r="P415" i="1"/>
  <c r="L415" i="1"/>
  <c r="C415" i="1"/>
  <c r="B415" i="1"/>
  <c r="A415" i="1"/>
  <c r="Y414" i="1"/>
  <c r="X414" i="1"/>
  <c r="W414" i="1"/>
  <c r="U414" i="1" s="1"/>
  <c r="T414" i="1"/>
  <c r="S414" i="1"/>
  <c r="R414" i="1"/>
  <c r="V414" i="1" s="1"/>
  <c r="P414" i="1"/>
  <c r="L414" i="1"/>
  <c r="C414" i="1"/>
  <c r="B414" i="1"/>
  <c r="A414" i="1"/>
  <c r="Y413" i="1"/>
  <c r="X413" i="1"/>
  <c r="W413" i="1"/>
  <c r="V413" i="1"/>
  <c r="U413" i="1"/>
  <c r="T413" i="1"/>
  <c r="S413" i="1"/>
  <c r="R413" i="1"/>
  <c r="P413" i="1"/>
  <c r="L413" i="1"/>
  <c r="C413" i="1"/>
  <c r="B413" i="1"/>
  <c r="A413" i="1"/>
  <c r="X412" i="1"/>
  <c r="W412" i="1"/>
  <c r="V412" i="1"/>
  <c r="S412" i="1"/>
  <c r="T412" i="1" s="1"/>
  <c r="R412" i="1"/>
  <c r="U412" i="1" s="1"/>
  <c r="P412" i="1"/>
  <c r="L412" i="1"/>
  <c r="C412" i="1"/>
  <c r="B412" i="1"/>
  <c r="A412" i="1"/>
  <c r="X411" i="1"/>
  <c r="W411" i="1"/>
  <c r="V411" i="1"/>
  <c r="T411" i="1"/>
  <c r="S411" i="1"/>
  <c r="R411" i="1"/>
  <c r="P411" i="1"/>
  <c r="L411" i="1"/>
  <c r="C411" i="1"/>
  <c r="B411" i="1"/>
  <c r="A411" i="1"/>
  <c r="Y410" i="1"/>
  <c r="X410" i="1"/>
  <c r="W410" i="1"/>
  <c r="U410" i="1" s="1"/>
  <c r="T410" i="1"/>
  <c r="S410" i="1"/>
  <c r="R410" i="1"/>
  <c r="V410" i="1" s="1"/>
  <c r="P410" i="1"/>
  <c r="L410" i="1"/>
  <c r="C410" i="1"/>
  <c r="B410" i="1"/>
  <c r="A410" i="1"/>
  <c r="Y409" i="1"/>
  <c r="X409" i="1"/>
  <c r="W409" i="1"/>
  <c r="V409" i="1"/>
  <c r="U409" i="1"/>
  <c r="T409" i="1"/>
  <c r="S409" i="1"/>
  <c r="R409" i="1"/>
  <c r="P409" i="1"/>
  <c r="L409" i="1"/>
  <c r="C409" i="1"/>
  <c r="B409" i="1"/>
  <c r="A409" i="1"/>
  <c r="X408" i="1"/>
  <c r="W408" i="1"/>
  <c r="V408" i="1"/>
  <c r="S408" i="1"/>
  <c r="T408" i="1" s="1"/>
  <c r="R408" i="1"/>
  <c r="U408" i="1" s="1"/>
  <c r="P408" i="1"/>
  <c r="L408" i="1"/>
  <c r="C408" i="1"/>
  <c r="B408" i="1"/>
  <c r="A408" i="1"/>
  <c r="X407" i="1"/>
  <c r="W407" i="1"/>
  <c r="V407" i="1"/>
  <c r="T407" i="1"/>
  <c r="S407" i="1"/>
  <c r="R407" i="1"/>
  <c r="P407" i="1"/>
  <c r="L407" i="1"/>
  <c r="C407" i="1"/>
  <c r="B407" i="1"/>
  <c r="A407" i="1"/>
  <c r="Y406" i="1"/>
  <c r="X406" i="1"/>
  <c r="W406" i="1"/>
  <c r="U406" i="1" s="1"/>
  <c r="T406" i="1"/>
  <c r="S406" i="1"/>
  <c r="R406" i="1"/>
  <c r="V406" i="1" s="1"/>
  <c r="P406" i="1"/>
  <c r="L406" i="1"/>
  <c r="C406" i="1"/>
  <c r="B406" i="1"/>
  <c r="A406" i="1"/>
  <c r="Y405" i="1"/>
  <c r="X405" i="1"/>
  <c r="W405" i="1"/>
  <c r="V405" i="1"/>
  <c r="U405" i="1"/>
  <c r="T405" i="1"/>
  <c r="S405" i="1"/>
  <c r="R405" i="1"/>
  <c r="P405" i="1"/>
  <c r="L405" i="1"/>
  <c r="C405" i="1"/>
  <c r="B405" i="1"/>
  <c r="A405" i="1"/>
  <c r="X404" i="1"/>
  <c r="W404" i="1"/>
  <c r="V404" i="1"/>
  <c r="S404" i="1"/>
  <c r="T404" i="1" s="1"/>
  <c r="R404" i="1"/>
  <c r="U404" i="1" s="1"/>
  <c r="P404" i="1"/>
  <c r="L404" i="1"/>
  <c r="C404" i="1"/>
  <c r="B404" i="1"/>
  <c r="A404" i="1"/>
  <c r="X403" i="1"/>
  <c r="W403" i="1"/>
  <c r="V403" i="1"/>
  <c r="T403" i="1"/>
  <c r="S403" i="1"/>
  <c r="R403" i="1"/>
  <c r="P403" i="1"/>
  <c r="L403" i="1"/>
  <c r="C403" i="1"/>
  <c r="B403" i="1"/>
  <c r="A403" i="1"/>
  <c r="Y402" i="1"/>
  <c r="X402" i="1"/>
  <c r="W402" i="1"/>
  <c r="U402" i="1" s="1"/>
  <c r="T402" i="1"/>
  <c r="S402" i="1"/>
  <c r="R402" i="1"/>
  <c r="V402" i="1" s="1"/>
  <c r="P402" i="1"/>
  <c r="L402" i="1"/>
  <c r="C402" i="1"/>
  <c r="B402" i="1"/>
  <c r="A402" i="1"/>
  <c r="Y401" i="1"/>
  <c r="X401" i="1"/>
  <c r="W401" i="1"/>
  <c r="V401" i="1"/>
  <c r="U401" i="1"/>
  <c r="T401" i="1"/>
  <c r="S401" i="1"/>
  <c r="R401" i="1"/>
  <c r="P401" i="1"/>
  <c r="L401" i="1"/>
  <c r="C401" i="1"/>
  <c r="B401" i="1"/>
  <c r="A401" i="1"/>
  <c r="X400" i="1"/>
  <c r="W400" i="1"/>
  <c r="V400" i="1"/>
  <c r="S400" i="1"/>
  <c r="T400" i="1" s="1"/>
  <c r="R400" i="1"/>
  <c r="U400" i="1" s="1"/>
  <c r="P400" i="1"/>
  <c r="L400" i="1"/>
  <c r="C400" i="1"/>
  <c r="B400" i="1"/>
  <c r="A400" i="1"/>
  <c r="X399" i="1"/>
  <c r="W399" i="1"/>
  <c r="V399" i="1"/>
  <c r="T399" i="1"/>
  <c r="S399" i="1"/>
  <c r="R399" i="1"/>
  <c r="P399" i="1"/>
  <c r="L399" i="1"/>
  <c r="C399" i="1"/>
  <c r="B399" i="1"/>
  <c r="A399" i="1"/>
  <c r="Y398" i="1"/>
  <c r="X398" i="1"/>
  <c r="W398" i="1"/>
  <c r="U398" i="1" s="1"/>
  <c r="T398" i="1"/>
  <c r="S398" i="1"/>
  <c r="R398" i="1"/>
  <c r="V398" i="1" s="1"/>
  <c r="P398" i="1"/>
  <c r="L398" i="1"/>
  <c r="C398" i="1"/>
  <c r="B398" i="1"/>
  <c r="A398" i="1"/>
  <c r="Y397" i="1"/>
  <c r="X397" i="1"/>
  <c r="W397" i="1"/>
  <c r="V397" i="1"/>
  <c r="U397" i="1"/>
  <c r="T397" i="1"/>
  <c r="S397" i="1"/>
  <c r="R397" i="1"/>
  <c r="P397" i="1"/>
  <c r="L397" i="1"/>
  <c r="C397" i="1"/>
  <c r="B397" i="1"/>
  <c r="A397" i="1"/>
  <c r="X396" i="1"/>
  <c r="W396" i="1"/>
  <c r="V396" i="1"/>
  <c r="S396" i="1"/>
  <c r="T396" i="1" s="1"/>
  <c r="R396" i="1"/>
  <c r="U396" i="1" s="1"/>
  <c r="P396" i="1"/>
  <c r="L396" i="1"/>
  <c r="C396" i="1"/>
  <c r="B396" i="1"/>
  <c r="A396" i="1"/>
  <c r="X395" i="1"/>
  <c r="W395" i="1"/>
  <c r="V395" i="1"/>
  <c r="T395" i="1"/>
  <c r="S395" i="1"/>
  <c r="R395" i="1"/>
  <c r="P395" i="1"/>
  <c r="L395" i="1"/>
  <c r="C395" i="1"/>
  <c r="B395" i="1"/>
  <c r="A395" i="1"/>
  <c r="Y394" i="1"/>
  <c r="X394" i="1"/>
  <c r="W394" i="1"/>
  <c r="U394" i="1" s="1"/>
  <c r="T394" i="1"/>
  <c r="S394" i="1"/>
  <c r="R394" i="1"/>
  <c r="V394" i="1" s="1"/>
  <c r="P394" i="1"/>
  <c r="L394" i="1"/>
  <c r="C394" i="1"/>
  <c r="B394" i="1"/>
  <c r="A394" i="1"/>
  <c r="Y393" i="1"/>
  <c r="X393" i="1"/>
  <c r="W393" i="1"/>
  <c r="V393" i="1"/>
  <c r="U393" i="1"/>
  <c r="T393" i="1"/>
  <c r="S393" i="1"/>
  <c r="R393" i="1"/>
  <c r="P393" i="1"/>
  <c r="L393" i="1"/>
  <c r="C393" i="1"/>
  <c r="B393" i="1"/>
  <c r="A393" i="1"/>
  <c r="X392" i="1"/>
  <c r="W392" i="1"/>
  <c r="V392" i="1"/>
  <c r="S392" i="1"/>
  <c r="T392" i="1" s="1"/>
  <c r="R392" i="1"/>
  <c r="U392" i="1" s="1"/>
  <c r="P392" i="1"/>
  <c r="L392" i="1"/>
  <c r="C392" i="1"/>
  <c r="B392" i="1"/>
  <c r="A392" i="1"/>
  <c r="X391" i="1"/>
  <c r="W391" i="1"/>
  <c r="V391" i="1"/>
  <c r="T391" i="1"/>
  <c r="S391" i="1"/>
  <c r="R391" i="1"/>
  <c r="P391" i="1"/>
  <c r="L391" i="1"/>
  <c r="C391" i="1"/>
  <c r="B391" i="1"/>
  <c r="A391" i="1"/>
  <c r="Y390" i="1"/>
  <c r="X390" i="1"/>
  <c r="W390" i="1"/>
  <c r="U390" i="1" s="1"/>
  <c r="T390" i="1"/>
  <c r="S390" i="1"/>
  <c r="R390" i="1"/>
  <c r="V390" i="1" s="1"/>
  <c r="P390" i="1"/>
  <c r="L390" i="1"/>
  <c r="C390" i="1"/>
  <c r="B390" i="1"/>
  <c r="A390" i="1"/>
  <c r="Y389" i="1"/>
  <c r="X389" i="1"/>
  <c r="W389" i="1"/>
  <c r="V389" i="1"/>
  <c r="U389" i="1"/>
  <c r="T389" i="1"/>
  <c r="S389" i="1"/>
  <c r="R389" i="1"/>
  <c r="P389" i="1"/>
  <c r="L389" i="1"/>
  <c r="C389" i="1"/>
  <c r="B389" i="1"/>
  <c r="A389" i="1"/>
  <c r="X388" i="1"/>
  <c r="W388" i="1"/>
  <c r="V388" i="1"/>
  <c r="S388" i="1"/>
  <c r="T388" i="1" s="1"/>
  <c r="R388" i="1"/>
  <c r="U388" i="1" s="1"/>
  <c r="P388" i="1"/>
  <c r="L388" i="1"/>
  <c r="C388" i="1"/>
  <c r="B388" i="1"/>
  <c r="A388" i="1"/>
  <c r="X387" i="1"/>
  <c r="W387" i="1"/>
  <c r="V387" i="1"/>
  <c r="T387" i="1"/>
  <c r="S387" i="1"/>
  <c r="R387" i="1"/>
  <c r="P387" i="1"/>
  <c r="L387" i="1"/>
  <c r="C387" i="1"/>
  <c r="B387" i="1"/>
  <c r="A387" i="1"/>
  <c r="Y386" i="1"/>
  <c r="X386" i="1"/>
  <c r="W386" i="1"/>
  <c r="U386" i="1" s="1"/>
  <c r="T386" i="1"/>
  <c r="S386" i="1"/>
  <c r="R386" i="1"/>
  <c r="V386" i="1" s="1"/>
  <c r="P386" i="1"/>
  <c r="L386" i="1"/>
  <c r="C386" i="1"/>
  <c r="B386" i="1"/>
  <c r="A386" i="1"/>
  <c r="Y385" i="1"/>
  <c r="X385" i="1"/>
  <c r="W385" i="1"/>
  <c r="V385" i="1"/>
  <c r="U385" i="1"/>
  <c r="T385" i="1"/>
  <c r="S385" i="1"/>
  <c r="R385" i="1"/>
  <c r="P385" i="1"/>
  <c r="L385" i="1"/>
  <c r="C385" i="1"/>
  <c r="B385" i="1"/>
  <c r="A385" i="1"/>
  <c r="X384" i="1"/>
  <c r="W384" i="1"/>
  <c r="V384" i="1"/>
  <c r="S384" i="1"/>
  <c r="T384" i="1" s="1"/>
  <c r="R384" i="1"/>
  <c r="U384" i="1" s="1"/>
  <c r="P384" i="1"/>
  <c r="L384" i="1"/>
  <c r="C384" i="1"/>
  <c r="B384" i="1"/>
  <c r="A384" i="1"/>
  <c r="X383" i="1"/>
  <c r="W383" i="1"/>
  <c r="V383" i="1"/>
  <c r="T383" i="1"/>
  <c r="S383" i="1"/>
  <c r="R383" i="1"/>
  <c r="P383" i="1"/>
  <c r="L383" i="1"/>
  <c r="C383" i="1"/>
  <c r="B383" i="1"/>
  <c r="A383" i="1"/>
  <c r="Y382" i="1"/>
  <c r="X382" i="1"/>
  <c r="W382" i="1"/>
  <c r="U382" i="1" s="1"/>
  <c r="T382" i="1"/>
  <c r="S382" i="1"/>
  <c r="R382" i="1"/>
  <c r="V382" i="1" s="1"/>
  <c r="P382" i="1"/>
  <c r="L382" i="1"/>
  <c r="C382" i="1"/>
  <c r="B382" i="1"/>
  <c r="A382" i="1"/>
  <c r="Y381" i="1"/>
  <c r="X381" i="1"/>
  <c r="W381" i="1"/>
  <c r="V381" i="1"/>
  <c r="U381" i="1"/>
  <c r="T381" i="1"/>
  <c r="S381" i="1"/>
  <c r="R381" i="1"/>
  <c r="P381" i="1"/>
  <c r="L381" i="1"/>
  <c r="C381" i="1"/>
  <c r="B381" i="1"/>
  <c r="A381" i="1"/>
  <c r="X380" i="1"/>
  <c r="W380" i="1"/>
  <c r="V380" i="1"/>
  <c r="S380" i="1"/>
  <c r="T380" i="1" s="1"/>
  <c r="R380" i="1"/>
  <c r="U380" i="1" s="1"/>
  <c r="P380" i="1"/>
  <c r="L380" i="1"/>
  <c r="C380" i="1"/>
  <c r="B380" i="1"/>
  <c r="A380" i="1"/>
  <c r="X379" i="1"/>
  <c r="W379" i="1"/>
  <c r="U379" i="1" s="1"/>
  <c r="V379" i="1"/>
  <c r="T379" i="1"/>
  <c r="S379" i="1"/>
  <c r="R379" i="1"/>
  <c r="Y379" i="1" s="1"/>
  <c r="P379" i="1"/>
  <c r="L379" i="1"/>
  <c r="C379" i="1"/>
  <c r="B379" i="1"/>
  <c r="A379" i="1"/>
  <c r="X378" i="1"/>
  <c r="W378" i="1"/>
  <c r="V378" i="1"/>
  <c r="T378" i="1"/>
  <c r="S378" i="1"/>
  <c r="R378" i="1"/>
  <c r="U378" i="1" s="1"/>
  <c r="P378" i="1"/>
  <c r="L378" i="1"/>
  <c r="C378" i="1"/>
  <c r="B378" i="1"/>
  <c r="A378" i="1"/>
  <c r="Y377" i="1"/>
  <c r="X377" i="1"/>
  <c r="W377" i="1"/>
  <c r="S377" i="1"/>
  <c r="T377" i="1" s="1"/>
  <c r="R377" i="1"/>
  <c r="U377" i="1" s="1"/>
  <c r="P377" i="1"/>
  <c r="L377" i="1"/>
  <c r="C377" i="1"/>
  <c r="B377" i="1"/>
  <c r="A377" i="1"/>
  <c r="X376" i="1"/>
  <c r="W376" i="1"/>
  <c r="V376" i="1"/>
  <c r="U376" i="1"/>
  <c r="T376" i="1"/>
  <c r="S376" i="1"/>
  <c r="R376" i="1"/>
  <c r="Y376" i="1" s="1"/>
  <c r="P376" i="1"/>
  <c r="L376" i="1"/>
  <c r="C376" i="1"/>
  <c r="B376" i="1"/>
  <c r="A376" i="1"/>
  <c r="Y375" i="1"/>
  <c r="X375" i="1"/>
  <c r="W375" i="1"/>
  <c r="U375" i="1"/>
  <c r="S375" i="1"/>
  <c r="T375" i="1" s="1"/>
  <c r="R375" i="1"/>
  <c r="V375" i="1" s="1"/>
  <c r="P375" i="1"/>
  <c r="L375" i="1"/>
  <c r="C375" i="1"/>
  <c r="B375" i="1"/>
  <c r="A375" i="1"/>
  <c r="X374" i="1"/>
  <c r="W374" i="1"/>
  <c r="T374" i="1"/>
  <c r="S374" i="1"/>
  <c r="R374" i="1"/>
  <c r="Y374" i="1" s="1"/>
  <c r="P374" i="1"/>
  <c r="L374" i="1"/>
  <c r="C374" i="1"/>
  <c r="B374" i="1"/>
  <c r="A374" i="1"/>
  <c r="X373" i="1"/>
  <c r="W373" i="1"/>
  <c r="U373" i="1" s="1"/>
  <c r="V373" i="1"/>
  <c r="S373" i="1"/>
  <c r="T373" i="1" s="1"/>
  <c r="R373" i="1"/>
  <c r="Y373" i="1" s="1"/>
  <c r="P373" i="1"/>
  <c r="L373" i="1"/>
  <c r="C373" i="1"/>
  <c r="B373" i="1"/>
  <c r="A373" i="1"/>
  <c r="X372" i="1"/>
  <c r="W372" i="1"/>
  <c r="T372" i="1"/>
  <c r="S372" i="1"/>
  <c r="R372" i="1"/>
  <c r="V372" i="1" s="1"/>
  <c r="P372" i="1"/>
  <c r="L372" i="1"/>
  <c r="C372" i="1"/>
  <c r="B372" i="1"/>
  <c r="A372" i="1"/>
  <c r="Y371" i="1"/>
  <c r="X371" i="1"/>
  <c r="W371" i="1"/>
  <c r="U371" i="1" s="1"/>
  <c r="V371" i="1"/>
  <c r="T371" i="1"/>
  <c r="S371" i="1"/>
  <c r="R371" i="1"/>
  <c r="P371" i="1"/>
  <c r="L371" i="1"/>
  <c r="C371" i="1"/>
  <c r="B371" i="1"/>
  <c r="A371" i="1"/>
  <c r="Y370" i="1"/>
  <c r="X370" i="1"/>
  <c r="W370" i="1"/>
  <c r="V370" i="1"/>
  <c r="T370" i="1"/>
  <c r="S370" i="1"/>
  <c r="R370" i="1"/>
  <c r="U370" i="1" s="1"/>
  <c r="P370" i="1"/>
  <c r="L370" i="1"/>
  <c r="C370" i="1"/>
  <c r="B370" i="1"/>
  <c r="A370" i="1"/>
  <c r="Y369" i="1"/>
  <c r="X369" i="1"/>
  <c r="W369" i="1"/>
  <c r="S369" i="1"/>
  <c r="T369" i="1" s="1"/>
  <c r="R369" i="1"/>
  <c r="U369" i="1" s="1"/>
  <c r="P369" i="1"/>
  <c r="L369" i="1"/>
  <c r="C369" i="1"/>
  <c r="B369" i="1"/>
  <c r="A369" i="1"/>
  <c r="X368" i="1"/>
  <c r="W368" i="1"/>
  <c r="V368" i="1"/>
  <c r="U368" i="1"/>
  <c r="T368" i="1"/>
  <c r="S368" i="1"/>
  <c r="R368" i="1"/>
  <c r="Y368" i="1" s="1"/>
  <c r="P368" i="1"/>
  <c r="L368" i="1"/>
  <c r="C368" i="1"/>
  <c r="B368" i="1"/>
  <c r="A368" i="1"/>
  <c r="Y367" i="1"/>
  <c r="X367" i="1"/>
  <c r="W367" i="1"/>
  <c r="U367" i="1"/>
  <c r="S367" i="1"/>
  <c r="T367" i="1" s="1"/>
  <c r="R367" i="1"/>
  <c r="V367" i="1" s="1"/>
  <c r="P367" i="1"/>
  <c r="L367" i="1"/>
  <c r="C367" i="1"/>
  <c r="B367" i="1"/>
  <c r="A367" i="1"/>
  <c r="X366" i="1"/>
  <c r="W366" i="1"/>
  <c r="T366" i="1"/>
  <c r="S366" i="1"/>
  <c r="R366" i="1"/>
  <c r="Y366" i="1" s="1"/>
  <c r="P366" i="1"/>
  <c r="L366" i="1"/>
  <c r="C366" i="1"/>
  <c r="B366" i="1"/>
  <c r="A366" i="1"/>
  <c r="X365" i="1"/>
  <c r="W365" i="1"/>
  <c r="U365" i="1" s="1"/>
  <c r="V365" i="1"/>
  <c r="S365" i="1"/>
  <c r="T365" i="1" s="1"/>
  <c r="R365" i="1"/>
  <c r="Y365" i="1" s="1"/>
  <c r="P365" i="1"/>
  <c r="L365" i="1"/>
  <c r="C365" i="1"/>
  <c r="B365" i="1"/>
  <c r="A365" i="1"/>
  <c r="X364" i="1"/>
  <c r="W364" i="1"/>
  <c r="T364" i="1"/>
  <c r="S364" i="1"/>
  <c r="R364" i="1"/>
  <c r="V364" i="1" s="1"/>
  <c r="P364" i="1"/>
  <c r="L364" i="1"/>
  <c r="C364" i="1"/>
  <c r="B364" i="1"/>
  <c r="A364" i="1"/>
  <c r="Y363" i="1"/>
  <c r="X363" i="1"/>
  <c r="W363" i="1"/>
  <c r="U363" i="1" s="1"/>
  <c r="V363" i="1"/>
  <c r="T363" i="1"/>
  <c r="S363" i="1"/>
  <c r="R363" i="1"/>
  <c r="P363" i="1"/>
  <c r="L363" i="1"/>
  <c r="C363" i="1"/>
  <c r="B363" i="1"/>
  <c r="A363" i="1"/>
  <c r="X362" i="1"/>
  <c r="W362" i="1"/>
  <c r="V362" i="1"/>
  <c r="T362" i="1"/>
  <c r="S362" i="1"/>
  <c r="R362" i="1"/>
  <c r="U362" i="1" s="1"/>
  <c r="P362" i="1"/>
  <c r="L362" i="1"/>
  <c r="C362" i="1"/>
  <c r="B362" i="1"/>
  <c r="A362" i="1"/>
  <c r="Y361" i="1"/>
  <c r="X361" i="1"/>
  <c r="W361" i="1"/>
  <c r="S361" i="1"/>
  <c r="T361" i="1" s="1"/>
  <c r="R361" i="1"/>
  <c r="U361" i="1" s="1"/>
  <c r="P361" i="1"/>
  <c r="L361" i="1"/>
  <c r="C361" i="1"/>
  <c r="B361" i="1"/>
  <c r="A361" i="1"/>
  <c r="X360" i="1"/>
  <c r="W360" i="1"/>
  <c r="V360" i="1"/>
  <c r="U360" i="1"/>
  <c r="T360" i="1"/>
  <c r="S360" i="1"/>
  <c r="R360" i="1"/>
  <c r="Y360" i="1" s="1"/>
  <c r="P360" i="1"/>
  <c r="L360" i="1"/>
  <c r="C360" i="1"/>
  <c r="B360" i="1"/>
  <c r="A360" i="1"/>
  <c r="Y359" i="1"/>
  <c r="X359" i="1"/>
  <c r="W359" i="1"/>
  <c r="U359" i="1"/>
  <c r="S359" i="1"/>
  <c r="T359" i="1" s="1"/>
  <c r="R359" i="1"/>
  <c r="V359" i="1" s="1"/>
  <c r="P359" i="1"/>
  <c r="L359" i="1"/>
  <c r="C359" i="1"/>
  <c r="B359" i="1"/>
  <c r="A359" i="1"/>
  <c r="X358" i="1"/>
  <c r="W358" i="1"/>
  <c r="T358" i="1"/>
  <c r="S358" i="1"/>
  <c r="R358" i="1"/>
  <c r="Y358" i="1" s="1"/>
  <c r="P358" i="1"/>
  <c r="L358" i="1"/>
  <c r="C358" i="1"/>
  <c r="B358" i="1"/>
  <c r="A358" i="1"/>
  <c r="X357" i="1"/>
  <c r="W357" i="1"/>
  <c r="U357" i="1" s="1"/>
  <c r="V357" i="1"/>
  <c r="S357" i="1"/>
  <c r="T357" i="1" s="1"/>
  <c r="R357" i="1"/>
  <c r="Y357" i="1" s="1"/>
  <c r="P357" i="1"/>
  <c r="L357" i="1"/>
  <c r="C357" i="1"/>
  <c r="B357" i="1"/>
  <c r="A357" i="1"/>
  <c r="X356" i="1"/>
  <c r="W356" i="1"/>
  <c r="T356" i="1"/>
  <c r="S356" i="1"/>
  <c r="R356" i="1"/>
  <c r="V356" i="1" s="1"/>
  <c r="P356" i="1"/>
  <c r="L356" i="1"/>
  <c r="C356" i="1"/>
  <c r="B356" i="1"/>
  <c r="A356" i="1"/>
  <c r="Y355" i="1"/>
  <c r="X355" i="1"/>
  <c r="W355" i="1"/>
  <c r="U355" i="1" s="1"/>
  <c r="V355" i="1"/>
  <c r="T355" i="1"/>
  <c r="S355" i="1"/>
  <c r="R355" i="1"/>
  <c r="P355" i="1"/>
  <c r="L355" i="1"/>
  <c r="C355" i="1"/>
  <c r="B355" i="1"/>
  <c r="A355" i="1"/>
  <c r="X354" i="1"/>
  <c r="W354" i="1"/>
  <c r="V354" i="1"/>
  <c r="T354" i="1"/>
  <c r="S354" i="1"/>
  <c r="R354" i="1"/>
  <c r="U354" i="1" s="1"/>
  <c r="P354" i="1"/>
  <c r="L354" i="1"/>
  <c r="C354" i="1"/>
  <c r="B354" i="1"/>
  <c r="A354" i="1"/>
  <c r="Y353" i="1"/>
  <c r="X353" i="1"/>
  <c r="W353" i="1"/>
  <c r="S353" i="1"/>
  <c r="T353" i="1" s="1"/>
  <c r="R353" i="1"/>
  <c r="U353" i="1" s="1"/>
  <c r="P353" i="1"/>
  <c r="L353" i="1"/>
  <c r="C353" i="1"/>
  <c r="B353" i="1"/>
  <c r="A353" i="1"/>
  <c r="X352" i="1"/>
  <c r="W352" i="1"/>
  <c r="V352" i="1"/>
  <c r="U352" i="1"/>
  <c r="T352" i="1"/>
  <c r="S352" i="1"/>
  <c r="R352" i="1"/>
  <c r="Y352" i="1" s="1"/>
  <c r="P352" i="1"/>
  <c r="L352" i="1"/>
  <c r="C352" i="1"/>
  <c r="B352" i="1"/>
  <c r="A352" i="1"/>
  <c r="X351" i="1"/>
  <c r="W351" i="1"/>
  <c r="U351" i="1"/>
  <c r="S351" i="1"/>
  <c r="T351" i="1" s="1"/>
  <c r="R351" i="1"/>
  <c r="V351" i="1" s="1"/>
  <c r="P351" i="1"/>
  <c r="L351" i="1"/>
  <c r="C351" i="1"/>
  <c r="B351" i="1"/>
  <c r="A351" i="1"/>
  <c r="X350" i="1"/>
  <c r="W350" i="1"/>
  <c r="T350" i="1"/>
  <c r="S350" i="1"/>
  <c r="R350" i="1"/>
  <c r="Y350" i="1" s="1"/>
  <c r="P350" i="1"/>
  <c r="L350" i="1"/>
  <c r="C350" i="1"/>
  <c r="B350" i="1"/>
  <c r="A350" i="1"/>
  <c r="X349" i="1"/>
  <c r="W349" i="1"/>
  <c r="U349" i="1" s="1"/>
  <c r="V349" i="1"/>
  <c r="S349" i="1"/>
  <c r="T349" i="1" s="1"/>
  <c r="R349" i="1"/>
  <c r="Y349" i="1" s="1"/>
  <c r="P349" i="1"/>
  <c r="L349" i="1"/>
  <c r="C349" i="1"/>
  <c r="B349" i="1"/>
  <c r="A349" i="1"/>
  <c r="X348" i="1"/>
  <c r="W348" i="1"/>
  <c r="T348" i="1"/>
  <c r="S348" i="1"/>
  <c r="R348" i="1"/>
  <c r="V348" i="1" s="1"/>
  <c r="P348" i="1"/>
  <c r="L348" i="1"/>
  <c r="C348" i="1"/>
  <c r="B348" i="1"/>
  <c r="A348" i="1"/>
  <c r="Y347" i="1"/>
  <c r="X347" i="1"/>
  <c r="W347" i="1"/>
  <c r="U347" i="1" s="1"/>
  <c r="V347" i="1"/>
  <c r="T347" i="1"/>
  <c r="S347" i="1"/>
  <c r="R347" i="1"/>
  <c r="P347" i="1"/>
  <c r="L347" i="1"/>
  <c r="C347" i="1"/>
  <c r="B347" i="1"/>
  <c r="A347" i="1"/>
  <c r="X346" i="1"/>
  <c r="W346" i="1"/>
  <c r="V346" i="1"/>
  <c r="T346" i="1"/>
  <c r="S346" i="1"/>
  <c r="R346" i="1"/>
  <c r="U346" i="1" s="1"/>
  <c r="P346" i="1"/>
  <c r="L346" i="1"/>
  <c r="C346" i="1"/>
  <c r="B346" i="1"/>
  <c r="A346" i="1"/>
  <c r="Y345" i="1"/>
  <c r="X345" i="1"/>
  <c r="W345" i="1"/>
  <c r="S345" i="1"/>
  <c r="T345" i="1" s="1"/>
  <c r="R345" i="1"/>
  <c r="U345" i="1" s="1"/>
  <c r="P345" i="1"/>
  <c r="L345" i="1"/>
  <c r="C345" i="1"/>
  <c r="B345" i="1"/>
  <c r="A345" i="1"/>
  <c r="X344" i="1"/>
  <c r="W344" i="1"/>
  <c r="V344" i="1"/>
  <c r="U344" i="1"/>
  <c r="T344" i="1"/>
  <c r="S344" i="1"/>
  <c r="R344" i="1"/>
  <c r="Y344" i="1" s="1"/>
  <c r="P344" i="1"/>
  <c r="L344" i="1"/>
  <c r="C344" i="1"/>
  <c r="B344" i="1"/>
  <c r="A344" i="1"/>
  <c r="X343" i="1"/>
  <c r="W343" i="1"/>
  <c r="U343" i="1"/>
  <c r="S343" i="1"/>
  <c r="T343" i="1" s="1"/>
  <c r="R343" i="1"/>
  <c r="V343" i="1" s="1"/>
  <c r="P343" i="1"/>
  <c r="L343" i="1"/>
  <c r="C343" i="1"/>
  <c r="B343" i="1"/>
  <c r="A343" i="1"/>
  <c r="X342" i="1"/>
  <c r="W342" i="1"/>
  <c r="T342" i="1"/>
  <c r="S342" i="1"/>
  <c r="R342" i="1"/>
  <c r="Y342" i="1" s="1"/>
  <c r="P342" i="1"/>
  <c r="L342" i="1"/>
  <c r="C342" i="1"/>
  <c r="B342" i="1"/>
  <c r="A342" i="1"/>
  <c r="X341" i="1"/>
  <c r="W341" i="1"/>
  <c r="U341" i="1" s="1"/>
  <c r="V341" i="1"/>
  <c r="S341" i="1"/>
  <c r="T341" i="1" s="1"/>
  <c r="R341" i="1"/>
  <c r="Y341" i="1" s="1"/>
  <c r="P341" i="1"/>
  <c r="L341" i="1"/>
  <c r="C341" i="1"/>
  <c r="B341" i="1"/>
  <c r="A341" i="1"/>
  <c r="X340" i="1"/>
  <c r="W340" i="1"/>
  <c r="T340" i="1"/>
  <c r="S340" i="1"/>
  <c r="R340" i="1"/>
  <c r="V340" i="1" s="1"/>
  <c r="P340" i="1"/>
  <c r="L340" i="1"/>
  <c r="C340" i="1"/>
  <c r="B340" i="1"/>
  <c r="A340" i="1"/>
  <c r="Y339" i="1"/>
  <c r="X339" i="1"/>
  <c r="W339" i="1"/>
  <c r="U339" i="1" s="1"/>
  <c r="V339" i="1"/>
  <c r="T339" i="1"/>
  <c r="S339" i="1"/>
  <c r="R339" i="1"/>
  <c r="P339" i="1"/>
  <c r="L339" i="1"/>
  <c r="C339" i="1"/>
  <c r="B339" i="1"/>
  <c r="A339" i="1"/>
  <c r="X338" i="1"/>
  <c r="W338" i="1"/>
  <c r="V338" i="1"/>
  <c r="T338" i="1"/>
  <c r="S338" i="1"/>
  <c r="R338" i="1"/>
  <c r="U338" i="1" s="1"/>
  <c r="P338" i="1"/>
  <c r="L338" i="1"/>
  <c r="C338" i="1"/>
  <c r="B338" i="1"/>
  <c r="A338" i="1"/>
  <c r="Y337" i="1"/>
  <c r="X337" i="1"/>
  <c r="W337" i="1"/>
  <c r="S337" i="1"/>
  <c r="T337" i="1" s="1"/>
  <c r="R337" i="1"/>
  <c r="U337" i="1" s="1"/>
  <c r="P337" i="1"/>
  <c r="L337" i="1"/>
  <c r="C337" i="1"/>
  <c r="B337" i="1"/>
  <c r="A337" i="1"/>
  <c r="X336" i="1"/>
  <c r="W336" i="1"/>
  <c r="V336" i="1"/>
  <c r="U336" i="1"/>
  <c r="T336" i="1"/>
  <c r="S336" i="1"/>
  <c r="R336" i="1"/>
  <c r="Y336" i="1" s="1"/>
  <c r="P336" i="1"/>
  <c r="L336" i="1"/>
  <c r="C336" i="1"/>
  <c r="B336" i="1"/>
  <c r="A336" i="1"/>
  <c r="X335" i="1"/>
  <c r="W335" i="1"/>
  <c r="U335" i="1"/>
  <c r="S335" i="1"/>
  <c r="T335" i="1" s="1"/>
  <c r="R335" i="1"/>
  <c r="V335" i="1" s="1"/>
  <c r="P335" i="1"/>
  <c r="L335" i="1"/>
  <c r="C335" i="1"/>
  <c r="B335" i="1"/>
  <c r="A335" i="1"/>
  <c r="X334" i="1"/>
  <c r="W334" i="1"/>
  <c r="T334" i="1"/>
  <c r="S334" i="1"/>
  <c r="R334" i="1"/>
  <c r="Y334" i="1" s="1"/>
  <c r="P334" i="1"/>
  <c r="L334" i="1"/>
  <c r="C334" i="1"/>
  <c r="B334" i="1"/>
  <c r="A334" i="1"/>
  <c r="X333" i="1"/>
  <c r="W333" i="1"/>
  <c r="U333" i="1" s="1"/>
  <c r="V333" i="1"/>
  <c r="S333" i="1"/>
  <c r="T333" i="1" s="1"/>
  <c r="R333" i="1"/>
  <c r="Y333" i="1" s="1"/>
  <c r="P333" i="1"/>
  <c r="L333" i="1"/>
  <c r="C333" i="1"/>
  <c r="B333" i="1"/>
  <c r="A333" i="1"/>
  <c r="X332" i="1"/>
  <c r="W332" i="1"/>
  <c r="T332" i="1"/>
  <c r="S332" i="1"/>
  <c r="R332" i="1"/>
  <c r="V332" i="1" s="1"/>
  <c r="P332" i="1"/>
  <c r="L332" i="1"/>
  <c r="C332" i="1"/>
  <c r="B332" i="1"/>
  <c r="A332" i="1"/>
  <c r="Y331" i="1"/>
  <c r="X331" i="1"/>
  <c r="W331" i="1"/>
  <c r="U331" i="1" s="1"/>
  <c r="V331" i="1"/>
  <c r="T331" i="1"/>
  <c r="S331" i="1"/>
  <c r="R331" i="1"/>
  <c r="P331" i="1"/>
  <c r="L331" i="1"/>
  <c r="C331" i="1"/>
  <c r="B331" i="1"/>
  <c r="A331" i="1"/>
  <c r="X330" i="1"/>
  <c r="W330" i="1"/>
  <c r="V330" i="1"/>
  <c r="T330" i="1"/>
  <c r="S330" i="1"/>
  <c r="R330" i="1"/>
  <c r="U330" i="1" s="1"/>
  <c r="P330" i="1"/>
  <c r="L330" i="1"/>
  <c r="C330" i="1"/>
  <c r="B330" i="1"/>
  <c r="A330" i="1"/>
  <c r="Y329" i="1"/>
  <c r="X329" i="1"/>
  <c r="W329" i="1"/>
  <c r="S329" i="1"/>
  <c r="T329" i="1" s="1"/>
  <c r="R329" i="1"/>
  <c r="U329" i="1" s="1"/>
  <c r="P329" i="1"/>
  <c r="L329" i="1"/>
  <c r="C329" i="1"/>
  <c r="B329" i="1"/>
  <c r="A329" i="1"/>
  <c r="X328" i="1"/>
  <c r="W328" i="1"/>
  <c r="V328" i="1"/>
  <c r="U328" i="1"/>
  <c r="T328" i="1"/>
  <c r="S328" i="1"/>
  <c r="R328" i="1"/>
  <c r="Y328" i="1" s="1"/>
  <c r="P328" i="1"/>
  <c r="L328" i="1"/>
  <c r="C328" i="1"/>
  <c r="B328" i="1"/>
  <c r="A328" i="1"/>
  <c r="X327" i="1"/>
  <c r="W327" i="1"/>
  <c r="U327" i="1"/>
  <c r="S327" i="1"/>
  <c r="T327" i="1" s="1"/>
  <c r="R327" i="1"/>
  <c r="V327" i="1" s="1"/>
  <c r="P327" i="1"/>
  <c r="L327" i="1"/>
  <c r="C327" i="1"/>
  <c r="B327" i="1"/>
  <c r="A327" i="1"/>
  <c r="X326" i="1"/>
  <c r="W326" i="1"/>
  <c r="T326" i="1"/>
  <c r="S326" i="1"/>
  <c r="R326" i="1"/>
  <c r="Y326" i="1" s="1"/>
  <c r="P326" i="1"/>
  <c r="L326" i="1"/>
  <c r="C326" i="1"/>
  <c r="B326" i="1"/>
  <c r="A326" i="1"/>
  <c r="X325" i="1"/>
  <c r="W325" i="1"/>
  <c r="U325" i="1" s="1"/>
  <c r="V325" i="1"/>
  <c r="S325" i="1"/>
  <c r="T325" i="1" s="1"/>
  <c r="R325" i="1"/>
  <c r="Y325" i="1" s="1"/>
  <c r="P325" i="1"/>
  <c r="L325" i="1"/>
  <c r="C325" i="1"/>
  <c r="B325" i="1"/>
  <c r="A325" i="1"/>
  <c r="X324" i="1"/>
  <c r="W324" i="1"/>
  <c r="T324" i="1"/>
  <c r="S324" i="1"/>
  <c r="R324" i="1"/>
  <c r="V324" i="1" s="1"/>
  <c r="P324" i="1"/>
  <c r="L324" i="1"/>
  <c r="C324" i="1"/>
  <c r="B324" i="1"/>
  <c r="A324" i="1"/>
  <c r="Y323" i="1"/>
  <c r="X323" i="1"/>
  <c r="W323" i="1"/>
  <c r="U323" i="1" s="1"/>
  <c r="V323" i="1"/>
  <c r="T323" i="1"/>
  <c r="S323" i="1"/>
  <c r="R323" i="1"/>
  <c r="P323" i="1"/>
  <c r="L323" i="1"/>
  <c r="C323" i="1"/>
  <c r="B323" i="1"/>
  <c r="A323" i="1"/>
  <c r="X322" i="1"/>
  <c r="W322" i="1"/>
  <c r="V322" i="1"/>
  <c r="T322" i="1"/>
  <c r="S322" i="1"/>
  <c r="R322" i="1"/>
  <c r="U322" i="1" s="1"/>
  <c r="P322" i="1"/>
  <c r="L322" i="1"/>
  <c r="C322" i="1"/>
  <c r="B322" i="1"/>
  <c r="A322" i="1"/>
  <c r="Y321" i="1"/>
  <c r="X321" i="1"/>
  <c r="W321" i="1"/>
  <c r="S321" i="1"/>
  <c r="T321" i="1" s="1"/>
  <c r="R321" i="1"/>
  <c r="U321" i="1" s="1"/>
  <c r="P321" i="1"/>
  <c r="L321" i="1"/>
  <c r="C321" i="1"/>
  <c r="B321" i="1"/>
  <c r="A321" i="1"/>
  <c r="X320" i="1"/>
  <c r="W320" i="1"/>
  <c r="V320" i="1"/>
  <c r="U320" i="1"/>
  <c r="T320" i="1"/>
  <c r="S320" i="1"/>
  <c r="R320" i="1"/>
  <c r="Y320" i="1" s="1"/>
  <c r="P320" i="1"/>
  <c r="L320" i="1"/>
  <c r="C320" i="1"/>
  <c r="B320" i="1"/>
  <c r="A320" i="1"/>
  <c r="X319" i="1"/>
  <c r="W319" i="1"/>
  <c r="U319" i="1"/>
  <c r="S319" i="1"/>
  <c r="T319" i="1" s="1"/>
  <c r="R319" i="1"/>
  <c r="V319" i="1" s="1"/>
  <c r="P319" i="1"/>
  <c r="L319" i="1"/>
  <c r="C319" i="1"/>
  <c r="B319" i="1"/>
  <c r="A319" i="1"/>
  <c r="X318" i="1"/>
  <c r="W318" i="1"/>
  <c r="T318" i="1"/>
  <c r="S318" i="1"/>
  <c r="R318" i="1"/>
  <c r="Y318" i="1" s="1"/>
  <c r="P318" i="1"/>
  <c r="L318" i="1"/>
  <c r="C318" i="1"/>
  <c r="B318" i="1"/>
  <c r="A318" i="1"/>
  <c r="X317" i="1"/>
  <c r="W317" i="1"/>
  <c r="U317" i="1" s="1"/>
  <c r="V317" i="1"/>
  <c r="S317" i="1"/>
  <c r="T317" i="1" s="1"/>
  <c r="R317" i="1"/>
  <c r="Y317" i="1" s="1"/>
  <c r="P317" i="1"/>
  <c r="L317" i="1"/>
  <c r="C317" i="1"/>
  <c r="B317" i="1"/>
  <c r="A317" i="1"/>
  <c r="X316" i="1"/>
  <c r="W316" i="1"/>
  <c r="T316" i="1"/>
  <c r="S316" i="1"/>
  <c r="R316" i="1"/>
  <c r="V316" i="1" s="1"/>
  <c r="P316" i="1"/>
  <c r="L316" i="1"/>
  <c r="C316" i="1"/>
  <c r="B316" i="1"/>
  <c r="A316" i="1"/>
  <c r="Y315" i="1"/>
  <c r="X315" i="1"/>
  <c r="W315" i="1"/>
  <c r="U315" i="1" s="1"/>
  <c r="V315" i="1"/>
  <c r="T315" i="1"/>
  <c r="S315" i="1"/>
  <c r="R315" i="1"/>
  <c r="P315" i="1"/>
  <c r="L315" i="1"/>
  <c r="C315" i="1"/>
  <c r="B315" i="1"/>
  <c r="A315" i="1"/>
  <c r="X314" i="1"/>
  <c r="W314" i="1"/>
  <c r="V314" i="1"/>
  <c r="T314" i="1"/>
  <c r="S314" i="1"/>
  <c r="R314" i="1"/>
  <c r="U314" i="1" s="1"/>
  <c r="P314" i="1"/>
  <c r="L314" i="1"/>
  <c r="C314" i="1"/>
  <c r="B314" i="1"/>
  <c r="A314" i="1"/>
  <c r="Y313" i="1"/>
  <c r="X313" i="1"/>
  <c r="W313" i="1"/>
  <c r="S313" i="1"/>
  <c r="T313" i="1" s="1"/>
  <c r="R313" i="1"/>
  <c r="U313" i="1" s="1"/>
  <c r="P313" i="1"/>
  <c r="L313" i="1"/>
  <c r="C313" i="1"/>
  <c r="B313" i="1"/>
  <c r="A313" i="1"/>
  <c r="X312" i="1"/>
  <c r="W312" i="1"/>
  <c r="V312" i="1"/>
  <c r="U312" i="1"/>
  <c r="T312" i="1"/>
  <c r="S312" i="1"/>
  <c r="R312" i="1"/>
  <c r="Y312" i="1" s="1"/>
  <c r="P312" i="1"/>
  <c r="L312" i="1"/>
  <c r="C312" i="1"/>
  <c r="B312" i="1"/>
  <c r="A312" i="1"/>
  <c r="X311" i="1"/>
  <c r="W311" i="1"/>
  <c r="U311" i="1"/>
  <c r="S311" i="1"/>
  <c r="T311" i="1" s="1"/>
  <c r="R311" i="1"/>
  <c r="V311" i="1" s="1"/>
  <c r="P311" i="1"/>
  <c r="L311" i="1"/>
  <c r="C311" i="1"/>
  <c r="B311" i="1"/>
  <c r="A311" i="1"/>
  <c r="X310" i="1"/>
  <c r="W310" i="1"/>
  <c r="T310" i="1"/>
  <c r="S310" i="1"/>
  <c r="R310" i="1"/>
  <c r="Y310" i="1" s="1"/>
  <c r="P310" i="1"/>
  <c r="L310" i="1"/>
  <c r="C310" i="1"/>
  <c r="B310" i="1"/>
  <c r="A310" i="1"/>
  <c r="X309" i="1"/>
  <c r="W309" i="1"/>
  <c r="U309" i="1" s="1"/>
  <c r="V309" i="1"/>
  <c r="T309" i="1"/>
  <c r="S309" i="1"/>
  <c r="R309" i="1"/>
  <c r="Y309" i="1" s="1"/>
  <c r="P309" i="1"/>
  <c r="L309" i="1"/>
  <c r="C309" i="1"/>
  <c r="B309" i="1"/>
  <c r="A309" i="1"/>
  <c r="X308" i="1"/>
  <c r="W308" i="1"/>
  <c r="T308" i="1"/>
  <c r="S308" i="1"/>
  <c r="R308" i="1"/>
  <c r="V308" i="1" s="1"/>
  <c r="P308" i="1"/>
  <c r="L308" i="1"/>
  <c r="C308" i="1"/>
  <c r="B308" i="1"/>
  <c r="A308" i="1"/>
  <c r="Y307" i="1"/>
  <c r="X307" i="1"/>
  <c r="W307" i="1"/>
  <c r="U307" i="1" s="1"/>
  <c r="V307" i="1"/>
  <c r="T307" i="1"/>
  <c r="S307" i="1"/>
  <c r="R307" i="1"/>
  <c r="P307" i="1"/>
  <c r="L307" i="1"/>
  <c r="C307" i="1"/>
  <c r="B307" i="1"/>
  <c r="A307" i="1"/>
  <c r="X306" i="1"/>
  <c r="W306" i="1"/>
  <c r="V306" i="1"/>
  <c r="T306" i="1"/>
  <c r="S306" i="1"/>
  <c r="R306" i="1"/>
  <c r="U306" i="1" s="1"/>
  <c r="P306" i="1"/>
  <c r="L306" i="1"/>
  <c r="C306" i="1"/>
  <c r="B306" i="1"/>
  <c r="A306" i="1"/>
  <c r="Y305" i="1"/>
  <c r="X305" i="1"/>
  <c r="W305" i="1"/>
  <c r="S305" i="1"/>
  <c r="T305" i="1" s="1"/>
  <c r="R305" i="1"/>
  <c r="U305" i="1" s="1"/>
  <c r="P305" i="1"/>
  <c r="L305" i="1"/>
  <c r="C305" i="1"/>
  <c r="B305" i="1"/>
  <c r="A305" i="1"/>
  <c r="X304" i="1"/>
  <c r="W304" i="1"/>
  <c r="V304" i="1"/>
  <c r="U304" i="1"/>
  <c r="T304" i="1"/>
  <c r="S304" i="1"/>
  <c r="R304" i="1"/>
  <c r="Y304" i="1" s="1"/>
  <c r="P304" i="1"/>
  <c r="L304" i="1"/>
  <c r="C304" i="1"/>
  <c r="B304" i="1"/>
  <c r="A304" i="1"/>
  <c r="X303" i="1"/>
  <c r="W303" i="1"/>
  <c r="U303" i="1"/>
  <c r="S303" i="1"/>
  <c r="T303" i="1" s="1"/>
  <c r="R303" i="1"/>
  <c r="V303" i="1" s="1"/>
  <c r="P303" i="1"/>
  <c r="L303" i="1"/>
  <c r="C303" i="1"/>
  <c r="B303" i="1"/>
  <c r="A303" i="1"/>
  <c r="X302" i="1"/>
  <c r="W302" i="1"/>
  <c r="T302" i="1"/>
  <c r="S302" i="1"/>
  <c r="R302" i="1"/>
  <c r="Y302" i="1" s="1"/>
  <c r="P302" i="1"/>
  <c r="L302" i="1"/>
  <c r="C302" i="1"/>
  <c r="B302" i="1"/>
  <c r="A302" i="1"/>
  <c r="X301" i="1"/>
  <c r="W301" i="1"/>
  <c r="U301" i="1" s="1"/>
  <c r="V301" i="1"/>
  <c r="T301" i="1"/>
  <c r="S301" i="1"/>
  <c r="R301" i="1"/>
  <c r="Y301" i="1" s="1"/>
  <c r="P301" i="1"/>
  <c r="L301" i="1"/>
  <c r="C301" i="1"/>
  <c r="B301" i="1"/>
  <c r="A301" i="1"/>
  <c r="X300" i="1"/>
  <c r="W300" i="1"/>
  <c r="T300" i="1"/>
  <c r="S300" i="1"/>
  <c r="R300" i="1"/>
  <c r="V300" i="1" s="1"/>
  <c r="P300" i="1"/>
  <c r="L300" i="1"/>
  <c r="C300" i="1"/>
  <c r="B300" i="1"/>
  <c r="A300" i="1"/>
  <c r="Y299" i="1"/>
  <c r="X299" i="1"/>
  <c r="W299" i="1"/>
  <c r="U299" i="1" s="1"/>
  <c r="V299" i="1"/>
  <c r="T299" i="1"/>
  <c r="S299" i="1"/>
  <c r="R299" i="1"/>
  <c r="P299" i="1"/>
  <c r="L299" i="1"/>
  <c r="C299" i="1"/>
  <c r="B299" i="1"/>
  <c r="A299" i="1"/>
  <c r="X298" i="1"/>
  <c r="W298" i="1"/>
  <c r="V298" i="1"/>
  <c r="T298" i="1"/>
  <c r="S298" i="1"/>
  <c r="R298" i="1"/>
  <c r="U298" i="1" s="1"/>
  <c r="P298" i="1"/>
  <c r="L298" i="1"/>
  <c r="C298" i="1"/>
  <c r="B298" i="1"/>
  <c r="A298" i="1"/>
  <c r="Y297" i="1"/>
  <c r="X297" i="1"/>
  <c r="W297" i="1"/>
  <c r="S297" i="1"/>
  <c r="T297" i="1" s="1"/>
  <c r="R297" i="1"/>
  <c r="U297" i="1" s="1"/>
  <c r="P297" i="1"/>
  <c r="L297" i="1"/>
  <c r="C297" i="1"/>
  <c r="B297" i="1"/>
  <c r="A297" i="1"/>
  <c r="X296" i="1"/>
  <c r="W296" i="1"/>
  <c r="V296" i="1"/>
  <c r="U296" i="1"/>
  <c r="T296" i="1"/>
  <c r="S296" i="1"/>
  <c r="R296" i="1"/>
  <c r="Y296" i="1" s="1"/>
  <c r="P296" i="1"/>
  <c r="L296" i="1"/>
  <c r="C296" i="1"/>
  <c r="B296" i="1"/>
  <c r="A296" i="1"/>
  <c r="X295" i="1"/>
  <c r="W295" i="1"/>
  <c r="U295" i="1"/>
  <c r="S295" i="1"/>
  <c r="T295" i="1" s="1"/>
  <c r="R295" i="1"/>
  <c r="V295" i="1" s="1"/>
  <c r="P295" i="1"/>
  <c r="L295" i="1"/>
  <c r="C295" i="1"/>
  <c r="B295" i="1"/>
  <c r="A295" i="1"/>
  <c r="X294" i="1"/>
  <c r="W294" i="1"/>
  <c r="T294" i="1"/>
  <c r="S294" i="1"/>
  <c r="R294" i="1"/>
  <c r="Y294" i="1" s="1"/>
  <c r="P294" i="1"/>
  <c r="L294" i="1"/>
  <c r="C294" i="1"/>
  <c r="B294" i="1"/>
  <c r="A294" i="1"/>
  <c r="X293" i="1"/>
  <c r="W293" i="1"/>
  <c r="U293" i="1" s="1"/>
  <c r="V293" i="1"/>
  <c r="T293" i="1"/>
  <c r="S293" i="1"/>
  <c r="R293" i="1"/>
  <c r="Y293" i="1" s="1"/>
  <c r="P293" i="1"/>
  <c r="L293" i="1"/>
  <c r="C293" i="1"/>
  <c r="B293" i="1"/>
  <c r="A293" i="1"/>
  <c r="X292" i="1"/>
  <c r="W292" i="1"/>
  <c r="T292" i="1"/>
  <c r="S292" i="1"/>
  <c r="R292" i="1"/>
  <c r="V292" i="1" s="1"/>
  <c r="P292" i="1"/>
  <c r="L292" i="1"/>
  <c r="C292" i="1"/>
  <c r="B292" i="1"/>
  <c r="A292" i="1"/>
  <c r="Y291" i="1"/>
  <c r="X291" i="1"/>
  <c r="W291" i="1"/>
  <c r="U291" i="1" s="1"/>
  <c r="V291" i="1"/>
  <c r="T291" i="1"/>
  <c r="S291" i="1"/>
  <c r="R291" i="1"/>
  <c r="P291" i="1"/>
  <c r="L291" i="1"/>
  <c r="C291" i="1"/>
  <c r="B291" i="1"/>
  <c r="A291" i="1"/>
  <c r="X290" i="1"/>
  <c r="W290" i="1"/>
  <c r="V290" i="1"/>
  <c r="T290" i="1"/>
  <c r="S290" i="1"/>
  <c r="R290" i="1"/>
  <c r="U290" i="1" s="1"/>
  <c r="P290" i="1"/>
  <c r="L290" i="1"/>
  <c r="C290" i="1"/>
  <c r="B290" i="1"/>
  <c r="A290" i="1"/>
  <c r="Y289" i="1"/>
  <c r="X289" i="1"/>
  <c r="W289" i="1"/>
  <c r="S289" i="1"/>
  <c r="T289" i="1" s="1"/>
  <c r="R289" i="1"/>
  <c r="U289" i="1" s="1"/>
  <c r="P289" i="1"/>
  <c r="L289" i="1"/>
  <c r="C289" i="1"/>
  <c r="B289" i="1"/>
  <c r="A289" i="1"/>
  <c r="X288" i="1"/>
  <c r="W288" i="1"/>
  <c r="V288" i="1"/>
  <c r="U288" i="1"/>
  <c r="T288" i="1"/>
  <c r="S288" i="1"/>
  <c r="R288" i="1"/>
  <c r="Y288" i="1" s="1"/>
  <c r="P288" i="1"/>
  <c r="L288" i="1"/>
  <c r="C288" i="1"/>
  <c r="B288" i="1"/>
  <c r="A288" i="1"/>
  <c r="X287" i="1"/>
  <c r="W287" i="1"/>
  <c r="U287" i="1"/>
  <c r="S287" i="1"/>
  <c r="T287" i="1" s="1"/>
  <c r="R287" i="1"/>
  <c r="V287" i="1" s="1"/>
  <c r="P287" i="1"/>
  <c r="L287" i="1"/>
  <c r="C287" i="1"/>
  <c r="B287" i="1"/>
  <c r="A287" i="1"/>
  <c r="X286" i="1"/>
  <c r="W286" i="1"/>
  <c r="T286" i="1"/>
  <c r="S286" i="1"/>
  <c r="R286" i="1"/>
  <c r="Y286" i="1" s="1"/>
  <c r="P286" i="1"/>
  <c r="L286" i="1"/>
  <c r="C286" i="1"/>
  <c r="B286" i="1"/>
  <c r="A286" i="1"/>
  <c r="X285" i="1"/>
  <c r="W285" i="1"/>
  <c r="U285" i="1" s="1"/>
  <c r="V285" i="1"/>
  <c r="T285" i="1"/>
  <c r="S285" i="1"/>
  <c r="R285" i="1"/>
  <c r="Y285" i="1" s="1"/>
  <c r="P285" i="1"/>
  <c r="L285" i="1"/>
  <c r="C285" i="1"/>
  <c r="B285" i="1"/>
  <c r="A285" i="1"/>
  <c r="X284" i="1"/>
  <c r="W284" i="1"/>
  <c r="T284" i="1"/>
  <c r="S284" i="1"/>
  <c r="R284" i="1"/>
  <c r="V284" i="1" s="1"/>
  <c r="P284" i="1"/>
  <c r="L284" i="1"/>
  <c r="C284" i="1"/>
  <c r="B284" i="1"/>
  <c r="A284" i="1"/>
  <c r="Y283" i="1"/>
  <c r="X283" i="1"/>
  <c r="W283" i="1"/>
  <c r="U283" i="1" s="1"/>
  <c r="V283" i="1"/>
  <c r="T283" i="1"/>
  <c r="S283" i="1"/>
  <c r="R283" i="1"/>
  <c r="P283" i="1"/>
  <c r="L283" i="1"/>
  <c r="C283" i="1"/>
  <c r="B283" i="1"/>
  <c r="A283" i="1"/>
  <c r="X282" i="1"/>
  <c r="W282" i="1"/>
  <c r="V282" i="1"/>
  <c r="T282" i="1"/>
  <c r="S282" i="1"/>
  <c r="R282" i="1"/>
  <c r="U282" i="1" s="1"/>
  <c r="P282" i="1"/>
  <c r="L282" i="1"/>
  <c r="C282" i="1"/>
  <c r="B282" i="1"/>
  <c r="A282" i="1"/>
  <c r="Y281" i="1"/>
  <c r="X281" i="1"/>
  <c r="W281" i="1"/>
  <c r="S281" i="1"/>
  <c r="T281" i="1" s="1"/>
  <c r="R281" i="1"/>
  <c r="U281" i="1" s="1"/>
  <c r="P281" i="1"/>
  <c r="L281" i="1"/>
  <c r="C281" i="1"/>
  <c r="B281" i="1"/>
  <c r="A281" i="1"/>
  <c r="X280" i="1"/>
  <c r="W280" i="1"/>
  <c r="V280" i="1"/>
  <c r="U280" i="1"/>
  <c r="T280" i="1"/>
  <c r="S280" i="1"/>
  <c r="R280" i="1"/>
  <c r="Y280" i="1" s="1"/>
  <c r="P280" i="1"/>
  <c r="L280" i="1"/>
  <c r="C280" i="1"/>
  <c r="B280" i="1"/>
  <c r="A280" i="1"/>
  <c r="X279" i="1"/>
  <c r="W279" i="1"/>
  <c r="U279" i="1"/>
  <c r="S279" i="1"/>
  <c r="T279" i="1" s="1"/>
  <c r="R279" i="1"/>
  <c r="V279" i="1" s="1"/>
  <c r="P279" i="1"/>
  <c r="L279" i="1"/>
  <c r="C279" i="1"/>
  <c r="B279" i="1"/>
  <c r="A279" i="1"/>
  <c r="X278" i="1"/>
  <c r="W278" i="1"/>
  <c r="T278" i="1"/>
  <c r="S278" i="1"/>
  <c r="R278" i="1"/>
  <c r="Y278" i="1" s="1"/>
  <c r="P278" i="1"/>
  <c r="L278" i="1"/>
  <c r="C278" i="1"/>
  <c r="B278" i="1"/>
  <c r="A278" i="1"/>
  <c r="X277" i="1"/>
  <c r="W277" i="1"/>
  <c r="U277" i="1" s="1"/>
  <c r="V277" i="1"/>
  <c r="T277" i="1"/>
  <c r="S277" i="1"/>
  <c r="R277" i="1"/>
  <c r="Y277" i="1" s="1"/>
  <c r="P277" i="1"/>
  <c r="L277" i="1"/>
  <c r="C277" i="1"/>
  <c r="B277" i="1"/>
  <c r="A277" i="1"/>
  <c r="X276" i="1"/>
  <c r="W276" i="1"/>
  <c r="T276" i="1"/>
  <c r="S276" i="1"/>
  <c r="R276" i="1"/>
  <c r="V276" i="1" s="1"/>
  <c r="P276" i="1"/>
  <c r="L276" i="1"/>
  <c r="C276" i="1"/>
  <c r="B276" i="1"/>
  <c r="A276" i="1"/>
  <c r="Y275" i="1"/>
  <c r="X275" i="1"/>
  <c r="W275" i="1"/>
  <c r="U275" i="1" s="1"/>
  <c r="V275" i="1"/>
  <c r="S275" i="1"/>
  <c r="T275" i="1" s="1"/>
  <c r="R275" i="1"/>
  <c r="P275" i="1"/>
  <c r="L275" i="1"/>
  <c r="C275" i="1"/>
  <c r="B275" i="1"/>
  <c r="A275" i="1"/>
  <c r="X274" i="1"/>
  <c r="W274" i="1"/>
  <c r="V274" i="1"/>
  <c r="T274" i="1"/>
  <c r="S274" i="1"/>
  <c r="R274" i="1"/>
  <c r="U274" i="1" s="1"/>
  <c r="P274" i="1"/>
  <c r="L274" i="1"/>
  <c r="C274" i="1"/>
  <c r="B274" i="1"/>
  <c r="A274" i="1"/>
  <c r="Y273" i="1"/>
  <c r="X273" i="1"/>
  <c r="W273" i="1"/>
  <c r="S273" i="1"/>
  <c r="T273" i="1" s="1"/>
  <c r="R273" i="1"/>
  <c r="U273" i="1" s="1"/>
  <c r="P273" i="1"/>
  <c r="L273" i="1"/>
  <c r="C273" i="1"/>
  <c r="B273" i="1"/>
  <c r="A273" i="1"/>
  <c r="X272" i="1"/>
  <c r="W272" i="1"/>
  <c r="V272" i="1"/>
  <c r="U272" i="1"/>
  <c r="T272" i="1"/>
  <c r="S272" i="1"/>
  <c r="R272" i="1"/>
  <c r="Y272" i="1" s="1"/>
  <c r="P272" i="1"/>
  <c r="L272" i="1"/>
  <c r="C272" i="1"/>
  <c r="B272" i="1"/>
  <c r="A272" i="1"/>
  <c r="X271" i="1"/>
  <c r="W271" i="1"/>
  <c r="U271" i="1"/>
  <c r="S271" i="1"/>
  <c r="T271" i="1" s="1"/>
  <c r="R271" i="1"/>
  <c r="V271" i="1" s="1"/>
  <c r="P271" i="1"/>
  <c r="L271" i="1"/>
  <c r="C271" i="1"/>
  <c r="B271" i="1"/>
  <c r="A271" i="1"/>
  <c r="X270" i="1"/>
  <c r="W270" i="1"/>
  <c r="T270" i="1"/>
  <c r="S270" i="1"/>
  <c r="R270" i="1"/>
  <c r="Y270" i="1" s="1"/>
  <c r="P270" i="1"/>
  <c r="L270" i="1"/>
  <c r="C270" i="1"/>
  <c r="B270" i="1"/>
  <c r="A270" i="1"/>
  <c r="Y269" i="1"/>
  <c r="X269" i="1"/>
  <c r="W269" i="1"/>
  <c r="U269" i="1" s="1"/>
  <c r="V269" i="1"/>
  <c r="T269" i="1"/>
  <c r="S269" i="1"/>
  <c r="R269" i="1"/>
  <c r="P269" i="1"/>
  <c r="L269" i="1"/>
  <c r="C269" i="1"/>
  <c r="B269" i="1"/>
  <c r="A269" i="1"/>
  <c r="X268" i="1"/>
  <c r="W268" i="1"/>
  <c r="T268" i="1"/>
  <c r="S268" i="1"/>
  <c r="R268" i="1"/>
  <c r="V268" i="1" s="1"/>
  <c r="P268" i="1"/>
  <c r="L268" i="1"/>
  <c r="C268" i="1"/>
  <c r="B268" i="1"/>
  <c r="A268" i="1"/>
  <c r="Y267" i="1"/>
  <c r="X267" i="1"/>
  <c r="W267" i="1"/>
  <c r="U267" i="1" s="1"/>
  <c r="V267" i="1"/>
  <c r="S267" i="1"/>
  <c r="T267" i="1" s="1"/>
  <c r="R267" i="1"/>
  <c r="P267" i="1"/>
  <c r="L267" i="1"/>
  <c r="C267" i="1"/>
  <c r="B267" i="1"/>
  <c r="A267" i="1"/>
  <c r="X266" i="1"/>
  <c r="W266" i="1"/>
  <c r="V266" i="1"/>
  <c r="T266" i="1"/>
  <c r="S266" i="1"/>
  <c r="R266" i="1"/>
  <c r="U266" i="1" s="1"/>
  <c r="P266" i="1"/>
  <c r="L266" i="1"/>
  <c r="C266" i="1"/>
  <c r="B266" i="1"/>
  <c r="A266" i="1"/>
  <c r="Y265" i="1"/>
  <c r="X265" i="1"/>
  <c r="W265" i="1"/>
  <c r="S265" i="1"/>
  <c r="T265" i="1" s="1"/>
  <c r="R265" i="1"/>
  <c r="U265" i="1" s="1"/>
  <c r="P265" i="1"/>
  <c r="L265" i="1"/>
  <c r="C265" i="1"/>
  <c r="B265" i="1"/>
  <c r="A265" i="1"/>
  <c r="X264" i="1"/>
  <c r="W264" i="1"/>
  <c r="V264" i="1"/>
  <c r="U264" i="1"/>
  <c r="T264" i="1"/>
  <c r="S264" i="1"/>
  <c r="R264" i="1"/>
  <c r="Y264" i="1" s="1"/>
  <c r="P264" i="1"/>
  <c r="L264" i="1"/>
  <c r="C264" i="1"/>
  <c r="B264" i="1"/>
  <c r="A264" i="1"/>
  <c r="X263" i="1"/>
  <c r="W263" i="1"/>
  <c r="U263" i="1"/>
  <c r="S263" i="1"/>
  <c r="T263" i="1" s="1"/>
  <c r="R263" i="1"/>
  <c r="V263" i="1" s="1"/>
  <c r="P263" i="1"/>
  <c r="L263" i="1"/>
  <c r="C263" i="1"/>
  <c r="B263" i="1"/>
  <c r="A263" i="1"/>
  <c r="X262" i="1"/>
  <c r="W262" i="1"/>
  <c r="T262" i="1"/>
  <c r="S262" i="1"/>
  <c r="R262" i="1"/>
  <c r="Y262" i="1" s="1"/>
  <c r="P262" i="1"/>
  <c r="L262" i="1"/>
  <c r="C262" i="1"/>
  <c r="B262" i="1"/>
  <c r="A262" i="1"/>
  <c r="Y261" i="1"/>
  <c r="X261" i="1"/>
  <c r="W261" i="1"/>
  <c r="U261" i="1" s="1"/>
  <c r="V261" i="1"/>
  <c r="T261" i="1"/>
  <c r="S261" i="1"/>
  <c r="R261" i="1"/>
  <c r="P261" i="1"/>
  <c r="L261" i="1"/>
  <c r="C261" i="1"/>
  <c r="B261" i="1"/>
  <c r="A261" i="1"/>
  <c r="X260" i="1"/>
  <c r="W260" i="1"/>
  <c r="T260" i="1"/>
  <c r="S260" i="1"/>
  <c r="R260" i="1"/>
  <c r="V260" i="1" s="1"/>
  <c r="P260" i="1"/>
  <c r="L260" i="1"/>
  <c r="C260" i="1"/>
  <c r="B260" i="1"/>
  <c r="A260" i="1"/>
  <c r="Y259" i="1"/>
  <c r="X259" i="1"/>
  <c r="W259" i="1"/>
  <c r="U259" i="1" s="1"/>
  <c r="V259" i="1"/>
  <c r="S259" i="1"/>
  <c r="T259" i="1" s="1"/>
  <c r="R259" i="1"/>
  <c r="P259" i="1"/>
  <c r="L259" i="1"/>
  <c r="C259" i="1"/>
  <c r="B259" i="1"/>
  <c r="A259" i="1"/>
  <c r="X258" i="1"/>
  <c r="W258" i="1"/>
  <c r="V258" i="1"/>
  <c r="T258" i="1"/>
  <c r="S258" i="1"/>
  <c r="R258" i="1"/>
  <c r="U258" i="1" s="1"/>
  <c r="P258" i="1"/>
  <c r="L258" i="1"/>
  <c r="C258" i="1"/>
  <c r="B258" i="1"/>
  <c r="A258" i="1"/>
  <c r="Y257" i="1"/>
  <c r="X257" i="1"/>
  <c r="W257" i="1"/>
  <c r="S257" i="1"/>
  <c r="T257" i="1" s="1"/>
  <c r="R257" i="1"/>
  <c r="U257" i="1" s="1"/>
  <c r="P257" i="1"/>
  <c r="L257" i="1"/>
  <c r="C257" i="1"/>
  <c r="B257" i="1"/>
  <c r="A257" i="1"/>
  <c r="X256" i="1"/>
  <c r="W256" i="1"/>
  <c r="V256" i="1"/>
  <c r="U256" i="1"/>
  <c r="T256" i="1"/>
  <c r="S256" i="1"/>
  <c r="R256" i="1"/>
  <c r="Y256" i="1" s="1"/>
  <c r="P256" i="1"/>
  <c r="L256" i="1"/>
  <c r="C256" i="1"/>
  <c r="B256" i="1"/>
  <c r="A256" i="1"/>
  <c r="X255" i="1"/>
  <c r="W255" i="1"/>
  <c r="U255" i="1"/>
  <c r="S255" i="1"/>
  <c r="T255" i="1" s="1"/>
  <c r="R255" i="1"/>
  <c r="V255" i="1" s="1"/>
  <c r="P255" i="1"/>
  <c r="L255" i="1"/>
  <c r="C255" i="1"/>
  <c r="B255" i="1"/>
  <c r="A255" i="1"/>
  <c r="X254" i="1"/>
  <c r="W254" i="1"/>
  <c r="T254" i="1"/>
  <c r="S254" i="1"/>
  <c r="R254" i="1"/>
  <c r="Y254" i="1" s="1"/>
  <c r="P254" i="1"/>
  <c r="L254" i="1"/>
  <c r="C254" i="1"/>
  <c r="B254" i="1"/>
  <c r="A254" i="1"/>
  <c r="Y253" i="1"/>
  <c r="X253" i="1"/>
  <c r="W253" i="1"/>
  <c r="U253" i="1" s="1"/>
  <c r="V253" i="1"/>
  <c r="T253" i="1"/>
  <c r="S253" i="1"/>
  <c r="R253" i="1"/>
  <c r="P253" i="1"/>
  <c r="L253" i="1"/>
  <c r="C253" i="1"/>
  <c r="B253" i="1"/>
  <c r="A253" i="1"/>
  <c r="X252" i="1"/>
  <c r="W252" i="1"/>
  <c r="T252" i="1"/>
  <c r="S252" i="1"/>
  <c r="R252" i="1"/>
  <c r="V252" i="1" s="1"/>
  <c r="P252" i="1"/>
  <c r="L252" i="1"/>
  <c r="C252" i="1"/>
  <c r="B252" i="1"/>
  <c r="A252" i="1"/>
  <c r="Y251" i="1"/>
  <c r="X251" i="1"/>
  <c r="W251" i="1"/>
  <c r="U251" i="1" s="1"/>
  <c r="V251" i="1"/>
  <c r="S251" i="1"/>
  <c r="T251" i="1" s="1"/>
  <c r="R251" i="1"/>
  <c r="P251" i="1"/>
  <c r="L251" i="1"/>
  <c r="C251" i="1"/>
  <c r="B251" i="1"/>
  <c r="A251" i="1"/>
  <c r="X250" i="1"/>
  <c r="W250" i="1"/>
  <c r="V250" i="1"/>
  <c r="T250" i="1"/>
  <c r="S250" i="1"/>
  <c r="R250" i="1"/>
  <c r="U250" i="1" s="1"/>
  <c r="P250" i="1"/>
  <c r="L250" i="1"/>
  <c r="C250" i="1"/>
  <c r="B250" i="1"/>
  <c r="A250" i="1"/>
  <c r="Y249" i="1"/>
  <c r="X249" i="1"/>
  <c r="W249" i="1"/>
  <c r="S249" i="1"/>
  <c r="T249" i="1" s="1"/>
  <c r="R249" i="1"/>
  <c r="U249" i="1" s="1"/>
  <c r="P249" i="1"/>
  <c r="L249" i="1"/>
  <c r="C249" i="1"/>
  <c r="B249" i="1"/>
  <c r="A249" i="1"/>
  <c r="X248" i="1"/>
  <c r="W248" i="1"/>
  <c r="V248" i="1"/>
  <c r="U248" i="1"/>
  <c r="T248" i="1"/>
  <c r="S248" i="1"/>
  <c r="R248" i="1"/>
  <c r="Y248" i="1" s="1"/>
  <c r="P248" i="1"/>
  <c r="L248" i="1"/>
  <c r="C248" i="1"/>
  <c r="B248" i="1"/>
  <c r="A248" i="1"/>
  <c r="X247" i="1"/>
  <c r="W247" i="1"/>
  <c r="U247" i="1"/>
  <c r="S247" i="1"/>
  <c r="T247" i="1" s="1"/>
  <c r="R247" i="1"/>
  <c r="V247" i="1" s="1"/>
  <c r="P247" i="1"/>
  <c r="L247" i="1"/>
  <c r="C247" i="1"/>
  <c r="B247" i="1"/>
  <c r="A247" i="1"/>
  <c r="X246" i="1"/>
  <c r="W246" i="1"/>
  <c r="T246" i="1"/>
  <c r="S246" i="1"/>
  <c r="R246" i="1"/>
  <c r="Y246" i="1" s="1"/>
  <c r="P246" i="1"/>
  <c r="L246" i="1"/>
  <c r="C246" i="1"/>
  <c r="B246" i="1"/>
  <c r="A246" i="1"/>
  <c r="Y245" i="1"/>
  <c r="X245" i="1"/>
  <c r="W245" i="1"/>
  <c r="U245" i="1" s="1"/>
  <c r="V245" i="1"/>
  <c r="T245" i="1"/>
  <c r="S245" i="1"/>
  <c r="R245" i="1"/>
  <c r="P245" i="1"/>
  <c r="L245" i="1"/>
  <c r="C245" i="1"/>
  <c r="B245" i="1"/>
  <c r="A245" i="1"/>
  <c r="X244" i="1"/>
  <c r="W244" i="1"/>
  <c r="T244" i="1"/>
  <c r="S244" i="1"/>
  <c r="R244" i="1"/>
  <c r="V244" i="1" s="1"/>
  <c r="P244" i="1"/>
  <c r="L244" i="1"/>
  <c r="C244" i="1"/>
  <c r="B244" i="1"/>
  <c r="A244" i="1"/>
  <c r="Y243" i="1"/>
  <c r="X243" i="1"/>
  <c r="W243" i="1"/>
  <c r="U243" i="1" s="1"/>
  <c r="V243" i="1"/>
  <c r="S243" i="1"/>
  <c r="T243" i="1" s="1"/>
  <c r="R243" i="1"/>
  <c r="P243" i="1"/>
  <c r="L243" i="1"/>
  <c r="C243" i="1"/>
  <c r="B243" i="1"/>
  <c r="A243" i="1"/>
  <c r="X242" i="1"/>
  <c r="W242" i="1"/>
  <c r="V242" i="1"/>
  <c r="T242" i="1"/>
  <c r="S242" i="1"/>
  <c r="R242" i="1"/>
  <c r="U242" i="1" s="1"/>
  <c r="P242" i="1"/>
  <c r="L242" i="1"/>
  <c r="C242" i="1"/>
  <c r="B242" i="1"/>
  <c r="A242" i="1"/>
  <c r="Y241" i="1"/>
  <c r="X241" i="1"/>
  <c r="W241" i="1"/>
  <c r="S241" i="1"/>
  <c r="T241" i="1" s="1"/>
  <c r="R241" i="1"/>
  <c r="U241" i="1" s="1"/>
  <c r="P241" i="1"/>
  <c r="L241" i="1"/>
  <c r="C241" i="1"/>
  <c r="B241" i="1"/>
  <c r="A241" i="1"/>
  <c r="X240" i="1"/>
  <c r="W240" i="1"/>
  <c r="V240" i="1"/>
  <c r="U240" i="1"/>
  <c r="T240" i="1"/>
  <c r="S240" i="1"/>
  <c r="R240" i="1"/>
  <c r="Y240" i="1" s="1"/>
  <c r="P240" i="1"/>
  <c r="L240" i="1"/>
  <c r="C240" i="1"/>
  <c r="B240" i="1"/>
  <c r="A240" i="1"/>
  <c r="X239" i="1"/>
  <c r="W239" i="1"/>
  <c r="U239" i="1"/>
  <c r="S239" i="1"/>
  <c r="T239" i="1" s="1"/>
  <c r="R239" i="1"/>
  <c r="V239" i="1" s="1"/>
  <c r="P239" i="1"/>
  <c r="L239" i="1"/>
  <c r="C239" i="1"/>
  <c r="B239" i="1"/>
  <c r="A239" i="1"/>
  <c r="X238" i="1"/>
  <c r="W238" i="1"/>
  <c r="T238" i="1"/>
  <c r="S238" i="1"/>
  <c r="R238" i="1"/>
  <c r="Y238" i="1" s="1"/>
  <c r="P238" i="1"/>
  <c r="L238" i="1"/>
  <c r="C238" i="1"/>
  <c r="B238" i="1"/>
  <c r="A238" i="1"/>
  <c r="Y237" i="1"/>
  <c r="X237" i="1"/>
  <c r="W237" i="1"/>
  <c r="U237" i="1" s="1"/>
  <c r="V237" i="1"/>
  <c r="T237" i="1"/>
  <c r="S237" i="1"/>
  <c r="R237" i="1"/>
  <c r="P237" i="1"/>
  <c r="L237" i="1"/>
  <c r="C237" i="1"/>
  <c r="B237" i="1"/>
  <c r="A237" i="1"/>
  <c r="X236" i="1"/>
  <c r="W236" i="1"/>
  <c r="T236" i="1"/>
  <c r="S236" i="1"/>
  <c r="R236" i="1"/>
  <c r="V236" i="1" s="1"/>
  <c r="P236" i="1"/>
  <c r="L236" i="1"/>
  <c r="C236" i="1"/>
  <c r="B236" i="1"/>
  <c r="A236" i="1"/>
  <c r="Y235" i="1"/>
  <c r="X235" i="1"/>
  <c r="W235" i="1"/>
  <c r="U235" i="1" s="1"/>
  <c r="V235" i="1"/>
  <c r="S235" i="1"/>
  <c r="T235" i="1" s="1"/>
  <c r="R235" i="1"/>
  <c r="P235" i="1"/>
  <c r="L235" i="1"/>
  <c r="C235" i="1"/>
  <c r="B235" i="1"/>
  <c r="A235" i="1"/>
  <c r="X234" i="1"/>
  <c r="W234" i="1"/>
  <c r="V234" i="1"/>
  <c r="T234" i="1"/>
  <c r="S234" i="1"/>
  <c r="R234" i="1"/>
  <c r="U234" i="1" s="1"/>
  <c r="P234" i="1"/>
  <c r="L234" i="1"/>
  <c r="C234" i="1"/>
  <c r="B234" i="1"/>
  <c r="A234" i="1"/>
  <c r="Y233" i="1"/>
  <c r="X233" i="1"/>
  <c r="W233" i="1"/>
  <c r="S233" i="1"/>
  <c r="T233" i="1" s="1"/>
  <c r="R233" i="1"/>
  <c r="U233" i="1" s="1"/>
  <c r="P233" i="1"/>
  <c r="L233" i="1"/>
  <c r="C233" i="1"/>
  <c r="B233" i="1"/>
  <c r="A233" i="1"/>
  <c r="X232" i="1"/>
  <c r="W232" i="1"/>
  <c r="V232" i="1"/>
  <c r="U232" i="1"/>
  <c r="T232" i="1"/>
  <c r="S232" i="1"/>
  <c r="R232" i="1"/>
  <c r="Y232" i="1" s="1"/>
  <c r="P232" i="1"/>
  <c r="L232" i="1"/>
  <c r="C232" i="1"/>
  <c r="B232" i="1"/>
  <c r="A232" i="1"/>
  <c r="X231" i="1"/>
  <c r="W231" i="1"/>
  <c r="U231" i="1"/>
  <c r="S231" i="1"/>
  <c r="T231" i="1" s="1"/>
  <c r="R231" i="1"/>
  <c r="V231" i="1" s="1"/>
  <c r="P231" i="1"/>
  <c r="L231" i="1"/>
  <c r="C231" i="1"/>
  <c r="B231" i="1"/>
  <c r="A231" i="1"/>
  <c r="X230" i="1"/>
  <c r="W230" i="1"/>
  <c r="T230" i="1"/>
  <c r="S230" i="1"/>
  <c r="R230" i="1"/>
  <c r="Y230" i="1" s="1"/>
  <c r="P230" i="1"/>
  <c r="L230" i="1"/>
  <c r="C230" i="1"/>
  <c r="B230" i="1"/>
  <c r="A230" i="1"/>
  <c r="Y229" i="1"/>
  <c r="X229" i="1"/>
  <c r="W229" i="1"/>
  <c r="U229" i="1" s="1"/>
  <c r="V229" i="1"/>
  <c r="T229" i="1"/>
  <c r="S229" i="1"/>
  <c r="R229" i="1"/>
  <c r="P229" i="1"/>
  <c r="L229" i="1"/>
  <c r="C229" i="1"/>
  <c r="B229" i="1"/>
  <c r="A229" i="1"/>
  <c r="Y228" i="1"/>
  <c r="X228" i="1"/>
  <c r="W228" i="1"/>
  <c r="T228" i="1"/>
  <c r="S228" i="1"/>
  <c r="R228" i="1"/>
  <c r="V228" i="1" s="1"/>
  <c r="P228" i="1"/>
  <c r="L228" i="1"/>
  <c r="C228" i="1"/>
  <c r="B228" i="1"/>
  <c r="A228" i="1"/>
  <c r="Y227" i="1"/>
  <c r="X227" i="1"/>
  <c r="W227" i="1"/>
  <c r="U227" i="1" s="1"/>
  <c r="V227" i="1"/>
  <c r="S227" i="1"/>
  <c r="T227" i="1" s="1"/>
  <c r="R227" i="1"/>
  <c r="P227" i="1"/>
  <c r="L227" i="1"/>
  <c r="C227" i="1"/>
  <c r="B227" i="1"/>
  <c r="A227" i="1"/>
  <c r="Y226" i="1"/>
  <c r="X226" i="1"/>
  <c r="W226" i="1"/>
  <c r="V226" i="1"/>
  <c r="T226" i="1"/>
  <c r="S226" i="1"/>
  <c r="R226" i="1"/>
  <c r="U226" i="1" s="1"/>
  <c r="P226" i="1"/>
  <c r="L226" i="1"/>
  <c r="C226" i="1"/>
  <c r="B226" i="1"/>
  <c r="A226" i="1"/>
  <c r="Y225" i="1"/>
  <c r="X225" i="1"/>
  <c r="W225" i="1"/>
  <c r="S225" i="1"/>
  <c r="T225" i="1" s="1"/>
  <c r="R225" i="1"/>
  <c r="U225" i="1" s="1"/>
  <c r="P225" i="1"/>
  <c r="L225" i="1"/>
  <c r="C225" i="1"/>
  <c r="B225" i="1"/>
  <c r="A225" i="1"/>
  <c r="Y224" i="1"/>
  <c r="X224" i="1"/>
  <c r="W224" i="1"/>
  <c r="V224" i="1"/>
  <c r="U224" i="1"/>
  <c r="T224" i="1"/>
  <c r="S224" i="1"/>
  <c r="R224" i="1"/>
  <c r="P224" i="1"/>
  <c r="L224" i="1"/>
  <c r="C224" i="1"/>
  <c r="B224" i="1"/>
  <c r="A224" i="1"/>
  <c r="Y223" i="1"/>
  <c r="X223" i="1"/>
  <c r="W223" i="1"/>
  <c r="U223" i="1"/>
  <c r="S223" i="1"/>
  <c r="T223" i="1" s="1"/>
  <c r="R223" i="1"/>
  <c r="V223" i="1" s="1"/>
  <c r="P223" i="1"/>
  <c r="L223" i="1"/>
  <c r="C223" i="1"/>
  <c r="B223" i="1"/>
  <c r="A223" i="1"/>
  <c r="Y222" i="1"/>
  <c r="X222" i="1"/>
  <c r="W222" i="1"/>
  <c r="T222" i="1"/>
  <c r="S222" i="1"/>
  <c r="R222" i="1"/>
  <c r="P222" i="1"/>
  <c r="L222" i="1"/>
  <c r="C222" i="1"/>
  <c r="B222" i="1"/>
  <c r="A222" i="1"/>
  <c r="Y221" i="1"/>
  <c r="X221" i="1"/>
  <c r="W221" i="1"/>
  <c r="T221" i="1"/>
  <c r="S221" i="1"/>
  <c r="R221" i="1"/>
  <c r="V221" i="1" s="1"/>
  <c r="P221" i="1"/>
  <c r="L221" i="1"/>
  <c r="C221" i="1"/>
  <c r="B221" i="1"/>
  <c r="A221" i="1"/>
  <c r="Y220" i="1"/>
  <c r="X220" i="1"/>
  <c r="W220" i="1"/>
  <c r="S220" i="1"/>
  <c r="T220" i="1" s="1"/>
  <c r="R220" i="1"/>
  <c r="U220" i="1" s="1"/>
  <c r="P220" i="1"/>
  <c r="L220" i="1"/>
  <c r="C220" i="1"/>
  <c r="B220" i="1"/>
  <c r="A220" i="1"/>
  <c r="R219" i="1"/>
  <c r="L219" i="1"/>
  <c r="C219" i="1"/>
  <c r="B219" i="1"/>
  <c r="A219" i="1"/>
  <c r="X218" i="1"/>
  <c r="W218" i="1"/>
  <c r="U218" i="1"/>
  <c r="S218" i="1"/>
  <c r="T218" i="1" s="1"/>
  <c r="R218" i="1"/>
  <c r="V218" i="1" s="1"/>
  <c r="P218" i="1"/>
  <c r="L218" i="1"/>
  <c r="C218" i="1"/>
  <c r="B218" i="1"/>
  <c r="A218" i="1"/>
  <c r="R217" i="1"/>
  <c r="S217" i="1" s="1"/>
  <c r="P217" i="1"/>
  <c r="L217" i="1"/>
  <c r="C217" i="1"/>
  <c r="B217" i="1"/>
  <c r="A217" i="1"/>
  <c r="Y216" i="1"/>
  <c r="X216" i="1"/>
  <c r="W216" i="1"/>
  <c r="U216" i="1" s="1"/>
  <c r="V216" i="1"/>
  <c r="S216" i="1"/>
  <c r="T216" i="1" s="1"/>
  <c r="R216" i="1"/>
  <c r="P216" i="1"/>
  <c r="L216" i="1"/>
  <c r="C216" i="1"/>
  <c r="B216" i="1"/>
  <c r="A216" i="1"/>
  <c r="R215" i="1"/>
  <c r="S215" i="1" s="1"/>
  <c r="P215" i="1"/>
  <c r="L215" i="1"/>
  <c r="C215" i="1"/>
  <c r="B215" i="1"/>
  <c r="A215" i="1"/>
  <c r="X214" i="1"/>
  <c r="W214" i="1"/>
  <c r="U214" i="1"/>
  <c r="S214" i="1"/>
  <c r="T214" i="1" s="1"/>
  <c r="R214" i="1"/>
  <c r="V214" i="1" s="1"/>
  <c r="P214" i="1"/>
  <c r="L214" i="1"/>
  <c r="C214" i="1"/>
  <c r="B214" i="1"/>
  <c r="A214" i="1"/>
  <c r="R213" i="1"/>
  <c r="S213" i="1" s="1"/>
  <c r="P213" i="1"/>
  <c r="L213" i="1"/>
  <c r="C213" i="1"/>
  <c r="B213" i="1"/>
  <c r="A213" i="1"/>
  <c r="Y212" i="1"/>
  <c r="X212" i="1"/>
  <c r="W212" i="1"/>
  <c r="U212" i="1" s="1"/>
  <c r="V212" i="1"/>
  <c r="S212" i="1"/>
  <c r="T212" i="1" s="1"/>
  <c r="R212" i="1"/>
  <c r="P212" i="1"/>
  <c r="L212" i="1"/>
  <c r="C212" i="1"/>
  <c r="B212" i="1"/>
  <c r="A212" i="1"/>
  <c r="R211" i="1"/>
  <c r="S211" i="1" s="1"/>
  <c r="P211" i="1"/>
  <c r="L211" i="1"/>
  <c r="C211" i="1"/>
  <c r="B211" i="1"/>
  <c r="A211" i="1"/>
  <c r="X210" i="1"/>
  <c r="W210" i="1"/>
  <c r="U210" i="1"/>
  <c r="S210" i="1"/>
  <c r="T210" i="1" s="1"/>
  <c r="R210" i="1"/>
  <c r="V210" i="1" s="1"/>
  <c r="P210" i="1"/>
  <c r="L210" i="1"/>
  <c r="C210" i="1"/>
  <c r="B210" i="1"/>
  <c r="A210" i="1"/>
  <c r="R209" i="1"/>
  <c r="S209" i="1" s="1"/>
  <c r="P209" i="1"/>
  <c r="L209" i="1"/>
  <c r="C209" i="1"/>
  <c r="B209" i="1"/>
  <c r="A209" i="1"/>
  <c r="Y208" i="1"/>
  <c r="X208" i="1"/>
  <c r="W208" i="1"/>
  <c r="U208" i="1" s="1"/>
  <c r="V208" i="1"/>
  <c r="S208" i="1"/>
  <c r="T208" i="1" s="1"/>
  <c r="R208" i="1"/>
  <c r="P208" i="1"/>
  <c r="L208" i="1"/>
  <c r="C208" i="1"/>
  <c r="B208" i="1"/>
  <c r="A208" i="1"/>
  <c r="R207" i="1"/>
  <c r="S207" i="1" s="1"/>
  <c r="P207" i="1"/>
  <c r="L207" i="1"/>
  <c r="C207" i="1"/>
  <c r="B207" i="1"/>
  <c r="A207" i="1"/>
  <c r="X206" i="1"/>
  <c r="W206" i="1"/>
  <c r="U206" i="1"/>
  <c r="S206" i="1"/>
  <c r="T206" i="1" s="1"/>
  <c r="R206" i="1"/>
  <c r="V206" i="1" s="1"/>
  <c r="P206" i="1"/>
  <c r="L206" i="1"/>
  <c r="C206" i="1"/>
  <c r="B206" i="1"/>
  <c r="A206" i="1"/>
  <c r="R205" i="1"/>
  <c r="S205" i="1" s="1"/>
  <c r="P205" i="1"/>
  <c r="L205" i="1"/>
  <c r="C205" i="1"/>
  <c r="B205" i="1"/>
  <c r="A205" i="1"/>
  <c r="Y204" i="1"/>
  <c r="X204" i="1"/>
  <c r="W204" i="1"/>
  <c r="U204" i="1" s="1"/>
  <c r="V204" i="1"/>
  <c r="S204" i="1"/>
  <c r="T204" i="1" s="1"/>
  <c r="R204" i="1"/>
  <c r="P204" i="1"/>
  <c r="L204" i="1"/>
  <c r="C204" i="1"/>
  <c r="B204" i="1"/>
  <c r="A204" i="1"/>
  <c r="R203" i="1"/>
  <c r="S203" i="1" s="1"/>
  <c r="P203" i="1"/>
  <c r="L203" i="1"/>
  <c r="C203" i="1"/>
  <c r="B203" i="1"/>
  <c r="A203" i="1"/>
  <c r="X202" i="1"/>
  <c r="W202" i="1"/>
  <c r="U202" i="1"/>
  <c r="S202" i="1"/>
  <c r="T202" i="1" s="1"/>
  <c r="R202" i="1"/>
  <c r="V202" i="1" s="1"/>
  <c r="P202" i="1"/>
  <c r="L202" i="1"/>
  <c r="C202" i="1"/>
  <c r="B202" i="1"/>
  <c r="A202" i="1"/>
  <c r="R201" i="1"/>
  <c r="S201" i="1" s="1"/>
  <c r="P201" i="1"/>
  <c r="L201" i="1"/>
  <c r="C201" i="1"/>
  <c r="B201" i="1"/>
  <c r="A201" i="1"/>
  <c r="Y200" i="1"/>
  <c r="X200" i="1"/>
  <c r="W200" i="1"/>
  <c r="U200" i="1" s="1"/>
  <c r="V200" i="1"/>
  <c r="S200" i="1"/>
  <c r="T200" i="1" s="1"/>
  <c r="R200" i="1"/>
  <c r="P200" i="1"/>
  <c r="L200" i="1"/>
  <c r="C200" i="1"/>
  <c r="B200" i="1"/>
  <c r="A200" i="1"/>
  <c r="R199" i="1"/>
  <c r="S199" i="1" s="1"/>
  <c r="P199" i="1"/>
  <c r="L199" i="1"/>
  <c r="C199" i="1"/>
  <c r="B199" i="1"/>
  <c r="A199" i="1"/>
  <c r="X198" i="1"/>
  <c r="W198" i="1"/>
  <c r="U198" i="1"/>
  <c r="S198" i="1"/>
  <c r="T198" i="1" s="1"/>
  <c r="R198" i="1"/>
  <c r="V198" i="1" s="1"/>
  <c r="P198" i="1"/>
  <c r="L198" i="1"/>
  <c r="C198" i="1"/>
  <c r="B198" i="1"/>
  <c r="A198" i="1"/>
  <c r="R197" i="1"/>
  <c r="S197" i="1" s="1"/>
  <c r="P197" i="1"/>
  <c r="L197" i="1"/>
  <c r="C197" i="1"/>
  <c r="B197" i="1"/>
  <c r="A197" i="1"/>
  <c r="Y196" i="1"/>
  <c r="X196" i="1"/>
  <c r="W196" i="1"/>
  <c r="U196" i="1" s="1"/>
  <c r="V196" i="1"/>
  <c r="S196" i="1"/>
  <c r="T196" i="1" s="1"/>
  <c r="R196" i="1"/>
  <c r="P196" i="1"/>
  <c r="L196" i="1"/>
  <c r="C196" i="1"/>
  <c r="B196" i="1"/>
  <c r="A196" i="1"/>
  <c r="R195" i="1"/>
  <c r="S195" i="1" s="1"/>
  <c r="P195" i="1"/>
  <c r="L195" i="1"/>
  <c r="C195" i="1"/>
  <c r="B195" i="1"/>
  <c r="A195" i="1"/>
  <c r="X194" i="1"/>
  <c r="W194" i="1"/>
  <c r="U194" i="1"/>
  <c r="S194" i="1"/>
  <c r="T194" i="1" s="1"/>
  <c r="R194" i="1"/>
  <c r="V194" i="1" s="1"/>
  <c r="P194" i="1"/>
  <c r="L194" i="1"/>
  <c r="C194" i="1"/>
  <c r="B194" i="1"/>
  <c r="A194" i="1"/>
  <c r="R193" i="1"/>
  <c r="S193" i="1" s="1"/>
  <c r="P193" i="1"/>
  <c r="L193" i="1"/>
  <c r="C193" i="1"/>
  <c r="B193" i="1"/>
  <c r="A193" i="1"/>
  <c r="Y192" i="1"/>
  <c r="X192" i="1"/>
  <c r="W192" i="1"/>
  <c r="U192" i="1" s="1"/>
  <c r="V192" i="1"/>
  <c r="S192" i="1"/>
  <c r="T192" i="1" s="1"/>
  <c r="R192" i="1"/>
  <c r="P192" i="1"/>
  <c r="L192" i="1"/>
  <c r="C192" i="1"/>
  <c r="B192" i="1"/>
  <c r="A192" i="1"/>
  <c r="R191" i="1"/>
  <c r="S191" i="1" s="1"/>
  <c r="P191" i="1"/>
  <c r="L191" i="1"/>
  <c r="C191" i="1"/>
  <c r="B191" i="1"/>
  <c r="A191" i="1"/>
  <c r="X190" i="1"/>
  <c r="W190" i="1"/>
  <c r="U190" i="1"/>
  <c r="S190" i="1"/>
  <c r="T190" i="1" s="1"/>
  <c r="R190" i="1"/>
  <c r="V190" i="1" s="1"/>
  <c r="P190" i="1"/>
  <c r="L190" i="1"/>
  <c r="C190" i="1"/>
  <c r="B190" i="1"/>
  <c r="A190" i="1"/>
  <c r="R189" i="1"/>
  <c r="S189" i="1" s="1"/>
  <c r="P189" i="1"/>
  <c r="L189" i="1"/>
  <c r="C189" i="1"/>
  <c r="B189" i="1"/>
  <c r="A189" i="1"/>
  <c r="Y188" i="1"/>
  <c r="X188" i="1"/>
  <c r="W188" i="1"/>
  <c r="U188" i="1" s="1"/>
  <c r="V188" i="1"/>
  <c r="S188" i="1"/>
  <c r="T188" i="1" s="1"/>
  <c r="R188" i="1"/>
  <c r="P188" i="1"/>
  <c r="L188" i="1"/>
  <c r="C188" i="1"/>
  <c r="B188" i="1"/>
  <c r="A188" i="1"/>
  <c r="R187" i="1"/>
  <c r="S187" i="1" s="1"/>
  <c r="P187" i="1"/>
  <c r="L187" i="1"/>
  <c r="C187" i="1"/>
  <c r="B187" i="1"/>
  <c r="A187" i="1"/>
  <c r="X186" i="1"/>
  <c r="W186" i="1"/>
  <c r="U186" i="1"/>
  <c r="S186" i="1"/>
  <c r="T186" i="1" s="1"/>
  <c r="R186" i="1"/>
  <c r="V186" i="1" s="1"/>
  <c r="P186" i="1"/>
  <c r="L186" i="1"/>
  <c r="C186" i="1"/>
  <c r="B186" i="1"/>
  <c r="A186" i="1"/>
  <c r="R185" i="1"/>
  <c r="S185" i="1" s="1"/>
  <c r="P185" i="1"/>
  <c r="L185" i="1"/>
  <c r="C185" i="1"/>
  <c r="B185" i="1"/>
  <c r="A185" i="1"/>
  <c r="Y184" i="1"/>
  <c r="X184" i="1"/>
  <c r="W184" i="1"/>
  <c r="U184" i="1" s="1"/>
  <c r="V184" i="1"/>
  <c r="S184" i="1"/>
  <c r="T184" i="1" s="1"/>
  <c r="R184" i="1"/>
  <c r="P184" i="1"/>
  <c r="L184" i="1"/>
  <c r="C184" i="1"/>
  <c r="B184" i="1"/>
  <c r="A184" i="1"/>
  <c r="R183" i="1"/>
  <c r="S183" i="1" s="1"/>
  <c r="P183" i="1"/>
  <c r="L183" i="1"/>
  <c r="C183" i="1"/>
  <c r="B183" i="1"/>
  <c r="A183" i="1"/>
  <c r="X182" i="1"/>
  <c r="W182" i="1"/>
  <c r="U182" i="1"/>
  <c r="S182" i="1"/>
  <c r="T182" i="1" s="1"/>
  <c r="R182" i="1"/>
  <c r="V182" i="1" s="1"/>
  <c r="P182" i="1"/>
  <c r="L182" i="1"/>
  <c r="C182" i="1"/>
  <c r="B182" i="1"/>
  <c r="A182" i="1"/>
  <c r="R181" i="1"/>
  <c r="S181" i="1" s="1"/>
  <c r="P181" i="1"/>
  <c r="L181" i="1"/>
  <c r="C181" i="1"/>
  <c r="B181" i="1"/>
  <c r="A181" i="1"/>
  <c r="Y180" i="1"/>
  <c r="X180" i="1"/>
  <c r="W180" i="1"/>
  <c r="U180" i="1" s="1"/>
  <c r="V180" i="1"/>
  <c r="S180" i="1"/>
  <c r="T180" i="1" s="1"/>
  <c r="R180" i="1"/>
  <c r="P180" i="1"/>
  <c r="L180" i="1"/>
  <c r="C180" i="1"/>
  <c r="B180" i="1"/>
  <c r="A180" i="1"/>
  <c r="R179" i="1"/>
  <c r="S179" i="1" s="1"/>
  <c r="P179" i="1"/>
  <c r="L179" i="1"/>
  <c r="C179" i="1"/>
  <c r="B179" i="1"/>
  <c r="A179" i="1"/>
  <c r="X178" i="1"/>
  <c r="W178" i="1"/>
  <c r="U178" i="1"/>
  <c r="S178" i="1"/>
  <c r="T178" i="1" s="1"/>
  <c r="R178" i="1"/>
  <c r="V178" i="1" s="1"/>
  <c r="P178" i="1"/>
  <c r="L178" i="1"/>
  <c r="C178" i="1"/>
  <c r="B178" i="1"/>
  <c r="A178" i="1"/>
  <c r="R177" i="1"/>
  <c r="S177" i="1" s="1"/>
  <c r="P177" i="1"/>
  <c r="L177" i="1"/>
  <c r="C177" i="1"/>
  <c r="B177" i="1"/>
  <c r="A177" i="1"/>
  <c r="Y176" i="1"/>
  <c r="X176" i="1"/>
  <c r="W176" i="1"/>
  <c r="U176" i="1" s="1"/>
  <c r="V176" i="1"/>
  <c r="S176" i="1"/>
  <c r="T176" i="1" s="1"/>
  <c r="R176" i="1"/>
  <c r="P176" i="1"/>
  <c r="L176" i="1"/>
  <c r="C176" i="1"/>
  <c r="B176" i="1"/>
  <c r="A176" i="1"/>
  <c r="R175" i="1"/>
  <c r="S175" i="1" s="1"/>
  <c r="P175" i="1"/>
  <c r="L175" i="1"/>
  <c r="C175" i="1"/>
  <c r="B175" i="1"/>
  <c r="A175" i="1"/>
  <c r="X174" i="1"/>
  <c r="W174" i="1"/>
  <c r="U174" i="1"/>
  <c r="S174" i="1"/>
  <c r="T174" i="1" s="1"/>
  <c r="R174" i="1"/>
  <c r="V174" i="1" s="1"/>
  <c r="P174" i="1"/>
  <c r="L174" i="1"/>
  <c r="C174" i="1"/>
  <c r="B174" i="1"/>
  <c r="A174" i="1"/>
  <c r="R173" i="1"/>
  <c r="S173" i="1" s="1"/>
  <c r="P173" i="1"/>
  <c r="L173" i="1"/>
  <c r="C173" i="1"/>
  <c r="B173" i="1"/>
  <c r="A173" i="1"/>
  <c r="Y172" i="1"/>
  <c r="X172" i="1"/>
  <c r="W172" i="1"/>
  <c r="U172" i="1" s="1"/>
  <c r="V172" i="1"/>
  <c r="S172" i="1"/>
  <c r="T172" i="1" s="1"/>
  <c r="R172" i="1"/>
  <c r="P172" i="1"/>
  <c r="L172" i="1"/>
  <c r="C172" i="1"/>
  <c r="B172" i="1"/>
  <c r="A172" i="1"/>
  <c r="R171" i="1"/>
  <c r="S171" i="1" s="1"/>
  <c r="P171" i="1"/>
  <c r="L171" i="1"/>
  <c r="C171" i="1"/>
  <c r="B171" i="1"/>
  <c r="A171" i="1"/>
  <c r="X170" i="1"/>
  <c r="W170" i="1"/>
  <c r="U170" i="1"/>
  <c r="S170" i="1"/>
  <c r="T170" i="1" s="1"/>
  <c r="R170" i="1"/>
  <c r="V170" i="1" s="1"/>
  <c r="P170" i="1"/>
  <c r="L170" i="1"/>
  <c r="C170" i="1"/>
  <c r="B170" i="1"/>
  <c r="A170" i="1"/>
  <c r="R169" i="1"/>
  <c r="S169" i="1" s="1"/>
  <c r="P169" i="1"/>
  <c r="L169" i="1"/>
  <c r="C169" i="1"/>
  <c r="B169" i="1"/>
  <c r="A169" i="1"/>
  <c r="Y168" i="1"/>
  <c r="X168" i="1"/>
  <c r="W168" i="1"/>
  <c r="U168" i="1" s="1"/>
  <c r="V168" i="1"/>
  <c r="S168" i="1"/>
  <c r="T168" i="1" s="1"/>
  <c r="R168" i="1"/>
  <c r="P168" i="1"/>
  <c r="L168" i="1"/>
  <c r="C168" i="1"/>
  <c r="B168" i="1"/>
  <c r="A168" i="1"/>
  <c r="R167" i="1"/>
  <c r="S167" i="1" s="1"/>
  <c r="P167" i="1"/>
  <c r="L167" i="1"/>
  <c r="C167" i="1"/>
  <c r="B167" i="1"/>
  <c r="A167" i="1"/>
  <c r="X166" i="1"/>
  <c r="W166" i="1"/>
  <c r="U166" i="1"/>
  <c r="S166" i="1"/>
  <c r="T166" i="1" s="1"/>
  <c r="R166" i="1"/>
  <c r="V166" i="1" s="1"/>
  <c r="P166" i="1"/>
  <c r="L166" i="1"/>
  <c r="C166" i="1"/>
  <c r="B166" i="1"/>
  <c r="A166" i="1"/>
  <c r="R165" i="1"/>
  <c r="S165" i="1" s="1"/>
  <c r="P165" i="1"/>
  <c r="L165" i="1"/>
  <c r="C165" i="1"/>
  <c r="B165" i="1"/>
  <c r="A165" i="1"/>
  <c r="Y164" i="1"/>
  <c r="X164" i="1"/>
  <c r="W164" i="1"/>
  <c r="U164" i="1" s="1"/>
  <c r="V164" i="1"/>
  <c r="S164" i="1"/>
  <c r="T164" i="1" s="1"/>
  <c r="R164" i="1"/>
  <c r="P164" i="1"/>
  <c r="L164" i="1"/>
  <c r="C164" i="1"/>
  <c r="B164" i="1"/>
  <c r="A164" i="1"/>
  <c r="R163" i="1"/>
  <c r="S163" i="1" s="1"/>
  <c r="P163" i="1"/>
  <c r="L163" i="1"/>
  <c r="C163" i="1"/>
  <c r="B163" i="1"/>
  <c r="A163" i="1"/>
  <c r="X162" i="1"/>
  <c r="W162" i="1"/>
  <c r="U162" i="1"/>
  <c r="S162" i="1"/>
  <c r="T162" i="1" s="1"/>
  <c r="R162" i="1"/>
  <c r="V162" i="1" s="1"/>
  <c r="P162" i="1"/>
  <c r="L162" i="1"/>
  <c r="C162" i="1"/>
  <c r="B162" i="1"/>
  <c r="A162" i="1"/>
  <c r="R161" i="1"/>
  <c r="S161" i="1" s="1"/>
  <c r="P161" i="1"/>
  <c r="L161" i="1"/>
  <c r="C161" i="1"/>
  <c r="B161" i="1"/>
  <c r="A161" i="1"/>
  <c r="Y160" i="1"/>
  <c r="X160" i="1"/>
  <c r="W160" i="1"/>
  <c r="U160" i="1" s="1"/>
  <c r="V160" i="1"/>
  <c r="S160" i="1"/>
  <c r="T160" i="1" s="1"/>
  <c r="R160" i="1"/>
  <c r="P160" i="1"/>
  <c r="L160" i="1"/>
  <c r="C160" i="1"/>
  <c r="B160" i="1"/>
  <c r="A160" i="1"/>
  <c r="R159" i="1"/>
  <c r="S159" i="1" s="1"/>
  <c r="P159" i="1"/>
  <c r="L159" i="1"/>
  <c r="C159" i="1"/>
  <c r="B159" i="1"/>
  <c r="A159" i="1"/>
  <c r="X158" i="1"/>
  <c r="W158" i="1"/>
  <c r="U158" i="1"/>
  <c r="S158" i="1"/>
  <c r="T158" i="1" s="1"/>
  <c r="R158" i="1"/>
  <c r="V158" i="1" s="1"/>
  <c r="P158" i="1"/>
  <c r="L158" i="1"/>
  <c r="C158" i="1"/>
  <c r="B158" i="1"/>
  <c r="A158" i="1"/>
  <c r="R157" i="1"/>
  <c r="S157" i="1" s="1"/>
  <c r="P157" i="1"/>
  <c r="L157" i="1"/>
  <c r="C157" i="1"/>
  <c r="B157" i="1"/>
  <c r="A157" i="1"/>
  <c r="Y156" i="1"/>
  <c r="X156" i="1"/>
  <c r="W156" i="1"/>
  <c r="U156" i="1" s="1"/>
  <c r="V156" i="1"/>
  <c r="S156" i="1"/>
  <c r="T156" i="1" s="1"/>
  <c r="R156" i="1"/>
  <c r="P156" i="1"/>
  <c r="L156" i="1"/>
  <c r="C156" i="1"/>
  <c r="B156" i="1"/>
  <c r="A156" i="1"/>
  <c r="R155" i="1"/>
  <c r="S155" i="1" s="1"/>
  <c r="P155" i="1"/>
  <c r="L155" i="1"/>
  <c r="C155" i="1"/>
  <c r="B155" i="1"/>
  <c r="A155" i="1"/>
  <c r="X154" i="1"/>
  <c r="W154" i="1"/>
  <c r="U154" i="1"/>
  <c r="S154" i="1"/>
  <c r="T154" i="1" s="1"/>
  <c r="R154" i="1"/>
  <c r="V154" i="1" s="1"/>
  <c r="P154" i="1"/>
  <c r="L154" i="1"/>
  <c r="C154" i="1"/>
  <c r="B154" i="1"/>
  <c r="A154" i="1"/>
  <c r="R153" i="1"/>
  <c r="S153" i="1" s="1"/>
  <c r="P153" i="1"/>
  <c r="L153" i="1"/>
  <c r="C153" i="1"/>
  <c r="B153" i="1"/>
  <c r="A153" i="1"/>
  <c r="Y152" i="1"/>
  <c r="X152" i="1"/>
  <c r="W152" i="1"/>
  <c r="U152" i="1" s="1"/>
  <c r="V152" i="1"/>
  <c r="S152" i="1"/>
  <c r="T152" i="1" s="1"/>
  <c r="R152" i="1"/>
  <c r="P152" i="1"/>
  <c r="L152" i="1"/>
  <c r="C152" i="1"/>
  <c r="B152" i="1"/>
  <c r="A152" i="1"/>
  <c r="R151" i="1"/>
  <c r="S151" i="1" s="1"/>
  <c r="P151" i="1"/>
  <c r="L151" i="1"/>
  <c r="C151" i="1"/>
  <c r="B151" i="1"/>
  <c r="A151" i="1"/>
  <c r="X150" i="1"/>
  <c r="W150" i="1"/>
  <c r="U150" i="1"/>
  <c r="S150" i="1"/>
  <c r="T150" i="1" s="1"/>
  <c r="R150" i="1"/>
  <c r="V150" i="1" s="1"/>
  <c r="P150" i="1"/>
  <c r="L150" i="1"/>
  <c r="C150" i="1"/>
  <c r="B150" i="1"/>
  <c r="A150" i="1"/>
  <c r="R149" i="1"/>
  <c r="S149" i="1" s="1"/>
  <c r="P149" i="1"/>
  <c r="L149" i="1"/>
  <c r="C149" i="1"/>
  <c r="B149" i="1"/>
  <c r="A149" i="1"/>
  <c r="Y148" i="1"/>
  <c r="X148" i="1"/>
  <c r="W148" i="1"/>
  <c r="U148" i="1" s="1"/>
  <c r="V148" i="1"/>
  <c r="S148" i="1"/>
  <c r="T148" i="1" s="1"/>
  <c r="R148" i="1"/>
  <c r="P148" i="1"/>
  <c r="L148" i="1"/>
  <c r="C148" i="1"/>
  <c r="B148" i="1"/>
  <c r="A148" i="1"/>
  <c r="R147" i="1"/>
  <c r="S147" i="1" s="1"/>
  <c r="P147" i="1"/>
  <c r="L147" i="1"/>
  <c r="C147" i="1"/>
  <c r="B147" i="1"/>
  <c r="A147" i="1"/>
  <c r="X146" i="1"/>
  <c r="W146" i="1"/>
  <c r="U146" i="1"/>
  <c r="S146" i="1"/>
  <c r="T146" i="1" s="1"/>
  <c r="R146" i="1"/>
  <c r="V146" i="1" s="1"/>
  <c r="P146" i="1"/>
  <c r="L146" i="1"/>
  <c r="C146" i="1"/>
  <c r="B146" i="1"/>
  <c r="A146" i="1"/>
  <c r="R145" i="1"/>
  <c r="S145" i="1" s="1"/>
  <c r="P145" i="1"/>
  <c r="L145" i="1"/>
  <c r="C145" i="1"/>
  <c r="B145" i="1"/>
  <c r="A145" i="1"/>
  <c r="Y144" i="1"/>
  <c r="X144" i="1"/>
  <c r="W144" i="1"/>
  <c r="U144" i="1" s="1"/>
  <c r="V144" i="1"/>
  <c r="S144" i="1"/>
  <c r="T144" i="1" s="1"/>
  <c r="R144" i="1"/>
  <c r="P144" i="1"/>
  <c r="L144" i="1"/>
  <c r="C144" i="1"/>
  <c r="B144" i="1"/>
  <c r="A144" i="1"/>
  <c r="R143" i="1"/>
  <c r="S143" i="1" s="1"/>
  <c r="P143" i="1"/>
  <c r="L143" i="1"/>
  <c r="C143" i="1"/>
  <c r="B143" i="1"/>
  <c r="A143" i="1"/>
  <c r="X142" i="1"/>
  <c r="W142" i="1"/>
  <c r="U142" i="1"/>
  <c r="S142" i="1"/>
  <c r="T142" i="1" s="1"/>
  <c r="R142" i="1"/>
  <c r="V142" i="1" s="1"/>
  <c r="P142" i="1"/>
  <c r="L142" i="1"/>
  <c r="C142" i="1"/>
  <c r="B142" i="1"/>
  <c r="A142" i="1"/>
  <c r="R141" i="1"/>
  <c r="S141" i="1" s="1"/>
  <c r="P141" i="1"/>
  <c r="L141" i="1"/>
  <c r="C141" i="1"/>
  <c r="B141" i="1"/>
  <c r="A141" i="1"/>
  <c r="Y140" i="1"/>
  <c r="X140" i="1"/>
  <c r="W140" i="1"/>
  <c r="U140" i="1" s="1"/>
  <c r="V140" i="1"/>
  <c r="S140" i="1"/>
  <c r="T140" i="1" s="1"/>
  <c r="R140" i="1"/>
  <c r="P140" i="1"/>
  <c r="L140" i="1"/>
  <c r="C140" i="1"/>
  <c r="B140" i="1"/>
  <c r="A140" i="1"/>
  <c r="R139" i="1"/>
  <c r="S139" i="1" s="1"/>
  <c r="P139" i="1"/>
  <c r="L139" i="1"/>
  <c r="C139" i="1"/>
  <c r="B139" i="1"/>
  <c r="A139" i="1"/>
  <c r="X138" i="1"/>
  <c r="W138" i="1"/>
  <c r="U138" i="1"/>
  <c r="S138" i="1"/>
  <c r="T138" i="1" s="1"/>
  <c r="R138" i="1"/>
  <c r="V138" i="1" s="1"/>
  <c r="P138" i="1"/>
  <c r="L138" i="1"/>
  <c r="C138" i="1"/>
  <c r="B138" i="1"/>
  <c r="A138" i="1"/>
  <c r="R137" i="1"/>
  <c r="S137" i="1" s="1"/>
  <c r="P137" i="1"/>
  <c r="L137" i="1"/>
  <c r="C137" i="1"/>
  <c r="B137" i="1"/>
  <c r="A137" i="1"/>
  <c r="Y136" i="1"/>
  <c r="X136" i="1"/>
  <c r="W136" i="1"/>
  <c r="U136" i="1" s="1"/>
  <c r="V136" i="1"/>
  <c r="S136" i="1"/>
  <c r="T136" i="1" s="1"/>
  <c r="R136" i="1"/>
  <c r="P136" i="1"/>
  <c r="L136" i="1"/>
  <c r="C136" i="1"/>
  <c r="B136" i="1"/>
  <c r="A136" i="1"/>
  <c r="R135" i="1"/>
  <c r="S135" i="1" s="1"/>
  <c r="P135" i="1"/>
  <c r="L135" i="1"/>
  <c r="C135" i="1"/>
  <c r="B135" i="1"/>
  <c r="A135" i="1"/>
  <c r="X134" i="1"/>
  <c r="W134" i="1"/>
  <c r="U134" i="1"/>
  <c r="S134" i="1"/>
  <c r="T134" i="1" s="1"/>
  <c r="R134" i="1"/>
  <c r="V134" i="1" s="1"/>
  <c r="P134" i="1"/>
  <c r="L134" i="1"/>
  <c r="C134" i="1"/>
  <c r="B134" i="1"/>
  <c r="A134" i="1"/>
  <c r="R133" i="1"/>
  <c r="S133" i="1" s="1"/>
  <c r="P133" i="1"/>
  <c r="L133" i="1"/>
  <c r="C133" i="1"/>
  <c r="B133" i="1"/>
  <c r="A133" i="1"/>
  <c r="Y132" i="1"/>
  <c r="X132" i="1"/>
  <c r="W132" i="1"/>
  <c r="U132" i="1" s="1"/>
  <c r="V132" i="1"/>
  <c r="S132" i="1"/>
  <c r="T132" i="1" s="1"/>
  <c r="R132" i="1"/>
  <c r="P132" i="1"/>
  <c r="L132" i="1"/>
  <c r="C132" i="1"/>
  <c r="B132" i="1"/>
  <c r="A132" i="1"/>
  <c r="R131" i="1"/>
  <c r="S131" i="1" s="1"/>
  <c r="P131" i="1"/>
  <c r="L131" i="1"/>
  <c r="C131" i="1"/>
  <c r="B131" i="1"/>
  <c r="A131" i="1"/>
  <c r="X130" i="1"/>
  <c r="W130" i="1"/>
  <c r="U130" i="1"/>
  <c r="S130" i="1"/>
  <c r="T130" i="1" s="1"/>
  <c r="R130" i="1"/>
  <c r="P130" i="1"/>
  <c r="L130" i="1"/>
  <c r="C130" i="1"/>
  <c r="B130" i="1"/>
  <c r="A130" i="1"/>
  <c r="R129" i="1"/>
  <c r="S129" i="1" s="1"/>
  <c r="P129" i="1"/>
  <c r="L129" i="1"/>
  <c r="C129" i="1"/>
  <c r="B129" i="1"/>
  <c r="A129" i="1"/>
  <c r="Y128" i="1"/>
  <c r="X128" i="1"/>
  <c r="W128" i="1"/>
  <c r="U128" i="1" s="1"/>
  <c r="V128" i="1"/>
  <c r="S128" i="1"/>
  <c r="T128" i="1" s="1"/>
  <c r="R128" i="1"/>
  <c r="P128" i="1"/>
  <c r="L128" i="1"/>
  <c r="C128" i="1"/>
  <c r="B128" i="1"/>
  <c r="A128" i="1"/>
  <c r="R127" i="1"/>
  <c r="S127" i="1" s="1"/>
  <c r="P127" i="1"/>
  <c r="L127" i="1"/>
  <c r="C127" i="1"/>
  <c r="B127" i="1"/>
  <c r="A127" i="1"/>
  <c r="X126" i="1"/>
  <c r="W126" i="1"/>
  <c r="S126" i="1"/>
  <c r="T126" i="1" s="1"/>
  <c r="R126" i="1"/>
  <c r="P126" i="1"/>
  <c r="L126" i="1"/>
  <c r="C126" i="1"/>
  <c r="B126" i="1"/>
  <c r="A126" i="1"/>
  <c r="R125" i="1"/>
  <c r="S125" i="1" s="1"/>
  <c r="P125" i="1"/>
  <c r="L125" i="1"/>
  <c r="C125" i="1"/>
  <c r="B125" i="1"/>
  <c r="A125" i="1"/>
  <c r="Y124" i="1"/>
  <c r="X124" i="1"/>
  <c r="W124" i="1"/>
  <c r="U124" i="1" s="1"/>
  <c r="V124" i="1"/>
  <c r="S124" i="1"/>
  <c r="T124" i="1" s="1"/>
  <c r="R124" i="1"/>
  <c r="P124" i="1"/>
  <c r="L124" i="1"/>
  <c r="C124" i="1"/>
  <c r="B124" i="1"/>
  <c r="A124" i="1"/>
  <c r="R123" i="1"/>
  <c r="S123" i="1" s="1"/>
  <c r="P123" i="1"/>
  <c r="L123" i="1"/>
  <c r="C123" i="1"/>
  <c r="B123" i="1"/>
  <c r="A123" i="1"/>
  <c r="X122" i="1"/>
  <c r="W122" i="1"/>
  <c r="U122" i="1"/>
  <c r="S122" i="1"/>
  <c r="T122" i="1" s="1"/>
  <c r="R122" i="1"/>
  <c r="P122" i="1"/>
  <c r="L122" i="1"/>
  <c r="C122" i="1"/>
  <c r="B122" i="1"/>
  <c r="A122" i="1"/>
  <c r="R121" i="1"/>
  <c r="S121" i="1" s="1"/>
  <c r="P121" i="1"/>
  <c r="L121" i="1"/>
  <c r="C121" i="1"/>
  <c r="B121" i="1"/>
  <c r="A121" i="1"/>
  <c r="Y120" i="1"/>
  <c r="X120" i="1"/>
  <c r="W120" i="1"/>
  <c r="U120" i="1" s="1"/>
  <c r="V120" i="1"/>
  <c r="S120" i="1"/>
  <c r="T120" i="1" s="1"/>
  <c r="R120" i="1"/>
  <c r="P120" i="1"/>
  <c r="L120" i="1"/>
  <c r="C120" i="1"/>
  <c r="B120" i="1"/>
  <c r="A120" i="1"/>
  <c r="R119" i="1"/>
  <c r="S119" i="1" s="1"/>
  <c r="P119" i="1"/>
  <c r="L119" i="1"/>
  <c r="C119" i="1"/>
  <c r="B119" i="1"/>
  <c r="A119" i="1"/>
  <c r="X118" i="1"/>
  <c r="W118" i="1"/>
  <c r="S118" i="1"/>
  <c r="T118" i="1" s="1"/>
  <c r="R118" i="1"/>
  <c r="P118" i="1"/>
  <c r="L118" i="1"/>
  <c r="C118" i="1"/>
  <c r="B118" i="1"/>
  <c r="A118" i="1"/>
  <c r="R117" i="1"/>
  <c r="S117" i="1" s="1"/>
  <c r="P117" i="1"/>
  <c r="L117" i="1"/>
  <c r="C117" i="1"/>
  <c r="B117" i="1"/>
  <c r="A117" i="1"/>
  <c r="Y116" i="1"/>
  <c r="X116" i="1"/>
  <c r="W116" i="1"/>
  <c r="U116" i="1" s="1"/>
  <c r="V116" i="1"/>
  <c r="S116" i="1"/>
  <c r="T116" i="1" s="1"/>
  <c r="R116" i="1"/>
  <c r="P116" i="1"/>
  <c r="L116" i="1"/>
  <c r="C116" i="1"/>
  <c r="B116" i="1"/>
  <c r="A116" i="1"/>
  <c r="R115" i="1"/>
  <c r="S115" i="1" s="1"/>
  <c r="P115" i="1"/>
  <c r="L115" i="1"/>
  <c r="C115" i="1"/>
  <c r="B115" i="1"/>
  <c r="A115" i="1"/>
  <c r="X114" i="1"/>
  <c r="W114" i="1"/>
  <c r="U114" i="1"/>
  <c r="S114" i="1"/>
  <c r="T114" i="1" s="1"/>
  <c r="R114" i="1"/>
  <c r="P114" i="1"/>
  <c r="L114" i="1"/>
  <c r="C114" i="1"/>
  <c r="B114" i="1"/>
  <c r="A114" i="1"/>
  <c r="R113" i="1"/>
  <c r="S113" i="1" s="1"/>
  <c r="P113" i="1"/>
  <c r="L113" i="1"/>
  <c r="C113" i="1"/>
  <c r="B113" i="1"/>
  <c r="A113" i="1"/>
  <c r="Y112" i="1"/>
  <c r="X112" i="1"/>
  <c r="W112" i="1"/>
  <c r="U112" i="1" s="1"/>
  <c r="V112" i="1"/>
  <c r="S112" i="1"/>
  <c r="T112" i="1" s="1"/>
  <c r="R112" i="1"/>
  <c r="P112" i="1"/>
  <c r="L112" i="1"/>
  <c r="C112" i="1"/>
  <c r="B112" i="1"/>
  <c r="A112" i="1"/>
  <c r="R111" i="1"/>
  <c r="S111" i="1" s="1"/>
  <c r="P111" i="1"/>
  <c r="L111" i="1"/>
  <c r="C111" i="1"/>
  <c r="B111" i="1"/>
  <c r="A111" i="1"/>
  <c r="X110" i="1"/>
  <c r="W110" i="1"/>
  <c r="S110" i="1"/>
  <c r="T110" i="1" s="1"/>
  <c r="R110" i="1"/>
  <c r="P110" i="1"/>
  <c r="L110" i="1"/>
  <c r="C110" i="1"/>
  <c r="B110" i="1"/>
  <c r="A110" i="1"/>
  <c r="R109" i="1"/>
  <c r="S109" i="1" s="1"/>
  <c r="P109" i="1"/>
  <c r="L109" i="1"/>
  <c r="C109" i="1"/>
  <c r="B109" i="1"/>
  <c r="A109" i="1"/>
  <c r="Y108" i="1"/>
  <c r="X108" i="1"/>
  <c r="W108" i="1"/>
  <c r="U108" i="1" s="1"/>
  <c r="V108" i="1"/>
  <c r="S108" i="1"/>
  <c r="T108" i="1" s="1"/>
  <c r="R108" i="1"/>
  <c r="P108" i="1"/>
  <c r="L108" i="1"/>
  <c r="C108" i="1"/>
  <c r="B108" i="1"/>
  <c r="A108" i="1"/>
  <c r="R107" i="1"/>
  <c r="S107" i="1" s="1"/>
  <c r="P107" i="1"/>
  <c r="L107" i="1"/>
  <c r="C107" i="1"/>
  <c r="B107" i="1"/>
  <c r="A107" i="1"/>
  <c r="X106" i="1"/>
  <c r="W106" i="1"/>
  <c r="S106" i="1"/>
  <c r="T106" i="1" s="1"/>
  <c r="R106" i="1"/>
  <c r="P106" i="1"/>
  <c r="L106" i="1"/>
  <c r="C106" i="1"/>
  <c r="B106" i="1"/>
  <c r="A106" i="1"/>
  <c r="R105" i="1"/>
  <c r="S105" i="1" s="1"/>
  <c r="P105" i="1"/>
  <c r="L105" i="1"/>
  <c r="C105" i="1"/>
  <c r="B105" i="1"/>
  <c r="A105" i="1"/>
  <c r="Y104" i="1"/>
  <c r="X104" i="1"/>
  <c r="W104" i="1"/>
  <c r="U104" i="1" s="1"/>
  <c r="V104" i="1"/>
  <c r="S104" i="1"/>
  <c r="T104" i="1" s="1"/>
  <c r="R104" i="1"/>
  <c r="P104" i="1"/>
  <c r="L104" i="1"/>
  <c r="C104" i="1"/>
  <c r="B104" i="1"/>
  <c r="A104" i="1"/>
  <c r="R103" i="1"/>
  <c r="S103" i="1" s="1"/>
  <c r="P103" i="1"/>
  <c r="L103" i="1"/>
  <c r="C103" i="1"/>
  <c r="B103" i="1"/>
  <c r="A103" i="1"/>
  <c r="X102" i="1"/>
  <c r="W102" i="1"/>
  <c r="U102" i="1"/>
  <c r="S102" i="1"/>
  <c r="T102" i="1" s="1"/>
  <c r="R102" i="1"/>
  <c r="P102" i="1"/>
  <c r="L102" i="1"/>
  <c r="C102" i="1"/>
  <c r="B102" i="1"/>
  <c r="A102" i="1"/>
  <c r="R101" i="1"/>
  <c r="S101" i="1" s="1"/>
  <c r="P101" i="1"/>
  <c r="L101" i="1"/>
  <c r="C101" i="1"/>
  <c r="B101" i="1"/>
  <c r="A101" i="1"/>
  <c r="Y100" i="1"/>
  <c r="X100" i="1"/>
  <c r="W100" i="1"/>
  <c r="U100" i="1" s="1"/>
  <c r="V100" i="1"/>
  <c r="S100" i="1"/>
  <c r="T100" i="1" s="1"/>
  <c r="R100" i="1"/>
  <c r="P100" i="1"/>
  <c r="L100" i="1"/>
  <c r="C100" i="1"/>
  <c r="B100" i="1"/>
  <c r="A100" i="1"/>
  <c r="R99" i="1"/>
  <c r="S99" i="1" s="1"/>
  <c r="P99" i="1"/>
  <c r="L99" i="1"/>
  <c r="C99" i="1"/>
  <c r="B99" i="1"/>
  <c r="A99" i="1"/>
  <c r="X98" i="1"/>
  <c r="W98" i="1"/>
  <c r="U98" i="1" s="1"/>
  <c r="S98" i="1"/>
  <c r="T98" i="1" s="1"/>
  <c r="R98" i="1"/>
  <c r="P98" i="1"/>
  <c r="L98" i="1"/>
  <c r="C98" i="1"/>
  <c r="B98" i="1"/>
  <c r="A98" i="1"/>
  <c r="R97" i="1"/>
  <c r="S97" i="1" s="1"/>
  <c r="P97" i="1"/>
  <c r="L97" i="1"/>
  <c r="C97" i="1"/>
  <c r="B97" i="1"/>
  <c r="A97" i="1"/>
  <c r="Y96" i="1"/>
  <c r="X96" i="1"/>
  <c r="W96" i="1"/>
  <c r="U96" i="1" s="1"/>
  <c r="V96" i="1"/>
  <c r="S96" i="1"/>
  <c r="T96" i="1" s="1"/>
  <c r="R96" i="1"/>
  <c r="P96" i="1"/>
  <c r="L96" i="1"/>
  <c r="C96" i="1"/>
  <c r="B96" i="1"/>
  <c r="A96" i="1"/>
  <c r="R95" i="1"/>
  <c r="S95" i="1" s="1"/>
  <c r="P95" i="1"/>
  <c r="L95" i="1"/>
  <c r="C95" i="1"/>
  <c r="B95" i="1"/>
  <c r="A95" i="1"/>
  <c r="X94" i="1"/>
  <c r="W94" i="1"/>
  <c r="S94" i="1"/>
  <c r="T94" i="1" s="1"/>
  <c r="R94" i="1"/>
  <c r="P94" i="1"/>
  <c r="L94" i="1"/>
  <c r="C94" i="1"/>
  <c r="B94" i="1"/>
  <c r="A94" i="1"/>
  <c r="R93" i="1"/>
  <c r="S93" i="1" s="1"/>
  <c r="P93" i="1"/>
  <c r="L93" i="1"/>
  <c r="C93" i="1"/>
  <c r="B93" i="1"/>
  <c r="A93" i="1"/>
  <c r="Y92" i="1"/>
  <c r="X92" i="1"/>
  <c r="W92" i="1"/>
  <c r="V92" i="1"/>
  <c r="S92" i="1"/>
  <c r="T92" i="1" s="1"/>
  <c r="R92" i="1"/>
  <c r="U92" i="1" s="1"/>
  <c r="P92" i="1"/>
  <c r="L92" i="1"/>
  <c r="C92" i="1"/>
  <c r="B92" i="1"/>
  <c r="A92" i="1"/>
  <c r="R91" i="1"/>
  <c r="S91" i="1" s="1"/>
  <c r="P91" i="1"/>
  <c r="L91" i="1"/>
  <c r="C91" i="1"/>
  <c r="B91" i="1"/>
  <c r="A91" i="1"/>
  <c r="X90" i="1"/>
  <c r="W90" i="1"/>
  <c r="U90" i="1"/>
  <c r="S90" i="1"/>
  <c r="T90" i="1" s="1"/>
  <c r="R90" i="1"/>
  <c r="P90" i="1"/>
  <c r="L90" i="1"/>
  <c r="C90" i="1"/>
  <c r="B90" i="1"/>
  <c r="A90" i="1"/>
  <c r="R89" i="1"/>
  <c r="S89" i="1" s="1"/>
  <c r="P89" i="1"/>
  <c r="L89" i="1"/>
  <c r="C89" i="1"/>
  <c r="B89" i="1"/>
  <c r="A89" i="1"/>
  <c r="Y88" i="1"/>
  <c r="X88" i="1"/>
  <c r="W88" i="1"/>
  <c r="V88" i="1"/>
  <c r="S88" i="1"/>
  <c r="T88" i="1" s="1"/>
  <c r="R88" i="1"/>
  <c r="U88" i="1" s="1"/>
  <c r="P88" i="1"/>
  <c r="L88" i="1"/>
  <c r="C88" i="1"/>
  <c r="B88" i="1"/>
  <c r="A88" i="1"/>
  <c r="R87" i="1"/>
  <c r="S87" i="1" s="1"/>
  <c r="P87" i="1"/>
  <c r="L87" i="1"/>
  <c r="C87" i="1"/>
  <c r="B87" i="1"/>
  <c r="A87" i="1"/>
  <c r="X86" i="1"/>
  <c r="W86" i="1"/>
  <c r="S86" i="1"/>
  <c r="T86" i="1" s="1"/>
  <c r="R86" i="1"/>
  <c r="P86" i="1"/>
  <c r="L86" i="1"/>
  <c r="C86" i="1"/>
  <c r="B86" i="1"/>
  <c r="A86" i="1"/>
  <c r="R85" i="1"/>
  <c r="S85" i="1" s="1"/>
  <c r="P85" i="1"/>
  <c r="L85" i="1"/>
  <c r="C85" i="1"/>
  <c r="B85" i="1"/>
  <c r="A85" i="1"/>
  <c r="Y84" i="1"/>
  <c r="X84" i="1"/>
  <c r="W84" i="1"/>
  <c r="V84" i="1"/>
  <c r="S84" i="1"/>
  <c r="T84" i="1" s="1"/>
  <c r="R84" i="1"/>
  <c r="P84" i="1"/>
  <c r="L84" i="1"/>
  <c r="C84" i="1"/>
  <c r="B84" i="1"/>
  <c r="A84" i="1"/>
  <c r="R83" i="1"/>
  <c r="S83" i="1" s="1"/>
  <c r="P83" i="1"/>
  <c r="L83" i="1"/>
  <c r="C83" i="1"/>
  <c r="B83" i="1"/>
  <c r="A83" i="1"/>
  <c r="X82" i="1"/>
  <c r="W82" i="1"/>
  <c r="U82" i="1" s="1"/>
  <c r="S82" i="1"/>
  <c r="T82" i="1" s="1"/>
  <c r="R82" i="1"/>
  <c r="P82" i="1"/>
  <c r="L82" i="1"/>
  <c r="C82" i="1"/>
  <c r="B82" i="1"/>
  <c r="A82" i="1"/>
  <c r="R81" i="1"/>
  <c r="S81" i="1" s="1"/>
  <c r="P81" i="1"/>
  <c r="L81" i="1"/>
  <c r="C81" i="1"/>
  <c r="B81" i="1"/>
  <c r="A81" i="1"/>
  <c r="Y80" i="1"/>
  <c r="X80" i="1"/>
  <c r="W80" i="1"/>
  <c r="V80" i="1"/>
  <c r="S80" i="1"/>
  <c r="T80" i="1" s="1"/>
  <c r="R80" i="1"/>
  <c r="U80" i="1" s="1"/>
  <c r="P80" i="1"/>
  <c r="L80" i="1"/>
  <c r="C80" i="1"/>
  <c r="B80" i="1"/>
  <c r="A80" i="1"/>
  <c r="R79" i="1"/>
  <c r="S79" i="1" s="1"/>
  <c r="P79" i="1"/>
  <c r="L79" i="1"/>
  <c r="C79" i="1"/>
  <c r="B79" i="1"/>
  <c r="A79" i="1"/>
  <c r="X78" i="1"/>
  <c r="W78" i="1"/>
  <c r="S78" i="1"/>
  <c r="T78" i="1" s="1"/>
  <c r="R78" i="1"/>
  <c r="U78" i="1" s="1"/>
  <c r="P78" i="1"/>
  <c r="L78" i="1"/>
  <c r="C78" i="1"/>
  <c r="B78" i="1"/>
  <c r="A78" i="1"/>
  <c r="R77" i="1"/>
  <c r="S77" i="1" s="1"/>
  <c r="P77" i="1"/>
  <c r="L77" i="1"/>
  <c r="C77" i="1"/>
  <c r="B77" i="1"/>
  <c r="A77" i="1"/>
  <c r="Y76" i="1"/>
  <c r="X76" i="1"/>
  <c r="W76" i="1"/>
  <c r="V76" i="1"/>
  <c r="S76" i="1"/>
  <c r="T76" i="1" s="1"/>
  <c r="R76" i="1"/>
  <c r="U76" i="1" s="1"/>
  <c r="P76" i="1"/>
  <c r="L76" i="1"/>
  <c r="C76" i="1"/>
  <c r="B76" i="1"/>
  <c r="A76" i="1"/>
  <c r="R75" i="1"/>
  <c r="S75" i="1" s="1"/>
  <c r="P75" i="1"/>
  <c r="L75" i="1"/>
  <c r="C75" i="1"/>
  <c r="B75" i="1"/>
  <c r="A75" i="1"/>
  <c r="X74" i="1"/>
  <c r="W74" i="1"/>
  <c r="S74" i="1"/>
  <c r="T74" i="1" s="1"/>
  <c r="R74" i="1"/>
  <c r="P74" i="1"/>
  <c r="L74" i="1"/>
  <c r="C74" i="1"/>
  <c r="B74" i="1"/>
  <c r="A74" i="1"/>
  <c r="R73" i="1"/>
  <c r="S73" i="1" s="1"/>
  <c r="P73" i="1"/>
  <c r="L73" i="1"/>
  <c r="C73" i="1"/>
  <c r="B73" i="1"/>
  <c r="A73" i="1"/>
  <c r="Y72" i="1"/>
  <c r="X72" i="1"/>
  <c r="W72" i="1"/>
  <c r="V72" i="1"/>
  <c r="S72" i="1"/>
  <c r="T72" i="1" s="1"/>
  <c r="R72" i="1"/>
  <c r="P72" i="1"/>
  <c r="L72" i="1"/>
  <c r="C72" i="1"/>
  <c r="B72" i="1"/>
  <c r="A72" i="1"/>
  <c r="R71" i="1"/>
  <c r="S71" i="1" s="1"/>
  <c r="P71" i="1"/>
  <c r="L71" i="1"/>
  <c r="C71" i="1"/>
  <c r="B71" i="1"/>
  <c r="A71" i="1"/>
  <c r="X70" i="1"/>
  <c r="W70" i="1"/>
  <c r="U70" i="1"/>
  <c r="S70" i="1"/>
  <c r="T70" i="1" s="1"/>
  <c r="R70" i="1"/>
  <c r="P70" i="1"/>
  <c r="L70" i="1"/>
  <c r="C70" i="1"/>
  <c r="B70" i="1"/>
  <c r="A70" i="1"/>
  <c r="R69" i="1"/>
  <c r="S69" i="1" s="1"/>
  <c r="P69" i="1"/>
  <c r="L69" i="1"/>
  <c r="C69" i="1"/>
  <c r="B69" i="1"/>
  <c r="A69" i="1"/>
  <c r="Y68" i="1"/>
  <c r="X68" i="1"/>
  <c r="W68" i="1"/>
  <c r="V68" i="1"/>
  <c r="S68" i="1"/>
  <c r="T68" i="1" s="1"/>
  <c r="R68" i="1"/>
  <c r="P68" i="1"/>
  <c r="L68" i="1"/>
  <c r="C68" i="1"/>
  <c r="B68" i="1"/>
  <c r="A68" i="1"/>
  <c r="R67" i="1"/>
  <c r="S67" i="1" s="1"/>
  <c r="P67" i="1"/>
  <c r="L67" i="1"/>
  <c r="C67" i="1"/>
  <c r="B67" i="1"/>
  <c r="A67" i="1"/>
  <c r="X66" i="1"/>
  <c r="W66" i="1"/>
  <c r="U66" i="1" s="1"/>
  <c r="S66" i="1"/>
  <c r="T66" i="1" s="1"/>
  <c r="R66" i="1"/>
  <c r="P66" i="1"/>
  <c r="L66" i="1"/>
  <c r="C66" i="1"/>
  <c r="B66" i="1"/>
  <c r="A66" i="1"/>
  <c r="R65" i="1"/>
  <c r="S65" i="1" s="1"/>
  <c r="P65" i="1"/>
  <c r="L65" i="1"/>
  <c r="C65" i="1"/>
  <c r="B65" i="1"/>
  <c r="A65" i="1"/>
  <c r="X64" i="1"/>
  <c r="W64" i="1"/>
  <c r="S64" i="1"/>
  <c r="T64" i="1" s="1"/>
  <c r="R64" i="1"/>
  <c r="Y64" i="1" s="1"/>
  <c r="P64" i="1"/>
  <c r="L64" i="1"/>
  <c r="C64" i="1"/>
  <c r="B64" i="1"/>
  <c r="A64" i="1"/>
  <c r="R63" i="1"/>
  <c r="S63" i="1" s="1"/>
  <c r="P63" i="1"/>
  <c r="L63" i="1"/>
  <c r="C63" i="1"/>
  <c r="B63" i="1"/>
  <c r="A63" i="1"/>
  <c r="X62" i="1"/>
  <c r="W62" i="1"/>
  <c r="U62" i="1" s="1"/>
  <c r="S62" i="1"/>
  <c r="T62" i="1" s="1"/>
  <c r="R62" i="1"/>
  <c r="Y62" i="1" s="1"/>
  <c r="P62" i="1"/>
  <c r="L62" i="1"/>
  <c r="C62" i="1"/>
  <c r="B62" i="1"/>
  <c r="A62" i="1"/>
  <c r="R61" i="1"/>
  <c r="S61" i="1" s="1"/>
  <c r="P61" i="1"/>
  <c r="L61" i="1"/>
  <c r="C61" i="1"/>
  <c r="B61" i="1"/>
  <c r="A61" i="1"/>
  <c r="Y60" i="1"/>
  <c r="X60" i="1"/>
  <c r="W60" i="1"/>
  <c r="S60" i="1"/>
  <c r="T60" i="1" s="1"/>
  <c r="R60" i="1"/>
  <c r="U60" i="1" s="1"/>
  <c r="P60" i="1"/>
  <c r="L60" i="1"/>
  <c r="C60" i="1"/>
  <c r="B60" i="1"/>
  <c r="A60" i="1"/>
  <c r="R59" i="1"/>
  <c r="S59" i="1" s="1"/>
  <c r="P59" i="1"/>
  <c r="L59" i="1"/>
  <c r="C59" i="1"/>
  <c r="B59" i="1"/>
  <c r="A59" i="1"/>
  <c r="X58" i="1"/>
  <c r="W58" i="1"/>
  <c r="U58" i="1" s="1"/>
  <c r="V58" i="1"/>
  <c r="S58" i="1"/>
  <c r="T58" i="1" s="1"/>
  <c r="R58" i="1"/>
  <c r="Y58" i="1" s="1"/>
  <c r="P58" i="1"/>
  <c r="L58" i="1"/>
  <c r="C58" i="1"/>
  <c r="B58" i="1"/>
  <c r="A58" i="1"/>
  <c r="R57" i="1"/>
  <c r="S57" i="1" s="1"/>
  <c r="P57" i="1"/>
  <c r="L57" i="1"/>
  <c r="C57" i="1"/>
  <c r="B57" i="1"/>
  <c r="A57" i="1"/>
  <c r="X56" i="1"/>
  <c r="W56" i="1"/>
  <c r="S56" i="1"/>
  <c r="T56" i="1" s="1"/>
  <c r="R56" i="1"/>
  <c r="U56" i="1" s="1"/>
  <c r="P56" i="1"/>
  <c r="L56" i="1"/>
  <c r="C56" i="1"/>
  <c r="B56" i="1"/>
  <c r="A56" i="1"/>
  <c r="R55" i="1"/>
  <c r="S55" i="1" s="1"/>
  <c r="P55" i="1"/>
  <c r="L55" i="1"/>
  <c r="C55" i="1"/>
  <c r="B55" i="1"/>
  <c r="A55" i="1"/>
  <c r="X54" i="1"/>
  <c r="W54" i="1"/>
  <c r="S54" i="1"/>
  <c r="T54" i="1" s="1"/>
  <c r="R54" i="1"/>
  <c r="Y54" i="1" s="1"/>
  <c r="P54" i="1"/>
  <c r="L54" i="1"/>
  <c r="C54" i="1"/>
  <c r="B54" i="1"/>
  <c r="A54" i="1"/>
  <c r="R53" i="1"/>
  <c r="S53" i="1" s="1"/>
  <c r="P53" i="1"/>
  <c r="L53" i="1"/>
  <c r="C53" i="1"/>
  <c r="B53" i="1"/>
  <c r="A53" i="1"/>
  <c r="Y52" i="1"/>
  <c r="X52" i="1"/>
  <c r="W52" i="1"/>
  <c r="V52" i="1"/>
  <c r="S52" i="1"/>
  <c r="T52" i="1" s="1"/>
  <c r="R52" i="1"/>
  <c r="P52" i="1"/>
  <c r="L52" i="1"/>
  <c r="C52" i="1"/>
  <c r="B52" i="1"/>
  <c r="A52" i="1"/>
  <c r="R51" i="1"/>
  <c r="S51" i="1" s="1"/>
  <c r="P51" i="1"/>
  <c r="L51" i="1"/>
  <c r="C51" i="1"/>
  <c r="B51" i="1"/>
  <c r="A51" i="1"/>
  <c r="X50" i="1"/>
  <c r="W50" i="1"/>
  <c r="V50" i="1"/>
  <c r="T50" i="1"/>
  <c r="S50" i="1"/>
  <c r="R50" i="1"/>
  <c r="Y50" i="1" s="1"/>
  <c r="P50" i="1"/>
  <c r="L50" i="1"/>
  <c r="C50" i="1"/>
  <c r="B50" i="1"/>
  <c r="A50" i="1"/>
  <c r="S49" i="1"/>
  <c r="R49" i="1"/>
  <c r="P49" i="1"/>
  <c r="L49" i="1"/>
  <c r="C49" i="1"/>
  <c r="B49" i="1"/>
  <c r="A49" i="1"/>
  <c r="X48" i="1"/>
  <c r="W48" i="1"/>
  <c r="T48" i="1"/>
  <c r="S48" i="1"/>
  <c r="R48" i="1"/>
  <c r="U48" i="1" s="1"/>
  <c r="P48" i="1"/>
  <c r="L48" i="1"/>
  <c r="C48" i="1"/>
  <c r="B48" i="1"/>
  <c r="A48" i="1"/>
  <c r="S47" i="1"/>
  <c r="R47" i="1"/>
  <c r="P47" i="1"/>
  <c r="L47" i="1"/>
  <c r="C47" i="1"/>
  <c r="B47" i="1"/>
  <c r="A47" i="1"/>
  <c r="X46" i="1"/>
  <c r="W46" i="1"/>
  <c r="U46" i="1"/>
  <c r="T46" i="1"/>
  <c r="S46" i="1"/>
  <c r="R46" i="1"/>
  <c r="Y46" i="1" s="1"/>
  <c r="P46" i="1"/>
  <c r="L46" i="1"/>
  <c r="C46" i="1"/>
  <c r="B46" i="1"/>
  <c r="A46" i="1"/>
  <c r="S45" i="1"/>
  <c r="R45" i="1"/>
  <c r="P45" i="1"/>
  <c r="L45" i="1"/>
  <c r="C45" i="1"/>
  <c r="B45" i="1"/>
  <c r="A45" i="1"/>
  <c r="Y44" i="1"/>
  <c r="X44" i="1"/>
  <c r="W44" i="1"/>
  <c r="V44" i="1"/>
  <c r="U44" i="1"/>
  <c r="S44" i="1"/>
  <c r="T44" i="1" s="1"/>
  <c r="R44" i="1"/>
  <c r="P44" i="1"/>
  <c r="L44" i="1"/>
  <c r="C44" i="1"/>
  <c r="B44" i="1"/>
  <c r="A44" i="1"/>
  <c r="R43" i="1"/>
  <c r="S43" i="1" s="1"/>
  <c r="P43" i="1"/>
  <c r="L43" i="1"/>
  <c r="C43" i="1"/>
  <c r="B43" i="1"/>
  <c r="A43" i="1"/>
  <c r="X42" i="1"/>
  <c r="W42" i="1"/>
  <c r="U42" i="1"/>
  <c r="T42" i="1"/>
  <c r="S42" i="1"/>
  <c r="R42" i="1"/>
  <c r="Y42" i="1" s="1"/>
  <c r="P42" i="1"/>
  <c r="L42" i="1"/>
  <c r="C42" i="1"/>
  <c r="B42" i="1"/>
  <c r="A42" i="1"/>
  <c r="S41" i="1"/>
  <c r="R41" i="1"/>
  <c r="P41" i="1"/>
  <c r="L41" i="1"/>
  <c r="C41" i="1"/>
  <c r="B41" i="1"/>
  <c r="A41" i="1"/>
  <c r="Y40" i="1"/>
  <c r="X40" i="1"/>
  <c r="W40" i="1"/>
  <c r="V40" i="1"/>
  <c r="U40" i="1"/>
  <c r="S40" i="1"/>
  <c r="T40" i="1" s="1"/>
  <c r="R40" i="1"/>
  <c r="P40" i="1"/>
  <c r="L40" i="1"/>
  <c r="C40" i="1"/>
  <c r="B40" i="1"/>
  <c r="A40" i="1"/>
  <c r="R39" i="1"/>
  <c r="S39" i="1" s="1"/>
  <c r="P39" i="1"/>
  <c r="L39" i="1"/>
  <c r="C39" i="1"/>
  <c r="B39" i="1"/>
  <c r="A39" i="1"/>
  <c r="X38" i="1"/>
  <c r="W38" i="1"/>
  <c r="U38" i="1"/>
  <c r="T38" i="1"/>
  <c r="S38" i="1"/>
  <c r="R38" i="1"/>
  <c r="Y38" i="1" s="1"/>
  <c r="P38" i="1"/>
  <c r="L38" i="1"/>
  <c r="C38" i="1"/>
  <c r="B38" i="1"/>
  <c r="A38" i="1"/>
  <c r="S37" i="1"/>
  <c r="R37" i="1"/>
  <c r="P37" i="1"/>
  <c r="L37" i="1"/>
  <c r="C37" i="1"/>
  <c r="B37" i="1"/>
  <c r="A37" i="1"/>
  <c r="Y36" i="1"/>
  <c r="X36" i="1"/>
  <c r="W36" i="1"/>
  <c r="V36" i="1"/>
  <c r="U36" i="1"/>
  <c r="S36" i="1"/>
  <c r="T36" i="1" s="1"/>
  <c r="R36" i="1"/>
  <c r="P36" i="1"/>
  <c r="L36" i="1"/>
  <c r="C36" i="1"/>
  <c r="B36" i="1"/>
  <c r="A36" i="1"/>
  <c r="R35" i="1"/>
  <c r="S35" i="1" s="1"/>
  <c r="P35" i="1"/>
  <c r="L35" i="1"/>
  <c r="C35" i="1"/>
  <c r="B35" i="1"/>
  <c r="A35" i="1"/>
  <c r="X34" i="1"/>
  <c r="W34" i="1"/>
  <c r="U34" i="1"/>
  <c r="T34" i="1"/>
  <c r="S34" i="1"/>
  <c r="R34" i="1"/>
  <c r="Y34" i="1" s="1"/>
  <c r="P34" i="1"/>
  <c r="L34" i="1"/>
  <c r="C34" i="1"/>
  <c r="B34" i="1"/>
  <c r="A34" i="1"/>
  <c r="S33" i="1"/>
  <c r="R33" i="1"/>
  <c r="P33" i="1"/>
  <c r="L33" i="1"/>
  <c r="C33" i="1"/>
  <c r="B33" i="1"/>
  <c r="A33" i="1"/>
  <c r="Y32" i="1"/>
  <c r="X32" i="1"/>
  <c r="W32" i="1"/>
  <c r="V32" i="1"/>
  <c r="U32" i="1"/>
  <c r="S32" i="1"/>
  <c r="T32" i="1" s="1"/>
  <c r="R32" i="1"/>
  <c r="P32" i="1"/>
  <c r="L32" i="1"/>
  <c r="C32" i="1"/>
  <c r="B32" i="1"/>
  <c r="A32" i="1"/>
  <c r="R31" i="1"/>
  <c r="S31" i="1" s="1"/>
  <c r="P31" i="1"/>
  <c r="L31" i="1"/>
  <c r="C31" i="1"/>
  <c r="B31" i="1"/>
  <c r="A31" i="1"/>
  <c r="X30" i="1"/>
  <c r="W30" i="1"/>
  <c r="U30" i="1"/>
  <c r="T30" i="1"/>
  <c r="S30" i="1"/>
  <c r="R30" i="1"/>
  <c r="Y30" i="1" s="1"/>
  <c r="P30" i="1"/>
  <c r="L30" i="1"/>
  <c r="C30" i="1"/>
  <c r="B30" i="1"/>
  <c r="A30" i="1"/>
  <c r="S29" i="1"/>
  <c r="R29" i="1"/>
  <c r="P29" i="1"/>
  <c r="L29" i="1"/>
  <c r="C29" i="1"/>
  <c r="B29" i="1"/>
  <c r="A29" i="1"/>
  <c r="Y28" i="1"/>
  <c r="X28" i="1"/>
  <c r="W28" i="1"/>
  <c r="U28" i="1" s="1"/>
  <c r="V28" i="1"/>
  <c r="S28" i="1"/>
  <c r="T28" i="1" s="1"/>
  <c r="R28" i="1"/>
  <c r="P28" i="1"/>
  <c r="L28" i="1"/>
  <c r="C28" i="1"/>
  <c r="B28" i="1"/>
  <c r="A28" i="1"/>
  <c r="R27" i="1"/>
  <c r="S27" i="1" s="1"/>
  <c r="P27" i="1"/>
  <c r="L27" i="1"/>
  <c r="C27" i="1"/>
  <c r="B27" i="1"/>
  <c r="A27" i="1"/>
  <c r="X26" i="1"/>
  <c r="W26" i="1"/>
  <c r="U26" i="1"/>
  <c r="T26" i="1"/>
  <c r="S26" i="1"/>
  <c r="R26" i="1"/>
  <c r="Y26" i="1" s="1"/>
  <c r="P26" i="1"/>
  <c r="L26" i="1"/>
  <c r="C26" i="1"/>
  <c r="B26" i="1"/>
  <c r="A26" i="1"/>
  <c r="S25" i="1"/>
  <c r="R25" i="1"/>
  <c r="P25" i="1"/>
  <c r="L25" i="1"/>
  <c r="C25" i="1"/>
  <c r="B25" i="1"/>
  <c r="A25" i="1"/>
  <c r="Y24" i="1"/>
  <c r="X24" i="1"/>
  <c r="W24" i="1"/>
  <c r="U24" i="1" s="1"/>
  <c r="V24" i="1"/>
  <c r="S24" i="1"/>
  <c r="T24" i="1" s="1"/>
  <c r="R24" i="1"/>
  <c r="P24" i="1"/>
  <c r="L24" i="1"/>
  <c r="C24" i="1"/>
  <c r="B24" i="1"/>
  <c r="A24" i="1"/>
  <c r="R23" i="1"/>
  <c r="S23" i="1" s="1"/>
  <c r="P23" i="1"/>
  <c r="L23" i="1"/>
  <c r="C23" i="1"/>
  <c r="B23" i="1"/>
  <c r="A23" i="1"/>
  <c r="X22" i="1"/>
  <c r="W22" i="1"/>
  <c r="U22" i="1"/>
  <c r="T22" i="1"/>
  <c r="S22" i="1"/>
  <c r="R22" i="1"/>
  <c r="Y22" i="1" s="1"/>
  <c r="P22" i="1"/>
  <c r="L22" i="1"/>
  <c r="C22" i="1"/>
  <c r="B22" i="1"/>
  <c r="A22" i="1"/>
  <c r="S21" i="1"/>
  <c r="R21" i="1"/>
  <c r="P21" i="1"/>
  <c r="L21" i="1"/>
  <c r="C21" i="1"/>
  <c r="B21" i="1"/>
  <c r="A21" i="1"/>
  <c r="Y20" i="1"/>
  <c r="X20" i="1"/>
  <c r="W20" i="1"/>
  <c r="V20" i="1"/>
  <c r="S20" i="1"/>
  <c r="T20" i="1" s="1"/>
  <c r="R20" i="1"/>
  <c r="U20" i="1" s="1"/>
  <c r="P20" i="1"/>
  <c r="L20" i="1"/>
  <c r="C20" i="1"/>
  <c r="B20" i="1"/>
  <c r="A20" i="1"/>
  <c r="R19" i="1"/>
  <c r="S19" i="1" s="1"/>
  <c r="P19" i="1"/>
  <c r="L19" i="1"/>
  <c r="C19" i="1"/>
  <c r="B19" i="1"/>
  <c r="A19" i="1"/>
  <c r="X18" i="1"/>
  <c r="W18" i="1"/>
  <c r="U18" i="1"/>
  <c r="T18" i="1"/>
  <c r="S18" i="1"/>
  <c r="R18" i="1"/>
  <c r="Y18" i="1" s="1"/>
  <c r="P18" i="1"/>
  <c r="L18" i="1"/>
  <c r="C18" i="1"/>
  <c r="B18" i="1"/>
  <c r="A18" i="1"/>
  <c r="S17" i="1"/>
  <c r="R17" i="1"/>
  <c r="P17" i="1"/>
  <c r="L17" i="1"/>
  <c r="C17" i="1"/>
  <c r="B17" i="1"/>
  <c r="A17" i="1"/>
  <c r="Y16" i="1"/>
  <c r="X16" i="1"/>
  <c r="W16" i="1"/>
  <c r="V16" i="1"/>
  <c r="S16" i="1"/>
  <c r="T16" i="1" s="1"/>
  <c r="R16" i="1"/>
  <c r="U16" i="1" s="1"/>
  <c r="P16" i="1"/>
  <c r="L16" i="1"/>
  <c r="C16" i="1"/>
  <c r="B16" i="1"/>
  <c r="A16" i="1"/>
  <c r="R15" i="1"/>
  <c r="S15" i="1" s="1"/>
  <c r="P15" i="1"/>
  <c r="L15" i="1"/>
  <c r="C15" i="1"/>
  <c r="B15" i="1"/>
  <c r="A15" i="1"/>
  <c r="X14" i="1"/>
  <c r="W14" i="1"/>
  <c r="U14" i="1"/>
  <c r="T14" i="1"/>
  <c r="S14" i="1"/>
  <c r="R14" i="1"/>
  <c r="Y14" i="1" s="1"/>
  <c r="P14" i="1"/>
  <c r="L14" i="1"/>
  <c r="C14" i="1"/>
  <c r="B14" i="1"/>
  <c r="A14" i="1"/>
  <c r="S13" i="1"/>
  <c r="R13" i="1"/>
  <c r="P13" i="1"/>
  <c r="L13" i="1"/>
  <c r="C13" i="1"/>
  <c r="B13" i="1"/>
  <c r="A13" i="1"/>
  <c r="Y12" i="1"/>
  <c r="X12" i="1"/>
  <c r="W12" i="1"/>
  <c r="V12" i="1"/>
  <c r="S12" i="1"/>
  <c r="T12" i="1" s="1"/>
  <c r="R12" i="1"/>
  <c r="U12" i="1" s="1"/>
  <c r="P12" i="1"/>
  <c r="L12" i="1"/>
  <c r="C12" i="1"/>
  <c r="B12" i="1"/>
  <c r="A12" i="1"/>
  <c r="R11" i="1"/>
  <c r="S11" i="1" s="1"/>
  <c r="P11" i="1"/>
  <c r="L11" i="1"/>
  <c r="C11" i="1"/>
  <c r="B11" i="1"/>
  <c r="A11" i="1"/>
  <c r="X10" i="1"/>
  <c r="W10" i="1"/>
  <c r="U10" i="1"/>
  <c r="T10" i="1"/>
  <c r="S10" i="1"/>
  <c r="R10" i="1"/>
  <c r="Y10" i="1" s="1"/>
  <c r="P10" i="1"/>
  <c r="L10" i="1"/>
  <c r="C10" i="1"/>
  <c r="B10" i="1"/>
  <c r="A10" i="1"/>
  <c r="S9" i="1"/>
  <c r="R9" i="1"/>
  <c r="L9" i="1"/>
  <c r="C9" i="1"/>
  <c r="B9" i="1"/>
  <c r="A9" i="1"/>
  <c r="X8" i="1"/>
  <c r="W8" i="1"/>
  <c r="S8" i="1"/>
  <c r="T8" i="1" s="1"/>
  <c r="R8" i="1"/>
  <c r="V8" i="1" s="1"/>
  <c r="P8" i="1"/>
  <c r="L8" i="1"/>
  <c r="C8" i="1"/>
  <c r="B8" i="1"/>
  <c r="A8" i="1"/>
  <c r="R7" i="1"/>
  <c r="S7" i="1" s="1"/>
  <c r="L7" i="1"/>
  <c r="C7" i="1"/>
  <c r="B7" i="1"/>
  <c r="A7" i="1"/>
  <c r="X6" i="1"/>
  <c r="W6" i="1"/>
  <c r="S6" i="1"/>
  <c r="T6" i="1" s="1"/>
  <c r="R6" i="1"/>
  <c r="Y6" i="1" s="1"/>
  <c r="P6" i="1"/>
  <c r="L6" i="1"/>
  <c r="C6" i="1"/>
  <c r="B6" i="1"/>
  <c r="A6" i="1"/>
  <c r="R5" i="1"/>
  <c r="S5" i="1" s="1"/>
  <c r="L5" i="1"/>
  <c r="C5" i="1"/>
  <c r="B5" i="1"/>
  <c r="A5" i="1"/>
  <c r="Y4" i="1"/>
  <c r="X4" i="1"/>
  <c r="W4" i="1"/>
  <c r="V4" i="1"/>
  <c r="U4" i="1"/>
  <c r="S4" i="1"/>
  <c r="T4" i="1" s="1"/>
  <c r="R4" i="1"/>
  <c r="P4" i="1"/>
  <c r="L4" i="1"/>
  <c r="C4" i="1"/>
  <c r="B4" i="1"/>
  <c r="A4" i="1"/>
  <c r="R3" i="1"/>
  <c r="S3" i="1" s="1"/>
  <c r="P3" i="1"/>
  <c r="L3" i="1"/>
  <c r="C3" i="1"/>
  <c r="B3" i="1"/>
  <c r="A3" i="1"/>
  <c r="X2" i="1"/>
  <c r="W2" i="1"/>
  <c r="T2" i="1"/>
  <c r="S2" i="1"/>
  <c r="R2" i="1"/>
  <c r="V2" i="1" s="1"/>
  <c r="P2" i="1"/>
  <c r="L2" i="1"/>
  <c r="C2" i="1"/>
  <c r="B2" i="1"/>
  <c r="A2" i="1"/>
  <c r="S1" i="1"/>
  <c r="R1" i="1"/>
  <c r="P1" i="1"/>
  <c r="L1" i="1"/>
  <c r="C1" i="1"/>
  <c r="B1" i="1"/>
  <c r="A1" i="1"/>
  <c r="Y2" i="1" l="1"/>
  <c r="V74" i="1"/>
  <c r="Y74" i="1"/>
  <c r="V106" i="1"/>
  <c r="Y106" i="1"/>
  <c r="V222" i="1"/>
  <c r="U222" i="1"/>
  <c r="V110" i="1"/>
  <c r="Y110" i="1"/>
  <c r="Y8" i="1"/>
  <c r="V10" i="1"/>
  <c r="V14" i="1"/>
  <c r="V18" i="1"/>
  <c r="V22" i="1"/>
  <c r="V26" i="1"/>
  <c r="V30" i="1"/>
  <c r="V34" i="1"/>
  <c r="V38" i="1"/>
  <c r="V42" i="1"/>
  <c r="V46" i="1"/>
  <c r="U54" i="1"/>
  <c r="U74" i="1"/>
  <c r="V82" i="1"/>
  <c r="Y82" i="1"/>
  <c r="U84" i="1"/>
  <c r="U106" i="1"/>
  <c r="V114" i="1"/>
  <c r="Y114" i="1"/>
  <c r="V54" i="1"/>
  <c r="V56" i="1"/>
  <c r="V86" i="1"/>
  <c r="Y86" i="1"/>
  <c r="U110" i="1"/>
  <c r="V118" i="1"/>
  <c r="Y118" i="1"/>
  <c r="U6" i="1"/>
  <c r="V6" i="1"/>
  <c r="V48" i="1"/>
  <c r="V90" i="1"/>
  <c r="Y90" i="1"/>
  <c r="V122" i="1"/>
  <c r="Y122" i="1"/>
  <c r="V78" i="1"/>
  <c r="Y78" i="1"/>
  <c r="U2" i="1"/>
  <c r="V60" i="1"/>
  <c r="U64" i="1"/>
  <c r="U86" i="1"/>
  <c r="V94" i="1"/>
  <c r="Y94" i="1"/>
  <c r="U118" i="1"/>
  <c r="V126" i="1"/>
  <c r="Y126" i="1"/>
  <c r="U8" i="1"/>
  <c r="U52" i="1"/>
  <c r="Y56" i="1"/>
  <c r="V66" i="1"/>
  <c r="Y66" i="1"/>
  <c r="U68" i="1"/>
  <c r="V98" i="1"/>
  <c r="Y98" i="1"/>
  <c r="V130" i="1"/>
  <c r="Y130" i="1"/>
  <c r="Y48" i="1"/>
  <c r="U50" i="1"/>
  <c r="V62" i="1"/>
  <c r="V64" i="1"/>
  <c r="V70" i="1"/>
  <c r="Y70" i="1"/>
  <c r="U72" i="1"/>
  <c r="U94" i="1"/>
  <c r="V102" i="1"/>
  <c r="Y102" i="1"/>
  <c r="U126" i="1"/>
  <c r="V220" i="1"/>
  <c r="V225" i="1"/>
  <c r="U230" i="1"/>
  <c r="V233" i="1"/>
  <c r="Y234" i="1"/>
  <c r="U238" i="1"/>
  <c r="V241" i="1"/>
  <c r="Y242" i="1"/>
  <c r="U246" i="1"/>
  <c r="V249" i="1"/>
  <c r="Y250" i="1"/>
  <c r="U254" i="1"/>
  <c r="V257" i="1"/>
  <c r="Y258" i="1"/>
  <c r="U262" i="1"/>
  <c r="V265" i="1"/>
  <c r="Y266" i="1"/>
  <c r="U270" i="1"/>
  <c r="V273" i="1"/>
  <c r="Y274" i="1"/>
  <c r="U278" i="1"/>
  <c r="V281" i="1"/>
  <c r="Y282" i="1"/>
  <c r="U286" i="1"/>
  <c r="V289" i="1"/>
  <c r="Y290" i="1"/>
  <c r="U294" i="1"/>
  <c r="V297" i="1"/>
  <c r="Y298" i="1"/>
  <c r="U302" i="1"/>
  <c r="V305" i="1"/>
  <c r="Y306" i="1"/>
  <c r="U310" i="1"/>
  <c r="V313" i="1"/>
  <c r="Y314" i="1"/>
  <c r="U318" i="1"/>
  <c r="V321" i="1"/>
  <c r="Y322" i="1"/>
  <c r="U326" i="1"/>
  <c r="V329" i="1"/>
  <c r="Y330" i="1"/>
  <c r="U334" i="1"/>
  <c r="V337" i="1"/>
  <c r="Y338" i="1"/>
  <c r="U342" i="1"/>
  <c r="V345" i="1"/>
  <c r="Y346" i="1"/>
  <c r="U350" i="1"/>
  <c r="V353" i="1"/>
  <c r="Y354" i="1"/>
  <c r="U358" i="1"/>
  <c r="V361" i="1"/>
  <c r="Y362" i="1"/>
  <c r="U366" i="1"/>
  <c r="V369" i="1"/>
  <c r="U374" i="1"/>
  <c r="V377" i="1"/>
  <c r="Y378" i="1"/>
  <c r="Y380" i="1"/>
  <c r="Y384" i="1"/>
  <c r="Y388" i="1"/>
  <c r="Y392" i="1"/>
  <c r="Y396" i="1"/>
  <c r="Y400" i="1"/>
  <c r="Y404" i="1"/>
  <c r="Y408" i="1"/>
  <c r="Y412" i="1"/>
  <c r="Y416" i="1"/>
  <c r="V435" i="1"/>
  <c r="U455" i="1"/>
  <c r="U513" i="1"/>
  <c r="V530" i="1"/>
  <c r="U530" i="1"/>
  <c r="Y530" i="1"/>
  <c r="U577" i="1"/>
  <c r="V610" i="1"/>
  <c r="U610" i="1"/>
  <c r="Y610" i="1"/>
  <c r="Y134" i="1"/>
  <c r="Y138" i="1"/>
  <c r="Y142" i="1"/>
  <c r="Y146" i="1"/>
  <c r="Y150" i="1"/>
  <c r="Y154" i="1"/>
  <c r="Y158" i="1"/>
  <c r="Y162" i="1"/>
  <c r="Y166" i="1"/>
  <c r="Y170" i="1"/>
  <c r="Y174" i="1"/>
  <c r="Y178" i="1"/>
  <c r="Y182" i="1"/>
  <c r="Y186" i="1"/>
  <c r="Y190" i="1"/>
  <c r="Y194" i="1"/>
  <c r="Y198" i="1"/>
  <c r="Y202" i="1"/>
  <c r="Y206" i="1"/>
  <c r="Y210" i="1"/>
  <c r="Y214" i="1"/>
  <c r="Y218" i="1"/>
  <c r="V230" i="1"/>
  <c r="Y231" i="1"/>
  <c r="V238" i="1"/>
  <c r="Y239" i="1"/>
  <c r="V246" i="1"/>
  <c r="Y247" i="1"/>
  <c r="V254" i="1"/>
  <c r="Y255" i="1"/>
  <c r="V262" i="1"/>
  <c r="Y263" i="1"/>
  <c r="V270" i="1"/>
  <c r="Y271" i="1"/>
  <c r="V278" i="1"/>
  <c r="Y279" i="1"/>
  <c r="V286" i="1"/>
  <c r="Y287" i="1"/>
  <c r="V294" i="1"/>
  <c r="Y295" i="1"/>
  <c r="V302" i="1"/>
  <c r="Y303" i="1"/>
  <c r="V310" i="1"/>
  <c r="Y311" i="1"/>
  <c r="V318" i="1"/>
  <c r="Y319" i="1"/>
  <c r="V326" i="1"/>
  <c r="Y327" i="1"/>
  <c r="V334" i="1"/>
  <c r="Y335" i="1"/>
  <c r="V342" i="1"/>
  <c r="Y343" i="1"/>
  <c r="V350" i="1"/>
  <c r="Y351" i="1"/>
  <c r="V358" i="1"/>
  <c r="V366" i="1"/>
  <c r="V374" i="1"/>
  <c r="U446" i="1"/>
  <c r="Y446" i="1"/>
  <c r="Y447" i="1"/>
  <c r="U453" i="1"/>
  <c r="U485" i="1"/>
  <c r="U505" i="1"/>
  <c r="V522" i="1"/>
  <c r="U522" i="1"/>
  <c r="Y522" i="1"/>
  <c r="U569" i="1"/>
  <c r="V586" i="1"/>
  <c r="U586" i="1"/>
  <c r="Y586" i="1"/>
  <c r="V594" i="1"/>
  <c r="U594" i="1"/>
  <c r="Y594" i="1"/>
  <c r="V602" i="1"/>
  <c r="U602" i="1"/>
  <c r="Y602" i="1"/>
  <c r="V741" i="1"/>
  <c r="U741" i="1"/>
  <c r="Y741" i="1"/>
  <c r="Y236" i="1"/>
  <c r="Y244" i="1"/>
  <c r="Y252" i="1"/>
  <c r="Y260" i="1"/>
  <c r="Y268" i="1"/>
  <c r="Y276" i="1"/>
  <c r="Y284" i="1"/>
  <c r="Y292" i="1"/>
  <c r="Y300" i="1"/>
  <c r="Y308" i="1"/>
  <c r="Y316" i="1"/>
  <c r="Y324" i="1"/>
  <c r="Y332" i="1"/>
  <c r="Y340" i="1"/>
  <c r="Y348" i="1"/>
  <c r="Y356" i="1"/>
  <c r="Y364" i="1"/>
  <c r="Y372" i="1"/>
  <c r="Y423" i="1"/>
  <c r="U429" i="1"/>
  <c r="Y434" i="1"/>
  <c r="U434" i="1"/>
  <c r="U461" i="1"/>
  <c r="U477" i="1"/>
  <c r="U497" i="1"/>
  <c r="V514" i="1"/>
  <c r="U514" i="1"/>
  <c r="Y514" i="1"/>
  <c r="U561" i="1"/>
  <c r="V578" i="1"/>
  <c r="U578" i="1"/>
  <c r="Y578" i="1"/>
  <c r="U454" i="1"/>
  <c r="Y454" i="1"/>
  <c r="Y455" i="1"/>
  <c r="V486" i="1"/>
  <c r="U486" i="1"/>
  <c r="Y486" i="1"/>
  <c r="P493" i="1"/>
  <c r="L493" i="1"/>
  <c r="V506" i="1"/>
  <c r="U506" i="1"/>
  <c r="Y506" i="1"/>
  <c r="V570" i="1"/>
  <c r="U570" i="1"/>
  <c r="Y570" i="1"/>
  <c r="Y688" i="1"/>
  <c r="U688" i="1"/>
  <c r="V688" i="1"/>
  <c r="V733" i="1"/>
  <c r="Y733" i="1"/>
  <c r="U733" i="1"/>
  <c r="U430" i="1"/>
  <c r="Y430" i="1"/>
  <c r="V434" i="1"/>
  <c r="Y442" i="1"/>
  <c r="U442" i="1"/>
  <c r="U462" i="1"/>
  <c r="Y462" i="1"/>
  <c r="V478" i="1"/>
  <c r="U478" i="1"/>
  <c r="Y478" i="1"/>
  <c r="Y487" i="1"/>
  <c r="V487" i="1"/>
  <c r="V498" i="1"/>
  <c r="U498" i="1"/>
  <c r="Y498" i="1"/>
  <c r="V562" i="1"/>
  <c r="U562" i="1"/>
  <c r="Y562" i="1"/>
  <c r="Y704" i="1"/>
  <c r="U704" i="1"/>
  <c r="V704" i="1"/>
  <c r="Y728" i="1"/>
  <c r="U728" i="1"/>
  <c r="V728" i="1"/>
  <c r="V470" i="1"/>
  <c r="U470" i="1"/>
  <c r="Y470" i="1"/>
  <c r="Y479" i="1"/>
  <c r="V479" i="1"/>
  <c r="Y499" i="1"/>
  <c r="V499" i="1"/>
  <c r="V554" i="1"/>
  <c r="U554" i="1"/>
  <c r="Y554" i="1"/>
  <c r="V781" i="1"/>
  <c r="U781" i="1"/>
  <c r="Y781" i="1"/>
  <c r="V813" i="1"/>
  <c r="U813" i="1"/>
  <c r="Y813" i="1"/>
  <c r="V845" i="1"/>
  <c r="U845" i="1"/>
  <c r="Y845" i="1"/>
  <c r="V893" i="1"/>
  <c r="U893" i="1"/>
  <c r="Y893" i="1"/>
  <c r="V925" i="1"/>
  <c r="U925" i="1"/>
  <c r="Y925" i="1"/>
  <c r="V949" i="1"/>
  <c r="U949" i="1"/>
  <c r="Y949" i="1"/>
  <c r="V973" i="1"/>
  <c r="U973" i="1"/>
  <c r="Y973" i="1"/>
  <c r="U228" i="1"/>
  <c r="U236" i="1"/>
  <c r="U244" i="1"/>
  <c r="U252" i="1"/>
  <c r="U260" i="1"/>
  <c r="U268" i="1"/>
  <c r="U276" i="1"/>
  <c r="U284" i="1"/>
  <c r="U292" i="1"/>
  <c r="U300" i="1"/>
  <c r="U308" i="1"/>
  <c r="U316" i="1"/>
  <c r="U324" i="1"/>
  <c r="U332" i="1"/>
  <c r="U340" i="1"/>
  <c r="U348" i="1"/>
  <c r="U356" i="1"/>
  <c r="U364" i="1"/>
  <c r="U372" i="1"/>
  <c r="U421" i="1"/>
  <c r="Y421" i="1"/>
  <c r="V421" i="1"/>
  <c r="U423" i="1"/>
  <c r="V430" i="1"/>
  <c r="V442" i="1"/>
  <c r="U447" i="1"/>
  <c r="Y450" i="1"/>
  <c r="U450" i="1"/>
  <c r="V462" i="1"/>
  <c r="Y471" i="1"/>
  <c r="V471" i="1"/>
  <c r="U529" i="1"/>
  <c r="V546" i="1"/>
  <c r="U546" i="1"/>
  <c r="Y546" i="1"/>
  <c r="U617" i="1"/>
  <c r="U625" i="1"/>
  <c r="U633" i="1"/>
  <c r="U641" i="1"/>
  <c r="U649" i="1"/>
  <c r="U657" i="1"/>
  <c r="U665" i="1"/>
  <c r="U673" i="1"/>
  <c r="U681" i="1"/>
  <c r="U685" i="1"/>
  <c r="Y383" i="1"/>
  <c r="U383" i="1"/>
  <c r="U387" i="1"/>
  <c r="Y387" i="1"/>
  <c r="Y391" i="1"/>
  <c r="U391" i="1"/>
  <c r="U395" i="1"/>
  <c r="Y395" i="1"/>
  <c r="Y399" i="1"/>
  <c r="U399" i="1"/>
  <c r="U403" i="1"/>
  <c r="Y403" i="1"/>
  <c r="Y407" i="1"/>
  <c r="U407" i="1"/>
  <c r="U411" i="1"/>
  <c r="Y411" i="1"/>
  <c r="Y415" i="1"/>
  <c r="U415" i="1"/>
  <c r="Y426" i="1"/>
  <c r="U426" i="1"/>
  <c r="U438" i="1"/>
  <c r="Y438" i="1"/>
  <c r="U445" i="1"/>
  <c r="Y458" i="1"/>
  <c r="U458" i="1"/>
  <c r="U487" i="1"/>
  <c r="U521" i="1"/>
  <c r="V538" i="1"/>
  <c r="U538" i="1"/>
  <c r="Y538" i="1"/>
  <c r="U585" i="1"/>
  <c r="U593" i="1"/>
  <c r="U601" i="1"/>
  <c r="V618" i="1"/>
  <c r="U618" i="1"/>
  <c r="Y618" i="1"/>
  <c r="V626" i="1"/>
  <c r="U626" i="1"/>
  <c r="Y626" i="1"/>
  <c r="V634" i="1"/>
  <c r="U634" i="1"/>
  <c r="Y634" i="1"/>
  <c r="V642" i="1"/>
  <c r="U642" i="1"/>
  <c r="Y642" i="1"/>
  <c r="V650" i="1"/>
  <c r="U650" i="1"/>
  <c r="Y650" i="1"/>
  <c r="V658" i="1"/>
  <c r="U658" i="1"/>
  <c r="Y658" i="1"/>
  <c r="V666" i="1"/>
  <c r="U666" i="1"/>
  <c r="Y666" i="1"/>
  <c r="V674" i="1"/>
  <c r="U674" i="1"/>
  <c r="Y674" i="1"/>
  <c r="V682" i="1"/>
  <c r="U682" i="1"/>
  <c r="Y682" i="1"/>
  <c r="V686" i="1"/>
  <c r="U686" i="1"/>
  <c r="Y686" i="1"/>
  <c r="Y744" i="1"/>
  <c r="V744" i="1"/>
  <c r="U744" i="1"/>
  <c r="Y750" i="1"/>
  <c r="V750" i="1"/>
  <c r="U750" i="1"/>
  <c r="V429" i="1"/>
  <c r="V437" i="1"/>
  <c r="V445" i="1"/>
  <c r="V453" i="1"/>
  <c r="V461" i="1"/>
  <c r="U466" i="1"/>
  <c r="V469" i="1"/>
  <c r="U474" i="1"/>
  <c r="V477" i="1"/>
  <c r="U482" i="1"/>
  <c r="V485" i="1"/>
  <c r="U490" i="1"/>
  <c r="U494" i="1"/>
  <c r="V497" i="1"/>
  <c r="U502" i="1"/>
  <c r="V505" i="1"/>
  <c r="U510" i="1"/>
  <c r="V513" i="1"/>
  <c r="U518" i="1"/>
  <c r="V521" i="1"/>
  <c r="U526" i="1"/>
  <c r="V529" i="1"/>
  <c r="U534" i="1"/>
  <c r="V537" i="1"/>
  <c r="U542" i="1"/>
  <c r="V545" i="1"/>
  <c r="U550" i="1"/>
  <c r="V553" i="1"/>
  <c r="U558" i="1"/>
  <c r="V561" i="1"/>
  <c r="U566" i="1"/>
  <c r="V569" i="1"/>
  <c r="U574" i="1"/>
  <c r="V577" i="1"/>
  <c r="U582" i="1"/>
  <c r="V585" i="1"/>
  <c r="U590" i="1"/>
  <c r="V593" i="1"/>
  <c r="U598" i="1"/>
  <c r="V601" i="1"/>
  <c r="U606" i="1"/>
  <c r="V609" i="1"/>
  <c r="U614" i="1"/>
  <c r="V617" i="1"/>
  <c r="U622" i="1"/>
  <c r="V625" i="1"/>
  <c r="U630" i="1"/>
  <c r="V633" i="1"/>
  <c r="U638" i="1"/>
  <c r="V641" i="1"/>
  <c r="U646" i="1"/>
  <c r="V649" i="1"/>
  <c r="U654" i="1"/>
  <c r="V657" i="1"/>
  <c r="U662" i="1"/>
  <c r="V665" i="1"/>
  <c r="U670" i="1"/>
  <c r="V673" i="1"/>
  <c r="U678" i="1"/>
  <c r="V681" i="1"/>
  <c r="V685" i="1"/>
  <c r="U692" i="1"/>
  <c r="Y692" i="1"/>
  <c r="U708" i="1"/>
  <c r="Y708" i="1"/>
  <c r="Y709" i="1"/>
  <c r="Y720" i="1"/>
  <c r="U720" i="1"/>
  <c r="V749" i="1"/>
  <c r="U749" i="1"/>
  <c r="Y749" i="1"/>
  <c r="Y790" i="1"/>
  <c r="V790" i="1"/>
  <c r="U884" i="1"/>
  <c r="U916" i="1"/>
  <c r="V507" i="1"/>
  <c r="V515" i="1"/>
  <c r="V523" i="1"/>
  <c r="V531" i="1"/>
  <c r="V539" i="1"/>
  <c r="V547" i="1"/>
  <c r="V555" i="1"/>
  <c r="V563" i="1"/>
  <c r="V571" i="1"/>
  <c r="V579" i="1"/>
  <c r="V587" i="1"/>
  <c r="V595" i="1"/>
  <c r="V603" i="1"/>
  <c r="V611" i="1"/>
  <c r="U684" i="1"/>
  <c r="Y684" i="1"/>
  <c r="V694" i="1"/>
  <c r="V710" i="1"/>
  <c r="Y718" i="1"/>
  <c r="V718" i="1"/>
  <c r="Y736" i="1"/>
  <c r="V736" i="1"/>
  <c r="U736" i="1"/>
  <c r="U764" i="1"/>
  <c r="Y782" i="1"/>
  <c r="V782" i="1"/>
  <c r="U796" i="1"/>
  <c r="U828" i="1"/>
  <c r="U868" i="1"/>
  <c r="U908" i="1"/>
  <c r="U425" i="1"/>
  <c r="Y429" i="1"/>
  <c r="U433" i="1"/>
  <c r="Y437" i="1"/>
  <c r="U441" i="1"/>
  <c r="Y445" i="1"/>
  <c r="U449" i="1"/>
  <c r="Y453" i="1"/>
  <c r="U457" i="1"/>
  <c r="Y461" i="1"/>
  <c r="U465" i="1"/>
  <c r="Y469" i="1"/>
  <c r="U473" i="1"/>
  <c r="Y477" i="1"/>
  <c r="U481" i="1"/>
  <c r="Y485" i="1"/>
  <c r="U489" i="1"/>
  <c r="Y497" i="1"/>
  <c r="U501" i="1"/>
  <c r="Y505" i="1"/>
  <c r="U509" i="1"/>
  <c r="Y513" i="1"/>
  <c r="U517" i="1"/>
  <c r="Y521" i="1"/>
  <c r="U525" i="1"/>
  <c r="Y529" i="1"/>
  <c r="U533" i="1"/>
  <c r="Y537" i="1"/>
  <c r="U541" i="1"/>
  <c r="Y545" i="1"/>
  <c r="U549" i="1"/>
  <c r="Y553" i="1"/>
  <c r="U557" i="1"/>
  <c r="Y561" i="1"/>
  <c r="U565" i="1"/>
  <c r="Y569" i="1"/>
  <c r="U573" i="1"/>
  <c r="Y577" i="1"/>
  <c r="U581" i="1"/>
  <c r="Y585" i="1"/>
  <c r="U589" i="1"/>
  <c r="Y593" i="1"/>
  <c r="U597" i="1"/>
  <c r="Y601" i="1"/>
  <c r="U605" i="1"/>
  <c r="Y609" i="1"/>
  <c r="U613" i="1"/>
  <c r="Y617" i="1"/>
  <c r="U621" i="1"/>
  <c r="Y625" i="1"/>
  <c r="U629" i="1"/>
  <c r="Y633" i="1"/>
  <c r="U637" i="1"/>
  <c r="Y641" i="1"/>
  <c r="U645" i="1"/>
  <c r="Y649" i="1"/>
  <c r="U653" i="1"/>
  <c r="Y657" i="1"/>
  <c r="U661" i="1"/>
  <c r="Y665" i="1"/>
  <c r="U669" i="1"/>
  <c r="Y673" i="1"/>
  <c r="U677" i="1"/>
  <c r="Y681" i="1"/>
  <c r="Y685" i="1"/>
  <c r="V690" i="1"/>
  <c r="V692" i="1"/>
  <c r="V706" i="1"/>
  <c r="V708" i="1"/>
  <c r="Y726" i="1"/>
  <c r="V726" i="1"/>
  <c r="Y742" i="1"/>
  <c r="V742" i="1"/>
  <c r="U756" i="1"/>
  <c r="V773" i="1"/>
  <c r="U773" i="1"/>
  <c r="Y773" i="1"/>
  <c r="V805" i="1"/>
  <c r="U805" i="1"/>
  <c r="Y805" i="1"/>
  <c r="V837" i="1"/>
  <c r="U837" i="1"/>
  <c r="Y837" i="1"/>
  <c r="U860" i="1"/>
  <c r="V885" i="1"/>
  <c r="U885" i="1"/>
  <c r="Y885" i="1"/>
  <c r="V917" i="1"/>
  <c r="U917" i="1"/>
  <c r="Y917" i="1"/>
  <c r="U932" i="1"/>
  <c r="U956" i="1"/>
  <c r="Y683" i="1"/>
  <c r="U700" i="1"/>
  <c r="Y700" i="1"/>
  <c r="U716" i="1"/>
  <c r="Y716" i="1"/>
  <c r="Y717" i="1"/>
  <c r="Y734" i="1"/>
  <c r="V734" i="1"/>
  <c r="Y774" i="1"/>
  <c r="V774" i="1"/>
  <c r="U788" i="1"/>
  <c r="U820" i="1"/>
  <c r="U852" i="1"/>
  <c r="V877" i="1"/>
  <c r="U877" i="1"/>
  <c r="Y877" i="1"/>
  <c r="U900" i="1"/>
  <c r="V941" i="1"/>
  <c r="U941" i="1"/>
  <c r="Y941" i="1"/>
  <c r="V965" i="1"/>
  <c r="U965" i="1"/>
  <c r="Y965" i="1"/>
  <c r="Y981" i="1"/>
  <c r="V981" i="1"/>
  <c r="U981" i="1"/>
  <c r="Y696" i="1"/>
  <c r="U696" i="1"/>
  <c r="Y712" i="1"/>
  <c r="U712" i="1"/>
  <c r="U724" i="1"/>
  <c r="Y724" i="1"/>
  <c r="U748" i="1"/>
  <c r="V765" i="1"/>
  <c r="U765" i="1"/>
  <c r="Y765" i="1"/>
  <c r="V797" i="1"/>
  <c r="U797" i="1"/>
  <c r="Y797" i="1"/>
  <c r="V829" i="1"/>
  <c r="U829" i="1"/>
  <c r="Y829" i="1"/>
  <c r="V869" i="1"/>
  <c r="U869" i="1"/>
  <c r="Y869" i="1"/>
  <c r="V909" i="1"/>
  <c r="U909" i="1"/>
  <c r="Y909" i="1"/>
  <c r="U732" i="1"/>
  <c r="Y732" i="1"/>
  <c r="V757" i="1"/>
  <c r="U757" i="1"/>
  <c r="Y757" i="1"/>
  <c r="Y766" i="1"/>
  <c r="V766" i="1"/>
  <c r="Y798" i="1"/>
  <c r="V798" i="1"/>
  <c r="V861" i="1"/>
  <c r="U861" i="1"/>
  <c r="Y861" i="1"/>
  <c r="V933" i="1"/>
  <c r="U933" i="1"/>
  <c r="Y933" i="1"/>
  <c r="V957" i="1"/>
  <c r="U957" i="1"/>
  <c r="Y957" i="1"/>
  <c r="Y994" i="1"/>
  <c r="V994" i="1"/>
  <c r="U994" i="1"/>
  <c r="V698" i="1"/>
  <c r="V700" i="1"/>
  <c r="Y758" i="1"/>
  <c r="V758" i="1"/>
  <c r="V789" i="1"/>
  <c r="U789" i="1"/>
  <c r="Y789" i="1"/>
  <c r="V821" i="1"/>
  <c r="U821" i="1"/>
  <c r="Y821" i="1"/>
  <c r="V853" i="1"/>
  <c r="U853" i="1"/>
  <c r="Y853" i="1"/>
  <c r="V901" i="1"/>
  <c r="U901" i="1"/>
  <c r="Y901" i="1"/>
  <c r="Y977" i="1"/>
  <c r="Y986" i="1"/>
  <c r="V993" i="1"/>
  <c r="U993" i="1"/>
  <c r="Y993" i="1"/>
  <c r="V806" i="1"/>
  <c r="V814" i="1"/>
  <c r="V822" i="1"/>
  <c r="V830" i="1"/>
  <c r="V838" i="1"/>
  <c r="V846" i="1"/>
  <c r="V854" i="1"/>
  <c r="V862" i="1"/>
  <c r="V870" i="1"/>
  <c r="V878" i="1"/>
  <c r="V886" i="1"/>
  <c r="V894" i="1"/>
  <c r="V902" i="1"/>
  <c r="V910" i="1"/>
  <c r="V918" i="1"/>
  <c r="V926" i="1"/>
  <c r="V1017" i="1"/>
  <c r="U1017" i="1"/>
  <c r="Y1017" i="1"/>
  <c r="C5" i="2"/>
  <c r="Y740" i="1"/>
  <c r="Y748" i="1"/>
  <c r="U752" i="1"/>
  <c r="Y756" i="1"/>
  <c r="U760" i="1"/>
  <c r="Y764" i="1"/>
  <c r="U768" i="1"/>
  <c r="Y772" i="1"/>
  <c r="U776" i="1"/>
  <c r="Y780" i="1"/>
  <c r="U784" i="1"/>
  <c r="Y788" i="1"/>
  <c r="U792" i="1"/>
  <c r="Y796" i="1"/>
  <c r="U800" i="1"/>
  <c r="Y804" i="1"/>
  <c r="U808" i="1"/>
  <c r="Y812" i="1"/>
  <c r="U816" i="1"/>
  <c r="Y820" i="1"/>
  <c r="U824" i="1"/>
  <c r="Y828" i="1"/>
  <c r="U832" i="1"/>
  <c r="Y836" i="1"/>
  <c r="U840" i="1"/>
  <c r="Y844" i="1"/>
  <c r="U848" i="1"/>
  <c r="Y852" i="1"/>
  <c r="U856" i="1"/>
  <c r="Y860" i="1"/>
  <c r="U864" i="1"/>
  <c r="Y868" i="1"/>
  <c r="U872" i="1"/>
  <c r="Y876" i="1"/>
  <c r="U880" i="1"/>
  <c r="Y884" i="1"/>
  <c r="U888" i="1"/>
  <c r="Y892" i="1"/>
  <c r="U896" i="1"/>
  <c r="Y900" i="1"/>
  <c r="U904" i="1"/>
  <c r="Y908" i="1"/>
  <c r="U912" i="1"/>
  <c r="Y916" i="1"/>
  <c r="U920" i="1"/>
  <c r="Y924" i="1"/>
  <c r="U928" i="1"/>
  <c r="Y932" i="1"/>
  <c r="U936" i="1"/>
  <c r="Y940" i="1"/>
  <c r="U944" i="1"/>
  <c r="Y948" i="1"/>
  <c r="U952" i="1"/>
  <c r="Y956" i="1"/>
  <c r="U960" i="1"/>
  <c r="Y964" i="1"/>
  <c r="U968" i="1"/>
  <c r="V971" i="1"/>
  <c r="Y972" i="1"/>
  <c r="U1032" i="1"/>
  <c r="V752" i="1"/>
  <c r="V760" i="1"/>
  <c r="V768" i="1"/>
  <c r="V776" i="1"/>
  <c r="V784" i="1"/>
  <c r="V792" i="1"/>
  <c r="V800" i="1"/>
  <c r="V808" i="1"/>
  <c r="V816" i="1"/>
  <c r="V824" i="1"/>
  <c r="V832" i="1"/>
  <c r="V840" i="1"/>
  <c r="V848" i="1"/>
  <c r="V856" i="1"/>
  <c r="V864" i="1"/>
  <c r="V872" i="1"/>
  <c r="V880" i="1"/>
  <c r="V888" i="1"/>
  <c r="V896" i="1"/>
  <c r="V904" i="1"/>
  <c r="V912" i="1"/>
  <c r="V920" i="1"/>
  <c r="V928" i="1"/>
  <c r="V936" i="1"/>
  <c r="V944" i="1"/>
  <c r="V952" i="1"/>
  <c r="V960" i="1"/>
  <c r="V968" i="1"/>
  <c r="U977" i="1"/>
  <c r="Y989" i="1"/>
  <c r="U989" i="1"/>
  <c r="U1000" i="1"/>
  <c r="V1009" i="1"/>
  <c r="U1009" i="1"/>
  <c r="Y1009" i="1"/>
  <c r="U930" i="1"/>
  <c r="U938" i="1"/>
  <c r="U946" i="1"/>
  <c r="U954" i="1"/>
  <c r="U962" i="1"/>
  <c r="U970" i="1"/>
  <c r="U984" i="1"/>
  <c r="Y984" i="1"/>
  <c r="V984" i="1"/>
  <c r="U986" i="1"/>
  <c r="Y1010" i="1"/>
  <c r="V1010" i="1"/>
  <c r="U1024" i="1"/>
  <c r="V1033" i="1"/>
  <c r="U1033" i="1"/>
  <c r="Y1033" i="1"/>
  <c r="U975" i="1"/>
  <c r="V989" i="1"/>
  <c r="U992" i="1"/>
  <c r="V1001" i="1"/>
  <c r="U1001" i="1"/>
  <c r="Y1001" i="1"/>
  <c r="C6" i="2"/>
  <c r="U976" i="1"/>
  <c r="Y976" i="1"/>
  <c r="Y980" i="1"/>
  <c r="U980" i="1"/>
  <c r="Y1002" i="1"/>
  <c r="V1002" i="1"/>
  <c r="V1025" i="1"/>
  <c r="U1025" i="1"/>
  <c r="Y1025" i="1"/>
  <c r="V992" i="1"/>
  <c r="U997" i="1"/>
  <c r="V1000" i="1"/>
  <c r="U1005" i="1"/>
  <c r="V1008" i="1"/>
  <c r="U1013" i="1"/>
  <c r="V1016" i="1"/>
  <c r="U1021" i="1"/>
  <c r="V1024" i="1"/>
  <c r="U1029" i="1"/>
  <c r="V1032" i="1"/>
  <c r="V1018" i="1"/>
  <c r="Y1019" i="1"/>
  <c r="U1023" i="1"/>
  <c r="V1026" i="1"/>
  <c r="U1031" i="1"/>
  <c r="V1034" i="1"/>
  <c r="U988" i="1"/>
  <c r="Y992" i="1"/>
  <c r="U996" i="1"/>
  <c r="Y1000" i="1"/>
  <c r="U1004" i="1"/>
  <c r="Y1008" i="1"/>
  <c r="U1012" i="1"/>
  <c r="Y1016" i="1"/>
  <c r="U1020" i="1"/>
  <c r="Y1024" i="1"/>
  <c r="U1028" i="1"/>
  <c r="Y1032" i="1"/>
  <c r="E4" i="2"/>
  <c r="E5" i="2" s="1"/>
  <c r="C7" i="2" l="1"/>
  <c r="E6" i="2"/>
  <c r="E7" i="2" s="1"/>
  <c r="C8" i="2" l="1"/>
  <c r="Y8" i="2" l="1"/>
  <c r="C9" i="2"/>
  <c r="E8" i="2"/>
  <c r="Y9" i="2" l="1"/>
  <c r="C10" i="2"/>
  <c r="E9" i="2"/>
  <c r="Y10" i="2" l="1"/>
  <c r="C11" i="2"/>
  <c r="E10" i="2"/>
  <c r="C12" i="2" l="1"/>
  <c r="Y11" i="2"/>
  <c r="E11" i="2"/>
  <c r="C13" i="2" l="1"/>
  <c r="E12" i="2"/>
  <c r="E13" i="2" l="1"/>
  <c r="C14" i="2"/>
  <c r="E14" i="2" s="1"/>
  <c r="C15" i="2" l="1"/>
  <c r="E15" i="2" s="1"/>
  <c r="C16" i="2" l="1"/>
  <c r="E16" i="2" s="1"/>
  <c r="C17" i="2" l="1"/>
  <c r="E17" i="2" s="1"/>
  <c r="C18" i="2" l="1"/>
  <c r="E18" i="2" s="1"/>
  <c r="C19" i="2" l="1"/>
  <c r="E19" i="2" s="1"/>
  <c r="C20" i="2" l="1"/>
  <c r="E20" i="2" s="1"/>
  <c r="C21" i="2" l="1"/>
  <c r="E21" i="2" s="1"/>
  <c r="C22" i="2" l="1"/>
  <c r="C23" i="2" l="1"/>
  <c r="E23" i="2" s="1"/>
  <c r="E22" i="2"/>
  <c r="C24" i="2" l="1"/>
  <c r="C25" i="2" l="1"/>
  <c r="E24" i="2"/>
  <c r="E25" i="2" l="1"/>
  <c r="C26" i="2"/>
  <c r="C27" i="2" l="1"/>
  <c r="E26" i="2"/>
  <c r="C28" i="2" l="1"/>
  <c r="E27" i="2"/>
  <c r="E28" i="2" s="1"/>
  <c r="C29" i="2" l="1"/>
  <c r="E29" i="2" s="1"/>
  <c r="C30" i="2" l="1"/>
  <c r="C31" i="2" l="1"/>
  <c r="E31" i="2" s="1"/>
  <c r="E30" i="2"/>
  <c r="C32" i="2" l="1"/>
  <c r="E32" i="2" s="1"/>
  <c r="C33" i="2" l="1"/>
  <c r="C34" i="2" l="1"/>
  <c r="E34" i="2" s="1"/>
  <c r="E33" i="2"/>
  <c r="C35" i="2" l="1"/>
  <c r="E35" i="2" s="1"/>
  <c r="C36" i="2" l="1"/>
  <c r="C37" i="2" l="1"/>
  <c r="E36" i="2"/>
  <c r="C38" i="2" l="1"/>
  <c r="E37" i="2"/>
  <c r="C39" i="2" l="1"/>
  <c r="E38" i="2"/>
  <c r="C40" i="2" l="1"/>
  <c r="E39" i="2"/>
  <c r="C41" i="2" l="1"/>
  <c r="E41" i="2" s="1"/>
  <c r="E40" i="2"/>
  <c r="C42" i="2" l="1"/>
  <c r="E42" i="2" s="1"/>
  <c r="C43" i="2" l="1"/>
  <c r="C44" i="2" l="1"/>
  <c r="E43" i="2"/>
  <c r="C45" i="2" l="1"/>
  <c r="E44" i="2"/>
  <c r="C46" i="2" l="1"/>
  <c r="E45" i="2"/>
  <c r="E46" i="2" l="1"/>
  <c r="C47" i="2"/>
  <c r="C48" i="2" l="1"/>
  <c r="E47" i="2"/>
  <c r="E48" i="2" l="1"/>
  <c r="E49" i="2"/>
  <c r="C49" i="2"/>
  <c r="C50" i="2" l="1"/>
  <c r="E50" i="2" s="1"/>
  <c r="C51" i="2" l="1"/>
  <c r="E51" i="2" s="1"/>
  <c r="C52" i="2" l="1"/>
  <c r="E52" i="2" s="1"/>
  <c r="C53" i="2" l="1"/>
  <c r="E53" i="2" s="1"/>
  <c r="C54" i="2" l="1"/>
  <c r="C55" i="2" l="1"/>
  <c r="E54" i="2"/>
  <c r="E55" i="2" l="1"/>
  <c r="C56" i="2"/>
  <c r="C57" i="2" l="1"/>
  <c r="E56" i="2"/>
  <c r="C58" i="2" l="1"/>
  <c r="E57" i="2"/>
  <c r="C59" i="2" l="1"/>
  <c r="E59" i="2" s="1"/>
  <c r="E58" i="2"/>
  <c r="C60" i="2" l="1"/>
  <c r="C61" i="2" l="1"/>
  <c r="E60" i="2"/>
  <c r="E61" i="2" l="1"/>
  <c r="C62" i="2"/>
  <c r="E62" i="2" l="1"/>
  <c r="C63" i="2"/>
  <c r="E63" i="2" l="1"/>
  <c r="C64" i="2"/>
  <c r="E64" i="2" l="1"/>
  <c r="C65" i="2"/>
  <c r="C66" i="2" s="1"/>
  <c r="C67" i="2" s="1"/>
  <c r="C68" i="2" s="1"/>
  <c r="C69" i="2" s="1"/>
  <c r="C70" i="2" s="1"/>
  <c r="E65" i="2" l="1"/>
  <c r="C71" i="2"/>
  <c r="E71" i="2" s="1"/>
  <c r="E70" i="2"/>
  <c r="C72" i="2" l="1"/>
  <c r="C73" i="2" l="1"/>
  <c r="E72" i="2"/>
  <c r="E74" i="2" l="1"/>
  <c r="C74" i="2"/>
  <c r="E73" i="2"/>
  <c r="E75" i="2" l="1"/>
  <c r="C75" i="2"/>
  <c r="C76" i="2" l="1"/>
  <c r="C77" i="2" l="1"/>
  <c r="E76" i="2"/>
  <c r="C78" i="2" l="1"/>
  <c r="E78" i="2" s="1"/>
  <c r="E77" i="2"/>
  <c r="C79" i="2" l="1"/>
  <c r="E79" i="2" s="1"/>
  <c r="C80" i="2" l="1"/>
  <c r="E80" i="2" s="1"/>
  <c r="C81" i="2" l="1"/>
  <c r="E81" i="2" s="1"/>
  <c r="C82" i="2" l="1"/>
  <c r="E82" i="2" s="1"/>
  <c r="C83" i="2" l="1"/>
  <c r="C84" i="2" l="1"/>
  <c r="E83" i="2"/>
  <c r="C85" i="2" l="1"/>
  <c r="E84" i="2"/>
  <c r="C86" i="2" l="1"/>
  <c r="E85" i="2"/>
  <c r="E86" i="2" s="1"/>
  <c r="C87" i="2" l="1"/>
  <c r="E87" i="2" s="1"/>
  <c r="C88" i="2" l="1"/>
  <c r="E88" i="2" s="1"/>
  <c r="C89" i="2" l="1"/>
  <c r="C92" i="2" l="1"/>
  <c r="E89" i="2"/>
  <c r="C93" i="2" l="1"/>
  <c r="E93" i="2" s="1"/>
  <c r="E92" i="2"/>
  <c r="C94" i="2" l="1"/>
  <c r="E94" i="2" s="1"/>
  <c r="C95" i="2" l="1"/>
  <c r="E95" i="2" s="1"/>
  <c r="C96" i="2" l="1"/>
  <c r="E96" i="2" s="1"/>
  <c r="C97" i="2" l="1"/>
  <c r="C98" i="2" l="1"/>
  <c r="E97" i="2"/>
  <c r="C99" i="2" l="1"/>
  <c r="E98" i="2"/>
  <c r="C100" i="2" l="1"/>
  <c r="E99" i="2"/>
  <c r="C101" i="2" l="1"/>
  <c r="E100" i="2"/>
  <c r="C102" i="2" l="1"/>
  <c r="E101" i="2"/>
  <c r="C103" i="2" l="1"/>
  <c r="E102" i="2"/>
  <c r="C104" i="2" l="1"/>
  <c r="E103" i="2"/>
  <c r="C105" i="2" l="1"/>
  <c r="E104" i="2"/>
  <c r="C106" i="2" l="1"/>
  <c r="E105" i="2"/>
  <c r="C107" i="2" l="1"/>
  <c r="E106" i="2"/>
  <c r="C108" i="2" l="1"/>
  <c r="E107" i="2"/>
  <c r="C109" i="2" l="1"/>
  <c r="E108" i="2"/>
  <c r="C110" i="2" l="1"/>
  <c r="E109" i="2"/>
  <c r="C111" i="2" l="1"/>
  <c r="E110" i="2"/>
  <c r="C112" i="2" l="1"/>
  <c r="E112" i="2" s="1"/>
  <c r="E111" i="2"/>
  <c r="C113" i="2" l="1"/>
  <c r="C114" i="2" l="1"/>
  <c r="E113" i="2"/>
  <c r="C115" i="2" l="1"/>
  <c r="E114" i="2"/>
  <c r="C116" i="2" l="1"/>
  <c r="E115" i="2"/>
  <c r="C117" i="2" l="1"/>
  <c r="E116" i="2"/>
  <c r="C118" i="2" l="1"/>
  <c r="E117" i="2"/>
  <c r="C119" i="2" l="1"/>
  <c r="E119" i="2" s="1"/>
  <c r="E118" i="2"/>
  <c r="C120" i="2" l="1"/>
  <c r="E120" i="2" s="1"/>
  <c r="C121" i="2" l="1"/>
  <c r="C122" i="2" l="1"/>
  <c r="E121" i="2"/>
  <c r="E122" i="2" l="1"/>
  <c r="C123" i="2"/>
  <c r="E123" i="2" s="1"/>
  <c r="C124" i="2" l="1"/>
  <c r="C125" i="2" l="1"/>
  <c r="E125" i="2" s="1"/>
  <c r="E124" i="2"/>
  <c r="C126" i="2" l="1"/>
  <c r="C127" i="2" l="1"/>
  <c r="E126" i="2"/>
  <c r="C128" i="2" l="1"/>
  <c r="E127" i="2"/>
  <c r="C129" i="2" l="1"/>
  <c r="E128" i="2"/>
  <c r="C130" i="2" l="1"/>
  <c r="E129" i="2"/>
  <c r="C131" i="2" l="1"/>
  <c r="E131" i="2" s="1"/>
  <c r="E130" i="2"/>
  <c r="C132" i="2" l="1"/>
  <c r="C133" i="2" l="1"/>
  <c r="E132" i="2"/>
  <c r="C134" i="2" l="1"/>
  <c r="E133" i="2"/>
  <c r="C135" i="2" l="1"/>
  <c r="E134" i="2"/>
  <c r="C136" i="2" l="1"/>
  <c r="E135" i="2"/>
  <c r="E137" i="2" l="1"/>
  <c r="C137" i="2"/>
  <c r="E136" i="2"/>
  <c r="C138" i="2" l="1"/>
  <c r="C139" i="2" l="1"/>
  <c r="E138" i="2"/>
  <c r="C140" i="2" l="1"/>
  <c r="E139" i="2"/>
  <c r="C141" i="2" l="1"/>
  <c r="E140" i="2"/>
  <c r="C142" i="2" l="1"/>
  <c r="E142" i="2" s="1"/>
  <c r="E141" i="2"/>
  <c r="C143" i="2" l="1"/>
  <c r="C144" i="2" l="1"/>
  <c r="E144" i="2" s="1"/>
  <c r="E143" i="2"/>
  <c r="C145" i="2" l="1"/>
  <c r="E145" i="2" s="1"/>
  <c r="C146" i="2" l="1"/>
  <c r="C147" i="2" l="1"/>
  <c r="E146" i="2"/>
  <c r="E147" i="2" l="1"/>
  <c r="C148" i="2"/>
  <c r="E148" i="2" s="1"/>
  <c r="C149" i="2" l="1"/>
  <c r="C150" i="2" l="1"/>
  <c r="E149" i="2"/>
  <c r="E150" i="2" l="1"/>
  <c r="C151" i="2"/>
  <c r="C152" i="2" l="1"/>
  <c r="E151" i="2"/>
  <c r="E152" i="2" s="1"/>
  <c r="C153" i="2" l="1"/>
  <c r="C154" i="2" l="1"/>
  <c r="E153" i="2"/>
  <c r="C155" i="2" l="1"/>
  <c r="E154" i="2"/>
  <c r="C156" i="2" l="1"/>
  <c r="E155" i="2"/>
  <c r="E156" i="2" l="1"/>
  <c r="C157" i="2"/>
  <c r="C158" i="2" l="1"/>
  <c r="E157" i="2"/>
  <c r="C159" i="2" l="1"/>
  <c r="E159" i="2" s="1"/>
  <c r="E158" i="2"/>
  <c r="C160" i="2" l="1"/>
  <c r="C161" i="2" l="1"/>
  <c r="E160" i="2"/>
  <c r="E161" i="2" l="1"/>
  <c r="C162" i="2"/>
  <c r="E162" i="2" l="1"/>
  <c r="C163" i="2"/>
  <c r="C164" i="2" l="1"/>
  <c r="E163" i="2"/>
  <c r="E164" i="2" l="1"/>
  <c r="C165" i="2"/>
  <c r="C166" i="2" l="1"/>
  <c r="E165" i="2"/>
  <c r="C167" i="2" l="1"/>
  <c r="E166" i="2"/>
  <c r="C168" i="2" l="1"/>
  <c r="E167" i="2"/>
  <c r="C169" i="2" l="1"/>
  <c r="E168" i="2"/>
  <c r="C170" i="2" l="1"/>
  <c r="E169" i="2"/>
  <c r="C171" i="2" l="1"/>
  <c r="E171" i="2" s="1"/>
  <c r="E170" i="2"/>
  <c r="C172" i="2" l="1"/>
  <c r="E172" i="2" s="1"/>
  <c r="C173" i="2" l="1"/>
  <c r="C174" i="2" l="1"/>
  <c r="E173" i="2"/>
  <c r="E174" i="2" l="1"/>
  <c r="C175" i="2"/>
  <c r="E175" i="2" s="1"/>
  <c r="E176" i="2" l="1"/>
  <c r="C176" i="2"/>
  <c r="C177" i="2" l="1"/>
  <c r="E178" i="2" l="1"/>
  <c r="C178" i="2"/>
  <c r="E177" i="2"/>
  <c r="C179" i="2" l="1"/>
  <c r="C180" i="2" l="1"/>
  <c r="E179" i="2"/>
  <c r="C181" i="2" l="1"/>
  <c r="E180" i="2"/>
  <c r="C182" i="2" l="1"/>
  <c r="E181" i="2"/>
  <c r="C183" i="2" l="1"/>
  <c r="E182" i="2"/>
  <c r="C184" i="2" l="1"/>
  <c r="E184" i="2" s="1"/>
  <c r="E183" i="2"/>
  <c r="C185" i="2" l="1"/>
  <c r="E185" i="2" s="1"/>
  <c r="C186" i="2" l="1"/>
  <c r="C187" i="2" l="1"/>
  <c r="E187" i="2" s="1"/>
  <c r="E186" i="2"/>
  <c r="E188" i="2" l="1"/>
  <c r="C188" i="2"/>
  <c r="C189" i="2" l="1"/>
  <c r="E189" i="2" s="1"/>
  <c r="C190" i="2" l="1"/>
  <c r="C191" i="2" l="1"/>
  <c r="E190" i="2"/>
  <c r="C192" i="2" l="1"/>
  <c r="E191" i="2"/>
  <c r="C193" i="2" l="1"/>
  <c r="E192" i="2"/>
  <c r="C194" i="2" l="1"/>
  <c r="E193" i="2"/>
  <c r="C195" i="2" l="1"/>
  <c r="E194" i="2"/>
  <c r="C196" i="2" l="1"/>
  <c r="E195" i="2"/>
  <c r="C197" i="2" l="1"/>
  <c r="E196" i="2"/>
  <c r="C198" i="2" l="1"/>
  <c r="E197" i="2"/>
  <c r="C199" i="2" l="1"/>
  <c r="E198" i="2"/>
  <c r="C200" i="2" l="1"/>
  <c r="E199" i="2"/>
  <c r="C201" i="2" l="1"/>
  <c r="E200" i="2"/>
  <c r="C202" i="2" l="1"/>
  <c r="E201" i="2"/>
  <c r="C203" i="2" l="1"/>
  <c r="E202" i="2"/>
  <c r="C204" i="2" l="1"/>
  <c r="E203" i="2"/>
  <c r="C205" i="2" l="1"/>
  <c r="E204" i="2"/>
  <c r="E205" i="2" s="1"/>
  <c r="C206" i="2" l="1"/>
  <c r="C207" i="2" l="1"/>
  <c r="E206" i="2"/>
  <c r="C208" i="2" l="1"/>
  <c r="E207" i="2"/>
  <c r="C209" i="2" l="1"/>
  <c r="E208" i="2"/>
  <c r="C210" i="2" l="1"/>
  <c r="E209" i="2"/>
  <c r="C211" i="2" l="1"/>
  <c r="E210" i="2"/>
  <c r="C212" i="2" l="1"/>
  <c r="E211" i="2"/>
  <c r="C213" i="2" l="1"/>
  <c r="E213" i="2" s="1"/>
  <c r="E212" i="2"/>
  <c r="C214" i="2" l="1"/>
  <c r="E214" i="2" s="1"/>
  <c r="C215" i="2" l="1"/>
  <c r="E215" i="2" s="1"/>
  <c r="C216" i="2" l="1"/>
  <c r="C217" i="2" l="1"/>
  <c r="E216" i="2"/>
  <c r="E217" i="2" l="1"/>
  <c r="C218" i="2"/>
  <c r="C219" i="2" l="1"/>
  <c r="E218" i="2"/>
  <c r="E219" i="2" l="1"/>
  <c r="C220" i="2"/>
  <c r="E220" i="2" s="1"/>
  <c r="C221" i="2" l="1"/>
  <c r="C222" i="2" l="1"/>
  <c r="E221" i="2"/>
  <c r="E222" i="2" l="1"/>
  <c r="C223" i="2"/>
  <c r="C224" i="2" l="1"/>
  <c r="E224" i="2" s="1"/>
  <c r="E223" i="2"/>
  <c r="C225" i="2" l="1"/>
  <c r="E225" i="2" s="1"/>
  <c r="C226" i="2" l="1"/>
  <c r="C227" i="2" l="1"/>
  <c r="E226" i="2"/>
  <c r="C228" i="2" l="1"/>
  <c r="E227" i="2"/>
  <c r="C229" i="2" l="1"/>
  <c r="E228" i="2"/>
  <c r="C230" i="2" l="1"/>
  <c r="E229" i="2"/>
  <c r="C231" i="2" l="1"/>
  <c r="E230" i="2"/>
  <c r="E231" i="2" s="1"/>
  <c r="C232" i="2" l="1"/>
  <c r="C233" i="2" l="1"/>
  <c r="E233" i="2" s="1"/>
  <c r="E232" i="2"/>
  <c r="C234" i="2" l="1"/>
  <c r="E234" i="2" s="1"/>
  <c r="C235" i="2" l="1"/>
  <c r="C236" i="2" l="1"/>
  <c r="E235" i="2"/>
  <c r="C237" i="2" l="1"/>
  <c r="E236" i="2"/>
  <c r="E237" i="2" l="1"/>
  <c r="C238" i="2"/>
  <c r="E238" i="2" s="1"/>
  <c r="C239" i="2" l="1"/>
  <c r="E239" i="2"/>
  <c r="C240" i="2" l="1"/>
  <c r="E240" i="2" s="1"/>
  <c r="C241" i="2" l="1"/>
  <c r="C242" i="2" l="1"/>
  <c r="E241" i="2"/>
  <c r="C243" i="2" l="1"/>
  <c r="E242" i="2"/>
  <c r="E243" i="2" l="1"/>
  <c r="C244" i="2"/>
  <c r="E244" i="2" s="1"/>
  <c r="C245" i="2" l="1"/>
  <c r="C246" i="2" l="1"/>
  <c r="E245" i="2"/>
  <c r="C247" i="2" l="1"/>
  <c r="E246" i="2"/>
  <c r="E247" i="2" l="1"/>
  <c r="C248" i="2"/>
  <c r="C249" i="2" l="1"/>
  <c r="E249" i="2" s="1"/>
  <c r="E248" i="2"/>
  <c r="C250" i="2" l="1"/>
  <c r="E250" i="2" s="1"/>
  <c r="C251" i="2" l="1"/>
  <c r="C252" i="2" l="1"/>
  <c r="E252" i="2" s="1"/>
  <c r="E251" i="2"/>
  <c r="C253" i="2" l="1"/>
  <c r="E253" i="2" s="1"/>
  <c r="C254" i="2" l="1"/>
  <c r="E254" i="2" s="1"/>
  <c r="C255" i="2" l="1"/>
  <c r="E255" i="2" s="1"/>
  <c r="C256" i="2" l="1"/>
  <c r="C257" i="2" s="1"/>
  <c r="E257" i="2" s="1"/>
  <c r="C258" i="2" l="1"/>
  <c r="E256" i="2"/>
  <c r="C259" i="2" l="1"/>
  <c r="E259" i="2" s="1"/>
  <c r="E258" i="2"/>
  <c r="C260" i="2" l="1"/>
  <c r="E260" i="2" s="1"/>
  <c r="C261" i="2" l="1"/>
  <c r="C262" i="2" l="1"/>
  <c r="E261" i="2"/>
  <c r="C263" i="2" l="1"/>
  <c r="E262" i="2"/>
  <c r="E263" i="2" l="1"/>
  <c r="C264" i="2"/>
  <c r="C265" i="2" l="1"/>
  <c r="E264" i="2"/>
  <c r="C266" i="2" l="1"/>
  <c r="E265" i="2"/>
  <c r="C267" i="2" l="1"/>
  <c r="E266" i="2"/>
  <c r="C268" i="2" l="1"/>
  <c r="E267" i="2"/>
  <c r="C269" i="2" l="1"/>
  <c r="E268" i="2"/>
  <c r="C270" i="2" l="1"/>
  <c r="E269" i="2"/>
  <c r="C271" i="2" l="1"/>
  <c r="E271" i="2" s="1"/>
  <c r="E270" i="2"/>
  <c r="C272" i="2" l="1"/>
  <c r="E272" i="2" s="1"/>
  <c r="C273" i="2" l="1"/>
  <c r="C274" i="2" l="1"/>
  <c r="E273" i="2"/>
  <c r="E274" i="2" l="1"/>
  <c r="C275" i="2"/>
  <c r="E275" i="2" s="1"/>
  <c r="C276" i="2" l="1"/>
  <c r="C277" i="2" l="1"/>
  <c r="E276" i="2"/>
  <c r="C278" i="2" l="1"/>
  <c r="E277" i="2"/>
  <c r="C279" i="2" l="1"/>
  <c r="E278" i="2"/>
  <c r="C280" i="2" l="1"/>
  <c r="E279" i="2"/>
  <c r="C281" i="2" l="1"/>
  <c r="E280" i="2"/>
  <c r="C282" i="2" l="1"/>
  <c r="E281" i="2"/>
  <c r="C283" i="2" l="1"/>
  <c r="E282" i="2"/>
  <c r="C284" i="2" l="1"/>
  <c r="E283" i="2"/>
  <c r="C285" i="2" l="1"/>
  <c r="E284" i="2"/>
  <c r="C286" i="2" l="1"/>
  <c r="E285" i="2"/>
  <c r="C287" i="2" l="1"/>
  <c r="E286" i="2"/>
  <c r="C288" i="2" l="1"/>
  <c r="E287" i="2"/>
  <c r="C289" i="2" l="1"/>
  <c r="E288" i="2"/>
  <c r="C290" i="2" l="1"/>
  <c r="E289" i="2"/>
  <c r="E290" i="2" l="1"/>
  <c r="C291" i="2"/>
  <c r="C292" i="2" l="1"/>
  <c r="E291" i="2"/>
  <c r="C293" i="2" l="1"/>
  <c r="E292" i="2"/>
  <c r="C294" i="2" l="1"/>
  <c r="E293" i="2"/>
  <c r="C295" i="2" l="1"/>
  <c r="E294" i="2"/>
  <c r="C296" i="2" l="1"/>
  <c r="E295" i="2"/>
  <c r="C297" i="2" l="1"/>
  <c r="E296" i="2"/>
  <c r="C298" i="2" l="1"/>
  <c r="E298" i="2" s="1"/>
  <c r="E297" i="2"/>
  <c r="C299" i="2" l="1"/>
  <c r="E299" i="2" s="1"/>
  <c r="C300" i="2" l="1"/>
  <c r="C301" i="2" l="1"/>
  <c r="E300" i="2"/>
  <c r="E301" i="2" l="1"/>
  <c r="E302" i="2"/>
  <c r="C302" i="2"/>
  <c r="C303" i="2" l="1"/>
  <c r="C304" i="2" l="1"/>
  <c r="E303" i="2"/>
  <c r="C305" i="2" l="1"/>
  <c r="E304" i="2"/>
  <c r="C306" i="2" l="1"/>
  <c r="E306" i="2" s="1"/>
  <c r="E305" i="2"/>
  <c r="C307" i="2" l="1"/>
  <c r="C308" i="2" l="1"/>
  <c r="E307" i="2"/>
  <c r="E308" i="2" l="1"/>
  <c r="C309" i="2"/>
  <c r="E309" i="2" s="1"/>
  <c r="C310" i="2" l="1"/>
  <c r="C311" i="2" l="1"/>
  <c r="E310" i="2"/>
  <c r="C312" i="2" l="1"/>
  <c r="E311" i="2"/>
  <c r="C313" i="2" l="1"/>
  <c r="E312" i="2"/>
  <c r="C314" i="2" l="1"/>
  <c r="E313" i="2"/>
  <c r="C315" i="2" l="1"/>
  <c r="E314" i="2"/>
  <c r="E315" i="2" l="1"/>
  <c r="C316" i="2"/>
  <c r="E316" i="2" s="1"/>
  <c r="C317" i="2" l="1"/>
  <c r="E317" i="2" s="1"/>
  <c r="C318" i="2" l="1"/>
  <c r="E318" i="2" s="1"/>
  <c r="C319" i="2" l="1"/>
  <c r="C320" i="2" l="1"/>
  <c r="E319" i="2"/>
  <c r="C321" i="2" l="1"/>
  <c r="E320" i="2"/>
  <c r="C322" i="2" l="1"/>
  <c r="E321" i="2"/>
  <c r="C323" i="2" l="1"/>
  <c r="E322" i="2"/>
  <c r="C324" i="2" l="1"/>
  <c r="E323" i="2"/>
  <c r="C325" i="2" l="1"/>
  <c r="E324" i="2"/>
  <c r="E325" i="2" l="1"/>
  <c r="E326" i="2"/>
  <c r="C326" i="2"/>
  <c r="C327" i="2" l="1"/>
  <c r="C328" i="2" l="1"/>
  <c r="E327" i="2"/>
  <c r="C329" i="2" l="1"/>
  <c r="E328" i="2"/>
  <c r="C330" i="2" l="1"/>
  <c r="E330" i="2" s="1"/>
  <c r="E329" i="2"/>
  <c r="C331" i="2" l="1"/>
  <c r="C332" i="2" l="1"/>
  <c r="E331" i="2"/>
  <c r="C333" i="2" l="1"/>
  <c r="E332" i="2"/>
  <c r="C334" i="2" l="1"/>
  <c r="E333" i="2"/>
  <c r="C335" i="2" l="1"/>
  <c r="E334" i="2"/>
  <c r="C336" i="2" l="1"/>
  <c r="E336" i="2" s="1"/>
  <c r="E335" i="2"/>
  <c r="C337" i="2" l="1"/>
  <c r="E337" i="2" s="1"/>
  <c r="C338" i="2" l="1"/>
  <c r="C339" i="2" l="1"/>
  <c r="E339" i="2" s="1"/>
  <c r="E338" i="2"/>
  <c r="C340" i="2" l="1"/>
  <c r="E340" i="2" s="1"/>
  <c r="C341" i="2" l="1"/>
  <c r="E342" i="2" l="1"/>
  <c r="C342" i="2"/>
  <c r="E341" i="2"/>
  <c r="C343" i="2" l="1"/>
  <c r="C344" i="2" l="1"/>
  <c r="E343" i="2"/>
  <c r="C345" i="2" l="1"/>
  <c r="E344" i="2"/>
  <c r="C346" i="2" l="1"/>
  <c r="E346" i="2" s="1"/>
  <c r="E345" i="2"/>
  <c r="C347" i="2" l="1"/>
  <c r="E347" i="2" s="1"/>
  <c r="C348" i="2" l="1"/>
  <c r="E348" i="2" s="1"/>
  <c r="C349" i="2" l="1"/>
  <c r="E349" i="2" s="1"/>
  <c r="C350" i="2" l="1"/>
  <c r="E350" i="2" s="1"/>
  <c r="C351" i="2" l="1"/>
  <c r="E351" i="2" s="1"/>
  <c r="C352" i="2" l="1"/>
  <c r="C353" i="2" l="1"/>
  <c r="E352" i="2"/>
  <c r="C354" i="2" l="1"/>
  <c r="E353" i="2"/>
  <c r="E354" i="2" l="1"/>
  <c r="C355" i="2"/>
  <c r="E355" i="2" s="1"/>
  <c r="C356" i="2" l="1"/>
  <c r="C357" i="2" l="1"/>
  <c r="E356" i="2"/>
  <c r="C358" i="2" l="1"/>
  <c r="E358" i="2" s="1"/>
  <c r="E357" i="2"/>
  <c r="C359" i="2" l="1"/>
  <c r="E359" i="2" s="1"/>
  <c r="C360" i="2" l="1"/>
  <c r="C361" i="2" l="1"/>
  <c r="E361" i="2" s="1"/>
  <c r="E360" i="2"/>
  <c r="C362" i="2" l="1"/>
  <c r="C363" i="2" l="1"/>
  <c r="E362" i="2"/>
  <c r="C364" i="2" l="1"/>
  <c r="E363" i="2"/>
  <c r="E364" i="2" l="1"/>
  <c r="C365" i="2"/>
  <c r="C366" i="2" l="1"/>
  <c r="E365" i="2"/>
  <c r="E366" i="2" l="1"/>
  <c r="C367" i="2"/>
  <c r="C368" i="2" l="1"/>
  <c r="E367" i="2"/>
  <c r="E368" i="2" l="1"/>
  <c r="C369" i="2"/>
  <c r="C370" i="2" l="1"/>
  <c r="E369" i="2"/>
  <c r="C371" i="2" l="1"/>
  <c r="E371" i="2" s="1"/>
  <c r="E370" i="2"/>
  <c r="C372" i="2" l="1"/>
  <c r="E372" i="2" s="1"/>
  <c r="C373" i="2" l="1"/>
  <c r="E373" i="2" s="1"/>
  <c r="C374" i="2" l="1"/>
  <c r="C375" i="2" l="1"/>
  <c r="E374" i="2"/>
  <c r="C376" i="2" l="1"/>
  <c r="E375" i="2"/>
  <c r="C377" i="2" l="1"/>
  <c r="E376" i="2"/>
  <c r="C378" i="2" l="1"/>
  <c r="E377" i="2"/>
  <c r="C379" i="2" l="1"/>
  <c r="E378" i="2"/>
  <c r="C380" i="2" l="1"/>
  <c r="E379" i="2"/>
  <c r="C381" i="2" l="1"/>
  <c r="E380" i="2"/>
  <c r="E381" i="2" l="1"/>
  <c r="C382" i="2"/>
  <c r="E382" i="2" s="1"/>
  <c r="C383" i="2" l="1"/>
  <c r="E383" i="2" s="1"/>
  <c r="C384" i="2" l="1"/>
  <c r="E384" i="2" s="1"/>
  <c r="C385" i="2" l="1"/>
  <c r="C386" i="2" l="1"/>
  <c r="E385" i="2"/>
  <c r="C387" i="2" l="1"/>
  <c r="E386" i="2"/>
  <c r="C388" i="2" l="1"/>
  <c r="E387" i="2"/>
  <c r="C389" i="2" l="1"/>
  <c r="E388" i="2"/>
  <c r="C390" i="2" l="1"/>
  <c r="E389" i="2"/>
  <c r="C391" i="2" l="1"/>
  <c r="E390" i="2"/>
  <c r="C392" i="2" l="1"/>
  <c r="E391" i="2"/>
  <c r="C393" i="2" l="1"/>
  <c r="E392" i="2"/>
  <c r="C394" i="2" l="1"/>
  <c r="E393" i="2"/>
  <c r="C395" i="2" l="1"/>
  <c r="E394" i="2"/>
  <c r="C396" i="2" l="1"/>
  <c r="E396" i="2" s="1"/>
  <c r="E395" i="2"/>
  <c r="C397" i="2" l="1"/>
  <c r="C398" i="2" l="1"/>
  <c r="E397" i="2"/>
  <c r="C399" i="2" l="1"/>
  <c r="E398" i="2"/>
  <c r="E399" i="2" l="1"/>
  <c r="C400" i="2"/>
  <c r="C401" i="2" l="1"/>
  <c r="E400" i="2"/>
  <c r="C402" i="2" l="1"/>
  <c r="E402" i="2" s="1"/>
  <c r="E401" i="2"/>
  <c r="C403" i="2" l="1"/>
  <c r="C404" i="2" l="1"/>
  <c r="E403" i="2"/>
  <c r="C405" i="2" l="1"/>
  <c r="E404" i="2"/>
  <c r="C406" i="2" l="1"/>
  <c r="E405" i="2"/>
  <c r="C407" i="2" l="1"/>
  <c r="E406" i="2"/>
  <c r="C408" i="2" l="1"/>
  <c r="E407" i="2"/>
  <c r="C409" i="2" l="1"/>
  <c r="E408" i="2"/>
  <c r="C410" i="2" l="1"/>
  <c r="E410" i="2" s="1"/>
  <c r="E409" i="2"/>
  <c r="C411" i="2" l="1"/>
  <c r="E411" i="2"/>
  <c r="C412" i="2" l="1"/>
  <c r="E412" i="2" s="1"/>
  <c r="C413" i="2" l="1"/>
  <c r="E413" i="2"/>
  <c r="C414" i="2" l="1"/>
  <c r="E414" i="2"/>
  <c r="C415" i="2" l="1"/>
  <c r="E415" i="2"/>
  <c r="C416" i="2" l="1"/>
  <c r="E416" i="2" s="1"/>
  <c r="C417" i="2" l="1"/>
  <c r="E417" i="2" s="1"/>
  <c r="C418" i="2" l="1"/>
  <c r="E418" i="2"/>
  <c r="C419" i="2" l="1"/>
  <c r="E419" i="2"/>
  <c r="C420" i="2" l="1"/>
  <c r="E420" i="2" s="1"/>
  <c r="C421" i="2" l="1"/>
  <c r="E421" i="2" s="1"/>
  <c r="C422" i="2" l="1"/>
  <c r="E422" i="2"/>
  <c r="C423" i="2" l="1"/>
  <c r="E423" i="2"/>
  <c r="C424" i="2" l="1"/>
  <c r="E424" i="2"/>
  <c r="C425" i="2" l="1"/>
  <c r="C426" i="2" l="1"/>
  <c r="E425" i="2"/>
  <c r="C427" i="2" l="1"/>
  <c r="E426" i="2"/>
  <c r="C428" i="2" l="1"/>
  <c r="E427" i="2"/>
  <c r="C429" i="2" l="1"/>
  <c r="E428" i="2"/>
  <c r="E429" i="2" l="1"/>
  <c r="C430" i="2"/>
  <c r="C431" i="2" l="1"/>
  <c r="E430" i="2"/>
  <c r="C432" i="2" l="1"/>
  <c r="E431" i="2"/>
  <c r="C433" i="2" l="1"/>
  <c r="E432" i="2"/>
  <c r="C434" i="2" l="1"/>
  <c r="E433" i="2"/>
  <c r="C435" i="2" l="1"/>
  <c r="E434" i="2"/>
  <c r="E435" i="2" l="1"/>
  <c r="C436" i="2"/>
  <c r="C437" i="2" l="1"/>
  <c r="E436" i="2"/>
  <c r="C438" i="2" l="1"/>
  <c r="E438" i="2" s="1"/>
  <c r="E437" i="2"/>
  <c r="C439" i="2" l="1"/>
  <c r="C440" i="2" l="1"/>
  <c r="E440" i="2" s="1"/>
  <c r="E439" i="2"/>
  <c r="C441" i="2" l="1"/>
  <c r="C442" i="2" l="1"/>
  <c r="E441" i="2"/>
  <c r="C443" i="2" l="1"/>
  <c r="E443" i="2" s="1"/>
  <c r="E442" i="2"/>
  <c r="C444" i="2" l="1"/>
  <c r="E444" i="2" s="1"/>
  <c r="C445" i="2" l="1"/>
  <c r="C446" i="2" l="1"/>
  <c r="E445" i="2"/>
  <c r="C447" i="2" l="1"/>
  <c r="E446" i="2"/>
  <c r="C448" i="2" l="1"/>
  <c r="E447" i="2"/>
  <c r="C449" i="2" l="1"/>
  <c r="E448" i="2"/>
  <c r="C450" i="2" l="1"/>
  <c r="E449" i="2"/>
  <c r="C451" i="2" l="1"/>
  <c r="E450" i="2"/>
  <c r="C452" i="2" l="1"/>
  <c r="E451" i="2"/>
  <c r="C453" i="2" l="1"/>
  <c r="E452" i="2"/>
  <c r="C454" i="2" l="1"/>
  <c r="E453" i="2"/>
  <c r="C455" i="2" l="1"/>
  <c r="E454" i="2"/>
  <c r="C456" i="2" l="1"/>
  <c r="E455" i="2"/>
  <c r="C457" i="2" l="1"/>
  <c r="E457" i="2" s="1"/>
  <c r="E456" i="2"/>
  <c r="C458" i="2" l="1"/>
  <c r="C459" i="2" l="1"/>
  <c r="E458" i="2"/>
  <c r="C460" i="2" l="1"/>
  <c r="E459" i="2"/>
  <c r="C461" i="2" l="1"/>
  <c r="E460" i="2"/>
  <c r="C462" i="2" l="1"/>
  <c r="E461" i="2"/>
  <c r="E462" i="2" l="1"/>
  <c r="C463" i="2"/>
  <c r="E463" i="2" s="1"/>
  <c r="C464" i="2" l="1"/>
  <c r="C465" i="2" l="1"/>
  <c r="E464" i="2"/>
  <c r="C466" i="2" l="1"/>
  <c r="E465" i="2"/>
  <c r="C467" i="2" l="1"/>
  <c r="E466" i="2"/>
  <c r="C468" i="2" l="1"/>
  <c r="E467" i="2"/>
  <c r="C469" i="2" l="1"/>
  <c r="E468" i="2"/>
  <c r="C470" i="2" l="1"/>
  <c r="E469" i="2"/>
  <c r="E470" i="2" l="1"/>
  <c r="C471" i="2"/>
  <c r="C472" i="2" l="1"/>
  <c r="E471" i="2"/>
  <c r="E472" i="2" s="1"/>
  <c r="C473" i="2" l="1"/>
  <c r="E473" i="2" s="1"/>
  <c r="C474" i="2" l="1"/>
  <c r="C475" i="2" l="1"/>
  <c r="E474" i="2"/>
  <c r="C476" i="2" l="1"/>
  <c r="E475" i="2"/>
  <c r="C477" i="2" l="1"/>
  <c r="E476" i="2"/>
  <c r="C478" i="2" l="1"/>
  <c r="E477" i="2"/>
  <c r="C479" i="2" l="1"/>
  <c r="E479" i="2" s="1"/>
  <c r="E478" i="2"/>
  <c r="C480" i="2" l="1"/>
  <c r="C481" i="2" l="1"/>
  <c r="E480" i="2"/>
  <c r="C482" i="2" l="1"/>
  <c r="E481" i="2"/>
  <c r="C483" i="2" l="1"/>
  <c r="E482" i="2"/>
  <c r="C484" i="2" l="1"/>
  <c r="E483" i="2"/>
  <c r="C485" i="2" l="1"/>
  <c r="E484" i="2"/>
  <c r="C486" i="2" l="1"/>
  <c r="E486" i="2" s="1"/>
  <c r="E485" i="2"/>
  <c r="C487" i="2" l="1"/>
  <c r="C488" i="2" l="1"/>
  <c r="E487" i="2"/>
  <c r="C489" i="2" l="1"/>
  <c r="E488" i="2"/>
  <c r="C490" i="2" l="1"/>
  <c r="E489" i="2"/>
  <c r="E490" i="2" s="1"/>
  <c r="C491" i="2" l="1"/>
  <c r="C492" i="2" l="1"/>
  <c r="E491" i="2"/>
  <c r="C493" i="2" l="1"/>
  <c r="E492" i="2"/>
  <c r="C494" i="2" l="1"/>
  <c r="E493" i="2"/>
  <c r="C495" i="2" l="1"/>
  <c r="E494" i="2"/>
  <c r="E495" i="2" l="1"/>
  <c r="E496" i="2"/>
  <c r="C496" i="2"/>
  <c r="C497" i="2" l="1"/>
  <c r="E497" i="2" s="1"/>
  <c r="C498" i="2" l="1"/>
  <c r="E498" i="2" s="1"/>
  <c r="C499" i="2" l="1"/>
  <c r="E499" i="2" s="1"/>
  <c r="C500" i="2" l="1"/>
  <c r="E500" i="2" s="1"/>
  <c r="C501" i="2" l="1"/>
  <c r="C502" i="2" l="1"/>
  <c r="E501" i="2"/>
  <c r="C503" i="2" l="1"/>
  <c r="E502" i="2"/>
  <c r="C504" i="2" l="1"/>
  <c r="E503" i="2"/>
  <c r="C505" i="2" l="1"/>
  <c r="E504" i="2"/>
  <c r="C506" i="2" l="1"/>
  <c r="E505" i="2"/>
  <c r="C507" i="2" l="1"/>
  <c r="E506" i="2"/>
  <c r="E507" i="2" s="1"/>
  <c r="C508" i="2" l="1"/>
  <c r="E508" i="2" s="1"/>
  <c r="C509" i="2" l="1"/>
  <c r="E509" i="2" s="1"/>
  <c r="C510" i="2" l="1"/>
  <c r="E510" i="2" s="1"/>
  <c r="C511" i="2" l="1"/>
  <c r="E511" i="2" s="1"/>
  <c r="C512" i="2" l="1"/>
  <c r="E512" i="2" s="1"/>
  <c r="C513" i="2" l="1"/>
  <c r="E513" i="2" s="1"/>
  <c r="C514" i="2" l="1"/>
  <c r="C515" i="2" l="1"/>
  <c r="E515" i="2" s="1"/>
  <c r="E514" i="2"/>
  <c r="C516" i="2" l="1"/>
  <c r="E516" i="2" s="1"/>
  <c r="E517" i="2" l="1"/>
  <c r="C517" i="2"/>
  <c r="C518" i="2" l="1"/>
  <c r="E518" i="2" s="1"/>
  <c r="C519" i="2" l="1"/>
  <c r="E519" i="2" s="1"/>
  <c r="C520" i="2" l="1"/>
  <c r="C521" i="2" l="1"/>
  <c r="E520" i="2"/>
  <c r="C522" i="2" l="1"/>
  <c r="E521" i="2"/>
  <c r="C523" i="2" l="1"/>
  <c r="E522" i="2"/>
  <c r="E523" i="2" l="1"/>
  <c r="C524" i="2"/>
  <c r="E524" i="2" l="1"/>
  <c r="C525" i="2"/>
  <c r="E525" i="2" s="1"/>
  <c r="C526" i="2" l="1"/>
  <c r="C527" i="2" l="1"/>
  <c r="E526" i="2"/>
  <c r="E527" i="2" l="1"/>
  <c r="C528" i="2"/>
  <c r="E528" i="2" s="1"/>
  <c r="C529" i="2" l="1"/>
  <c r="C530" i="2" l="1"/>
  <c r="E529" i="2"/>
  <c r="C531" i="2" l="1"/>
  <c r="E530" i="2"/>
  <c r="C532" i="2" l="1"/>
  <c r="E531" i="2"/>
  <c r="C533" i="2" l="1"/>
  <c r="E532" i="2"/>
  <c r="C534" i="2" l="1"/>
  <c r="E533" i="2"/>
  <c r="E534" i="2" s="1"/>
  <c r="C535" i="2" l="1"/>
  <c r="C536" i="2" l="1"/>
  <c r="E535" i="2"/>
  <c r="C537" i="2" l="1"/>
  <c r="E536" i="2"/>
  <c r="C538" i="2" l="1"/>
  <c r="E537" i="2"/>
  <c r="C539" i="2" l="1"/>
  <c r="E538" i="2"/>
  <c r="C540" i="2" l="1"/>
  <c r="E539" i="2"/>
  <c r="C541" i="2" l="1"/>
  <c r="E540" i="2"/>
  <c r="C542" i="2" l="1"/>
  <c r="E541" i="2"/>
  <c r="C543" i="2" l="1"/>
  <c r="E542" i="2"/>
  <c r="C544" i="2" l="1"/>
  <c r="E543" i="2"/>
  <c r="C545" i="2" l="1"/>
  <c r="E544" i="2"/>
  <c r="E545" i="2" l="1"/>
  <c r="C546" i="2"/>
  <c r="C547" i="2" l="1"/>
  <c r="E546" i="2"/>
  <c r="C548" i="2" l="1"/>
  <c r="E547" i="2"/>
  <c r="C549" i="2" l="1"/>
  <c r="E548" i="2"/>
  <c r="C550" i="2" l="1"/>
  <c r="E549" i="2"/>
  <c r="C551" i="2" l="1"/>
  <c r="E550" i="2"/>
  <c r="C552" i="2" l="1"/>
  <c r="E551" i="2"/>
  <c r="C553" i="2" l="1"/>
  <c r="E552" i="2"/>
  <c r="C554" i="2" l="1"/>
  <c r="E553" i="2"/>
  <c r="C555" i="2" l="1"/>
  <c r="E554" i="2"/>
  <c r="C556" i="2" l="1"/>
  <c r="E555" i="2"/>
  <c r="C557" i="2" l="1"/>
  <c r="E556" i="2"/>
  <c r="C558" i="2" l="1"/>
  <c r="E557" i="2"/>
  <c r="E559" i="2" l="1"/>
  <c r="C559" i="2"/>
  <c r="E558" i="2"/>
  <c r="C560" i="2" l="1"/>
  <c r="C561" i="2" l="1"/>
  <c r="E560" i="2"/>
  <c r="C562" i="2" l="1"/>
  <c r="E561" i="2"/>
  <c r="E562" i="2" l="1"/>
  <c r="C563" i="2"/>
  <c r="C564" i="2" l="1"/>
  <c r="E563" i="2"/>
  <c r="C565" i="2" l="1"/>
  <c r="E564" i="2"/>
  <c r="E565" i="2" l="1"/>
  <c r="C566" i="2"/>
  <c r="C567" i="2" l="1"/>
  <c r="E566" i="2"/>
  <c r="C568" i="2" l="1"/>
  <c r="E567" i="2"/>
  <c r="C569" i="2" l="1"/>
  <c r="E568" i="2"/>
  <c r="E569" i="2" l="1"/>
  <c r="C570" i="2"/>
  <c r="C571" i="2" l="1"/>
  <c r="E570" i="2"/>
  <c r="C572" i="2" l="1"/>
  <c r="E572" i="2" s="1"/>
  <c r="E571" i="2"/>
  <c r="C573" i="2" l="1"/>
  <c r="C574" i="2" l="1"/>
  <c r="E573" i="2"/>
  <c r="C575" i="2" l="1"/>
  <c r="E574" i="2"/>
  <c r="C576" i="2" l="1"/>
  <c r="E575" i="2"/>
  <c r="C577" i="2" l="1"/>
  <c r="E576" i="2"/>
  <c r="C578" i="2" l="1"/>
  <c r="E577" i="2"/>
  <c r="C579" i="2" l="1"/>
  <c r="E578" i="2"/>
  <c r="C580" i="2" l="1"/>
  <c r="E579" i="2"/>
  <c r="C581" i="2" l="1"/>
  <c r="E580" i="2"/>
  <c r="C582" i="2" l="1"/>
  <c r="E581" i="2"/>
  <c r="C583" i="2" l="1"/>
  <c r="E582" i="2"/>
  <c r="C584" i="2" l="1"/>
  <c r="E583" i="2"/>
  <c r="C585" i="2" l="1"/>
  <c r="E585" i="2" s="1"/>
  <c r="E584" i="2"/>
  <c r="C586" i="2" l="1"/>
  <c r="C587" i="2" l="1"/>
  <c r="E586" i="2"/>
  <c r="C588" i="2" l="1"/>
  <c r="E587" i="2"/>
  <c r="C589" i="2" l="1"/>
  <c r="E588" i="2"/>
  <c r="C590" i="2" l="1"/>
  <c r="E589" i="2"/>
  <c r="E590" i="2" s="1"/>
  <c r="C591" i="2" l="1"/>
  <c r="E591" i="2" s="1"/>
  <c r="C592" i="2" l="1"/>
  <c r="C593" i="2" l="1"/>
  <c r="E592" i="2"/>
  <c r="E593" i="2" l="1"/>
  <c r="C594" i="2"/>
  <c r="C595" i="2" l="1"/>
  <c r="E594" i="2"/>
  <c r="E595" i="2" l="1"/>
  <c r="E596" i="2"/>
  <c r="C596" i="2"/>
  <c r="C597" i="2" l="1"/>
  <c r="E597" i="2" s="1"/>
  <c r="C598" i="2" l="1"/>
  <c r="C599" i="2" l="1"/>
  <c r="E598" i="2"/>
  <c r="C600" i="2" l="1"/>
  <c r="E599" i="2"/>
  <c r="C601" i="2" l="1"/>
  <c r="E600" i="2"/>
  <c r="C602" i="2" l="1"/>
  <c r="E601" i="2"/>
  <c r="C603" i="2" l="1"/>
  <c r="E602" i="2"/>
  <c r="C604" i="2" l="1"/>
  <c r="E603" i="2"/>
  <c r="C605" i="2" l="1"/>
  <c r="E604" i="2"/>
  <c r="C606" i="2" l="1"/>
  <c r="E605" i="2"/>
  <c r="E606" i="2" s="1"/>
  <c r="C607" i="2" l="1"/>
  <c r="E607" i="2" s="1"/>
  <c r="C608" i="2" l="1"/>
  <c r="C609" i="2" l="1"/>
  <c r="E608" i="2"/>
  <c r="C610" i="2" l="1"/>
  <c r="E609" i="2"/>
  <c r="C611" i="2" l="1"/>
  <c r="E610" i="2"/>
  <c r="C612" i="2" l="1"/>
  <c r="E611" i="2"/>
  <c r="E612" i="2" s="1"/>
  <c r="C613" i="2" l="1"/>
  <c r="E613" i="2" s="1"/>
  <c r="C614" i="2" l="1"/>
  <c r="C615" i="2" l="1"/>
  <c r="E614" i="2"/>
  <c r="C616" i="2" l="1"/>
  <c r="E615" i="2"/>
  <c r="C617" i="2" l="1"/>
  <c r="E616" i="2"/>
  <c r="C618" i="2" l="1"/>
  <c r="E617" i="2"/>
  <c r="C619" i="2" l="1"/>
  <c r="E618" i="2"/>
  <c r="E619" i="2" s="1"/>
  <c r="C620" i="2" l="1"/>
  <c r="C621" i="2" l="1"/>
  <c r="E620" i="2"/>
  <c r="E621" i="2" l="1"/>
  <c r="C622" i="2"/>
  <c r="C623" i="2" l="1"/>
  <c r="E622" i="2"/>
  <c r="E623" i="2" s="1"/>
  <c r="C624" i="2" l="1"/>
  <c r="C625" i="2" l="1"/>
  <c r="E624" i="2"/>
  <c r="C626" i="2" l="1"/>
  <c r="E626" i="2" s="1"/>
  <c r="E625" i="2"/>
  <c r="C627" i="2" l="1"/>
  <c r="E627" i="2" s="1"/>
  <c r="C628" i="2" l="1"/>
  <c r="E628" i="2" s="1"/>
  <c r="C629" i="2" l="1"/>
  <c r="E629" i="2" s="1"/>
  <c r="C630" i="2" l="1"/>
  <c r="C631" i="2" l="1"/>
  <c r="E630" i="2"/>
  <c r="C632" i="2" l="1"/>
  <c r="E631" i="2"/>
  <c r="C633" i="2" l="1"/>
  <c r="E632" i="2"/>
  <c r="C634" i="2" l="1"/>
  <c r="E633" i="2"/>
  <c r="E634" i="2" s="1"/>
  <c r="C635" i="2" l="1"/>
  <c r="E635" i="2" s="1"/>
  <c r="C636" i="2" l="1"/>
  <c r="E636" i="2" s="1"/>
  <c r="C637" i="2" l="1"/>
  <c r="C638" i="2" l="1"/>
  <c r="E637" i="2"/>
  <c r="E638" i="2" l="1"/>
  <c r="C639" i="2"/>
  <c r="E639" i="2" s="1"/>
  <c r="C640" i="2" l="1"/>
  <c r="E640" i="2" s="1"/>
  <c r="C641" i="2" l="1"/>
  <c r="C642" i="2" l="1"/>
  <c r="E641" i="2"/>
  <c r="C643" i="2" l="1"/>
  <c r="E642" i="2"/>
  <c r="C644" i="2" l="1"/>
  <c r="E643" i="2"/>
  <c r="E644" i="2" s="1"/>
  <c r="C645" i="2" l="1"/>
  <c r="C646" i="2" l="1"/>
  <c r="E645" i="2"/>
  <c r="C647" i="2" l="1"/>
  <c r="E646" i="2"/>
  <c r="E648" i="2" l="1"/>
  <c r="C648" i="2"/>
  <c r="E647" i="2"/>
  <c r="C649" i="2" l="1"/>
  <c r="E650" i="2" l="1"/>
  <c r="C650" i="2"/>
  <c r="E649" i="2"/>
  <c r="C651" i="2" l="1"/>
  <c r="E651" i="2" s="1"/>
  <c r="C652" i="2" l="1"/>
  <c r="E652" i="2" s="1"/>
  <c r="C653" i="2" l="1"/>
  <c r="E653" i="2" s="1"/>
  <c r="C654" i="2" l="1"/>
  <c r="E654" i="2" s="1"/>
  <c r="C655" i="2" l="1"/>
  <c r="E655" i="2" s="1"/>
  <c r="C656" i="2" l="1"/>
  <c r="E656" i="2" s="1"/>
  <c r="C657" i="2" l="1"/>
  <c r="C658" i="2" l="1"/>
  <c r="E657" i="2"/>
  <c r="C659" i="2" l="1"/>
  <c r="E658" i="2"/>
  <c r="C660" i="2" l="1"/>
  <c r="E659" i="2"/>
  <c r="C661" i="2" l="1"/>
  <c r="E660" i="2"/>
  <c r="C662" i="2" l="1"/>
  <c r="E662" i="2" s="1"/>
  <c r="E661" i="2"/>
  <c r="C663" i="2" l="1"/>
  <c r="E663" i="2" s="1"/>
  <c r="C664" i="2" l="1"/>
  <c r="C665" i="2" l="1"/>
  <c r="E664" i="2"/>
  <c r="E665" i="2" s="1"/>
  <c r="C666" i="2" l="1"/>
  <c r="E666" i="2" s="1"/>
  <c r="C667" i="2" l="1"/>
  <c r="E667" i="2" s="1"/>
  <c r="C668" i="2" l="1"/>
  <c r="C669" i="2" l="1"/>
  <c r="E668" i="2"/>
  <c r="C670" i="2" l="1"/>
  <c r="E669" i="2"/>
  <c r="C671" i="2" l="1"/>
  <c r="E670" i="2"/>
  <c r="E671" i="2" l="1"/>
  <c r="C672" i="2"/>
  <c r="E672" i="2" s="1"/>
  <c r="C673" i="2" l="1"/>
  <c r="E673" i="2" s="1"/>
  <c r="C674" i="2" l="1"/>
  <c r="E674" i="2" s="1"/>
  <c r="C675" i="2" l="1"/>
  <c r="E675" i="2" s="1"/>
  <c r="C676" i="2" l="1"/>
  <c r="E676" i="2" s="1"/>
  <c r="C677" i="2" l="1"/>
  <c r="E677" i="2" s="1"/>
  <c r="C678" i="2" l="1"/>
  <c r="C679" i="2" l="1"/>
  <c r="E678" i="2"/>
  <c r="C680" i="2" l="1"/>
  <c r="E679" i="2"/>
  <c r="C681" i="2" l="1"/>
  <c r="E680" i="2"/>
  <c r="E681" i="2" l="1"/>
  <c r="C682" i="2"/>
  <c r="E682" i="2" s="1"/>
  <c r="C683" i="2" l="1"/>
  <c r="E683" i="2" s="1"/>
  <c r="C684" i="2" l="1"/>
  <c r="E684" i="2" s="1"/>
  <c r="C685" i="2" l="1"/>
  <c r="E685" i="2" s="1"/>
  <c r="C686" i="2" l="1"/>
  <c r="C687" i="2" s="1"/>
  <c r="E687" i="2" s="1"/>
  <c r="C688" i="2" l="1"/>
  <c r="E686" i="2"/>
  <c r="C689" i="2" l="1"/>
  <c r="E688" i="2"/>
  <c r="E689" i="2" s="1"/>
  <c r="C690" i="2" l="1"/>
  <c r="C691" i="2" l="1"/>
  <c r="E690" i="2"/>
  <c r="E691" i="2" l="1"/>
  <c r="C692" i="2"/>
  <c r="E692" i="2" s="1"/>
  <c r="C693" i="2" l="1"/>
  <c r="E693" i="2" s="1"/>
  <c r="C694" i="2" l="1"/>
  <c r="C695" i="2" l="1"/>
  <c r="E694" i="2"/>
  <c r="C696" i="2" l="1"/>
  <c r="E696" i="2"/>
  <c r="E695" i="2"/>
  <c r="C697" i="2" l="1"/>
  <c r="E697" i="2" s="1"/>
  <c r="C698" i="2" l="1"/>
  <c r="C699" i="2" l="1"/>
  <c r="E698" i="2"/>
  <c r="C700" i="2" l="1"/>
  <c r="E699" i="2"/>
  <c r="E700" i="2" s="1"/>
  <c r="C701" i="2" l="1"/>
  <c r="E701" i="2" s="1"/>
  <c r="C702" i="2" l="1"/>
  <c r="C703" i="2" l="1"/>
  <c r="E702" i="2"/>
  <c r="C704" i="2" l="1"/>
  <c r="E703" i="2"/>
  <c r="E704" i="2" s="1"/>
  <c r="C705" i="2" l="1"/>
  <c r="C706" i="2" l="1"/>
  <c r="E706" i="2"/>
  <c r="E705" i="2"/>
  <c r="C707" i="2" l="1"/>
  <c r="E707" i="2" s="1"/>
  <c r="C708" i="2" l="1"/>
  <c r="C709" i="2" l="1"/>
  <c r="E708" i="2"/>
  <c r="C710" i="2" l="1"/>
  <c r="E709" i="2"/>
  <c r="C711" i="2" l="1"/>
  <c r="E710" i="2"/>
  <c r="C712" i="2" l="1"/>
  <c r="E711" i="2"/>
  <c r="C713" i="2" l="1"/>
  <c r="E712" i="2"/>
  <c r="C714" i="2" l="1"/>
  <c r="E714" i="2" s="1"/>
  <c r="E713" i="2"/>
  <c r="C715" i="2" l="1"/>
  <c r="C716" i="2" l="1"/>
  <c r="E715" i="2"/>
  <c r="E716" i="2" l="1"/>
  <c r="C717" i="2"/>
  <c r="C718" i="2" l="1"/>
  <c r="E717" i="2"/>
  <c r="E718" i="2" s="1"/>
  <c r="C719" i="2" l="1"/>
  <c r="C720" i="2" l="1"/>
  <c r="E719" i="2"/>
  <c r="E720" i="2" s="1"/>
  <c r="C721" i="2" l="1"/>
  <c r="C722" i="2" l="1"/>
  <c r="E722" i="2" s="1"/>
  <c r="E721" i="2"/>
  <c r="C723" i="2" l="1"/>
  <c r="C724" i="2" l="1"/>
  <c r="E723" i="2"/>
  <c r="E724" i="2" s="1"/>
  <c r="C725" i="2" l="1"/>
  <c r="E725" i="2" s="1"/>
  <c r="C726" i="2" l="1"/>
  <c r="C727" i="2" l="1"/>
  <c r="E726" i="2"/>
  <c r="C728" i="2" l="1"/>
  <c r="E727" i="2"/>
  <c r="E728" i="2" s="1"/>
  <c r="C729" i="2" l="1"/>
  <c r="C730" i="2" l="1"/>
  <c r="E729" i="2"/>
  <c r="E730" i="2" s="1"/>
  <c r="C731" i="2" l="1"/>
  <c r="E731" i="2" s="1"/>
  <c r="C732" i="2" l="1"/>
  <c r="E732" i="2" s="1"/>
  <c r="C733" i="2" l="1"/>
  <c r="C734" i="2" l="1"/>
  <c r="E733" i="2"/>
  <c r="E734" i="2" s="1"/>
  <c r="C735" i="2" l="1"/>
  <c r="E735" i="2" s="1"/>
  <c r="C736" i="2" l="1"/>
  <c r="E736" i="2"/>
  <c r="C737" i="2" l="1"/>
  <c r="C738" i="2" l="1"/>
  <c r="E738" i="2" s="1"/>
  <c r="E737" i="2"/>
  <c r="C739" i="2" l="1"/>
  <c r="E739" i="2" s="1"/>
  <c r="C740" i="2" l="1"/>
  <c r="C741" i="2" l="1"/>
  <c r="E740" i="2"/>
  <c r="E741" i="2" s="1"/>
  <c r="C742" i="2" l="1"/>
  <c r="C743" i="2" l="1"/>
  <c r="E742" i="2"/>
  <c r="E743" i="2" l="1"/>
  <c r="C744" i="2"/>
  <c r="E744" i="2" s="1"/>
  <c r="C745" i="2" l="1"/>
  <c r="E745" i="2" s="1"/>
  <c r="C746" i="2" l="1"/>
  <c r="E746" i="2" s="1"/>
  <c r="C747" i="2" l="1"/>
  <c r="C748" i="2" l="1"/>
  <c r="E747" i="2"/>
  <c r="E748" i="2" s="1"/>
  <c r="C749" i="2" l="1"/>
  <c r="C750" i="2" l="1"/>
  <c r="E749" i="2"/>
  <c r="E750" i="2" s="1"/>
  <c r="C751" i="2" l="1"/>
  <c r="C752" i="2" l="1"/>
  <c r="E752" i="2"/>
  <c r="E751" i="2"/>
  <c r="C753" i="2" l="1"/>
  <c r="C754" i="2" l="1"/>
  <c r="E753" i="2"/>
  <c r="C755" i="2" l="1"/>
  <c r="E754" i="2"/>
  <c r="C756" i="2" l="1"/>
  <c r="E755" i="2"/>
  <c r="E756" i="2" s="1"/>
  <c r="C757" i="2" l="1"/>
  <c r="E757" i="2" s="1"/>
  <c r="C758" i="2" l="1"/>
  <c r="C759" i="2" l="1"/>
  <c r="E759" i="2" s="1"/>
  <c r="E758" i="2"/>
  <c r="C760" i="2" l="1"/>
  <c r="E760" i="2"/>
  <c r="C761" i="2" l="1"/>
  <c r="E761" i="2" s="1"/>
  <c r="C762" i="2" l="1"/>
  <c r="E762" i="2"/>
  <c r="C763" i="2" l="1"/>
  <c r="E763" i="2" s="1"/>
  <c r="C764" i="2" l="1"/>
  <c r="E764" i="2" s="1"/>
  <c r="C765" i="2" l="1"/>
  <c r="C766" i="2" l="1"/>
  <c r="E765" i="2"/>
  <c r="E766" i="2" l="1"/>
  <c r="C767" i="2"/>
  <c r="E767" i="2" s="1"/>
  <c r="C768" i="2" l="1"/>
  <c r="E768" i="2" s="1"/>
  <c r="C769" i="2" l="1"/>
  <c r="E769" i="2" s="1"/>
  <c r="C770" i="2" l="1"/>
  <c r="E770" i="2"/>
  <c r="C771" i="2" l="1"/>
  <c r="C772" i="2" l="1"/>
  <c r="E771" i="2"/>
  <c r="E772" i="2" s="1"/>
  <c r="C773" i="2" l="1"/>
  <c r="C774" i="2" l="1"/>
  <c r="E773" i="2"/>
  <c r="E774" i="2" l="1"/>
  <c r="C775" i="2"/>
  <c r="C776" i="2" l="1"/>
  <c r="E775" i="2"/>
  <c r="E776" i="2" s="1"/>
  <c r="C777" i="2" l="1"/>
  <c r="C778" i="2" l="1"/>
  <c r="E777" i="2"/>
  <c r="C779" i="2" l="1"/>
  <c r="E778" i="2"/>
  <c r="C780" i="2" l="1"/>
  <c r="E779" i="2"/>
  <c r="E780" i="2" s="1"/>
  <c r="C781" i="2" l="1"/>
  <c r="C782" i="2" l="1"/>
  <c r="E781" i="2"/>
  <c r="E782" i="2" l="1"/>
  <c r="C783" i="2"/>
  <c r="E783" i="2" l="1"/>
  <c r="C784" i="2"/>
  <c r="C785" i="2" l="1"/>
  <c r="E784" i="2"/>
  <c r="C786" i="2" l="1"/>
  <c r="E785" i="2"/>
  <c r="C787" i="2" l="1"/>
  <c r="E786" i="2"/>
  <c r="C788" i="2" l="1"/>
  <c r="E787" i="2"/>
  <c r="C789" i="2" l="1"/>
  <c r="E788" i="2"/>
  <c r="C790" i="2" l="1"/>
  <c r="E789" i="2"/>
  <c r="E790" i="2" l="1"/>
  <c r="C791" i="2"/>
  <c r="C792" i="2" l="1"/>
  <c r="E791" i="2"/>
  <c r="C793" i="2" l="1"/>
  <c r="E792" i="2"/>
  <c r="E793" i="2" l="1"/>
  <c r="C794" i="2"/>
  <c r="E794" i="2" s="1"/>
  <c r="C795" i="2" l="1"/>
  <c r="E795" i="2" s="1"/>
  <c r="C796" i="2" l="1"/>
  <c r="C797" i="2" l="1"/>
  <c r="E797" i="2" s="1"/>
  <c r="E796" i="2"/>
  <c r="C798" i="2" l="1"/>
  <c r="E798" i="2" s="1"/>
  <c r="C799" i="2" l="1"/>
  <c r="C800" i="2" l="1"/>
  <c r="E799" i="2"/>
  <c r="C801" i="2" l="1"/>
  <c r="E800" i="2"/>
  <c r="C802" i="2" l="1"/>
  <c r="E802" i="2" s="1"/>
  <c r="E801" i="2"/>
  <c r="C803" i="2" l="1"/>
  <c r="E803" i="2" s="1"/>
  <c r="C804" i="2" l="1"/>
  <c r="E804" i="2" s="1"/>
  <c r="C805" i="2" l="1"/>
  <c r="C806" i="2" l="1"/>
  <c r="E805" i="2"/>
  <c r="C807" i="2" l="1"/>
  <c r="E806" i="2"/>
  <c r="C808" i="2" l="1"/>
  <c r="E807" i="2"/>
  <c r="C809" i="2" l="1"/>
  <c r="E808" i="2"/>
  <c r="E809" i="2" s="1"/>
  <c r="C810" i="2" l="1"/>
  <c r="E810" i="2" s="1"/>
  <c r="C811" i="2" l="1"/>
  <c r="C812" i="2" l="1"/>
  <c r="E811" i="2"/>
  <c r="C813" i="2" l="1"/>
  <c r="E812" i="2"/>
  <c r="E813" i="2" s="1"/>
  <c r="C814" i="2" l="1"/>
  <c r="C815" i="2" l="1"/>
  <c r="E815" i="2" s="1"/>
  <c r="E814" i="2"/>
  <c r="C816" i="2" l="1"/>
  <c r="C817" i="2" l="1"/>
  <c r="E817" i="2" s="1"/>
  <c r="E816" i="2"/>
  <c r="C818" i="2" l="1"/>
  <c r="E818" i="2" s="1"/>
  <c r="C819" i="2" l="1"/>
  <c r="E819" i="2"/>
  <c r="C820" i="2" l="1"/>
  <c r="E820" i="2" s="1"/>
  <c r="C821" i="2" l="1"/>
  <c r="C822" i="2" l="1"/>
  <c r="E822" i="2" s="1"/>
  <c r="E821" i="2"/>
  <c r="C823" i="2" l="1"/>
  <c r="C824" i="2" l="1"/>
  <c r="E823" i="2"/>
  <c r="C825" i="2" l="1"/>
  <c r="E825" i="2" s="1"/>
  <c r="E824" i="2"/>
  <c r="C826" i="2" l="1"/>
  <c r="C827" i="2" l="1"/>
  <c r="E826" i="2"/>
  <c r="E827" i="2" s="1"/>
  <c r="C828" i="2" l="1"/>
  <c r="E828" i="2" s="1"/>
  <c r="C829" i="2" l="1"/>
  <c r="E829" i="2" s="1"/>
  <c r="C830" i="2" l="1"/>
  <c r="E830" i="2" s="1"/>
  <c r="C831" i="2" l="1"/>
  <c r="E831" i="2" s="1"/>
  <c r="C832" i="2" l="1"/>
  <c r="E832" i="2" s="1"/>
  <c r="C833" i="2" l="1"/>
  <c r="C834" i="2" l="1"/>
  <c r="E834" i="2" s="1"/>
  <c r="E833" i="2"/>
  <c r="C835" i="2" l="1"/>
  <c r="E835" i="2" s="1"/>
  <c r="C836" i="2" l="1"/>
  <c r="C837" i="2" l="1"/>
  <c r="E836" i="2"/>
  <c r="E837" i="2" l="1"/>
  <c r="E838" i="2" s="1"/>
  <c r="C838" i="2"/>
  <c r="C839" i="2" l="1"/>
  <c r="C840" i="2" l="1"/>
  <c r="E839" i="2"/>
  <c r="C841" i="2" l="1"/>
  <c r="E840" i="2"/>
  <c r="C842" i="2" l="1"/>
  <c r="E841" i="2"/>
  <c r="C843" i="2" l="1"/>
  <c r="E842" i="2"/>
  <c r="E843" i="2" s="1"/>
  <c r="C844" i="2" l="1"/>
  <c r="E844" i="2" s="1"/>
  <c r="C845" i="2" l="1"/>
  <c r="C846" i="2" l="1"/>
  <c r="E845" i="2"/>
  <c r="E846" i="2" l="1"/>
  <c r="C847" i="2"/>
  <c r="E847" i="2" s="1"/>
  <c r="C848" i="2" l="1"/>
  <c r="C849" i="2" l="1"/>
  <c r="E848" i="2"/>
  <c r="E849" i="2" l="1"/>
  <c r="C850" i="2"/>
  <c r="C851" i="2" l="1"/>
  <c r="E851" i="2" s="1"/>
  <c r="E850" i="2"/>
  <c r="C852" i="2" l="1"/>
  <c r="E852" i="2" s="1"/>
  <c r="C853" i="2" l="1"/>
  <c r="E853" i="2"/>
  <c r="C854" i="2" l="1"/>
  <c r="E854" i="2" s="1"/>
  <c r="C855" i="2" l="1"/>
  <c r="E855" i="2" s="1"/>
  <c r="C856" i="2" l="1"/>
  <c r="C857" i="2" l="1"/>
  <c r="E856" i="2"/>
  <c r="E857" i="2" s="1"/>
  <c r="C858" i="2" l="1"/>
  <c r="C859" i="2" l="1"/>
  <c r="E858" i="2"/>
  <c r="C860" i="2" l="1"/>
  <c r="E859" i="2"/>
  <c r="C861" i="2" l="1"/>
  <c r="E860" i="2"/>
  <c r="E861" i="2" s="1"/>
  <c r="C862" i="2" l="1"/>
  <c r="C863" i="2" l="1"/>
  <c r="E862" i="2"/>
  <c r="C864" i="2" l="1"/>
  <c r="E863" i="2"/>
  <c r="C865" i="2" l="1"/>
  <c r="E864" i="2"/>
  <c r="E865" i="2" l="1"/>
  <c r="C866" i="2"/>
  <c r="E866" i="2" s="1"/>
  <c r="C867" i="2" l="1"/>
  <c r="C868" i="2" l="1"/>
  <c r="E867" i="2"/>
  <c r="C869" i="2" l="1"/>
  <c r="E868" i="2"/>
  <c r="E869" i="2" l="1"/>
  <c r="C870" i="2"/>
  <c r="C871" i="2" l="1"/>
  <c r="E870" i="2"/>
  <c r="C872" i="2" l="1"/>
  <c r="E871" i="2"/>
  <c r="C873" i="2" l="1"/>
  <c r="E872" i="2"/>
  <c r="C874" i="2" l="1"/>
  <c r="E873" i="2"/>
  <c r="C875" i="2" l="1"/>
  <c r="E874" i="2"/>
  <c r="C876" i="2" l="1"/>
  <c r="E875" i="2"/>
  <c r="E876" i="2" l="1"/>
  <c r="E877" i="2" s="1"/>
  <c r="C877" i="2"/>
  <c r="C878" i="2" l="1"/>
  <c r="E879" i="2" l="1"/>
  <c r="C879" i="2"/>
  <c r="E878" i="2"/>
  <c r="C880" i="2" l="1"/>
  <c r="C881" i="2" l="1"/>
  <c r="E880" i="2"/>
  <c r="C882" i="2" l="1"/>
  <c r="E881" i="2"/>
  <c r="C883" i="2" l="1"/>
  <c r="E882" i="2"/>
  <c r="C884" i="2" l="1"/>
  <c r="E883" i="2"/>
  <c r="C885" i="2" l="1"/>
  <c r="E885" i="2" s="1"/>
  <c r="E884" i="2"/>
  <c r="C886" i="2" l="1"/>
  <c r="E886" i="2" s="1"/>
  <c r="C887" i="2" l="1"/>
  <c r="E887" i="2" s="1"/>
  <c r="C888" i="2" l="1"/>
  <c r="E888" i="2" s="1"/>
  <c r="C889" i="2" l="1"/>
  <c r="C890" i="2" l="1"/>
  <c r="E889" i="2"/>
  <c r="C891" i="2" l="1"/>
  <c r="E890" i="2"/>
  <c r="C892" i="2" l="1"/>
  <c r="E891" i="2"/>
  <c r="C893" i="2" l="1"/>
  <c r="E892" i="2"/>
  <c r="C894" i="2" l="1"/>
  <c r="E893" i="2"/>
  <c r="C895" i="2" l="1"/>
  <c r="E894" i="2"/>
  <c r="C896" i="2" l="1"/>
  <c r="E895" i="2"/>
  <c r="C897" i="2" l="1"/>
  <c r="E897" i="2" s="1"/>
  <c r="E896" i="2"/>
  <c r="C898" i="2" l="1"/>
  <c r="C899" i="2" l="1"/>
  <c r="E898" i="2"/>
  <c r="C900" i="2" l="1"/>
  <c r="E899" i="2"/>
  <c r="C901" i="2" l="1"/>
  <c r="E900" i="2"/>
  <c r="C902" i="2" l="1"/>
  <c r="E901" i="2"/>
  <c r="C903" i="2" l="1"/>
  <c r="E902" i="2"/>
  <c r="C904" i="2" l="1"/>
  <c r="E903" i="2"/>
  <c r="C905" i="2" l="1"/>
  <c r="E904" i="2"/>
  <c r="C906" i="2" l="1"/>
  <c r="E905" i="2"/>
  <c r="C907" i="2" l="1"/>
  <c r="E906" i="2"/>
  <c r="C908" i="2" l="1"/>
  <c r="E907" i="2"/>
  <c r="C909" i="2" l="1"/>
  <c r="E908" i="2"/>
  <c r="E909" i="2" l="1"/>
  <c r="C910" i="2"/>
  <c r="C911" i="2" l="1"/>
  <c r="E910" i="2"/>
  <c r="C912" i="2" l="1"/>
  <c r="E911" i="2"/>
  <c r="E912" i="2" s="1"/>
  <c r="C913" i="2" l="1"/>
  <c r="E913" i="2" s="1"/>
  <c r="C914" i="2" l="1"/>
  <c r="C915" i="2" l="1"/>
  <c r="E914" i="2"/>
  <c r="C916" i="2" l="1"/>
  <c r="E915" i="2"/>
  <c r="C917" i="2" l="1"/>
  <c r="E916" i="2"/>
  <c r="C918" i="2" l="1"/>
  <c r="E917" i="2"/>
  <c r="C919" i="2" l="1"/>
  <c r="E918" i="2"/>
  <c r="C920" i="2" l="1"/>
  <c r="E919" i="2"/>
  <c r="C921" i="2" l="1"/>
  <c r="E920" i="2"/>
  <c r="C922" i="2" l="1"/>
  <c r="E921" i="2"/>
  <c r="E922" i="2" l="1"/>
  <c r="C923" i="2"/>
  <c r="C924" i="2" l="1"/>
  <c r="E923" i="2"/>
  <c r="C925" i="2" l="1"/>
  <c r="E925" i="2" s="1"/>
  <c r="E924" i="2"/>
  <c r="C926" i="2" l="1"/>
  <c r="E926" i="2" s="1"/>
  <c r="C927" i="2" l="1"/>
  <c r="C928" i="2" l="1"/>
  <c r="E927" i="2"/>
  <c r="C929" i="2" l="1"/>
  <c r="E928" i="2"/>
  <c r="C930" i="2" l="1"/>
  <c r="E929" i="2"/>
  <c r="C931" i="2" l="1"/>
  <c r="E930" i="2"/>
  <c r="C932" i="2" l="1"/>
  <c r="E931" i="2"/>
  <c r="C933" i="2" l="1"/>
  <c r="E932" i="2"/>
  <c r="C934" i="2" l="1"/>
  <c r="E933" i="2"/>
  <c r="C935" i="2" l="1"/>
  <c r="E934" i="2"/>
  <c r="C936" i="2" l="1"/>
  <c r="E935" i="2"/>
  <c r="C937" i="2" l="1"/>
  <c r="E936" i="2"/>
  <c r="C938" i="2" l="1"/>
  <c r="E937" i="2"/>
  <c r="C939" i="2" l="1"/>
  <c r="E938" i="2"/>
  <c r="C940" i="2" l="1"/>
  <c r="E939" i="2"/>
  <c r="C941" i="2" l="1"/>
  <c r="E940" i="2"/>
  <c r="C942" i="2" l="1"/>
  <c r="C943" i="2" s="1"/>
  <c r="E941" i="2"/>
  <c r="C944" i="2" l="1"/>
  <c r="E944" i="2" s="1"/>
  <c r="E942" i="2"/>
  <c r="E943" i="2"/>
  <c r="C945" i="2" l="1"/>
  <c r="E945" i="2" s="1"/>
  <c r="C946" i="2" l="1"/>
  <c r="C947" i="2" l="1"/>
  <c r="E946" i="2"/>
  <c r="E947" i="2" l="1"/>
  <c r="C948" i="2"/>
  <c r="C949" i="2" l="1"/>
  <c r="E948" i="2"/>
  <c r="E949" i="2" l="1"/>
  <c r="C950" i="2"/>
  <c r="C951" i="2" l="1"/>
  <c r="E950" i="2"/>
  <c r="C952" i="2" l="1"/>
  <c r="E951" i="2"/>
  <c r="C953" i="2" l="1"/>
  <c r="E952" i="2"/>
  <c r="C954" i="2" l="1"/>
  <c r="E953" i="2"/>
  <c r="C955" i="2" l="1"/>
  <c r="E954" i="2"/>
  <c r="C956" i="2" l="1"/>
  <c r="E955" i="2"/>
  <c r="E956" i="2" s="1"/>
  <c r="C957" i="2" l="1"/>
  <c r="E957" i="2" s="1"/>
  <c r="C958" i="2" l="1"/>
  <c r="C959" i="2" l="1"/>
  <c r="E958" i="2"/>
  <c r="C960" i="2" l="1"/>
  <c r="E959" i="2"/>
  <c r="C961" i="2" l="1"/>
  <c r="E960" i="2"/>
  <c r="C962" i="2" l="1"/>
  <c r="E961" i="2"/>
  <c r="E962" i="2" l="1"/>
  <c r="C963" i="2"/>
  <c r="C964" i="2" l="1"/>
  <c r="E963" i="2"/>
  <c r="C965" i="2" l="1"/>
  <c r="E964" i="2"/>
  <c r="E965" i="2" s="1"/>
  <c r="C966" i="2" l="1"/>
  <c r="C967" i="2" l="1"/>
  <c r="E966" i="2"/>
  <c r="C968" i="2" l="1"/>
  <c r="E967" i="2"/>
  <c r="E968" i="2" l="1"/>
  <c r="C969" i="2"/>
  <c r="E969" i="2" s="1"/>
  <c r="C970" i="2" l="1"/>
  <c r="C971" i="2" l="1"/>
  <c r="E970" i="2"/>
  <c r="E971" i="2" s="1"/>
  <c r="C972" i="2" l="1"/>
  <c r="C973" i="2" l="1"/>
  <c r="E972" i="2"/>
  <c r="E973" i="2" s="1"/>
  <c r="C974" i="2" l="1"/>
  <c r="C975" i="2" l="1"/>
  <c r="E975" i="2" s="1"/>
  <c r="E974" i="2"/>
  <c r="C976" i="2" l="1"/>
  <c r="E976" i="2" s="1"/>
  <c r="C977" i="2" l="1"/>
  <c r="E977" i="2"/>
  <c r="C978" i="2" l="1"/>
  <c r="C979" i="2" l="1"/>
  <c r="E978" i="2"/>
  <c r="C980" i="2" l="1"/>
  <c r="E979" i="2"/>
  <c r="C981" i="2" l="1"/>
  <c r="E980" i="2"/>
  <c r="C982" i="2" l="1"/>
  <c r="E981" i="2"/>
  <c r="E982" i="2" l="1"/>
  <c r="C983" i="2"/>
  <c r="E983" i="2" s="1"/>
  <c r="C984" i="2" l="1"/>
  <c r="E984" i="2" s="1"/>
  <c r="C985" i="2" l="1"/>
  <c r="E985" i="2"/>
  <c r="C986" i="2" l="1"/>
  <c r="C987" i="2" l="1"/>
  <c r="E986" i="2"/>
  <c r="C988" i="2" l="1"/>
  <c r="E987" i="2"/>
  <c r="E988" i="2" l="1"/>
  <c r="C989" i="2"/>
  <c r="E989" i="2" s="1"/>
  <c r="C990" i="2" l="1"/>
  <c r="E990" i="2" s="1"/>
  <c r="C991" i="2" l="1"/>
  <c r="E991" i="2"/>
  <c r="C992" i="2" l="1"/>
  <c r="C993" i="2" l="1"/>
  <c r="E992" i="2"/>
  <c r="C994" i="2" l="1"/>
  <c r="E994" i="2" s="1"/>
  <c r="E993" i="2"/>
  <c r="C995" i="2" l="1"/>
  <c r="E995" i="2" s="1"/>
  <c r="C996" i="2" l="1"/>
  <c r="C997" i="2" l="1"/>
  <c r="E996" i="2"/>
  <c r="E997" i="2" l="1"/>
  <c r="C998" i="2"/>
  <c r="C999" i="2" l="1"/>
  <c r="E998" i="2"/>
  <c r="C1000" i="2" l="1"/>
  <c r="E999" i="2"/>
  <c r="C1001" i="2" l="1"/>
  <c r="E1001" i="2" s="1"/>
  <c r="E1000" i="2"/>
  <c r="C1002" i="2" l="1"/>
  <c r="E1002" i="2" s="1"/>
  <c r="C1003" i="2" l="1"/>
  <c r="C1004" i="2" l="1"/>
  <c r="E1003" i="2"/>
  <c r="E1004" i="2" l="1"/>
  <c r="C1005" i="2"/>
  <c r="C1006" i="2" l="1"/>
  <c r="E1005" i="2"/>
  <c r="E1006" i="2" l="1"/>
  <c r="C1007" i="2"/>
  <c r="C1008" i="2" l="1"/>
  <c r="E1007" i="2"/>
  <c r="C1009" i="2" l="1"/>
  <c r="E1008" i="2"/>
  <c r="C1010" i="2" l="1"/>
  <c r="E1009" i="2"/>
  <c r="C1011" i="2" l="1"/>
  <c r="E1010" i="2"/>
  <c r="E1011" i="2" l="1"/>
  <c r="C1012" i="2"/>
  <c r="E1012" i="2" s="1"/>
  <c r="C1013" i="2" l="1"/>
  <c r="E1013" i="2" s="1"/>
  <c r="C1014" i="2" l="1"/>
  <c r="C1015" i="2" l="1"/>
  <c r="E1014" i="2"/>
  <c r="C1016" i="2" l="1"/>
  <c r="E1015" i="2"/>
  <c r="C1017" i="2" l="1"/>
  <c r="E1016" i="2"/>
  <c r="C1018" i="2" l="1"/>
  <c r="E1017" i="2"/>
  <c r="E1018" i="2" s="1"/>
  <c r="C1019" i="2" l="1"/>
  <c r="E1019" i="2" s="1"/>
  <c r="C1020" i="2" l="1"/>
  <c r="C1021" i="2" l="1"/>
  <c r="E1020" i="2"/>
  <c r="C1022" i="2" l="1"/>
  <c r="E1021" i="2"/>
  <c r="C1023" i="2" l="1"/>
  <c r="E1022" i="2"/>
  <c r="C1024" i="2" l="1"/>
  <c r="E1023" i="2"/>
  <c r="C1025" i="2" l="1"/>
  <c r="E1024" i="2"/>
  <c r="C1026" i="2" l="1"/>
  <c r="E1025" i="2"/>
  <c r="C1027" i="2" l="1"/>
  <c r="E1026" i="2"/>
  <c r="E1027" i="2" l="1"/>
  <c r="C1028" i="2"/>
  <c r="C1029" i="2" l="1"/>
  <c r="E1028" i="2"/>
  <c r="E1029" i="2" s="1"/>
  <c r="C1030" i="2" l="1"/>
  <c r="E1030" i="2" s="1"/>
  <c r="C1031" i="2" l="1"/>
  <c r="E1031" i="2" s="1"/>
  <c r="C1032" i="2" l="1"/>
  <c r="C1033" i="2" l="1"/>
  <c r="E1032" i="2"/>
  <c r="C1034" i="2" l="1"/>
  <c r="E1033" i="2"/>
  <c r="C1035" i="2" l="1"/>
  <c r="E1034" i="2"/>
  <c r="C1036" i="2" l="1"/>
  <c r="E1035" i="2"/>
  <c r="C1037" i="2" l="1"/>
  <c r="E1036" i="2"/>
  <c r="C1038" i="2" l="1"/>
  <c r="E1037" i="2"/>
  <c r="E1038" i="2" s="1"/>
  <c r="C1039" i="2" l="1"/>
  <c r="C1040" i="2" l="1"/>
  <c r="E1039" i="2"/>
  <c r="C1041" i="2" l="1"/>
  <c r="E1040" i="2"/>
  <c r="C1042" i="2" l="1"/>
  <c r="E1041" i="2"/>
  <c r="E1042" i="2" l="1"/>
  <c r="C1043" i="2"/>
  <c r="E1043" i="2" s="1"/>
  <c r="C1044" i="2" l="1"/>
  <c r="E1044" i="2" s="1"/>
  <c r="C1045" i="2" l="1"/>
  <c r="C1046" i="2" l="1"/>
  <c r="E1045" i="2"/>
  <c r="C1047" i="2" l="1"/>
  <c r="E1046" i="2"/>
  <c r="C1048" i="2" l="1"/>
  <c r="E1048" i="2" s="1"/>
  <c r="E1047" i="2"/>
  <c r="C1049" i="2" l="1"/>
  <c r="E1049" i="2" s="1"/>
  <c r="C1050" i="2" l="1"/>
  <c r="E1050" i="2" s="1"/>
  <c r="C1051" i="2" l="1"/>
  <c r="E1051" i="2" s="1"/>
  <c r="C1052" i="2" l="1"/>
  <c r="C1053" i="2" l="1"/>
  <c r="E1052" i="2"/>
  <c r="C1054" i="2" l="1"/>
  <c r="E1053" i="2"/>
  <c r="C1055" i="2" l="1"/>
  <c r="E1054" i="2"/>
  <c r="C1056" i="2" l="1"/>
  <c r="E1055" i="2"/>
  <c r="C1057" i="2" l="1"/>
  <c r="E1056" i="2"/>
  <c r="C1058" i="2" l="1"/>
  <c r="E1057" i="2"/>
  <c r="E1058" i="2" s="1"/>
  <c r="C1059" i="2" l="1"/>
  <c r="C1060" i="2" l="1"/>
  <c r="E1060" i="2" s="1"/>
  <c r="E1059" i="2"/>
  <c r="C1061" i="2" l="1"/>
  <c r="C1062" i="2" l="1"/>
  <c r="E1061" i="2"/>
  <c r="C1063" i="2" l="1"/>
  <c r="E1062" i="2"/>
  <c r="C1064" i="2" l="1"/>
  <c r="E1064" i="2" s="1"/>
  <c r="E1063" i="2"/>
  <c r="C1065" i="2" l="1"/>
  <c r="C1066" i="2" l="1"/>
  <c r="E1065" i="2"/>
  <c r="E1066" i="2" s="1"/>
  <c r="C1067" i="2" l="1"/>
  <c r="C1068" i="2" l="1"/>
  <c r="E1067" i="2"/>
  <c r="C1069" i="2" l="1"/>
  <c r="E1068" i="2"/>
  <c r="C1070" i="2" l="1"/>
  <c r="E1069" i="2"/>
  <c r="C1071" i="2" l="1"/>
  <c r="E1070" i="2"/>
  <c r="C1072" i="2" l="1"/>
  <c r="E1071" i="2"/>
  <c r="C1073" i="2" l="1"/>
  <c r="E1072" i="2"/>
  <c r="C1074" i="2" l="1"/>
  <c r="E1073" i="2"/>
  <c r="E1074" i="2" s="1"/>
  <c r="C1075" i="2" l="1"/>
  <c r="C1076" i="2" l="1"/>
  <c r="E1075" i="2"/>
  <c r="C1077" i="2" l="1"/>
  <c r="E1076" i="2"/>
  <c r="C1078" i="2" l="1"/>
  <c r="E1077" i="2"/>
  <c r="C1079" i="2" l="1"/>
  <c r="E1078" i="2"/>
  <c r="C1080" i="2" l="1"/>
  <c r="E1079" i="2"/>
  <c r="C1081" i="2" l="1"/>
  <c r="E1080" i="2"/>
  <c r="E1081" i="2" l="1"/>
  <c r="C1082" i="2"/>
  <c r="C1083" i="2" l="1"/>
  <c r="E1082" i="2"/>
  <c r="E1083" i="2" s="1"/>
  <c r="C1084" i="2" l="1"/>
  <c r="E1084" i="2" s="1"/>
  <c r="C1085" i="2" l="1"/>
  <c r="C1086" i="2" l="1"/>
  <c r="E1085" i="2"/>
  <c r="C1087" i="2" l="1"/>
  <c r="E1086" i="2"/>
  <c r="E1087" i="2" s="1"/>
  <c r="C1088" i="2" l="1"/>
  <c r="E1088" i="2" s="1"/>
  <c r="C1089" i="2" l="1"/>
  <c r="E1089" i="2" s="1"/>
  <c r="C1090" i="2" l="1"/>
  <c r="C1091" i="2" l="1"/>
  <c r="E1090" i="2"/>
  <c r="C1092" i="2" l="1"/>
  <c r="E1091" i="2"/>
  <c r="C1093" i="2" l="1"/>
  <c r="E1093" i="2" s="1"/>
  <c r="E1092" i="2"/>
  <c r="C1094" i="2" l="1"/>
  <c r="C1095" i="2" l="1"/>
  <c r="E1094" i="2"/>
  <c r="E1095" i="2" s="1"/>
  <c r="C1096" i="2" l="1"/>
  <c r="C1097" i="2" l="1"/>
  <c r="E1096" i="2"/>
  <c r="C1098" i="2" l="1"/>
  <c r="E1098" i="2" s="1"/>
  <c r="E1097" i="2"/>
  <c r="C1099" i="2" l="1"/>
  <c r="C1100" i="2" l="1"/>
  <c r="E1099" i="2"/>
  <c r="E1100" i="2" l="1"/>
  <c r="E1101" i="2" s="1"/>
  <c r="C1101" i="2"/>
  <c r="C1102" i="2" l="1"/>
  <c r="E1102" i="2" s="1"/>
  <c r="C1103" i="2" l="1"/>
  <c r="E1103" i="2" s="1"/>
  <c r="C1104" i="2" l="1"/>
  <c r="E1104" i="2" s="1"/>
  <c r="C1105" i="2" l="1"/>
  <c r="E1105" i="2" s="1"/>
  <c r="C1106" i="2" l="1"/>
  <c r="E1106" i="2" s="1"/>
  <c r="C1107" i="2" l="1"/>
  <c r="C1108" i="2" l="1"/>
  <c r="E1108" i="2" s="1"/>
  <c r="E1107" i="2"/>
  <c r="C1109" i="2" l="1"/>
  <c r="C1110" i="2" l="1"/>
  <c r="E1110" i="2" s="1"/>
  <c r="E1109" i="2"/>
  <c r="C1111" i="2" l="1"/>
  <c r="C1112" i="2" l="1"/>
  <c r="E1111" i="2"/>
  <c r="C1113" i="2" l="1"/>
  <c r="E1112" i="2"/>
  <c r="C1114" i="2" l="1"/>
  <c r="E1113" i="2"/>
  <c r="C1115" i="2" l="1"/>
  <c r="E1114" i="2"/>
  <c r="C1116" i="2" l="1"/>
  <c r="E1115" i="2"/>
  <c r="C1117" i="2" l="1"/>
  <c r="E1116" i="2"/>
  <c r="C1118" i="2" l="1"/>
  <c r="E1117" i="2"/>
  <c r="C1119" i="2" l="1"/>
  <c r="E1118" i="2"/>
  <c r="C1120" i="2" l="1"/>
  <c r="E1119" i="2"/>
  <c r="E1120" i="2" s="1"/>
  <c r="C1121" i="2" l="1"/>
  <c r="E1121" i="2" s="1"/>
  <c r="C1122" i="2" l="1"/>
  <c r="E1122" i="2" s="1"/>
  <c r="C1123" i="2" l="1"/>
  <c r="C1124" i="2" l="1"/>
  <c r="E1123" i="2"/>
  <c r="C1125" i="2" l="1"/>
  <c r="E1124" i="2"/>
  <c r="C1126" i="2" l="1"/>
  <c r="E1125" i="2"/>
  <c r="E1126" i="2" l="1"/>
  <c r="C1127" i="2"/>
  <c r="C1128" i="2" l="1"/>
  <c r="E1127" i="2"/>
  <c r="C1129" i="2" l="1"/>
  <c r="E1128" i="2"/>
  <c r="E1129" i="2" l="1"/>
  <c r="C1130" i="2"/>
  <c r="E1130" i="2" s="1"/>
  <c r="C1131" i="2" l="1"/>
  <c r="C1132" i="2" l="1"/>
  <c r="E1131" i="2"/>
  <c r="C1133" i="2" l="1"/>
  <c r="E1132" i="2"/>
  <c r="C1134" i="2" l="1"/>
  <c r="E1133" i="2"/>
  <c r="C1135" i="2" l="1"/>
  <c r="E1134" i="2"/>
  <c r="C1136" i="2" l="1"/>
  <c r="E1135" i="2"/>
  <c r="E1136" i="2" l="1"/>
  <c r="C1137" i="2"/>
  <c r="E1137" i="2" s="1"/>
  <c r="C1138" i="2" l="1"/>
  <c r="E1138" i="2" s="1"/>
  <c r="C1139" i="2" l="1"/>
  <c r="C1140" i="2" l="1"/>
  <c r="E1139" i="2"/>
  <c r="C1141" i="2" l="1"/>
  <c r="E1140" i="2"/>
  <c r="C1142" i="2" l="1"/>
  <c r="E1141" i="2"/>
  <c r="C1143" i="2" l="1"/>
  <c r="E1142" i="2"/>
  <c r="C1144" i="2" l="1"/>
  <c r="E1144" i="2" s="1"/>
  <c r="E1143" i="2"/>
  <c r="C1145" i="2" l="1"/>
  <c r="E1145" i="2" s="1"/>
  <c r="C1146" i="2" l="1"/>
  <c r="C1147" i="2" l="1"/>
  <c r="E1146" i="2"/>
  <c r="C1148" i="2" l="1"/>
  <c r="E1147" i="2"/>
  <c r="E1148" i="2" l="1"/>
  <c r="C1149" i="2"/>
  <c r="C1150" i="2" l="1"/>
  <c r="E1150" i="2" s="1"/>
  <c r="E1149" i="2"/>
  <c r="C1151" i="2" l="1"/>
  <c r="E1151" i="2" s="1"/>
  <c r="C1152" i="2" l="1"/>
  <c r="E1152" i="2" s="1"/>
  <c r="C1153" i="2" l="1"/>
  <c r="E1153" i="2" s="1"/>
  <c r="C1154" i="2" l="1"/>
  <c r="E1154" i="2" s="1"/>
  <c r="C1155" i="2" l="1"/>
  <c r="E1155" i="2" s="1"/>
  <c r="C1156" i="2" l="1"/>
  <c r="E1156" i="2" s="1"/>
  <c r="C1157" i="2" l="1"/>
  <c r="C1158" i="2" l="1"/>
  <c r="E1157" i="2"/>
  <c r="C1159" i="2" l="1"/>
  <c r="E1158" i="2"/>
  <c r="C1160" i="2" l="1"/>
  <c r="E1159" i="2"/>
  <c r="C1161" i="2" l="1"/>
  <c r="E1160" i="2"/>
  <c r="E1161" i="2" s="1"/>
  <c r="C1162" i="2" l="1"/>
  <c r="C1163" i="2" l="1"/>
  <c r="E1162" i="2"/>
  <c r="E1163" i="2" s="1"/>
  <c r="C1164" i="2" l="1"/>
  <c r="C1165" i="2" l="1"/>
  <c r="E1164" i="2"/>
  <c r="C1166" i="2" l="1"/>
  <c r="E1165" i="2"/>
  <c r="C1167" i="2" l="1"/>
  <c r="E1166" i="2"/>
  <c r="C1168" i="2" l="1"/>
  <c r="E1167" i="2"/>
  <c r="C1169" i="2" l="1"/>
  <c r="E1168" i="2"/>
  <c r="E1169" i="2" l="1"/>
  <c r="C1170" i="2"/>
  <c r="C1171" i="2" l="1"/>
  <c r="E1170" i="2"/>
  <c r="E1171" i="2" s="1"/>
  <c r="C1172" i="2" l="1"/>
  <c r="C1173" i="2" l="1"/>
  <c r="E1172" i="2"/>
  <c r="C1174" i="2" l="1"/>
  <c r="E1173" i="2"/>
  <c r="C1175" i="2" l="1"/>
  <c r="E1174" i="2"/>
  <c r="E1175" i="2" l="1"/>
  <c r="C1176" i="2"/>
  <c r="E1176" i="2" s="1"/>
  <c r="C1177" i="2" l="1"/>
  <c r="C1178" i="2" l="1"/>
  <c r="E1177" i="2"/>
  <c r="C1179" i="2" l="1"/>
  <c r="E1178" i="2"/>
  <c r="E1179" i="2" l="1"/>
  <c r="C1180" i="2"/>
  <c r="C1181" i="2" l="1"/>
  <c r="E1180" i="2"/>
  <c r="E1181" i="2" l="1"/>
  <c r="C1182" i="2"/>
  <c r="E1182" i="2" s="1"/>
  <c r="C1183" i="2" l="1"/>
  <c r="E1183" i="2" s="1"/>
  <c r="C1184" i="2" l="1"/>
  <c r="E1184" i="2" s="1"/>
  <c r="C1185" i="2" l="1"/>
  <c r="E1185" i="2" s="1"/>
  <c r="C1186" i="2" l="1"/>
  <c r="C1187" i="2" l="1"/>
  <c r="E1186" i="2"/>
  <c r="C1188" i="2" l="1"/>
  <c r="C1189" i="2" s="1"/>
  <c r="E1189" i="2" s="1"/>
  <c r="E1187" i="2"/>
  <c r="C1190" i="2" l="1"/>
  <c r="E1190" i="2" s="1"/>
  <c r="E1188" i="2"/>
  <c r="C1191" i="2" l="1"/>
  <c r="C1192" i="2" l="1"/>
  <c r="E1191" i="2"/>
  <c r="C1193" i="2" l="1"/>
  <c r="E1192" i="2"/>
  <c r="C1194" i="2" l="1"/>
  <c r="E1193" i="2"/>
  <c r="C1195" i="2" l="1"/>
  <c r="E1194" i="2"/>
  <c r="C1196" i="2" l="1"/>
  <c r="E1196" i="2" s="1"/>
  <c r="E1195" i="2"/>
  <c r="C1197" i="2" l="1"/>
  <c r="C1198" i="2" l="1"/>
  <c r="E1197" i="2"/>
  <c r="E1198" i="2" l="1"/>
  <c r="C1199" i="2"/>
  <c r="C1200" i="2" l="1"/>
  <c r="E1199" i="2"/>
  <c r="E1201" i="2" l="1"/>
  <c r="C1201" i="2"/>
  <c r="E1200" i="2"/>
  <c r="C1202" i="2" l="1"/>
  <c r="E1202" i="2" s="1"/>
  <c r="E1203" i="2" l="1"/>
  <c r="C1203" i="2"/>
  <c r="C1204" i="2" l="1"/>
  <c r="C1205" i="2" l="1"/>
  <c r="E1204" i="2"/>
  <c r="C1206" i="2" l="1"/>
  <c r="E1205" i="2"/>
  <c r="E1206" i="2" l="1"/>
  <c r="C1207" i="2"/>
  <c r="C1208" i="2" l="1"/>
  <c r="E1207" i="2"/>
  <c r="C1209" i="2" l="1"/>
  <c r="E1208" i="2"/>
  <c r="C1210" i="2" l="1"/>
  <c r="E1209" i="2"/>
  <c r="C1211" i="2" l="1"/>
  <c r="E1210" i="2"/>
  <c r="E1211" i="2" l="1"/>
  <c r="C1212" i="2"/>
  <c r="C1213" i="2" l="1"/>
  <c r="E1212" i="2"/>
  <c r="C1214" i="2" l="1"/>
  <c r="E1213" i="2"/>
  <c r="C1215" i="2" l="1"/>
  <c r="E1214" i="2"/>
  <c r="C1216" i="2" l="1"/>
  <c r="E1215" i="2"/>
  <c r="C1217" i="2" l="1"/>
  <c r="E1216" i="2"/>
  <c r="C1218" i="2" l="1"/>
  <c r="E1217" i="2"/>
  <c r="C1219" i="2" l="1"/>
  <c r="E1218" i="2"/>
  <c r="C1220" i="2" l="1"/>
  <c r="E1219" i="2"/>
  <c r="C1221" i="2" l="1"/>
  <c r="E1220" i="2"/>
  <c r="E1221" i="2" l="1"/>
  <c r="C1222" i="2"/>
  <c r="C1223" i="2" l="1"/>
  <c r="E1222" i="2"/>
  <c r="C1224" i="2" l="1"/>
  <c r="E1223" i="2"/>
  <c r="E1224" i="2" s="1"/>
  <c r="C1225" i="2" l="1"/>
  <c r="E1225" i="2" s="1"/>
  <c r="C1226" i="2" l="1"/>
  <c r="E1226" i="2" s="1"/>
  <c r="C1227" i="2" l="1"/>
  <c r="E1227" i="2" s="1"/>
  <c r="C1228" i="2" l="1"/>
  <c r="E1228" i="2" s="1"/>
  <c r="C1229" i="2" l="1"/>
  <c r="C1230" i="2" l="1"/>
  <c r="E1229" i="2"/>
  <c r="C1231" i="2" l="1"/>
  <c r="E1230" i="2"/>
  <c r="C1232" i="2" l="1"/>
  <c r="E1231" i="2"/>
  <c r="C1233" i="2" l="1"/>
  <c r="E1232" i="2"/>
  <c r="C1234" i="2" l="1"/>
  <c r="E1233" i="2"/>
  <c r="C1235" i="2" l="1"/>
  <c r="E1234" i="2"/>
  <c r="E1235" i="2" l="1"/>
  <c r="C1236" i="2"/>
  <c r="E1236" i="2" s="1"/>
  <c r="C1237" i="2" l="1"/>
  <c r="C1238" i="2" l="1"/>
  <c r="E1237" i="2"/>
  <c r="C1239" i="2" l="1"/>
  <c r="E1238" i="2"/>
  <c r="E1239" i="2" l="1"/>
  <c r="C1240" i="2"/>
  <c r="E1240" i="2" s="1"/>
  <c r="C1241" i="2" l="1"/>
  <c r="E1241" i="2" s="1"/>
  <c r="C1242" i="2" l="1"/>
  <c r="C1243" i="2" l="1"/>
  <c r="E1242" i="2"/>
  <c r="C1244" i="2" l="1"/>
  <c r="E1243" i="2"/>
  <c r="C1245" i="2" l="1"/>
  <c r="E1244" i="2"/>
  <c r="C1246" i="2" l="1"/>
  <c r="E1245" i="2"/>
  <c r="C1247" i="2" l="1"/>
  <c r="E1246" i="2"/>
  <c r="C1248" i="2" l="1"/>
  <c r="E1248" i="2" s="1"/>
  <c r="E1247" i="2"/>
  <c r="C1249" i="2" l="1"/>
  <c r="C1250" i="2" l="1"/>
  <c r="E1249" i="2"/>
  <c r="C1251" i="2" l="1"/>
  <c r="E1250" i="2"/>
  <c r="C1252" i="2" l="1"/>
  <c r="E1251" i="2"/>
  <c r="C1253" i="2" l="1"/>
  <c r="E1252" i="2"/>
  <c r="C1254" i="2" l="1"/>
  <c r="E1254" i="2" s="1"/>
  <c r="E1253" i="2"/>
  <c r="C1255" i="2" l="1"/>
  <c r="C1256" i="2" l="1"/>
  <c r="E1255" i="2"/>
  <c r="C1257" i="2" l="1"/>
  <c r="E1256" i="2"/>
  <c r="C1258" i="2" l="1"/>
  <c r="E1257" i="2"/>
  <c r="C1259" i="2" l="1"/>
  <c r="E1258" i="2"/>
  <c r="C1260" i="2" l="1"/>
  <c r="E1259" i="2"/>
  <c r="C1261" i="2" l="1"/>
  <c r="E1260" i="2"/>
  <c r="C1262" i="2" l="1"/>
  <c r="E1261" i="2"/>
  <c r="C1263" i="2" l="1"/>
  <c r="E1262" i="2"/>
  <c r="C1264" i="2" l="1"/>
  <c r="E1263" i="2"/>
  <c r="C1265" i="2" l="1"/>
  <c r="E1264" i="2"/>
  <c r="C1266" i="2" l="1"/>
  <c r="E1265" i="2"/>
  <c r="C1267" i="2" l="1"/>
  <c r="E1266" i="2"/>
  <c r="C1268" i="2" l="1"/>
  <c r="E1267" i="2"/>
  <c r="C1269" i="2" l="1"/>
  <c r="E1268" i="2"/>
  <c r="C1270" i="2" l="1"/>
  <c r="E1269" i="2"/>
  <c r="C1271" i="2" l="1"/>
  <c r="E1270" i="2"/>
  <c r="C1272" i="2" l="1"/>
  <c r="E1271" i="2"/>
  <c r="C1273" i="2" l="1"/>
  <c r="E1272" i="2"/>
  <c r="C1274" i="2" l="1"/>
  <c r="E1274" i="2" s="1"/>
  <c r="E1273" i="2"/>
  <c r="C1275" i="2" l="1"/>
  <c r="C1276" i="2" l="1"/>
  <c r="E1276" i="2" s="1"/>
  <c r="E1275" i="2"/>
  <c r="C1277" i="2" l="1"/>
  <c r="C1278" i="2" l="1"/>
  <c r="E1277" i="2"/>
  <c r="C1279" i="2" l="1"/>
  <c r="E1278" i="2"/>
  <c r="C1280" i="2" l="1"/>
  <c r="E1279" i="2"/>
  <c r="C1281" i="2" l="1"/>
  <c r="E1280" i="2"/>
  <c r="C1282" i="2" l="1"/>
  <c r="E1281" i="2"/>
  <c r="C1283" i="2" l="1"/>
  <c r="E1282" i="2"/>
  <c r="C1284" i="2" l="1"/>
  <c r="E1284" i="2" s="1"/>
  <c r="E1283" i="2"/>
  <c r="C1285" i="2" l="1"/>
  <c r="C1286" i="2" l="1"/>
  <c r="E1286" i="2" s="1"/>
  <c r="E1285" i="2"/>
  <c r="C1287" i="2" l="1"/>
  <c r="E1287" i="2" s="1"/>
  <c r="C1288" i="2" l="1"/>
  <c r="E1288" i="2" s="1"/>
  <c r="C1289" i="2" l="1"/>
  <c r="C1290" i="2" l="1"/>
  <c r="E1290" i="2" s="1"/>
  <c r="E1289" i="2"/>
  <c r="C1291" i="2" l="1"/>
  <c r="C1292" i="2" l="1"/>
  <c r="E1291" i="2"/>
  <c r="E1292" i="2" l="1"/>
  <c r="C1293" i="2"/>
  <c r="C1294" i="2" l="1"/>
  <c r="E1293" i="2"/>
  <c r="E1294" i="2" s="1"/>
  <c r="C1295" i="2" l="1"/>
  <c r="C1296" i="2" l="1"/>
  <c r="E1296" i="2" s="1"/>
  <c r="E1295" i="2"/>
  <c r="C1297" i="2" l="1"/>
  <c r="E1297" i="2" s="1"/>
  <c r="C1298" i="2" l="1"/>
  <c r="C1299" i="2" l="1"/>
  <c r="E1298" i="2"/>
  <c r="C1300" i="2" l="1"/>
  <c r="E1300" i="2" s="1"/>
  <c r="E1299" i="2"/>
  <c r="C1301" i="2" l="1"/>
  <c r="E1301" i="2" s="1"/>
  <c r="C1302" i="2" l="1"/>
  <c r="C1303" i="2" l="1"/>
  <c r="E1302" i="2"/>
  <c r="C1304" i="2" l="1"/>
  <c r="E1303" i="2"/>
  <c r="C1305" i="2" l="1"/>
  <c r="E1304" i="2"/>
  <c r="C1306" i="2" l="1"/>
  <c r="E1305" i="2"/>
  <c r="C1307" i="2" l="1"/>
  <c r="E1306" i="2"/>
  <c r="C1308" i="2" l="1"/>
  <c r="E1307" i="2"/>
  <c r="C1309" i="2" l="1"/>
  <c r="E1308" i="2"/>
  <c r="C1310" i="2" l="1"/>
  <c r="E1309" i="2"/>
  <c r="C1311" i="2" l="1"/>
  <c r="E1310" i="2"/>
  <c r="C1312" i="2" l="1"/>
  <c r="E1311" i="2"/>
  <c r="C1313" i="2" l="1"/>
  <c r="E1312" i="2"/>
  <c r="C1314" i="2" l="1"/>
  <c r="E1313" i="2"/>
  <c r="C1315" i="2" l="1"/>
  <c r="E1314" i="2"/>
  <c r="C1316" i="2" l="1"/>
  <c r="E1315" i="2"/>
  <c r="C1317" i="2" l="1"/>
  <c r="E1316" i="2"/>
  <c r="C1318" i="2" l="1"/>
  <c r="E1317" i="2"/>
  <c r="C1319" i="2" l="1"/>
  <c r="E1318" i="2"/>
  <c r="C1320" i="2" l="1"/>
  <c r="E1319" i="2"/>
  <c r="C1321" i="2" l="1"/>
  <c r="E1320" i="2"/>
  <c r="E1321" i="2" l="1"/>
  <c r="C1322" i="2"/>
  <c r="C1323" i="2" l="1"/>
  <c r="E1322" i="2"/>
  <c r="C1324" i="2" l="1"/>
  <c r="E1323" i="2"/>
  <c r="C1325" i="2" l="1"/>
  <c r="E1324" i="2"/>
  <c r="C1326" i="2" l="1"/>
  <c r="E1325" i="2"/>
  <c r="C1327" i="2" l="1"/>
  <c r="E1326" i="2"/>
  <c r="C1328" i="2" l="1"/>
  <c r="E1327" i="2"/>
  <c r="C1329" i="2" l="1"/>
  <c r="E1328" i="2"/>
  <c r="C1330" i="2" l="1"/>
  <c r="E1329" i="2"/>
  <c r="C1331" i="2" l="1"/>
  <c r="E1330" i="2"/>
  <c r="C1332" i="2" l="1"/>
  <c r="E1331" i="2"/>
  <c r="C1333" i="2" l="1"/>
  <c r="E1332" i="2"/>
  <c r="C1334" i="2" l="1"/>
  <c r="E1333" i="2"/>
  <c r="C1335" i="2" l="1"/>
  <c r="E1334" i="2"/>
  <c r="C1336" i="2" l="1"/>
  <c r="E1335" i="2"/>
  <c r="C1337" i="2" l="1"/>
  <c r="E1336" i="2"/>
  <c r="C1338" i="2" l="1"/>
  <c r="E1337" i="2"/>
  <c r="E1338" i="2" s="1"/>
  <c r="C1339" i="2" l="1"/>
  <c r="C1340" i="2" l="1"/>
  <c r="E1339" i="2"/>
  <c r="C1341" i="2" l="1"/>
  <c r="E1340" i="2"/>
  <c r="C1342" i="2" l="1"/>
  <c r="E1341" i="2"/>
  <c r="C1343" i="2" l="1"/>
  <c r="E1342" i="2"/>
  <c r="C1344" i="2" l="1"/>
  <c r="E1343" i="2"/>
  <c r="C1345" i="2" l="1"/>
  <c r="E1344" i="2"/>
  <c r="C1346" i="2" l="1"/>
  <c r="E1345" i="2"/>
  <c r="C1347" i="2" l="1"/>
  <c r="E1347" i="2" s="1"/>
  <c r="E1346" i="2"/>
  <c r="C1348" i="2" l="1"/>
  <c r="C1349" i="2" l="1"/>
  <c r="E1348" i="2"/>
  <c r="C1350" i="2" l="1"/>
  <c r="E1349" i="2"/>
  <c r="C1351" i="2" l="1"/>
  <c r="E1350" i="2"/>
  <c r="C1352" i="2" l="1"/>
  <c r="E1351" i="2"/>
  <c r="C1353" i="2" l="1"/>
  <c r="E1352" i="2"/>
  <c r="C1354" i="2" l="1"/>
  <c r="E1353" i="2"/>
  <c r="C1355" i="2" l="1"/>
  <c r="E1354" i="2"/>
  <c r="C1356" i="2" l="1"/>
  <c r="E1355" i="2"/>
  <c r="C1357" i="2" l="1"/>
  <c r="E1356" i="2"/>
  <c r="C1358" i="2" l="1"/>
  <c r="E1357" i="2"/>
  <c r="E1358" i="2" s="1"/>
  <c r="C1359" i="2" l="1"/>
  <c r="C1360" i="2" l="1"/>
  <c r="E1359" i="2"/>
  <c r="C1361" i="2" l="1"/>
  <c r="E1360" i="2"/>
  <c r="C1362" i="2" l="1"/>
  <c r="E1361" i="2"/>
  <c r="C1363" i="2" l="1"/>
  <c r="E1362" i="2"/>
  <c r="C1364" i="2" l="1"/>
  <c r="E1364" i="2" s="1"/>
  <c r="E1363" i="2"/>
  <c r="C1365" i="2" l="1"/>
  <c r="C1366" i="2" l="1"/>
  <c r="E1365" i="2"/>
  <c r="C1367" i="2" l="1"/>
  <c r="E1366" i="2"/>
  <c r="C1368" i="2" l="1"/>
  <c r="E1367" i="2"/>
  <c r="C1369" i="2" l="1"/>
  <c r="E1368" i="2"/>
  <c r="C1370" i="2" l="1"/>
  <c r="E1369" i="2"/>
  <c r="C1371" i="2" l="1"/>
  <c r="E1370" i="2"/>
  <c r="E1371" i="2" l="1"/>
  <c r="C1372" i="2"/>
  <c r="C1373" i="2" l="1"/>
  <c r="E1372" i="2"/>
  <c r="C1374" i="2" l="1"/>
  <c r="E1373" i="2"/>
  <c r="C1375" i="2" l="1"/>
  <c r="E1374" i="2"/>
  <c r="C1376" i="2" l="1"/>
  <c r="E1375" i="2"/>
  <c r="C1377" i="2" l="1"/>
  <c r="E1376" i="2"/>
  <c r="C1378" i="2" l="1"/>
  <c r="E1377" i="2"/>
  <c r="C1379" i="2" l="1"/>
  <c r="E1378" i="2"/>
  <c r="C1380" i="2" l="1"/>
  <c r="E1379" i="2"/>
  <c r="C1381" i="2" l="1"/>
  <c r="E1380" i="2"/>
  <c r="C1382" i="2" l="1"/>
  <c r="E1381" i="2"/>
  <c r="C1383" i="2" l="1"/>
  <c r="E1382" i="2"/>
  <c r="C1384" i="2" l="1"/>
  <c r="E1383" i="2"/>
  <c r="C1385" i="2" l="1"/>
  <c r="E1384" i="2"/>
  <c r="C1386" i="2" l="1"/>
  <c r="E1385" i="2"/>
  <c r="C1387" i="2" l="1"/>
  <c r="E1386" i="2"/>
  <c r="C1388" i="2" l="1"/>
  <c r="E1387" i="2"/>
  <c r="C1389" i="2" l="1"/>
  <c r="E1388" i="2"/>
  <c r="E1389" i="2" l="1"/>
  <c r="C1390" i="2"/>
  <c r="C1391" i="2" l="1"/>
  <c r="E1390" i="2"/>
  <c r="C1392" i="2" l="1"/>
  <c r="E1391" i="2"/>
  <c r="C1393" i="2" l="1"/>
  <c r="E1392" i="2"/>
  <c r="C1394" i="2" l="1"/>
  <c r="E1393" i="2"/>
  <c r="C1395" i="2" l="1"/>
  <c r="E1394" i="2"/>
  <c r="C1396" i="2" l="1"/>
  <c r="E1395" i="2"/>
  <c r="C1397" i="2" l="1"/>
  <c r="E1396" i="2"/>
  <c r="C1398" i="2" l="1"/>
  <c r="E1397" i="2"/>
  <c r="C1399" i="2" l="1"/>
  <c r="E1398" i="2"/>
  <c r="E1399" i="2" l="1"/>
  <c r="C1400" i="2"/>
  <c r="C1401" i="2" l="1"/>
  <c r="E1400" i="2"/>
  <c r="C1402" i="2" l="1"/>
  <c r="E1401" i="2"/>
  <c r="C1403" i="2" l="1"/>
  <c r="C1404" i="2" s="1"/>
  <c r="C1405" i="2" s="1"/>
  <c r="C1406" i="2" s="1"/>
  <c r="C1407" i="2" s="1"/>
  <c r="C1408" i="2" s="1"/>
  <c r="E1402" i="2"/>
  <c r="E1403" i="2" l="1"/>
</calcChain>
</file>

<file path=xl/comments1.xml><?xml version="1.0" encoding="utf-8"?>
<comments xmlns="http://schemas.openxmlformats.org/spreadsheetml/2006/main">
  <authors>
    <author/>
  </authors>
  <commentList>
    <comment ref="C230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20170925_182235_up</t>
        </r>
      </text>
    </comment>
    <comment ref="C231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20170925_182514</t>
        </r>
      </text>
    </comment>
    <comment ref="C23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>20171021_182758</t>
        </r>
      </text>
    </comment>
    <comment ref="C24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>20170925_183210_up</t>
        </r>
      </text>
    </comment>
    <comment ref="C260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20171021_171820_ng</t>
        </r>
      </text>
    </comment>
    <comment ref="C26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>20171021_172107_ng</t>
        </r>
      </text>
    </comment>
    <comment ref="C284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20171021_174610_ng</t>
        </r>
      </text>
    </comment>
    <comment ref="C28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20171021_175226_ng
</t>
        </r>
      </text>
    </comment>
    <comment ref="C287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20171021_181055_up</t>
        </r>
      </text>
    </comment>
    <comment ref="C29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>20171021_181459_up</t>
        </r>
      </text>
    </comment>
    <comment ref="C29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>20171021_183226_ng</t>
        </r>
      </text>
    </comment>
    <comment ref="C30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>20171021_183441_up</t>
        </r>
      </text>
    </comment>
    <comment ref="C34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>20171021_183837_up</t>
        </r>
      </text>
    </comment>
    <comment ref="C344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20171021_183953_up</t>
        </r>
      </text>
    </comment>
    <comment ref="C36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>20171021_184155</t>
        </r>
      </text>
    </comment>
    <comment ref="C365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20171021_184627_pg</t>
        </r>
      </text>
    </comment>
    <comment ref="C36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>201704_184118_ng</t>
        </r>
      </text>
    </comment>
    <comment ref="C36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 xml:space="preserve">201112_141049_ng
</t>
        </r>
      </text>
    </comment>
    <comment ref="C37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>20171112_145200_ng_v310</t>
        </r>
      </text>
    </comment>
    <comment ref="C38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Sandy Tasman:
</t>
        </r>
        <r>
          <rPr>
            <sz val="9"/>
            <color rgb="FF000000"/>
            <rFont val="Tahoma"/>
            <family val="2"/>
            <charset val="1"/>
          </rPr>
          <t>20171112_145335_ng_v7</t>
        </r>
      </text>
    </comment>
    <comment ref="C386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20171113_131048
</t>
        </r>
      </text>
    </comment>
    <comment ref="C389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20171113_133148_full</t>
        </r>
      </text>
    </comment>
    <comment ref="C394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20171114_195052
</t>
        </r>
      </text>
    </comment>
    <comment ref="C395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 xml:space="preserve">20171114_195429
</t>
        </r>
      </text>
    </comment>
    <comment ref="C396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20171114_200123</t>
        </r>
      </text>
    </comment>
    <comment ref="R396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video ended early</t>
        </r>
      </text>
    </comment>
    <comment ref="C411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20171114_200250</t>
        </r>
      </text>
    </comment>
    <comment ref="C412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20171114_200308</t>
        </r>
      </text>
    </comment>
    <comment ref="C416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20171114_200331</t>
        </r>
      </text>
    </comment>
    <comment ref="C417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20171114_200513</t>
        </r>
      </text>
    </comment>
    <comment ref="C435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20171114_200626</t>
        </r>
      </text>
    </comment>
    <comment ref="C445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20171114_200903</t>
        </r>
      </text>
    </comment>
    <comment ref="C446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20171117_201349</t>
        </r>
      </text>
    </comment>
    <comment ref="C471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20171114_201520</t>
        </r>
      </text>
    </comment>
    <comment ref="C476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20171114_201549</t>
        </r>
      </text>
    </comment>
    <comment ref="C483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20171114_201745</t>
        </r>
      </text>
    </comment>
    <comment ref="C488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20171114_201843</t>
        </r>
      </text>
    </comment>
    <comment ref="C500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20171114_201907</t>
        </r>
      </text>
    </comment>
    <comment ref="C516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</text>
    </comment>
    <comment ref="C519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20171114_201953</t>
        </r>
      </text>
    </comment>
    <comment ref="C530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20171114_202011</t>
        </r>
      </text>
    </comment>
    <comment ref="C536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20171114_202038</t>
        </r>
      </text>
    </comment>
    <comment ref="C549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20171114_202231</t>
        </r>
      </text>
    </comment>
    <comment ref="C559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20171114_202407</t>
        </r>
      </text>
    </comment>
    <comment ref="C569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20171114_202446</t>
        </r>
      </text>
    </comment>
    <comment ref="C583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20171114_202522</t>
        </r>
      </text>
    </comment>
    <comment ref="C585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20171114_202550</t>
        </r>
      </text>
    </comment>
    <comment ref="C594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20171114_202735</t>
        </r>
      </text>
    </comment>
    <comment ref="C613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20171114_202834</t>
        </r>
      </text>
    </comment>
    <comment ref="C6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20171122_144117-b1b2
</t>
        </r>
      </text>
    </comment>
    <comment ref="C6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20171122_144155</t>
        </r>
      </text>
    </comment>
    <comment ref="C628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20171124_162501</t>
        </r>
      </text>
    </comment>
    <comment ref="C637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20171124_164120</t>
        </r>
      </text>
    </comment>
    <comment ref="C638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20171124_170043</t>
        </r>
      </text>
    </comment>
    <comment ref="C646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20171124_170129_up</t>
        </r>
      </text>
    </comment>
    <comment ref="C670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20171124_170421_up</t>
        </r>
      </text>
    </comment>
    <comment ref="Q671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Brixton</t>
        </r>
      </text>
    </comment>
    <comment ref="Q672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Hillbrow</t>
        </r>
      </text>
    </comment>
    <comment ref="C683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20171124_05</t>
        </r>
      </text>
    </comment>
    <comment ref="Q683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Brixton</t>
        </r>
      </text>
    </comment>
    <comment ref="C690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20171124_170721_upupdown</t>
        </r>
      </text>
    </comment>
    <comment ref="Q690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Brixton</t>
        </r>
      </text>
    </comment>
    <comment ref="Q691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Hillbrow</t>
        </r>
      </text>
    </comment>
    <comment ref="C703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20171124_06</t>
        </r>
      </text>
    </comment>
    <comment ref="C874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20171201_151654_ng</t>
        </r>
      </text>
    </comment>
    <comment ref="C883" authorId="0" shapeId="0">
      <text>
        <r>
          <rPr>
            <b/>
            <sz val="9"/>
            <color rgb="FF000000"/>
            <rFont val="Calibri"/>
            <family val="2"/>
            <charset val="1"/>
          </rPr>
          <t xml:space="preserve">Jesse Tasman:
</t>
        </r>
        <r>
          <rPr>
            <sz val="9"/>
            <color rgb="FF000000"/>
            <rFont val="Calibri"/>
            <family val="2"/>
            <charset val="1"/>
          </rPr>
          <t>20171203_185220_up</t>
        </r>
      </text>
    </comment>
  </commentList>
</comments>
</file>

<file path=xl/sharedStrings.xml><?xml version="1.0" encoding="utf-8"?>
<sst xmlns="http://schemas.openxmlformats.org/spreadsheetml/2006/main" count="9209" uniqueCount="488">
  <si>
    <t>Stroke</t>
  </si>
  <si>
    <t>Negative</t>
  </si>
  <si>
    <t>visible</t>
  </si>
  <si>
    <t>out</t>
  </si>
  <si>
    <t>M</t>
  </si>
  <si>
    <t>Attemped Leader</t>
  </si>
  <si>
    <t>Strong M</t>
  </si>
  <si>
    <t>Channel Behind Brixton tower</t>
  </si>
  <si>
    <t>Channel Behind Hillbrow tower</t>
  </si>
  <si>
    <t>Attempted Leader</t>
  </si>
  <si>
    <t>Spider</t>
  </si>
  <si>
    <t>stroke</t>
  </si>
  <si>
    <t>Return Stroke not saturated</t>
  </si>
  <si>
    <t>partial</t>
  </si>
  <si>
    <t>COOL - center frame</t>
  </si>
  <si>
    <t>residual</t>
  </si>
  <si>
    <t>Attempted leader</t>
  </si>
  <si>
    <t>up</t>
  </si>
  <si>
    <t>brixton</t>
  </si>
  <si>
    <t>Hillbrow</t>
  </si>
  <si>
    <t>HILLBROW- AWESOME</t>
  </si>
  <si>
    <t>M-up</t>
  </si>
  <si>
    <t>has residual</t>
  </si>
  <si>
    <t>SRS</t>
  </si>
  <si>
    <t>heavy residual at 526</t>
  </si>
  <si>
    <t>offscreen flashes at 813 and 816</t>
  </si>
  <si>
    <t>Brixton - strong IC at 626</t>
  </si>
  <si>
    <t xml:space="preserve">a lot of residual </t>
  </si>
  <si>
    <t xml:space="preserve">IC @ 003 </t>
  </si>
  <si>
    <t>Positive</t>
  </si>
  <si>
    <t>Lot of flashes out of view</t>
  </si>
  <si>
    <t>might be b1b2</t>
  </si>
  <si>
    <t>IC as well @28</t>
  </si>
  <si>
    <t>Hillbrow- CRAZY</t>
  </si>
  <si>
    <t>doesn’t do time interval if leader</t>
  </si>
  <si>
    <t>Hillbrow- 409 some big flash off screen, Lots of weird stuff</t>
  </si>
  <si>
    <t>V @ 496, V @ 503, IC @508,  V @ 517,Gang IC, IC @754</t>
  </si>
  <si>
    <t>Next to brixton</t>
  </si>
  <si>
    <t>visble</t>
  </si>
  <si>
    <t>right behind b1 b2</t>
  </si>
  <si>
    <t>Brixton</t>
  </si>
  <si>
    <t>not visible</t>
  </si>
  <si>
    <t>right of brixton</t>
  </si>
  <si>
    <t xml:space="preserve">visible </t>
  </si>
  <si>
    <t>Residual</t>
  </si>
  <si>
    <t>right of b1b2, 081 off screen flashes</t>
  </si>
  <si>
    <t>right of screen, off screen flash 336, 412, 482</t>
  </si>
  <si>
    <t>Hospital?</t>
  </si>
  <si>
    <t>behind b1b2</t>
  </si>
  <si>
    <t>out of screen flash @ 12</t>
  </si>
  <si>
    <t>IC @863</t>
  </si>
  <si>
    <t>IC@179</t>
  </si>
  <si>
    <t>Lots of IC</t>
  </si>
  <si>
    <t>lots of residual</t>
  </si>
  <si>
    <t>Residual strong</t>
  </si>
  <si>
    <t>b1b2</t>
  </si>
  <si>
    <t>close to camera</t>
  </si>
  <si>
    <t>big IC @ 954</t>
  </si>
  <si>
    <t>far away</t>
  </si>
  <si>
    <t>residual after</t>
  </si>
  <si>
    <t>resifual after</t>
  </si>
  <si>
    <t>V@ 172</t>
  </si>
  <si>
    <t>without classification</t>
  </si>
  <si>
    <t>Brixton- Awesome</t>
  </si>
  <si>
    <t>FOLDER 3</t>
  </si>
  <si>
    <t>Hill brow- close recoil, close to an M</t>
  </si>
  <si>
    <t>Ic @ 671</t>
  </si>
  <si>
    <t>Bipolar- checked with E field</t>
  </si>
  <si>
    <t>V@ 411</t>
  </si>
  <si>
    <t>hillbrow</t>
  </si>
  <si>
    <t>tough to see…</t>
  </si>
  <si>
    <t>to the left of hillbrow</t>
  </si>
  <si>
    <t>could be wrong</t>
  </si>
  <si>
    <t>recoil@ 438</t>
  </si>
  <si>
    <t>Hilbrow</t>
  </si>
  <si>
    <t>maybe tower</t>
  </si>
  <si>
    <t>IC @ 716</t>
  </si>
  <si>
    <t>IC @ 877</t>
  </si>
  <si>
    <t>hillbrow- VIDEO ENDS SHORT</t>
  </si>
  <si>
    <t>two hit at same time</t>
  </si>
  <si>
    <t>Ev.Posterior</t>
  </si>
  <si>
    <t>A long horizontal channel, long duration and no connection to the ground.</t>
  </si>
  <si>
    <t>Ev. Anterior</t>
  </si>
  <si>
    <t>Brightness at the screen but not visible</t>
  </si>
  <si>
    <t>attached at B1B2</t>
  </si>
  <si>
    <t>Very cool to show</t>
  </si>
  <si>
    <t>Slow intensification on the channel</t>
  </si>
  <si>
    <t>CC</t>
  </si>
  <si>
    <t>Leaders all over the screen but not strike any where</t>
  </si>
  <si>
    <t>Some strong pulse in the channel but not ground contact</t>
  </si>
  <si>
    <t>Leaders nice to see but no ground contact</t>
  </si>
  <si>
    <t>Brightness all over the screen but not visible channel to the ground</t>
  </si>
  <si>
    <t>Take some time to the branches go away</t>
  </si>
  <si>
    <t>Some brightness on the screen but not full white screen in the left corner</t>
  </si>
  <si>
    <t>Negative upward leader starts from hillbrow tower</t>
  </si>
  <si>
    <t>very cool</t>
  </si>
  <si>
    <t xml:space="preserve">Brightness on the channel </t>
  </si>
  <si>
    <t>Brightness all over the screen but not visible channel</t>
  </si>
  <si>
    <t>Some brightnesson the right corner but no channel visible</t>
  </si>
  <si>
    <t>Some leaders ate cloud base</t>
  </si>
  <si>
    <t>RL</t>
  </si>
  <si>
    <t>Start RL</t>
  </si>
  <si>
    <t>Full of RL after touches the ground</t>
  </si>
  <si>
    <t>Intensification on the horizontal channel on the cloud base</t>
  </si>
  <si>
    <t>Leader grows for both sides , increases the brightness but not in the main vertical channel</t>
  </si>
  <si>
    <t>Intensification on the horizontal channel on the cloud base  but not in the main vertical channel</t>
  </si>
  <si>
    <t>Intensification on the horizontal channel on the cloud base but not in the main vertical channel</t>
  </si>
  <si>
    <t>Leader on the horizontal channel with strong brightness on the cloud base but not in the main vertical channel</t>
  </si>
  <si>
    <t>Leader on the horizontal channel with strong brightness on the cloud base but not in the main vertical channel With RL</t>
  </si>
  <si>
    <t>attemped Leader</t>
  </si>
  <si>
    <t>Leader try to come down in the same channel</t>
  </si>
  <si>
    <t>Strong brightness out of the field of view</t>
  </si>
  <si>
    <t>hard to see - change gain</t>
  </si>
  <si>
    <t>Leader appears but no main channel at the field of view</t>
  </si>
  <si>
    <t xml:space="preserve">close to b1b2 </t>
  </si>
  <si>
    <t>very bright</t>
  </si>
  <si>
    <t>Very strong M and fast</t>
  </si>
  <si>
    <t>slow M not so bright</t>
  </si>
  <si>
    <t xml:space="preserve">New channel </t>
  </si>
  <si>
    <t>Left of the b1b2</t>
  </si>
  <si>
    <t>reiluminated some branches</t>
  </si>
  <si>
    <t>very nice downward leader</t>
  </si>
  <si>
    <t>right almost out of view</t>
  </si>
  <si>
    <t>same channel</t>
  </si>
  <si>
    <t>nice view of the city - channel 3times bigger than brixton tower</t>
  </si>
  <si>
    <t>not so strong stroke</t>
  </si>
  <si>
    <t>strong M</t>
  </si>
  <si>
    <t>nice view of the city - channel not so big</t>
  </si>
  <si>
    <t>2 leaders almost at the ground level but no stroke</t>
  </si>
  <si>
    <t>horizontal channel at cloud base no connection to the ground</t>
  </si>
  <si>
    <t>bifurcated</t>
  </si>
  <si>
    <t>1 and 2</t>
  </si>
  <si>
    <t xml:space="preserve">Leader uses both previous channels </t>
  </si>
  <si>
    <t xml:space="preserve">stroke at the second channel </t>
  </si>
  <si>
    <t>Behind hillbrow</t>
  </si>
  <si>
    <t>Start another channel but no connectio to ground</t>
  </si>
  <si>
    <t>Uses the channel 2 but no connection to ground again</t>
  </si>
  <si>
    <t>Finally connects to ground - Left from hillbrow</t>
  </si>
  <si>
    <t>New location in the center of the city</t>
  </si>
  <si>
    <t>Close to brixton tower left</t>
  </si>
  <si>
    <t>Close to brixton tower right</t>
  </si>
  <si>
    <t>close to b1b2</t>
  </si>
  <si>
    <t>slow M</t>
  </si>
  <si>
    <t>leader</t>
  </si>
  <si>
    <t>Some leader at the cloud base</t>
  </si>
  <si>
    <t>Nice to show- nice view of the city</t>
  </si>
  <si>
    <t>Time absolute</t>
  </si>
  <si>
    <t>Data absolute</t>
  </si>
  <si>
    <t>Thunderstorm Day</t>
  </si>
  <si>
    <t>year</t>
  </si>
  <si>
    <t>month</t>
  </si>
  <si>
    <t>day</t>
  </si>
  <si>
    <t>hour</t>
  </si>
  <si>
    <t>minute</t>
  </si>
  <si>
    <t>second</t>
  </si>
  <si>
    <t>Millisecond</t>
  </si>
  <si>
    <t>Process?</t>
  </si>
  <si>
    <t>Time interval between strokes</t>
  </si>
  <si>
    <t>Polarity</t>
  </si>
  <si>
    <t>Visibility</t>
  </si>
  <si>
    <t>duration (ms)</t>
  </si>
  <si>
    <t>No current between strokes same channel</t>
  </si>
  <si>
    <t>Stike point</t>
  </si>
  <si>
    <t>How many strokes?</t>
  </si>
  <si>
    <t>Bipolar?</t>
  </si>
  <si>
    <t>Up cases</t>
  </si>
  <si>
    <t>Up SRS</t>
  </si>
  <si>
    <t>Flash w/CCLong</t>
  </si>
  <si>
    <t>Comments</t>
  </si>
  <si>
    <t>Tif</t>
  </si>
  <si>
    <t>Mask</t>
  </si>
  <si>
    <t>Ref</t>
  </si>
  <si>
    <t>Filename</t>
  </si>
  <si>
    <t>ID</t>
  </si>
  <si>
    <t>t (ms)</t>
  </si>
  <si>
    <t>Start Frame</t>
  </si>
  <si>
    <r>
      <rPr>
        <sz val="12"/>
        <color rgb="FF000000"/>
        <rFont val="Calibri"/>
        <family val="2"/>
        <charset val="1"/>
      </rPr>
      <t>Flash Frame (1</t>
    </r>
    <r>
      <rPr>
        <vertAlign val="superscript"/>
        <sz val="12"/>
        <color rgb="FF000000"/>
        <rFont val="Calibri"/>
        <family val="2"/>
        <charset val="1"/>
      </rPr>
      <t>st</t>
    </r>
    <r>
      <rPr>
        <sz val="12"/>
        <color rgb="FF000000"/>
        <rFont val="Calibri"/>
        <family val="2"/>
        <charset val="1"/>
      </rPr>
      <t>)</t>
    </r>
  </si>
  <si>
    <t>End Frame</t>
  </si>
  <si>
    <t>Process</t>
  </si>
  <si>
    <t>Year</t>
  </si>
  <si>
    <t>Month</t>
  </si>
  <si>
    <t>Day</t>
  </si>
  <si>
    <t>Hour</t>
  </si>
  <si>
    <t>Minute</t>
  </si>
  <si>
    <t>Second</t>
  </si>
  <si>
    <t>Strike point</t>
  </si>
  <si>
    <t>Frame Rate</t>
  </si>
  <si>
    <t>✔</t>
  </si>
  <si>
    <t>/mnt/Shield/Raiden/data/videos/2017-02-10_162903.cine</t>
  </si>
  <si>
    <t>/mnt/Shield/Raiden/data/videos/2017-02-10_163357.cine</t>
  </si>
  <si>
    <t>/mnt/Shield/Raiden/data/videos/2017-02-10_163553.cine</t>
  </si>
  <si>
    <t>/mnt/Shield/Raiden/data/videos/2017-02-10_163907.cine</t>
  </si>
  <si>
    <t>/mnt/Shield/Raiden/data/videos/2017-02-10_163916.cine</t>
  </si>
  <si>
    <t>/mnt/Shield/Raiden/data/videos/2017-02-10_164114.cine</t>
  </si>
  <si>
    <t>/mnt/Shield/Raiden/data/videos/2017-02-10_164141.cine</t>
  </si>
  <si>
    <t>Strange no LDN detection but have double checked</t>
  </si>
  <si>
    <t>/mnt/Shield/Raiden/data/videos/2017-02-10_164441.cine</t>
  </si>
  <si>
    <t>/mnt/Shield/Raiden/data/videos/2017-02-10_164458.cine</t>
  </si>
  <si>
    <t>/mnt/Shield/Raiden/data/videos/2017-02-10_164909.cine</t>
  </si>
  <si>
    <t>/mnt/Shield/Raiden/data/videos/2017-02-10_164956.cine</t>
  </si>
  <si>
    <t>/mnt/Shield/Raiden/data/videos/2017-02-10_165202.cine</t>
  </si>
  <si>
    <t>/mnt/Shield/Raiden/data/videos/2017-02-10_165352.cine</t>
  </si>
  <si>
    <t>/mnt/Shield/Raiden/data/videos/2017-02-10_165713.cine</t>
  </si>
  <si>
    <t>LDN- positive Stroke at 858 not in video</t>
  </si>
  <si>
    <t>/mnt/Shield/Raiden/data/videos/2017-02-10_165743.cine</t>
  </si>
  <si>
    <t>/mnt/Shield/Raiden/data/videos/2017-02-10_165845.cine</t>
  </si>
  <si>
    <t>Check strike points</t>
  </si>
  <si>
    <t>Stroke at same time but not this stroke. Look at ellipse</t>
  </si>
  <si>
    <t>/mnt/Shield/Raiden/data/videos/2017-02-10_170239.cine</t>
  </si>
  <si>
    <t>/mnt/Shield/Raiden/data/videos/2017-03-02_135648.cine</t>
  </si>
  <si>
    <t>/mnt/Shield/Raiden/data/videos/2017-04-06_120931.cine</t>
  </si>
  <si>
    <t>/mnt/Shield/Raiden/data/videos/2017-04-06_121122.cine</t>
  </si>
  <si>
    <t>/mnt/Shield/Raiden/data/videos/2017-04-06_121256.cine</t>
  </si>
  <si>
    <t>/mnt/Shield/Raiden/data/videos/2017-04-06_121425.cine</t>
  </si>
  <si>
    <t>Nice negative right infront of the camera</t>
  </si>
  <si>
    <t>/mnt/Shield/Raiden/data/videos/2017-04-06_121440.cine</t>
  </si>
  <si>
    <t>/mnt/Shield/Raiden/data/videos/2017-04-06_121831.cine</t>
  </si>
  <si>
    <t>/mnt/Shield/Raiden/data/videos/2017-04-06_121845.cine</t>
  </si>
  <si>
    <t>/mnt/Shield/Raiden/data/videos/2017-04-06_122316.cine</t>
  </si>
  <si>
    <t>/mnt/Shield/Raiden/data/videos/2017-04-06_145702.cine</t>
  </si>
  <si>
    <t>Stroke out but leader in the field of view- crazy leader in cloud</t>
  </si>
  <si>
    <t>/mnt/Shield/Raiden/data/videos/2017-04-06_145824.cine</t>
  </si>
  <si>
    <t>/mnt/Shield/Raiden/data/videos/2017-04-06_151045.cine</t>
  </si>
  <si>
    <t>building infront of camera</t>
  </si>
  <si>
    <t>/mnt/Shield/Raiden/data/videos/2017-04-06_174310.cine</t>
  </si>
  <si>
    <t>close flash at 358. flash right infront of camera. Check distance again</t>
  </si>
  <si>
    <t>/mnt/Shield/Raiden/data/videos/2017-04-10_170349.cine</t>
  </si>
  <si>
    <t>Sentech- positive trigger at 793</t>
  </si>
  <si>
    <t>17:03:49.793</t>
  </si>
  <si>
    <t>-26.316</t>
  </si>
  <si>
    <t>28.0369</t>
  </si>
  <si>
    <t>/mnt/Shield/Raiden/data/videos/2017-04-10_171018.cine</t>
  </si>
  <si>
    <t>Up</t>
  </si>
  <si>
    <t>sentech- Positive trigger 120</t>
  </si>
  <si>
    <t>17:10:18.121</t>
  </si>
  <si>
    <t>SABC?</t>
  </si>
  <si>
    <t>/mnt/Shield/Raiden/data/videos/2017-05-12_132755.cine</t>
  </si>
  <si>
    <t>Sentech</t>
  </si>
  <si>
    <t>/mnt/Shield/Raiden/data/videos/2017-05-12_133133.cine</t>
  </si>
  <si>
    <t>/mnt/Shield/Raiden/data/videos/2017-05-12_133308.cine</t>
  </si>
  <si>
    <t>/mnt/Shield/Raiden/data/videos/2017-09-25_182235.cine</t>
  </si>
  <si>
    <t>/mnt/Shield/Raiden/data/videos/2017-09-25_182514.cine</t>
  </si>
  <si>
    <t>withoutclassification</t>
  </si>
  <si>
    <t>/mnt/Shield/Raiden/data/videos/2017-09-25_183210.cine</t>
  </si>
  <si>
    <t>/mnt/Shield/Raiden/data/videos/2017-10-21_171820.cine</t>
  </si>
  <si>
    <t>return stroke not detected</t>
  </si>
  <si>
    <t>/mnt/Shield/Raiden/data/videos/2017-10-21_172107.cine</t>
  </si>
  <si>
    <t>/mnt/Shield/Raiden/data/videos/2017-10-21_174610.cine</t>
  </si>
  <si>
    <t>/mnt/Shield/Raiden/data/videos/2017-10-21_175226.cine</t>
  </si>
  <si>
    <t>/mnt/Shield/Raiden/data/videos/2017-10-21_181055.cine</t>
  </si>
  <si>
    <t>/mnt/Shield/Raiden/data/videos/2017-10-21_181459.cine</t>
  </si>
  <si>
    <t>/mnt/Shield/Raiden/data/videos/2017-10-21_182758.cine</t>
  </si>
  <si>
    <t>/mnt/Shield/Raiden/data/videos/2017-10-21_183226.cine</t>
  </si>
  <si>
    <t>Behind b1b2</t>
  </si>
  <si>
    <t>check strike pont</t>
  </si>
  <si>
    <t>/mnt/Shield/Raiden/data/videos/2017-10-21_183441.cine</t>
  </si>
  <si>
    <t>LDN- positive Stroke at 243</t>
  </si>
  <si>
    <t>18:34:42.243</t>
  </si>
  <si>
    <t>Big outlier</t>
  </si>
  <si>
    <t>/mnt/Shield/Raiden/data/videos/2017-10-21_183837.cine</t>
  </si>
  <si>
    <t>/mnt/Shield/Raiden/data/videos/2017-10-21_183953.cine</t>
  </si>
  <si>
    <t>/mnt/Shield/Raiden/data/videos/2017-10-21_184155.cine</t>
  </si>
  <si>
    <t>/mnt/Shield/Raiden/data/videos/2017-10-21_184627.cine</t>
  </si>
  <si>
    <t>Next to brixton- Dual entry</t>
  </si>
  <si>
    <t>18:46:27.321</t>
  </si>
  <si>
    <t>Weak M</t>
  </si>
  <si>
    <t>/mnt/Shield/Raiden/data/videos/2017-10-21_230303.cine</t>
  </si>
  <si>
    <t>SRS-M</t>
  </si>
  <si>
    <t>/mnt/Shield/Raiden/data/videos/2017-10-24_184118.cine</t>
  </si>
  <si>
    <t>behind B1b2 - 1000 frames</t>
  </si>
  <si>
    <t>attempted Leader</t>
  </si>
  <si>
    <t>check strike points</t>
  </si>
  <si>
    <t xml:space="preserve">behind b1b2 </t>
  </si>
  <si>
    <t>/mnt/Shield/Raiden/data/videos/2017-11-12_114410.cine</t>
  </si>
  <si>
    <t>/mnt/Shield/Raiden/data/videos/2017-11-12_114545.cine</t>
  </si>
  <si>
    <t>/mnt/Shield/Raiden/data/videos/2017-11-12_114956.cine</t>
  </si>
  <si>
    <t>/mnt/Shield/Raiden/data/videos/2017-11-12_140803.cine</t>
  </si>
  <si>
    <t>/mnt/Shield/Raiden/data/videos/2017-11-12_140832.cine</t>
  </si>
  <si>
    <t>/mnt/Shield/Raiden/data/videos/2017-11-12_141008.cine</t>
  </si>
  <si>
    <t>very nice</t>
  </si>
  <si>
    <t>/mnt/Shield/Raiden/data/videos/2017-11-12_141049.cine</t>
  </si>
  <si>
    <t>/mnt/Shield/Raiden/data/videos/2017-11-12_141107.cine</t>
  </si>
  <si>
    <t>/mnt/Shield/Raiden/data/videos/2017-11-12_141115.cine</t>
  </si>
  <si>
    <t>/mnt/Shield/Raiden/data/videos/2017-11-12_141130.cine</t>
  </si>
  <si>
    <t>/mnt/Shield/Raiden/data/videos/2017-11-12_141212.cine</t>
  </si>
  <si>
    <t>/mnt/Shield/Raiden/data/videos/2017-11-12_141342.cine</t>
  </si>
  <si>
    <t>/mnt/Shield/Raiden/data/videos/2017-11-12_141353.cine</t>
  </si>
  <si>
    <t>/mnt/Shield/Raiden/data/videos/2017-11-12_141559.cine</t>
  </si>
  <si>
    <t>/mnt/Shield/Raiden/data/videos/2017-11-12_141723.cine</t>
  </si>
  <si>
    <t>/mnt/Shield/Raiden/data/videos/2017-11-12_141742.cine</t>
  </si>
  <si>
    <t>Ev. Posterior</t>
  </si>
  <si>
    <t>leaders</t>
  </si>
  <si>
    <t>/mnt/Shield/Raiden/data/videos/2017-11-12_142637.cine</t>
  </si>
  <si>
    <t>/mnt/Shield/Raiden/data/videos/2017-11-12_144532.cine</t>
  </si>
  <si>
    <t>/mnt/Shield/Raiden/data/videos/2017-11-12_145200.cine</t>
  </si>
  <si>
    <t>/mnt/Shield/Raiden/data/videos/2017-11-12_145335.cine</t>
  </si>
  <si>
    <t>/mnt/Shield/Raiden/data/videos/2017-11-13_131048.cine</t>
  </si>
  <si>
    <t>/mnt/Shield/Raiden/data/videos/2017-11-13_133148.cine</t>
  </si>
  <si>
    <t>/mnt/Shield/Raiden/data/videos/2017-11-14_195052.cine</t>
  </si>
  <si>
    <t>/mnt/Shield/Raiden/data/videos/2017-11-14_195429.cine</t>
  </si>
  <si>
    <t>/mnt/Shield/Raiden/data/videos/2017-11-14_200123.cine</t>
  </si>
  <si>
    <t>/mnt/Shield/Raiden/data/videos/2017-11-14_200250.cine</t>
  </si>
  <si>
    <t>/mnt/Shield/Raiden/data/videos/2017-11-14_200308.cine</t>
  </si>
  <si>
    <t>/mnt/Shield/Raiden/data/videos/2017-11-14_200331.cine</t>
  </si>
  <si>
    <t>/mnt/Shield/Raiden/data/videos/2017-11-14_200513.cine</t>
  </si>
  <si>
    <t>Dual entry</t>
  </si>
  <si>
    <t>20:05:13.575</t>
  </si>
  <si>
    <t>ldn far off - chi square of 3.1 and big ellipse</t>
  </si>
  <si>
    <t>2nd</t>
  </si>
  <si>
    <t>/mnt/Shield/Raiden/data/videos/2017-11-14_200626.cine</t>
  </si>
  <si>
    <t>/mnt/Shield/Raiden/data/videos/2017-11-14_200903.cine</t>
  </si>
  <si>
    <t>/mnt/Shield/Raiden/data/videos/2017-11-14_201520.cine</t>
  </si>
  <si>
    <t>/mnt/Shield/Raiden/data/videos/2017-11-14_201549.cine</t>
  </si>
  <si>
    <t>/mnt/Shield/Raiden/data/videos/2017-11-14_201745.cine</t>
  </si>
  <si>
    <t>/mnt/Shield/Raiden/data/videos/2017-11-14_201843.cine</t>
  </si>
  <si>
    <t>/mnt/Shield/Raiden/data/videos/2017-11-14_201907.cine</t>
  </si>
  <si>
    <t>/mnt/Shield/Raiden/data/videos/2017-11-14_201939.cine</t>
  </si>
  <si>
    <t>/mnt/Shield/Raiden/data/videos/2017-11-14_201953.cine</t>
  </si>
  <si>
    <t>/mnt/Shield/Raiden/data/videos/2017-11-14_202011.cine</t>
  </si>
  <si>
    <t>/mnt/Shield/Raiden/data/videos/2017-11-14_202038.cine</t>
  </si>
  <si>
    <t>/mnt/Shield/Raiden/data/videos/2017-11-14_202231.cine</t>
  </si>
  <si>
    <t>High chi square 2.7 and ellipse showing its not the same stroke</t>
  </si>
  <si>
    <t>/mnt/Shield/Raiden/data/videos/2017-11-14_202407.cine</t>
  </si>
  <si>
    <t>/mnt/Shield/Raiden/data/videos/2017-11-14_202446.cine</t>
  </si>
  <si>
    <t>20:24:47.100</t>
  </si>
  <si>
    <t>Taken detection out. Time not exaclty the same and its 8km off</t>
  </si>
  <si>
    <t>/mnt/Shield/Raiden/data/videos/2017-11-14_202522.cine</t>
  </si>
  <si>
    <t>/mnt/Shield/Raiden/data/videos/2017-11-14_202550.cine</t>
  </si>
  <si>
    <t>LDN coordinates off with this entry</t>
  </si>
  <si>
    <t>/mnt/Shield/Raiden/data/videos/2017-11-14_202735.cine</t>
  </si>
  <si>
    <t>/mnt/Shield/Raiden/data/videos/2017-11-14_202834.cine</t>
  </si>
  <si>
    <t>20:28:35.709</t>
  </si>
  <si>
    <t>/mnt/Shield/Raiden/data/videos/2017-11-17_201349.cine</t>
  </si>
  <si>
    <t>/mnt/Shield/Raiden/data/videos/2017-11-22_144117.cine</t>
  </si>
  <si>
    <t>/mnt/Shield/Raiden/data/videos/2017-11-22_144155.cine</t>
  </si>
  <si>
    <t>/mnt/Shield/Raiden/data/videos/2017-11-24_162501.cine</t>
  </si>
  <si>
    <t>/mnt/Shield/Raiden/data/videos/2017-11-24_164120.cine</t>
  </si>
  <si>
    <t>/mnt/Shield/Raiden/data/videos/2017-11-24_170043.cine</t>
  </si>
  <si>
    <t>brixton- two positive triggers at 260</t>
  </si>
  <si>
    <t>17:00:43.260</t>
  </si>
  <si>
    <t>/mnt/Shield/Raiden/data/videos/2017-11-24_170129.cine</t>
  </si>
  <si>
    <t>brixton- positive trigger at 174</t>
  </si>
  <si>
    <t>17:01:28.174</t>
  </si>
  <si>
    <t>-26.0174</t>
  </si>
  <si>
    <t>28.2815</t>
  </si>
  <si>
    <t>/mnt/Shield/Raiden/data/videos/2017-11-24_170421.cine</t>
  </si>
  <si>
    <t>Brixton-awesome</t>
  </si>
  <si>
    <t>/mnt/Shield/Raiden/data/videos/2017-11-24_170721.cine</t>
  </si>
  <si>
    <t>Brixton- positive trigger at 316</t>
  </si>
  <si>
    <t>17:07:21.316</t>
  </si>
  <si>
    <t>positive</t>
  </si>
  <si>
    <t>weak M</t>
  </si>
  <si>
    <t>/mnt/Shield/Raiden/data/videos/2017-11-24_171235.cine</t>
  </si>
  <si>
    <t>/mnt/Shield/Raiden/data/videos/2017-11-24_171843.cine</t>
  </si>
  <si>
    <t>Far south of the city</t>
  </si>
  <si>
    <t>Small ICC</t>
  </si>
  <si>
    <t>/mnt/Shield/Raiden/data/videos/2017-11-29_151911.cine</t>
  </si>
  <si>
    <t>/mnt/Shield/Raiden/data/videos/2017-11-29_152042.cine</t>
  </si>
  <si>
    <t>/mnt/Shield/Raiden/data/videos/2017-11-29_152139.cine</t>
  </si>
  <si>
    <t>brightness on the screen and no channel visible</t>
  </si>
  <si>
    <t>/mnt/Shield/Raiden/data/videos/2017-11-29_152304.cine</t>
  </si>
  <si>
    <t>somebrightness but not all screen</t>
  </si>
  <si>
    <t>/mnt/Shield/Raiden/data/videos/2017-11-29_153027.cine</t>
  </si>
  <si>
    <t>/mnt/Shield/Raiden/data/videos/2017-11-29_153735.cine</t>
  </si>
  <si>
    <t>/mnt/Shield/Raiden/data/videos/2017-11-29_154423.cine</t>
  </si>
  <si>
    <t>Sentech - positive trigger at 388</t>
  </si>
  <si>
    <t>15:44:23.388</t>
  </si>
  <si>
    <t>/mnt/Shield/Raiden/data/videos/2017-11-29_154651.cine</t>
  </si>
  <si>
    <t>15:46:51.678</t>
  </si>
  <si>
    <t>-26.1867</t>
  </si>
  <si>
    <t>28.0494</t>
  </si>
  <si>
    <t>/mnt/Shield/Raiden/data/videos/2017-11-29_160413.cine</t>
  </si>
  <si>
    <t>/mnt/Shield/Raiden/data/videos/2017-11-29_172409.cine</t>
  </si>
  <si>
    <t>to the left of hillbrow- positive trigger at 074</t>
  </si>
  <si>
    <t>17:24:09.074</t>
  </si>
  <si>
    <t>-26.2804</t>
  </si>
  <si>
    <t>27.8644</t>
  </si>
  <si>
    <t>/mnt/Shield/Raiden/data/videos/2017-11-29_174546.cine</t>
  </si>
  <si>
    <t>/mnt/Shield/Raiden/data/videos/2017-11-29_175302.cine</t>
  </si>
  <si>
    <t>/mnt/Shield/Raiden/data/videos/2017-11-29_175509.cine</t>
  </si>
  <si>
    <t>/mnt/Shield/Raiden/data/videos/2017-11-29_175839.cine</t>
  </si>
  <si>
    <t>/mnt/Shield/Raiden/data/videos/2017-11-29_183519.cine</t>
  </si>
  <si>
    <t>/mnt/Shield/Raiden/data/videos/2017-11-29_184256.cine</t>
  </si>
  <si>
    <t>/mnt/Shield/Raiden/data/videos/2017-11-29_184439.cine</t>
  </si>
  <si>
    <t>18:44:39.426</t>
  </si>
  <si>
    <t>-26.1535</t>
  </si>
  <si>
    <t>27.9291</t>
  </si>
  <si>
    <t>/mnt/Shield/Raiden/data/videos/2017-11-29_184655.cine</t>
  </si>
  <si>
    <t>/mnt/Shield/Raiden/data/videos/2017-11-29_184955.cine</t>
  </si>
  <si>
    <t>/mnt/Shield/Raiden/data/videos/2017-12-01_143913.cine</t>
  </si>
  <si>
    <t>/mnt/Shield/Raiden/data/videos/2017-12-01_144550.cine</t>
  </si>
  <si>
    <t>14:45:50.361</t>
  </si>
  <si>
    <t>-26.2026</t>
  </si>
  <si>
    <t>28.0352</t>
  </si>
  <si>
    <t>/mnt/Shield/Raiden/data/videos/2017-12-01_144651.cine</t>
  </si>
  <si>
    <t>/mnt/Shield/Raiden/data/videos/2017-12-01_145010.cine</t>
  </si>
  <si>
    <t>/mnt/Shield/Raiden/data/videos/2017-12-01_145113.cine</t>
  </si>
  <si>
    <t>complex close to brixton</t>
  </si>
  <si>
    <t>14:51:13.770</t>
  </si>
  <si>
    <t>-26.2047</t>
  </si>
  <si>
    <t>28.0288</t>
  </si>
  <si>
    <t>/mnt/Shield/Raiden/data/videos/2017-12-01_145301.cine</t>
  </si>
  <si>
    <t>Ponte</t>
  </si>
  <si>
    <t>/mnt/Shield/Raiden/data/videos/2017-12-01_145506.cine</t>
  </si>
  <si>
    <t>Small M</t>
  </si>
  <si>
    <t>Return stroke not detected</t>
  </si>
  <si>
    <t>/mnt/Shield/Raiden/data/videos/2017-12-01_150557.cine</t>
  </si>
  <si>
    <t>/mnt/Shield/Raiden/data/videos/2017-12-01_151654.cine</t>
  </si>
  <si>
    <t>/mnt/Shield/Raiden/data/videos/2017-12-03_185220.cine</t>
  </si>
  <si>
    <t>Dual entry- stroke v7 different field of view</t>
  </si>
  <si>
    <t>18:52:19.801</t>
  </si>
  <si>
    <t>-26.1586</t>
  </si>
  <si>
    <t>28.1124</t>
  </si>
  <si>
    <t>M_up</t>
  </si>
  <si>
    <t>/mnt/Shield/Raiden/data/videos/2017-12-03_190229.cine</t>
  </si>
  <si>
    <t>Very nice!! Long and full of leaders.  +cg by lls 79kA</t>
  </si>
  <si>
    <t>hillbrow -Keep going but the video finished</t>
  </si>
  <si>
    <t>weak</t>
  </si>
  <si>
    <t>Two ICC pulses at 783</t>
  </si>
  <si>
    <t>detected</t>
  </si>
  <si>
    <t>/mnt/Shield/Raiden/data/videos/2017-12-03_191042.cine</t>
  </si>
  <si>
    <t>/mnt/Shield/Raiden/data/videos/2017-12-03_191359.cine</t>
  </si>
  <si>
    <t>Dual entry in LDN at 300 but not in video</t>
  </si>
  <si>
    <t>/mnt/Shield/Raiden/data/videos/2018-01-05_181740.cine</t>
  </si>
  <si>
    <t>Check GPS on video</t>
  </si>
  <si>
    <t>/mnt/Shield/Raiden/data/videos/2018-01-09_134619.cine</t>
  </si>
  <si>
    <t>/mnt/Shield/Raiden/data/videos/2018-01-15_181722.cine</t>
  </si>
  <si>
    <t>/mnt/Shield/Raiden/data/videos/2018-01-15_181850.cine</t>
  </si>
  <si>
    <t>/mnt/Shield/Raiden/data/videos/2018-01-15_182013.cine</t>
  </si>
  <si>
    <t>A lot of activity to the right of the camera</t>
  </si>
  <si>
    <t>/mnt/Shield/Raiden/data/videos/2018-01-15_182206.cine</t>
  </si>
  <si>
    <t>/mnt/Shield/Raiden/data/videos/2018-01-15_182257.cine</t>
  </si>
  <si>
    <t>/mnt/Shield/Raiden/data/videos/2018-01-15_182421.cine</t>
  </si>
  <si>
    <t>/mnt/Shield/Raiden/data/videos/2018-01-15_182524.cine</t>
  </si>
  <si>
    <t>/mnt/Shield/Raiden/data/videos/2018-01-15_182632.cine</t>
  </si>
  <si>
    <t>/mnt/Shield/Raiden/data/videos/2018-01-15_182656.cine</t>
  </si>
  <si>
    <t>Cool Cloud activity after- ADD</t>
  </si>
  <si>
    <t>/mnt/Shield/Raiden/data/videos/2018-01-15_183018.cine</t>
  </si>
  <si>
    <t>CRAZY!!!</t>
  </si>
  <si>
    <t>/mnt/Shield/Raiden/data/videos/2018-01-15_183111.cine</t>
  </si>
  <si>
    <t>/mnt/Shield/Raiden/data/videos/2018-01-15_183142.cine</t>
  </si>
  <si>
    <t>/mnt/Shield/Raiden/data/videos/2018-01-15_183258.cine</t>
  </si>
  <si>
    <t>Seems like the correct strike point???? 8km problem</t>
  </si>
  <si>
    <t>/mnt/Shield/Raiden/data/videos/2018-01-15_183704.cine</t>
  </si>
  <si>
    <t>/mnt/Shield/Raiden/data/videos/2018-01-15_185101.cine</t>
  </si>
  <si>
    <t>/mnt/Shield/Raiden/data/videos/2018-01-23_214933.cine</t>
  </si>
  <si>
    <t>/mnt/Shield/Raiden/data/videos/2018-01-23_215721.cine</t>
  </si>
  <si>
    <t xml:space="preserve">attached at B1B2 </t>
  </si>
  <si>
    <t>/mnt/Shield/Raiden/data/videos/2018-01-24_181620.cine</t>
  </si>
  <si>
    <t>/mnt/Shield/Raiden/data/videos/2018-01-24_181823.cine</t>
  </si>
  <si>
    <t>/mnt/Shield/Raiden/data/videos/2018-01-24_182048.cine</t>
  </si>
  <si>
    <t>Slow intensification on the channel. Leaders nice to see but no ground contact</t>
  </si>
  <si>
    <t>/mnt/Shield/Raiden/data/videos/2018-01-24_183248.cine</t>
  </si>
  <si>
    <t>Full of RL after touches the ground- Dual entry</t>
  </si>
  <si>
    <t>18:32:48.994</t>
  </si>
  <si>
    <t>-26.2664</t>
  </si>
  <si>
    <t>28.1507</t>
  </si>
  <si>
    <t>/mnt/Shield/Raiden/data/videos/2018-02-03_181423.cine</t>
  </si>
  <si>
    <t>/mnt/Shield/Raiden/data/videos/2018-02-03_181543.cine</t>
  </si>
  <si>
    <t>/mnt/Shield/Raiden/data/videos/2018-02-03_182102.cine</t>
  </si>
  <si>
    <t>/mnt/Shield/Raiden/data/videos/2018-02-03_182233.cine</t>
  </si>
  <si>
    <t>/mnt/Shield/Raiden/data/videos/2018-02-03_182345.cine</t>
  </si>
  <si>
    <t>/mnt/Shield/Raiden/data/videos/2018-02-03_182903.cine</t>
  </si>
  <si>
    <t>/mnt/Shield/Raiden/data/videos/2018-02-03_184451.cine</t>
  </si>
  <si>
    <t>/mnt/Shield/Raiden/data/videos/2018-02-06_140405.cine</t>
  </si>
  <si>
    <t>not so strong Stroke</t>
  </si>
  <si>
    <t>no video</t>
  </si>
  <si>
    <t>/mnt/Shield/Raiden/data/videos/2018-02-06_140812.cine</t>
  </si>
  <si>
    <t>2 leaders almost at the ground level but no Stroke</t>
  </si>
  <si>
    <t>/mnt/Shield/Raiden/data/videos/2018-02-06_140928.cine</t>
  </si>
  <si>
    <t xml:space="preserve">Stroke at the second channel </t>
  </si>
  <si>
    <t>/mnt/Shield/Raiden/data/videos/2018-02-06_141119.cine</t>
  </si>
  <si>
    <t>/mnt/Shield/Raiden/data/videos/2018-02-06_141454.cine</t>
  </si>
  <si>
    <t>/mnt/Shield/Raiden/data/videos/2018-02-06_142407.cine</t>
  </si>
  <si>
    <t>New entry. Check if Ms</t>
  </si>
  <si>
    <t>/mnt/Shield/Raiden/data/videos/2018-02-06_142806.cine</t>
  </si>
  <si>
    <t>/mnt/Shield/Raiden/data/videos/2018-02-06_143004.cine</t>
  </si>
  <si>
    <t>Big ellipse-low current-low sensors</t>
  </si>
  <si>
    <t>/mnt/Shield/Raiden/data/videos/2018-02-06_143242.cine</t>
  </si>
  <si>
    <t>/mnt/Shield/Raiden/data/videos/2018-02-06_143445.cine</t>
  </si>
  <si>
    <t>/mnt/Shield/Raiden/data/videos/2018-02-06_143550.cine</t>
  </si>
  <si>
    <t>/mnt/Shield/Raiden/data/videos/2018-02-06_145924.cine</t>
  </si>
  <si>
    <t>/mnt/Shield/Raiden/data/videos/2018-03-31_182952.cine</t>
  </si>
  <si>
    <t>Beginning of leader visisble. Clear return stroke but out of view.</t>
  </si>
  <si>
    <t>/mnt/Shield/Raiden/data/videos/2018-11-01_120900.cine</t>
  </si>
  <si>
    <t>Sideways leaders before return stroke. Worth showing. Lots of leader non-attaching.</t>
  </si>
  <si>
    <t>Clear in the same channel but didn't attach.</t>
  </si>
  <si>
    <t>Interesting pulse branching for CC leaders.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</si>
</sst>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yyyymmddhhmmss"/>
    <numFmt numFmtId="165" formatCode="&quot;TRUE&quot;;&quot;TRUE&quot;;&quot;FALSE&quot;"/>
    <numFmt numFmtId="166" formatCode="0000"/>
    <numFmt numFmtId="167" formatCode="000"/>
    <numFmt numFmtId="168" formatCode="0.0000"/>
    <numFmt numFmtId="169" formatCode="0.0"/>
  </numFmts>
  <fonts count="14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u/>
      <sz val="12"/>
      <color rgb="FF0000FF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sz val="11"/>
      <color rgb="FF000000"/>
      <name val="OpenSymbol"/>
      <charset val="1"/>
    </font>
    <font>
      <sz val="11"/>
      <color rgb="FF9C0006"/>
      <name val="Calibri"/>
      <family val="2"/>
      <charset val="1"/>
    </font>
    <font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F2DCDB"/>
        <bgColor rgb="FFFCE4D6"/>
      </patternFill>
    </fill>
    <fill>
      <patternFill patternType="solid">
        <fgColor rgb="FFFFFFFF"/>
        <bgColor rgb="FFEBF1DE"/>
      </patternFill>
    </fill>
    <fill>
      <patternFill patternType="solid">
        <fgColor rgb="FFFF0000"/>
        <bgColor rgb="FFED1C24"/>
      </patternFill>
    </fill>
    <fill>
      <patternFill patternType="solid">
        <fgColor rgb="FFDBEEF4"/>
        <bgColor rgb="FFEBF1DE"/>
      </patternFill>
    </fill>
    <fill>
      <patternFill patternType="solid">
        <fgColor rgb="FFFCE4D6"/>
        <bgColor rgb="FFFDEADA"/>
      </patternFill>
    </fill>
    <fill>
      <patternFill patternType="solid">
        <fgColor rgb="FFFDEADA"/>
        <bgColor rgb="FFFCE4D6"/>
      </patternFill>
    </fill>
    <fill>
      <patternFill patternType="solid">
        <fgColor rgb="FFED1C24"/>
        <bgColor rgb="FFFF0000"/>
      </patternFill>
    </fill>
    <fill>
      <patternFill patternType="solid">
        <fgColor rgb="FFB7DEE8"/>
        <bgColor rgb="FFC6EFCE"/>
      </patternFill>
    </fill>
    <fill>
      <patternFill patternType="solid">
        <fgColor rgb="FFB3A2C7"/>
        <bgColor rgb="FF9999FF"/>
      </patternFill>
    </fill>
    <fill>
      <patternFill patternType="solid">
        <fgColor rgb="FFD99694"/>
        <bgColor rgb="FFB3A2C7"/>
      </patternFill>
    </fill>
    <fill>
      <patternFill patternType="solid">
        <fgColor rgb="FFEBF1DE"/>
        <bgColor rgb="FFFDEADA"/>
      </patternFill>
    </fill>
    <fill>
      <patternFill patternType="solid">
        <fgColor rgb="FFD7E4BD"/>
        <bgColor rgb="FFD9D9D9"/>
      </patternFill>
    </fill>
  </fills>
  <borders count="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medium">
        <color auto="1"/>
      </bottom>
      <diagonal/>
    </border>
    <border>
      <left style="thin">
        <color rgb="FFD9D9D9"/>
      </left>
      <right style="thin">
        <color rgb="FFD9D9D9"/>
      </right>
      <top/>
      <bottom style="medium">
        <color auto="1"/>
      </bottom>
      <diagonal/>
    </border>
    <border>
      <left/>
      <right style="thin">
        <color rgb="FFD9D9D9"/>
      </right>
      <top/>
      <bottom style="medium">
        <color auto="1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3">
    <xf numFmtId="0" fontId="0" fillId="0" borderId="0"/>
    <xf numFmtId="0" fontId="2" fillId="0" borderId="0" applyBorder="0" applyProtection="0"/>
    <xf numFmtId="0" fontId="12" fillId="2" borderId="0" applyBorder="0" applyProtection="0"/>
  </cellStyleXfs>
  <cellXfs count="142">
    <xf numFmtId="0" fontId="0" fillId="0" borderId="0" xfId="0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164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/>
    </xf>
    <xf numFmtId="0" fontId="0" fillId="4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/>
    </xf>
    <xf numFmtId="0" fontId="2" fillId="0" borderId="0" xfId="1" applyFont="1" applyBorder="1" applyAlignment="1" applyProtection="1">
      <alignment horizontal="center"/>
    </xf>
    <xf numFmtId="0" fontId="2" fillId="4" borderId="0" xfId="1" applyFont="1" applyFill="1" applyBorder="1" applyAlignment="1" applyProtection="1">
      <alignment horizontal="center"/>
    </xf>
    <xf numFmtId="0" fontId="1" fillId="4" borderId="0" xfId="0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7" fillId="0" borderId="0" xfId="0" applyNumberFormat="1" applyFont="1" applyAlignment="1">
      <alignment horizontal="center" vertical="center" wrapText="1"/>
    </xf>
    <xf numFmtId="166" fontId="7" fillId="6" borderId="2" xfId="0" applyNumberFormat="1" applyFont="1" applyFill="1" applyBorder="1" applyAlignment="1">
      <alignment horizontal="center" vertical="center" wrapText="1"/>
    </xf>
    <xf numFmtId="166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66" fontId="7" fillId="7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right"/>
    </xf>
    <xf numFmtId="167" fontId="7" fillId="7" borderId="0" xfId="0" applyNumberFormat="1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 wrapText="1"/>
    </xf>
    <xf numFmtId="166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166" fontId="7" fillId="7" borderId="0" xfId="0" applyNumberFormat="1" applyFont="1" applyFill="1" applyAlignment="1">
      <alignment horizontal="right" vertical="center"/>
    </xf>
    <xf numFmtId="165" fontId="9" fillId="0" borderId="0" xfId="0" applyNumberFormat="1" applyFont="1" applyAlignment="1">
      <alignment horizontal="center"/>
    </xf>
    <xf numFmtId="0" fontId="0" fillId="8" borderId="0" xfId="0" applyFont="1" applyFill="1" applyAlignment="1">
      <alignment horizontal="center"/>
    </xf>
    <xf numFmtId="166" fontId="7" fillId="9" borderId="0" xfId="0" applyNumberFormat="1" applyFont="1" applyFill="1" applyAlignment="1">
      <alignment horizontal="right" vertical="center"/>
    </xf>
    <xf numFmtId="167" fontId="7" fillId="9" borderId="0" xfId="0" applyNumberFormat="1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5" xfId="0" applyFont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 vertical="center" wrapText="1"/>
    </xf>
    <xf numFmtId="165" fontId="7" fillId="10" borderId="0" xfId="0" applyNumberFormat="1" applyFont="1" applyFill="1" applyAlignment="1">
      <alignment horizontal="center"/>
    </xf>
    <xf numFmtId="166" fontId="7" fillId="10" borderId="0" xfId="0" applyNumberFormat="1" applyFont="1" applyFill="1" applyAlignment="1">
      <alignment horizontal="right"/>
    </xf>
    <xf numFmtId="0" fontId="7" fillId="10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65" fontId="7" fillId="8" borderId="0" xfId="0" applyNumberFormat="1" applyFont="1" applyFill="1" applyAlignment="1">
      <alignment horizontal="center"/>
    </xf>
    <xf numFmtId="166" fontId="7" fillId="8" borderId="0" xfId="0" applyNumberFormat="1" applyFont="1" applyFill="1" applyAlignment="1">
      <alignment horizontal="right"/>
    </xf>
    <xf numFmtId="0" fontId="7" fillId="8" borderId="0" xfId="0" applyFont="1" applyFill="1" applyAlignment="1">
      <alignment horizontal="center"/>
    </xf>
    <xf numFmtId="1" fontId="7" fillId="8" borderId="0" xfId="0" applyNumberFormat="1" applyFont="1" applyFill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0" fillId="8" borderId="6" xfId="0" applyFont="1" applyFill="1" applyBorder="1" applyAlignment="1" applyProtection="1">
      <alignment horizontal="center"/>
    </xf>
    <xf numFmtId="0" fontId="7" fillId="0" borderId="0" xfId="0" applyFont="1" applyAlignment="1">
      <alignment horizontal="center" vertical="center"/>
    </xf>
    <xf numFmtId="166" fontId="7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11" borderId="0" xfId="0" applyFill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 applyProtection="1">
      <alignment horizontal="center"/>
    </xf>
    <xf numFmtId="0" fontId="11" fillId="7" borderId="0" xfId="0" applyFont="1" applyFill="1" applyAlignment="1">
      <alignment horizontal="center"/>
    </xf>
    <xf numFmtId="165" fontId="7" fillId="9" borderId="0" xfId="0" applyNumberFormat="1" applyFont="1" applyFill="1" applyAlignment="1">
      <alignment horizontal="center"/>
    </xf>
    <xf numFmtId="166" fontId="7" fillId="9" borderId="0" xfId="0" applyNumberFormat="1" applyFont="1" applyFill="1" applyAlignment="1">
      <alignment horizontal="right"/>
    </xf>
    <xf numFmtId="0" fontId="11" fillId="9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166" fontId="7" fillId="5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ont="1" applyFill="1" applyAlignment="1">
      <alignment horizontal="center"/>
    </xf>
    <xf numFmtId="166" fontId="7" fillId="4" borderId="0" xfId="0" applyNumberFormat="1" applyFont="1" applyFill="1" applyAlignment="1">
      <alignment horizontal="right"/>
    </xf>
    <xf numFmtId="0" fontId="7" fillId="4" borderId="0" xfId="0" applyFont="1" applyFill="1" applyAlignment="1">
      <alignment horizontal="center"/>
    </xf>
    <xf numFmtId="0" fontId="0" fillId="8" borderId="0" xfId="0" applyFill="1" applyBorder="1" applyAlignment="1" applyProtection="1">
      <alignment horizontal="center"/>
    </xf>
    <xf numFmtId="1" fontId="7" fillId="7" borderId="0" xfId="0" applyNumberFormat="1" applyFont="1" applyFill="1" applyAlignment="1">
      <alignment horizontal="center"/>
    </xf>
    <xf numFmtId="166" fontId="11" fillId="7" borderId="0" xfId="0" applyNumberFormat="1" applyFont="1" applyFill="1" applyAlignment="1">
      <alignment horizontal="right"/>
    </xf>
    <xf numFmtId="169" fontId="0" fillId="8" borderId="0" xfId="0" applyNumberFormat="1" applyFont="1" applyFill="1" applyAlignment="1">
      <alignment horizontal="center" vertical="center"/>
    </xf>
    <xf numFmtId="2" fontId="0" fillId="0" borderId="0" xfId="0" applyNumberFormat="1" applyBorder="1" applyAlignment="1" applyProtection="1">
      <alignment horizontal="center" vertical="center" wrapText="1"/>
    </xf>
    <xf numFmtId="0" fontId="0" fillId="9" borderId="0" xfId="0" applyFill="1" applyAlignment="1">
      <alignment horizontal="center"/>
    </xf>
    <xf numFmtId="0" fontId="12" fillId="2" borderId="0" xfId="2" applyFont="1" applyBorder="1" applyAlignment="1" applyProtection="1">
      <alignment horizontal="center"/>
    </xf>
    <xf numFmtId="0" fontId="11" fillId="8" borderId="0" xfId="0" applyFont="1" applyFill="1" applyAlignment="1">
      <alignment horizontal="center"/>
    </xf>
    <xf numFmtId="166" fontId="11" fillId="10" borderId="0" xfId="0" applyNumberFormat="1" applyFont="1" applyFill="1" applyAlignment="1">
      <alignment horizontal="right"/>
    </xf>
    <xf numFmtId="0" fontId="1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5" fontId="7" fillId="5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7" fillId="10" borderId="1" xfId="0" applyFont="1" applyFill="1" applyBorder="1" applyAlignment="1">
      <alignment horizontal="center"/>
    </xf>
    <xf numFmtId="165" fontId="7" fillId="13" borderId="0" xfId="0" applyNumberFormat="1" applyFont="1" applyFill="1" applyAlignment="1">
      <alignment horizontal="center"/>
    </xf>
    <xf numFmtId="0" fontId="0" fillId="13" borderId="0" xfId="0" applyFont="1" applyFill="1" applyAlignment="1">
      <alignment horizontal="center"/>
    </xf>
    <xf numFmtId="165" fontId="7" fillId="14" borderId="0" xfId="0" applyNumberFormat="1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165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center"/>
    </xf>
    <xf numFmtId="166" fontId="11" fillId="8" borderId="0" xfId="0" applyNumberFormat="1" applyFont="1" applyFill="1" applyAlignment="1">
      <alignment horizontal="right"/>
    </xf>
    <xf numFmtId="0" fontId="1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2" fontId="0" fillId="10" borderId="0" xfId="0" applyNumberFormat="1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2" borderId="0" xfId="2" applyFont="1" applyBorder="1" applyAlignment="1" applyProtection="1">
      <alignment horizontal="center" vertical="center"/>
    </xf>
    <xf numFmtId="166" fontId="7" fillId="10" borderId="0" xfId="0" applyNumberFormat="1" applyFont="1" applyFill="1" applyAlignment="1">
      <alignment horizontal="right" vertical="center"/>
    </xf>
    <xf numFmtId="0" fontId="7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166" fontId="7" fillId="8" borderId="0" xfId="0" applyNumberFormat="1" applyFont="1" applyFill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7" borderId="0" xfId="0" applyFont="1" applyFill="1" applyBorder="1" applyAlignment="1">
      <alignment horizontal="center" vertical="center"/>
    </xf>
  </cellXfs>
  <cellStyles count="3">
    <cellStyle name="Excel Built-in Explanatory Text" xfId="2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9D9D9"/>
      <rgbColor rgb="FF7F7F7F"/>
      <rgbColor rgb="FF9999FF"/>
      <rgbColor rgb="FF993366"/>
      <rgbColor rgb="FFEBF1DE"/>
      <rgbColor rgb="FFDBEEF4"/>
      <rgbColor rgb="FF660066"/>
      <rgbColor rgb="FFD99694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7E4BD"/>
      <rgbColor rgb="FFC6EFCE"/>
      <rgbColor rgb="FFFDEADA"/>
      <rgbColor rgb="FFB7DEE8"/>
      <rgbColor rgb="FFFCE4D6"/>
      <rgbColor rgb="FFB3A2C7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2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3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4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5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6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7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8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9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10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11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12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13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14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15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16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17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18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19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20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21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22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23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24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25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26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27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28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29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30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31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32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33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34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35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36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37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38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39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40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41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42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43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44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45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46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47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48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49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50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51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52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53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54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55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56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57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58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59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60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61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62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63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64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65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66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146880</xdr:colOff>
      <xdr:row>23</xdr:row>
      <xdr:rowOff>161280</xdr:rowOff>
    </xdr:to>
    <xdr:sp macro="" textlink="">
      <xdr:nvSpPr>
        <xdr:cNvPr id="67" name="CustomShape 1" hidden="1"/>
        <xdr:cNvSpPr/>
      </xdr:nvSpPr>
      <xdr:spPr>
        <a:xfrm>
          <a:off x="0" y="0"/>
          <a:ext cx="6033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56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54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52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50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48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46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44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42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40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38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36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34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32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30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28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26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24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22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20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18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16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14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12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10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08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06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04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02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100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98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96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94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92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90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88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86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84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82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80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78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76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74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72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70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68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66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64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62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60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58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56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54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52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50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48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46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44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42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40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38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36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34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147638</xdr:colOff>
      <xdr:row>23</xdr:row>
      <xdr:rowOff>161925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@%20411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V@%20172" TargetMode="External"/><Relationship Id="rId1" Type="http://schemas.openxmlformats.org/officeDocument/2006/relationships/hyperlink" Target="mailto:IC@179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hyperlink" Target="mailto:recoil@%2043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@%20411" TargetMode="External"/><Relationship Id="rId2" Type="http://schemas.openxmlformats.org/officeDocument/2006/relationships/hyperlink" Target="mailto:V@%20172" TargetMode="External"/><Relationship Id="rId1" Type="http://schemas.openxmlformats.org/officeDocument/2006/relationships/hyperlink" Target="mailto:IC@179" TargetMode="External"/><Relationship Id="rId4" Type="http://schemas.openxmlformats.org/officeDocument/2006/relationships/hyperlink" Target="mailto:recoil@%204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978"/>
  <sheetViews>
    <sheetView zoomScale="64" zoomScaleNormal="64" workbookViewId="0"/>
  </sheetViews>
  <sheetFormatPr defaultRowHeight="15.75"/>
  <cols>
    <col min="1" max="1" width="22.6875" style="1" customWidth="1"/>
    <col min="2" max="2" width="22.6875" style="2" customWidth="1"/>
    <col min="3" max="3" width="15.1875" style="1" customWidth="1"/>
    <col min="4" max="9" width="11" style="1" customWidth="1"/>
    <col min="10" max="10" width="14" style="1" customWidth="1"/>
    <col min="11" max="11" width="18.8125" style="1" customWidth="1"/>
    <col min="12" max="12" width="11" style="1" customWidth="1"/>
    <col min="13" max="13" width="18.5" style="1" customWidth="1"/>
    <col min="14" max="25" width="11" style="1" customWidth="1"/>
    <col min="26" max="26" width="57" style="1" customWidth="1"/>
    <col min="27" max="27" width="11" style="1" customWidth="1"/>
    <col min="28" max="28" width="22.8125" style="1" customWidth="1"/>
    <col min="29" max="1025" width="11" style="1" customWidth="1"/>
  </cols>
  <sheetData>
    <row r="1" spans="1:34">
      <c r="A1" s="3">
        <f t="shared" ref="A1:A64" si="0">I1+(H1*60)+(G1*3600)</f>
        <v>53914</v>
      </c>
      <c r="B1" s="4" t="str">
        <f t="shared" ref="B1:B64" si="1">CONCATENATE(D1,E1,F1,G1,H1,I1)</f>
        <v>201725145834</v>
      </c>
      <c r="C1" s="5" t="str">
        <f t="shared" ref="C1:C64" si="2">CONCATENATE(D1,E1,F1)</f>
        <v>201725</v>
      </c>
      <c r="D1" s="5">
        <v>2017</v>
      </c>
      <c r="E1" s="5">
        <v>2</v>
      </c>
      <c r="F1" s="5">
        <v>5</v>
      </c>
      <c r="G1" s="5">
        <v>14</v>
      </c>
      <c r="H1" s="5">
        <v>58</v>
      </c>
      <c r="I1" s="5">
        <v>34</v>
      </c>
      <c r="J1" s="5">
        <v>70</v>
      </c>
      <c r="K1" s="5" t="s">
        <v>0</v>
      </c>
      <c r="L1" s="5" t="e">
        <f>IF(#REF!=#REF!,IF(K1="Stroke",IF(K2="Stroke",IF((J2-J1)&lt;0,1000+J2-J1,J2-J1),""),""),"")</f>
        <v>#REF!</v>
      </c>
      <c r="M1" s="5" t="s">
        <v>1</v>
      </c>
      <c r="N1" s="5" t="s">
        <v>2</v>
      </c>
      <c r="O1" s="5">
        <v>7</v>
      </c>
      <c r="P1" s="5" t="e">
        <f>IF(#REF!=#REF!,IF(K1="Stroke",IF(K2="Stroke",IF(#REF!=#REF!,IF(Q1=Q2,IF((J2-J1)&lt;0,1000+J2-J1-O1,J2-J1-O1),""),""),""),""),"")</f>
        <v>#REF!</v>
      </c>
      <c r="Q1" s="5">
        <v>1</v>
      </c>
      <c r="R1" s="5" t="e">
        <f>IF(#REF!&lt;&gt;#REF!,COUNTIFS($M$2:$M$988,$M$2,$C$2:$C$988,#REF!),"")</f>
        <v>#REF!</v>
      </c>
      <c r="S1" s="5" t="e">
        <f>IF(R1&lt;&gt;"",IF(R1=1,"",COUNTIFS($Q$2:$Q$988,"&gt;40",$C$2:$C$988,#REF!)),"")</f>
        <v>#REF!</v>
      </c>
      <c r="T1" s="5"/>
      <c r="U1" s="5"/>
      <c r="V1" s="3"/>
      <c r="W1" s="3"/>
      <c r="X1" s="3"/>
      <c r="Y1" s="3"/>
      <c r="Z1" s="5"/>
      <c r="AA1" s="5"/>
      <c r="AB1" s="5"/>
      <c r="AC1" s="5"/>
      <c r="AD1" s="5"/>
      <c r="AE1" s="5"/>
      <c r="AF1" s="5"/>
      <c r="AG1" s="5"/>
      <c r="AH1" s="5"/>
    </row>
    <row r="2" spans="1:34" s="5" customFormat="1">
      <c r="A2" s="5">
        <f t="shared" si="0"/>
        <v>53914</v>
      </c>
      <c r="B2" s="6" t="str">
        <f t="shared" si="1"/>
        <v>201725145834</v>
      </c>
      <c r="C2" s="5" t="str">
        <f t="shared" si="2"/>
        <v>201725</v>
      </c>
      <c r="D2" s="5">
        <v>2017</v>
      </c>
      <c r="E2" s="5">
        <v>2</v>
      </c>
      <c r="F2" s="5">
        <v>5</v>
      </c>
      <c r="G2" s="5">
        <v>14</v>
      </c>
      <c r="H2" s="5">
        <v>58</v>
      </c>
      <c r="I2" s="5">
        <v>34</v>
      </c>
      <c r="J2" s="5">
        <v>70</v>
      </c>
      <c r="K2" s="5" t="s">
        <v>0</v>
      </c>
      <c r="L2" s="5" t="e">
        <f>IF(#REF!=#REF!,IF(K2="Stroke",IF(K3="Stroke",IF((J3-J2)&lt;0,1000+J3-J2,J3-J2),""),""),"")</f>
        <v>#REF!</v>
      </c>
      <c r="M2" s="5" t="s">
        <v>1</v>
      </c>
      <c r="N2" s="5" t="s">
        <v>2</v>
      </c>
      <c r="O2" s="5">
        <v>7</v>
      </c>
      <c r="P2" s="5" t="e">
        <f>IF(#REF!=#REF!,IF(K2="Stroke",IF(K3="Stroke",IF(#REF!=#REF!,IF(Q2=Q3,IF((J3-J2)&lt;0,1000+J3-J2-O2,J3-J2-O2),""),""),""),""),"")</f>
        <v>#REF!</v>
      </c>
      <c r="Q2" s="5">
        <v>1</v>
      </c>
      <c r="R2" s="5" t="e">
        <f>IF(#REF!&lt;&gt;#REF!,COUNTIFS($K$112:$K$1378,$K$112,#REF!,#REF!),"")</f>
        <v>#REF!</v>
      </c>
      <c r="S2" s="5" t="e">
        <f>IF(AND(#REF!&lt;&gt;#REF!,#REF!=#REF!,M2="positive",M3="negative"),1,"")</f>
        <v>#REF!</v>
      </c>
      <c r="T2" s="5" t="e">
        <f>IF(AND(#REF!=#REF!,K:K="stroke",M:M="positive",S2&lt;&gt;"1"),1,"")</f>
        <v>#REF!</v>
      </c>
      <c r="U2" s="5" t="e">
        <f>IF((AND(R2&lt;&gt;"",W2&lt;&gt;1,K:K="stroke",M:M="negative",#REF!=#REF!)),IF(W2&lt;&gt;0,"",1),"")</f>
        <v>#REF!</v>
      </c>
      <c r="V2" s="5" t="e">
        <f>IF(R2="","",(SUM(S2:U2)+W2))</f>
        <v>#REF!</v>
      </c>
      <c r="W2" s="5" t="e">
        <f>IF(#REF!&lt;&gt;#REF!,COUNTIFS($K$112:$K$1378,"up",#REF!,#REF!),"")</f>
        <v>#REF!</v>
      </c>
      <c r="X2" s="5" t="e">
        <f>IF(#REF!&lt;&gt;#REF!,COUNTIFS($K$112:$K$1378,"SRS",#REF!,#REF!),"")</f>
        <v>#REF!</v>
      </c>
      <c r="Y2" s="5" t="e">
        <f>IF(R2&lt;&gt;"",IF(R2=1,"",COUNTIFS($O$112:$O$1378,"&gt;40",#REF!,#REF!)),"")</f>
        <v>#REF!</v>
      </c>
    </row>
    <row r="3" spans="1:34">
      <c r="A3" s="7">
        <f t="shared" si="0"/>
        <v>53914</v>
      </c>
      <c r="B3" s="8" t="str">
        <f t="shared" si="1"/>
        <v>201725145834</v>
      </c>
      <c r="C3" s="1" t="str">
        <f t="shared" si="2"/>
        <v>201725</v>
      </c>
      <c r="D3" s="1">
        <v>2017</v>
      </c>
      <c r="E3" s="1">
        <v>2</v>
      </c>
      <c r="F3" s="1">
        <v>5</v>
      </c>
      <c r="G3" s="1">
        <v>14</v>
      </c>
      <c r="H3" s="1">
        <v>58</v>
      </c>
      <c r="I3" s="1">
        <v>34</v>
      </c>
      <c r="J3" s="1">
        <v>103</v>
      </c>
      <c r="K3" s="1" t="s">
        <v>0</v>
      </c>
      <c r="L3" s="1" t="e">
        <f>IF(#REF!=#REF!,IF(K3="Stroke",IF(K4="Stroke",IF((J4-J3)&lt;0,1000+J4-J3,J4-J3),""),""),"")</f>
        <v>#REF!</v>
      </c>
      <c r="M3" s="1" t="s">
        <v>1</v>
      </c>
      <c r="N3" s="1" t="s">
        <v>2</v>
      </c>
      <c r="O3" s="1">
        <v>6</v>
      </c>
      <c r="P3" s="1" t="e">
        <f>IF(#REF!=#REF!,IF(K3="Stroke",IF(K4="Stroke",IF(#REF!=#REF!,IF(Q3=Q4,IF((J4-J3)&lt;0,1000+J4-J3-O3,J4-J3-O3),""),""),""),""),"")</f>
        <v>#REF!</v>
      </c>
      <c r="Q3" s="1">
        <v>1</v>
      </c>
      <c r="R3" s="1" t="e">
        <f>IF(#REF!&lt;&gt;#REF!,COUNTIFS($M$2:$M$988,$M$2,$C$2:$C$988,#REF!),"")</f>
        <v>#REF!</v>
      </c>
      <c r="S3" s="1" t="e">
        <f>IF(R3&lt;&gt;"",IF(R3=1,"",COUNTIFS($Q$2:$Q$988,"&gt;40",$C$2:$C$988,#REF!)),"")</f>
        <v>#REF!</v>
      </c>
      <c r="V3" s="7"/>
      <c r="W3" s="7"/>
      <c r="X3" s="7"/>
      <c r="Y3" s="7"/>
    </row>
    <row r="4" spans="1:34">
      <c r="A4" s="1">
        <f t="shared" si="0"/>
        <v>53914</v>
      </c>
      <c r="B4" s="2" t="str">
        <f t="shared" si="1"/>
        <v>201725145834</v>
      </c>
      <c r="C4" s="1" t="str">
        <f t="shared" si="2"/>
        <v>201725</v>
      </c>
      <c r="D4" s="1">
        <v>2017</v>
      </c>
      <c r="E4" s="1">
        <v>2</v>
      </c>
      <c r="F4" s="1">
        <v>5</v>
      </c>
      <c r="G4" s="1">
        <v>14</v>
      </c>
      <c r="H4" s="1">
        <v>58</v>
      </c>
      <c r="I4" s="1">
        <v>34</v>
      </c>
      <c r="J4" s="1">
        <v>103</v>
      </c>
      <c r="K4" s="1" t="s">
        <v>0</v>
      </c>
      <c r="L4" s="1" t="e">
        <f>IF(#REF!=#REF!,IF(K4="Stroke",IF(K5="Stroke",IF((J5-J4)&lt;0,1000+J5-J4,J5-J4),""),""),"")</f>
        <v>#REF!</v>
      </c>
      <c r="M4" s="1" t="s">
        <v>1</v>
      </c>
      <c r="N4" s="1" t="s">
        <v>2</v>
      </c>
      <c r="O4" s="1">
        <v>6</v>
      </c>
      <c r="P4" s="1" t="e">
        <f>IF(#REF!=#REF!,IF(K4="Stroke",IF(K5="Stroke",IF(#REF!=#REF!,IF(Q4=Q5,IF((J5-J4)&lt;0,1000+J5-J4-O4,J5-J4-O4),""),""),""),""),"")</f>
        <v>#REF!</v>
      </c>
      <c r="Q4" s="1">
        <v>1</v>
      </c>
      <c r="R4" s="1" t="e">
        <f>IF(#REF!&lt;&gt;#REF!,COUNTIFS($K$112:$K$1378,$K$112,#REF!,#REF!),"")</f>
        <v>#REF!</v>
      </c>
      <c r="S4" s="1" t="e">
        <f>IF(AND(#REF!&lt;&gt;#REF!,#REF!=#REF!,M4="positive",M5="negative"),1,"")</f>
        <v>#REF!</v>
      </c>
      <c r="T4" s="1" t="e">
        <f>IF(AND(#REF!=#REF!,K:K="stroke",M:M="positive",S4&lt;&gt;"1"),1,"")</f>
        <v>#REF!</v>
      </c>
      <c r="U4" s="1" t="e">
        <f>IF((AND(R4&lt;&gt;"",W4&lt;&gt;1,K:K="stroke",M:M="negative",#REF!=#REF!)),IF(W4&lt;&gt;0,"",1),"")</f>
        <v>#REF!</v>
      </c>
      <c r="V4" s="1" t="e">
        <f>IF(R4="","",(SUM(S4:U4)+W4))</f>
        <v>#REF!</v>
      </c>
      <c r="W4" s="1" t="e">
        <f>IF(#REF!&lt;&gt;#REF!,COUNTIFS($K$112:$K$1378,"up",#REF!,#REF!),"")</f>
        <v>#REF!</v>
      </c>
      <c r="X4" s="1" t="e">
        <f>IF(#REF!&lt;&gt;#REF!,COUNTIFS($K$112:$K$1378,"SRS",#REF!,#REF!),"")</f>
        <v>#REF!</v>
      </c>
      <c r="Y4" s="1" t="e">
        <f>IF(R4&lt;&gt;"",IF(R4=1,"",COUNTIFS($O$112:$O$1378,"&gt;40",#REF!,#REF!)),"")</f>
        <v>#REF!</v>
      </c>
    </row>
    <row r="5" spans="1:34">
      <c r="A5" s="7">
        <f t="shared" si="0"/>
        <v>53914</v>
      </c>
      <c r="B5" s="8" t="str">
        <f t="shared" si="1"/>
        <v>201725145834</v>
      </c>
      <c r="C5" s="1" t="str">
        <f t="shared" si="2"/>
        <v>201725</v>
      </c>
      <c r="D5" s="1">
        <v>2017</v>
      </c>
      <c r="E5" s="1">
        <v>2</v>
      </c>
      <c r="F5" s="1">
        <v>5</v>
      </c>
      <c r="G5" s="1">
        <v>14</v>
      </c>
      <c r="H5" s="1">
        <v>58</v>
      </c>
      <c r="I5" s="1">
        <v>34</v>
      </c>
      <c r="J5" s="1">
        <v>121</v>
      </c>
      <c r="K5" s="1" t="s">
        <v>0</v>
      </c>
      <c r="L5" s="1" t="e">
        <f>IF(#REF!=#REF!,IF(K5="Stroke",IF(K6="Stroke",IF((J6-J5)&lt;0,1000+J6-J5,J6-J5),""),""),"")</f>
        <v>#REF!</v>
      </c>
      <c r="M5" s="1" t="s">
        <v>1</v>
      </c>
      <c r="N5" s="1" t="s">
        <v>2</v>
      </c>
      <c r="O5" s="1">
        <v>5</v>
      </c>
      <c r="Q5" s="1">
        <v>1</v>
      </c>
      <c r="R5" s="1" t="e">
        <f>IF(#REF!&lt;&gt;#REF!,COUNTIFS($M$2:$M$988,$M$2,$C$2:$C$988,#REF!),"")</f>
        <v>#REF!</v>
      </c>
      <c r="S5" s="1" t="e">
        <f>IF(R5&lt;&gt;"",IF(R5=1,"",COUNTIFS($Q$2:$Q$988,"&gt;40",$C$2:$C$988,#REF!)),"")</f>
        <v>#REF!</v>
      </c>
      <c r="V5" s="7"/>
      <c r="W5" s="7"/>
      <c r="X5" s="7"/>
      <c r="Y5" s="7"/>
    </row>
    <row r="6" spans="1:34">
      <c r="A6" s="1">
        <f t="shared" si="0"/>
        <v>53914</v>
      </c>
      <c r="B6" s="2" t="str">
        <f t="shared" si="1"/>
        <v>201725145834</v>
      </c>
      <c r="C6" s="1" t="str">
        <f t="shared" si="2"/>
        <v>201725</v>
      </c>
      <c r="D6" s="1">
        <v>2017</v>
      </c>
      <c r="E6" s="1">
        <v>2</v>
      </c>
      <c r="F6" s="1">
        <v>5</v>
      </c>
      <c r="G6" s="1">
        <v>14</v>
      </c>
      <c r="H6" s="1">
        <v>58</v>
      </c>
      <c r="I6" s="1">
        <v>34</v>
      </c>
      <c r="J6" s="1">
        <v>121</v>
      </c>
      <c r="K6" s="1" t="s">
        <v>0</v>
      </c>
      <c r="L6" s="1" t="e">
        <f>IF(#REF!=#REF!,IF(K6="Stroke",IF(K7="Stroke",IF((J7-J6)&lt;0,1000+J7-J6,J7-J6),""),""),"")</f>
        <v>#REF!</v>
      </c>
      <c r="M6" s="1" t="s">
        <v>1</v>
      </c>
      <c r="N6" s="1" t="s">
        <v>2</v>
      </c>
      <c r="O6" s="1">
        <v>5</v>
      </c>
      <c r="P6" s="1" t="e">
        <f>IF(#REF!=#REF!,IF(K6="Stroke",IF(K7="Stroke",IF(#REF!=#REF!,IF(Q6=Q7,IF((J7-J6)&lt;0,1000+J7-J6-O6,J7-J6-O6),""),""),""),""),"")</f>
        <v>#REF!</v>
      </c>
      <c r="Q6" s="1">
        <v>1</v>
      </c>
      <c r="R6" s="1" t="e">
        <f>IF(#REF!&lt;&gt;#REF!,COUNTIFS($K$112:$K$1378,$K$112,#REF!,#REF!),"")</f>
        <v>#REF!</v>
      </c>
      <c r="S6" s="1" t="e">
        <f>IF(AND(#REF!&lt;&gt;#REF!,#REF!=#REF!,M6="positive",M7="negative"),1,"")</f>
        <v>#REF!</v>
      </c>
      <c r="T6" s="1" t="e">
        <f>IF(AND(#REF!=#REF!,K:K="stroke",M:M="positive",S6&lt;&gt;"1"),1,"")</f>
        <v>#REF!</v>
      </c>
      <c r="U6" s="1" t="e">
        <f>IF((AND(R6&lt;&gt;"",W6&lt;&gt;1,K:K="stroke",M:M="negative",#REF!=#REF!)),IF(W6&lt;&gt;0,"",1),"")</f>
        <v>#REF!</v>
      </c>
      <c r="V6" s="1" t="e">
        <f>IF(R6="","",(SUM(S6:U6)+W6))</f>
        <v>#REF!</v>
      </c>
      <c r="W6" s="1" t="e">
        <f>IF(#REF!&lt;&gt;#REF!,COUNTIFS($K$112:$K$1378,"up",#REF!,#REF!),"")</f>
        <v>#REF!</v>
      </c>
      <c r="X6" s="1" t="e">
        <f>IF(#REF!&lt;&gt;#REF!,COUNTIFS($K$112:$K$1378,"SRS",#REF!,#REF!),"")</f>
        <v>#REF!</v>
      </c>
      <c r="Y6" s="1" t="e">
        <f>IF(R6&lt;&gt;"",IF(R6=1,"",COUNTIFS($O$112:$O$1378,"&gt;40",#REF!,#REF!)),"")</f>
        <v>#REF!</v>
      </c>
    </row>
    <row r="7" spans="1:34">
      <c r="A7" s="7">
        <f t="shared" si="0"/>
        <v>53914</v>
      </c>
      <c r="B7" s="8" t="str">
        <f t="shared" si="1"/>
        <v>201725145834</v>
      </c>
      <c r="C7" s="1" t="str">
        <f t="shared" si="2"/>
        <v>201725</v>
      </c>
      <c r="D7" s="1">
        <v>2017</v>
      </c>
      <c r="E7" s="1">
        <v>2</v>
      </c>
      <c r="F7" s="1">
        <v>5</v>
      </c>
      <c r="G7" s="1">
        <v>14</v>
      </c>
      <c r="H7" s="1">
        <v>58</v>
      </c>
      <c r="I7" s="1">
        <v>34</v>
      </c>
      <c r="J7" s="1">
        <v>208</v>
      </c>
      <c r="K7" s="1" t="s">
        <v>0</v>
      </c>
      <c r="L7" s="1" t="e">
        <f>IF(#REF!=#REF!,IF(K7="Stroke",IF(K8="Stroke",IF((J8-J7)&lt;0,1000+J8-J7,J8-J7),""),""),"")</f>
        <v>#REF!</v>
      </c>
      <c r="M7" s="1" t="s">
        <v>1</v>
      </c>
      <c r="N7" s="1" t="s">
        <v>3</v>
      </c>
      <c r="R7" s="1" t="e">
        <f>IF(#REF!&lt;&gt;#REF!,COUNTIFS($M$2:$M$988,$M$2,$C$2:$C$988,#REF!),"")</f>
        <v>#REF!</v>
      </c>
      <c r="S7" s="1" t="e">
        <f>IF(R7&lt;&gt;"",IF(R7=1,"",COUNTIFS($Q$2:$Q$988,"&gt;40",$C$2:$C$988,#REF!)),"")</f>
        <v>#REF!</v>
      </c>
      <c r="V7" s="7"/>
      <c r="W7" s="7"/>
      <c r="X7" s="7"/>
      <c r="Y7" s="7"/>
    </row>
    <row r="8" spans="1:34" s="5" customFormat="1">
      <c r="A8" s="1">
        <f t="shared" si="0"/>
        <v>53914</v>
      </c>
      <c r="B8" s="2" t="str">
        <f t="shared" si="1"/>
        <v>201725145834</v>
      </c>
      <c r="C8" s="1" t="str">
        <f t="shared" si="2"/>
        <v>201725</v>
      </c>
      <c r="D8" s="1">
        <v>2017</v>
      </c>
      <c r="E8" s="1">
        <v>2</v>
      </c>
      <c r="F8" s="1">
        <v>5</v>
      </c>
      <c r="G8" s="1">
        <v>14</v>
      </c>
      <c r="H8" s="1">
        <v>58</v>
      </c>
      <c r="I8" s="1">
        <v>34</v>
      </c>
      <c r="J8" s="1">
        <v>208</v>
      </c>
      <c r="K8" s="1" t="s">
        <v>0</v>
      </c>
      <c r="L8" s="1" t="e">
        <f>IF(#REF!=#REF!,IF(K8="Stroke",IF(K9="Stroke",IF((J9-J8)&lt;0,1000+J9-J8,J9-J8),""),""),"")</f>
        <v>#REF!</v>
      </c>
      <c r="M8" s="1" t="s">
        <v>1</v>
      </c>
      <c r="N8" s="1" t="s">
        <v>3</v>
      </c>
      <c r="O8" s="1"/>
      <c r="P8" s="1" t="e">
        <f>IF(#REF!=#REF!,IF(K8="Stroke",IF(K9="Stroke",IF(#REF!=#REF!,IF(Q8=Q9,IF((J9-J8)&lt;0,1000+J9-J8-O8,J9-J8-O8),""),""),""),""),"")</f>
        <v>#REF!</v>
      </c>
      <c r="Q8" s="1"/>
      <c r="R8" s="1" t="e">
        <f>IF(#REF!&lt;&gt;#REF!,COUNTIFS($K$112:$K$1378,$K$112,#REF!,#REF!),"")</f>
        <v>#REF!</v>
      </c>
      <c r="S8" s="1" t="e">
        <f>IF(AND(#REF!&lt;&gt;#REF!,#REF!=#REF!,M8="positive",M9="negative"),1,"")</f>
        <v>#REF!</v>
      </c>
      <c r="T8" s="1" t="e">
        <f>IF(AND(#REF!=#REF!,K:K="stroke",M:M="positive",S8&lt;&gt;"1"),1,"")</f>
        <v>#REF!</v>
      </c>
      <c r="U8" s="1" t="e">
        <f>IF((AND(R8&lt;&gt;"",W8&lt;&gt;1,K:K="stroke",M:M="negative",#REF!=#REF!)),IF(W8&lt;&gt;0,"",1),"")</f>
        <v>#REF!</v>
      </c>
      <c r="V8" s="1" t="e">
        <f>IF(R8="","",(SUM(S8:U8)+W8))</f>
        <v>#REF!</v>
      </c>
      <c r="W8" s="1" t="e">
        <f>IF(#REF!&lt;&gt;#REF!,COUNTIFS($K$112:$K$1378,"up",#REF!,#REF!),"")</f>
        <v>#REF!</v>
      </c>
      <c r="X8" s="1" t="e">
        <f>IF(#REF!&lt;&gt;#REF!,COUNTIFS($K$112:$K$1378,"SRS",#REF!,#REF!),"")</f>
        <v>#REF!</v>
      </c>
      <c r="Y8" s="1" t="e">
        <f>IF(R8&lt;&gt;"",IF(R8=1,"",COUNTIFS($O$112:$O$1378,"&gt;40",#REF!,#REF!)),"")</f>
        <v>#REF!</v>
      </c>
      <c r="Z8" s="1"/>
      <c r="AA8" s="1"/>
      <c r="AB8" s="1"/>
      <c r="AC8" s="1"/>
      <c r="AD8" s="1"/>
      <c r="AE8" s="1"/>
      <c r="AF8" s="1"/>
      <c r="AG8" s="1"/>
      <c r="AH8" s="1"/>
    </row>
    <row r="9" spans="1:34" s="5" customFormat="1">
      <c r="A9" s="7">
        <f t="shared" si="0"/>
        <v>53914</v>
      </c>
      <c r="B9" s="8" t="str">
        <f t="shared" si="1"/>
        <v>201725145834</v>
      </c>
      <c r="C9" s="1" t="str">
        <f t="shared" si="2"/>
        <v>201725</v>
      </c>
      <c r="D9" s="1">
        <v>2017</v>
      </c>
      <c r="E9" s="1">
        <v>2</v>
      </c>
      <c r="F9" s="1">
        <v>5</v>
      </c>
      <c r="G9" s="1">
        <v>14</v>
      </c>
      <c r="H9" s="1">
        <v>58</v>
      </c>
      <c r="I9" s="1">
        <v>34</v>
      </c>
      <c r="J9" s="1">
        <v>256</v>
      </c>
      <c r="K9" s="1" t="s">
        <v>0</v>
      </c>
      <c r="L9" s="1" t="e">
        <f>IF(#REF!=#REF!,IF(K9="Stroke",IF(K10="Stroke",IF((J10-J9)&lt;0,1000+J10-J9,J10-J9),""),""),"")</f>
        <v>#REF!</v>
      </c>
      <c r="M9" s="1" t="s">
        <v>1</v>
      </c>
      <c r="N9" s="1" t="s">
        <v>3</v>
      </c>
      <c r="O9" s="1"/>
      <c r="P9" s="1"/>
      <c r="Q9" s="1"/>
      <c r="R9" s="1" t="e">
        <f>IF(#REF!&lt;&gt;#REF!,COUNTIFS($M$2:$M$988,$M$2,$C$2:$C$988,#REF!),"")</f>
        <v>#REF!</v>
      </c>
      <c r="S9" s="1" t="e">
        <f>IF(R9&lt;&gt;"",IF(R9=1,"",COUNTIFS($Q$2:$Q$988,"&gt;40",$C$2:$C$988,#REF!)),"")</f>
        <v>#REF!</v>
      </c>
      <c r="T9" s="1"/>
      <c r="U9" s="1"/>
      <c r="V9" s="7"/>
      <c r="W9" s="7"/>
      <c r="X9" s="7"/>
      <c r="Y9" s="7"/>
      <c r="Z9" s="1"/>
      <c r="AA9" s="1"/>
      <c r="AB9" s="1"/>
      <c r="AC9" s="1"/>
      <c r="AD9" s="1"/>
      <c r="AE9" s="1"/>
      <c r="AF9" s="1"/>
      <c r="AG9" s="1"/>
      <c r="AH9" s="1"/>
    </row>
    <row r="10" spans="1:34" s="5" customFormat="1">
      <c r="A10" s="1">
        <f t="shared" si="0"/>
        <v>53914</v>
      </c>
      <c r="B10" s="2" t="str">
        <f t="shared" si="1"/>
        <v>201725145834</v>
      </c>
      <c r="C10" s="1" t="str">
        <f t="shared" si="2"/>
        <v>201725</v>
      </c>
      <c r="D10" s="1">
        <v>2017</v>
      </c>
      <c r="E10" s="1">
        <v>2</v>
      </c>
      <c r="F10" s="1">
        <v>5</v>
      </c>
      <c r="G10" s="1">
        <v>14</v>
      </c>
      <c r="H10" s="1">
        <v>58</v>
      </c>
      <c r="I10" s="1">
        <v>34</v>
      </c>
      <c r="J10" s="1">
        <v>256</v>
      </c>
      <c r="K10" s="1" t="s">
        <v>0</v>
      </c>
      <c r="L10" s="1" t="e">
        <f>IF(#REF!=#REF!,IF(K10="Stroke",IF(K11="Stroke",IF((J11-J10)&lt;0,1000+J11-J10,J11-J10),""),""),"")</f>
        <v>#REF!</v>
      </c>
      <c r="M10" s="1" t="s">
        <v>1</v>
      </c>
      <c r="N10" s="1" t="s">
        <v>3</v>
      </c>
      <c r="O10" s="1"/>
      <c r="P10" s="1" t="e">
        <f>IF(#REF!=#REF!,IF(K10="Stroke",IF(K11="Stroke",IF(#REF!=#REF!,IF(Q10=Q11,IF((J11-J10)&lt;0,1000+J11-J10-O10,J11-J10-O10),""),""),""),""),"")</f>
        <v>#REF!</v>
      </c>
      <c r="Q10" s="1"/>
      <c r="R10" s="1" t="e">
        <f>IF(#REF!&lt;&gt;#REF!,COUNTIFS($K$112:$K$1378,$K$112,#REF!,#REF!),"")</f>
        <v>#REF!</v>
      </c>
      <c r="S10" s="1" t="e">
        <f>IF(AND(#REF!&lt;&gt;#REF!,#REF!=#REF!,M10="positive",M11="negative"),1,"")</f>
        <v>#REF!</v>
      </c>
      <c r="T10" s="1" t="e">
        <f>IF(AND(#REF!=#REF!,K:K="stroke",M:M="positive",S10&lt;&gt;"1"),1,"")</f>
        <v>#REF!</v>
      </c>
      <c r="U10" s="1" t="e">
        <f>IF((AND(R10&lt;&gt;"",W10&lt;&gt;1,K:K="stroke",M:M="negative",#REF!=#REF!)),IF(W10&lt;&gt;0,"",1),"")</f>
        <v>#REF!</v>
      </c>
      <c r="V10" s="1" t="e">
        <f>IF(R10="","",(SUM(S10:U10)+W10))</f>
        <v>#REF!</v>
      </c>
      <c r="W10" s="1" t="e">
        <f>IF(#REF!&lt;&gt;#REF!,COUNTIFS($K$112:$K$1378,"up",#REF!,#REF!),"")</f>
        <v>#REF!</v>
      </c>
      <c r="X10" s="1" t="e">
        <f>IF(#REF!&lt;&gt;#REF!,COUNTIFS($K$112:$K$1378,"SRS",#REF!,#REF!),"")</f>
        <v>#REF!</v>
      </c>
      <c r="Y10" s="1" t="e">
        <f>IF(R10&lt;&gt;"",IF(R10=1,"",COUNTIFS($O$112:$O$1378,"&gt;40",#REF!,#REF!)),"")</f>
        <v>#REF!</v>
      </c>
      <c r="Z10" s="1"/>
      <c r="AA10" s="1"/>
      <c r="AB10" s="1"/>
      <c r="AC10" s="1"/>
      <c r="AD10" s="1"/>
      <c r="AE10" s="1"/>
      <c r="AF10" s="1"/>
      <c r="AG10" s="1"/>
      <c r="AH10" s="1"/>
    </row>
    <row r="11" spans="1:34" s="5" customFormat="1">
      <c r="A11" s="7">
        <f t="shared" si="0"/>
        <v>53914</v>
      </c>
      <c r="B11" s="8" t="str">
        <f t="shared" si="1"/>
        <v>201725145834</v>
      </c>
      <c r="C11" s="1" t="str">
        <f t="shared" si="2"/>
        <v>201725</v>
      </c>
      <c r="D11" s="1">
        <v>2017</v>
      </c>
      <c r="E11" s="1">
        <v>2</v>
      </c>
      <c r="F11" s="1">
        <v>5</v>
      </c>
      <c r="G11" s="1">
        <v>14</v>
      </c>
      <c r="H11" s="1">
        <v>58</v>
      </c>
      <c r="I11" s="1">
        <v>34</v>
      </c>
      <c r="J11" s="1">
        <v>292</v>
      </c>
      <c r="K11" s="1" t="s">
        <v>0</v>
      </c>
      <c r="L11" s="1" t="e">
        <f>IF(#REF!=#REF!,IF(K11="Stroke",IF(K12="Stroke",IF((J12-J11)&lt;0,1000+J12-J11,J12-J11),""),""),"")</f>
        <v>#REF!</v>
      </c>
      <c r="M11" s="1" t="s">
        <v>1</v>
      </c>
      <c r="N11" s="1" t="s">
        <v>3</v>
      </c>
      <c r="O11" s="1"/>
      <c r="P11" s="1" t="e">
        <f>IF(#REF!=#REF!,IF(K11="Stroke",IF(K12="Stroke",IF(#REF!=#REF!,IF(Q11=Q12,IF((J12-J11)&lt;0,1000+J12-J11-O11,J12-J11-O11),""),""),""),""),"")</f>
        <v>#REF!</v>
      </c>
      <c r="Q11" s="1"/>
      <c r="R11" s="1" t="e">
        <f>IF(#REF!&lt;&gt;#REF!,COUNTIFS($M$2:$M$988,$M$2,$C$2:$C$988,#REF!),"")</f>
        <v>#REF!</v>
      </c>
      <c r="S11" s="1" t="e">
        <f>IF(R11&lt;&gt;"",IF(R11=1,"",COUNTIFS($Q$2:$Q$988,"&gt;40",$C$2:$C$988,#REF!)),"")</f>
        <v>#REF!</v>
      </c>
      <c r="T11" s="1"/>
      <c r="U11" s="1"/>
      <c r="V11" s="7"/>
      <c r="W11" s="7"/>
      <c r="X11" s="7"/>
      <c r="Y11" s="7"/>
      <c r="Z11" s="1"/>
      <c r="AA11" s="1"/>
      <c r="AB11" s="1"/>
      <c r="AC11" s="1"/>
      <c r="AD11" s="1"/>
      <c r="AE11" s="1"/>
      <c r="AF11" s="1"/>
      <c r="AG11" s="1"/>
      <c r="AH11" s="1"/>
    </row>
    <row r="12" spans="1:34">
      <c r="A12" s="1">
        <f t="shared" si="0"/>
        <v>53914</v>
      </c>
      <c r="B12" s="2" t="str">
        <f t="shared" si="1"/>
        <v>201725145834</v>
      </c>
      <c r="C12" s="1" t="str">
        <f t="shared" si="2"/>
        <v>201725</v>
      </c>
      <c r="D12" s="1">
        <v>2017</v>
      </c>
      <c r="E12" s="1">
        <v>2</v>
      </c>
      <c r="F12" s="1">
        <v>5</v>
      </c>
      <c r="G12" s="1">
        <v>14</v>
      </c>
      <c r="H12" s="1">
        <v>58</v>
      </c>
      <c r="I12" s="1">
        <v>34</v>
      </c>
      <c r="J12" s="1">
        <v>292</v>
      </c>
      <c r="K12" s="1" t="s">
        <v>0</v>
      </c>
      <c r="L12" s="1" t="e">
        <f>IF(#REF!=#REF!,IF(K12="Stroke",IF(K13="Stroke",IF((J13-J12)&lt;0,1000+J13-J12,J13-J12),""),""),"")</f>
        <v>#REF!</v>
      </c>
      <c r="M12" s="1" t="s">
        <v>1</v>
      </c>
      <c r="N12" s="1" t="s">
        <v>3</v>
      </c>
      <c r="P12" s="1" t="e">
        <f>IF(#REF!=#REF!,IF(K12="Stroke",IF(K13="Stroke",IF(#REF!=#REF!,IF(Q12=Q13,IF((J13-J12)&lt;0,1000+J13-J12-O12,J13-J12-O12),""),""),""),""),"")</f>
        <v>#REF!</v>
      </c>
      <c r="R12" s="1" t="e">
        <f>IF(#REF!&lt;&gt;#REF!,COUNTIFS($K$112:$K$1378,$K$112,#REF!,#REF!),"")</f>
        <v>#REF!</v>
      </c>
      <c r="S12" s="1" t="e">
        <f>IF(AND(#REF!&lt;&gt;#REF!,#REF!=#REF!,M12="positive",M13="negative"),1,"")</f>
        <v>#REF!</v>
      </c>
      <c r="T12" s="1" t="e">
        <f>IF(AND(#REF!=#REF!,K:K="stroke",M:M="positive",S12&lt;&gt;"1"),1,"")</f>
        <v>#REF!</v>
      </c>
      <c r="U12" s="1" t="e">
        <f>IF((AND(R12&lt;&gt;"",W12&lt;&gt;1,K:K="stroke",M:M="negative",#REF!=#REF!)),IF(W12&lt;&gt;0,"",1),"")</f>
        <v>#REF!</v>
      </c>
      <c r="V12" s="1" t="e">
        <f>IF(R12="","",(SUM(S12:U12)+W12))</f>
        <v>#REF!</v>
      </c>
      <c r="W12" s="1" t="e">
        <f>IF(#REF!&lt;&gt;#REF!,COUNTIFS($K$112:$K$1378,"up",#REF!,#REF!),"")</f>
        <v>#REF!</v>
      </c>
      <c r="X12" s="1" t="e">
        <f>IF(#REF!&lt;&gt;#REF!,COUNTIFS($K$112:$K$1378,"SRS",#REF!,#REF!),"")</f>
        <v>#REF!</v>
      </c>
      <c r="Y12" s="1" t="e">
        <f>IF(R12&lt;&gt;"",IF(R12=1,"",COUNTIFS($O$112:$O$1378,"&gt;40",#REF!,#REF!)),"")</f>
        <v>#REF!</v>
      </c>
    </row>
    <row r="13" spans="1:34">
      <c r="A13" s="3">
        <f t="shared" si="0"/>
        <v>53945</v>
      </c>
      <c r="B13" s="4" t="str">
        <f t="shared" si="1"/>
        <v>20172514595</v>
      </c>
      <c r="C13" s="5" t="str">
        <f t="shared" si="2"/>
        <v>201725</v>
      </c>
      <c r="D13" s="5">
        <v>2017</v>
      </c>
      <c r="E13" s="5">
        <v>2</v>
      </c>
      <c r="F13" s="5">
        <v>5</v>
      </c>
      <c r="G13" s="5">
        <v>14</v>
      </c>
      <c r="H13" s="5">
        <v>59</v>
      </c>
      <c r="I13" s="5">
        <v>5</v>
      </c>
      <c r="J13" s="5">
        <v>32</v>
      </c>
      <c r="K13" s="5" t="s">
        <v>0</v>
      </c>
      <c r="L13" s="5" t="e">
        <f>IF(#REF!=#REF!,IF(K13="Stroke",IF(K14="Stroke",IF((J14-J13)&lt;0,1000+J14-J13,J14-J13),""),""),"")</f>
        <v>#REF!</v>
      </c>
      <c r="M13" s="5" t="s">
        <v>1</v>
      </c>
      <c r="N13" s="5" t="s">
        <v>2</v>
      </c>
      <c r="O13" s="5">
        <v>8</v>
      </c>
      <c r="P13" s="5" t="e">
        <f>IF(#REF!=#REF!,IF(K13="Stroke",IF(K14="Stroke",IF(#REF!=#REF!,IF(Q13=Q14,IF((J14-J13)&lt;0,1000+J14-J13-O13,J14-J13-O13),""),""),""),""),"")</f>
        <v>#REF!</v>
      </c>
      <c r="Q13" s="5">
        <v>1</v>
      </c>
      <c r="R13" s="5" t="e">
        <f>IF(#REF!&lt;&gt;#REF!,COUNTIFS($M$2:$M$988,$M$2,$C$2:$C$988,#REF!),"")</f>
        <v>#REF!</v>
      </c>
      <c r="S13" s="5" t="e">
        <f>IF(R13&lt;&gt;"",IF(R13=1,"",COUNTIFS($Q$2:$Q$988,"&gt;40",$C$2:$C$988,#REF!)),"")</f>
        <v>#REF!</v>
      </c>
      <c r="T13" s="5"/>
      <c r="U13" s="5"/>
      <c r="V13" s="3"/>
      <c r="W13" s="3"/>
      <c r="X13" s="3"/>
      <c r="Y13" s="3"/>
      <c r="Z13" s="5"/>
      <c r="AA13" s="5"/>
      <c r="AB13" s="5"/>
      <c r="AC13" s="5"/>
      <c r="AD13" s="5"/>
      <c r="AE13" s="5"/>
      <c r="AF13" s="5"/>
      <c r="AG13" s="5"/>
      <c r="AH13" s="5"/>
    </row>
    <row r="14" spans="1:34">
      <c r="A14" s="5">
        <f t="shared" si="0"/>
        <v>53945</v>
      </c>
      <c r="B14" s="6" t="str">
        <f t="shared" si="1"/>
        <v>20172514595</v>
      </c>
      <c r="C14" s="5" t="str">
        <f t="shared" si="2"/>
        <v>201725</v>
      </c>
      <c r="D14" s="5">
        <v>2017</v>
      </c>
      <c r="E14" s="5">
        <v>2</v>
      </c>
      <c r="F14" s="5">
        <v>5</v>
      </c>
      <c r="G14" s="5">
        <v>14</v>
      </c>
      <c r="H14" s="5">
        <v>59</v>
      </c>
      <c r="I14" s="5">
        <v>5</v>
      </c>
      <c r="J14" s="5">
        <v>32</v>
      </c>
      <c r="K14" s="5" t="s">
        <v>0</v>
      </c>
      <c r="L14" s="5" t="e">
        <f>IF(#REF!=#REF!,IF(K14="Stroke",IF(K15="Stroke",IF((J15-J14)&lt;0,1000+J15-J14,J15-J14),""),""),"")</f>
        <v>#REF!</v>
      </c>
      <c r="M14" s="5" t="s">
        <v>1</v>
      </c>
      <c r="N14" s="5" t="s">
        <v>2</v>
      </c>
      <c r="O14" s="5">
        <v>8</v>
      </c>
      <c r="P14" s="5" t="e">
        <f>IF(#REF!=#REF!,IF(K14="Stroke",IF(K15="Stroke",IF(#REF!=#REF!,IF(Q14=Q15,IF((J15-J14)&lt;0,1000+J15-J14-O14,J15-J14-O14),""),""),""),""),"")</f>
        <v>#REF!</v>
      </c>
      <c r="Q14" s="5">
        <v>1</v>
      </c>
      <c r="R14" s="5" t="e">
        <f>IF(#REF!&lt;&gt;#REF!,COUNTIFS($K$112:$K$1378,$K$112,#REF!,#REF!),"")</f>
        <v>#REF!</v>
      </c>
      <c r="S14" s="5" t="e">
        <f>IF(AND(#REF!&lt;&gt;#REF!,#REF!=#REF!,M14="positive",M15="negative"),1,"")</f>
        <v>#REF!</v>
      </c>
      <c r="T14" s="5" t="e">
        <f>IF(AND(#REF!=#REF!,K:K="stroke",M:M="positive",S14&lt;&gt;"1"),1,"")</f>
        <v>#REF!</v>
      </c>
      <c r="U14" s="5" t="e">
        <f>IF((AND(R14&lt;&gt;"",W14&lt;&gt;1,K:K="stroke",M:M="negative",#REF!=#REF!)),IF(W14&lt;&gt;0,"",1),"")</f>
        <v>#REF!</v>
      </c>
      <c r="V14" s="5" t="e">
        <f>IF(R14="","",(SUM(S14:U14)+W14))</f>
        <v>#REF!</v>
      </c>
      <c r="W14" s="5" t="e">
        <f>IF(#REF!&lt;&gt;#REF!,COUNTIFS($K$112:$K$1378,"up",#REF!,#REF!),"")</f>
        <v>#REF!</v>
      </c>
      <c r="X14" s="5" t="e">
        <f>IF(#REF!&lt;&gt;#REF!,COUNTIFS($K$112:$K$1378,"SRS",#REF!,#REF!),"")</f>
        <v>#REF!</v>
      </c>
      <c r="Y14" s="5" t="e">
        <f>IF(R14&lt;&gt;"",IF(R14=1,"",COUNTIFS($O$112:$O$1378,"&gt;40",#REF!,#REF!)),"")</f>
        <v>#REF!</v>
      </c>
      <c r="Z14" s="5"/>
      <c r="AA14" s="5"/>
      <c r="AB14" s="5"/>
      <c r="AC14" s="5"/>
      <c r="AD14" s="5"/>
      <c r="AE14" s="5"/>
      <c r="AF14" s="5"/>
      <c r="AG14" s="5"/>
      <c r="AH14" s="5"/>
    </row>
    <row r="15" spans="1:34">
      <c r="A15" s="3">
        <f t="shared" si="0"/>
        <v>59343</v>
      </c>
      <c r="B15" s="4" t="str">
        <f t="shared" si="1"/>
        <v>201721016293</v>
      </c>
      <c r="C15" s="5" t="str">
        <f t="shared" si="2"/>
        <v>2017210</v>
      </c>
      <c r="D15" s="5">
        <v>2017</v>
      </c>
      <c r="E15" s="5">
        <v>2</v>
      </c>
      <c r="F15" s="5">
        <v>10</v>
      </c>
      <c r="G15" s="5">
        <v>16</v>
      </c>
      <c r="H15" s="5">
        <v>29</v>
      </c>
      <c r="I15" s="5">
        <v>3</v>
      </c>
      <c r="J15" s="5">
        <v>907</v>
      </c>
      <c r="K15" s="5" t="s">
        <v>0</v>
      </c>
      <c r="L15" s="5" t="e">
        <f>IF(#REF!=#REF!,IF(K15="Stroke",IF(K16="Stroke",IF((J16-J15)&lt;0,1000+J16-J15,J16-J15),""),""),"")</f>
        <v>#REF!</v>
      </c>
      <c r="M15" s="5" t="s">
        <v>1</v>
      </c>
      <c r="N15" s="5" t="s">
        <v>2</v>
      </c>
      <c r="O15" s="5">
        <v>10</v>
      </c>
      <c r="P15" s="5" t="e">
        <f>IF(#REF!=#REF!,IF(K15="Stroke",IF(K16="Stroke",IF(#REF!=#REF!,IF(Q15=Q16,IF((J16-J15)&lt;0,1000+J16-J15-O15,J16-J15-O15),""),""),""),""),"")</f>
        <v>#REF!</v>
      </c>
      <c r="Q15" s="5">
        <v>1</v>
      </c>
      <c r="R15" s="5" t="e">
        <f>IF(#REF!&lt;&gt;#REF!,COUNTIFS($M$2:$M$988,$M$2,$C$2:$C$988,#REF!),"")</f>
        <v>#REF!</v>
      </c>
      <c r="S15" s="5" t="e">
        <f>IF(R15&lt;&gt;"",IF(R15=1,"",COUNTIFS($Q$2:$Q$988,"&gt;40",$C$2:$C$988,#REF!)),"")</f>
        <v>#REF!</v>
      </c>
      <c r="T15" s="5"/>
      <c r="U15" s="5"/>
      <c r="V15" s="3"/>
      <c r="W15" s="3"/>
      <c r="X15" s="3"/>
      <c r="Y15" s="3"/>
      <c r="Z15" s="5"/>
      <c r="AA15" s="5"/>
      <c r="AB15" s="5"/>
      <c r="AC15" s="5"/>
      <c r="AD15" s="5"/>
      <c r="AE15" s="5"/>
      <c r="AF15" s="5"/>
      <c r="AG15" s="5"/>
      <c r="AH15" s="5"/>
    </row>
    <row r="16" spans="1:34">
      <c r="A16" s="5">
        <f t="shared" si="0"/>
        <v>59343</v>
      </c>
      <c r="B16" s="6" t="str">
        <f t="shared" si="1"/>
        <v>201721016293</v>
      </c>
      <c r="C16" s="5" t="str">
        <f t="shared" si="2"/>
        <v>2017210</v>
      </c>
      <c r="D16" s="5">
        <v>2017</v>
      </c>
      <c r="E16" s="5">
        <v>2</v>
      </c>
      <c r="F16" s="5">
        <v>10</v>
      </c>
      <c r="G16" s="5">
        <v>16</v>
      </c>
      <c r="H16" s="5">
        <v>29</v>
      </c>
      <c r="I16" s="5">
        <v>3</v>
      </c>
      <c r="J16" s="5">
        <v>907</v>
      </c>
      <c r="K16" s="5" t="s">
        <v>0</v>
      </c>
      <c r="L16" s="5" t="e">
        <f>IF(#REF!=#REF!,IF(K16="Stroke",IF(K17="Stroke",IF((J17-J16)&lt;0,1000+J17-J16,J17-J16),""),""),"")</f>
        <v>#REF!</v>
      </c>
      <c r="M16" s="5" t="s">
        <v>1</v>
      </c>
      <c r="N16" s="5" t="s">
        <v>2</v>
      </c>
      <c r="O16" s="5">
        <v>10</v>
      </c>
      <c r="P16" s="5" t="e">
        <f>IF(#REF!=#REF!,IF(K16="Stroke",IF(K17="Stroke",IF(#REF!=#REF!,IF(Q16=Q17,IF((J17-J16)&lt;0,1000+J17-J16-O16,J17-J16-O16),""),""),""),""),"")</f>
        <v>#REF!</v>
      </c>
      <c r="Q16" s="5">
        <v>1</v>
      </c>
      <c r="R16" s="5" t="e">
        <f>IF(#REF!&lt;&gt;#REF!,COUNTIFS($K$112:$K$1378,$K$112,#REF!,#REF!),"")</f>
        <v>#REF!</v>
      </c>
      <c r="S16" s="5" t="e">
        <f>IF(AND(#REF!&lt;&gt;#REF!,#REF!=#REF!,M16="positive",M17="negative"),1,"")</f>
        <v>#REF!</v>
      </c>
      <c r="T16" s="5" t="e">
        <f>IF(AND(#REF!=#REF!,K:K="stroke",M:M="positive",S16&lt;&gt;"1"),1,"")</f>
        <v>#REF!</v>
      </c>
      <c r="U16" s="5" t="e">
        <f>IF((AND(R16&lt;&gt;"",W16&lt;&gt;1,K:K="stroke",M:M="negative",#REF!=#REF!)),IF(W16&lt;&gt;0,"",1),"")</f>
        <v>#REF!</v>
      </c>
      <c r="V16" s="5" t="e">
        <f>IF(R16="","",(SUM(S16:U16)+W16))</f>
        <v>#REF!</v>
      </c>
      <c r="W16" s="5" t="e">
        <f>IF(#REF!&lt;&gt;#REF!,COUNTIFS($K$112:$K$1378,"up",#REF!,#REF!),"")</f>
        <v>#REF!</v>
      </c>
      <c r="X16" s="5" t="e">
        <f>IF(#REF!&lt;&gt;#REF!,COUNTIFS($K$112:$K$1378,"SRS",#REF!,#REF!),"")</f>
        <v>#REF!</v>
      </c>
      <c r="Y16" s="5" t="e">
        <f>IF(R16&lt;&gt;"",IF(R16=1,"",COUNTIFS($O$112:$O$1378,"&gt;40",#REF!,#REF!)),"")</f>
        <v>#REF!</v>
      </c>
      <c r="Z16" s="5"/>
      <c r="AA16" s="5"/>
      <c r="AB16" s="5"/>
      <c r="AC16" s="5"/>
      <c r="AD16" s="5"/>
      <c r="AE16" s="5"/>
      <c r="AF16" s="5"/>
      <c r="AG16" s="5"/>
      <c r="AH16" s="5"/>
    </row>
    <row r="17" spans="1:34">
      <c r="A17" s="3">
        <f t="shared" si="0"/>
        <v>59637</v>
      </c>
      <c r="B17" s="4" t="str">
        <f t="shared" si="1"/>
        <v>2017210163357</v>
      </c>
      <c r="C17" s="5" t="str">
        <f t="shared" si="2"/>
        <v>2017210</v>
      </c>
      <c r="D17" s="5">
        <v>2017</v>
      </c>
      <c r="E17" s="5">
        <v>2</v>
      </c>
      <c r="F17" s="5">
        <v>10</v>
      </c>
      <c r="G17" s="5">
        <v>16</v>
      </c>
      <c r="H17" s="5">
        <v>33</v>
      </c>
      <c r="I17" s="5">
        <v>57</v>
      </c>
      <c r="J17" s="5">
        <v>544</v>
      </c>
      <c r="K17" s="5" t="s">
        <v>0</v>
      </c>
      <c r="L17" s="5" t="e">
        <f>IF(#REF!=#REF!,IF(K17="Stroke",IF(K18="Stroke",IF((J18-J17)&lt;0,1000+J18-J17,J18-J17),""),""),"")</f>
        <v>#REF!</v>
      </c>
      <c r="M17" s="5" t="s">
        <v>1</v>
      </c>
      <c r="N17" s="5" t="s">
        <v>2</v>
      </c>
      <c r="O17" s="5">
        <v>4</v>
      </c>
      <c r="P17" s="5" t="e">
        <f>IF(#REF!=#REF!,IF(K17="Stroke",IF(K18="Stroke",IF(#REF!=#REF!,IF(Q17=Q18,IF((J18-J17)&lt;0,1000+J18-J17-O17,J18-J17-O17),""),""),""),""),"")</f>
        <v>#REF!</v>
      </c>
      <c r="Q17" s="5">
        <v>1</v>
      </c>
      <c r="R17" s="5" t="e">
        <f>IF(#REF!&lt;&gt;#REF!,COUNTIFS($M$2:$M$988,$M$2,$C$2:$C$988,#REF!),"")</f>
        <v>#REF!</v>
      </c>
      <c r="S17" s="5" t="e">
        <f>IF(R17&lt;&gt;"",IF(R17=1,"",COUNTIFS($Q$2:$Q$988,"&gt;40",$C$2:$C$988,#REF!)),"")</f>
        <v>#REF!</v>
      </c>
      <c r="T17" s="5"/>
      <c r="U17" s="5"/>
      <c r="V17" s="3"/>
      <c r="W17" s="3"/>
      <c r="X17" s="3"/>
      <c r="Y17" s="3"/>
      <c r="Z17" s="5"/>
      <c r="AA17" s="5"/>
      <c r="AB17" s="5"/>
      <c r="AC17" s="5"/>
      <c r="AD17" s="5"/>
      <c r="AE17" s="5"/>
      <c r="AF17" s="5"/>
      <c r="AG17" s="5"/>
      <c r="AH17" s="5"/>
    </row>
    <row r="18" spans="1:34">
      <c r="A18" s="5">
        <f t="shared" si="0"/>
        <v>59637</v>
      </c>
      <c r="B18" s="6" t="str">
        <f t="shared" si="1"/>
        <v>2017210163357</v>
      </c>
      <c r="C18" s="5" t="str">
        <f t="shared" si="2"/>
        <v>2017210</v>
      </c>
      <c r="D18" s="5">
        <v>2017</v>
      </c>
      <c r="E18" s="5">
        <v>2</v>
      </c>
      <c r="F18" s="5">
        <v>10</v>
      </c>
      <c r="G18" s="5">
        <v>16</v>
      </c>
      <c r="H18" s="5">
        <v>33</v>
      </c>
      <c r="I18" s="5">
        <v>57</v>
      </c>
      <c r="J18" s="5">
        <v>544</v>
      </c>
      <c r="K18" s="5" t="s">
        <v>0</v>
      </c>
      <c r="L18" s="5" t="e">
        <f>IF(#REF!=#REF!,IF(K18="Stroke",IF(K19="Stroke",IF((J19-J18)&lt;0,1000+J19-J18,J19-J18),""),""),"")</f>
        <v>#REF!</v>
      </c>
      <c r="M18" s="5" t="s">
        <v>1</v>
      </c>
      <c r="N18" s="5" t="s">
        <v>2</v>
      </c>
      <c r="O18" s="5">
        <v>4</v>
      </c>
      <c r="P18" s="5" t="e">
        <f>IF(#REF!=#REF!,IF(K18="Stroke",IF(K19="Stroke",IF(#REF!=#REF!,IF(Q18=Q19,IF((J19-J18)&lt;0,1000+J19-J18-O18,J19-J18-O18),""),""),""),""),"")</f>
        <v>#REF!</v>
      </c>
      <c r="Q18" s="5">
        <v>1</v>
      </c>
      <c r="R18" s="5" t="e">
        <f>IF(#REF!&lt;&gt;#REF!,COUNTIFS($K$112:$K$1378,$K$112,#REF!,#REF!),"")</f>
        <v>#REF!</v>
      </c>
      <c r="S18" s="5" t="e">
        <f>IF(AND(#REF!&lt;&gt;#REF!,#REF!=#REF!,M18="positive",M19="negative"),1,"")</f>
        <v>#REF!</v>
      </c>
      <c r="T18" s="5" t="e">
        <f>IF(AND(#REF!=#REF!,K:K="stroke",M:M="positive",S18&lt;&gt;"1"),1,"")</f>
        <v>#REF!</v>
      </c>
      <c r="U18" s="5" t="e">
        <f>IF((AND(R18&lt;&gt;"",W18&lt;&gt;1,K:K="stroke",M:M="negative",#REF!=#REF!)),IF(W18&lt;&gt;0,"",1),"")</f>
        <v>#REF!</v>
      </c>
      <c r="V18" s="5" t="e">
        <f>IF(R18="","",(SUM(S18:U18)+W18))</f>
        <v>#REF!</v>
      </c>
      <c r="W18" s="5" t="e">
        <f>IF(#REF!&lt;&gt;#REF!,COUNTIFS($K$112:$K$1378,"up",#REF!,#REF!),"")</f>
        <v>#REF!</v>
      </c>
      <c r="X18" s="5" t="e">
        <f>IF(#REF!&lt;&gt;#REF!,COUNTIFS($K$112:$K$1378,"SRS",#REF!,#REF!),"")</f>
        <v>#REF!</v>
      </c>
      <c r="Y18" s="5" t="e">
        <f>IF(R18&lt;&gt;"",IF(R18=1,"",COUNTIFS($O$112:$O$1378,"&gt;40",#REF!,#REF!)),"")</f>
        <v>#REF!</v>
      </c>
      <c r="Z18" s="5"/>
      <c r="AA18" s="5"/>
      <c r="AB18" s="5"/>
      <c r="AC18" s="5"/>
      <c r="AD18" s="5"/>
      <c r="AE18" s="5"/>
      <c r="AF18" s="5"/>
      <c r="AG18" s="5"/>
      <c r="AH18" s="5"/>
    </row>
    <row r="19" spans="1:34">
      <c r="A19" s="3">
        <f t="shared" si="0"/>
        <v>59753</v>
      </c>
      <c r="B19" s="4" t="str">
        <f t="shared" si="1"/>
        <v>2017210163553</v>
      </c>
      <c r="C19" s="5" t="str">
        <f t="shared" si="2"/>
        <v>2017210</v>
      </c>
      <c r="D19" s="5">
        <v>2017</v>
      </c>
      <c r="E19" s="5">
        <v>2</v>
      </c>
      <c r="F19" s="5">
        <v>10</v>
      </c>
      <c r="G19" s="5">
        <v>16</v>
      </c>
      <c r="H19" s="5">
        <v>35</v>
      </c>
      <c r="I19" s="5">
        <v>53</v>
      </c>
      <c r="J19" s="5">
        <v>661</v>
      </c>
      <c r="K19" s="5" t="s">
        <v>0</v>
      </c>
      <c r="L19" s="5" t="e">
        <f>IF(#REF!=#REF!,IF(K19="Stroke",IF(K20="Stroke",IF((J20-J19)&lt;0,1000+J20-J19,J20-J19),""),""),"")</f>
        <v>#REF!</v>
      </c>
      <c r="M19" s="5" t="s">
        <v>1</v>
      </c>
      <c r="N19" s="5" t="s">
        <v>2</v>
      </c>
      <c r="O19" s="5">
        <v>4</v>
      </c>
      <c r="P19" s="5" t="e">
        <f>IF(#REF!=#REF!,IF(K19="Stroke",IF(K20="Stroke",IF(#REF!=#REF!,IF(Q19=Q20,IF((J20-J19)&lt;0,1000+J20-J19-O19,J20-J19-O19),""),""),""),""),"")</f>
        <v>#REF!</v>
      </c>
      <c r="Q19" s="5">
        <v>1</v>
      </c>
      <c r="R19" s="5" t="e">
        <f>IF(#REF!&lt;&gt;#REF!,COUNTIFS($M$2:$M$988,$M$2,$C$2:$C$988,#REF!),"")</f>
        <v>#REF!</v>
      </c>
      <c r="S19" s="5" t="e">
        <f>IF(R19&lt;&gt;"",IF(R19=1,"",COUNTIFS($Q$2:$Q$988,"&gt;40",$C$2:$C$988,#REF!)),"")</f>
        <v>#REF!</v>
      </c>
      <c r="T19" s="5"/>
      <c r="U19" s="5"/>
      <c r="V19" s="3"/>
      <c r="W19" s="3"/>
      <c r="X19" s="3"/>
      <c r="Y19" s="3"/>
      <c r="Z19" s="5"/>
      <c r="AA19" s="5"/>
      <c r="AB19" s="5"/>
      <c r="AC19" s="5"/>
      <c r="AD19" s="5"/>
      <c r="AE19" s="5"/>
      <c r="AF19" s="5"/>
      <c r="AG19" s="5"/>
      <c r="AH19" s="5"/>
    </row>
    <row r="20" spans="1:34">
      <c r="A20" s="5">
        <f t="shared" si="0"/>
        <v>59753</v>
      </c>
      <c r="B20" s="6" t="str">
        <f t="shared" si="1"/>
        <v>2017210163553</v>
      </c>
      <c r="C20" s="5" t="str">
        <f t="shared" si="2"/>
        <v>2017210</v>
      </c>
      <c r="D20" s="5">
        <v>2017</v>
      </c>
      <c r="E20" s="5">
        <v>2</v>
      </c>
      <c r="F20" s="5">
        <v>10</v>
      </c>
      <c r="G20" s="5">
        <v>16</v>
      </c>
      <c r="H20" s="5">
        <v>35</v>
      </c>
      <c r="I20" s="5">
        <v>53</v>
      </c>
      <c r="J20" s="5">
        <v>661</v>
      </c>
      <c r="K20" s="5" t="s">
        <v>0</v>
      </c>
      <c r="L20" s="5" t="e">
        <f>IF(#REF!=#REF!,IF(K20="Stroke",IF(K21="Stroke",IF((J21-J20)&lt;0,1000+J21-J20,J21-J20),""),""),"")</f>
        <v>#REF!</v>
      </c>
      <c r="M20" s="5" t="s">
        <v>1</v>
      </c>
      <c r="N20" s="5" t="s">
        <v>2</v>
      </c>
      <c r="O20" s="5">
        <v>4</v>
      </c>
      <c r="P20" s="5" t="e">
        <f>IF(#REF!=#REF!,IF(K20="Stroke",IF(K21="Stroke",IF(#REF!=#REF!,IF(Q20=Q21,IF((J21-J20)&lt;0,1000+J21-J20-O20,J21-J20-O20),""),""),""),""),"")</f>
        <v>#REF!</v>
      </c>
      <c r="Q20" s="5">
        <v>1</v>
      </c>
      <c r="R20" s="5" t="e">
        <f>IF(#REF!&lt;&gt;#REF!,COUNTIFS($K$112:$K$1378,$K$112,#REF!,#REF!),"")</f>
        <v>#REF!</v>
      </c>
      <c r="S20" s="5" t="e">
        <f>IF(AND(#REF!&lt;&gt;#REF!,#REF!=#REF!,M20="positive",M21="negative"),1,"")</f>
        <v>#REF!</v>
      </c>
      <c r="T20" s="5" t="e">
        <f>IF(AND(#REF!=#REF!,K:K="stroke",M:M="positive",S20&lt;&gt;"1"),1,"")</f>
        <v>#REF!</v>
      </c>
      <c r="U20" s="5" t="e">
        <f>IF((AND(R20&lt;&gt;"",W20&lt;&gt;1,K:K="stroke",M:M="negative",#REF!=#REF!)),IF(W20&lt;&gt;0,"",1),"")</f>
        <v>#REF!</v>
      </c>
      <c r="V20" s="5" t="e">
        <f>IF(R20="","",(SUM(S20:U20)+W20))</f>
        <v>#REF!</v>
      </c>
      <c r="W20" s="5" t="e">
        <f>IF(#REF!&lt;&gt;#REF!,COUNTIFS($K$112:$K$1378,"up",#REF!,#REF!),"")</f>
        <v>#REF!</v>
      </c>
      <c r="X20" s="5" t="e">
        <f>IF(#REF!&lt;&gt;#REF!,COUNTIFS($K$112:$K$1378,"SRS",#REF!,#REF!),"")</f>
        <v>#REF!</v>
      </c>
      <c r="Y20" s="5" t="e">
        <f>IF(R20&lt;&gt;"",IF(R20=1,"",COUNTIFS($O$112:$O$1378,"&gt;40",#REF!,#REF!)),"")</f>
        <v>#REF!</v>
      </c>
      <c r="Z20" s="5"/>
      <c r="AA20" s="5"/>
      <c r="AB20" s="5"/>
      <c r="AC20" s="5"/>
      <c r="AD20" s="5"/>
      <c r="AE20" s="5"/>
      <c r="AF20" s="5"/>
      <c r="AG20" s="5"/>
      <c r="AH20" s="5"/>
    </row>
    <row r="21" spans="1:34">
      <c r="A21" s="7">
        <f t="shared" si="0"/>
        <v>59753</v>
      </c>
      <c r="B21" s="8" t="str">
        <f t="shared" si="1"/>
        <v>2017210163553</v>
      </c>
      <c r="C21" s="1" t="str">
        <f t="shared" si="2"/>
        <v>2017210</v>
      </c>
      <c r="D21" s="1">
        <v>2017</v>
      </c>
      <c r="E21" s="1">
        <v>2</v>
      </c>
      <c r="F21" s="1">
        <v>10</v>
      </c>
      <c r="G21" s="1">
        <v>16</v>
      </c>
      <c r="H21" s="1">
        <v>35</v>
      </c>
      <c r="I21" s="1">
        <v>53</v>
      </c>
      <c r="J21" s="1">
        <v>756</v>
      </c>
      <c r="K21" s="1" t="s">
        <v>0</v>
      </c>
      <c r="L21" s="1" t="e">
        <f>IF(#REF!=#REF!,IF(K21="Stroke",IF(K22="Stroke",IF((J22-J21)&lt;0,1000+J22-J21,J22-J21),""),""),"")</f>
        <v>#REF!</v>
      </c>
      <c r="M21" s="1" t="s">
        <v>1</v>
      </c>
      <c r="N21" s="1" t="s">
        <v>2</v>
      </c>
      <c r="O21" s="1">
        <v>7</v>
      </c>
      <c r="P21" s="1" t="e">
        <f>IF(#REF!=#REF!,IF(K21="Stroke",IF(K22="Stroke",IF(#REF!=#REF!,IF(Q21=Q22,IF((J22-J21)&lt;0,1000+J22-J21-O21,J22-J21-O21),""),""),""),""),"")</f>
        <v>#REF!</v>
      </c>
      <c r="Q21" s="1">
        <v>2</v>
      </c>
      <c r="R21" s="1" t="e">
        <f>IF(#REF!&lt;&gt;#REF!,COUNTIFS($M$2:$M$988,$M$2,$C$2:$C$988,#REF!),"")</f>
        <v>#REF!</v>
      </c>
      <c r="S21" s="1" t="e">
        <f>IF(R21&lt;&gt;"",IF(R21=1,"",COUNTIFS($Q$2:$Q$988,"&gt;40",$C$2:$C$988,#REF!)),"")</f>
        <v>#REF!</v>
      </c>
      <c r="V21" s="7"/>
      <c r="W21" s="7"/>
      <c r="X21" s="7"/>
      <c r="Y21" s="7"/>
    </row>
    <row r="22" spans="1:34">
      <c r="A22" s="1">
        <f t="shared" si="0"/>
        <v>59753</v>
      </c>
      <c r="B22" s="2" t="str">
        <f t="shared" si="1"/>
        <v>2017210163553</v>
      </c>
      <c r="C22" s="1" t="str">
        <f t="shared" si="2"/>
        <v>2017210</v>
      </c>
      <c r="D22" s="1">
        <v>2017</v>
      </c>
      <c r="E22" s="1">
        <v>2</v>
      </c>
      <c r="F22" s="1">
        <v>10</v>
      </c>
      <c r="G22" s="1">
        <v>16</v>
      </c>
      <c r="H22" s="1">
        <v>35</v>
      </c>
      <c r="I22" s="1">
        <v>53</v>
      </c>
      <c r="J22" s="1">
        <v>756</v>
      </c>
      <c r="K22" s="1" t="s">
        <v>0</v>
      </c>
      <c r="L22" s="1" t="e">
        <f>IF(#REF!=#REF!,IF(K22="Stroke",IF(K23="Stroke",IF((J23-J22)&lt;0,1000+J23-J22,J23-J22),""),""),"")</f>
        <v>#REF!</v>
      </c>
      <c r="M22" s="1" t="s">
        <v>1</v>
      </c>
      <c r="N22" s="1" t="s">
        <v>2</v>
      </c>
      <c r="O22" s="1">
        <v>7</v>
      </c>
      <c r="P22" s="1" t="e">
        <f>IF(#REF!=#REF!,IF(K22="Stroke",IF(K23="Stroke",IF(#REF!=#REF!,IF(Q22=Q23,IF((J23-J22)&lt;0,1000+J23-J22-O22,J23-J22-O22),""),""),""),""),"")</f>
        <v>#REF!</v>
      </c>
      <c r="Q22" s="1">
        <v>2</v>
      </c>
      <c r="R22" s="1" t="e">
        <f>IF(#REF!&lt;&gt;#REF!,COUNTIFS($K$112:$K$1378,$K$112,#REF!,#REF!),"")</f>
        <v>#REF!</v>
      </c>
      <c r="S22" s="1" t="e">
        <f>IF(AND(#REF!&lt;&gt;#REF!,#REF!=#REF!,M22="positive",M23="negative"),1,"")</f>
        <v>#REF!</v>
      </c>
      <c r="T22" s="1" t="e">
        <f>IF(AND(#REF!=#REF!,K:K="stroke",M:M="positive",S22&lt;&gt;"1"),1,"")</f>
        <v>#REF!</v>
      </c>
      <c r="U22" s="1" t="e">
        <f>IF((AND(R22&lt;&gt;"",W22&lt;&gt;1,K:K="stroke",M:M="negative",#REF!=#REF!)),IF(W22&lt;&gt;0,"",1),"")</f>
        <v>#REF!</v>
      </c>
      <c r="V22" s="1" t="e">
        <f>IF(R22="","",(SUM(S22:U22)+W22))</f>
        <v>#REF!</v>
      </c>
      <c r="W22" s="1" t="e">
        <f>IF(#REF!&lt;&gt;#REF!,COUNTIFS($K$112:$K$1378,"up",#REF!,#REF!),"")</f>
        <v>#REF!</v>
      </c>
      <c r="X22" s="1" t="e">
        <f>IF(#REF!&lt;&gt;#REF!,COUNTIFS($K$112:$K$1378,"SRS",#REF!,#REF!),"")</f>
        <v>#REF!</v>
      </c>
      <c r="Y22" s="1" t="e">
        <f>IF(R22&lt;&gt;"",IF(R22=1,"",COUNTIFS($O$112:$O$1378,"&gt;40",#REF!,#REF!)),"")</f>
        <v>#REF!</v>
      </c>
    </row>
    <row r="23" spans="1:34">
      <c r="A23" s="7">
        <f t="shared" si="0"/>
        <v>59753</v>
      </c>
      <c r="B23" s="8" t="str">
        <f t="shared" si="1"/>
        <v>2017210163553</v>
      </c>
      <c r="C23" s="1" t="str">
        <f t="shared" si="2"/>
        <v>2017210</v>
      </c>
      <c r="D23" s="1">
        <v>2017</v>
      </c>
      <c r="E23" s="1">
        <v>2</v>
      </c>
      <c r="F23" s="1">
        <v>10</v>
      </c>
      <c r="G23" s="1">
        <v>16</v>
      </c>
      <c r="H23" s="1">
        <v>35</v>
      </c>
      <c r="I23" s="1">
        <v>53</v>
      </c>
      <c r="J23" s="1">
        <v>803</v>
      </c>
      <c r="K23" s="1" t="s">
        <v>0</v>
      </c>
      <c r="L23" s="1" t="e">
        <f>IF(#REF!=#REF!,IF(K23="Stroke",IF(K24="Stroke",IF((J24-J23)&lt;0,1000+J24-J23,J24-J23),""),""),"")</f>
        <v>#REF!</v>
      </c>
      <c r="M23" s="1" t="s">
        <v>1</v>
      </c>
      <c r="N23" s="1" t="s">
        <v>2</v>
      </c>
      <c r="O23" s="1">
        <v>3</v>
      </c>
      <c r="P23" s="1" t="e">
        <f>IF(#REF!=#REF!,IF(K23="Stroke",IF(K24="Stroke",IF(#REF!=#REF!,IF(Q23=Q24,IF((J24-J23)&lt;0,1000+J24-J23-O23,J24-J23-O23),""),""),""),""),"")</f>
        <v>#REF!</v>
      </c>
      <c r="Q23" s="1">
        <v>2</v>
      </c>
      <c r="R23" s="1" t="e">
        <f>IF(#REF!&lt;&gt;#REF!,COUNTIFS($M$2:$M$988,$M$2,$C$2:$C$988,#REF!),"")</f>
        <v>#REF!</v>
      </c>
      <c r="S23" s="1" t="e">
        <f>IF(R23&lt;&gt;"",IF(R23=1,"",COUNTIFS($Q$2:$Q$988,"&gt;40",$C$2:$C$988,#REF!)),"")</f>
        <v>#REF!</v>
      </c>
      <c r="V23" s="7"/>
      <c r="W23" s="7"/>
      <c r="X23" s="7"/>
      <c r="Y23" s="7"/>
    </row>
    <row r="24" spans="1:34">
      <c r="A24" s="1">
        <f t="shared" si="0"/>
        <v>59753</v>
      </c>
      <c r="B24" s="2" t="str">
        <f t="shared" si="1"/>
        <v>2017210163553</v>
      </c>
      <c r="C24" s="1" t="str">
        <f t="shared" si="2"/>
        <v>2017210</v>
      </c>
      <c r="D24" s="1">
        <v>2017</v>
      </c>
      <c r="E24" s="1">
        <v>2</v>
      </c>
      <c r="F24" s="1">
        <v>10</v>
      </c>
      <c r="G24" s="1">
        <v>16</v>
      </c>
      <c r="H24" s="1">
        <v>35</v>
      </c>
      <c r="I24" s="1">
        <v>53</v>
      </c>
      <c r="J24" s="1">
        <v>803</v>
      </c>
      <c r="K24" s="1" t="s">
        <v>0</v>
      </c>
      <c r="L24" s="1" t="e">
        <f>IF(#REF!=#REF!,IF(K24="Stroke",IF(K25="Stroke",IF((J25-J24)&lt;0,1000+J25-J24,J25-J24),""),""),"")</f>
        <v>#REF!</v>
      </c>
      <c r="M24" s="1" t="s">
        <v>1</v>
      </c>
      <c r="N24" s="1" t="s">
        <v>2</v>
      </c>
      <c r="O24" s="1">
        <v>3</v>
      </c>
      <c r="P24" s="1" t="e">
        <f>IF(#REF!=#REF!,IF(K24="Stroke",IF(K25="Stroke",IF(#REF!=#REF!,IF(Q24=Q25,IF((J25-J24)&lt;0,1000+J25-J24-O24,J25-J24-O24),""),""),""),""),"")</f>
        <v>#REF!</v>
      </c>
      <c r="Q24" s="1">
        <v>2</v>
      </c>
      <c r="R24" s="1" t="e">
        <f>IF(#REF!&lt;&gt;#REF!,COUNTIFS($K$112:$K$1378,$K$112,#REF!,#REF!),"")</f>
        <v>#REF!</v>
      </c>
      <c r="S24" s="1" t="e">
        <f>IF(AND(#REF!&lt;&gt;#REF!,#REF!=#REF!,M24="positive",M25="negative"),1,"")</f>
        <v>#REF!</v>
      </c>
      <c r="T24" s="1" t="e">
        <f>IF(AND(#REF!=#REF!,K:K="stroke",M:M="positive",S24&lt;&gt;"1"),1,"")</f>
        <v>#REF!</v>
      </c>
      <c r="U24" s="1" t="e">
        <f>IF((AND(R24&lt;&gt;"",W24&lt;&gt;1,K:K="stroke",M:M="negative",#REF!=#REF!)),IF(W24&lt;&gt;0,"",1),"")</f>
        <v>#REF!</v>
      </c>
      <c r="V24" s="1" t="e">
        <f>IF(R24="","",(SUM(S24:U24)+W24))</f>
        <v>#REF!</v>
      </c>
      <c r="W24" s="1" t="e">
        <f>IF(#REF!&lt;&gt;#REF!,COUNTIFS($K$112:$K$1378,"up",#REF!,#REF!),"")</f>
        <v>#REF!</v>
      </c>
      <c r="X24" s="1" t="e">
        <f>IF(#REF!&lt;&gt;#REF!,COUNTIFS($K$112:$K$1378,"SRS",#REF!,#REF!),"")</f>
        <v>#REF!</v>
      </c>
      <c r="Y24" s="1" t="e">
        <f>IF(R24&lt;&gt;"",IF(R24=1,"",COUNTIFS($O$112:$O$1378,"&gt;40",#REF!,#REF!)),"")</f>
        <v>#REF!</v>
      </c>
    </row>
    <row r="25" spans="1:34">
      <c r="A25" s="7">
        <f t="shared" si="0"/>
        <v>59753</v>
      </c>
      <c r="B25" s="8" t="str">
        <f t="shared" si="1"/>
        <v>2017210163553</v>
      </c>
      <c r="C25" s="1" t="str">
        <f t="shared" si="2"/>
        <v>2017210</v>
      </c>
      <c r="D25" s="1">
        <v>2017</v>
      </c>
      <c r="E25" s="1">
        <v>2</v>
      </c>
      <c r="F25" s="1">
        <v>10</v>
      </c>
      <c r="G25" s="1">
        <v>16</v>
      </c>
      <c r="H25" s="1">
        <v>35</v>
      </c>
      <c r="I25" s="1">
        <v>53</v>
      </c>
      <c r="J25" s="1">
        <v>829</v>
      </c>
      <c r="K25" s="1" t="s">
        <v>0</v>
      </c>
      <c r="L25" s="1" t="e">
        <f>IF(#REF!=#REF!,IF(K25="Stroke",IF(K26="Stroke",IF((J26-J25)&lt;0,1000+J26-J25,J26-J25),""),""),"")</f>
        <v>#REF!</v>
      </c>
      <c r="M25" s="1" t="s">
        <v>1</v>
      </c>
      <c r="N25" s="1" t="s">
        <v>2</v>
      </c>
      <c r="O25" s="1">
        <v>4</v>
      </c>
      <c r="P25" s="1" t="e">
        <f>IF(#REF!=#REF!,IF(K25="Stroke",IF(K26="Stroke",IF(#REF!=#REF!,IF(Q25=Q26,IF((J26-J25)&lt;0,1000+J26-J25-O25,J26-J25-O25),""),""),""),""),"")</f>
        <v>#REF!</v>
      </c>
      <c r="Q25" s="1">
        <v>2</v>
      </c>
      <c r="R25" s="1" t="e">
        <f>IF(#REF!&lt;&gt;#REF!,COUNTIFS($M$2:$M$988,$M$2,$C$2:$C$988,#REF!),"")</f>
        <v>#REF!</v>
      </c>
      <c r="S25" s="1" t="e">
        <f>IF(R25&lt;&gt;"",IF(R25=1,"",COUNTIFS($Q$2:$Q$988,"&gt;40",$C$2:$C$988,#REF!)),"")</f>
        <v>#REF!</v>
      </c>
      <c r="V25" s="7"/>
      <c r="W25" s="7"/>
      <c r="X25" s="7"/>
      <c r="Y25" s="7"/>
    </row>
    <row r="26" spans="1:34">
      <c r="A26" s="1">
        <f t="shared" si="0"/>
        <v>59753</v>
      </c>
      <c r="B26" s="2" t="str">
        <f t="shared" si="1"/>
        <v>2017210163553</v>
      </c>
      <c r="C26" s="1" t="str">
        <f t="shared" si="2"/>
        <v>2017210</v>
      </c>
      <c r="D26" s="1">
        <v>2017</v>
      </c>
      <c r="E26" s="1">
        <v>2</v>
      </c>
      <c r="F26" s="1">
        <v>10</v>
      </c>
      <c r="G26" s="1">
        <v>16</v>
      </c>
      <c r="H26" s="1">
        <v>35</v>
      </c>
      <c r="I26" s="1">
        <v>53</v>
      </c>
      <c r="J26" s="1">
        <v>829</v>
      </c>
      <c r="K26" s="1" t="s">
        <v>0</v>
      </c>
      <c r="L26" s="1" t="e">
        <f>IF(#REF!=#REF!,IF(K26="Stroke",IF(K27="Stroke",IF((J27-J26)&lt;0,1000+J27-J26,J27-J26),""),""),"")</f>
        <v>#REF!</v>
      </c>
      <c r="M26" s="1" t="s">
        <v>1</v>
      </c>
      <c r="N26" s="1" t="s">
        <v>2</v>
      </c>
      <c r="O26" s="1">
        <v>4</v>
      </c>
      <c r="P26" s="1" t="e">
        <f>IF(#REF!=#REF!,IF(K26="Stroke",IF(K27="Stroke",IF(#REF!=#REF!,IF(Q26=Q27,IF((J27-J26)&lt;0,1000+J27-J26-O26,J27-J26-O26),""),""),""),""),"")</f>
        <v>#REF!</v>
      </c>
      <c r="Q26" s="1">
        <v>2</v>
      </c>
      <c r="R26" s="1" t="e">
        <f>IF(#REF!&lt;&gt;#REF!,COUNTIFS($K$112:$K$1378,$K$112,#REF!,#REF!),"")</f>
        <v>#REF!</v>
      </c>
      <c r="S26" s="1" t="e">
        <f>IF(AND(#REF!&lt;&gt;#REF!,#REF!=#REF!,M26="positive",M27="negative"),1,"")</f>
        <v>#REF!</v>
      </c>
      <c r="T26" s="1" t="e">
        <f>IF(AND(#REF!=#REF!,K:K="stroke",M:M="positive",S26&lt;&gt;"1"),1,"")</f>
        <v>#REF!</v>
      </c>
      <c r="U26" s="1" t="e">
        <f>IF((AND(R26&lt;&gt;"",W26&lt;&gt;1,K:K="stroke",M:M="negative",#REF!=#REF!)),IF(W26&lt;&gt;0,"",1),"")</f>
        <v>#REF!</v>
      </c>
      <c r="V26" s="1" t="e">
        <f>IF(R26="","",(SUM(S26:U26)+W26))</f>
        <v>#REF!</v>
      </c>
      <c r="W26" s="1" t="e">
        <f>IF(#REF!&lt;&gt;#REF!,COUNTIFS($K$112:$K$1378,"up",#REF!,#REF!),"")</f>
        <v>#REF!</v>
      </c>
      <c r="X26" s="1" t="e">
        <f>IF(#REF!&lt;&gt;#REF!,COUNTIFS($K$112:$K$1378,"SRS",#REF!,#REF!),"")</f>
        <v>#REF!</v>
      </c>
      <c r="Y26" s="1" t="e">
        <f>IF(R26&lt;&gt;"",IF(R26=1,"",COUNTIFS($O$112:$O$1378,"&gt;40",#REF!,#REF!)),"")</f>
        <v>#REF!</v>
      </c>
    </row>
    <row r="27" spans="1:34">
      <c r="A27" s="7">
        <f t="shared" si="0"/>
        <v>59753</v>
      </c>
      <c r="B27" s="8" t="str">
        <f t="shared" si="1"/>
        <v>2017210163553</v>
      </c>
      <c r="C27" s="1" t="str">
        <f t="shared" si="2"/>
        <v>2017210</v>
      </c>
      <c r="D27" s="1">
        <v>2017</v>
      </c>
      <c r="E27" s="1">
        <v>2</v>
      </c>
      <c r="F27" s="1">
        <v>10</v>
      </c>
      <c r="G27" s="1">
        <v>16</v>
      </c>
      <c r="H27" s="1">
        <v>35</v>
      </c>
      <c r="I27" s="1">
        <v>53</v>
      </c>
      <c r="J27" s="1">
        <v>863</v>
      </c>
      <c r="K27" s="1" t="s">
        <v>0</v>
      </c>
      <c r="L27" s="1" t="e">
        <f>IF(#REF!=#REF!,IF(K27="Stroke",IF(K28="Stroke",IF((J28-J27)&lt;0,1000+J28-J27,J28-J27),""),""),"")</f>
        <v>#REF!</v>
      </c>
      <c r="M27" s="1" t="s">
        <v>1</v>
      </c>
      <c r="N27" s="1" t="s">
        <v>2</v>
      </c>
      <c r="O27" s="1">
        <v>1</v>
      </c>
      <c r="P27" s="1" t="e">
        <f>IF(#REF!=#REF!,IF(K27="Stroke",IF(K28="Stroke",IF(#REF!=#REF!,IF(Q27=Q28,IF((J28-J27)&lt;0,1000+J28-J27-O27,J28-J27-O27),""),""),""),""),"")</f>
        <v>#REF!</v>
      </c>
      <c r="Q27" s="1">
        <v>2</v>
      </c>
      <c r="R27" s="1" t="e">
        <f>IF(#REF!&lt;&gt;#REF!,COUNTIFS($M$2:$M$988,$M$2,$C$2:$C$988,#REF!),"")</f>
        <v>#REF!</v>
      </c>
      <c r="S27" s="1" t="e">
        <f>IF(R27&lt;&gt;"",IF(R27=1,"",COUNTIFS($Q$2:$Q$988,"&gt;40",$C$2:$C$988,#REF!)),"")</f>
        <v>#REF!</v>
      </c>
      <c r="V27" s="7"/>
      <c r="W27" s="7"/>
      <c r="X27" s="7"/>
      <c r="Y27" s="7"/>
    </row>
    <row r="28" spans="1:34">
      <c r="A28" s="1">
        <f t="shared" si="0"/>
        <v>59753</v>
      </c>
      <c r="B28" s="2" t="str">
        <f t="shared" si="1"/>
        <v>2017210163553</v>
      </c>
      <c r="C28" s="1" t="str">
        <f t="shared" si="2"/>
        <v>2017210</v>
      </c>
      <c r="D28" s="1">
        <v>2017</v>
      </c>
      <c r="E28" s="1">
        <v>2</v>
      </c>
      <c r="F28" s="1">
        <v>10</v>
      </c>
      <c r="G28" s="1">
        <v>16</v>
      </c>
      <c r="H28" s="1">
        <v>35</v>
      </c>
      <c r="I28" s="1">
        <v>53</v>
      </c>
      <c r="J28" s="1">
        <v>863</v>
      </c>
      <c r="K28" s="1" t="s">
        <v>0</v>
      </c>
      <c r="L28" s="1" t="e">
        <f>IF(#REF!=#REF!,IF(K28="Stroke",IF(K29="Stroke",IF((J29-J28)&lt;0,1000+J29-J28,J29-J28),""),""),"")</f>
        <v>#REF!</v>
      </c>
      <c r="M28" s="1" t="s">
        <v>1</v>
      </c>
      <c r="N28" s="1" t="s">
        <v>2</v>
      </c>
      <c r="O28" s="1">
        <v>1</v>
      </c>
      <c r="P28" s="1" t="e">
        <f>IF(#REF!=#REF!,IF(K28="Stroke",IF(K29="Stroke",IF(#REF!=#REF!,IF(Q28=Q29,IF((J29-J28)&lt;0,1000+J29-J28-O28,J29-J28-O28),""),""),""),""),"")</f>
        <v>#REF!</v>
      </c>
      <c r="Q28" s="1">
        <v>2</v>
      </c>
      <c r="R28" s="1" t="e">
        <f>IF(#REF!&lt;&gt;#REF!,COUNTIFS($K$112:$K$1378,$K$112,#REF!,#REF!),"")</f>
        <v>#REF!</v>
      </c>
      <c r="S28" s="1" t="e">
        <f>IF(AND(#REF!&lt;&gt;#REF!,#REF!=#REF!,M28="positive",M29="negative"),1,"")</f>
        <v>#REF!</v>
      </c>
      <c r="T28" s="1" t="e">
        <f>IF(AND(#REF!=#REF!,K:K="stroke",M:M="positive",S28&lt;&gt;"1"),1,"")</f>
        <v>#REF!</v>
      </c>
      <c r="U28" s="1" t="e">
        <f>IF((AND(R28&lt;&gt;"",W28&lt;&gt;1,K:K="stroke",M:M="negative",#REF!=#REF!)),IF(W28&lt;&gt;0,"",1),"")</f>
        <v>#REF!</v>
      </c>
      <c r="V28" s="1" t="e">
        <f>IF(R28="","",(SUM(S28:U28)+W28))</f>
        <v>#REF!</v>
      </c>
      <c r="W28" s="1" t="e">
        <f>IF(#REF!&lt;&gt;#REF!,COUNTIFS($K$112:$K$1378,"up",#REF!,#REF!),"")</f>
        <v>#REF!</v>
      </c>
      <c r="X28" s="1" t="e">
        <f>IF(#REF!&lt;&gt;#REF!,COUNTIFS($K$112:$K$1378,"SRS",#REF!,#REF!),"")</f>
        <v>#REF!</v>
      </c>
      <c r="Y28" s="1" t="e">
        <f>IF(R28&lt;&gt;"",IF(R28=1,"",COUNTIFS($O$112:$O$1378,"&gt;40",#REF!,#REF!)),"")</f>
        <v>#REF!</v>
      </c>
    </row>
    <row r="29" spans="1:34">
      <c r="A29" s="7">
        <f t="shared" si="0"/>
        <v>59753</v>
      </c>
      <c r="B29" s="8" t="str">
        <f t="shared" si="1"/>
        <v>2017210163553</v>
      </c>
      <c r="C29" s="1" t="str">
        <f t="shared" si="2"/>
        <v>2017210</v>
      </c>
      <c r="D29" s="1">
        <v>2017</v>
      </c>
      <c r="E29" s="1">
        <v>2</v>
      </c>
      <c r="F29" s="1">
        <v>10</v>
      </c>
      <c r="G29" s="1">
        <v>16</v>
      </c>
      <c r="H29" s="1">
        <v>35</v>
      </c>
      <c r="I29" s="1">
        <v>53</v>
      </c>
      <c r="J29" s="1">
        <v>888</v>
      </c>
      <c r="K29" s="1" t="s">
        <v>0</v>
      </c>
      <c r="L29" s="1" t="e">
        <f>IF(#REF!=#REF!,IF(K29="Stroke",IF(K30="Stroke",IF((J30-J29)&lt;0,1000+J30-J29,J30-J29),""),""),"")</f>
        <v>#REF!</v>
      </c>
      <c r="M29" s="1" t="s">
        <v>1</v>
      </c>
      <c r="N29" s="1" t="s">
        <v>2</v>
      </c>
      <c r="O29" s="1">
        <v>2</v>
      </c>
      <c r="P29" s="1" t="e">
        <f>IF(#REF!=#REF!,IF(K29="Stroke",IF(K30="Stroke",IF(#REF!=#REF!,IF(Q29=Q30,IF((J30-J29)&lt;0,1000+J30-J29-O29,J30-J29-O29),""),""),""),""),"")</f>
        <v>#REF!</v>
      </c>
      <c r="Q29" s="1">
        <v>2</v>
      </c>
      <c r="R29" s="1" t="e">
        <f>IF(#REF!&lt;&gt;#REF!,COUNTIFS($M$2:$M$988,$M$2,$C$2:$C$988,#REF!),"")</f>
        <v>#REF!</v>
      </c>
      <c r="S29" s="1" t="e">
        <f>IF(R29&lt;&gt;"",IF(R29=1,"",COUNTIFS($Q$2:$Q$988,"&gt;40",$C$2:$C$988,#REF!)),"")</f>
        <v>#REF!</v>
      </c>
      <c r="V29" s="7"/>
      <c r="W29" s="7"/>
      <c r="X29" s="7"/>
      <c r="Y29" s="7"/>
    </row>
    <row r="30" spans="1:34">
      <c r="A30" s="1">
        <f t="shared" si="0"/>
        <v>59753</v>
      </c>
      <c r="B30" s="2" t="str">
        <f t="shared" si="1"/>
        <v>2017210163553</v>
      </c>
      <c r="C30" s="1" t="str">
        <f t="shared" si="2"/>
        <v>2017210</v>
      </c>
      <c r="D30" s="1">
        <v>2017</v>
      </c>
      <c r="E30" s="1">
        <v>2</v>
      </c>
      <c r="F30" s="1">
        <v>10</v>
      </c>
      <c r="G30" s="1">
        <v>16</v>
      </c>
      <c r="H30" s="1">
        <v>35</v>
      </c>
      <c r="I30" s="1">
        <v>53</v>
      </c>
      <c r="J30" s="1">
        <v>888</v>
      </c>
      <c r="K30" s="1" t="s">
        <v>0</v>
      </c>
      <c r="L30" s="1" t="e">
        <f>IF(#REF!=#REF!,IF(K30="Stroke",IF(K31="Stroke",IF((J31-J30)&lt;0,1000+J31-J30,J31-J30),""),""),"")</f>
        <v>#REF!</v>
      </c>
      <c r="M30" s="1" t="s">
        <v>1</v>
      </c>
      <c r="N30" s="1" t="s">
        <v>2</v>
      </c>
      <c r="O30" s="1">
        <v>2</v>
      </c>
      <c r="P30" s="1" t="e">
        <f>IF(#REF!=#REF!,IF(K30="Stroke",IF(K31="Stroke",IF(#REF!=#REF!,IF(Q30=Q31,IF((J31-J30)&lt;0,1000+J31-J30-O30,J31-J30-O30),""),""),""),""),"")</f>
        <v>#REF!</v>
      </c>
      <c r="Q30" s="1">
        <v>2</v>
      </c>
      <c r="R30" s="1" t="e">
        <f>IF(#REF!&lt;&gt;#REF!,COUNTIFS($K$112:$K$1378,$K$112,#REF!,#REF!),"")</f>
        <v>#REF!</v>
      </c>
      <c r="S30" s="1" t="e">
        <f>IF(AND(#REF!&lt;&gt;#REF!,#REF!=#REF!,M30="positive",M31="negative"),1,"")</f>
        <v>#REF!</v>
      </c>
      <c r="T30" s="1" t="e">
        <f>IF(AND(#REF!=#REF!,K:K="stroke",M:M="positive",S30&lt;&gt;"1"),1,"")</f>
        <v>#REF!</v>
      </c>
      <c r="U30" s="1" t="e">
        <f>IF((AND(R30&lt;&gt;"",W30&lt;&gt;1,K:K="stroke",M:M="negative",#REF!=#REF!)),IF(W30&lt;&gt;0,"",1),"")</f>
        <v>#REF!</v>
      </c>
      <c r="V30" s="1" t="e">
        <f>IF(R30="","",(SUM(S30:U30)+W30))</f>
        <v>#REF!</v>
      </c>
      <c r="W30" s="1" t="e">
        <f>IF(#REF!&lt;&gt;#REF!,COUNTIFS($K$112:$K$1378,"up",#REF!,#REF!),"")</f>
        <v>#REF!</v>
      </c>
      <c r="X30" s="1" t="e">
        <f>IF(#REF!&lt;&gt;#REF!,COUNTIFS($K$112:$K$1378,"SRS",#REF!,#REF!),"")</f>
        <v>#REF!</v>
      </c>
      <c r="Y30" s="1" t="e">
        <f>IF(R30&lt;&gt;"",IF(R30=1,"",COUNTIFS($O$112:$O$1378,"&gt;40",#REF!,#REF!)),"")</f>
        <v>#REF!</v>
      </c>
    </row>
    <row r="31" spans="1:34">
      <c r="A31" s="7">
        <f t="shared" si="0"/>
        <v>59753</v>
      </c>
      <c r="B31" s="8" t="str">
        <f t="shared" si="1"/>
        <v>2017210163553</v>
      </c>
      <c r="C31" s="1" t="str">
        <f t="shared" si="2"/>
        <v>2017210</v>
      </c>
      <c r="D31" s="1">
        <v>2017</v>
      </c>
      <c r="E31" s="1">
        <v>2</v>
      </c>
      <c r="F31" s="1">
        <v>10</v>
      </c>
      <c r="G31" s="1">
        <v>16</v>
      </c>
      <c r="H31" s="1">
        <v>35</v>
      </c>
      <c r="I31" s="1">
        <v>53</v>
      </c>
      <c r="J31" s="1">
        <v>903</v>
      </c>
      <c r="K31" s="1" t="s">
        <v>0</v>
      </c>
      <c r="L31" s="1" t="e">
        <f>IF(#REF!=#REF!,IF(K31="Stroke",IF(K32="Stroke",IF((J32-J31)&lt;0,1000+J32-J31,J32-J31),""),""),"")</f>
        <v>#REF!</v>
      </c>
      <c r="M31" s="1" t="s">
        <v>1</v>
      </c>
      <c r="N31" s="1" t="s">
        <v>2</v>
      </c>
      <c r="O31" s="1">
        <v>2</v>
      </c>
      <c r="P31" s="1" t="e">
        <f>IF(#REF!=#REF!,IF(K31="Stroke",IF(K32="Stroke",IF(#REF!=#REF!,IF(Q31=Q32,IF((J32-J31)&lt;0,1000+J32-J31-O31,J32-J31-O31),""),""),""),""),"")</f>
        <v>#REF!</v>
      </c>
      <c r="Q31" s="1">
        <v>2</v>
      </c>
      <c r="R31" s="1" t="e">
        <f>IF(#REF!&lt;&gt;#REF!,COUNTIFS($M$2:$M$988,$M$2,$C$2:$C$988,#REF!),"")</f>
        <v>#REF!</v>
      </c>
      <c r="S31" s="1" t="e">
        <f>IF(R31&lt;&gt;"",IF(R31=1,"",COUNTIFS($Q$2:$Q$988,"&gt;40",$C$2:$C$988,#REF!)),"")</f>
        <v>#REF!</v>
      </c>
      <c r="V31" s="7"/>
      <c r="W31" s="7"/>
      <c r="X31" s="7"/>
      <c r="Y31" s="7"/>
    </row>
    <row r="32" spans="1:34">
      <c r="A32" s="1">
        <f t="shared" si="0"/>
        <v>59753</v>
      </c>
      <c r="B32" s="2" t="str">
        <f t="shared" si="1"/>
        <v>2017210163553</v>
      </c>
      <c r="C32" s="1" t="str">
        <f t="shared" si="2"/>
        <v>2017210</v>
      </c>
      <c r="D32" s="1">
        <v>2017</v>
      </c>
      <c r="E32" s="1">
        <v>2</v>
      </c>
      <c r="F32" s="1">
        <v>10</v>
      </c>
      <c r="G32" s="1">
        <v>16</v>
      </c>
      <c r="H32" s="1">
        <v>35</v>
      </c>
      <c r="I32" s="1">
        <v>53</v>
      </c>
      <c r="J32" s="1">
        <v>903</v>
      </c>
      <c r="K32" s="1" t="s">
        <v>0</v>
      </c>
      <c r="L32" s="1" t="e">
        <f>IF(#REF!=#REF!,IF(K32="Stroke",IF(K33="Stroke",IF((J33-J32)&lt;0,1000+J33-J32,J33-J32),""),""),"")</f>
        <v>#REF!</v>
      </c>
      <c r="M32" s="1" t="s">
        <v>1</v>
      </c>
      <c r="N32" s="1" t="s">
        <v>2</v>
      </c>
      <c r="O32" s="1">
        <v>2</v>
      </c>
      <c r="P32" s="1" t="e">
        <f>IF(#REF!=#REF!,IF(K32="Stroke",IF(K33="Stroke",IF(#REF!=#REF!,IF(Q32=Q33,IF((J33-J32)&lt;0,1000+J33-J32-O32,J33-J32-O32),""),""),""),""),"")</f>
        <v>#REF!</v>
      </c>
      <c r="Q32" s="1">
        <v>2</v>
      </c>
      <c r="R32" s="1" t="e">
        <f>IF(#REF!&lt;&gt;#REF!,COUNTIFS($K$112:$K$1378,$K$112,#REF!,#REF!),"")</f>
        <v>#REF!</v>
      </c>
      <c r="S32" s="1" t="e">
        <f>IF(AND(#REF!&lt;&gt;#REF!,#REF!=#REF!,M32="positive",M33="negative"),1,"")</f>
        <v>#REF!</v>
      </c>
      <c r="T32" s="1" t="e">
        <f>IF(AND(#REF!=#REF!,K:K="stroke",M:M="positive",S32&lt;&gt;"1"),1,"")</f>
        <v>#REF!</v>
      </c>
      <c r="U32" s="1" t="e">
        <f>IF((AND(R32&lt;&gt;"",W32&lt;&gt;1,K:K="stroke",M:M="negative",#REF!=#REF!)),IF(W32&lt;&gt;0,"",1),"")</f>
        <v>#REF!</v>
      </c>
      <c r="V32" s="1" t="e">
        <f>IF(R32="","",(SUM(S32:U32)+W32))</f>
        <v>#REF!</v>
      </c>
      <c r="W32" s="1" t="e">
        <f>IF(#REF!&lt;&gt;#REF!,COUNTIFS($K$112:$K$1378,"up",#REF!,#REF!),"")</f>
        <v>#REF!</v>
      </c>
      <c r="X32" s="1" t="e">
        <f>IF(#REF!&lt;&gt;#REF!,COUNTIFS($K$112:$K$1378,"SRS",#REF!,#REF!),"")</f>
        <v>#REF!</v>
      </c>
      <c r="Y32" s="1" t="e">
        <f>IF(R32&lt;&gt;"",IF(R32=1,"",COUNTIFS($O$112:$O$1378,"&gt;40",#REF!,#REF!)),"")</f>
        <v>#REF!</v>
      </c>
    </row>
    <row r="33" spans="1:34">
      <c r="A33" s="7">
        <f t="shared" si="0"/>
        <v>59753</v>
      </c>
      <c r="B33" s="8" t="str">
        <f t="shared" si="1"/>
        <v>2017210163553</v>
      </c>
      <c r="C33" s="1" t="str">
        <f t="shared" si="2"/>
        <v>2017210</v>
      </c>
      <c r="D33" s="1">
        <v>2017</v>
      </c>
      <c r="E33" s="1">
        <v>2</v>
      </c>
      <c r="F33" s="1">
        <v>10</v>
      </c>
      <c r="G33" s="1">
        <v>16</v>
      </c>
      <c r="H33" s="1">
        <v>35</v>
      </c>
      <c r="I33" s="1">
        <v>53</v>
      </c>
      <c r="J33" s="1">
        <v>921</v>
      </c>
      <c r="K33" s="1" t="s">
        <v>0</v>
      </c>
      <c r="L33" s="1" t="e">
        <f>IF(#REF!=#REF!,IF(K33="Stroke",IF(K34="Stroke",IF((J34-J33)&lt;0,1000+J34-J33,J34-J33),""),""),"")</f>
        <v>#REF!</v>
      </c>
      <c r="M33" s="1" t="s">
        <v>1</v>
      </c>
      <c r="N33" s="1" t="s">
        <v>2</v>
      </c>
      <c r="O33" s="1">
        <v>1</v>
      </c>
      <c r="P33" s="1" t="e">
        <f>IF(#REF!=#REF!,IF(K33="Stroke",IF(K34="Stroke",IF(#REF!=#REF!,IF(Q33=Q34,IF((J34-J33)&lt;0,1000+J34-J33-O33,J34-J33-O33),""),""),""),""),"")</f>
        <v>#REF!</v>
      </c>
      <c r="Q33" s="1">
        <v>2</v>
      </c>
      <c r="R33" s="1" t="e">
        <f>IF(#REF!&lt;&gt;#REF!,COUNTIFS($M$2:$M$988,$M$2,$C$2:$C$988,#REF!),"")</f>
        <v>#REF!</v>
      </c>
      <c r="S33" s="1" t="e">
        <f>IF(R33&lt;&gt;"",IF(R33=1,"",COUNTIFS($Q$2:$Q$988,"&gt;40",$C$2:$C$988,#REF!)),"")</f>
        <v>#REF!</v>
      </c>
      <c r="V33" s="7"/>
      <c r="W33" s="7"/>
      <c r="X33" s="7"/>
      <c r="Y33" s="7"/>
    </row>
    <row r="34" spans="1:34">
      <c r="A34" s="1">
        <f t="shared" si="0"/>
        <v>59753</v>
      </c>
      <c r="B34" s="2" t="str">
        <f t="shared" si="1"/>
        <v>2017210163553</v>
      </c>
      <c r="C34" s="1" t="str">
        <f t="shared" si="2"/>
        <v>2017210</v>
      </c>
      <c r="D34" s="1">
        <v>2017</v>
      </c>
      <c r="E34" s="1">
        <v>2</v>
      </c>
      <c r="F34" s="1">
        <v>10</v>
      </c>
      <c r="G34" s="1">
        <v>16</v>
      </c>
      <c r="H34" s="1">
        <v>35</v>
      </c>
      <c r="I34" s="1">
        <v>53</v>
      </c>
      <c r="J34" s="1">
        <v>921</v>
      </c>
      <c r="K34" s="1" t="s">
        <v>0</v>
      </c>
      <c r="L34" s="1" t="e">
        <f>IF(#REF!=#REF!,IF(K34="Stroke",IF(K35="Stroke",IF((J35-J34)&lt;0,1000+J35-J34,J35-J34),""),""),"")</f>
        <v>#REF!</v>
      </c>
      <c r="M34" s="1" t="s">
        <v>1</v>
      </c>
      <c r="N34" s="1" t="s">
        <v>2</v>
      </c>
      <c r="O34" s="1">
        <v>1</v>
      </c>
      <c r="P34" s="1" t="e">
        <f>IF(#REF!=#REF!,IF(K34="Stroke",IF(K35="Stroke",IF(#REF!=#REF!,IF(Q34=Q35,IF((J35-J34)&lt;0,1000+J35-J34-O34,J35-J34-O34),""),""),""),""),"")</f>
        <v>#REF!</v>
      </c>
      <c r="Q34" s="1">
        <v>2</v>
      </c>
      <c r="R34" s="1" t="e">
        <f>IF(#REF!&lt;&gt;#REF!,COUNTIFS($K$112:$K$1378,$K$112,#REF!,#REF!),"")</f>
        <v>#REF!</v>
      </c>
      <c r="S34" s="1" t="e">
        <f>IF(AND(#REF!&lt;&gt;#REF!,#REF!=#REF!,M34="positive",M35="negative"),1,"")</f>
        <v>#REF!</v>
      </c>
      <c r="T34" s="1" t="e">
        <f>IF(AND(#REF!=#REF!,K:K="stroke",M:M="positive",S34&lt;&gt;"1"),1,"")</f>
        <v>#REF!</v>
      </c>
      <c r="U34" s="1" t="e">
        <f>IF((AND(R34&lt;&gt;"",W34&lt;&gt;1,K:K="stroke",M:M="negative",#REF!=#REF!)),IF(W34&lt;&gt;0,"",1),"")</f>
        <v>#REF!</v>
      </c>
      <c r="V34" s="1" t="e">
        <f>IF(R34="","",(SUM(S34:U34)+W34))</f>
        <v>#REF!</v>
      </c>
      <c r="W34" s="1" t="e">
        <f>IF(#REF!&lt;&gt;#REF!,COUNTIFS($K$112:$K$1378,"up",#REF!,#REF!),"")</f>
        <v>#REF!</v>
      </c>
      <c r="X34" s="1" t="e">
        <f>IF(#REF!&lt;&gt;#REF!,COUNTIFS($K$112:$K$1378,"SRS",#REF!,#REF!),"")</f>
        <v>#REF!</v>
      </c>
      <c r="Y34" s="1" t="e">
        <f>IF(R34&lt;&gt;"",IF(R34=1,"",COUNTIFS($O$112:$O$1378,"&gt;40",#REF!,#REF!)),"")</f>
        <v>#REF!</v>
      </c>
    </row>
    <row r="35" spans="1:34">
      <c r="A35" s="7">
        <f t="shared" si="0"/>
        <v>59753</v>
      </c>
      <c r="B35" s="8" t="str">
        <f t="shared" si="1"/>
        <v>2017210163553</v>
      </c>
      <c r="C35" s="1" t="str">
        <f t="shared" si="2"/>
        <v>2017210</v>
      </c>
      <c r="D35" s="1">
        <v>2017</v>
      </c>
      <c r="E35" s="1">
        <v>2</v>
      </c>
      <c r="F35" s="1">
        <v>10</v>
      </c>
      <c r="G35" s="1">
        <v>16</v>
      </c>
      <c r="H35" s="1">
        <v>35</v>
      </c>
      <c r="I35" s="1">
        <v>53</v>
      </c>
      <c r="J35" s="1">
        <v>942</v>
      </c>
      <c r="K35" s="1" t="s">
        <v>0</v>
      </c>
      <c r="L35" s="1" t="e">
        <f>IF(#REF!=#REF!,IF(K35="Stroke",IF(K36="Stroke",IF((J36-J35)&lt;0,1000+J36-J35,J36-J35),""),""),"")</f>
        <v>#REF!</v>
      </c>
      <c r="M35" s="1" t="s">
        <v>1</v>
      </c>
      <c r="N35" s="1" t="s">
        <v>2</v>
      </c>
      <c r="O35" s="1">
        <v>1</v>
      </c>
      <c r="P35" s="1" t="e">
        <f>IF(#REF!=#REF!,IF(K35="Stroke",IF(K36="Stroke",IF(#REF!=#REF!,IF(Q35=Q36,IF((J36-J35)&lt;0,1000+J36-J35-O35,J36-J35-O35),""),""),""),""),"")</f>
        <v>#REF!</v>
      </c>
      <c r="Q35" s="1">
        <v>2</v>
      </c>
      <c r="R35" s="1" t="e">
        <f>IF(#REF!&lt;&gt;#REF!,COUNTIFS($M$2:$M$988,$M$2,$C$2:$C$988,#REF!),"")</f>
        <v>#REF!</v>
      </c>
      <c r="S35" s="1" t="e">
        <f>IF(R35&lt;&gt;"",IF(R35=1,"",COUNTIFS($Q$2:$Q$988,"&gt;40",$C$2:$C$988,#REF!)),"")</f>
        <v>#REF!</v>
      </c>
      <c r="V35" s="7"/>
      <c r="W35" s="7"/>
      <c r="X35" s="7"/>
      <c r="Y35" s="7"/>
    </row>
    <row r="36" spans="1:34">
      <c r="A36" s="1">
        <f t="shared" si="0"/>
        <v>59753</v>
      </c>
      <c r="B36" s="2" t="str">
        <f t="shared" si="1"/>
        <v>2017210163553</v>
      </c>
      <c r="C36" s="1" t="str">
        <f t="shared" si="2"/>
        <v>2017210</v>
      </c>
      <c r="D36" s="1">
        <v>2017</v>
      </c>
      <c r="E36" s="1">
        <v>2</v>
      </c>
      <c r="F36" s="1">
        <v>10</v>
      </c>
      <c r="G36" s="1">
        <v>16</v>
      </c>
      <c r="H36" s="1">
        <v>35</v>
      </c>
      <c r="I36" s="1">
        <v>53</v>
      </c>
      <c r="J36" s="1">
        <v>942</v>
      </c>
      <c r="K36" s="1" t="s">
        <v>0</v>
      </c>
      <c r="L36" s="1" t="e">
        <f>IF(#REF!=#REF!,IF(K36="Stroke",IF(K37="Stroke",IF((J37-J36)&lt;0,1000+J37-J36,J37-J36),""),""),"")</f>
        <v>#REF!</v>
      </c>
      <c r="M36" s="1" t="s">
        <v>1</v>
      </c>
      <c r="N36" s="1" t="s">
        <v>2</v>
      </c>
      <c r="O36" s="1">
        <v>1</v>
      </c>
      <c r="P36" s="1" t="e">
        <f>IF(#REF!=#REF!,IF(K36="Stroke",IF(K37="Stroke",IF(#REF!=#REF!,IF(Q36=Q37,IF((J37-J36)&lt;0,1000+J37-J36-O36,J37-J36-O36),""),""),""),""),"")</f>
        <v>#REF!</v>
      </c>
      <c r="Q36" s="1">
        <v>2</v>
      </c>
      <c r="R36" s="1" t="e">
        <f>IF(#REF!&lt;&gt;#REF!,COUNTIFS($K$112:$K$1378,$K$112,#REF!,#REF!),"")</f>
        <v>#REF!</v>
      </c>
      <c r="S36" s="1" t="e">
        <f>IF(AND(#REF!&lt;&gt;#REF!,#REF!=#REF!,M36="positive",M37="negative"),1,"")</f>
        <v>#REF!</v>
      </c>
      <c r="T36" s="1" t="e">
        <f>IF(AND(#REF!=#REF!,K:K="stroke",M:M="positive",S36&lt;&gt;"1"),1,"")</f>
        <v>#REF!</v>
      </c>
      <c r="U36" s="1" t="e">
        <f>IF((AND(R36&lt;&gt;"",W36&lt;&gt;1,K:K="stroke",M:M="negative",#REF!=#REF!)),IF(W36&lt;&gt;0,"",1),"")</f>
        <v>#REF!</v>
      </c>
      <c r="V36" s="1" t="e">
        <f>IF(R36="","",(SUM(S36:U36)+W36))</f>
        <v>#REF!</v>
      </c>
      <c r="W36" s="1" t="e">
        <f>IF(#REF!&lt;&gt;#REF!,COUNTIFS($K$112:$K$1378,"up",#REF!,#REF!),"")</f>
        <v>#REF!</v>
      </c>
      <c r="X36" s="1" t="e">
        <f>IF(#REF!&lt;&gt;#REF!,COUNTIFS($K$112:$K$1378,"SRS",#REF!,#REF!),"")</f>
        <v>#REF!</v>
      </c>
      <c r="Y36" s="1" t="e">
        <f>IF(R36&lt;&gt;"",IF(R36=1,"",COUNTIFS($O$112:$O$1378,"&gt;40",#REF!,#REF!)),"")</f>
        <v>#REF!</v>
      </c>
    </row>
    <row r="37" spans="1:34">
      <c r="A37" s="7">
        <f t="shared" si="0"/>
        <v>59753</v>
      </c>
      <c r="B37" s="8" t="str">
        <f t="shared" si="1"/>
        <v>2017210163553</v>
      </c>
      <c r="C37" s="1" t="str">
        <f t="shared" si="2"/>
        <v>2017210</v>
      </c>
      <c r="D37" s="1">
        <v>2017</v>
      </c>
      <c r="E37" s="1">
        <v>2</v>
      </c>
      <c r="F37" s="1">
        <v>10</v>
      </c>
      <c r="G37" s="1">
        <v>16</v>
      </c>
      <c r="H37" s="1">
        <v>35</v>
      </c>
      <c r="I37" s="1">
        <v>53</v>
      </c>
      <c r="J37" s="1">
        <v>959</v>
      </c>
      <c r="K37" s="1" t="s">
        <v>0</v>
      </c>
      <c r="L37" s="1" t="e">
        <f>IF(#REF!=#REF!,IF(K37="Stroke",IF(K38="Stroke",IF((J38-J37)&lt;0,1000+J38-J37,J38-J37),""),""),"")</f>
        <v>#REF!</v>
      </c>
      <c r="M37" s="1" t="s">
        <v>1</v>
      </c>
      <c r="N37" s="1" t="s">
        <v>2</v>
      </c>
      <c r="O37" s="1">
        <v>2</v>
      </c>
      <c r="P37" s="1" t="e">
        <f>IF(#REF!=#REF!,IF(K37="Stroke",IF(K38="Stroke",IF(#REF!=#REF!,IF(Q37=Q38,IF((J38-J37)&lt;0,1000+J38-J37-O37,J38-J37-O37),""),""),""),""),"")</f>
        <v>#REF!</v>
      </c>
      <c r="Q37" s="1">
        <v>2</v>
      </c>
      <c r="R37" s="1" t="e">
        <f>IF(#REF!&lt;&gt;#REF!,COUNTIFS($M$2:$M$988,$M$2,$C$2:$C$988,#REF!),"")</f>
        <v>#REF!</v>
      </c>
      <c r="S37" s="1" t="e">
        <f>IF(R37&lt;&gt;"",IF(R37=1,"",COUNTIFS($Q$2:$Q$988,"&gt;40",$C$2:$C$988,#REF!)),"")</f>
        <v>#REF!</v>
      </c>
      <c r="V37" s="7"/>
      <c r="W37" s="7"/>
      <c r="X37" s="7"/>
      <c r="Y37" s="7"/>
    </row>
    <row r="38" spans="1:34" s="5" customFormat="1">
      <c r="A38" s="1">
        <f t="shared" si="0"/>
        <v>59753</v>
      </c>
      <c r="B38" s="2" t="str">
        <f t="shared" si="1"/>
        <v>2017210163553</v>
      </c>
      <c r="C38" s="1" t="str">
        <f t="shared" si="2"/>
        <v>2017210</v>
      </c>
      <c r="D38" s="1">
        <v>2017</v>
      </c>
      <c r="E38" s="1">
        <v>2</v>
      </c>
      <c r="F38" s="1">
        <v>10</v>
      </c>
      <c r="G38" s="1">
        <v>16</v>
      </c>
      <c r="H38" s="1">
        <v>35</v>
      </c>
      <c r="I38" s="1">
        <v>53</v>
      </c>
      <c r="J38" s="1">
        <v>959</v>
      </c>
      <c r="K38" s="1" t="s">
        <v>0</v>
      </c>
      <c r="L38" s="1" t="e">
        <f>IF(#REF!=#REF!,IF(K38="Stroke",IF(K39="Stroke",IF((J39-J38)&lt;0,1000+J39-J38,J39-J38),""),""),"")</f>
        <v>#REF!</v>
      </c>
      <c r="M38" s="1" t="s">
        <v>1</v>
      </c>
      <c r="N38" s="1" t="s">
        <v>2</v>
      </c>
      <c r="O38" s="1">
        <v>2</v>
      </c>
      <c r="P38" s="1" t="e">
        <f>IF(#REF!=#REF!,IF(K38="Stroke",IF(K39="Stroke",IF(#REF!=#REF!,IF(Q38=Q39,IF((J39-J38)&lt;0,1000+J39-J38-O38,J39-J38-O38),""),""),""),""),"")</f>
        <v>#REF!</v>
      </c>
      <c r="Q38" s="1">
        <v>2</v>
      </c>
      <c r="R38" s="1" t="e">
        <f>IF(#REF!&lt;&gt;#REF!,COUNTIFS($K$112:$K$1378,$K$112,#REF!,#REF!),"")</f>
        <v>#REF!</v>
      </c>
      <c r="S38" s="1" t="e">
        <f>IF(AND(#REF!&lt;&gt;#REF!,#REF!=#REF!,M38="positive",M39="negative"),1,"")</f>
        <v>#REF!</v>
      </c>
      <c r="T38" s="1" t="e">
        <f>IF(AND(#REF!=#REF!,K:K="stroke",M:M="positive",S38&lt;&gt;"1"),1,"")</f>
        <v>#REF!</v>
      </c>
      <c r="U38" s="1" t="e">
        <f>IF((AND(R38&lt;&gt;"",W38&lt;&gt;1,K:K="stroke",M:M="negative",#REF!=#REF!)),IF(W38&lt;&gt;0,"",1),"")</f>
        <v>#REF!</v>
      </c>
      <c r="V38" s="1" t="e">
        <f>IF(R38="","",(SUM(S38:U38)+W38))</f>
        <v>#REF!</v>
      </c>
      <c r="W38" s="1" t="e">
        <f>IF(#REF!&lt;&gt;#REF!,COUNTIFS($K$112:$K$1378,"up",#REF!,#REF!),"")</f>
        <v>#REF!</v>
      </c>
      <c r="X38" s="1" t="e">
        <f>IF(#REF!&lt;&gt;#REF!,COUNTIFS($K$112:$K$1378,"SRS",#REF!,#REF!),"")</f>
        <v>#REF!</v>
      </c>
      <c r="Y38" s="1" t="e">
        <f>IF(R38&lt;&gt;"",IF(R38=1,"",COUNTIFS($O$112:$O$1378,"&gt;40",#REF!,#REF!)),"")</f>
        <v>#REF!</v>
      </c>
      <c r="Z38" s="1"/>
      <c r="AA38" s="1"/>
      <c r="AB38" s="1"/>
      <c r="AC38" s="1"/>
      <c r="AD38" s="1"/>
      <c r="AE38" s="1"/>
      <c r="AF38" s="1"/>
      <c r="AG38" s="1"/>
      <c r="AH38" s="1"/>
    </row>
    <row r="39" spans="1:34">
      <c r="A39" s="7">
        <f t="shared" si="0"/>
        <v>59753</v>
      </c>
      <c r="B39" s="8" t="str">
        <f t="shared" si="1"/>
        <v>2017210163553</v>
      </c>
      <c r="C39" s="1" t="str">
        <f t="shared" si="2"/>
        <v>2017210</v>
      </c>
      <c r="D39" s="1">
        <v>2017</v>
      </c>
      <c r="E39" s="1">
        <v>2</v>
      </c>
      <c r="F39" s="1">
        <v>10</v>
      </c>
      <c r="G39" s="1">
        <v>16</v>
      </c>
      <c r="H39" s="1">
        <v>35</v>
      </c>
      <c r="I39" s="1">
        <v>53</v>
      </c>
      <c r="J39" s="1">
        <v>978</v>
      </c>
      <c r="K39" s="1" t="s">
        <v>0</v>
      </c>
      <c r="L39" s="1" t="e">
        <f>IF(#REF!=#REF!,IF(K39="Stroke",IF(K40="Stroke",IF((J40-J39)&lt;0,1000+J40-J39,J40-J39),""),""),"")</f>
        <v>#REF!</v>
      </c>
      <c r="M39" s="1" t="s">
        <v>1</v>
      </c>
      <c r="N39" s="1" t="s">
        <v>2</v>
      </c>
      <c r="O39" s="1">
        <v>1</v>
      </c>
      <c r="P39" s="1" t="e">
        <f>IF(#REF!=#REF!,IF(K39="Stroke",IF(K40="Stroke",IF(#REF!=#REF!,IF(Q39=Q40,IF((J40-J39)&lt;0,1000+J40-J39-O39,J40-J39-O39),""),""),""),""),"")</f>
        <v>#REF!</v>
      </c>
      <c r="Q39" s="1">
        <v>2</v>
      </c>
      <c r="R39" s="1" t="e">
        <f>IF(#REF!&lt;&gt;#REF!,COUNTIFS($M$2:$M$988,$M$2,$C$2:$C$988,#REF!),"")</f>
        <v>#REF!</v>
      </c>
      <c r="S39" s="1" t="e">
        <f>IF(R39&lt;&gt;"",IF(R39=1,"",COUNTIFS($Q$2:$Q$988,"&gt;40",$C$2:$C$988,#REF!)),"")</f>
        <v>#REF!</v>
      </c>
      <c r="V39" s="7"/>
      <c r="W39" s="7"/>
      <c r="X39" s="7"/>
      <c r="Y39" s="7"/>
    </row>
    <row r="40" spans="1:34">
      <c r="A40" s="1">
        <f t="shared" si="0"/>
        <v>59753</v>
      </c>
      <c r="B40" s="2" t="str">
        <f t="shared" si="1"/>
        <v>2017210163553</v>
      </c>
      <c r="C40" s="1" t="str">
        <f t="shared" si="2"/>
        <v>2017210</v>
      </c>
      <c r="D40" s="1">
        <v>2017</v>
      </c>
      <c r="E40" s="1">
        <v>2</v>
      </c>
      <c r="F40" s="1">
        <v>10</v>
      </c>
      <c r="G40" s="1">
        <v>16</v>
      </c>
      <c r="H40" s="1">
        <v>35</v>
      </c>
      <c r="I40" s="1">
        <v>53</v>
      </c>
      <c r="J40" s="1">
        <v>978</v>
      </c>
      <c r="K40" s="1" t="s">
        <v>0</v>
      </c>
      <c r="L40" s="1" t="e">
        <f>IF(#REF!=#REF!,IF(K40="Stroke",IF(K41="Stroke",IF((J41-J40)&lt;0,1000+J41-J40,J41-J40),""),""),"")</f>
        <v>#REF!</v>
      </c>
      <c r="M40" s="1" t="s">
        <v>1</v>
      </c>
      <c r="N40" s="1" t="s">
        <v>2</v>
      </c>
      <c r="O40" s="1">
        <v>1</v>
      </c>
      <c r="P40" s="1" t="e">
        <f>IF(#REF!=#REF!,IF(K40="Stroke",IF(K41="Stroke",IF(#REF!=#REF!,IF(Q40=Q41,IF((J41-J40)&lt;0,1000+J41-J40-O40,J41-J40-O40),""),""),""),""),"")</f>
        <v>#REF!</v>
      </c>
      <c r="Q40" s="1">
        <v>2</v>
      </c>
      <c r="R40" s="1" t="e">
        <f>IF(#REF!&lt;&gt;#REF!,COUNTIFS($K$112:$K$1378,$K$112,#REF!,#REF!),"")</f>
        <v>#REF!</v>
      </c>
      <c r="S40" s="1" t="e">
        <f>IF(AND(#REF!&lt;&gt;#REF!,#REF!=#REF!,M40="positive",M41="negative"),1,"")</f>
        <v>#REF!</v>
      </c>
      <c r="T40" s="1" t="e">
        <f>IF(AND(#REF!=#REF!,K:K="stroke",M:M="positive",S40&lt;&gt;"1"),1,"")</f>
        <v>#REF!</v>
      </c>
      <c r="U40" s="1" t="e">
        <f>IF((AND(R40&lt;&gt;"",W40&lt;&gt;1,K:K="stroke",M:M="negative",#REF!=#REF!)),IF(W40&lt;&gt;0,"",1),"")</f>
        <v>#REF!</v>
      </c>
      <c r="V40" s="1" t="e">
        <f>IF(R40="","",(SUM(S40:U40)+W40))</f>
        <v>#REF!</v>
      </c>
      <c r="W40" s="1" t="e">
        <f>IF(#REF!&lt;&gt;#REF!,COUNTIFS($K$112:$K$1378,"up",#REF!,#REF!),"")</f>
        <v>#REF!</v>
      </c>
      <c r="X40" s="1" t="e">
        <f>IF(#REF!&lt;&gt;#REF!,COUNTIFS($K$112:$K$1378,"SRS",#REF!,#REF!),"")</f>
        <v>#REF!</v>
      </c>
      <c r="Y40" s="1" t="e">
        <f>IF(R40&lt;&gt;"",IF(R40=1,"",COUNTIFS($O$112:$O$1378,"&gt;40",#REF!,#REF!)),"")</f>
        <v>#REF!</v>
      </c>
    </row>
    <row r="41" spans="1:34">
      <c r="A41" s="7">
        <f t="shared" si="0"/>
        <v>59753</v>
      </c>
      <c r="B41" s="8" t="str">
        <f t="shared" si="1"/>
        <v>2017210163553</v>
      </c>
      <c r="C41" s="1" t="str">
        <f t="shared" si="2"/>
        <v>2017210</v>
      </c>
      <c r="D41" s="1">
        <v>2017</v>
      </c>
      <c r="E41" s="1">
        <v>2</v>
      </c>
      <c r="F41" s="1">
        <v>10</v>
      </c>
      <c r="G41" s="1">
        <v>16</v>
      </c>
      <c r="H41" s="1">
        <v>35</v>
      </c>
      <c r="I41" s="1">
        <v>53</v>
      </c>
      <c r="J41" s="1">
        <v>996</v>
      </c>
      <c r="K41" s="1" t="s">
        <v>0</v>
      </c>
      <c r="L41" s="1" t="e">
        <f>IF(#REF!=#REF!,IF(K41="Stroke",IF(K42="Stroke",IF((J42-J41)&lt;0,1000+J42-J41,J42-J41),""),""),"")</f>
        <v>#REF!</v>
      </c>
      <c r="M41" s="1" t="s">
        <v>1</v>
      </c>
      <c r="N41" s="1" t="s">
        <v>2</v>
      </c>
      <c r="O41" s="1">
        <v>2</v>
      </c>
      <c r="P41" s="1" t="e">
        <f>IF(#REF!=#REF!,IF(K41="Stroke",IF(K42="Stroke",IF(#REF!=#REF!,IF(Q41=Q42,IF((J42-J41)&lt;0,1000+J42-J41-O41,J42-J41-O41),""),""),""),""),"")</f>
        <v>#REF!</v>
      </c>
      <c r="Q41" s="1">
        <v>2</v>
      </c>
      <c r="R41" s="1" t="e">
        <f>IF(#REF!&lt;&gt;#REF!,COUNTIFS($M$2:$M$988,$M$2,$C$2:$C$988,#REF!),"")</f>
        <v>#REF!</v>
      </c>
      <c r="S41" s="1" t="e">
        <f>IF(R41&lt;&gt;"",IF(R41=1,"",COUNTIFS($Q$2:$Q$988,"&gt;40",$C$2:$C$988,#REF!)),"")</f>
        <v>#REF!</v>
      </c>
      <c r="V41" s="7"/>
      <c r="W41" s="7"/>
      <c r="X41" s="7"/>
      <c r="Y41" s="7"/>
    </row>
    <row r="42" spans="1:34">
      <c r="A42" s="1">
        <f t="shared" si="0"/>
        <v>59753</v>
      </c>
      <c r="B42" s="2" t="str">
        <f t="shared" si="1"/>
        <v>2017210163553</v>
      </c>
      <c r="C42" s="1" t="str">
        <f t="shared" si="2"/>
        <v>2017210</v>
      </c>
      <c r="D42" s="1">
        <v>2017</v>
      </c>
      <c r="E42" s="1">
        <v>2</v>
      </c>
      <c r="F42" s="1">
        <v>10</v>
      </c>
      <c r="G42" s="1">
        <v>16</v>
      </c>
      <c r="H42" s="1">
        <v>35</v>
      </c>
      <c r="I42" s="1">
        <v>53</v>
      </c>
      <c r="J42" s="1">
        <v>996</v>
      </c>
      <c r="K42" s="1" t="s">
        <v>0</v>
      </c>
      <c r="L42" s="1" t="e">
        <f>IF(#REF!=#REF!,IF(K42="Stroke",IF(K43="Stroke",IF((J43-J42)&lt;0,1000+J43-J42,J43-J42),""),""),"")</f>
        <v>#REF!</v>
      </c>
      <c r="M42" s="1" t="s">
        <v>1</v>
      </c>
      <c r="N42" s="1" t="s">
        <v>2</v>
      </c>
      <c r="O42" s="1">
        <v>2</v>
      </c>
      <c r="P42" s="1" t="e">
        <f>IF(#REF!=#REF!,IF(K42="Stroke",IF(K43="Stroke",IF(#REF!=#REF!,IF(Q42=Q43,IF((J43-J42)&lt;0,1000+J43-J42-O42,J43-J42-O42),""),""),""),""),"")</f>
        <v>#REF!</v>
      </c>
      <c r="Q42" s="1">
        <v>2</v>
      </c>
      <c r="R42" s="1" t="e">
        <f>IF(#REF!&lt;&gt;#REF!,COUNTIFS($K$112:$K$1378,$K$112,#REF!,#REF!),"")</f>
        <v>#REF!</v>
      </c>
      <c r="S42" s="1" t="e">
        <f>IF(AND(#REF!&lt;&gt;#REF!,#REF!=#REF!,M42="positive",M43="negative"),1,"")</f>
        <v>#REF!</v>
      </c>
      <c r="T42" s="1" t="e">
        <f>IF(AND(#REF!=#REF!,K:K="stroke",M:M="positive",S42&lt;&gt;"1"),1,"")</f>
        <v>#REF!</v>
      </c>
      <c r="U42" s="1" t="e">
        <f>IF((AND(R42&lt;&gt;"",W42&lt;&gt;1,K:K="stroke",M:M="negative",#REF!=#REF!)),IF(W42&lt;&gt;0,"",1),"")</f>
        <v>#REF!</v>
      </c>
      <c r="V42" s="1" t="e">
        <f>IF(R42="","",(SUM(S42:U42)+W42))</f>
        <v>#REF!</v>
      </c>
      <c r="W42" s="1" t="e">
        <f>IF(#REF!&lt;&gt;#REF!,COUNTIFS($K$112:$K$1378,"up",#REF!,#REF!),"")</f>
        <v>#REF!</v>
      </c>
      <c r="X42" s="1" t="e">
        <f>IF(#REF!&lt;&gt;#REF!,COUNTIFS($K$112:$K$1378,"SRS",#REF!,#REF!),"")</f>
        <v>#REF!</v>
      </c>
      <c r="Y42" s="1" t="e">
        <f>IF(R42&lt;&gt;"",IF(R42=1,"",COUNTIFS($O$112:$O$1378,"&gt;40",#REF!,#REF!)),"")</f>
        <v>#REF!</v>
      </c>
    </row>
    <row r="43" spans="1:34" s="5" customFormat="1">
      <c r="A43" s="7">
        <f t="shared" si="0"/>
        <v>59754</v>
      </c>
      <c r="B43" s="8" t="str">
        <f t="shared" si="1"/>
        <v>2017210163554</v>
      </c>
      <c r="C43" s="1" t="str">
        <f t="shared" si="2"/>
        <v>2017210</v>
      </c>
      <c r="D43" s="1">
        <v>2017</v>
      </c>
      <c r="E43" s="1">
        <v>2</v>
      </c>
      <c r="F43" s="1">
        <v>10</v>
      </c>
      <c r="G43" s="1">
        <v>16</v>
      </c>
      <c r="H43" s="1">
        <v>35</v>
      </c>
      <c r="I43" s="1">
        <v>54</v>
      </c>
      <c r="J43" s="1">
        <v>12</v>
      </c>
      <c r="K43" s="1" t="s">
        <v>0</v>
      </c>
      <c r="L43" s="1" t="e">
        <f>IF(#REF!=#REF!,IF(K43="Stroke",IF(K44="Stroke",IF((J44-J43)&lt;0,1000+J44-J43,J44-J43),""),""),"")</f>
        <v>#REF!</v>
      </c>
      <c r="M43" s="1" t="s">
        <v>1</v>
      </c>
      <c r="N43" s="1" t="s">
        <v>2</v>
      </c>
      <c r="O43" s="1">
        <v>1</v>
      </c>
      <c r="P43" s="1" t="e">
        <f>IF(#REF!=#REF!,IF(K43="Stroke",IF(K44="Stroke",IF(#REF!=#REF!,IF(Q43=Q44,IF((J44-J43)&lt;0,1000+J44-J43-O43,J44-J43-O43),""),""),""),""),"")</f>
        <v>#REF!</v>
      </c>
      <c r="Q43" s="1">
        <v>2</v>
      </c>
      <c r="R43" s="1" t="e">
        <f>IF(#REF!&lt;&gt;#REF!,COUNTIFS($M$2:$M$988,$M$2,$C$2:$C$988,#REF!),"")</f>
        <v>#REF!</v>
      </c>
      <c r="S43" s="1" t="e">
        <f>IF(R43&lt;&gt;"",IF(R43=1,"",COUNTIFS($Q$2:$Q$988,"&gt;40",$C$2:$C$988,#REF!)),"")</f>
        <v>#REF!</v>
      </c>
      <c r="T43" s="1"/>
      <c r="U43" s="1"/>
      <c r="V43" s="7"/>
      <c r="W43" s="7"/>
      <c r="X43" s="7"/>
      <c r="Y43" s="7"/>
      <c r="Z43" s="1"/>
      <c r="AA43" s="1"/>
      <c r="AB43" s="1"/>
      <c r="AC43" s="1"/>
      <c r="AD43" s="1"/>
      <c r="AE43" s="1"/>
      <c r="AF43" s="1"/>
      <c r="AG43" s="1"/>
      <c r="AH43" s="1"/>
    </row>
    <row r="44" spans="1:34" s="5" customFormat="1">
      <c r="A44" s="1">
        <f t="shared" si="0"/>
        <v>59754</v>
      </c>
      <c r="B44" s="2" t="str">
        <f t="shared" si="1"/>
        <v>2017210163554</v>
      </c>
      <c r="C44" s="1" t="str">
        <f t="shared" si="2"/>
        <v>2017210</v>
      </c>
      <c r="D44" s="1">
        <v>2017</v>
      </c>
      <c r="E44" s="1">
        <v>2</v>
      </c>
      <c r="F44" s="1">
        <v>10</v>
      </c>
      <c r="G44" s="1">
        <v>16</v>
      </c>
      <c r="H44" s="1">
        <v>35</v>
      </c>
      <c r="I44" s="1">
        <v>54</v>
      </c>
      <c r="J44" s="1">
        <v>12</v>
      </c>
      <c r="K44" s="1" t="s">
        <v>0</v>
      </c>
      <c r="L44" s="1" t="e">
        <f>IF(#REF!=#REF!,IF(K44="Stroke",IF(K45="Stroke",IF((J45-J44)&lt;0,1000+J45-J44,J45-J44),""),""),"")</f>
        <v>#REF!</v>
      </c>
      <c r="M44" s="1" t="s">
        <v>1</v>
      </c>
      <c r="N44" s="1" t="s">
        <v>2</v>
      </c>
      <c r="O44" s="1">
        <v>1</v>
      </c>
      <c r="P44" s="1" t="e">
        <f>IF(#REF!=#REF!,IF(K44="Stroke",IF(K45="Stroke",IF(#REF!=#REF!,IF(Q44=Q45,IF((J45-J44)&lt;0,1000+J45-J44-O44,J45-J44-O44),""),""),""),""),"")</f>
        <v>#REF!</v>
      </c>
      <c r="Q44" s="1">
        <v>2</v>
      </c>
      <c r="R44" s="1" t="e">
        <f>IF(#REF!&lt;&gt;#REF!,COUNTIFS($K$112:$K$1378,$K$112,#REF!,#REF!),"")</f>
        <v>#REF!</v>
      </c>
      <c r="S44" s="1" t="e">
        <f>IF(AND(#REF!&lt;&gt;#REF!,#REF!=#REF!,M44="positive",M45="negative"),1,"")</f>
        <v>#REF!</v>
      </c>
      <c r="T44" s="1" t="e">
        <f>IF(AND(#REF!=#REF!,K:K="stroke",M:M="positive",S44&lt;&gt;"1"),1,"")</f>
        <v>#REF!</v>
      </c>
      <c r="U44" s="1" t="e">
        <f>IF((AND(R44&lt;&gt;"",W44&lt;&gt;1,K:K="stroke",M:M="negative",#REF!=#REF!)),IF(W44&lt;&gt;0,"",1),"")</f>
        <v>#REF!</v>
      </c>
      <c r="V44" s="1" t="e">
        <f>IF(R44="","",(SUM(S44:U44)+W44))</f>
        <v>#REF!</v>
      </c>
      <c r="W44" s="1" t="e">
        <f>IF(#REF!&lt;&gt;#REF!,COUNTIFS($K$112:$K$1378,"up",#REF!,#REF!),"")</f>
        <v>#REF!</v>
      </c>
      <c r="X44" s="1" t="e">
        <f>IF(#REF!&lt;&gt;#REF!,COUNTIFS($K$112:$K$1378,"SRS",#REF!,#REF!),"")</f>
        <v>#REF!</v>
      </c>
      <c r="Y44" s="1" t="e">
        <f>IF(R44&lt;&gt;"",IF(R44=1,"",COUNTIFS($O$112:$O$1378,"&gt;40",#REF!,#REF!)),"")</f>
        <v>#REF!</v>
      </c>
      <c r="Z44" s="1"/>
      <c r="AA44" s="1"/>
      <c r="AB44" s="1"/>
      <c r="AC44" s="1"/>
      <c r="AD44" s="1"/>
      <c r="AE44" s="1"/>
      <c r="AF44" s="1"/>
      <c r="AG44" s="1"/>
      <c r="AH44" s="1"/>
    </row>
    <row r="45" spans="1:34">
      <c r="A45" s="7">
        <f t="shared" si="0"/>
        <v>59754</v>
      </c>
      <c r="B45" s="8" t="str">
        <f t="shared" si="1"/>
        <v>2017210163554</v>
      </c>
      <c r="C45" s="1" t="str">
        <f t="shared" si="2"/>
        <v>2017210</v>
      </c>
      <c r="D45" s="1">
        <v>2017</v>
      </c>
      <c r="E45" s="1">
        <v>2</v>
      </c>
      <c r="F45" s="1">
        <v>10</v>
      </c>
      <c r="G45" s="1">
        <v>16</v>
      </c>
      <c r="H45" s="1">
        <v>35</v>
      </c>
      <c r="I45" s="1">
        <v>54</v>
      </c>
      <c r="J45" s="1">
        <v>31</v>
      </c>
      <c r="K45" s="1" t="s">
        <v>0</v>
      </c>
      <c r="L45" s="1" t="e">
        <f>IF(#REF!=#REF!,IF(K45="Stroke",IF(K46="Stroke",IF((J46-J45)&lt;0,1000+J46-J45,J46-J45),""),""),"")</f>
        <v>#REF!</v>
      </c>
      <c r="M45" s="1" t="s">
        <v>1</v>
      </c>
      <c r="N45" s="1" t="s">
        <v>2</v>
      </c>
      <c r="O45" s="1">
        <v>3</v>
      </c>
      <c r="P45" s="1" t="e">
        <f>IF(#REF!=#REF!,IF(K45="Stroke",IF(K46="Stroke",IF(#REF!=#REF!,IF(Q45=Q46,IF((J46-J45)&lt;0,1000+J46-J45-O45,J46-J45-O45),""),""),""),""),"")</f>
        <v>#REF!</v>
      </c>
      <c r="Q45" s="1">
        <v>2</v>
      </c>
      <c r="R45" s="1" t="e">
        <f>IF(#REF!&lt;&gt;#REF!,COUNTIFS($M$2:$M$988,$M$2,$C$2:$C$988,#REF!),"")</f>
        <v>#REF!</v>
      </c>
      <c r="S45" s="1" t="e">
        <f>IF(R45&lt;&gt;"",IF(R45=1,"",COUNTIFS($Q$2:$Q$988,"&gt;40",$C$2:$C$988,#REF!)),"")</f>
        <v>#REF!</v>
      </c>
      <c r="V45" s="7"/>
      <c r="W45" s="7"/>
      <c r="X45" s="7"/>
      <c r="Y45" s="7"/>
    </row>
    <row r="46" spans="1:34" s="5" customFormat="1">
      <c r="A46" s="1">
        <f t="shared" si="0"/>
        <v>59754</v>
      </c>
      <c r="B46" s="2" t="str">
        <f t="shared" si="1"/>
        <v>2017210163554</v>
      </c>
      <c r="C46" s="1" t="str">
        <f t="shared" si="2"/>
        <v>2017210</v>
      </c>
      <c r="D46" s="1">
        <v>2017</v>
      </c>
      <c r="E46" s="1">
        <v>2</v>
      </c>
      <c r="F46" s="1">
        <v>10</v>
      </c>
      <c r="G46" s="1">
        <v>16</v>
      </c>
      <c r="H46" s="1">
        <v>35</v>
      </c>
      <c r="I46" s="1">
        <v>54</v>
      </c>
      <c r="J46" s="1">
        <v>31</v>
      </c>
      <c r="K46" s="1" t="s">
        <v>0</v>
      </c>
      <c r="L46" s="1" t="e">
        <f>IF(#REF!=#REF!,IF(K46="Stroke",IF(K47="Stroke",IF((J47-J46)&lt;0,1000+J47-J46,J47-J46),""),""),"")</f>
        <v>#REF!</v>
      </c>
      <c r="M46" s="1" t="s">
        <v>1</v>
      </c>
      <c r="N46" s="1" t="s">
        <v>2</v>
      </c>
      <c r="O46" s="1">
        <v>3</v>
      </c>
      <c r="P46" s="1" t="e">
        <f>IF(#REF!=#REF!,IF(K46="Stroke",IF(K47="Stroke",IF(#REF!=#REF!,IF(Q46=Q47,IF((J47-J46)&lt;0,1000+J47-J46-O46,J47-J46-O46),""),""),""),""),"")</f>
        <v>#REF!</v>
      </c>
      <c r="Q46" s="1">
        <v>2</v>
      </c>
      <c r="R46" s="1" t="e">
        <f>IF(#REF!&lt;&gt;#REF!,COUNTIFS($K$112:$K$1378,$K$112,#REF!,#REF!),"")</f>
        <v>#REF!</v>
      </c>
      <c r="S46" s="1" t="e">
        <f>IF(AND(#REF!&lt;&gt;#REF!,#REF!=#REF!,M46="positive",M47="negative"),1,"")</f>
        <v>#REF!</v>
      </c>
      <c r="T46" s="1" t="e">
        <f>IF(AND(#REF!=#REF!,K:K="stroke",M:M="positive",S46&lt;&gt;"1"),1,"")</f>
        <v>#REF!</v>
      </c>
      <c r="U46" s="1" t="e">
        <f>IF((AND(R46&lt;&gt;"",W46&lt;&gt;1,K:K="stroke",M:M="negative",#REF!=#REF!)),IF(W46&lt;&gt;0,"",1),"")</f>
        <v>#REF!</v>
      </c>
      <c r="V46" s="1" t="e">
        <f>IF(R46="","",(SUM(S46:U46)+W46))</f>
        <v>#REF!</v>
      </c>
      <c r="W46" s="1" t="e">
        <f>IF(#REF!&lt;&gt;#REF!,COUNTIFS($K$112:$K$1378,"up",#REF!,#REF!),"")</f>
        <v>#REF!</v>
      </c>
      <c r="X46" s="1" t="e">
        <f>IF(#REF!&lt;&gt;#REF!,COUNTIFS($K$112:$K$1378,"SRS",#REF!,#REF!),"")</f>
        <v>#REF!</v>
      </c>
      <c r="Y46" s="1" t="e">
        <f>IF(R46&lt;&gt;"",IF(R46=1,"",COUNTIFS($O$112:$O$1378,"&gt;40",#REF!,#REF!)),"")</f>
        <v>#REF!</v>
      </c>
      <c r="Z46" s="1"/>
      <c r="AA46" s="1"/>
      <c r="AB46" s="1"/>
      <c r="AC46" s="1"/>
      <c r="AD46" s="1"/>
      <c r="AE46" s="1"/>
      <c r="AF46" s="1"/>
      <c r="AG46" s="1"/>
      <c r="AH46" s="1"/>
    </row>
    <row r="47" spans="1:34">
      <c r="A47" s="7">
        <f t="shared" si="0"/>
        <v>59754</v>
      </c>
      <c r="B47" s="8" t="str">
        <f t="shared" si="1"/>
        <v>2017210163554</v>
      </c>
      <c r="C47" s="1" t="str">
        <f t="shared" si="2"/>
        <v>2017210</v>
      </c>
      <c r="D47" s="1">
        <v>2017</v>
      </c>
      <c r="E47" s="1">
        <v>2</v>
      </c>
      <c r="F47" s="1">
        <v>10</v>
      </c>
      <c r="G47" s="1">
        <v>16</v>
      </c>
      <c r="H47" s="1">
        <v>35</v>
      </c>
      <c r="I47" s="1">
        <v>54</v>
      </c>
      <c r="J47" s="1">
        <v>61</v>
      </c>
      <c r="K47" s="1" t="s">
        <v>0</v>
      </c>
      <c r="L47" s="1" t="e">
        <f>IF(#REF!=#REF!,IF(K47="Stroke",IF(K48="Stroke",IF((J48-J47)&lt;0,1000+J48-J47,J48-J47),""),""),"")</f>
        <v>#REF!</v>
      </c>
      <c r="M47" s="1" t="s">
        <v>1</v>
      </c>
      <c r="N47" s="1" t="s">
        <v>2</v>
      </c>
      <c r="O47" s="1">
        <v>1</v>
      </c>
      <c r="P47" s="1" t="e">
        <f>IF(#REF!=#REF!,IF(K47="Stroke",IF(K48="Stroke",IF(#REF!=#REF!,IF(Q47=Q48,IF((J48-J47)&lt;0,1000+J48-J47-O47,J48-J47-O47),""),""),""),""),"")</f>
        <v>#REF!</v>
      </c>
      <c r="Q47" s="1">
        <v>2</v>
      </c>
      <c r="R47" s="1" t="e">
        <f>IF(#REF!&lt;&gt;#REF!,COUNTIFS($M$2:$M$988,$M$2,$C$2:$C$988,#REF!),"")</f>
        <v>#REF!</v>
      </c>
      <c r="S47" s="1" t="e">
        <f>IF(R47&lt;&gt;"",IF(R47=1,"",COUNTIFS($Q$2:$Q$988,"&gt;40",$C$2:$C$988,#REF!)),"")</f>
        <v>#REF!</v>
      </c>
      <c r="V47" s="7"/>
      <c r="W47" s="7"/>
      <c r="X47" s="7"/>
      <c r="Y47" s="7"/>
    </row>
    <row r="48" spans="1:34">
      <c r="A48" s="1">
        <f t="shared" si="0"/>
        <v>59754</v>
      </c>
      <c r="B48" s="2" t="str">
        <f t="shared" si="1"/>
        <v>2017210163554</v>
      </c>
      <c r="C48" s="1" t="str">
        <f t="shared" si="2"/>
        <v>2017210</v>
      </c>
      <c r="D48" s="1">
        <v>2017</v>
      </c>
      <c r="E48" s="1">
        <v>2</v>
      </c>
      <c r="F48" s="1">
        <v>10</v>
      </c>
      <c r="G48" s="1">
        <v>16</v>
      </c>
      <c r="H48" s="1">
        <v>35</v>
      </c>
      <c r="I48" s="1">
        <v>54</v>
      </c>
      <c r="J48" s="1">
        <v>61</v>
      </c>
      <c r="K48" s="1" t="s">
        <v>0</v>
      </c>
      <c r="L48" s="1" t="e">
        <f>IF(#REF!=#REF!,IF(K48="Stroke",IF(K49="Stroke",IF((J49-J48)&lt;0,1000+J49-J48,J49-J48),""),""),"")</f>
        <v>#REF!</v>
      </c>
      <c r="M48" s="1" t="s">
        <v>1</v>
      </c>
      <c r="N48" s="1" t="s">
        <v>2</v>
      </c>
      <c r="O48" s="1">
        <v>1</v>
      </c>
      <c r="P48" s="1" t="e">
        <f>IF(#REF!=#REF!,IF(K48="Stroke",IF(K49="Stroke",IF(#REF!=#REF!,IF(Q48=Q49,IF((J49-J48)&lt;0,1000+J49-J48-O48,J49-J48-O48),""),""),""),""),"")</f>
        <v>#REF!</v>
      </c>
      <c r="Q48" s="1">
        <v>2</v>
      </c>
      <c r="R48" s="1" t="e">
        <f>IF(#REF!&lt;&gt;#REF!,COUNTIFS($K$112:$K$1378,$K$112,#REF!,#REF!),"")</f>
        <v>#REF!</v>
      </c>
      <c r="S48" s="1" t="e">
        <f>IF(AND(#REF!&lt;&gt;#REF!,#REF!=#REF!,M48="positive",M49="negative"),1,"")</f>
        <v>#REF!</v>
      </c>
      <c r="T48" s="1" t="e">
        <f>IF(AND(#REF!=#REF!,K:K="stroke",M:M="positive",S48&lt;&gt;"1"),1,"")</f>
        <v>#REF!</v>
      </c>
      <c r="U48" s="1" t="e">
        <f>IF((AND(R48&lt;&gt;"",W48&lt;&gt;1,K:K="stroke",M:M="negative",#REF!=#REF!)),IF(W48&lt;&gt;0,"",1),"")</f>
        <v>#REF!</v>
      </c>
      <c r="V48" s="1" t="e">
        <f>IF(R48="","",(SUM(S48:U48)+W48))</f>
        <v>#REF!</v>
      </c>
      <c r="W48" s="1" t="e">
        <f>IF(#REF!&lt;&gt;#REF!,COUNTIFS($K$112:$K$1378,"up",#REF!,#REF!),"")</f>
        <v>#REF!</v>
      </c>
      <c r="X48" s="1" t="e">
        <f>IF(#REF!&lt;&gt;#REF!,COUNTIFS($K$112:$K$1378,"SRS",#REF!,#REF!),"")</f>
        <v>#REF!</v>
      </c>
      <c r="Y48" s="1" t="e">
        <f>IF(R48&lt;&gt;"",IF(R48=1,"",COUNTIFS($O$112:$O$1378,"&gt;40",#REF!,#REF!)),"")</f>
        <v>#REF!</v>
      </c>
    </row>
    <row r="49" spans="1:34">
      <c r="A49" s="7">
        <f t="shared" si="0"/>
        <v>59754</v>
      </c>
      <c r="B49" s="8" t="str">
        <f t="shared" si="1"/>
        <v>2017210163554</v>
      </c>
      <c r="C49" s="1" t="str">
        <f t="shared" si="2"/>
        <v>2017210</v>
      </c>
      <c r="D49" s="1">
        <v>2017</v>
      </c>
      <c r="E49" s="1">
        <v>2</v>
      </c>
      <c r="F49" s="1">
        <v>10</v>
      </c>
      <c r="G49" s="1">
        <v>16</v>
      </c>
      <c r="H49" s="1">
        <v>35</v>
      </c>
      <c r="I49" s="1">
        <v>54</v>
      </c>
      <c r="J49" s="1">
        <v>80</v>
      </c>
      <c r="K49" s="1" t="s">
        <v>0</v>
      </c>
      <c r="L49" s="1" t="e">
        <f>IF(#REF!=#REF!,IF(K49="Stroke",IF(K50="Stroke",IF((J50-J49)&lt;0,1000+J50-J49,J50-J49),""),""),"")</f>
        <v>#REF!</v>
      </c>
      <c r="M49" s="1" t="s">
        <v>1</v>
      </c>
      <c r="N49" s="1" t="s">
        <v>2</v>
      </c>
      <c r="O49" s="1">
        <v>3</v>
      </c>
      <c r="P49" s="1" t="e">
        <f>IF(#REF!=#REF!,IF(K49="Stroke",IF(K50="Stroke",IF(#REF!=#REF!,IF(Q49=Q50,IF((J50-J49)&lt;0,1000+J50-J49-O49,J50-J49-O49),""),""),""),""),"")</f>
        <v>#REF!</v>
      </c>
      <c r="Q49" s="1">
        <v>2</v>
      </c>
      <c r="R49" s="1" t="e">
        <f>IF(#REF!&lt;&gt;#REF!,COUNTIFS($M$2:$M$988,$M$2,$C$2:$C$988,#REF!),"")</f>
        <v>#REF!</v>
      </c>
      <c r="S49" s="1" t="e">
        <f>IF(R49&lt;&gt;"",IF(R49=1,"",COUNTIFS($Q$2:$Q$988,"&gt;40",$C$2:$C$988,#REF!)),"")</f>
        <v>#REF!</v>
      </c>
      <c r="V49" s="7"/>
      <c r="W49" s="7"/>
      <c r="X49" s="7"/>
      <c r="Y49" s="7"/>
    </row>
    <row r="50" spans="1:34">
      <c r="A50" s="1">
        <f t="shared" si="0"/>
        <v>59754</v>
      </c>
      <c r="B50" s="2" t="str">
        <f t="shared" si="1"/>
        <v>2017210163554</v>
      </c>
      <c r="C50" s="1" t="str">
        <f t="shared" si="2"/>
        <v>2017210</v>
      </c>
      <c r="D50" s="1">
        <v>2017</v>
      </c>
      <c r="E50" s="1">
        <v>2</v>
      </c>
      <c r="F50" s="1">
        <v>10</v>
      </c>
      <c r="G50" s="1">
        <v>16</v>
      </c>
      <c r="H50" s="1">
        <v>35</v>
      </c>
      <c r="I50" s="1">
        <v>54</v>
      </c>
      <c r="J50" s="1">
        <v>80</v>
      </c>
      <c r="K50" s="1" t="s">
        <v>0</v>
      </c>
      <c r="L50" s="1" t="e">
        <f>IF(#REF!=#REF!,IF(K50="Stroke",IF(K51="Stroke",IF((J51-J50)&lt;0,1000+J51-J50,J51-J50),""),""),"")</f>
        <v>#REF!</v>
      </c>
      <c r="M50" s="1" t="s">
        <v>1</v>
      </c>
      <c r="N50" s="1" t="s">
        <v>2</v>
      </c>
      <c r="O50" s="1">
        <v>3</v>
      </c>
      <c r="P50" s="1" t="e">
        <f>IF(#REF!=#REF!,IF(K50="Stroke",IF(K51="Stroke",IF(#REF!=#REF!,IF(Q50=Q51,IF((J51-J50)&lt;0,1000+J51-J50-O50,J51-J50-O50),""),""),""),""),"")</f>
        <v>#REF!</v>
      </c>
      <c r="Q50" s="1">
        <v>2</v>
      </c>
      <c r="R50" s="1" t="e">
        <f>IF(#REF!&lt;&gt;#REF!,COUNTIFS($K$112:$K$1378,$K$112,#REF!,#REF!),"")</f>
        <v>#REF!</v>
      </c>
      <c r="S50" s="1" t="e">
        <f>IF(AND(#REF!&lt;&gt;#REF!,#REF!=#REF!,M50="positive",M51="negative"),1,"")</f>
        <v>#REF!</v>
      </c>
      <c r="T50" s="1" t="e">
        <f>IF(AND(#REF!=#REF!,K:K="stroke",M:M="positive",S50&lt;&gt;"1"),1,"")</f>
        <v>#REF!</v>
      </c>
      <c r="U50" s="1" t="e">
        <f>IF((AND(R50&lt;&gt;"",W50&lt;&gt;1,K:K="stroke",M:M="negative",#REF!=#REF!)),IF(W50&lt;&gt;0,"",1),"")</f>
        <v>#REF!</v>
      </c>
      <c r="V50" s="1" t="e">
        <f>IF(R50="","",(SUM(S50:U50)+W50))</f>
        <v>#REF!</v>
      </c>
      <c r="W50" s="1" t="e">
        <f>IF(#REF!&lt;&gt;#REF!,COUNTIFS($K$112:$K$1378,"up",#REF!,#REF!),"")</f>
        <v>#REF!</v>
      </c>
      <c r="X50" s="1" t="e">
        <f>IF(#REF!&lt;&gt;#REF!,COUNTIFS($K$112:$K$1378,"SRS",#REF!,#REF!),"")</f>
        <v>#REF!</v>
      </c>
      <c r="Y50" s="1" t="e">
        <f>IF(R50&lt;&gt;"",IF(R50=1,"",COUNTIFS($O$112:$O$1378,"&gt;40",#REF!,#REF!)),"")</f>
        <v>#REF!</v>
      </c>
    </row>
    <row r="51" spans="1:34">
      <c r="A51" s="7">
        <f t="shared" si="0"/>
        <v>59754</v>
      </c>
      <c r="B51" s="8" t="str">
        <f t="shared" si="1"/>
        <v>2017210163554</v>
      </c>
      <c r="C51" s="1" t="str">
        <f t="shared" si="2"/>
        <v>2017210</v>
      </c>
      <c r="D51" s="1">
        <v>2017</v>
      </c>
      <c r="E51" s="1">
        <v>2</v>
      </c>
      <c r="F51" s="1">
        <v>10</v>
      </c>
      <c r="G51" s="1">
        <v>16</v>
      </c>
      <c r="H51" s="1">
        <v>35</v>
      </c>
      <c r="I51" s="1">
        <v>54</v>
      </c>
      <c r="J51" s="1">
        <v>135</v>
      </c>
      <c r="K51" s="1" t="s">
        <v>0</v>
      </c>
      <c r="L51" s="1" t="e">
        <f>IF(#REF!=#REF!,IF(K51="Stroke",IF(K52="Stroke",IF((J52-J51)&lt;0,1000+J52-J51,J52-J51),""),""),"")</f>
        <v>#REF!</v>
      </c>
      <c r="M51" s="1" t="s">
        <v>1</v>
      </c>
      <c r="N51" s="1" t="s">
        <v>2</v>
      </c>
      <c r="O51" s="1">
        <v>67</v>
      </c>
      <c r="P51" s="1" t="e">
        <f>IF(#REF!=#REF!,IF(K51="Stroke",IF(K52="Stroke",IF(#REF!=#REF!,IF(Q51=Q52,IF((J52-J51)&lt;0,1000+J52-J51-O51,J52-J51-O51),""),""),""),""),"")</f>
        <v>#REF!</v>
      </c>
      <c r="Q51" s="1">
        <v>2</v>
      </c>
      <c r="R51" s="1" t="e">
        <f>IF(#REF!&lt;&gt;#REF!,COUNTIFS($M$2:$M$988,$M$2,$C$2:$C$988,#REF!),"")</f>
        <v>#REF!</v>
      </c>
      <c r="S51" s="1" t="e">
        <f>IF(R51&lt;&gt;"",IF(R51=1,"",COUNTIFS($Q$2:$Q$988,"&gt;40",$C$2:$C$988,#REF!)),"")</f>
        <v>#REF!</v>
      </c>
      <c r="V51" s="7"/>
      <c r="W51" s="7"/>
      <c r="X51" s="7"/>
      <c r="Y51" s="7"/>
    </row>
    <row r="52" spans="1:34">
      <c r="A52" s="1">
        <f t="shared" si="0"/>
        <v>59754</v>
      </c>
      <c r="B52" s="2" t="str">
        <f t="shared" si="1"/>
        <v>2017210163554</v>
      </c>
      <c r="C52" s="1" t="str">
        <f t="shared" si="2"/>
        <v>2017210</v>
      </c>
      <c r="D52" s="1">
        <v>2017</v>
      </c>
      <c r="E52" s="1">
        <v>2</v>
      </c>
      <c r="F52" s="1">
        <v>10</v>
      </c>
      <c r="G52" s="1">
        <v>16</v>
      </c>
      <c r="H52" s="1">
        <v>35</v>
      </c>
      <c r="I52" s="1">
        <v>54</v>
      </c>
      <c r="J52" s="1">
        <v>135</v>
      </c>
      <c r="K52" s="1" t="s">
        <v>0</v>
      </c>
      <c r="L52" s="1" t="e">
        <f>IF(#REF!=#REF!,IF(K52="Stroke",IF(K53="Stroke",IF((J53-J52)&lt;0,1000+J53-J52,J53-J52),""),""),"")</f>
        <v>#REF!</v>
      </c>
      <c r="M52" s="1" t="s">
        <v>1</v>
      </c>
      <c r="N52" s="1" t="s">
        <v>2</v>
      </c>
      <c r="O52" s="1">
        <v>67</v>
      </c>
      <c r="P52" s="1" t="e">
        <f>IF(#REF!=#REF!,IF(K52="Stroke",IF(K53="Stroke",IF(#REF!=#REF!,IF(Q52=Q53,IF((J53-J52)&lt;0,1000+J53-J52-O52,J53-J52-O52),""),""),""),""),"")</f>
        <v>#REF!</v>
      </c>
      <c r="Q52" s="1">
        <v>2</v>
      </c>
      <c r="R52" s="1" t="e">
        <f>IF(#REF!&lt;&gt;#REF!,COUNTIFS($K$112:$K$1378,$K$112,#REF!,#REF!),"")</f>
        <v>#REF!</v>
      </c>
      <c r="S52" s="1" t="e">
        <f>IF(AND(#REF!&lt;&gt;#REF!,#REF!=#REF!,M52="positive",M53="negative"),1,"")</f>
        <v>#REF!</v>
      </c>
      <c r="T52" s="1" t="e">
        <f>IF(AND(#REF!=#REF!,K:K="stroke",M:M="positive",S52&lt;&gt;"1"),1,"")</f>
        <v>#REF!</v>
      </c>
      <c r="U52" s="1" t="e">
        <f>IF((AND(R52&lt;&gt;"",W52&lt;&gt;1,K:K="stroke",M:M="negative",#REF!=#REF!)),IF(W52&lt;&gt;0,"",1),"")</f>
        <v>#REF!</v>
      </c>
      <c r="V52" s="1" t="e">
        <f>IF(R52="","",(SUM(S52:U52)+W52))</f>
        <v>#REF!</v>
      </c>
      <c r="W52" s="1" t="e">
        <f>IF(#REF!&lt;&gt;#REF!,COUNTIFS($K$112:$K$1378,"up",#REF!,#REF!),"")</f>
        <v>#REF!</v>
      </c>
      <c r="X52" s="1" t="e">
        <f>IF(#REF!&lt;&gt;#REF!,COUNTIFS($K$112:$K$1378,"SRS",#REF!,#REF!),"")</f>
        <v>#REF!</v>
      </c>
      <c r="Y52" s="1" t="e">
        <f>IF(R52&lt;&gt;"",IF(R52=1,"",COUNTIFS($O$112:$O$1378,"&gt;40",#REF!,#REF!)),"")</f>
        <v>#REF!</v>
      </c>
    </row>
    <row r="53" spans="1:34">
      <c r="A53" s="7">
        <f t="shared" si="0"/>
        <v>59754</v>
      </c>
      <c r="B53" s="8" t="str">
        <f t="shared" si="1"/>
        <v>2017210163554</v>
      </c>
      <c r="C53" s="1" t="str">
        <f t="shared" si="2"/>
        <v>2017210</v>
      </c>
      <c r="D53" s="1">
        <v>2017</v>
      </c>
      <c r="E53" s="1">
        <v>2</v>
      </c>
      <c r="F53" s="1">
        <v>10</v>
      </c>
      <c r="G53" s="1">
        <v>16</v>
      </c>
      <c r="H53" s="1">
        <v>35</v>
      </c>
      <c r="I53" s="1">
        <v>54</v>
      </c>
      <c r="J53" s="1">
        <v>144</v>
      </c>
      <c r="K53" s="1" t="s">
        <v>4</v>
      </c>
      <c r="L53" s="1" t="e">
        <f>IF(#REF!=#REF!,IF(K53="Stroke",IF(K54="Stroke",IF((J54-J53)&lt;0,1000+J54-J53,J54-J53),""),""),"")</f>
        <v>#REF!</v>
      </c>
      <c r="M53" s="1" t="s">
        <v>1</v>
      </c>
      <c r="N53" s="1" t="s">
        <v>2</v>
      </c>
      <c r="O53" s="1">
        <v>0</v>
      </c>
      <c r="P53" s="1" t="e">
        <f>IF(#REF!=#REF!,IF(K53="Stroke",IF(K54="Stroke",IF(#REF!=#REF!,IF(Q53=Q54,IF((J54-J53)&lt;0,1000+J54-J53-O53,J54-J53-O53),""),""),""),""),"")</f>
        <v>#REF!</v>
      </c>
      <c r="Q53" s="1">
        <v>2</v>
      </c>
      <c r="R53" s="1" t="e">
        <f>IF(#REF!&lt;&gt;#REF!,COUNTIFS($M$2:$M$988,$M$2,$C$2:$C$988,#REF!),"")</f>
        <v>#REF!</v>
      </c>
      <c r="S53" s="1" t="e">
        <f>IF(R53&lt;&gt;"",IF(R53=1,"",COUNTIFS($Q$2:$Q$988,"&gt;40",$C$2:$C$988,#REF!)),"")</f>
        <v>#REF!</v>
      </c>
      <c r="V53" s="7"/>
      <c r="W53" s="7"/>
      <c r="X53" s="7"/>
      <c r="Y53" s="7"/>
    </row>
    <row r="54" spans="1:34">
      <c r="A54" s="1">
        <f t="shared" si="0"/>
        <v>59754</v>
      </c>
      <c r="B54" s="2" t="str">
        <f t="shared" si="1"/>
        <v>2017210163554</v>
      </c>
      <c r="C54" s="1" t="str">
        <f t="shared" si="2"/>
        <v>2017210</v>
      </c>
      <c r="D54" s="1">
        <v>2017</v>
      </c>
      <c r="E54" s="1">
        <v>2</v>
      </c>
      <c r="F54" s="1">
        <v>10</v>
      </c>
      <c r="G54" s="1">
        <v>16</v>
      </c>
      <c r="H54" s="1">
        <v>35</v>
      </c>
      <c r="I54" s="1">
        <v>54</v>
      </c>
      <c r="J54" s="1">
        <v>144</v>
      </c>
      <c r="K54" s="1" t="s">
        <v>4</v>
      </c>
      <c r="L54" s="1" t="e">
        <f>IF(#REF!=#REF!,IF(K54="Stroke",IF(K55="Stroke",IF((J55-J54)&lt;0,1000+J55-J54,J55-J54),""),""),"")</f>
        <v>#REF!</v>
      </c>
      <c r="M54" s="1" t="s">
        <v>1</v>
      </c>
      <c r="N54" s="1" t="s">
        <v>2</v>
      </c>
      <c r="O54" s="1">
        <v>0</v>
      </c>
      <c r="P54" s="1" t="e">
        <f>IF(#REF!=#REF!,IF(K54="Stroke",IF(K55="Stroke",IF(#REF!=#REF!,IF(Q54=Q55,IF((J55-J54)&lt;0,1000+J55-J54-O54,J55-J54-O54),""),""),""),""),"")</f>
        <v>#REF!</v>
      </c>
      <c r="Q54" s="1">
        <v>2</v>
      </c>
      <c r="R54" s="1" t="e">
        <f>IF(#REF!&lt;&gt;#REF!,COUNTIFS($K$112:$K$1378,$K$112,#REF!,#REF!),"")</f>
        <v>#REF!</v>
      </c>
      <c r="S54" s="1" t="e">
        <f>IF(AND(#REF!&lt;&gt;#REF!,#REF!=#REF!,M54="positive",M55="negative"),1,"")</f>
        <v>#REF!</v>
      </c>
      <c r="T54" s="1" t="e">
        <f>IF(AND(#REF!=#REF!,K:K="stroke",M:M="positive",S54&lt;&gt;"1"),1,"")</f>
        <v>#REF!</v>
      </c>
      <c r="U54" s="1" t="e">
        <f>IF((AND(R54&lt;&gt;"",W54&lt;&gt;1,K:K="stroke",M:M="negative",#REF!=#REF!)),IF(W54&lt;&gt;0,"",1),"")</f>
        <v>#REF!</v>
      </c>
      <c r="V54" s="1" t="e">
        <f>IF(R54="","",(SUM(S54:U54)+W54))</f>
        <v>#REF!</v>
      </c>
      <c r="W54" s="1" t="e">
        <f>IF(#REF!&lt;&gt;#REF!,COUNTIFS($K$112:$K$1378,"up",#REF!,#REF!),"")</f>
        <v>#REF!</v>
      </c>
      <c r="X54" s="1" t="e">
        <f>IF(#REF!&lt;&gt;#REF!,COUNTIFS($K$112:$K$1378,"SRS",#REF!,#REF!),"")</f>
        <v>#REF!</v>
      </c>
      <c r="Y54" s="1" t="e">
        <f>IF(R54&lt;&gt;"",IF(R54=1,"",COUNTIFS($O$112:$O$1378,"&gt;40",#REF!,#REF!)),"")</f>
        <v>#REF!</v>
      </c>
    </row>
    <row r="55" spans="1:34">
      <c r="A55" s="7">
        <f t="shared" si="0"/>
        <v>59754</v>
      </c>
      <c r="B55" s="8" t="str">
        <f t="shared" si="1"/>
        <v>2017210163554</v>
      </c>
      <c r="C55" s="1" t="str">
        <f t="shared" si="2"/>
        <v>2017210</v>
      </c>
      <c r="D55" s="1">
        <v>2017</v>
      </c>
      <c r="E55" s="1">
        <v>2</v>
      </c>
      <c r="F55" s="1">
        <v>10</v>
      </c>
      <c r="G55" s="1">
        <v>16</v>
      </c>
      <c r="H55" s="1">
        <v>35</v>
      </c>
      <c r="I55" s="1">
        <v>54</v>
      </c>
      <c r="J55" s="1">
        <v>249</v>
      </c>
      <c r="K55" s="1" t="s">
        <v>0</v>
      </c>
      <c r="L55" s="1" t="e">
        <f>IF(#REF!=#REF!,IF(K55="Stroke",IF(K56="Stroke",IF((J56-J55)&lt;0,1000+J56-J55,J56-J55),""),""),"")</f>
        <v>#REF!</v>
      </c>
      <c r="M55" s="1" t="s">
        <v>1</v>
      </c>
      <c r="N55" s="1" t="s">
        <v>2</v>
      </c>
      <c r="O55" s="1">
        <v>2</v>
      </c>
      <c r="P55" s="1" t="e">
        <f>IF(#REF!=#REF!,IF(K55="Stroke",IF(K56="Stroke",IF(#REF!=#REF!,IF(Q55=Q56,IF((J56-J55)&lt;0,1000+J56-J55-O55,J56-J55-O55),""),""),""),""),"")</f>
        <v>#REF!</v>
      </c>
      <c r="Q55" s="1">
        <v>2</v>
      </c>
      <c r="R55" s="1" t="e">
        <f>IF(#REF!&lt;&gt;#REF!,COUNTIFS($M$2:$M$988,$M$2,$C$2:$C$988,#REF!),"")</f>
        <v>#REF!</v>
      </c>
      <c r="S55" s="1" t="e">
        <f>IF(R55&lt;&gt;"",IF(R55=1,"",COUNTIFS($Q$2:$Q$988,"&gt;40",$C$2:$C$988,#REF!)),"")</f>
        <v>#REF!</v>
      </c>
      <c r="V55" s="7"/>
      <c r="W55" s="7"/>
      <c r="X55" s="7"/>
      <c r="Y55" s="7"/>
    </row>
    <row r="56" spans="1:34">
      <c r="A56" s="1">
        <f t="shared" si="0"/>
        <v>59754</v>
      </c>
      <c r="B56" s="2" t="str">
        <f t="shared" si="1"/>
        <v>2017210163554</v>
      </c>
      <c r="C56" s="1" t="str">
        <f t="shared" si="2"/>
        <v>2017210</v>
      </c>
      <c r="D56" s="1">
        <v>2017</v>
      </c>
      <c r="E56" s="1">
        <v>2</v>
      </c>
      <c r="F56" s="1">
        <v>10</v>
      </c>
      <c r="G56" s="1">
        <v>16</v>
      </c>
      <c r="H56" s="1">
        <v>35</v>
      </c>
      <c r="I56" s="1">
        <v>54</v>
      </c>
      <c r="J56" s="1">
        <v>249</v>
      </c>
      <c r="K56" s="1" t="s">
        <v>0</v>
      </c>
      <c r="L56" s="1" t="e">
        <f>IF(#REF!=#REF!,IF(K56="Stroke",IF(K57="Stroke",IF((J57-J56)&lt;0,1000+J57-J56,J57-J56),""),""),"")</f>
        <v>#REF!</v>
      </c>
      <c r="M56" s="1" t="s">
        <v>1</v>
      </c>
      <c r="N56" s="1" t="s">
        <v>2</v>
      </c>
      <c r="O56" s="1">
        <v>2</v>
      </c>
      <c r="P56" s="1" t="e">
        <f>IF(#REF!=#REF!,IF(K56="Stroke",IF(K57="Stroke",IF(#REF!=#REF!,IF(Q56=Q57,IF((J57-J56)&lt;0,1000+J57-J56-O56,J57-J56-O56),""),""),""),""),"")</f>
        <v>#REF!</v>
      </c>
      <c r="Q56" s="1">
        <v>2</v>
      </c>
      <c r="R56" s="1" t="e">
        <f>IF(#REF!&lt;&gt;#REF!,COUNTIFS($K$112:$K$1378,$K$112,#REF!,#REF!),"")</f>
        <v>#REF!</v>
      </c>
      <c r="S56" s="1" t="e">
        <f>IF(AND(#REF!&lt;&gt;#REF!,#REF!=#REF!,M56="positive",M57="negative"),1,"")</f>
        <v>#REF!</v>
      </c>
      <c r="T56" s="1" t="e">
        <f>IF(AND(#REF!=#REF!,K:K="stroke",M:M="positive",S56&lt;&gt;"1"),1,"")</f>
        <v>#REF!</v>
      </c>
      <c r="U56" s="1" t="e">
        <f>IF((AND(R56&lt;&gt;"",W56&lt;&gt;1,K:K="stroke",M:M="negative",#REF!=#REF!)),IF(W56&lt;&gt;0,"",1),"")</f>
        <v>#REF!</v>
      </c>
      <c r="V56" s="1" t="e">
        <f>IF(R56="","",(SUM(S56:U56)+W56))</f>
        <v>#REF!</v>
      </c>
      <c r="W56" s="1" t="e">
        <f>IF(#REF!&lt;&gt;#REF!,COUNTIFS($K$112:$K$1378,"up",#REF!,#REF!),"")</f>
        <v>#REF!</v>
      </c>
      <c r="X56" s="1" t="e">
        <f>IF(#REF!&lt;&gt;#REF!,COUNTIFS($K$112:$K$1378,"SRS",#REF!,#REF!),"")</f>
        <v>#REF!</v>
      </c>
      <c r="Y56" s="1" t="e">
        <f>IF(R56&lt;&gt;"",IF(R56=1,"",COUNTIFS($O$112:$O$1378,"&gt;40",#REF!,#REF!)),"")</f>
        <v>#REF!</v>
      </c>
    </row>
    <row r="57" spans="1:34">
      <c r="A57" s="7">
        <f t="shared" si="0"/>
        <v>59754</v>
      </c>
      <c r="B57" s="8" t="str">
        <f t="shared" si="1"/>
        <v>2017210163554</v>
      </c>
      <c r="C57" s="1" t="str">
        <f t="shared" si="2"/>
        <v>2017210</v>
      </c>
      <c r="D57" s="1">
        <v>2017</v>
      </c>
      <c r="E57" s="1">
        <v>2</v>
      </c>
      <c r="F57" s="1">
        <v>10</v>
      </c>
      <c r="G57" s="1">
        <v>16</v>
      </c>
      <c r="H57" s="1">
        <v>35</v>
      </c>
      <c r="I57" s="1">
        <v>54</v>
      </c>
      <c r="J57" s="1">
        <v>293</v>
      </c>
      <c r="K57" s="1" t="s">
        <v>0</v>
      </c>
      <c r="L57" s="1" t="e">
        <f>IF(#REF!=#REF!,IF(K57="Stroke",IF(K58="Stroke",IF((J58-J57)&lt;0,1000+J58-J57,J58-J57),""),""),"")</f>
        <v>#REF!</v>
      </c>
      <c r="M57" s="1" t="s">
        <v>1</v>
      </c>
      <c r="N57" s="1" t="s">
        <v>2</v>
      </c>
      <c r="O57" s="1">
        <v>2</v>
      </c>
      <c r="P57" s="1" t="e">
        <f>IF(#REF!=#REF!,IF(K57="Stroke",IF(K58="Stroke",IF(#REF!=#REF!,IF(Q57=Q58,IF((J58-J57)&lt;0,1000+J58-J57-O57,J58-J57-O57),""),""),""),""),"")</f>
        <v>#REF!</v>
      </c>
      <c r="Q57" s="1">
        <v>2</v>
      </c>
      <c r="R57" s="1" t="e">
        <f>IF(#REF!&lt;&gt;#REF!,COUNTIFS($M$2:$M$988,$M$2,$C$2:$C$988,#REF!),"")</f>
        <v>#REF!</v>
      </c>
      <c r="S57" s="1" t="e">
        <f>IF(R57&lt;&gt;"",IF(R57=1,"",COUNTIFS($Q$2:$Q$988,"&gt;40",$C$2:$C$988,#REF!)),"")</f>
        <v>#REF!</v>
      </c>
      <c r="V57" s="7"/>
      <c r="W57" s="7"/>
      <c r="X57" s="7"/>
      <c r="Y57" s="7"/>
    </row>
    <row r="58" spans="1:34">
      <c r="A58" s="1">
        <f t="shared" si="0"/>
        <v>59754</v>
      </c>
      <c r="B58" s="2" t="str">
        <f t="shared" si="1"/>
        <v>2017210163554</v>
      </c>
      <c r="C58" s="1" t="str">
        <f t="shared" si="2"/>
        <v>2017210</v>
      </c>
      <c r="D58" s="1">
        <v>2017</v>
      </c>
      <c r="E58" s="1">
        <v>2</v>
      </c>
      <c r="F58" s="1">
        <v>10</v>
      </c>
      <c r="G58" s="1">
        <v>16</v>
      </c>
      <c r="H58" s="1">
        <v>35</v>
      </c>
      <c r="I58" s="1">
        <v>54</v>
      </c>
      <c r="J58" s="1">
        <v>293</v>
      </c>
      <c r="K58" s="1" t="s">
        <v>0</v>
      </c>
      <c r="L58" s="1" t="e">
        <f>IF(#REF!=#REF!,IF(K58="Stroke",IF(K59="Stroke",IF((J59-J58)&lt;0,1000+J59-J58,J59-J58),""),""),"")</f>
        <v>#REF!</v>
      </c>
      <c r="M58" s="1" t="s">
        <v>1</v>
      </c>
      <c r="N58" s="1" t="s">
        <v>2</v>
      </c>
      <c r="O58" s="1">
        <v>2</v>
      </c>
      <c r="P58" s="1" t="e">
        <f>IF(#REF!=#REF!,IF(K58="Stroke",IF(K59="Stroke",IF(#REF!=#REF!,IF(Q58=Q59,IF((J59-J58)&lt;0,1000+J59-J58-O58,J59-J58-O58),""),""),""),""),"")</f>
        <v>#REF!</v>
      </c>
      <c r="Q58" s="1">
        <v>2</v>
      </c>
      <c r="R58" s="1" t="e">
        <f>IF(#REF!&lt;&gt;#REF!,COUNTIFS($K$112:$K$1378,$K$112,#REF!,#REF!),"")</f>
        <v>#REF!</v>
      </c>
      <c r="S58" s="1" t="e">
        <f>IF(AND(#REF!&lt;&gt;#REF!,#REF!=#REF!,M58="positive",M59="negative"),1,"")</f>
        <v>#REF!</v>
      </c>
      <c r="T58" s="1" t="e">
        <f>IF(AND(#REF!=#REF!,K:K="stroke",M:M="positive",S58&lt;&gt;"1"),1,"")</f>
        <v>#REF!</v>
      </c>
      <c r="U58" s="1" t="e">
        <f>IF((AND(R58&lt;&gt;"",W58&lt;&gt;1,K:K="stroke",M:M="negative",#REF!=#REF!)),IF(W58&lt;&gt;0,"",1),"")</f>
        <v>#REF!</v>
      </c>
      <c r="V58" s="1" t="e">
        <f>IF(R58="","",(SUM(S58:U58)+W58))</f>
        <v>#REF!</v>
      </c>
      <c r="W58" s="1" t="e">
        <f>IF(#REF!&lt;&gt;#REF!,COUNTIFS($K$112:$K$1378,"up",#REF!,#REF!),"")</f>
        <v>#REF!</v>
      </c>
      <c r="X58" s="1" t="e">
        <f>IF(#REF!&lt;&gt;#REF!,COUNTIFS($K$112:$K$1378,"SRS",#REF!,#REF!),"")</f>
        <v>#REF!</v>
      </c>
      <c r="Y58" s="1" t="e">
        <f>IF(R58&lt;&gt;"",IF(R58=1,"",COUNTIFS($O$112:$O$1378,"&gt;40",#REF!,#REF!)),"")</f>
        <v>#REF!</v>
      </c>
    </row>
    <row r="59" spans="1:34" s="5" customFormat="1">
      <c r="A59" s="7">
        <f t="shared" si="0"/>
        <v>59754</v>
      </c>
      <c r="B59" s="8" t="str">
        <f t="shared" si="1"/>
        <v>2017210163554</v>
      </c>
      <c r="C59" s="1" t="str">
        <f t="shared" si="2"/>
        <v>2017210</v>
      </c>
      <c r="D59" s="1">
        <v>2017</v>
      </c>
      <c r="E59" s="1">
        <v>2</v>
      </c>
      <c r="F59" s="1">
        <v>10</v>
      </c>
      <c r="G59" s="1">
        <v>16</v>
      </c>
      <c r="H59" s="1">
        <v>35</v>
      </c>
      <c r="I59" s="1">
        <v>54</v>
      </c>
      <c r="J59" s="1">
        <v>318</v>
      </c>
      <c r="K59" s="1" t="s">
        <v>0</v>
      </c>
      <c r="L59" s="1" t="e">
        <f>IF(#REF!=#REF!,IF(K59="Stroke",IF(K60="Stroke",IF((J60-J59)&lt;0,1000+J60-J59,J60-J59),""),""),"")</f>
        <v>#REF!</v>
      </c>
      <c r="M59" s="1" t="s">
        <v>1</v>
      </c>
      <c r="N59" s="1" t="s">
        <v>2</v>
      </c>
      <c r="O59" s="1">
        <v>1</v>
      </c>
      <c r="P59" s="1" t="e">
        <f>IF(#REF!=#REF!,IF(K59="Stroke",IF(K60="Stroke",IF(#REF!=#REF!,IF(Q59=Q60,IF((J60-J59)&lt;0,1000+J60-J59-O59,J60-J59-O59),""),""),""),""),"")</f>
        <v>#REF!</v>
      </c>
      <c r="Q59" s="1">
        <v>2</v>
      </c>
      <c r="R59" s="1" t="e">
        <f>IF(#REF!&lt;&gt;#REF!,COUNTIFS($M$2:$M$988,$M$2,$C$2:$C$988,#REF!),"")</f>
        <v>#REF!</v>
      </c>
      <c r="S59" s="1" t="e">
        <f>IF(R59&lt;&gt;"",IF(R59=1,"",COUNTIFS($Q$2:$Q$988,"&gt;40",$C$2:$C$988,#REF!)),"")</f>
        <v>#REF!</v>
      </c>
      <c r="T59" s="1"/>
      <c r="U59" s="1"/>
      <c r="V59" s="7"/>
      <c r="W59" s="7"/>
      <c r="X59" s="7"/>
      <c r="Y59" s="7"/>
      <c r="Z59" s="1"/>
      <c r="AA59" s="1"/>
      <c r="AB59" s="1"/>
      <c r="AC59" s="1"/>
      <c r="AD59" s="1"/>
      <c r="AE59" s="1"/>
      <c r="AF59" s="1"/>
      <c r="AG59" s="1"/>
      <c r="AH59" s="1"/>
    </row>
    <row r="60" spans="1:34">
      <c r="A60" s="1">
        <f t="shared" si="0"/>
        <v>59754</v>
      </c>
      <c r="B60" s="2" t="str">
        <f t="shared" si="1"/>
        <v>2017210163554</v>
      </c>
      <c r="C60" s="1" t="str">
        <f t="shared" si="2"/>
        <v>2017210</v>
      </c>
      <c r="D60" s="1">
        <v>2017</v>
      </c>
      <c r="E60" s="1">
        <v>2</v>
      </c>
      <c r="F60" s="1">
        <v>10</v>
      </c>
      <c r="G60" s="1">
        <v>16</v>
      </c>
      <c r="H60" s="1">
        <v>35</v>
      </c>
      <c r="I60" s="1">
        <v>54</v>
      </c>
      <c r="J60" s="1">
        <v>318</v>
      </c>
      <c r="K60" s="1" t="s">
        <v>0</v>
      </c>
      <c r="L60" s="1" t="e">
        <f>IF(#REF!=#REF!,IF(K60="Stroke",IF(K61="Stroke",IF((J61-J60)&lt;0,1000+J61-J60,J61-J60),""),""),"")</f>
        <v>#REF!</v>
      </c>
      <c r="M60" s="1" t="s">
        <v>1</v>
      </c>
      <c r="N60" s="1" t="s">
        <v>2</v>
      </c>
      <c r="O60" s="1">
        <v>1</v>
      </c>
      <c r="P60" s="1" t="e">
        <f>IF(#REF!=#REF!,IF(K60="Stroke",IF(K61="Stroke",IF(#REF!=#REF!,IF(Q60=Q61,IF((J61-J60)&lt;0,1000+J61-J60-O60,J61-J60-O60),""),""),""),""),"")</f>
        <v>#REF!</v>
      </c>
      <c r="Q60" s="1">
        <v>2</v>
      </c>
      <c r="R60" s="1" t="e">
        <f>IF(#REF!&lt;&gt;#REF!,COUNTIFS($K$112:$K$1378,$K$112,#REF!,#REF!),"")</f>
        <v>#REF!</v>
      </c>
      <c r="S60" s="1" t="e">
        <f>IF(AND(#REF!&lt;&gt;#REF!,#REF!=#REF!,M60="positive",M61="negative"),1,"")</f>
        <v>#REF!</v>
      </c>
      <c r="T60" s="1" t="e">
        <f>IF(AND(#REF!=#REF!,K:K="stroke",M:M="positive",S60&lt;&gt;"1"),1,"")</f>
        <v>#REF!</v>
      </c>
      <c r="U60" s="1" t="e">
        <f>IF((AND(R60&lt;&gt;"",W60&lt;&gt;1,K:K="stroke",M:M="negative",#REF!=#REF!)),IF(W60&lt;&gt;0,"",1),"")</f>
        <v>#REF!</v>
      </c>
      <c r="V60" s="1" t="e">
        <f>IF(R60="","",(SUM(S60:U60)+W60))</f>
        <v>#REF!</v>
      </c>
      <c r="W60" s="1" t="e">
        <f>IF(#REF!&lt;&gt;#REF!,COUNTIFS($K$112:$K$1378,"up",#REF!,#REF!),"")</f>
        <v>#REF!</v>
      </c>
      <c r="X60" s="1" t="e">
        <f>IF(#REF!&lt;&gt;#REF!,COUNTIFS($K$112:$K$1378,"SRS",#REF!,#REF!),"")</f>
        <v>#REF!</v>
      </c>
      <c r="Y60" s="1" t="e">
        <f>IF(R60&lt;&gt;"",IF(R60=1,"",COUNTIFS($O$112:$O$1378,"&gt;40",#REF!,#REF!)),"")</f>
        <v>#REF!</v>
      </c>
    </row>
    <row r="61" spans="1:34">
      <c r="A61" s="7">
        <f t="shared" si="0"/>
        <v>59754</v>
      </c>
      <c r="B61" s="8" t="str">
        <f t="shared" si="1"/>
        <v>2017210163554</v>
      </c>
      <c r="C61" s="1" t="str">
        <f t="shared" si="2"/>
        <v>2017210</v>
      </c>
      <c r="D61" s="1">
        <v>2017</v>
      </c>
      <c r="E61" s="1">
        <v>2</v>
      </c>
      <c r="F61" s="1">
        <v>10</v>
      </c>
      <c r="G61" s="1">
        <v>16</v>
      </c>
      <c r="H61" s="1">
        <v>35</v>
      </c>
      <c r="I61" s="1">
        <v>54</v>
      </c>
      <c r="J61" s="1">
        <v>350</v>
      </c>
      <c r="K61" s="1" t="s">
        <v>0</v>
      </c>
      <c r="L61" s="1" t="e">
        <f>IF(#REF!=#REF!,IF(K61="Stroke",IF(K62="Stroke",IF((J62-J61)&lt;0,1000+J62-J61,J62-J61),""),""),"")</f>
        <v>#REF!</v>
      </c>
      <c r="M61" s="1" t="s">
        <v>1</v>
      </c>
      <c r="N61" s="1" t="s">
        <v>2</v>
      </c>
      <c r="O61" s="1">
        <v>3</v>
      </c>
      <c r="P61" s="1" t="e">
        <f>IF(#REF!=#REF!,IF(K61="Stroke",IF(K62="Stroke",IF(#REF!=#REF!,IF(Q61=Q62,IF((J62-J61)&lt;0,1000+J62-J61-O61,J62-J61-O61),""),""),""),""),"")</f>
        <v>#REF!</v>
      </c>
      <c r="Q61" s="1">
        <v>2</v>
      </c>
      <c r="R61" s="1" t="e">
        <f>IF(#REF!&lt;&gt;#REF!,COUNTIFS($M$2:$M$988,$M$2,$C$2:$C$988,#REF!),"")</f>
        <v>#REF!</v>
      </c>
      <c r="S61" s="1" t="e">
        <f>IF(R61&lt;&gt;"",IF(R61=1,"",COUNTIFS($Q$2:$Q$988,"&gt;40",$C$2:$C$988,#REF!)),"")</f>
        <v>#REF!</v>
      </c>
      <c r="V61" s="7"/>
      <c r="W61" s="7"/>
      <c r="X61" s="7"/>
      <c r="Y61" s="7"/>
    </row>
    <row r="62" spans="1:34">
      <c r="A62" s="1">
        <f t="shared" si="0"/>
        <v>59754</v>
      </c>
      <c r="B62" s="2" t="str">
        <f t="shared" si="1"/>
        <v>2017210163554</v>
      </c>
      <c r="C62" s="1" t="str">
        <f t="shared" si="2"/>
        <v>2017210</v>
      </c>
      <c r="D62" s="1">
        <v>2017</v>
      </c>
      <c r="E62" s="1">
        <v>2</v>
      </c>
      <c r="F62" s="1">
        <v>10</v>
      </c>
      <c r="G62" s="1">
        <v>16</v>
      </c>
      <c r="H62" s="1">
        <v>35</v>
      </c>
      <c r="I62" s="1">
        <v>54</v>
      </c>
      <c r="J62" s="1">
        <v>350</v>
      </c>
      <c r="K62" s="1" t="s">
        <v>0</v>
      </c>
      <c r="L62" s="1" t="e">
        <f>IF(#REF!=#REF!,IF(K62="Stroke",IF(K63="Stroke",IF((J63-J62)&lt;0,1000+J63-J62,J63-J62),""),""),"")</f>
        <v>#REF!</v>
      </c>
      <c r="M62" s="1" t="s">
        <v>1</v>
      </c>
      <c r="N62" s="1" t="s">
        <v>2</v>
      </c>
      <c r="O62" s="1">
        <v>3</v>
      </c>
      <c r="P62" s="1" t="e">
        <f>IF(#REF!=#REF!,IF(K62="Stroke",IF(K63="Stroke",IF(#REF!=#REF!,IF(Q62=Q63,IF((J63-J62)&lt;0,1000+J63-J62-O62,J63-J62-O62),""),""),""),""),"")</f>
        <v>#REF!</v>
      </c>
      <c r="Q62" s="1">
        <v>2</v>
      </c>
      <c r="R62" s="1" t="e">
        <f>IF(#REF!&lt;&gt;#REF!,COUNTIFS($K$112:$K$1378,$K$112,#REF!,#REF!),"")</f>
        <v>#REF!</v>
      </c>
      <c r="S62" s="1" t="e">
        <f>IF(AND(#REF!&lt;&gt;#REF!,#REF!=#REF!,M62="positive",M63="negative"),1,"")</f>
        <v>#REF!</v>
      </c>
      <c r="T62" s="1" t="e">
        <f>IF(AND(#REF!=#REF!,K:K="stroke",M:M="positive",S62&lt;&gt;"1"),1,"")</f>
        <v>#REF!</v>
      </c>
      <c r="U62" s="1" t="e">
        <f>IF((AND(R62&lt;&gt;"",W62&lt;&gt;1,K:K="stroke",M:M="negative",#REF!=#REF!)),IF(W62&lt;&gt;0,"",1),"")</f>
        <v>#REF!</v>
      </c>
      <c r="V62" s="1" t="e">
        <f>IF(R62="","",(SUM(S62:U62)+W62))</f>
        <v>#REF!</v>
      </c>
      <c r="W62" s="1" t="e">
        <f>IF(#REF!&lt;&gt;#REF!,COUNTIFS($K$112:$K$1378,"up",#REF!,#REF!),"")</f>
        <v>#REF!</v>
      </c>
      <c r="X62" s="1" t="e">
        <f>IF(#REF!&lt;&gt;#REF!,COUNTIFS($K$112:$K$1378,"SRS",#REF!,#REF!),"")</f>
        <v>#REF!</v>
      </c>
      <c r="Y62" s="1" t="e">
        <f>IF(R62&lt;&gt;"",IF(R62=1,"",COUNTIFS($O$112:$O$1378,"&gt;40",#REF!,#REF!)),"")</f>
        <v>#REF!</v>
      </c>
    </row>
    <row r="63" spans="1:34">
      <c r="A63" s="7">
        <f t="shared" si="0"/>
        <v>59754</v>
      </c>
      <c r="B63" s="8" t="str">
        <f t="shared" si="1"/>
        <v>2017210163554</v>
      </c>
      <c r="C63" s="1" t="str">
        <f t="shared" si="2"/>
        <v>2017210</v>
      </c>
      <c r="D63" s="1">
        <v>2017</v>
      </c>
      <c r="E63" s="1">
        <v>2</v>
      </c>
      <c r="F63" s="1">
        <v>10</v>
      </c>
      <c r="G63" s="1">
        <v>16</v>
      </c>
      <c r="H63" s="1">
        <v>35</v>
      </c>
      <c r="I63" s="1">
        <v>54</v>
      </c>
      <c r="J63" s="1">
        <v>369</v>
      </c>
      <c r="K63" s="1" t="s">
        <v>0</v>
      </c>
      <c r="L63" s="1" t="e">
        <f>IF(#REF!=#REF!,IF(K63="Stroke",IF(K64="Stroke",IF((J64-J63)&lt;0,1000+J64-J63,J64-J63),""),""),"")</f>
        <v>#REF!</v>
      </c>
      <c r="M63" s="1" t="s">
        <v>1</v>
      </c>
      <c r="N63" s="1" t="s">
        <v>2</v>
      </c>
      <c r="O63" s="1">
        <v>1</v>
      </c>
      <c r="P63" s="1" t="e">
        <f>IF(#REF!=#REF!,IF(K63="Stroke",IF(K64="Stroke",IF(#REF!=#REF!,IF(Q63=Q64,IF((J64-J63)&lt;0,1000+J64-J63-O63,J64-J63-O63),""),""),""),""),"")</f>
        <v>#REF!</v>
      </c>
      <c r="Q63" s="1">
        <v>2</v>
      </c>
      <c r="R63" s="1" t="e">
        <f>IF(#REF!&lt;&gt;#REF!,COUNTIFS($M$2:$M$988,$M$2,$C$2:$C$988,#REF!),"")</f>
        <v>#REF!</v>
      </c>
      <c r="S63" s="1" t="e">
        <f>IF(R63&lt;&gt;"",IF(R63=1,"",COUNTIFS($Q$2:$Q$988,"&gt;40",$C$2:$C$988,#REF!)),"")</f>
        <v>#REF!</v>
      </c>
      <c r="V63" s="7"/>
      <c r="W63" s="7"/>
      <c r="X63" s="7"/>
      <c r="Y63" s="7"/>
    </row>
    <row r="64" spans="1:34" s="5" customFormat="1">
      <c r="A64" s="1">
        <f t="shared" si="0"/>
        <v>59754</v>
      </c>
      <c r="B64" s="2" t="str">
        <f t="shared" si="1"/>
        <v>2017210163554</v>
      </c>
      <c r="C64" s="1" t="str">
        <f t="shared" si="2"/>
        <v>2017210</v>
      </c>
      <c r="D64" s="1">
        <v>2017</v>
      </c>
      <c r="E64" s="1">
        <v>2</v>
      </c>
      <c r="F64" s="1">
        <v>10</v>
      </c>
      <c r="G64" s="1">
        <v>16</v>
      </c>
      <c r="H64" s="1">
        <v>35</v>
      </c>
      <c r="I64" s="1">
        <v>54</v>
      </c>
      <c r="J64" s="1">
        <v>369</v>
      </c>
      <c r="K64" s="1" t="s">
        <v>0</v>
      </c>
      <c r="L64" s="1" t="e">
        <f>IF(#REF!=#REF!,IF(K64="Stroke",IF(K65="Stroke",IF((J65-J64)&lt;0,1000+J65-J64,J65-J64),""),""),"")</f>
        <v>#REF!</v>
      </c>
      <c r="M64" s="1" t="s">
        <v>1</v>
      </c>
      <c r="N64" s="1" t="s">
        <v>2</v>
      </c>
      <c r="O64" s="1">
        <v>1</v>
      </c>
      <c r="P64" s="1" t="e">
        <f>IF(#REF!=#REF!,IF(K64="Stroke",IF(K65="Stroke",IF(#REF!=#REF!,IF(Q64=Q65,IF((J65-J64)&lt;0,1000+J65-J64-O64,J65-J64-O64),""),""),""),""),"")</f>
        <v>#REF!</v>
      </c>
      <c r="Q64" s="1">
        <v>2</v>
      </c>
      <c r="R64" s="1" t="e">
        <f>IF(#REF!&lt;&gt;#REF!,COUNTIFS($K$112:$K$1378,$K$112,#REF!,#REF!),"")</f>
        <v>#REF!</v>
      </c>
      <c r="S64" s="1" t="e">
        <f>IF(AND(#REF!&lt;&gt;#REF!,#REF!=#REF!,M64="positive",M65="negative"),1,"")</f>
        <v>#REF!</v>
      </c>
      <c r="T64" s="1" t="e">
        <f>IF(AND(#REF!=#REF!,K:K="stroke",M:M="positive",S64&lt;&gt;"1"),1,"")</f>
        <v>#REF!</v>
      </c>
      <c r="U64" s="1" t="e">
        <f>IF((AND(R64&lt;&gt;"",W64&lt;&gt;1,K:K="stroke",M:M="negative",#REF!=#REF!)),IF(W64&lt;&gt;0,"",1),"")</f>
        <v>#REF!</v>
      </c>
      <c r="V64" s="1" t="e">
        <f>IF(R64="","",(SUM(S64:U64)+W64))</f>
        <v>#REF!</v>
      </c>
      <c r="W64" s="1" t="e">
        <f>IF(#REF!&lt;&gt;#REF!,COUNTIFS($K$112:$K$1378,"up",#REF!,#REF!),"")</f>
        <v>#REF!</v>
      </c>
      <c r="X64" s="1" t="e">
        <f>IF(#REF!&lt;&gt;#REF!,COUNTIFS($K$112:$K$1378,"SRS",#REF!,#REF!),"")</f>
        <v>#REF!</v>
      </c>
      <c r="Y64" s="1" t="e">
        <f>IF(R64&lt;&gt;"",IF(R64=1,"",COUNTIFS($O$112:$O$1378,"&gt;40",#REF!,#REF!)),"")</f>
        <v>#REF!</v>
      </c>
      <c r="Z64" s="1"/>
      <c r="AA64" s="1"/>
      <c r="AB64" s="1"/>
      <c r="AC64" s="1"/>
      <c r="AD64" s="1"/>
      <c r="AE64" s="1"/>
      <c r="AF64" s="1"/>
      <c r="AG64" s="1"/>
      <c r="AH64" s="1"/>
    </row>
    <row r="65" spans="1:34">
      <c r="A65" s="7">
        <f t="shared" ref="A65:A128" si="3">I65+(H65*60)+(G65*3600)</f>
        <v>59754</v>
      </c>
      <c r="B65" s="8" t="str">
        <f t="shared" ref="B65:B128" si="4">CONCATENATE(D65,E65,F65,G65,H65,I65)</f>
        <v>2017210163554</v>
      </c>
      <c r="C65" s="1" t="str">
        <f t="shared" ref="C65:C128" si="5">CONCATENATE(D65,E65,F65)</f>
        <v>2017210</v>
      </c>
      <c r="D65" s="1">
        <v>2017</v>
      </c>
      <c r="E65" s="1">
        <v>2</v>
      </c>
      <c r="F65" s="1">
        <v>10</v>
      </c>
      <c r="G65" s="1">
        <v>16</v>
      </c>
      <c r="H65" s="1">
        <v>35</v>
      </c>
      <c r="I65" s="1">
        <v>54</v>
      </c>
      <c r="J65" s="1">
        <v>401</v>
      </c>
      <c r="K65" s="1" t="s">
        <v>0</v>
      </c>
      <c r="L65" s="1" t="e">
        <f>IF(#REF!=#REF!,IF(K65="Stroke",IF(K66="Stroke",IF((J66-J65)&lt;0,1000+J66-J65,J66-J65),""),""),"")</f>
        <v>#REF!</v>
      </c>
      <c r="M65" s="1" t="s">
        <v>1</v>
      </c>
      <c r="N65" s="1" t="s">
        <v>2</v>
      </c>
      <c r="O65" s="1">
        <v>4</v>
      </c>
      <c r="P65" s="1" t="e">
        <f>IF(#REF!=#REF!,IF(K65="Stroke",IF(K66="Stroke",IF(#REF!=#REF!,IF(Q65=Q66,IF((J66-J65)&lt;0,1000+J66-J65-O65,J66-J65-O65),""),""),""),""),"")</f>
        <v>#REF!</v>
      </c>
      <c r="Q65" s="1">
        <v>2</v>
      </c>
      <c r="R65" s="1" t="e">
        <f>IF(#REF!&lt;&gt;#REF!,COUNTIFS($M$2:$M$988,$M$2,$C$2:$C$988,#REF!),"")</f>
        <v>#REF!</v>
      </c>
      <c r="S65" s="1" t="e">
        <f>IF(R65&lt;&gt;"",IF(R65=1,"",COUNTIFS($Q$2:$Q$988,"&gt;40",$C$2:$C$988,#REF!)),"")</f>
        <v>#REF!</v>
      </c>
      <c r="V65" s="7"/>
      <c r="W65" s="7"/>
      <c r="X65" s="7"/>
      <c r="Y65" s="7"/>
    </row>
    <row r="66" spans="1:34">
      <c r="A66" s="1">
        <f t="shared" si="3"/>
        <v>59754</v>
      </c>
      <c r="B66" s="2" t="str">
        <f t="shared" si="4"/>
        <v>2017210163554</v>
      </c>
      <c r="C66" s="1" t="str">
        <f t="shared" si="5"/>
        <v>2017210</v>
      </c>
      <c r="D66" s="1">
        <v>2017</v>
      </c>
      <c r="E66" s="1">
        <v>2</v>
      </c>
      <c r="F66" s="1">
        <v>10</v>
      </c>
      <c r="G66" s="1">
        <v>16</v>
      </c>
      <c r="H66" s="1">
        <v>35</v>
      </c>
      <c r="I66" s="1">
        <v>54</v>
      </c>
      <c r="J66" s="1">
        <v>401</v>
      </c>
      <c r="K66" s="1" t="s">
        <v>0</v>
      </c>
      <c r="L66" s="1" t="e">
        <f>IF(#REF!=#REF!,IF(K66="Stroke",IF(K67="Stroke",IF((J67-J66)&lt;0,1000+J67-J66,J67-J66),""),""),"")</f>
        <v>#REF!</v>
      </c>
      <c r="M66" s="1" t="s">
        <v>1</v>
      </c>
      <c r="N66" s="1" t="s">
        <v>2</v>
      </c>
      <c r="O66" s="1">
        <v>4</v>
      </c>
      <c r="P66" s="1" t="e">
        <f>IF(#REF!=#REF!,IF(K66="Stroke",IF(K67="Stroke",IF(#REF!=#REF!,IF(Q66=Q67,IF((J67-J66)&lt;0,1000+J67-J66-O66,J67-J66-O66),""),""),""),""),"")</f>
        <v>#REF!</v>
      </c>
      <c r="Q66" s="1">
        <v>2</v>
      </c>
      <c r="R66" s="1" t="e">
        <f>IF(#REF!&lt;&gt;#REF!,COUNTIFS($K$112:$K$1378,$K$112,#REF!,#REF!),"")</f>
        <v>#REF!</v>
      </c>
      <c r="S66" s="1" t="e">
        <f>IF(AND(#REF!&lt;&gt;#REF!,#REF!=#REF!,M66="positive",M67="negative"),1,"")</f>
        <v>#REF!</v>
      </c>
      <c r="T66" s="1" t="e">
        <f>IF(AND(#REF!=#REF!,K:K="stroke",M:M="positive",S66&lt;&gt;"1"),1,"")</f>
        <v>#REF!</v>
      </c>
      <c r="U66" s="1" t="e">
        <f>IF((AND(R66&lt;&gt;"",W66&lt;&gt;1,K:K="stroke",M:M="negative",#REF!=#REF!)),IF(W66&lt;&gt;0,"",1),"")</f>
        <v>#REF!</v>
      </c>
      <c r="V66" s="1" t="e">
        <f>IF(R66="","",(SUM(S66:U66)+W66))</f>
        <v>#REF!</v>
      </c>
      <c r="W66" s="1" t="e">
        <f>IF(#REF!&lt;&gt;#REF!,COUNTIFS($K$112:$K$1378,"up",#REF!,#REF!),"")</f>
        <v>#REF!</v>
      </c>
      <c r="X66" s="1" t="e">
        <f>IF(#REF!&lt;&gt;#REF!,COUNTIFS($K$112:$K$1378,"SRS",#REF!,#REF!),"")</f>
        <v>#REF!</v>
      </c>
      <c r="Y66" s="1" t="e">
        <f>IF(R66&lt;&gt;"",IF(R66=1,"",COUNTIFS($O$112:$O$1378,"&gt;40",#REF!,#REF!)),"")</f>
        <v>#REF!</v>
      </c>
    </row>
    <row r="67" spans="1:34" s="5" customFormat="1">
      <c r="A67" s="7">
        <f t="shared" si="3"/>
        <v>59754</v>
      </c>
      <c r="B67" s="8" t="str">
        <f t="shared" si="4"/>
        <v>2017210163554</v>
      </c>
      <c r="C67" s="1" t="str">
        <f t="shared" si="5"/>
        <v>2017210</v>
      </c>
      <c r="D67" s="1">
        <v>2017</v>
      </c>
      <c r="E67" s="1">
        <v>2</v>
      </c>
      <c r="F67" s="1">
        <v>10</v>
      </c>
      <c r="G67" s="1">
        <v>16</v>
      </c>
      <c r="H67" s="1">
        <v>35</v>
      </c>
      <c r="I67" s="1">
        <v>54</v>
      </c>
      <c r="J67" s="1">
        <v>475</v>
      </c>
      <c r="K67" s="1" t="s">
        <v>0</v>
      </c>
      <c r="L67" s="1" t="e">
        <f>IF(#REF!=#REF!,IF(K67="Stroke",IF(K68="Stroke",IF((J68-J67)&lt;0,1000+J68-J67,J68-J67),""),""),"")</f>
        <v>#REF!</v>
      </c>
      <c r="M67" s="1" t="s">
        <v>1</v>
      </c>
      <c r="N67" s="1" t="s">
        <v>2</v>
      </c>
      <c r="O67" s="1">
        <v>22</v>
      </c>
      <c r="P67" s="1" t="e">
        <f>IF(#REF!=#REF!,IF(K67="Stroke",IF(K68="Stroke",IF(#REF!=#REF!,IF(Q67=Q68,IF((J68-J67)&lt;0,1000+J68-J67-O67,J68-J67-O67),""),""),""),""),"")</f>
        <v>#REF!</v>
      </c>
      <c r="Q67" s="1">
        <v>2</v>
      </c>
      <c r="R67" s="1" t="e">
        <f>IF(#REF!&lt;&gt;#REF!,COUNTIFS($M$2:$M$988,$M$2,$C$2:$C$988,#REF!),"")</f>
        <v>#REF!</v>
      </c>
      <c r="S67" s="1" t="e">
        <f>IF(R67&lt;&gt;"",IF(R67=1,"",COUNTIFS($Q$2:$Q$988,"&gt;40",$C$2:$C$988,#REF!)),"")</f>
        <v>#REF!</v>
      </c>
      <c r="T67" s="1"/>
      <c r="U67" s="1"/>
      <c r="V67" s="7"/>
      <c r="W67" s="7"/>
      <c r="X67" s="7"/>
      <c r="Y67" s="7"/>
      <c r="Z67" s="1"/>
      <c r="AA67" s="1"/>
      <c r="AB67" s="1"/>
      <c r="AC67" s="1"/>
      <c r="AD67" s="1"/>
      <c r="AE67" s="1"/>
      <c r="AF67" s="1"/>
      <c r="AG67" s="1"/>
      <c r="AH67" s="1"/>
    </row>
    <row r="68" spans="1:34">
      <c r="A68" s="1">
        <f t="shared" si="3"/>
        <v>59754</v>
      </c>
      <c r="B68" s="2" t="str">
        <f t="shared" si="4"/>
        <v>2017210163554</v>
      </c>
      <c r="C68" s="1" t="str">
        <f t="shared" si="5"/>
        <v>2017210</v>
      </c>
      <c r="D68" s="1">
        <v>2017</v>
      </c>
      <c r="E68" s="1">
        <v>2</v>
      </c>
      <c r="F68" s="1">
        <v>10</v>
      </c>
      <c r="G68" s="1">
        <v>16</v>
      </c>
      <c r="H68" s="1">
        <v>35</v>
      </c>
      <c r="I68" s="1">
        <v>54</v>
      </c>
      <c r="J68" s="1">
        <v>475</v>
      </c>
      <c r="K68" s="1" t="s">
        <v>0</v>
      </c>
      <c r="L68" s="1" t="e">
        <f>IF(#REF!=#REF!,IF(K68="Stroke",IF(K69="Stroke",IF((J69-J68)&lt;0,1000+J69-J68,J69-J68),""),""),"")</f>
        <v>#REF!</v>
      </c>
      <c r="M68" s="1" t="s">
        <v>1</v>
      </c>
      <c r="N68" s="1" t="s">
        <v>2</v>
      </c>
      <c r="O68" s="1">
        <v>22</v>
      </c>
      <c r="P68" s="1" t="e">
        <f>IF(#REF!=#REF!,IF(K68="Stroke",IF(K69="Stroke",IF(#REF!=#REF!,IF(Q68=Q69,IF((J69-J68)&lt;0,1000+J69-J68-O68,J69-J68-O68),""),""),""),""),"")</f>
        <v>#REF!</v>
      </c>
      <c r="Q68" s="1">
        <v>2</v>
      </c>
      <c r="R68" s="1" t="e">
        <f>IF(#REF!&lt;&gt;#REF!,COUNTIFS($K$112:$K$1378,$K$112,#REF!,#REF!),"")</f>
        <v>#REF!</v>
      </c>
      <c r="S68" s="1" t="e">
        <f>IF(AND(#REF!&lt;&gt;#REF!,#REF!=#REF!,M68="positive",M69="negative"),1,"")</f>
        <v>#REF!</v>
      </c>
      <c r="T68" s="1" t="e">
        <f>IF(AND(#REF!=#REF!,K:K="stroke",M:M="positive",S68&lt;&gt;"1"),1,"")</f>
        <v>#REF!</v>
      </c>
      <c r="U68" s="1" t="e">
        <f>IF((AND(R68&lt;&gt;"",W68&lt;&gt;1,K:K="stroke",M:M="negative",#REF!=#REF!)),IF(W68&lt;&gt;0,"",1),"")</f>
        <v>#REF!</v>
      </c>
      <c r="V68" s="1" t="e">
        <f>IF(R68="","",(SUM(S68:U68)+W68))</f>
        <v>#REF!</v>
      </c>
      <c r="W68" s="1" t="e">
        <f>IF(#REF!&lt;&gt;#REF!,COUNTIFS($K$112:$K$1378,"up",#REF!,#REF!),"")</f>
        <v>#REF!</v>
      </c>
      <c r="X68" s="1" t="e">
        <f>IF(#REF!&lt;&gt;#REF!,COUNTIFS($K$112:$K$1378,"SRS",#REF!,#REF!),"")</f>
        <v>#REF!</v>
      </c>
      <c r="Y68" s="1" t="e">
        <f>IF(R68&lt;&gt;"",IF(R68=1,"",COUNTIFS($O$112:$O$1378,"&gt;40",#REF!,#REF!)),"")</f>
        <v>#REF!</v>
      </c>
    </row>
    <row r="69" spans="1:34">
      <c r="A69" s="7">
        <f t="shared" si="3"/>
        <v>59754</v>
      </c>
      <c r="B69" s="8" t="str">
        <f t="shared" si="4"/>
        <v>2017210163554</v>
      </c>
      <c r="C69" s="1" t="str">
        <f t="shared" si="5"/>
        <v>2017210</v>
      </c>
      <c r="D69" s="1">
        <v>2017</v>
      </c>
      <c r="E69" s="1">
        <v>2</v>
      </c>
      <c r="F69" s="1">
        <v>10</v>
      </c>
      <c r="G69" s="1">
        <v>16</v>
      </c>
      <c r="H69" s="1">
        <v>35</v>
      </c>
      <c r="I69" s="1">
        <v>54</v>
      </c>
      <c r="J69" s="1">
        <v>604</v>
      </c>
      <c r="K69" s="1" t="s">
        <v>0</v>
      </c>
      <c r="L69" s="1" t="e">
        <f>IF(#REF!=#REF!,IF(K69="Stroke",IF(K70="Stroke",IF((J70-J69)&lt;0,1000+J70-J69,J70-J69),""),""),"")</f>
        <v>#REF!</v>
      </c>
      <c r="M69" s="1" t="s">
        <v>1</v>
      </c>
      <c r="N69" s="1" t="s">
        <v>2</v>
      </c>
      <c r="O69" s="1">
        <v>10</v>
      </c>
      <c r="P69" s="1" t="e">
        <f>IF(#REF!=#REF!,IF(K69="Stroke",IF(K70="Stroke",IF(#REF!=#REF!,IF(Q69=Q70,IF((J70-J69)&lt;0,1000+J70-J69-O69,J70-J69-O69),""),""),""),""),"")</f>
        <v>#REF!</v>
      </c>
      <c r="Q69" s="1">
        <v>2</v>
      </c>
      <c r="R69" s="1" t="e">
        <f>IF(#REF!&lt;&gt;#REF!,COUNTIFS($M$2:$M$988,$M$2,$C$2:$C$988,#REF!),"")</f>
        <v>#REF!</v>
      </c>
      <c r="S69" s="1" t="e">
        <f>IF(R69&lt;&gt;"",IF(R69=1,"",COUNTIFS($Q$2:$Q$988,"&gt;40",$C$2:$C$988,#REF!)),"")</f>
        <v>#REF!</v>
      </c>
      <c r="V69" s="7"/>
      <c r="W69" s="7"/>
      <c r="X69" s="7"/>
      <c r="Y69" s="7"/>
    </row>
    <row r="70" spans="1:34">
      <c r="A70" s="1">
        <f t="shared" si="3"/>
        <v>59754</v>
      </c>
      <c r="B70" s="2" t="str">
        <f t="shared" si="4"/>
        <v>2017210163554</v>
      </c>
      <c r="C70" s="1" t="str">
        <f t="shared" si="5"/>
        <v>2017210</v>
      </c>
      <c r="D70" s="1">
        <v>2017</v>
      </c>
      <c r="E70" s="1">
        <v>2</v>
      </c>
      <c r="F70" s="1">
        <v>10</v>
      </c>
      <c r="G70" s="1">
        <v>16</v>
      </c>
      <c r="H70" s="1">
        <v>35</v>
      </c>
      <c r="I70" s="1">
        <v>54</v>
      </c>
      <c r="J70" s="1">
        <v>604</v>
      </c>
      <c r="K70" s="1" t="s">
        <v>0</v>
      </c>
      <c r="L70" s="1" t="e">
        <f>IF(#REF!=#REF!,IF(K70="Stroke",IF(K71="Stroke",IF((J71-J70)&lt;0,1000+J71-J70,J71-J70),""),""),"")</f>
        <v>#REF!</v>
      </c>
      <c r="M70" s="1" t="s">
        <v>1</v>
      </c>
      <c r="N70" s="1" t="s">
        <v>2</v>
      </c>
      <c r="O70" s="1">
        <v>10</v>
      </c>
      <c r="P70" s="1" t="e">
        <f>IF(#REF!=#REF!,IF(K70="Stroke",IF(K71="Stroke",IF(#REF!=#REF!,IF(Q70=Q71,IF((J71-J70)&lt;0,1000+J71-J70-O70,J71-J70-O70),""),""),""),""),"")</f>
        <v>#REF!</v>
      </c>
      <c r="Q70" s="1">
        <v>2</v>
      </c>
      <c r="R70" s="1" t="e">
        <f>IF(#REF!&lt;&gt;#REF!,COUNTIFS($K$112:$K$1378,$K$112,#REF!,#REF!),"")</f>
        <v>#REF!</v>
      </c>
      <c r="S70" s="1" t="e">
        <f>IF(AND(#REF!&lt;&gt;#REF!,#REF!=#REF!,M70="positive",M71="negative"),1,"")</f>
        <v>#REF!</v>
      </c>
      <c r="T70" s="1" t="e">
        <f>IF(AND(#REF!=#REF!,K:K="stroke",M:M="positive",S70&lt;&gt;"1"),1,"")</f>
        <v>#REF!</v>
      </c>
      <c r="U70" s="1" t="e">
        <f>IF((AND(R70&lt;&gt;"",W70&lt;&gt;1,K:K="stroke",M:M="negative",#REF!=#REF!)),IF(W70&lt;&gt;0,"",1),"")</f>
        <v>#REF!</v>
      </c>
      <c r="V70" s="1" t="e">
        <f>IF(R70="","",(SUM(S70:U70)+W70))</f>
        <v>#REF!</v>
      </c>
      <c r="W70" s="1" t="e">
        <f>IF(#REF!&lt;&gt;#REF!,COUNTIFS($K$112:$K$1378,"up",#REF!,#REF!),"")</f>
        <v>#REF!</v>
      </c>
      <c r="X70" s="1" t="e">
        <f>IF(#REF!&lt;&gt;#REF!,COUNTIFS($K$112:$K$1378,"SRS",#REF!,#REF!),"")</f>
        <v>#REF!</v>
      </c>
      <c r="Y70" s="1" t="e">
        <f>IF(R70&lt;&gt;"",IF(R70=1,"",COUNTIFS($O$112:$O$1378,"&gt;40",#REF!,#REF!)),"")</f>
        <v>#REF!</v>
      </c>
    </row>
    <row r="71" spans="1:34" s="5" customFormat="1">
      <c r="A71" s="7">
        <f t="shared" si="3"/>
        <v>59754</v>
      </c>
      <c r="B71" s="8" t="str">
        <f t="shared" si="4"/>
        <v>2017210163554</v>
      </c>
      <c r="C71" s="1" t="str">
        <f t="shared" si="5"/>
        <v>2017210</v>
      </c>
      <c r="D71" s="1">
        <v>2017</v>
      </c>
      <c r="E71" s="1">
        <v>2</v>
      </c>
      <c r="F71" s="1">
        <v>10</v>
      </c>
      <c r="G71" s="1">
        <v>16</v>
      </c>
      <c r="H71" s="1">
        <v>35</v>
      </c>
      <c r="I71" s="1">
        <v>54</v>
      </c>
      <c r="J71" s="1">
        <v>675</v>
      </c>
      <c r="K71" s="1" t="s">
        <v>0</v>
      </c>
      <c r="L71" s="1" t="e">
        <f>IF(#REF!=#REF!,IF(K71="Stroke",IF(K72="Stroke",IF((J72-J71)&lt;0,1000+J72-J71,J72-J71),""),""),"")</f>
        <v>#REF!</v>
      </c>
      <c r="M71" s="1" t="s">
        <v>1</v>
      </c>
      <c r="N71" s="1" t="s">
        <v>2</v>
      </c>
      <c r="O71" s="1">
        <v>51</v>
      </c>
      <c r="P71" s="1" t="e">
        <f>IF(#REF!=#REF!,IF(K71="Stroke",IF(K72="Stroke",IF(#REF!=#REF!,IF(Q71=Q72,IF((J72-J71)&lt;0,1000+J72-J71-O71,J72-J71-O71),""),""),""),""),"")</f>
        <v>#REF!</v>
      </c>
      <c r="Q71" s="1">
        <v>2</v>
      </c>
      <c r="R71" s="1" t="e">
        <f>IF(#REF!&lt;&gt;#REF!,COUNTIFS($M$2:$M$988,$M$2,$C$2:$C$988,#REF!),"")</f>
        <v>#REF!</v>
      </c>
      <c r="S71" s="1" t="e">
        <f>IF(R71&lt;&gt;"",IF(R71=1,"",COUNTIFS($Q$2:$Q$988,"&gt;40",$C$2:$C$988,#REF!)),"")</f>
        <v>#REF!</v>
      </c>
      <c r="T71" s="1"/>
      <c r="U71" s="1"/>
      <c r="V71" s="7"/>
      <c r="W71" s="7"/>
      <c r="X71" s="7"/>
      <c r="Y71" s="7"/>
      <c r="Z71" s="1"/>
      <c r="AA71" s="1"/>
      <c r="AB71" s="1"/>
      <c r="AC71" s="1"/>
      <c r="AD71" s="1"/>
      <c r="AE71" s="1"/>
      <c r="AF71" s="1"/>
      <c r="AG71" s="1"/>
      <c r="AH71" s="1"/>
    </row>
    <row r="72" spans="1:34">
      <c r="A72" s="1">
        <f t="shared" si="3"/>
        <v>59754</v>
      </c>
      <c r="B72" s="2" t="str">
        <f t="shared" si="4"/>
        <v>2017210163554</v>
      </c>
      <c r="C72" s="1" t="str">
        <f t="shared" si="5"/>
        <v>2017210</v>
      </c>
      <c r="D72" s="1">
        <v>2017</v>
      </c>
      <c r="E72" s="1">
        <v>2</v>
      </c>
      <c r="F72" s="1">
        <v>10</v>
      </c>
      <c r="G72" s="1">
        <v>16</v>
      </c>
      <c r="H72" s="1">
        <v>35</v>
      </c>
      <c r="I72" s="1">
        <v>54</v>
      </c>
      <c r="J72" s="1">
        <v>675</v>
      </c>
      <c r="K72" s="1" t="s">
        <v>0</v>
      </c>
      <c r="L72" s="1" t="e">
        <f>IF(#REF!=#REF!,IF(K72="Stroke",IF(K73="Stroke",IF((J73-J72)&lt;0,1000+J73-J72,J73-J72),""),""),"")</f>
        <v>#REF!</v>
      </c>
      <c r="M72" s="1" t="s">
        <v>1</v>
      </c>
      <c r="N72" s="1" t="s">
        <v>2</v>
      </c>
      <c r="O72" s="1">
        <v>51</v>
      </c>
      <c r="P72" s="1" t="e">
        <f>IF(#REF!=#REF!,IF(K72="Stroke",IF(K73="Stroke",IF(#REF!=#REF!,IF(Q72=Q73,IF((J73-J72)&lt;0,1000+J73-J72-O72,J73-J72-O72),""),""),""),""),"")</f>
        <v>#REF!</v>
      </c>
      <c r="Q72" s="1">
        <v>2</v>
      </c>
      <c r="R72" s="1" t="e">
        <f>IF(#REF!&lt;&gt;#REF!,COUNTIFS($K$112:$K$1378,$K$112,#REF!,#REF!),"")</f>
        <v>#REF!</v>
      </c>
      <c r="S72" s="1" t="e">
        <f>IF(AND(#REF!&lt;&gt;#REF!,#REF!=#REF!,M72="positive",M73="negative"),1,"")</f>
        <v>#REF!</v>
      </c>
      <c r="T72" s="1" t="e">
        <f>IF(AND(#REF!=#REF!,K:K="stroke",M:M="positive",S72&lt;&gt;"1"),1,"")</f>
        <v>#REF!</v>
      </c>
      <c r="U72" s="1" t="e">
        <f>IF((AND(R72&lt;&gt;"",W72&lt;&gt;1,K:K="stroke",M:M="negative",#REF!=#REF!)),IF(W72&lt;&gt;0,"",1),"")</f>
        <v>#REF!</v>
      </c>
      <c r="V72" s="1" t="e">
        <f>IF(R72="","",(SUM(S72:U72)+W72))</f>
        <v>#REF!</v>
      </c>
      <c r="W72" s="1" t="e">
        <f>IF(#REF!&lt;&gt;#REF!,COUNTIFS($K$112:$K$1378,"up",#REF!,#REF!),"")</f>
        <v>#REF!</v>
      </c>
      <c r="X72" s="1" t="e">
        <f>IF(#REF!&lt;&gt;#REF!,COUNTIFS($K$112:$K$1378,"SRS",#REF!,#REF!),"")</f>
        <v>#REF!</v>
      </c>
      <c r="Y72" s="1" t="e">
        <f>IF(R72&lt;&gt;"",IF(R72=1,"",COUNTIFS($O$112:$O$1378,"&gt;40",#REF!,#REF!)),"")</f>
        <v>#REF!</v>
      </c>
    </row>
    <row r="73" spans="1:34">
      <c r="A73" s="3">
        <f t="shared" si="3"/>
        <v>59947</v>
      </c>
      <c r="B73" s="4" t="str">
        <f t="shared" si="4"/>
        <v>201721016397</v>
      </c>
      <c r="C73" s="5" t="str">
        <f t="shared" si="5"/>
        <v>2017210</v>
      </c>
      <c r="D73" s="5">
        <v>2017</v>
      </c>
      <c r="E73" s="5">
        <v>2</v>
      </c>
      <c r="F73" s="5">
        <v>10</v>
      </c>
      <c r="G73" s="5">
        <v>16</v>
      </c>
      <c r="H73" s="5">
        <v>39</v>
      </c>
      <c r="I73" s="5">
        <v>7</v>
      </c>
      <c r="J73" s="5">
        <v>752</v>
      </c>
      <c r="K73" s="5" t="s">
        <v>0</v>
      </c>
      <c r="L73" s="5" t="e">
        <f>IF(#REF!=#REF!,IF(K73="Stroke",IF(K74="Stroke",IF((J74-J73)&lt;0,1000+J74-J73,J74-J73),""),""),"")</f>
        <v>#REF!</v>
      </c>
      <c r="M73" s="5" t="s">
        <v>1</v>
      </c>
      <c r="N73" s="5" t="s">
        <v>2</v>
      </c>
      <c r="O73" s="5">
        <v>2</v>
      </c>
      <c r="P73" s="5" t="e">
        <f>IF(#REF!=#REF!,IF(K73="Stroke",IF(K74="Stroke",IF(#REF!=#REF!,IF(Q73=Q74,IF((J74-J73)&lt;0,1000+J74-J73-O73,J74-J73-O73),""),""),""),""),"")</f>
        <v>#REF!</v>
      </c>
      <c r="Q73" s="5">
        <v>1</v>
      </c>
      <c r="R73" s="5" t="e">
        <f>IF(#REF!&lt;&gt;#REF!,COUNTIFS($M$2:$M$988,$M$2,$C$2:$C$988,#REF!),"")</f>
        <v>#REF!</v>
      </c>
      <c r="S73" s="5" t="e">
        <f>IF(R73&lt;&gt;"",IF(R73=1,"",COUNTIFS($Q$2:$Q$988,"&gt;40",$C$2:$C$988,#REF!)),"")</f>
        <v>#REF!</v>
      </c>
      <c r="T73" s="5"/>
      <c r="U73" s="5"/>
      <c r="V73" s="3"/>
      <c r="W73" s="3"/>
      <c r="X73" s="3"/>
      <c r="Y73" s="3"/>
      <c r="Z73" s="5"/>
      <c r="AA73" s="5"/>
      <c r="AB73" s="5"/>
      <c r="AC73" s="5"/>
      <c r="AD73" s="5"/>
      <c r="AE73" s="5"/>
      <c r="AF73" s="5"/>
      <c r="AG73" s="5"/>
      <c r="AH73" s="5"/>
    </row>
    <row r="74" spans="1:34">
      <c r="A74" s="5">
        <f t="shared" si="3"/>
        <v>59947</v>
      </c>
      <c r="B74" s="6" t="str">
        <f t="shared" si="4"/>
        <v>201721016397</v>
      </c>
      <c r="C74" s="5" t="str">
        <f t="shared" si="5"/>
        <v>2017210</v>
      </c>
      <c r="D74" s="5">
        <v>2017</v>
      </c>
      <c r="E74" s="5">
        <v>2</v>
      </c>
      <c r="F74" s="5">
        <v>10</v>
      </c>
      <c r="G74" s="5">
        <v>16</v>
      </c>
      <c r="H74" s="5">
        <v>39</v>
      </c>
      <c r="I74" s="5">
        <v>7</v>
      </c>
      <c r="J74" s="5">
        <v>752</v>
      </c>
      <c r="K74" s="5" t="s">
        <v>0</v>
      </c>
      <c r="L74" s="5" t="e">
        <f>IF(#REF!=#REF!,IF(K74="Stroke",IF(K75="Stroke",IF((J75-J74)&lt;0,1000+J75-J74,J75-J74),""),""),"")</f>
        <v>#REF!</v>
      </c>
      <c r="M74" s="5" t="s">
        <v>1</v>
      </c>
      <c r="N74" s="5" t="s">
        <v>2</v>
      </c>
      <c r="O74" s="5">
        <v>2</v>
      </c>
      <c r="P74" s="5" t="e">
        <f>IF(#REF!=#REF!,IF(K74="Stroke",IF(K75="Stroke",IF(#REF!=#REF!,IF(Q74=Q75,IF((J75-J74)&lt;0,1000+J75-J74-O74,J75-J74-O74),""),""),""),""),"")</f>
        <v>#REF!</v>
      </c>
      <c r="Q74" s="5">
        <v>1</v>
      </c>
      <c r="R74" s="5" t="e">
        <f>IF(#REF!&lt;&gt;#REF!,COUNTIFS($K$112:$K$1378,$K$112,#REF!,#REF!),"")</f>
        <v>#REF!</v>
      </c>
      <c r="S74" s="5" t="e">
        <f>IF(AND(#REF!&lt;&gt;#REF!,#REF!=#REF!,M74="positive",M75="negative"),1,"")</f>
        <v>#REF!</v>
      </c>
      <c r="T74" s="5" t="e">
        <f>IF(AND(#REF!=#REF!,K:K="stroke",M:M="positive",S74&lt;&gt;"1"),1,"")</f>
        <v>#REF!</v>
      </c>
      <c r="U74" s="5" t="e">
        <f>IF((AND(R74&lt;&gt;"",W74&lt;&gt;1,K:K="stroke",M:M="negative",#REF!=#REF!)),IF(W74&lt;&gt;0,"",1),"")</f>
        <v>#REF!</v>
      </c>
      <c r="V74" s="5" t="e">
        <f>IF(R74="","",(SUM(S74:U74)+W74))</f>
        <v>#REF!</v>
      </c>
      <c r="W74" s="5" t="e">
        <f>IF(#REF!&lt;&gt;#REF!,COUNTIFS($K$112:$K$1378,"up",#REF!,#REF!),"")</f>
        <v>#REF!</v>
      </c>
      <c r="X74" s="5" t="e">
        <f>IF(#REF!&lt;&gt;#REF!,COUNTIFS($K$112:$K$1378,"SRS",#REF!,#REF!),"")</f>
        <v>#REF!</v>
      </c>
      <c r="Y74" s="5" t="e">
        <f>IF(R74&lt;&gt;"",IF(R74=1,"",COUNTIFS($O$112:$O$1378,"&gt;40",#REF!,#REF!)),"")</f>
        <v>#REF!</v>
      </c>
      <c r="Z74" s="5"/>
      <c r="AA74" s="5"/>
      <c r="AB74" s="5"/>
      <c r="AC74" s="5"/>
      <c r="AD74" s="5"/>
      <c r="AE74" s="5"/>
      <c r="AF74" s="5"/>
      <c r="AG74" s="5"/>
      <c r="AH74" s="5"/>
    </row>
    <row r="75" spans="1:34">
      <c r="A75" s="7">
        <f t="shared" si="3"/>
        <v>59947</v>
      </c>
      <c r="B75" s="8" t="str">
        <f t="shared" si="4"/>
        <v>201721016397</v>
      </c>
      <c r="C75" s="1" t="str">
        <f t="shared" si="5"/>
        <v>2017210</v>
      </c>
      <c r="D75" s="1">
        <v>2017</v>
      </c>
      <c r="E75" s="1">
        <v>2</v>
      </c>
      <c r="F75" s="1">
        <v>10</v>
      </c>
      <c r="G75" s="1">
        <v>16</v>
      </c>
      <c r="H75" s="1">
        <v>39</v>
      </c>
      <c r="I75" s="1">
        <v>7</v>
      </c>
      <c r="J75" s="1">
        <v>989</v>
      </c>
      <c r="K75" s="1" t="s">
        <v>0</v>
      </c>
      <c r="L75" s="1" t="e">
        <f>IF(#REF!=#REF!,IF(K75="Stroke",IF(K76="Stroke",IF((J76-J75)&lt;0,1000+J76-J75,J76-J75),""),""),"")</f>
        <v>#REF!</v>
      </c>
      <c r="M75" s="1" t="s">
        <v>1</v>
      </c>
      <c r="N75" s="1" t="s">
        <v>2</v>
      </c>
      <c r="O75" s="1">
        <v>11</v>
      </c>
      <c r="P75" s="1" t="e">
        <f>IF(#REF!=#REF!,IF(K75="Stroke",IF(K76="Stroke",IF(#REF!=#REF!,IF(Q75=Q76,IF((J76-J75)&lt;0,1000+J76-J75-O75,J76-J75-O75),""),""),""),""),"")</f>
        <v>#REF!</v>
      </c>
      <c r="Q75" s="1">
        <v>2</v>
      </c>
      <c r="R75" s="1" t="e">
        <f>IF(#REF!&lt;&gt;#REF!,COUNTIFS($M$2:$M$988,$M$2,$C$2:$C$988,#REF!),"")</f>
        <v>#REF!</v>
      </c>
      <c r="S75" s="1" t="e">
        <f>IF(R75&lt;&gt;"",IF(R75=1,"",COUNTIFS($Q$2:$Q$988,"&gt;40",$C$2:$C$988,#REF!)),"")</f>
        <v>#REF!</v>
      </c>
      <c r="V75" s="7"/>
      <c r="W75" s="7"/>
      <c r="X75" s="7"/>
      <c r="Y75" s="7"/>
    </row>
    <row r="76" spans="1:34">
      <c r="A76" s="1">
        <f t="shared" si="3"/>
        <v>59947</v>
      </c>
      <c r="B76" s="2" t="str">
        <f t="shared" si="4"/>
        <v>201721016397</v>
      </c>
      <c r="C76" s="1" t="str">
        <f t="shared" si="5"/>
        <v>2017210</v>
      </c>
      <c r="D76" s="1">
        <v>2017</v>
      </c>
      <c r="E76" s="1">
        <v>2</v>
      </c>
      <c r="F76" s="1">
        <v>10</v>
      </c>
      <c r="G76" s="1">
        <v>16</v>
      </c>
      <c r="H76" s="1">
        <v>39</v>
      </c>
      <c r="I76" s="1">
        <v>7</v>
      </c>
      <c r="J76" s="1">
        <v>989</v>
      </c>
      <c r="K76" s="1" t="s">
        <v>0</v>
      </c>
      <c r="L76" s="1" t="e">
        <f>IF(#REF!=#REF!,IF(K76="Stroke",IF(K77="Stroke",IF((J77-J76)&lt;0,1000+J77-J76,J77-J76),""),""),"")</f>
        <v>#REF!</v>
      </c>
      <c r="M76" s="1" t="s">
        <v>1</v>
      </c>
      <c r="N76" s="1" t="s">
        <v>2</v>
      </c>
      <c r="O76" s="1">
        <v>11</v>
      </c>
      <c r="P76" s="1" t="e">
        <f>IF(#REF!=#REF!,IF(K76="Stroke",IF(K77="Stroke",IF(#REF!=#REF!,IF(Q76=Q77,IF((J77-J76)&lt;0,1000+J77-J76-O76,J77-J76-O76),""),""),""),""),"")</f>
        <v>#REF!</v>
      </c>
      <c r="Q76" s="1">
        <v>2</v>
      </c>
      <c r="R76" s="1" t="e">
        <f>IF(#REF!&lt;&gt;#REF!,COUNTIFS($K$112:$K$1378,$K$112,#REF!,#REF!),"")</f>
        <v>#REF!</v>
      </c>
      <c r="S76" s="1" t="e">
        <f>IF(AND(#REF!&lt;&gt;#REF!,#REF!=#REF!,M76="positive",M77="negative"),1,"")</f>
        <v>#REF!</v>
      </c>
      <c r="T76" s="1" t="e">
        <f>IF(AND(#REF!=#REF!,K:K="stroke",M:M="positive",S76&lt;&gt;"1"),1,"")</f>
        <v>#REF!</v>
      </c>
      <c r="U76" s="1" t="e">
        <f>IF((AND(R76&lt;&gt;"",W76&lt;&gt;1,K:K="stroke",M:M="negative",#REF!=#REF!)),IF(W76&lt;&gt;0,"",1),"")</f>
        <v>#REF!</v>
      </c>
      <c r="V76" s="1" t="e">
        <f>IF(R76="","",(SUM(S76:U76)+W76))</f>
        <v>#REF!</v>
      </c>
      <c r="W76" s="1" t="e">
        <f>IF(#REF!&lt;&gt;#REF!,COUNTIFS($K$112:$K$1378,"up",#REF!,#REF!),"")</f>
        <v>#REF!</v>
      </c>
      <c r="X76" s="1" t="e">
        <f>IF(#REF!&lt;&gt;#REF!,COUNTIFS($K$112:$K$1378,"SRS",#REF!,#REF!),"")</f>
        <v>#REF!</v>
      </c>
      <c r="Y76" s="1" t="e">
        <f>IF(R76&lt;&gt;"",IF(R76=1,"",COUNTIFS($O$112:$O$1378,"&gt;40",#REF!,#REF!)),"")</f>
        <v>#REF!</v>
      </c>
    </row>
    <row r="77" spans="1:34">
      <c r="A77" s="7">
        <f t="shared" si="3"/>
        <v>59948</v>
      </c>
      <c r="B77" s="8" t="str">
        <f t="shared" si="4"/>
        <v>201721016398</v>
      </c>
      <c r="C77" s="1" t="str">
        <f t="shared" si="5"/>
        <v>2017210</v>
      </c>
      <c r="D77" s="1">
        <v>2017</v>
      </c>
      <c r="E77" s="1">
        <v>2</v>
      </c>
      <c r="F77" s="1">
        <v>10</v>
      </c>
      <c r="G77" s="1">
        <v>16</v>
      </c>
      <c r="H77" s="1">
        <v>39</v>
      </c>
      <c r="I77" s="1">
        <v>8</v>
      </c>
      <c r="J77" s="1">
        <v>30</v>
      </c>
      <c r="K77" s="1" t="s">
        <v>5</v>
      </c>
      <c r="L77" s="1" t="e">
        <f>IF(#REF!=#REF!,IF(K77="Stroke",IF(K78="Stroke",IF((J78-J77)&lt;0,1000+J78-J77,J78-J77),""),""),"")</f>
        <v>#REF!</v>
      </c>
      <c r="M77" s="1" t="s">
        <v>1</v>
      </c>
      <c r="N77" s="1" t="s">
        <v>2</v>
      </c>
      <c r="O77" s="1">
        <v>0</v>
      </c>
      <c r="P77" s="1" t="e">
        <f>IF(#REF!=#REF!,IF(K77="Stroke",IF(K78="Stroke",IF(#REF!=#REF!,IF(Q77=Q78,IF((J78-J77)&lt;0,1000+J78-J77-O77,J78-J77-O77),""),""),""),""),"")</f>
        <v>#REF!</v>
      </c>
      <c r="Q77" s="1">
        <v>2</v>
      </c>
      <c r="R77" s="1" t="e">
        <f>IF(#REF!&lt;&gt;#REF!,COUNTIFS($M$2:$M$988,$M$2,$C$2:$C$988,#REF!),"")</f>
        <v>#REF!</v>
      </c>
      <c r="S77" s="1" t="e">
        <f>IF(R77&lt;&gt;"",IF(R77=1,"",COUNTIFS($Q$2:$Q$988,"&gt;40",$C$2:$C$988,#REF!)),"")</f>
        <v>#REF!</v>
      </c>
      <c r="V77" s="7"/>
      <c r="W77" s="7"/>
      <c r="X77" s="7"/>
      <c r="Y77" s="7"/>
    </row>
    <row r="78" spans="1:34">
      <c r="A78" s="1">
        <f t="shared" si="3"/>
        <v>59948</v>
      </c>
      <c r="B78" s="2" t="str">
        <f t="shared" si="4"/>
        <v>201721016398</v>
      </c>
      <c r="C78" s="1" t="str">
        <f t="shared" si="5"/>
        <v>2017210</v>
      </c>
      <c r="D78" s="1">
        <v>2017</v>
      </c>
      <c r="E78" s="1">
        <v>2</v>
      </c>
      <c r="F78" s="1">
        <v>10</v>
      </c>
      <c r="G78" s="1">
        <v>16</v>
      </c>
      <c r="H78" s="1">
        <v>39</v>
      </c>
      <c r="I78" s="1">
        <v>8</v>
      </c>
      <c r="J78" s="1">
        <v>30</v>
      </c>
      <c r="K78" s="1" t="s">
        <v>5</v>
      </c>
      <c r="L78" s="1" t="e">
        <f>IF(#REF!=#REF!,IF(K78="Stroke",IF(K79="Stroke",IF((J79-J78)&lt;0,1000+J79-J78,J79-J78),""),""),"")</f>
        <v>#REF!</v>
      </c>
      <c r="M78" s="1" t="s">
        <v>1</v>
      </c>
      <c r="N78" s="1" t="s">
        <v>2</v>
      </c>
      <c r="O78" s="1">
        <v>0</v>
      </c>
      <c r="P78" s="1" t="e">
        <f>IF(#REF!=#REF!,IF(K78="Stroke",IF(K79="Stroke",IF(#REF!=#REF!,IF(Q78=Q79,IF((J79-J78)&lt;0,1000+J79-J78-O78,J79-J78-O78),""),""),""),""),"")</f>
        <v>#REF!</v>
      </c>
      <c r="Q78" s="1">
        <v>2</v>
      </c>
      <c r="R78" s="1" t="e">
        <f>IF(#REF!&lt;&gt;#REF!,COUNTIFS($K$112:$K$1378,$K$112,#REF!,#REF!),"")</f>
        <v>#REF!</v>
      </c>
      <c r="S78" s="1" t="e">
        <f>IF(AND(#REF!&lt;&gt;#REF!,#REF!=#REF!,M78="positive",M79="negative"),1,"")</f>
        <v>#REF!</v>
      </c>
      <c r="T78" s="1" t="e">
        <f>IF(AND(#REF!=#REF!,K:K="stroke",M:M="positive",S78&lt;&gt;"1"),1,"")</f>
        <v>#REF!</v>
      </c>
      <c r="U78" s="1" t="e">
        <f>IF((AND(R78&lt;&gt;"",W78&lt;&gt;1,K:K="stroke",M:M="negative",#REF!=#REF!)),IF(W78&lt;&gt;0,"",1),"")</f>
        <v>#REF!</v>
      </c>
      <c r="V78" s="1" t="e">
        <f>IF(R78="","",(SUM(S78:U78)+W78))</f>
        <v>#REF!</v>
      </c>
      <c r="W78" s="1" t="e">
        <f>IF(#REF!&lt;&gt;#REF!,COUNTIFS($K$112:$K$1378,"up",#REF!,#REF!),"")</f>
        <v>#REF!</v>
      </c>
      <c r="X78" s="1" t="e">
        <f>IF(#REF!&lt;&gt;#REF!,COUNTIFS($K$112:$K$1378,"SRS",#REF!,#REF!),"")</f>
        <v>#REF!</v>
      </c>
      <c r="Y78" s="1" t="e">
        <f>IF(R78&lt;&gt;"",IF(R78=1,"",COUNTIFS($O$112:$O$1378,"&gt;40",#REF!,#REF!)),"")</f>
        <v>#REF!</v>
      </c>
    </row>
    <row r="79" spans="1:34">
      <c r="A79" s="7">
        <f t="shared" si="3"/>
        <v>59948</v>
      </c>
      <c r="B79" s="8" t="str">
        <f t="shared" si="4"/>
        <v>201721016398</v>
      </c>
      <c r="C79" s="1" t="str">
        <f t="shared" si="5"/>
        <v>2017210</v>
      </c>
      <c r="D79" s="1">
        <v>2017</v>
      </c>
      <c r="E79" s="1">
        <v>2</v>
      </c>
      <c r="F79" s="1">
        <v>10</v>
      </c>
      <c r="G79" s="1">
        <v>16</v>
      </c>
      <c r="H79" s="1">
        <v>39</v>
      </c>
      <c r="I79" s="1">
        <v>8</v>
      </c>
      <c r="J79" s="1">
        <v>136</v>
      </c>
      <c r="K79" s="1" t="s">
        <v>0</v>
      </c>
      <c r="L79" s="1" t="e">
        <f>IF(#REF!=#REF!,IF(K79="Stroke",IF(K80="Stroke",IF((J80-J79)&lt;0,1000+J80-J79,J80-J79),""),""),"")</f>
        <v>#REF!</v>
      </c>
      <c r="M79" s="1" t="s">
        <v>1</v>
      </c>
      <c r="N79" s="1" t="s">
        <v>2</v>
      </c>
      <c r="O79" s="1">
        <v>17</v>
      </c>
      <c r="P79" s="1" t="e">
        <f>IF(#REF!=#REF!,IF(K79="Stroke",IF(K80="Stroke",IF(#REF!=#REF!,IF(Q79=Q80,IF((J80-J79)&lt;0,1000+J80-J79-O79,J80-J79-O79),""),""),""),""),"")</f>
        <v>#REF!</v>
      </c>
      <c r="Q79" s="1">
        <v>2</v>
      </c>
      <c r="R79" s="1" t="e">
        <f>IF(#REF!&lt;&gt;#REF!,COUNTIFS($M$2:$M$988,$M$2,$C$2:$C$988,#REF!),"")</f>
        <v>#REF!</v>
      </c>
      <c r="S79" s="1" t="e">
        <f>IF(R79&lt;&gt;"",IF(R79=1,"",COUNTIFS($Q$2:$Q$988,"&gt;40",$C$2:$C$988,#REF!)),"")</f>
        <v>#REF!</v>
      </c>
      <c r="V79" s="7"/>
      <c r="W79" s="7"/>
      <c r="X79" s="7"/>
      <c r="Y79" s="7"/>
    </row>
    <row r="80" spans="1:34">
      <c r="A80" s="1">
        <f t="shared" si="3"/>
        <v>59948</v>
      </c>
      <c r="B80" s="2" t="str">
        <f t="shared" si="4"/>
        <v>201721016398</v>
      </c>
      <c r="C80" s="1" t="str">
        <f t="shared" si="5"/>
        <v>2017210</v>
      </c>
      <c r="D80" s="1">
        <v>2017</v>
      </c>
      <c r="E80" s="1">
        <v>2</v>
      </c>
      <c r="F80" s="1">
        <v>10</v>
      </c>
      <c r="G80" s="1">
        <v>16</v>
      </c>
      <c r="H80" s="1">
        <v>39</v>
      </c>
      <c r="I80" s="1">
        <v>8</v>
      </c>
      <c r="J80" s="1">
        <v>136</v>
      </c>
      <c r="K80" s="1" t="s">
        <v>0</v>
      </c>
      <c r="L80" s="1" t="e">
        <f>IF(#REF!=#REF!,IF(K80="Stroke",IF(K81="Stroke",IF((J81-J80)&lt;0,1000+J81-J80,J81-J80),""),""),"")</f>
        <v>#REF!</v>
      </c>
      <c r="M80" s="1" t="s">
        <v>1</v>
      </c>
      <c r="N80" s="1" t="s">
        <v>2</v>
      </c>
      <c r="O80" s="1">
        <v>17</v>
      </c>
      <c r="P80" s="1" t="e">
        <f>IF(#REF!=#REF!,IF(K80="Stroke",IF(K81="Stroke",IF(#REF!=#REF!,IF(Q80=Q81,IF((J81-J80)&lt;0,1000+J81-J80-O80,J81-J80-O80),""),""),""),""),"")</f>
        <v>#REF!</v>
      </c>
      <c r="Q80" s="1">
        <v>2</v>
      </c>
      <c r="R80" s="1" t="e">
        <f>IF(#REF!&lt;&gt;#REF!,COUNTIFS($K$112:$K$1378,$K$112,#REF!,#REF!),"")</f>
        <v>#REF!</v>
      </c>
      <c r="S80" s="1" t="e">
        <f>IF(AND(#REF!&lt;&gt;#REF!,#REF!=#REF!,M80="positive",M81="negative"),1,"")</f>
        <v>#REF!</v>
      </c>
      <c r="T80" s="1" t="e">
        <f>IF(AND(#REF!=#REF!,K:K="stroke",M:M="positive",S80&lt;&gt;"1"),1,"")</f>
        <v>#REF!</v>
      </c>
      <c r="U80" s="1" t="e">
        <f>IF((AND(R80&lt;&gt;"",W80&lt;&gt;1,K:K="stroke",M:M="negative",#REF!=#REF!)),IF(W80&lt;&gt;0,"",1),"")</f>
        <v>#REF!</v>
      </c>
      <c r="V80" s="1" t="e">
        <f>IF(R80="","",(SUM(S80:U80)+W80))</f>
        <v>#REF!</v>
      </c>
      <c r="W80" s="1" t="e">
        <f>IF(#REF!&lt;&gt;#REF!,COUNTIFS($K$112:$K$1378,"up",#REF!,#REF!),"")</f>
        <v>#REF!</v>
      </c>
      <c r="X80" s="1" t="e">
        <f>IF(#REF!&lt;&gt;#REF!,COUNTIFS($K$112:$K$1378,"SRS",#REF!,#REF!),"")</f>
        <v>#REF!</v>
      </c>
      <c r="Y80" s="1" t="e">
        <f>IF(R80&lt;&gt;"",IF(R80=1,"",COUNTIFS($O$112:$O$1378,"&gt;40",#REF!,#REF!)),"")</f>
        <v>#REF!</v>
      </c>
    </row>
    <row r="81" spans="1:34">
      <c r="A81" s="7">
        <f t="shared" si="3"/>
        <v>59948</v>
      </c>
      <c r="B81" s="8" t="str">
        <f t="shared" si="4"/>
        <v>201721016398</v>
      </c>
      <c r="C81" s="1" t="str">
        <f t="shared" si="5"/>
        <v>2017210</v>
      </c>
      <c r="D81" s="1">
        <v>2017</v>
      </c>
      <c r="E81" s="1">
        <v>2</v>
      </c>
      <c r="F81" s="1">
        <v>10</v>
      </c>
      <c r="G81" s="1">
        <v>16</v>
      </c>
      <c r="H81" s="1">
        <v>39</v>
      </c>
      <c r="I81" s="1">
        <v>8</v>
      </c>
      <c r="J81" s="1">
        <v>218</v>
      </c>
      <c r="K81" s="1" t="s">
        <v>0</v>
      </c>
      <c r="L81" s="1" t="e">
        <f>IF(#REF!=#REF!,IF(K81="Stroke",IF(K82="Stroke",IF((J82-J81)&lt;0,1000+J82-J81,J82-J81),""),""),"")</f>
        <v>#REF!</v>
      </c>
      <c r="M81" s="1" t="s">
        <v>1</v>
      </c>
      <c r="N81" s="1" t="s">
        <v>2</v>
      </c>
      <c r="O81" s="1">
        <v>44</v>
      </c>
      <c r="P81" s="1" t="e">
        <f>IF(#REF!=#REF!,IF(K81="Stroke",IF(K82="Stroke",IF(#REF!=#REF!,IF(Q81=Q82,IF((J82-J81)&lt;0,1000+J82-J81-O81,J82-J81-O81),""),""),""),""),"")</f>
        <v>#REF!</v>
      </c>
      <c r="Q81" s="1">
        <v>2</v>
      </c>
      <c r="R81" s="1" t="e">
        <f>IF(#REF!&lt;&gt;#REF!,COUNTIFS($M$2:$M$988,$M$2,$C$2:$C$988,#REF!),"")</f>
        <v>#REF!</v>
      </c>
      <c r="S81" s="1" t="e">
        <f>IF(R81&lt;&gt;"",IF(R81=1,"",COUNTIFS($Q$2:$Q$988,"&gt;40",$C$2:$C$988,#REF!)),"")</f>
        <v>#REF!</v>
      </c>
      <c r="V81" s="7"/>
      <c r="W81" s="7"/>
      <c r="X81" s="7"/>
      <c r="Y81" s="7"/>
    </row>
    <row r="82" spans="1:34">
      <c r="A82" s="1">
        <f t="shared" si="3"/>
        <v>59948</v>
      </c>
      <c r="B82" s="2" t="str">
        <f t="shared" si="4"/>
        <v>201721016398</v>
      </c>
      <c r="C82" s="1" t="str">
        <f t="shared" si="5"/>
        <v>2017210</v>
      </c>
      <c r="D82" s="1">
        <v>2017</v>
      </c>
      <c r="E82" s="1">
        <v>2</v>
      </c>
      <c r="F82" s="1">
        <v>10</v>
      </c>
      <c r="G82" s="1">
        <v>16</v>
      </c>
      <c r="H82" s="1">
        <v>39</v>
      </c>
      <c r="I82" s="1">
        <v>8</v>
      </c>
      <c r="J82" s="1">
        <v>218</v>
      </c>
      <c r="K82" s="1" t="s">
        <v>0</v>
      </c>
      <c r="L82" s="1" t="e">
        <f>IF(#REF!=#REF!,IF(K82="Stroke",IF(K83="Stroke",IF((J83-J82)&lt;0,1000+J83-J82,J83-J82),""),""),"")</f>
        <v>#REF!</v>
      </c>
      <c r="M82" s="1" t="s">
        <v>1</v>
      </c>
      <c r="N82" s="1" t="s">
        <v>2</v>
      </c>
      <c r="O82" s="1">
        <v>44</v>
      </c>
      <c r="P82" s="1" t="e">
        <f>IF(#REF!=#REF!,IF(K82="Stroke",IF(K83="Stroke",IF(#REF!=#REF!,IF(Q82=Q83,IF((J83-J82)&lt;0,1000+J83-J82-O82,J83-J82-O82),""),""),""),""),"")</f>
        <v>#REF!</v>
      </c>
      <c r="Q82" s="1">
        <v>2</v>
      </c>
      <c r="R82" s="1" t="e">
        <f>IF(#REF!&lt;&gt;#REF!,COUNTIFS($K$112:$K$1378,$K$112,#REF!,#REF!),"")</f>
        <v>#REF!</v>
      </c>
      <c r="S82" s="1" t="e">
        <f>IF(AND(#REF!&lt;&gt;#REF!,#REF!=#REF!,M82="positive",M83="negative"),1,"")</f>
        <v>#REF!</v>
      </c>
      <c r="T82" s="1" t="e">
        <f>IF(AND(#REF!=#REF!,K:K="stroke",M:M="positive",S82&lt;&gt;"1"),1,"")</f>
        <v>#REF!</v>
      </c>
      <c r="U82" s="1" t="e">
        <f>IF((AND(R82&lt;&gt;"",W82&lt;&gt;1,K:K="stroke",M:M="negative",#REF!=#REF!)),IF(W82&lt;&gt;0,"",1),"")</f>
        <v>#REF!</v>
      </c>
      <c r="V82" s="1" t="e">
        <f>IF(R82="","",(SUM(S82:U82)+W82))</f>
        <v>#REF!</v>
      </c>
      <c r="W82" s="1" t="e">
        <f>IF(#REF!&lt;&gt;#REF!,COUNTIFS($K$112:$K$1378,"up",#REF!,#REF!),"")</f>
        <v>#REF!</v>
      </c>
      <c r="X82" s="1" t="e">
        <f>IF(#REF!&lt;&gt;#REF!,COUNTIFS($K$112:$K$1378,"SRS",#REF!,#REF!),"")</f>
        <v>#REF!</v>
      </c>
      <c r="Y82" s="1" t="e">
        <f>IF(R82&lt;&gt;"",IF(R82=1,"",COUNTIFS($O$112:$O$1378,"&gt;40",#REF!,#REF!)),"")</f>
        <v>#REF!</v>
      </c>
    </row>
    <row r="83" spans="1:34">
      <c r="A83" s="3">
        <f t="shared" si="3"/>
        <v>59948</v>
      </c>
      <c r="B83" s="4" t="str">
        <f t="shared" si="4"/>
        <v>201721016398</v>
      </c>
      <c r="C83" s="5" t="str">
        <f t="shared" si="5"/>
        <v>2017210</v>
      </c>
      <c r="D83" s="5">
        <v>2017</v>
      </c>
      <c r="E83" s="5">
        <v>2</v>
      </c>
      <c r="F83" s="5">
        <v>10</v>
      </c>
      <c r="G83" s="5">
        <v>16</v>
      </c>
      <c r="H83" s="5">
        <v>39</v>
      </c>
      <c r="I83" s="5">
        <v>8</v>
      </c>
      <c r="J83" s="5">
        <v>223</v>
      </c>
      <c r="K83" s="5" t="s">
        <v>4</v>
      </c>
      <c r="L83" s="5" t="e">
        <f>IF(#REF!=#REF!,IF(K83="Stroke",IF(K84="Stroke",IF((J84-J83)&lt;0,1000+J84-J83,J84-J83),""),""),"")</f>
        <v>#REF!</v>
      </c>
      <c r="M83" s="5" t="s">
        <v>1</v>
      </c>
      <c r="N83" s="5" t="s">
        <v>2</v>
      </c>
      <c r="O83" s="5">
        <v>0</v>
      </c>
      <c r="P83" s="5" t="e">
        <f>IF(#REF!=#REF!,IF(K83="Stroke",IF(K84="Stroke",IF(#REF!=#REF!,IF(Q83=Q84,IF((J84-J83)&lt;0,1000+J84-J83-O83,J84-J83-O83),""),""),""),""),"")</f>
        <v>#REF!</v>
      </c>
      <c r="Q83" s="5">
        <v>2</v>
      </c>
      <c r="R83" s="5" t="e">
        <f>IF(#REF!&lt;&gt;#REF!,COUNTIFS($M$2:$M$988,$M$2,$C$2:$C$988,#REF!),"")</f>
        <v>#REF!</v>
      </c>
      <c r="S83" s="5" t="e">
        <f>IF(R83&lt;&gt;"",IF(R83=1,"",COUNTIFS($Q$2:$Q$988,"&gt;40",$C$2:$C$988,#REF!)),"")</f>
        <v>#REF!</v>
      </c>
      <c r="T83" s="5"/>
      <c r="U83" s="5"/>
      <c r="V83" s="3"/>
      <c r="W83" s="3"/>
      <c r="X83" s="3"/>
      <c r="Y83" s="3"/>
      <c r="Z83" s="5"/>
      <c r="AA83" s="5"/>
      <c r="AB83" s="5"/>
      <c r="AC83" s="5"/>
      <c r="AD83" s="5"/>
      <c r="AE83" s="5"/>
      <c r="AF83" s="5"/>
      <c r="AG83" s="5"/>
      <c r="AH83" s="5"/>
    </row>
    <row r="84" spans="1:34" s="5" customFormat="1">
      <c r="A84" s="1">
        <f t="shared" si="3"/>
        <v>59948</v>
      </c>
      <c r="B84" s="2" t="str">
        <f t="shared" si="4"/>
        <v>201721016398</v>
      </c>
      <c r="C84" s="1" t="str">
        <f t="shared" si="5"/>
        <v>2017210</v>
      </c>
      <c r="D84" s="1">
        <v>2017</v>
      </c>
      <c r="E84" s="1">
        <v>2</v>
      </c>
      <c r="F84" s="1">
        <v>10</v>
      </c>
      <c r="G84" s="1">
        <v>16</v>
      </c>
      <c r="H84" s="1">
        <v>39</v>
      </c>
      <c r="I84" s="1">
        <v>8</v>
      </c>
      <c r="J84" s="1">
        <v>223</v>
      </c>
      <c r="K84" s="1" t="s">
        <v>4</v>
      </c>
      <c r="L84" s="1" t="e">
        <f>IF(#REF!=#REF!,IF(K84="Stroke",IF(K85="Stroke",IF((J85-J84)&lt;0,1000+J85-J84,J85-J84),""),""),"")</f>
        <v>#REF!</v>
      </c>
      <c r="M84" s="1" t="s">
        <v>1</v>
      </c>
      <c r="N84" s="1" t="s">
        <v>2</v>
      </c>
      <c r="O84" s="1">
        <v>0</v>
      </c>
      <c r="P84" s="1" t="e">
        <f>IF(#REF!=#REF!,IF(K84="Stroke",IF(K85="Stroke",IF(#REF!=#REF!,IF(Q84=Q85,IF((J85-J84)&lt;0,1000+J85-J84-O84,J85-J84-O84),""),""),""),""),"")</f>
        <v>#REF!</v>
      </c>
      <c r="Q84" s="1">
        <v>2</v>
      </c>
      <c r="R84" s="1" t="e">
        <f>IF(#REF!&lt;&gt;#REF!,COUNTIFS($K$112:$K$1378,$K$112,#REF!,#REF!),"")</f>
        <v>#REF!</v>
      </c>
      <c r="S84" s="1" t="e">
        <f>IF(AND(#REF!&lt;&gt;#REF!,#REF!=#REF!,M84="positive",M85="negative"),1,"")</f>
        <v>#REF!</v>
      </c>
      <c r="T84" s="1" t="e">
        <f>IF(AND(#REF!=#REF!,K:K="stroke",M:M="positive",S84&lt;&gt;"1"),1,"")</f>
        <v>#REF!</v>
      </c>
      <c r="U84" s="1" t="e">
        <f>IF((AND(R84&lt;&gt;"",W84&lt;&gt;1,K:K="stroke",M:M="negative",#REF!=#REF!)),IF(W84&lt;&gt;0,"",1),"")</f>
        <v>#REF!</v>
      </c>
      <c r="V84" s="1" t="e">
        <f>IF(R84="","",(SUM(S84:U84)+W84))</f>
        <v>#REF!</v>
      </c>
      <c r="W84" s="1" t="e">
        <f>IF(#REF!&lt;&gt;#REF!,COUNTIFS($K$112:$K$1378,"up",#REF!,#REF!),"")</f>
        <v>#REF!</v>
      </c>
      <c r="X84" s="1" t="e">
        <f>IF(#REF!&lt;&gt;#REF!,COUNTIFS($K$112:$K$1378,"SRS",#REF!,#REF!),"")</f>
        <v>#REF!</v>
      </c>
      <c r="Y84" s="1" t="e">
        <f>IF(R84&lt;&gt;"",IF(R84=1,"",COUNTIFS($O$112:$O$1378,"&gt;40",#REF!,#REF!)),"")</f>
        <v>#REF!</v>
      </c>
      <c r="Z84" s="1"/>
      <c r="AA84" s="1"/>
      <c r="AB84" s="1"/>
      <c r="AC84" s="1"/>
      <c r="AD84" s="1"/>
      <c r="AE84" s="1"/>
      <c r="AF84" s="1"/>
      <c r="AG84" s="1"/>
      <c r="AH84" s="1"/>
    </row>
    <row r="85" spans="1:34">
      <c r="A85" s="3">
        <f t="shared" si="3"/>
        <v>59955</v>
      </c>
      <c r="B85" s="4" t="str">
        <f t="shared" si="4"/>
        <v>2017210163915</v>
      </c>
      <c r="C85" s="5" t="str">
        <f t="shared" si="5"/>
        <v>2017210</v>
      </c>
      <c r="D85" s="5">
        <v>2017</v>
      </c>
      <c r="E85" s="5">
        <v>2</v>
      </c>
      <c r="F85" s="5">
        <v>10</v>
      </c>
      <c r="G85" s="5">
        <v>16</v>
      </c>
      <c r="H85" s="5">
        <v>39</v>
      </c>
      <c r="I85" s="5">
        <v>15</v>
      </c>
      <c r="J85" s="5">
        <v>633</v>
      </c>
      <c r="K85" s="5" t="s">
        <v>0</v>
      </c>
      <c r="L85" s="5" t="e">
        <f>IF(#REF!=#REF!,IF(K85="Stroke",IF(K86="Stroke",IF((J86-J85)&lt;0,1000+J86-J85,J86-J85),""),""),"")</f>
        <v>#REF!</v>
      </c>
      <c r="M85" s="5" t="s">
        <v>1</v>
      </c>
      <c r="N85" s="5" t="s">
        <v>2</v>
      </c>
      <c r="O85" s="5">
        <v>3</v>
      </c>
      <c r="P85" s="5" t="e">
        <f>IF(#REF!=#REF!,IF(K85="Stroke",IF(K86="Stroke",IF(#REF!=#REF!,IF(Q85=Q86,IF((J86-J85)&lt;0,1000+J86-J85-O85,J86-J85-O85),""),""),""),""),"")</f>
        <v>#REF!</v>
      </c>
      <c r="Q85" s="5">
        <v>1</v>
      </c>
      <c r="R85" s="5" t="e">
        <f>IF(#REF!&lt;&gt;#REF!,COUNTIFS($M$2:$M$988,$M$2,$C$2:$C$988,#REF!),"")</f>
        <v>#REF!</v>
      </c>
      <c r="S85" s="5" t="e">
        <f>IF(R85&lt;&gt;"",IF(R85=1,"",COUNTIFS($Q$2:$Q$988,"&gt;40",$C$2:$C$988,#REF!)),"")</f>
        <v>#REF!</v>
      </c>
      <c r="T85" s="5"/>
      <c r="U85" s="5"/>
      <c r="V85" s="3"/>
      <c r="W85" s="3"/>
      <c r="X85" s="3"/>
      <c r="Y85" s="3"/>
      <c r="Z85" s="5"/>
      <c r="AA85" s="5"/>
      <c r="AB85" s="5"/>
      <c r="AC85" s="5"/>
      <c r="AD85" s="5"/>
      <c r="AE85" s="5"/>
      <c r="AF85" s="5"/>
      <c r="AG85" s="5"/>
      <c r="AH85" s="5"/>
    </row>
    <row r="86" spans="1:34">
      <c r="A86" s="5">
        <f t="shared" si="3"/>
        <v>59955</v>
      </c>
      <c r="B86" s="6" t="str">
        <f t="shared" si="4"/>
        <v>2017210163915</v>
      </c>
      <c r="C86" s="5" t="str">
        <f t="shared" si="5"/>
        <v>2017210</v>
      </c>
      <c r="D86" s="5">
        <v>2017</v>
      </c>
      <c r="E86" s="5">
        <v>2</v>
      </c>
      <c r="F86" s="5">
        <v>10</v>
      </c>
      <c r="G86" s="5">
        <v>16</v>
      </c>
      <c r="H86" s="5">
        <v>39</v>
      </c>
      <c r="I86" s="5">
        <v>15</v>
      </c>
      <c r="J86" s="5">
        <v>633</v>
      </c>
      <c r="K86" s="5" t="s">
        <v>0</v>
      </c>
      <c r="L86" s="5" t="e">
        <f>IF(#REF!=#REF!,IF(K86="Stroke",IF(K87="Stroke",IF((J87-J86)&lt;0,1000+J87-J86,J87-J86),""),""),"")</f>
        <v>#REF!</v>
      </c>
      <c r="M86" s="5" t="s">
        <v>1</v>
      </c>
      <c r="N86" s="5" t="s">
        <v>2</v>
      </c>
      <c r="O86" s="5">
        <v>3</v>
      </c>
      <c r="P86" s="5" t="e">
        <f>IF(#REF!=#REF!,IF(K86="Stroke",IF(K87="Stroke",IF(#REF!=#REF!,IF(Q86=Q87,IF((J87-J86)&lt;0,1000+J87-J86-O86,J87-J86-O86),""),""),""),""),"")</f>
        <v>#REF!</v>
      </c>
      <c r="Q86" s="5">
        <v>1</v>
      </c>
      <c r="R86" s="5" t="e">
        <f>IF(#REF!&lt;&gt;#REF!,COUNTIFS($K$112:$K$1378,$K$112,#REF!,#REF!),"")</f>
        <v>#REF!</v>
      </c>
      <c r="S86" s="5" t="e">
        <f>IF(AND(#REF!&lt;&gt;#REF!,#REF!=#REF!,M86="positive",M87="negative"),1,"")</f>
        <v>#REF!</v>
      </c>
      <c r="T86" s="5" t="e">
        <f>IF(AND(#REF!=#REF!,K:K="stroke",M:M="positive",S86&lt;&gt;"1"),1,"")</f>
        <v>#REF!</v>
      </c>
      <c r="U86" s="5" t="e">
        <f>IF((AND(R86&lt;&gt;"",W86&lt;&gt;1,K:K="stroke",M:M="negative",#REF!=#REF!)),IF(W86&lt;&gt;0,"",1),"")</f>
        <v>#REF!</v>
      </c>
      <c r="V86" s="5" t="e">
        <f>IF(R86="","",(SUM(S86:U86)+W86))</f>
        <v>#REF!</v>
      </c>
      <c r="W86" s="5" t="e">
        <f>IF(#REF!&lt;&gt;#REF!,COUNTIFS($K$112:$K$1378,"up",#REF!,#REF!),"")</f>
        <v>#REF!</v>
      </c>
      <c r="X86" s="5" t="e">
        <f>IF(#REF!&lt;&gt;#REF!,COUNTIFS($K$112:$K$1378,"SRS",#REF!,#REF!),"")</f>
        <v>#REF!</v>
      </c>
      <c r="Y86" s="5" t="e">
        <f>IF(R86&lt;&gt;"",IF(R86=1,"",COUNTIFS($O$112:$O$1378,"&gt;40",#REF!,#REF!)),"")</f>
        <v>#REF!</v>
      </c>
      <c r="Z86" s="5"/>
      <c r="AA86" s="5"/>
      <c r="AB86" s="5"/>
      <c r="AC86" s="5"/>
      <c r="AD86" s="5"/>
      <c r="AE86" s="5"/>
      <c r="AF86" s="5"/>
      <c r="AG86" s="5"/>
      <c r="AH86" s="5"/>
    </row>
    <row r="87" spans="1:34">
      <c r="A87" s="7">
        <f t="shared" si="3"/>
        <v>59955</v>
      </c>
      <c r="B87" s="8" t="str">
        <f t="shared" si="4"/>
        <v>2017210163915</v>
      </c>
      <c r="C87" s="1" t="str">
        <f t="shared" si="5"/>
        <v>2017210</v>
      </c>
      <c r="D87" s="1">
        <v>2017</v>
      </c>
      <c r="E87" s="1">
        <v>2</v>
      </c>
      <c r="F87" s="1">
        <v>10</v>
      </c>
      <c r="G87" s="1">
        <v>16</v>
      </c>
      <c r="H87" s="1">
        <v>39</v>
      </c>
      <c r="I87" s="1">
        <v>15</v>
      </c>
      <c r="J87" s="1">
        <v>662</v>
      </c>
      <c r="K87" s="1" t="s">
        <v>0</v>
      </c>
      <c r="L87" s="1" t="e">
        <f>IF(#REF!=#REF!,IF(K87="Stroke",IF(K88="Stroke",IF((J88-J87)&lt;0,1000+J88-J87,J88-J87),""),""),"")</f>
        <v>#REF!</v>
      </c>
      <c r="M87" s="1" t="s">
        <v>1</v>
      </c>
      <c r="N87" s="1" t="s">
        <v>2</v>
      </c>
      <c r="O87" s="1">
        <v>246</v>
      </c>
      <c r="P87" s="1" t="e">
        <f>IF(#REF!=#REF!,IF(K87="Stroke",IF(K88="Stroke",IF(#REF!=#REF!,IF(Q87=Q88,IF((J88-J87)&lt;0,1000+J88-J87-O87,J88-J87-O87),""),""),""),""),"")</f>
        <v>#REF!</v>
      </c>
      <c r="Q87" s="1">
        <v>1</v>
      </c>
      <c r="R87" s="1" t="e">
        <f>IF(#REF!&lt;&gt;#REF!,COUNTIFS($M$2:$M$988,$M$2,$C$2:$C$988,#REF!),"")</f>
        <v>#REF!</v>
      </c>
      <c r="S87" s="1" t="e">
        <f>IF(R87&lt;&gt;"",IF(R87=1,"",COUNTIFS($Q$2:$Q$988,"&gt;40",$C$2:$C$988,#REF!)),"")</f>
        <v>#REF!</v>
      </c>
      <c r="V87" s="7"/>
      <c r="W87" s="7"/>
      <c r="X87" s="7"/>
      <c r="Y87" s="7"/>
    </row>
    <row r="88" spans="1:34">
      <c r="A88" s="1">
        <f t="shared" si="3"/>
        <v>59955</v>
      </c>
      <c r="B88" s="2" t="str">
        <f t="shared" si="4"/>
        <v>2017210163915</v>
      </c>
      <c r="C88" s="1" t="str">
        <f t="shared" si="5"/>
        <v>2017210</v>
      </c>
      <c r="D88" s="1">
        <v>2017</v>
      </c>
      <c r="E88" s="1">
        <v>2</v>
      </c>
      <c r="F88" s="1">
        <v>10</v>
      </c>
      <c r="G88" s="1">
        <v>16</v>
      </c>
      <c r="H88" s="1">
        <v>39</v>
      </c>
      <c r="I88" s="1">
        <v>15</v>
      </c>
      <c r="J88" s="1">
        <v>662</v>
      </c>
      <c r="K88" s="1" t="s">
        <v>0</v>
      </c>
      <c r="L88" s="1" t="e">
        <f>IF(#REF!=#REF!,IF(K88="Stroke",IF(K89="Stroke",IF((J89-J88)&lt;0,1000+J89-J88,J89-J88),""),""),"")</f>
        <v>#REF!</v>
      </c>
      <c r="M88" s="1" t="s">
        <v>1</v>
      </c>
      <c r="N88" s="1" t="s">
        <v>2</v>
      </c>
      <c r="O88" s="1">
        <v>246</v>
      </c>
      <c r="P88" s="1" t="e">
        <f>IF(#REF!=#REF!,IF(K88="Stroke",IF(K89="Stroke",IF(#REF!=#REF!,IF(Q88=Q89,IF((J89-J88)&lt;0,1000+J89-J88-O88,J89-J88-O88),""),""),""),""),"")</f>
        <v>#REF!</v>
      </c>
      <c r="Q88" s="1">
        <v>1</v>
      </c>
      <c r="R88" s="1" t="e">
        <f>IF(#REF!&lt;&gt;#REF!,COUNTIFS($K$112:$K$1378,$K$112,#REF!,#REF!),"")</f>
        <v>#REF!</v>
      </c>
      <c r="S88" s="1" t="e">
        <f>IF(AND(#REF!&lt;&gt;#REF!,#REF!=#REF!,M88="positive",M89="negative"),1,"")</f>
        <v>#REF!</v>
      </c>
      <c r="T88" s="1" t="e">
        <f>IF(AND(#REF!=#REF!,K:K="stroke",M:M="positive",S88&lt;&gt;"1"),1,"")</f>
        <v>#REF!</v>
      </c>
      <c r="U88" s="1" t="e">
        <f>IF((AND(R88&lt;&gt;"",W88&lt;&gt;1,K:K="stroke",M:M="negative",#REF!=#REF!)),IF(W88&lt;&gt;0,"",1),"")</f>
        <v>#REF!</v>
      </c>
      <c r="V88" s="1" t="e">
        <f>IF(R88="","",(SUM(S88:U88)+W88))</f>
        <v>#REF!</v>
      </c>
      <c r="W88" s="1" t="e">
        <f>IF(#REF!&lt;&gt;#REF!,COUNTIFS($K$112:$K$1378,"up",#REF!,#REF!),"")</f>
        <v>#REF!</v>
      </c>
      <c r="X88" s="1" t="e">
        <f>IF(#REF!&lt;&gt;#REF!,COUNTIFS($K$112:$K$1378,"SRS",#REF!,#REF!),"")</f>
        <v>#REF!</v>
      </c>
      <c r="Y88" s="1" t="e">
        <f>IF(R88&lt;&gt;"",IF(R88=1,"",COUNTIFS($O$112:$O$1378,"&gt;40",#REF!,#REF!)),"")</f>
        <v>#REF!</v>
      </c>
    </row>
    <row r="89" spans="1:34">
      <c r="A89" s="3">
        <f t="shared" si="3"/>
        <v>60072</v>
      </c>
      <c r="B89" s="4" t="str">
        <f t="shared" si="4"/>
        <v>2017210164112</v>
      </c>
      <c r="C89" s="5" t="str">
        <f t="shared" si="5"/>
        <v>2017210</v>
      </c>
      <c r="D89" s="5">
        <v>2017</v>
      </c>
      <c r="E89" s="5">
        <v>2</v>
      </c>
      <c r="F89" s="5">
        <v>10</v>
      </c>
      <c r="G89" s="5">
        <v>16</v>
      </c>
      <c r="H89" s="5">
        <v>41</v>
      </c>
      <c r="I89" s="5">
        <v>12</v>
      </c>
      <c r="J89" s="5">
        <v>881</v>
      </c>
      <c r="K89" s="5" t="s">
        <v>0</v>
      </c>
      <c r="L89" s="5" t="e">
        <f>IF(#REF!=#REF!,IF(K89="Stroke",IF(K90="Stroke",IF((J90-J89)&lt;0,1000+J90-J89,J90-J89),""),""),"")</f>
        <v>#REF!</v>
      </c>
      <c r="M89" s="5" t="s">
        <v>1</v>
      </c>
      <c r="N89" s="5" t="s">
        <v>2</v>
      </c>
      <c r="O89" s="5">
        <v>25</v>
      </c>
      <c r="P89" s="5" t="e">
        <f>IF(#REF!=#REF!,IF(K89="Stroke",IF(K90="Stroke",IF(#REF!=#REF!,IF(Q89=Q90,IF((J90-J89)&lt;0,1000+J90-J89-O89,J90-J89-O89),""),""),""),""),"")</f>
        <v>#REF!</v>
      </c>
      <c r="Q89" s="5">
        <v>1</v>
      </c>
      <c r="R89" s="5" t="e">
        <f>IF(#REF!&lt;&gt;#REF!,COUNTIFS($M$2:$M$988,$M$2,$C$2:$C$988,#REF!),"")</f>
        <v>#REF!</v>
      </c>
      <c r="S89" s="5" t="e">
        <f>IF(R89&lt;&gt;"",IF(R89=1,"",COUNTIFS($Q$2:$Q$988,"&gt;40",$C$2:$C$988,#REF!)),"")</f>
        <v>#REF!</v>
      </c>
      <c r="T89" s="5"/>
      <c r="U89" s="5"/>
      <c r="V89" s="3"/>
      <c r="W89" s="3"/>
      <c r="X89" s="3"/>
      <c r="Y89" s="3"/>
      <c r="Z89" s="5"/>
      <c r="AA89" s="5"/>
      <c r="AB89" s="5"/>
      <c r="AC89" s="5"/>
      <c r="AD89" s="5"/>
      <c r="AE89" s="5"/>
      <c r="AF89" s="5"/>
      <c r="AG89" s="5"/>
      <c r="AH89" s="5"/>
    </row>
    <row r="90" spans="1:34">
      <c r="A90" s="5">
        <f t="shared" si="3"/>
        <v>60072</v>
      </c>
      <c r="B90" s="6" t="str">
        <f t="shared" si="4"/>
        <v>2017210164112</v>
      </c>
      <c r="C90" s="5" t="str">
        <f t="shared" si="5"/>
        <v>2017210</v>
      </c>
      <c r="D90" s="5">
        <v>2017</v>
      </c>
      <c r="E90" s="5">
        <v>2</v>
      </c>
      <c r="F90" s="5">
        <v>10</v>
      </c>
      <c r="G90" s="5">
        <v>16</v>
      </c>
      <c r="H90" s="5">
        <v>41</v>
      </c>
      <c r="I90" s="5">
        <v>12</v>
      </c>
      <c r="J90" s="5">
        <v>881</v>
      </c>
      <c r="K90" s="5" t="s">
        <v>0</v>
      </c>
      <c r="L90" s="5" t="e">
        <f>IF(#REF!=#REF!,IF(K90="Stroke",IF(K91="Stroke",IF((J91-J90)&lt;0,1000+J91-J90,J91-J90),""),""),"")</f>
        <v>#REF!</v>
      </c>
      <c r="M90" s="5" t="s">
        <v>1</v>
      </c>
      <c r="N90" s="5" t="s">
        <v>2</v>
      </c>
      <c r="O90" s="5">
        <v>25</v>
      </c>
      <c r="P90" s="5" t="e">
        <f>IF(#REF!=#REF!,IF(K90="Stroke",IF(K91="Stroke",IF(#REF!=#REF!,IF(Q90=Q91,IF((J91-J90)&lt;0,1000+J91-J90-O90,J91-J90-O90),""),""),""),""),"")</f>
        <v>#REF!</v>
      </c>
      <c r="Q90" s="5">
        <v>1</v>
      </c>
      <c r="R90" s="5" t="e">
        <f>IF(#REF!&lt;&gt;#REF!,COUNTIFS($K$112:$K$1378,$K$112,#REF!,#REF!),"")</f>
        <v>#REF!</v>
      </c>
      <c r="S90" s="5" t="e">
        <f>IF(AND(#REF!&lt;&gt;#REF!,#REF!=#REF!,M90="positive",M91="negative"),1,"")</f>
        <v>#REF!</v>
      </c>
      <c r="T90" s="5" t="e">
        <f>IF(AND(#REF!=#REF!,K:K="stroke",M:M="positive",S90&lt;&gt;"1"),1,"")</f>
        <v>#REF!</v>
      </c>
      <c r="U90" s="5" t="e">
        <f>IF((AND(R90&lt;&gt;"",W90&lt;&gt;1,K:K="stroke",M:M="negative",#REF!=#REF!)),IF(W90&lt;&gt;0,"",1),"")</f>
        <v>#REF!</v>
      </c>
      <c r="V90" s="5" t="e">
        <f>IF(R90="","",(SUM(S90:U90)+W90))</f>
        <v>#REF!</v>
      </c>
      <c r="W90" s="5" t="e">
        <f>IF(#REF!&lt;&gt;#REF!,COUNTIFS($K$112:$K$1378,"up",#REF!,#REF!),"")</f>
        <v>#REF!</v>
      </c>
      <c r="X90" s="5" t="e">
        <f>IF(#REF!&lt;&gt;#REF!,COUNTIFS($K$112:$K$1378,"SRS",#REF!,#REF!),"")</f>
        <v>#REF!</v>
      </c>
      <c r="Y90" s="5" t="e">
        <f>IF(R90&lt;&gt;"",IF(R90=1,"",COUNTIFS($O$112:$O$1378,"&gt;40",#REF!,#REF!)),"")</f>
        <v>#REF!</v>
      </c>
      <c r="Z90" s="5"/>
      <c r="AA90" s="5"/>
      <c r="AB90" s="5"/>
      <c r="AC90" s="5"/>
      <c r="AD90" s="5"/>
      <c r="AE90" s="5"/>
      <c r="AF90" s="5"/>
      <c r="AG90" s="5"/>
      <c r="AH90" s="5"/>
    </row>
    <row r="91" spans="1:34">
      <c r="A91" s="7">
        <f t="shared" si="3"/>
        <v>60072</v>
      </c>
      <c r="B91" s="8" t="str">
        <f t="shared" si="4"/>
        <v>2017210164112</v>
      </c>
      <c r="C91" s="1" t="str">
        <f t="shared" si="5"/>
        <v>2017210</v>
      </c>
      <c r="D91" s="1">
        <v>2017</v>
      </c>
      <c r="E91" s="1">
        <v>2</v>
      </c>
      <c r="F91" s="1">
        <v>10</v>
      </c>
      <c r="G91" s="1">
        <v>16</v>
      </c>
      <c r="H91" s="1">
        <v>41</v>
      </c>
      <c r="I91" s="1">
        <v>12</v>
      </c>
      <c r="J91" s="1">
        <v>955</v>
      </c>
      <c r="K91" s="1" t="s">
        <v>0</v>
      </c>
      <c r="L91" s="1" t="e">
        <f>IF(#REF!=#REF!,IF(K91="Stroke",IF(K92="Stroke",IF((J92-J91)&lt;0,1000+J92-J91,J92-J91),""),""),"")</f>
        <v>#REF!</v>
      </c>
      <c r="M91" s="1" t="s">
        <v>1</v>
      </c>
      <c r="N91" s="1" t="s">
        <v>2</v>
      </c>
      <c r="O91" s="1">
        <v>97</v>
      </c>
      <c r="P91" s="1" t="e">
        <f>IF(#REF!=#REF!,IF(K91="Stroke",IF(K92="Stroke",IF(#REF!=#REF!,IF(Q91=Q92,IF((J92-J91)&lt;0,1000+J92-J91-O91,J92-J91-O91),""),""),""),""),"")</f>
        <v>#REF!</v>
      </c>
      <c r="Q91" s="1">
        <v>1</v>
      </c>
      <c r="R91" s="1" t="e">
        <f>IF(#REF!&lt;&gt;#REF!,COUNTIFS($M$2:$M$988,$M$2,$C$2:$C$988,#REF!),"")</f>
        <v>#REF!</v>
      </c>
      <c r="S91" s="1" t="e">
        <f>IF(R91&lt;&gt;"",IF(R91=1,"",COUNTIFS($Q$2:$Q$988,"&gt;40",$C$2:$C$988,#REF!)),"")</f>
        <v>#REF!</v>
      </c>
      <c r="V91" s="7"/>
      <c r="W91" s="7"/>
      <c r="X91" s="7"/>
      <c r="Y91" s="7"/>
    </row>
    <row r="92" spans="1:34">
      <c r="A92" s="1">
        <f t="shared" si="3"/>
        <v>60072</v>
      </c>
      <c r="B92" s="2" t="str">
        <f t="shared" si="4"/>
        <v>2017210164112</v>
      </c>
      <c r="C92" s="1" t="str">
        <f t="shared" si="5"/>
        <v>2017210</v>
      </c>
      <c r="D92" s="1">
        <v>2017</v>
      </c>
      <c r="E92" s="1">
        <v>2</v>
      </c>
      <c r="F92" s="1">
        <v>10</v>
      </c>
      <c r="G92" s="1">
        <v>16</v>
      </c>
      <c r="H92" s="1">
        <v>41</v>
      </c>
      <c r="I92" s="1">
        <v>12</v>
      </c>
      <c r="J92" s="1">
        <v>955</v>
      </c>
      <c r="K92" s="1" t="s">
        <v>0</v>
      </c>
      <c r="L92" s="1" t="e">
        <f>IF(#REF!=#REF!,IF(K92="Stroke",IF(K93="Stroke",IF((J93-J92)&lt;0,1000+J93-J92,J93-J92),""),""),"")</f>
        <v>#REF!</v>
      </c>
      <c r="M92" s="1" t="s">
        <v>1</v>
      </c>
      <c r="N92" s="1" t="s">
        <v>2</v>
      </c>
      <c r="O92" s="1">
        <v>97</v>
      </c>
      <c r="P92" s="1" t="e">
        <f>IF(#REF!=#REF!,IF(K92="Stroke",IF(K93="Stroke",IF(#REF!=#REF!,IF(Q92=Q93,IF((J93-J92)&lt;0,1000+J93-J92-O92,J93-J92-O92),""),""),""),""),"")</f>
        <v>#REF!</v>
      </c>
      <c r="Q92" s="1">
        <v>1</v>
      </c>
      <c r="R92" s="1" t="e">
        <f>IF(#REF!&lt;&gt;#REF!,COUNTIFS($K$112:$K$1378,$K$112,#REF!,#REF!),"")</f>
        <v>#REF!</v>
      </c>
      <c r="S92" s="1" t="e">
        <f>IF(AND(#REF!&lt;&gt;#REF!,#REF!=#REF!,M92="positive",M93="negative"),1,"")</f>
        <v>#REF!</v>
      </c>
      <c r="T92" s="1" t="e">
        <f>IF(AND(#REF!=#REF!,K:K="stroke",M:M="positive",S92&lt;&gt;"1"),1,"")</f>
        <v>#REF!</v>
      </c>
      <c r="U92" s="1" t="e">
        <f>IF((AND(R92&lt;&gt;"",W92&lt;&gt;1,K:K="stroke",M:M="negative",#REF!=#REF!)),IF(W92&lt;&gt;0,"",1),"")</f>
        <v>#REF!</v>
      </c>
      <c r="V92" s="1" t="e">
        <f>IF(R92="","",(SUM(S92:U92)+W92))</f>
        <v>#REF!</v>
      </c>
      <c r="W92" s="1" t="e">
        <f>IF(#REF!&lt;&gt;#REF!,COUNTIFS($K$112:$K$1378,"up",#REF!,#REF!),"")</f>
        <v>#REF!</v>
      </c>
      <c r="X92" s="1" t="e">
        <f>IF(#REF!&lt;&gt;#REF!,COUNTIFS($K$112:$K$1378,"SRS",#REF!,#REF!),"")</f>
        <v>#REF!</v>
      </c>
      <c r="Y92" s="1" t="e">
        <f>IF(R92&lt;&gt;"",IF(R92=1,"",COUNTIFS($O$112:$O$1378,"&gt;40",#REF!,#REF!)),"")</f>
        <v>#REF!</v>
      </c>
    </row>
    <row r="93" spans="1:34" s="5" customFormat="1">
      <c r="A93" s="7">
        <f t="shared" si="3"/>
        <v>60072</v>
      </c>
      <c r="B93" s="8" t="str">
        <f t="shared" si="4"/>
        <v>2017210164112</v>
      </c>
      <c r="C93" s="1" t="str">
        <f t="shared" si="5"/>
        <v>2017210</v>
      </c>
      <c r="D93" s="1">
        <v>2017</v>
      </c>
      <c r="E93" s="1">
        <v>2</v>
      </c>
      <c r="F93" s="1">
        <v>10</v>
      </c>
      <c r="G93" s="1">
        <v>16</v>
      </c>
      <c r="H93" s="1">
        <v>41</v>
      </c>
      <c r="I93" s="1">
        <v>12</v>
      </c>
      <c r="J93" s="1">
        <v>960</v>
      </c>
      <c r="K93" s="1" t="s">
        <v>4</v>
      </c>
      <c r="L93" s="1" t="e">
        <f>IF(#REF!=#REF!,IF(K93="Stroke",IF(K94="Stroke",IF((J94-J93)&lt;0,1000+J94-J93,J94-J93),""),""),"")</f>
        <v>#REF!</v>
      </c>
      <c r="M93" s="1" t="s">
        <v>1</v>
      </c>
      <c r="N93" s="1" t="s">
        <v>2</v>
      </c>
      <c r="O93" s="1">
        <v>0</v>
      </c>
      <c r="P93" s="1" t="e">
        <f>IF(#REF!=#REF!,IF(K93="Stroke",IF(K94="Stroke",IF(#REF!=#REF!,IF(Q93=Q94,IF((J94-J93)&lt;0,1000+J94-J93-O93,J94-J93-O93),""),""),""),""),"")</f>
        <v>#REF!</v>
      </c>
      <c r="Q93" s="1">
        <v>1</v>
      </c>
      <c r="R93" s="1" t="e">
        <f>IF(#REF!&lt;&gt;#REF!,COUNTIFS($M$2:$M$988,$M$2,$C$2:$C$988,#REF!),"")</f>
        <v>#REF!</v>
      </c>
      <c r="S93" s="1" t="e">
        <f>IF(R93&lt;&gt;"",IF(R93=1,"",COUNTIFS($Q$2:$Q$988,"&gt;40",$C$2:$C$988,#REF!)),"")</f>
        <v>#REF!</v>
      </c>
      <c r="T93" s="1"/>
      <c r="U93" s="9" t="s">
        <v>6</v>
      </c>
      <c r="V93" s="7"/>
      <c r="W93" s="7"/>
      <c r="X93" s="7"/>
      <c r="Y93" s="7"/>
      <c r="Z93" s="1"/>
      <c r="AA93" s="1"/>
      <c r="AB93" s="1"/>
      <c r="AC93" s="1"/>
      <c r="AD93" s="1"/>
      <c r="AE93" s="1"/>
      <c r="AF93" s="1"/>
      <c r="AG93" s="1"/>
      <c r="AH93" s="1"/>
    </row>
    <row r="94" spans="1:34">
      <c r="A94" s="1">
        <f t="shared" si="3"/>
        <v>60072</v>
      </c>
      <c r="B94" s="2" t="str">
        <f t="shared" si="4"/>
        <v>2017210164112</v>
      </c>
      <c r="C94" s="1" t="str">
        <f t="shared" si="5"/>
        <v>2017210</v>
      </c>
      <c r="D94" s="1">
        <v>2017</v>
      </c>
      <c r="E94" s="1">
        <v>2</v>
      </c>
      <c r="F94" s="1">
        <v>10</v>
      </c>
      <c r="G94" s="1">
        <v>16</v>
      </c>
      <c r="H94" s="1">
        <v>41</v>
      </c>
      <c r="I94" s="1">
        <v>12</v>
      </c>
      <c r="J94" s="1">
        <v>960</v>
      </c>
      <c r="K94" s="1" t="s">
        <v>4</v>
      </c>
      <c r="L94" s="1" t="e">
        <f>IF(#REF!=#REF!,IF(K94="Stroke",IF(K95="Stroke",IF((J95-J94)&lt;0,1000+J95-J94,J95-J94),""),""),"")</f>
        <v>#REF!</v>
      </c>
      <c r="M94" s="1" t="s">
        <v>1</v>
      </c>
      <c r="N94" s="1" t="s">
        <v>2</v>
      </c>
      <c r="O94" s="1">
        <v>0</v>
      </c>
      <c r="P94" s="1" t="e">
        <f>IF(#REF!=#REF!,IF(K94="Stroke",IF(K95="Stroke",IF(#REF!=#REF!,IF(Q94=Q95,IF((J95-J94)&lt;0,1000+J95-J94-O94,J95-J94-O94),""),""),""),""),"")</f>
        <v>#REF!</v>
      </c>
      <c r="Q94" s="1">
        <v>1</v>
      </c>
      <c r="R94" s="1" t="e">
        <f>IF(#REF!&lt;&gt;#REF!,COUNTIFS($K$112:$K$1378,$K$112,#REF!,#REF!),"")</f>
        <v>#REF!</v>
      </c>
      <c r="S94" s="1" t="e">
        <f>IF(AND(#REF!&lt;&gt;#REF!,#REF!=#REF!,M94="positive",M95="negative"),1,"")</f>
        <v>#REF!</v>
      </c>
      <c r="T94" s="1" t="e">
        <f>IF(AND(#REF!=#REF!,K:K="stroke",M:M="positive",S94&lt;&gt;"1"),1,"")</f>
        <v>#REF!</v>
      </c>
      <c r="U94" s="1" t="e">
        <f>IF((AND(R94&lt;&gt;"",W94&lt;&gt;1,K:K="stroke",M:M="negative",#REF!=#REF!)),IF(W94&lt;&gt;0,"",1),"")</f>
        <v>#REF!</v>
      </c>
      <c r="V94" s="1" t="e">
        <f>IF(R94="","",(SUM(S94:U94)+W94))</f>
        <v>#REF!</v>
      </c>
      <c r="W94" s="1" t="e">
        <f>IF(#REF!&lt;&gt;#REF!,COUNTIFS($K$112:$K$1378,"up",#REF!,#REF!),"")</f>
        <v>#REF!</v>
      </c>
      <c r="X94" s="1" t="e">
        <f>IF(#REF!&lt;&gt;#REF!,COUNTIFS($K$112:$K$1378,"SRS",#REF!,#REF!),"")</f>
        <v>#REF!</v>
      </c>
      <c r="Y94" s="1" t="e">
        <f>IF(R94&lt;&gt;"",IF(R94=1,"",COUNTIFS($O$112:$O$1378,"&gt;40",#REF!,#REF!)),"")</f>
        <v>#REF!</v>
      </c>
      <c r="AA94" s="9" t="s">
        <v>6</v>
      </c>
    </row>
    <row r="95" spans="1:34" s="5" customFormat="1">
      <c r="A95" s="7">
        <f t="shared" si="3"/>
        <v>60072</v>
      </c>
      <c r="B95" s="8" t="str">
        <f t="shared" si="4"/>
        <v>2017210164112</v>
      </c>
      <c r="C95" s="1" t="str">
        <f t="shared" si="5"/>
        <v>2017210</v>
      </c>
      <c r="D95" s="1">
        <v>2017</v>
      </c>
      <c r="E95" s="1">
        <v>2</v>
      </c>
      <c r="F95" s="1">
        <v>10</v>
      </c>
      <c r="G95" s="1">
        <v>16</v>
      </c>
      <c r="H95" s="1">
        <v>41</v>
      </c>
      <c r="I95" s="1">
        <v>12</v>
      </c>
      <c r="J95" s="1">
        <v>967</v>
      </c>
      <c r="K95" s="1" t="s">
        <v>4</v>
      </c>
      <c r="L95" s="1" t="e">
        <f>IF(#REF!=#REF!,IF(K95="Stroke",IF(K96="Stroke",IF((J96-J95)&lt;0,1000+J96-J95,J96-J95),""),""),"")</f>
        <v>#REF!</v>
      </c>
      <c r="M95" s="1" t="s">
        <v>1</v>
      </c>
      <c r="N95" s="1" t="s">
        <v>2</v>
      </c>
      <c r="O95" s="1">
        <v>0</v>
      </c>
      <c r="P95" s="1" t="e">
        <f>IF(#REF!=#REF!,IF(K95="Stroke",IF(K96="Stroke",IF(#REF!=#REF!,IF(Q95=Q96,IF((J96-J95)&lt;0,1000+J96-J95-O95,J96-J95-O95),""),""),""),""),"")</f>
        <v>#REF!</v>
      </c>
      <c r="Q95" s="1">
        <v>1</v>
      </c>
      <c r="R95" s="1" t="e">
        <f>IF(#REF!&lt;&gt;#REF!,COUNTIFS($M$2:$M$988,$M$2,$C$2:$C$988,#REF!),"")</f>
        <v>#REF!</v>
      </c>
      <c r="S95" s="1" t="e">
        <f>IF(R95&lt;&gt;"",IF(R95=1,"",COUNTIFS($Q$2:$Q$988,"&gt;40",$C$2:$C$988,#REF!)),"")</f>
        <v>#REF!</v>
      </c>
      <c r="T95" s="1"/>
      <c r="U95" s="9"/>
      <c r="V95" s="7"/>
      <c r="W95" s="7"/>
      <c r="X95" s="7"/>
      <c r="Y95" s="7"/>
      <c r="Z95" s="1"/>
      <c r="AA95" s="1"/>
      <c r="AB95" s="1"/>
      <c r="AC95" s="1"/>
      <c r="AD95" s="1"/>
      <c r="AE95" s="1"/>
      <c r="AF95" s="1"/>
      <c r="AG95" s="1"/>
      <c r="AH95" s="1"/>
    </row>
    <row r="96" spans="1:34">
      <c r="A96" s="1">
        <f t="shared" si="3"/>
        <v>60072</v>
      </c>
      <c r="B96" s="2" t="str">
        <f t="shared" si="4"/>
        <v>2017210164112</v>
      </c>
      <c r="C96" s="1" t="str">
        <f t="shared" si="5"/>
        <v>2017210</v>
      </c>
      <c r="D96" s="1">
        <v>2017</v>
      </c>
      <c r="E96" s="1">
        <v>2</v>
      </c>
      <c r="F96" s="1">
        <v>10</v>
      </c>
      <c r="G96" s="1">
        <v>16</v>
      </c>
      <c r="H96" s="1">
        <v>41</v>
      </c>
      <c r="I96" s="1">
        <v>12</v>
      </c>
      <c r="J96" s="1">
        <v>967</v>
      </c>
      <c r="K96" s="1" t="s">
        <v>4</v>
      </c>
      <c r="L96" s="1" t="e">
        <f>IF(#REF!=#REF!,IF(K96="Stroke",IF(K97="Stroke",IF((J97-J96)&lt;0,1000+J97-J96,J97-J96),""),""),"")</f>
        <v>#REF!</v>
      </c>
      <c r="M96" s="1" t="s">
        <v>1</v>
      </c>
      <c r="N96" s="1" t="s">
        <v>2</v>
      </c>
      <c r="O96" s="1">
        <v>0</v>
      </c>
      <c r="P96" s="1" t="e">
        <f>IF(#REF!=#REF!,IF(K96="Stroke",IF(K97="Stroke",IF(#REF!=#REF!,IF(Q96=Q97,IF((J97-J96)&lt;0,1000+J97-J96-O96,J97-J96-O96),""),""),""),""),"")</f>
        <v>#REF!</v>
      </c>
      <c r="Q96" s="1">
        <v>1</v>
      </c>
      <c r="R96" s="1" t="e">
        <f>IF(#REF!&lt;&gt;#REF!,COUNTIFS($K$112:$K$1378,$K$112,#REF!,#REF!),"")</f>
        <v>#REF!</v>
      </c>
      <c r="S96" s="1" t="e">
        <f>IF(AND(#REF!&lt;&gt;#REF!,#REF!=#REF!,M96="positive",M97="negative"),1,"")</f>
        <v>#REF!</v>
      </c>
      <c r="T96" s="1" t="e">
        <f>IF(AND(#REF!=#REF!,K:K="stroke",M:M="positive",S96&lt;&gt;"1"),1,"")</f>
        <v>#REF!</v>
      </c>
      <c r="U96" s="1" t="e">
        <f>IF((AND(R96&lt;&gt;"",W96&lt;&gt;1,K:K="stroke",M:M="negative",#REF!=#REF!)),IF(W96&lt;&gt;0,"",1),"")</f>
        <v>#REF!</v>
      </c>
      <c r="V96" s="1" t="e">
        <f>IF(R96="","",(SUM(S96:U96)+W96))</f>
        <v>#REF!</v>
      </c>
      <c r="W96" s="1" t="e">
        <f>IF(#REF!&lt;&gt;#REF!,COUNTIFS($K$112:$K$1378,"up",#REF!,#REF!),"")</f>
        <v>#REF!</v>
      </c>
      <c r="X96" s="1" t="e">
        <f>IF(#REF!&lt;&gt;#REF!,COUNTIFS($K$112:$K$1378,"SRS",#REF!,#REF!),"")</f>
        <v>#REF!</v>
      </c>
      <c r="Y96" s="1" t="e">
        <f>IF(R96&lt;&gt;"",IF(R96=1,"",COUNTIFS($O$112:$O$1378,"&gt;40",#REF!,#REF!)),"")</f>
        <v>#REF!</v>
      </c>
      <c r="AA96" s="9"/>
    </row>
    <row r="97" spans="1:34">
      <c r="A97" s="7">
        <f t="shared" si="3"/>
        <v>60072</v>
      </c>
      <c r="B97" s="8" t="str">
        <f t="shared" si="4"/>
        <v>2017210164112</v>
      </c>
      <c r="C97" s="1" t="str">
        <f t="shared" si="5"/>
        <v>2017210</v>
      </c>
      <c r="D97" s="1">
        <v>2017</v>
      </c>
      <c r="E97" s="1">
        <v>2</v>
      </c>
      <c r="F97" s="1">
        <v>10</v>
      </c>
      <c r="G97" s="1">
        <v>16</v>
      </c>
      <c r="H97" s="1">
        <v>41</v>
      </c>
      <c r="I97" s="1">
        <v>12</v>
      </c>
      <c r="J97" s="1">
        <v>978</v>
      </c>
      <c r="K97" s="1" t="s">
        <v>4</v>
      </c>
      <c r="L97" s="1" t="e">
        <f>IF(#REF!=#REF!,IF(K97="Stroke",IF(K98="Stroke",IF((J98-J97)&lt;0,1000+J98-J97,J98-J97),""),""),"")</f>
        <v>#REF!</v>
      </c>
      <c r="M97" s="1" t="s">
        <v>1</v>
      </c>
      <c r="N97" s="1" t="s">
        <v>2</v>
      </c>
      <c r="O97" s="1">
        <v>0</v>
      </c>
      <c r="P97" s="1" t="e">
        <f>IF(#REF!=#REF!,IF(K97="Stroke",IF(K98="Stroke",IF(#REF!=#REF!,IF(Q97=Q98,IF((J98-J97)&lt;0,1000+J98-J97-O97,J98-J97-O97),""),""),""),""),"")</f>
        <v>#REF!</v>
      </c>
      <c r="Q97" s="1">
        <v>1</v>
      </c>
      <c r="R97" s="1" t="e">
        <f>IF(#REF!&lt;&gt;#REF!,COUNTIFS($M$2:$M$988,$M$2,$C$2:$C$988,#REF!),"")</f>
        <v>#REF!</v>
      </c>
      <c r="S97" s="1" t="e">
        <f>IF(R97&lt;&gt;"",IF(R97=1,"",COUNTIFS($Q$2:$Q$988,"&gt;40",$C$2:$C$988,#REF!)),"")</f>
        <v>#REF!</v>
      </c>
      <c r="U97" s="9"/>
      <c r="V97" s="7"/>
      <c r="W97" s="7"/>
      <c r="X97" s="7"/>
      <c r="Y97" s="7"/>
    </row>
    <row r="98" spans="1:34">
      <c r="A98" s="1">
        <f t="shared" si="3"/>
        <v>60072</v>
      </c>
      <c r="B98" s="2" t="str">
        <f t="shared" si="4"/>
        <v>2017210164112</v>
      </c>
      <c r="C98" s="1" t="str">
        <f t="shared" si="5"/>
        <v>2017210</v>
      </c>
      <c r="D98" s="1">
        <v>2017</v>
      </c>
      <c r="E98" s="1">
        <v>2</v>
      </c>
      <c r="F98" s="1">
        <v>10</v>
      </c>
      <c r="G98" s="1">
        <v>16</v>
      </c>
      <c r="H98" s="1">
        <v>41</v>
      </c>
      <c r="I98" s="1">
        <v>12</v>
      </c>
      <c r="J98" s="1">
        <v>978</v>
      </c>
      <c r="K98" s="1" t="s">
        <v>4</v>
      </c>
      <c r="L98" s="1" t="e">
        <f>IF(#REF!=#REF!,IF(K98="Stroke",IF(K99="Stroke",IF((J99-J98)&lt;0,1000+J99-J98,J99-J98),""),""),"")</f>
        <v>#REF!</v>
      </c>
      <c r="M98" s="1" t="s">
        <v>1</v>
      </c>
      <c r="N98" s="1" t="s">
        <v>2</v>
      </c>
      <c r="O98" s="1">
        <v>0</v>
      </c>
      <c r="P98" s="1" t="e">
        <f>IF(#REF!=#REF!,IF(K98="Stroke",IF(K99="Stroke",IF(#REF!=#REF!,IF(Q98=Q99,IF((J99-J98)&lt;0,1000+J99-J98-O98,J99-J98-O98),""),""),""),""),"")</f>
        <v>#REF!</v>
      </c>
      <c r="Q98" s="1">
        <v>1</v>
      </c>
      <c r="R98" s="1" t="e">
        <f>IF(#REF!&lt;&gt;#REF!,COUNTIFS($K$112:$K$1378,$K$112,#REF!,#REF!),"")</f>
        <v>#REF!</v>
      </c>
      <c r="S98" s="1" t="e">
        <f>IF(AND(#REF!&lt;&gt;#REF!,#REF!=#REF!,M98="positive",M99="negative"),1,"")</f>
        <v>#REF!</v>
      </c>
      <c r="T98" s="1" t="e">
        <f>IF(AND(#REF!=#REF!,K:K="stroke",M:M="positive",S98&lt;&gt;"1"),1,"")</f>
        <v>#REF!</v>
      </c>
      <c r="U98" s="1" t="e">
        <f>IF((AND(R98&lt;&gt;"",W98&lt;&gt;1,K:K="stroke",M:M="negative",#REF!=#REF!)),IF(W98&lt;&gt;0,"",1),"")</f>
        <v>#REF!</v>
      </c>
      <c r="V98" s="1" t="e">
        <f>IF(R98="","",(SUM(S98:U98)+W98))</f>
        <v>#REF!</v>
      </c>
      <c r="W98" s="1" t="e">
        <f>IF(#REF!&lt;&gt;#REF!,COUNTIFS($K$112:$K$1378,"up",#REF!,#REF!),"")</f>
        <v>#REF!</v>
      </c>
      <c r="X98" s="1" t="e">
        <f>IF(#REF!&lt;&gt;#REF!,COUNTIFS($K$112:$K$1378,"SRS",#REF!,#REF!),"")</f>
        <v>#REF!</v>
      </c>
      <c r="Y98" s="1" t="e">
        <f>IF(R98&lt;&gt;"",IF(R98=1,"",COUNTIFS($O$112:$O$1378,"&gt;40",#REF!,#REF!)),"")</f>
        <v>#REF!</v>
      </c>
      <c r="AA98" s="9"/>
    </row>
    <row r="99" spans="1:34">
      <c r="A99" s="7">
        <f t="shared" si="3"/>
        <v>60073</v>
      </c>
      <c r="B99" s="8" t="str">
        <f t="shared" si="4"/>
        <v>2017210164113</v>
      </c>
      <c r="C99" s="1" t="str">
        <f t="shared" si="5"/>
        <v>2017210</v>
      </c>
      <c r="D99" s="1">
        <v>2017</v>
      </c>
      <c r="E99" s="1">
        <v>2</v>
      </c>
      <c r="F99" s="1">
        <v>10</v>
      </c>
      <c r="G99" s="1">
        <v>16</v>
      </c>
      <c r="H99" s="1">
        <v>41</v>
      </c>
      <c r="I99" s="1">
        <v>13</v>
      </c>
      <c r="J99" s="1">
        <v>100</v>
      </c>
      <c r="K99" s="1" t="s">
        <v>0</v>
      </c>
      <c r="L99" s="1" t="e">
        <f>IF(#REF!=#REF!,IF(K99="Stroke",IF(K100="Stroke",IF((J100-J99)&lt;0,1000+J100-J99,J100-J99),""),""),"")</f>
        <v>#REF!</v>
      </c>
      <c r="M99" s="1" t="s">
        <v>1</v>
      </c>
      <c r="N99" s="1" t="s">
        <v>2</v>
      </c>
      <c r="O99" s="1">
        <v>4</v>
      </c>
      <c r="P99" s="1" t="e">
        <f>IF(#REF!=#REF!,IF(K99="Stroke",IF(K100="Stroke",IF(#REF!=#REF!,IF(Q99=Q100,IF((J100-J99)&lt;0,1000+J100-J99-O99,J100-J99-O99),""),""),""),""),"")</f>
        <v>#REF!</v>
      </c>
      <c r="Q99" s="1">
        <v>1</v>
      </c>
      <c r="R99" s="1" t="e">
        <f>IF(#REF!&lt;&gt;#REF!,COUNTIFS($M$2:$M$988,$M$2,$C$2:$C$988,#REF!),"")</f>
        <v>#REF!</v>
      </c>
      <c r="S99" s="1" t="e">
        <f>IF(R99&lt;&gt;"",IF(R99=1,"",COUNTIFS($Q$2:$Q$988,"&gt;40",$C$2:$C$988,#REF!)),"")</f>
        <v>#REF!</v>
      </c>
      <c r="U99" s="9"/>
      <c r="V99" s="7"/>
      <c r="W99" s="7"/>
      <c r="X99" s="7"/>
      <c r="Y99" s="7"/>
    </row>
    <row r="100" spans="1:34" s="5" customFormat="1">
      <c r="A100" s="1">
        <f t="shared" si="3"/>
        <v>60073</v>
      </c>
      <c r="B100" s="2" t="str">
        <f t="shared" si="4"/>
        <v>2017210164113</v>
      </c>
      <c r="C100" s="1" t="str">
        <f t="shared" si="5"/>
        <v>2017210</v>
      </c>
      <c r="D100" s="1">
        <v>2017</v>
      </c>
      <c r="E100" s="1">
        <v>2</v>
      </c>
      <c r="F100" s="1">
        <v>10</v>
      </c>
      <c r="G100" s="1">
        <v>16</v>
      </c>
      <c r="H100" s="1">
        <v>41</v>
      </c>
      <c r="I100" s="1">
        <v>13</v>
      </c>
      <c r="J100" s="1">
        <v>100</v>
      </c>
      <c r="K100" s="1" t="s">
        <v>0</v>
      </c>
      <c r="L100" s="1" t="e">
        <f>IF(#REF!=#REF!,IF(K100="Stroke",IF(K101="Stroke",IF((J101-J100)&lt;0,1000+J101-J100,J101-J100),""),""),"")</f>
        <v>#REF!</v>
      </c>
      <c r="M100" s="1" t="s">
        <v>1</v>
      </c>
      <c r="N100" s="1" t="s">
        <v>2</v>
      </c>
      <c r="O100" s="1">
        <v>4</v>
      </c>
      <c r="P100" s="1" t="e">
        <f>IF(#REF!=#REF!,IF(K100="Stroke",IF(K101="Stroke",IF(#REF!=#REF!,IF(Q100=Q101,IF((J101-J100)&lt;0,1000+J101-J100-O100,J101-J100-O100),""),""),""),""),"")</f>
        <v>#REF!</v>
      </c>
      <c r="Q100" s="1">
        <v>1</v>
      </c>
      <c r="R100" s="1" t="e">
        <f>IF(#REF!&lt;&gt;#REF!,COUNTIFS($K$112:$K$1378,$K$112,#REF!,#REF!),"")</f>
        <v>#REF!</v>
      </c>
      <c r="S100" s="1" t="e">
        <f>IF(AND(#REF!&lt;&gt;#REF!,#REF!=#REF!,M100="positive",M101="negative"),1,"")</f>
        <v>#REF!</v>
      </c>
      <c r="T100" s="1" t="e">
        <f>IF(AND(#REF!=#REF!,K:K="stroke",M:M="positive",S100&lt;&gt;"1"),1,"")</f>
        <v>#REF!</v>
      </c>
      <c r="U100" s="1" t="e">
        <f>IF((AND(R100&lt;&gt;"",W100&lt;&gt;1,K:K="stroke",M:M="negative",#REF!=#REF!)),IF(W100&lt;&gt;0,"",1),"")</f>
        <v>#REF!</v>
      </c>
      <c r="V100" s="1" t="e">
        <f>IF(R100="","",(SUM(S100:U100)+W100))</f>
        <v>#REF!</v>
      </c>
      <c r="W100" s="1" t="e">
        <f>IF(#REF!&lt;&gt;#REF!,COUNTIFS($K$112:$K$1378,"up",#REF!,#REF!),"")</f>
        <v>#REF!</v>
      </c>
      <c r="X100" s="1" t="e">
        <f>IF(#REF!&lt;&gt;#REF!,COUNTIFS($K$112:$K$1378,"SRS",#REF!,#REF!),"")</f>
        <v>#REF!</v>
      </c>
      <c r="Y100" s="1" t="e">
        <f>IF(R100&lt;&gt;"",IF(R100=1,"",COUNTIFS($O$112:$O$1378,"&gt;40",#REF!,#REF!)),"")</f>
        <v>#REF!</v>
      </c>
      <c r="Z100" s="1"/>
      <c r="AA100" s="9"/>
      <c r="AB100" s="1"/>
      <c r="AC100" s="1"/>
      <c r="AD100" s="1"/>
      <c r="AE100" s="1"/>
      <c r="AF100" s="1"/>
      <c r="AG100" s="1"/>
      <c r="AH100" s="1"/>
    </row>
    <row r="101" spans="1:34">
      <c r="A101" s="7">
        <f t="shared" si="3"/>
        <v>60073</v>
      </c>
      <c r="B101" s="8" t="str">
        <f t="shared" si="4"/>
        <v>2017210164113</v>
      </c>
      <c r="C101" s="1" t="str">
        <f t="shared" si="5"/>
        <v>2017210</v>
      </c>
      <c r="D101" s="1">
        <v>2017</v>
      </c>
      <c r="E101" s="1">
        <v>2</v>
      </c>
      <c r="F101" s="1">
        <v>10</v>
      </c>
      <c r="G101" s="1">
        <v>16</v>
      </c>
      <c r="H101" s="1">
        <v>41</v>
      </c>
      <c r="I101" s="1">
        <v>13</v>
      </c>
      <c r="J101" s="1">
        <v>239</v>
      </c>
      <c r="K101" s="1" t="s">
        <v>0</v>
      </c>
      <c r="L101" s="1" t="e">
        <f>IF(#REF!=#REF!,IF(K101="Stroke",IF(K102="Stroke",IF((J102-J101)&lt;0,1000+J102-J101,J102-J101),""),""),"")</f>
        <v>#REF!</v>
      </c>
      <c r="M101" s="1" t="s">
        <v>1</v>
      </c>
      <c r="N101" s="1" t="s">
        <v>2</v>
      </c>
      <c r="O101" s="1">
        <v>16</v>
      </c>
      <c r="P101" s="1" t="e">
        <f>IF(#REF!=#REF!,IF(K101="Stroke",IF(K102="Stroke",IF(#REF!=#REF!,IF(Q101=Q102,IF((J102-J101)&lt;0,1000+J102-J101-O101,J102-J101-O101),""),""),""),""),"")</f>
        <v>#REF!</v>
      </c>
      <c r="Q101" s="1">
        <v>1</v>
      </c>
      <c r="R101" s="1" t="e">
        <f>IF(#REF!&lt;&gt;#REF!,COUNTIFS($M$2:$M$988,$M$2,$C$2:$C$988,#REF!),"")</f>
        <v>#REF!</v>
      </c>
      <c r="S101" s="1" t="e">
        <f>IF(R101&lt;&gt;"",IF(R101=1,"",COUNTIFS($Q$2:$Q$988,"&gt;40",$C$2:$C$988,#REF!)),"")</f>
        <v>#REF!</v>
      </c>
      <c r="U101" s="9"/>
      <c r="V101" s="7"/>
      <c r="W101" s="7"/>
      <c r="X101" s="7"/>
      <c r="Y101" s="7"/>
    </row>
    <row r="102" spans="1:34">
      <c r="A102" s="1">
        <f t="shared" si="3"/>
        <v>60073</v>
      </c>
      <c r="B102" s="2" t="str">
        <f t="shared" si="4"/>
        <v>2017210164113</v>
      </c>
      <c r="C102" s="1" t="str">
        <f t="shared" si="5"/>
        <v>2017210</v>
      </c>
      <c r="D102" s="1">
        <v>2017</v>
      </c>
      <c r="E102" s="1">
        <v>2</v>
      </c>
      <c r="F102" s="1">
        <v>10</v>
      </c>
      <c r="G102" s="1">
        <v>16</v>
      </c>
      <c r="H102" s="1">
        <v>41</v>
      </c>
      <c r="I102" s="1">
        <v>13</v>
      </c>
      <c r="J102" s="1">
        <v>239</v>
      </c>
      <c r="K102" s="1" t="s">
        <v>0</v>
      </c>
      <c r="L102" s="1" t="e">
        <f>IF(#REF!=#REF!,IF(K102="Stroke",IF(K103="Stroke",IF((J103-J102)&lt;0,1000+J103-J102,J103-J102),""),""),"")</f>
        <v>#REF!</v>
      </c>
      <c r="M102" s="1" t="s">
        <v>1</v>
      </c>
      <c r="N102" s="1" t="s">
        <v>2</v>
      </c>
      <c r="O102" s="1">
        <v>16</v>
      </c>
      <c r="P102" s="1" t="e">
        <f>IF(#REF!=#REF!,IF(K102="Stroke",IF(K103="Stroke",IF(#REF!=#REF!,IF(Q102=Q103,IF((J103-J102)&lt;0,1000+J103-J102-O102,J103-J102-O102),""),""),""),""),"")</f>
        <v>#REF!</v>
      </c>
      <c r="Q102" s="1">
        <v>1</v>
      </c>
      <c r="R102" s="1" t="e">
        <f>IF(#REF!&lt;&gt;#REF!,COUNTIFS($K$112:$K$1378,$K$112,#REF!,#REF!),"")</f>
        <v>#REF!</v>
      </c>
      <c r="S102" s="1" t="e">
        <f>IF(AND(#REF!&lt;&gt;#REF!,#REF!=#REF!,M102="positive",M103="negative"),1,"")</f>
        <v>#REF!</v>
      </c>
      <c r="T102" s="1" t="e">
        <f>IF(AND(#REF!=#REF!,K:K="stroke",M:M="positive",S102&lt;&gt;"1"),1,"")</f>
        <v>#REF!</v>
      </c>
      <c r="U102" s="1" t="e">
        <f>IF((AND(R102&lt;&gt;"",W102&lt;&gt;1,K:K="stroke",M:M="negative",#REF!=#REF!)),IF(W102&lt;&gt;0,"",1),"")</f>
        <v>#REF!</v>
      </c>
      <c r="V102" s="1" t="e">
        <f>IF(R102="","",(SUM(S102:U102)+W102))</f>
        <v>#REF!</v>
      </c>
      <c r="W102" s="1" t="e">
        <f>IF(#REF!&lt;&gt;#REF!,COUNTIFS($K$112:$K$1378,"up",#REF!,#REF!),"")</f>
        <v>#REF!</v>
      </c>
      <c r="X102" s="1" t="e">
        <f>IF(#REF!&lt;&gt;#REF!,COUNTIFS($K$112:$K$1378,"SRS",#REF!,#REF!),"")</f>
        <v>#REF!</v>
      </c>
      <c r="Y102" s="1" t="e">
        <f>IF(R102&lt;&gt;"",IF(R102=1,"",COUNTIFS($O$112:$O$1378,"&gt;40",#REF!,#REF!)),"")</f>
        <v>#REF!</v>
      </c>
      <c r="AA102" s="9"/>
    </row>
    <row r="103" spans="1:34" s="5" customFormat="1">
      <c r="A103" s="7">
        <f t="shared" si="3"/>
        <v>60073</v>
      </c>
      <c r="B103" s="8" t="str">
        <f t="shared" si="4"/>
        <v>2017210164113</v>
      </c>
      <c r="C103" s="1" t="str">
        <f t="shared" si="5"/>
        <v>2017210</v>
      </c>
      <c r="D103" s="1">
        <v>2017</v>
      </c>
      <c r="E103" s="1">
        <v>2</v>
      </c>
      <c r="F103" s="1">
        <v>10</v>
      </c>
      <c r="G103" s="1">
        <v>16</v>
      </c>
      <c r="H103" s="1">
        <v>41</v>
      </c>
      <c r="I103" s="1">
        <v>13</v>
      </c>
      <c r="J103" s="1">
        <v>294</v>
      </c>
      <c r="K103" s="1" t="s">
        <v>0</v>
      </c>
      <c r="L103" s="1" t="e">
        <f>IF(#REF!=#REF!,IF(K103="Stroke",IF(K104="Stroke",IF((J104-J103)&lt;0,1000+J104-J103,J104-J103),""),""),"")</f>
        <v>#REF!</v>
      </c>
      <c r="M103" s="1" t="s">
        <v>1</v>
      </c>
      <c r="N103" s="1" t="s">
        <v>2</v>
      </c>
      <c r="O103" s="1">
        <v>4</v>
      </c>
      <c r="P103" s="1" t="e">
        <f>IF(#REF!=#REF!,IF(K103="Stroke",IF(K104="Stroke",IF(#REF!=#REF!,IF(Q103=Q104,IF((J104-J103)&lt;0,1000+J104-J103-O103,J104-J103-O103),""),""),""),""),"")</f>
        <v>#REF!</v>
      </c>
      <c r="Q103" s="1">
        <v>1</v>
      </c>
      <c r="R103" s="1" t="e">
        <f>IF(#REF!&lt;&gt;#REF!,COUNTIFS($M$2:$M$988,$M$2,$C$2:$C$988,#REF!),"")</f>
        <v>#REF!</v>
      </c>
      <c r="S103" s="1" t="e">
        <f>IF(R103&lt;&gt;"",IF(R103=1,"",COUNTIFS($Q$2:$Q$988,"&gt;40",$C$2:$C$988,#REF!)),"")</f>
        <v>#REF!</v>
      </c>
      <c r="T103" s="1"/>
      <c r="U103" s="9"/>
      <c r="V103" s="7"/>
      <c r="W103" s="7"/>
      <c r="X103" s="7"/>
      <c r="Y103" s="7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>
      <c r="A104" s="1">
        <f t="shared" si="3"/>
        <v>60073</v>
      </c>
      <c r="B104" s="2" t="str">
        <f t="shared" si="4"/>
        <v>2017210164113</v>
      </c>
      <c r="C104" s="1" t="str">
        <f t="shared" si="5"/>
        <v>2017210</v>
      </c>
      <c r="D104" s="1">
        <v>2017</v>
      </c>
      <c r="E104" s="1">
        <v>2</v>
      </c>
      <c r="F104" s="1">
        <v>10</v>
      </c>
      <c r="G104" s="1">
        <v>16</v>
      </c>
      <c r="H104" s="1">
        <v>41</v>
      </c>
      <c r="I104" s="1">
        <v>13</v>
      </c>
      <c r="J104" s="1">
        <v>294</v>
      </c>
      <c r="K104" s="1" t="s">
        <v>0</v>
      </c>
      <c r="L104" s="1" t="e">
        <f>IF(#REF!=#REF!,IF(K104="Stroke",IF(K105="Stroke",IF((J105-J104)&lt;0,1000+J105-J104,J105-J104),""),""),"")</f>
        <v>#REF!</v>
      </c>
      <c r="M104" s="1" t="s">
        <v>1</v>
      </c>
      <c r="N104" s="1" t="s">
        <v>2</v>
      </c>
      <c r="O104" s="1">
        <v>4</v>
      </c>
      <c r="P104" s="1" t="e">
        <f>IF(#REF!=#REF!,IF(K104="Stroke",IF(K105="Stroke",IF(#REF!=#REF!,IF(Q104=Q105,IF((J105-J104)&lt;0,1000+J105-J104-O104,J105-J104-O104),""),""),""),""),"")</f>
        <v>#REF!</v>
      </c>
      <c r="Q104" s="1">
        <v>1</v>
      </c>
      <c r="R104" s="1" t="e">
        <f>IF(#REF!&lt;&gt;#REF!,COUNTIFS($K$112:$K$1378,$K$112,#REF!,#REF!),"")</f>
        <v>#REF!</v>
      </c>
      <c r="S104" s="1" t="e">
        <f>IF(AND(#REF!&lt;&gt;#REF!,#REF!=#REF!,M104="positive",M105="negative"),1,"")</f>
        <v>#REF!</v>
      </c>
      <c r="T104" s="1" t="e">
        <f>IF(AND(#REF!=#REF!,K:K="stroke",M:M="positive",S104&lt;&gt;"1"),1,"")</f>
        <v>#REF!</v>
      </c>
      <c r="U104" s="1" t="e">
        <f>IF((AND(R104&lt;&gt;"",W104&lt;&gt;1,K:K="stroke",M:M="negative",#REF!=#REF!)),IF(W104&lt;&gt;0,"",1),"")</f>
        <v>#REF!</v>
      </c>
      <c r="V104" s="1" t="e">
        <f>IF(R104="","",(SUM(S104:U104)+W104))</f>
        <v>#REF!</v>
      </c>
      <c r="W104" s="1" t="e">
        <f>IF(#REF!&lt;&gt;#REF!,COUNTIFS($K$112:$K$1378,"up",#REF!,#REF!),"")</f>
        <v>#REF!</v>
      </c>
      <c r="X104" s="1" t="e">
        <f>IF(#REF!&lt;&gt;#REF!,COUNTIFS($K$112:$K$1378,"SRS",#REF!,#REF!),"")</f>
        <v>#REF!</v>
      </c>
      <c r="Y104" s="1" t="e">
        <f>IF(R104&lt;&gt;"",IF(R104=1,"",COUNTIFS($O$112:$O$1378,"&gt;40",#REF!,#REF!)),"")</f>
        <v>#REF!</v>
      </c>
      <c r="AA104" s="9"/>
    </row>
    <row r="105" spans="1:34">
      <c r="A105" s="7">
        <f t="shared" si="3"/>
        <v>60073</v>
      </c>
      <c r="B105" s="8" t="str">
        <f t="shared" si="4"/>
        <v>2017210164113</v>
      </c>
      <c r="C105" s="1" t="str">
        <f t="shared" si="5"/>
        <v>2017210</v>
      </c>
      <c r="D105" s="1">
        <v>2017</v>
      </c>
      <c r="E105" s="1">
        <v>2</v>
      </c>
      <c r="F105" s="1">
        <v>10</v>
      </c>
      <c r="G105" s="1">
        <v>16</v>
      </c>
      <c r="H105" s="1">
        <v>41</v>
      </c>
      <c r="I105" s="1">
        <v>13</v>
      </c>
      <c r="J105" s="1">
        <v>328</v>
      </c>
      <c r="K105" s="1" t="s">
        <v>0</v>
      </c>
      <c r="L105" s="1" t="e">
        <f>IF(#REF!=#REF!,IF(K105="Stroke",IF(K106="Stroke",IF((J106-J105)&lt;0,1000+J106-J105,J106-J105),""),""),"")</f>
        <v>#REF!</v>
      </c>
      <c r="M105" s="1" t="s">
        <v>1</v>
      </c>
      <c r="N105" s="1" t="s">
        <v>2</v>
      </c>
      <c r="O105" s="1">
        <v>66</v>
      </c>
      <c r="P105" s="1" t="e">
        <f>IF(#REF!=#REF!,IF(K105="Stroke",IF(K106="Stroke",IF(#REF!=#REF!,IF(Q105=Q106,IF((J106-J105)&lt;0,1000+J106-J105-O105,J106-J105-O105),""),""),""),""),"")</f>
        <v>#REF!</v>
      </c>
      <c r="Q105" s="1">
        <v>1</v>
      </c>
      <c r="R105" s="1" t="e">
        <f>IF(#REF!&lt;&gt;#REF!,COUNTIFS($M$2:$M$988,$M$2,$C$2:$C$988,#REF!),"")</f>
        <v>#REF!</v>
      </c>
      <c r="S105" s="1" t="e">
        <f>IF(R105&lt;&gt;"",IF(R105=1,"",COUNTIFS($Q$2:$Q$988,"&gt;40",$C$2:$C$988,#REF!)),"")</f>
        <v>#REF!</v>
      </c>
      <c r="U105" s="9"/>
      <c r="V105" s="7"/>
      <c r="W105" s="7"/>
      <c r="X105" s="7"/>
      <c r="Y105" s="7"/>
    </row>
    <row r="106" spans="1:34">
      <c r="A106" s="1">
        <f t="shared" si="3"/>
        <v>60073</v>
      </c>
      <c r="B106" s="2" t="str">
        <f t="shared" si="4"/>
        <v>2017210164113</v>
      </c>
      <c r="C106" s="1" t="str">
        <f t="shared" si="5"/>
        <v>2017210</v>
      </c>
      <c r="D106" s="1">
        <v>2017</v>
      </c>
      <c r="E106" s="1">
        <v>2</v>
      </c>
      <c r="F106" s="1">
        <v>10</v>
      </c>
      <c r="G106" s="1">
        <v>16</v>
      </c>
      <c r="H106" s="1">
        <v>41</v>
      </c>
      <c r="I106" s="1">
        <v>13</v>
      </c>
      <c r="J106" s="1">
        <v>328</v>
      </c>
      <c r="K106" s="1" t="s">
        <v>0</v>
      </c>
      <c r="L106" s="1" t="e">
        <f>IF(#REF!=#REF!,IF(K106="Stroke",IF(K107="Stroke",IF((J107-J106)&lt;0,1000+J107-J106,J107-J106),""),""),"")</f>
        <v>#REF!</v>
      </c>
      <c r="M106" s="1" t="s">
        <v>1</v>
      </c>
      <c r="N106" s="1" t="s">
        <v>2</v>
      </c>
      <c r="O106" s="1">
        <v>66</v>
      </c>
      <c r="P106" s="1" t="e">
        <f>IF(#REF!=#REF!,IF(K106="Stroke",IF(K107="Stroke",IF(#REF!=#REF!,IF(Q106=Q107,IF((J107-J106)&lt;0,1000+J107-J106-O106,J107-J106-O106),""),""),""),""),"")</f>
        <v>#REF!</v>
      </c>
      <c r="Q106" s="1">
        <v>1</v>
      </c>
      <c r="R106" s="1" t="e">
        <f>IF(#REF!&lt;&gt;#REF!,COUNTIFS($K$112:$K$1378,$K$112,#REF!,#REF!),"")</f>
        <v>#REF!</v>
      </c>
      <c r="S106" s="1" t="e">
        <f>IF(AND(#REF!&lt;&gt;#REF!,#REF!=#REF!,M106="positive",M107="negative"),1,"")</f>
        <v>#REF!</v>
      </c>
      <c r="T106" s="1" t="e">
        <f>IF(AND(#REF!=#REF!,K:K="stroke",M:M="positive",S106&lt;&gt;"1"),1,"")</f>
        <v>#REF!</v>
      </c>
      <c r="U106" s="1" t="e">
        <f>IF((AND(R106&lt;&gt;"",W106&lt;&gt;1,K:K="stroke",M:M="negative",#REF!=#REF!)),IF(W106&lt;&gt;0,"",1),"")</f>
        <v>#REF!</v>
      </c>
      <c r="V106" s="1" t="e">
        <f>IF(R106="","",(SUM(S106:U106)+W106))</f>
        <v>#REF!</v>
      </c>
      <c r="W106" s="1" t="e">
        <f>IF(#REF!&lt;&gt;#REF!,COUNTIFS($K$112:$K$1378,"up",#REF!,#REF!),"")</f>
        <v>#REF!</v>
      </c>
      <c r="X106" s="1" t="e">
        <f>IF(#REF!&lt;&gt;#REF!,COUNTIFS($K$112:$K$1378,"SRS",#REF!,#REF!),"")</f>
        <v>#REF!</v>
      </c>
      <c r="Y106" s="1" t="e">
        <f>IF(R106&lt;&gt;"",IF(R106=1,"",COUNTIFS($O$112:$O$1378,"&gt;40",#REF!,#REF!)),"")</f>
        <v>#REF!</v>
      </c>
      <c r="AA106" s="9"/>
    </row>
    <row r="107" spans="1:34" s="5" customFormat="1">
      <c r="A107" s="7">
        <f t="shared" si="3"/>
        <v>60073</v>
      </c>
      <c r="B107" s="8" t="str">
        <f t="shared" si="4"/>
        <v>2017210164113</v>
      </c>
      <c r="C107" s="1" t="str">
        <f t="shared" si="5"/>
        <v>2017210</v>
      </c>
      <c r="D107" s="1">
        <v>2017</v>
      </c>
      <c r="E107" s="1">
        <v>2</v>
      </c>
      <c r="F107" s="1">
        <v>10</v>
      </c>
      <c r="G107" s="1">
        <v>16</v>
      </c>
      <c r="H107" s="1">
        <v>41</v>
      </c>
      <c r="I107" s="1">
        <v>13</v>
      </c>
      <c r="J107" s="1">
        <v>451</v>
      </c>
      <c r="K107" s="1" t="s">
        <v>0</v>
      </c>
      <c r="L107" s="1" t="e">
        <f>IF(#REF!=#REF!,IF(K107="Stroke",IF(K108="Stroke",IF((J108-J107)&lt;0,1000+J108-J107,J108-J107),""),""),"")</f>
        <v>#REF!</v>
      </c>
      <c r="M107" s="1" t="s">
        <v>1</v>
      </c>
      <c r="N107" s="1" t="s">
        <v>2</v>
      </c>
      <c r="O107" s="1">
        <v>3</v>
      </c>
      <c r="P107" s="1" t="e">
        <f>IF(#REF!=#REF!,IF(K107="Stroke",IF(K108="Stroke",IF(#REF!=#REF!,IF(Q107=Q108,IF((J108-J107)&lt;0,1000+J108-J107-O107,J108-J107-O107),""),""),""),""),"")</f>
        <v>#REF!</v>
      </c>
      <c r="Q107" s="1">
        <v>1</v>
      </c>
      <c r="R107" s="1" t="e">
        <f>IF(#REF!&lt;&gt;#REF!,COUNTIFS($M$2:$M$988,$M$2,$C$2:$C$988,#REF!),"")</f>
        <v>#REF!</v>
      </c>
      <c r="S107" s="1" t="e">
        <f>IF(R107&lt;&gt;"",IF(R107=1,"",COUNTIFS($Q$2:$Q$988,"&gt;40",$C$2:$C$988,#REF!)),"")</f>
        <v>#REF!</v>
      </c>
      <c r="T107" s="1"/>
      <c r="U107" s="9"/>
      <c r="V107" s="7"/>
      <c r="W107" s="7"/>
      <c r="X107" s="7"/>
      <c r="Y107" s="7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>
      <c r="A108" s="1">
        <f t="shared" si="3"/>
        <v>60073</v>
      </c>
      <c r="B108" s="2" t="str">
        <f t="shared" si="4"/>
        <v>2017210164113</v>
      </c>
      <c r="C108" s="1" t="str">
        <f t="shared" si="5"/>
        <v>2017210</v>
      </c>
      <c r="D108" s="1">
        <v>2017</v>
      </c>
      <c r="E108" s="1">
        <v>2</v>
      </c>
      <c r="F108" s="1">
        <v>10</v>
      </c>
      <c r="G108" s="1">
        <v>16</v>
      </c>
      <c r="H108" s="1">
        <v>41</v>
      </c>
      <c r="I108" s="1">
        <v>13</v>
      </c>
      <c r="J108" s="1">
        <v>451</v>
      </c>
      <c r="K108" s="1" t="s">
        <v>0</v>
      </c>
      <c r="L108" s="1" t="e">
        <f>IF(#REF!=#REF!,IF(K108="Stroke",IF(K109="Stroke",IF((J109-J108)&lt;0,1000+J109-J108,J109-J108),""),""),"")</f>
        <v>#REF!</v>
      </c>
      <c r="M108" s="1" t="s">
        <v>1</v>
      </c>
      <c r="N108" s="1" t="s">
        <v>2</v>
      </c>
      <c r="O108" s="1">
        <v>3</v>
      </c>
      <c r="P108" s="1" t="e">
        <f>IF(#REF!=#REF!,IF(K108="Stroke",IF(K109="Stroke",IF(#REF!=#REF!,IF(Q108=Q109,IF((J109-J108)&lt;0,1000+J109-J108-O108,J109-J108-O108),""),""),""),""),"")</f>
        <v>#REF!</v>
      </c>
      <c r="Q108" s="1">
        <v>1</v>
      </c>
      <c r="R108" s="1" t="e">
        <f>IF(#REF!&lt;&gt;#REF!,COUNTIFS($K$112:$K$1378,$K$112,#REF!,#REF!),"")</f>
        <v>#REF!</v>
      </c>
      <c r="S108" s="1" t="e">
        <f>IF(AND(#REF!&lt;&gt;#REF!,#REF!=#REF!,M108="positive",M109="negative"),1,"")</f>
        <v>#REF!</v>
      </c>
      <c r="T108" s="1" t="e">
        <f>IF(AND(#REF!=#REF!,K:K="stroke",M:M="positive",S108&lt;&gt;"1"),1,"")</f>
        <v>#REF!</v>
      </c>
      <c r="U108" s="1" t="e">
        <f>IF((AND(R108&lt;&gt;"",W108&lt;&gt;1,K:K="stroke",M:M="negative",#REF!=#REF!)),IF(W108&lt;&gt;0,"",1),"")</f>
        <v>#REF!</v>
      </c>
      <c r="V108" s="1" t="e">
        <f>IF(R108="","",(SUM(S108:U108)+W108))</f>
        <v>#REF!</v>
      </c>
      <c r="W108" s="1" t="e">
        <f>IF(#REF!&lt;&gt;#REF!,COUNTIFS($K$112:$K$1378,"up",#REF!,#REF!),"")</f>
        <v>#REF!</v>
      </c>
      <c r="X108" s="1" t="e">
        <f>IF(#REF!&lt;&gt;#REF!,COUNTIFS($K$112:$K$1378,"SRS",#REF!,#REF!),"")</f>
        <v>#REF!</v>
      </c>
      <c r="Y108" s="1" t="e">
        <f>IF(R108&lt;&gt;"",IF(R108=1,"",COUNTIFS($O$112:$O$1378,"&gt;40",#REF!,#REF!)),"")</f>
        <v>#REF!</v>
      </c>
      <c r="AA108" s="9"/>
    </row>
    <row r="109" spans="1:34" s="5" customFormat="1">
      <c r="A109" s="7">
        <f t="shared" si="3"/>
        <v>60073</v>
      </c>
      <c r="B109" s="8" t="str">
        <f t="shared" si="4"/>
        <v>2017210164113</v>
      </c>
      <c r="C109" s="1" t="str">
        <f t="shared" si="5"/>
        <v>2017210</v>
      </c>
      <c r="D109" s="1">
        <v>2017</v>
      </c>
      <c r="E109" s="1">
        <v>2</v>
      </c>
      <c r="F109" s="1">
        <v>10</v>
      </c>
      <c r="G109" s="1">
        <v>16</v>
      </c>
      <c r="H109" s="1">
        <v>41</v>
      </c>
      <c r="I109" s="1">
        <v>13</v>
      </c>
      <c r="J109" s="1">
        <v>603</v>
      </c>
      <c r="K109" s="1" t="s">
        <v>0</v>
      </c>
      <c r="L109" s="1" t="e">
        <f>IF(#REF!=#REF!,IF(K109="Stroke",IF(K110="Stroke",IF((J110-J109)&lt;0,1000+J110-J109,J110-J109),""),""),"")</f>
        <v>#REF!</v>
      </c>
      <c r="M109" s="1" t="s">
        <v>1</v>
      </c>
      <c r="N109" s="1" t="s">
        <v>2</v>
      </c>
      <c r="O109" s="1">
        <v>65</v>
      </c>
      <c r="P109" s="1" t="e">
        <f>IF(#REF!=#REF!,IF(K109="Stroke",IF(K110="Stroke",IF(#REF!=#REF!,IF(Q109=Q110,IF((J110-J109)&lt;0,1000+J110-J109-O109,J110-J109-O109),""),""),""),""),"")</f>
        <v>#REF!</v>
      </c>
      <c r="Q109" s="1">
        <v>1</v>
      </c>
      <c r="R109" s="1" t="e">
        <f>IF(#REF!&lt;&gt;#REF!,COUNTIFS($M$2:$M$988,$M$2,$C$2:$C$988,#REF!),"")</f>
        <v>#REF!</v>
      </c>
      <c r="S109" s="1" t="e">
        <f>IF(R109&lt;&gt;"",IF(R109=1,"",COUNTIFS($Q$2:$Q$988,"&gt;40",$C$2:$C$988,#REF!)),"")</f>
        <v>#REF!</v>
      </c>
      <c r="T109" s="1"/>
      <c r="U109" s="9"/>
      <c r="V109" s="7"/>
      <c r="W109" s="7"/>
      <c r="X109" s="7"/>
      <c r="Y109" s="7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s="5" customFormat="1">
      <c r="A110" s="1">
        <f t="shared" si="3"/>
        <v>60073</v>
      </c>
      <c r="B110" s="2" t="str">
        <f t="shared" si="4"/>
        <v>2017210164113</v>
      </c>
      <c r="C110" s="1" t="str">
        <f t="shared" si="5"/>
        <v>2017210</v>
      </c>
      <c r="D110" s="1">
        <v>2017</v>
      </c>
      <c r="E110" s="1">
        <v>2</v>
      </c>
      <c r="F110" s="1">
        <v>10</v>
      </c>
      <c r="G110" s="1">
        <v>16</v>
      </c>
      <c r="H110" s="1">
        <v>41</v>
      </c>
      <c r="I110" s="1">
        <v>13</v>
      </c>
      <c r="J110" s="1">
        <v>603</v>
      </c>
      <c r="K110" s="1" t="s">
        <v>0</v>
      </c>
      <c r="L110" s="1" t="e">
        <f>IF(#REF!=#REF!,IF(K110="Stroke",IF(K111="Stroke",IF((J111-J110)&lt;0,1000+J111-J110,J111-J110),""),""),"")</f>
        <v>#REF!</v>
      </c>
      <c r="M110" s="1" t="s">
        <v>1</v>
      </c>
      <c r="N110" s="1" t="s">
        <v>2</v>
      </c>
      <c r="O110" s="1">
        <v>65</v>
      </c>
      <c r="P110" s="1" t="e">
        <f>IF(#REF!=#REF!,IF(K110="Stroke",IF(K111="Stroke",IF(#REF!=#REF!,IF(Q110=Q111,IF((J111-J110)&lt;0,1000+J111-J110-O110,J111-J110-O110),""),""),""),""),"")</f>
        <v>#REF!</v>
      </c>
      <c r="Q110" s="1">
        <v>1</v>
      </c>
      <c r="R110" s="1" t="e">
        <f>IF(#REF!&lt;&gt;#REF!,COUNTIFS($K$112:$K$1378,$K$112,#REF!,#REF!),"")</f>
        <v>#REF!</v>
      </c>
      <c r="S110" s="1" t="e">
        <f>IF(AND(#REF!&lt;&gt;#REF!,#REF!=#REF!,M110="positive",M111="negative"),1,"")</f>
        <v>#REF!</v>
      </c>
      <c r="T110" s="1" t="e">
        <f>IF(AND(#REF!=#REF!,K:K="stroke",M:M="positive",S110&lt;&gt;"1"),1,"")</f>
        <v>#REF!</v>
      </c>
      <c r="U110" s="1" t="e">
        <f>IF((AND(R110&lt;&gt;"",W110&lt;&gt;1,K:K="stroke",M:M="negative",#REF!=#REF!)),IF(W110&lt;&gt;0,"",1),"")</f>
        <v>#REF!</v>
      </c>
      <c r="V110" s="1" t="e">
        <f>IF(R110="","",(SUM(S110:U110)+W110))</f>
        <v>#REF!</v>
      </c>
      <c r="W110" s="1" t="e">
        <f>IF(#REF!&lt;&gt;#REF!,COUNTIFS($K$112:$K$1378,"up",#REF!,#REF!),"")</f>
        <v>#REF!</v>
      </c>
      <c r="X110" s="1" t="e">
        <f>IF(#REF!&lt;&gt;#REF!,COUNTIFS($K$112:$K$1378,"SRS",#REF!,#REF!),"")</f>
        <v>#REF!</v>
      </c>
      <c r="Y110" s="1" t="e">
        <f>IF(R110&lt;&gt;"",IF(R110=1,"",COUNTIFS($O$112:$O$1378,"&gt;40",#REF!,#REF!)),"")</f>
        <v>#REF!</v>
      </c>
      <c r="Z110" s="1"/>
      <c r="AA110" s="9"/>
      <c r="AB110" s="1"/>
      <c r="AC110" s="1"/>
      <c r="AD110" s="1"/>
      <c r="AE110" s="1"/>
      <c r="AF110" s="1"/>
      <c r="AG110" s="1"/>
      <c r="AH110" s="1"/>
    </row>
    <row r="111" spans="1:34" s="5" customFormat="1">
      <c r="A111" s="7">
        <f t="shared" si="3"/>
        <v>60073</v>
      </c>
      <c r="B111" s="8" t="str">
        <f t="shared" si="4"/>
        <v>2017210164113</v>
      </c>
      <c r="C111" s="1" t="str">
        <f t="shared" si="5"/>
        <v>2017210</v>
      </c>
      <c r="D111" s="1">
        <v>2017</v>
      </c>
      <c r="E111" s="1">
        <v>2</v>
      </c>
      <c r="F111" s="1">
        <v>10</v>
      </c>
      <c r="G111" s="1">
        <v>16</v>
      </c>
      <c r="H111" s="1">
        <v>41</v>
      </c>
      <c r="I111" s="1">
        <v>13</v>
      </c>
      <c r="J111" s="1">
        <v>724</v>
      </c>
      <c r="K111" s="1" t="s">
        <v>0</v>
      </c>
      <c r="L111" s="1" t="e">
        <f>IF(#REF!=#REF!,IF(K111="Stroke",IF(K112="Stroke",IF((J112-J111)&lt;0,1000+J112-J111,J112-J111),""),""),"")</f>
        <v>#REF!</v>
      </c>
      <c r="M111" s="1" t="s">
        <v>1</v>
      </c>
      <c r="N111" s="1" t="s">
        <v>2</v>
      </c>
      <c r="O111" s="1">
        <v>104</v>
      </c>
      <c r="P111" s="1" t="e">
        <f>IF(#REF!=#REF!,IF(K111="Stroke",IF(K112="Stroke",IF(#REF!=#REF!,IF(Q111=Q112,IF((J112-J111)&lt;0,1000+J112-J111-O111,J112-J111-O111),""),""),""),""),"")</f>
        <v>#REF!</v>
      </c>
      <c r="Q111" s="1">
        <v>1</v>
      </c>
      <c r="R111" s="1" t="e">
        <f>IF(#REF!&lt;&gt;#REF!,COUNTIFS($M$2:$M$988,$M$2,$C$2:$C$988,#REF!),"")</f>
        <v>#REF!</v>
      </c>
      <c r="S111" s="1" t="e">
        <f>IF(R111&lt;&gt;"",IF(R111=1,"",COUNTIFS($Q$2:$Q$988,"&gt;40",$C$2:$C$988,#REF!)),"")</f>
        <v>#REF!</v>
      </c>
      <c r="T111" s="1"/>
      <c r="U111" s="9"/>
      <c r="V111" s="7"/>
      <c r="W111" s="7"/>
      <c r="X111" s="7"/>
      <c r="Y111" s="7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s="5" customFormat="1">
      <c r="A112" s="1">
        <f t="shared" si="3"/>
        <v>60073</v>
      </c>
      <c r="B112" s="2" t="str">
        <f t="shared" si="4"/>
        <v>2017210164113</v>
      </c>
      <c r="C112" s="1" t="str">
        <f t="shared" si="5"/>
        <v>2017210</v>
      </c>
      <c r="D112" s="1">
        <v>2017</v>
      </c>
      <c r="E112" s="1">
        <v>2</v>
      </c>
      <c r="F112" s="1">
        <v>10</v>
      </c>
      <c r="G112" s="1">
        <v>16</v>
      </c>
      <c r="H112" s="1">
        <v>41</v>
      </c>
      <c r="I112" s="1">
        <v>13</v>
      </c>
      <c r="J112" s="1">
        <v>724</v>
      </c>
      <c r="K112" s="1" t="s">
        <v>0</v>
      </c>
      <c r="L112" s="1" t="e">
        <f>IF(#REF!=#REF!,IF(K112="Stroke",IF(K113="Stroke",IF((J113-J112)&lt;0,1000+J113-J112,J113-J112),""),""),"")</f>
        <v>#REF!</v>
      </c>
      <c r="M112" s="1" t="s">
        <v>1</v>
      </c>
      <c r="N112" s="1" t="s">
        <v>2</v>
      </c>
      <c r="O112" s="1">
        <v>104</v>
      </c>
      <c r="P112" s="1" t="e">
        <f>IF(#REF!=#REF!,IF(K112="Stroke",IF(K113="Stroke",IF(#REF!=#REF!,IF(Q112=Q113,IF((J113-J112)&lt;0,1000+J113-J112-O112,J113-J112-O112),""),""),""),""),"")</f>
        <v>#REF!</v>
      </c>
      <c r="Q112" s="1">
        <v>1</v>
      </c>
      <c r="R112" s="1" t="e">
        <f>IF(#REF!&lt;&gt;#REF!,COUNTIFS($K$112:$K$1378,$K$112,#REF!,#REF!),"")</f>
        <v>#REF!</v>
      </c>
      <c r="S112" s="1" t="e">
        <f>IF(AND(#REF!&lt;&gt;#REF!,#REF!=#REF!,M112="positive",M113="negative"),1,"")</f>
        <v>#REF!</v>
      </c>
      <c r="T112" s="1" t="e">
        <f>IF(AND(#REF!=#REF!,K:K="stroke",M:M="positive",S112&lt;&gt;"1"),1,"")</f>
        <v>#REF!</v>
      </c>
      <c r="U112" s="1" t="e">
        <f>IF((AND(R112&lt;&gt;"",W112&lt;&gt;1,K:K="stroke",M:M="negative",#REF!=#REF!)),IF(W112&lt;&gt;0,"",1),"")</f>
        <v>#REF!</v>
      </c>
      <c r="V112" s="1" t="e">
        <f>IF(R112="","",(SUM(S112:U112)+W112))</f>
        <v>#REF!</v>
      </c>
      <c r="W112" s="1" t="e">
        <f>IF(#REF!&lt;&gt;#REF!,COUNTIFS($K$112:$K$1378,"up",#REF!,#REF!),"")</f>
        <v>#REF!</v>
      </c>
      <c r="X112" s="1" t="e">
        <f>IF(#REF!&lt;&gt;#REF!,COUNTIFS($K$112:$K$1378,"SRS",#REF!,#REF!),"")</f>
        <v>#REF!</v>
      </c>
      <c r="Y112" s="1" t="e">
        <f>IF(R112&lt;&gt;"",IF(R112=1,"",COUNTIFS($O$112:$O$1378,"&gt;40",#REF!,#REF!)),"")</f>
        <v>#REF!</v>
      </c>
      <c r="Z112" s="1"/>
      <c r="AA112" s="9"/>
      <c r="AB112" s="1"/>
      <c r="AC112" s="1"/>
      <c r="AD112" s="1"/>
      <c r="AE112" s="1"/>
      <c r="AF112" s="1"/>
      <c r="AG112" s="1"/>
      <c r="AH112" s="1"/>
    </row>
    <row r="113" spans="1:34">
      <c r="A113" s="7">
        <f t="shared" si="3"/>
        <v>60073</v>
      </c>
      <c r="B113" s="8" t="str">
        <f t="shared" si="4"/>
        <v>2017210164113</v>
      </c>
      <c r="C113" s="1" t="str">
        <f t="shared" si="5"/>
        <v>2017210</v>
      </c>
      <c r="D113" s="1">
        <v>2017</v>
      </c>
      <c r="E113" s="1">
        <v>2</v>
      </c>
      <c r="F113" s="1">
        <v>10</v>
      </c>
      <c r="G113" s="1">
        <v>16</v>
      </c>
      <c r="H113" s="1">
        <v>41</v>
      </c>
      <c r="I113" s="1">
        <v>13</v>
      </c>
      <c r="J113" s="1">
        <v>747</v>
      </c>
      <c r="K113" s="1" t="s">
        <v>4</v>
      </c>
      <c r="L113" s="1" t="e">
        <f>IF(#REF!=#REF!,IF(K113="Stroke",IF(K114="Stroke",IF((J114-J113)&lt;0,1000+J114-J113,J114-J113),""),""),"")</f>
        <v>#REF!</v>
      </c>
      <c r="M113" s="1" t="s">
        <v>1</v>
      </c>
      <c r="N113" s="1" t="s">
        <v>2</v>
      </c>
      <c r="O113" s="1">
        <v>0</v>
      </c>
      <c r="P113" s="1" t="e">
        <f>IF(#REF!=#REF!,IF(K113="Stroke",IF(K114="Stroke",IF(#REF!=#REF!,IF(Q113=Q114,IF((J114-J113)&lt;0,1000+J114-J113-O113,J114-J113-O113),""),""),""),""),"")</f>
        <v>#REF!</v>
      </c>
      <c r="Q113" s="1">
        <v>1</v>
      </c>
      <c r="R113" s="1" t="e">
        <f>IF(#REF!&lt;&gt;#REF!,COUNTIFS($M$2:$M$988,$M$2,$C$2:$C$988,#REF!),"")</f>
        <v>#REF!</v>
      </c>
      <c r="S113" s="1" t="e">
        <f>IF(R113&lt;&gt;"",IF(R113=1,"",COUNTIFS($Q$2:$Q$988,"&gt;40",$C$2:$C$988,#REF!)),"")</f>
        <v>#REF!</v>
      </c>
      <c r="U113" s="9"/>
      <c r="V113" s="7"/>
      <c r="W113" s="7"/>
      <c r="X113" s="7"/>
      <c r="Y113" s="7"/>
    </row>
    <row r="114" spans="1:34">
      <c r="A114" s="1">
        <f t="shared" si="3"/>
        <v>60073</v>
      </c>
      <c r="B114" s="2" t="str">
        <f t="shared" si="4"/>
        <v>2017210164113</v>
      </c>
      <c r="C114" s="1" t="str">
        <f t="shared" si="5"/>
        <v>2017210</v>
      </c>
      <c r="D114" s="1">
        <v>2017</v>
      </c>
      <c r="E114" s="1">
        <v>2</v>
      </c>
      <c r="F114" s="1">
        <v>10</v>
      </c>
      <c r="G114" s="1">
        <v>16</v>
      </c>
      <c r="H114" s="1">
        <v>41</v>
      </c>
      <c r="I114" s="1">
        <v>13</v>
      </c>
      <c r="J114" s="1">
        <v>747</v>
      </c>
      <c r="K114" s="1" t="s">
        <v>4</v>
      </c>
      <c r="L114" s="1" t="e">
        <f>IF(#REF!=#REF!,IF(K114="Stroke",IF(K115="Stroke",IF((J115-J114)&lt;0,1000+J115-J114,J115-J114),""),""),"")</f>
        <v>#REF!</v>
      </c>
      <c r="M114" s="1" t="s">
        <v>1</v>
      </c>
      <c r="N114" s="1" t="s">
        <v>2</v>
      </c>
      <c r="O114" s="1">
        <v>0</v>
      </c>
      <c r="P114" s="1" t="e">
        <f>IF(#REF!=#REF!,IF(K114="Stroke",IF(K115="Stroke",IF(#REF!=#REF!,IF(Q114=Q115,IF((J115-J114)&lt;0,1000+J115-J114-O114,J115-J114-O114),""),""),""),""),"")</f>
        <v>#REF!</v>
      </c>
      <c r="Q114" s="1">
        <v>1</v>
      </c>
      <c r="R114" s="1" t="e">
        <f>IF(#REF!&lt;&gt;#REF!,COUNTIFS($K$112:$K$1378,$K$112,#REF!,#REF!),"")</f>
        <v>#REF!</v>
      </c>
      <c r="S114" s="1" t="e">
        <f>IF(AND(#REF!&lt;&gt;#REF!,#REF!=#REF!,M114="positive",M115="negative"),1,"")</f>
        <v>#REF!</v>
      </c>
      <c r="T114" s="1" t="e">
        <f>IF(AND(#REF!=#REF!,K:K="stroke",M:M="positive",S114&lt;&gt;"1"),1,"")</f>
        <v>#REF!</v>
      </c>
      <c r="U114" s="1" t="e">
        <f>IF((AND(R114&lt;&gt;"",W114&lt;&gt;1,K:K="stroke",M:M="negative",#REF!=#REF!)),IF(W114&lt;&gt;0,"",1),"")</f>
        <v>#REF!</v>
      </c>
      <c r="V114" s="1" t="e">
        <f>IF(R114="","",(SUM(S114:U114)+W114))</f>
        <v>#REF!</v>
      </c>
      <c r="W114" s="1" t="e">
        <f>IF(#REF!&lt;&gt;#REF!,COUNTIFS($K$112:$K$1378,"up",#REF!,#REF!),"")</f>
        <v>#REF!</v>
      </c>
      <c r="X114" s="1" t="e">
        <f>IF(#REF!&lt;&gt;#REF!,COUNTIFS($K$112:$K$1378,"SRS",#REF!,#REF!),"")</f>
        <v>#REF!</v>
      </c>
      <c r="Y114" s="1" t="e">
        <f>IF(R114&lt;&gt;"",IF(R114=1,"",COUNTIFS($O$112:$O$1378,"&gt;40",#REF!,#REF!)),"")</f>
        <v>#REF!</v>
      </c>
      <c r="AA114" s="9"/>
    </row>
    <row r="115" spans="1:34">
      <c r="A115" s="3">
        <f t="shared" si="3"/>
        <v>60101</v>
      </c>
      <c r="B115" s="4" t="str">
        <f t="shared" si="4"/>
        <v>2017210164141</v>
      </c>
      <c r="C115" s="5" t="str">
        <f t="shared" si="5"/>
        <v>2017210</v>
      </c>
      <c r="D115" s="5">
        <v>2017</v>
      </c>
      <c r="E115" s="5">
        <v>2</v>
      </c>
      <c r="F115" s="5">
        <v>10</v>
      </c>
      <c r="G115" s="5">
        <v>16</v>
      </c>
      <c r="H115" s="5">
        <v>41</v>
      </c>
      <c r="I115" s="5">
        <v>41</v>
      </c>
      <c r="J115" s="5">
        <v>54</v>
      </c>
      <c r="K115" s="5" t="s">
        <v>0</v>
      </c>
      <c r="L115" s="5" t="e">
        <f>IF(#REF!=#REF!,IF(K115="Stroke",IF(K116="Stroke",IF((J116-J115)&lt;0,1000+J116-J115,J116-J115),""),""),"")</f>
        <v>#REF!</v>
      </c>
      <c r="M115" s="5" t="s">
        <v>1</v>
      </c>
      <c r="N115" s="5" t="s">
        <v>2</v>
      </c>
      <c r="O115" s="5">
        <v>23</v>
      </c>
      <c r="P115" s="5" t="e">
        <f>IF(#REF!=#REF!,IF(K115="Stroke",IF(K116="Stroke",IF(#REF!=#REF!,IF(Q115=Q116,IF((J116-J115)&lt;0,1000+J116-J115-O115,J116-J115-O115),""),""),""),""),"")</f>
        <v>#REF!</v>
      </c>
      <c r="Q115" s="5">
        <v>1</v>
      </c>
      <c r="R115" s="5" t="e">
        <f>IF(#REF!&lt;&gt;#REF!,COUNTIFS($M$2:$M$988,$M$2,$C$2:$C$988,#REF!),"")</f>
        <v>#REF!</v>
      </c>
      <c r="S115" s="5" t="e">
        <f>IF(R115&lt;&gt;"",IF(R115=1,"",COUNTIFS($Q$2:$Q$988,"&gt;40",$C$2:$C$988,#REF!)),"")</f>
        <v>#REF!</v>
      </c>
      <c r="T115" s="5"/>
      <c r="U115" s="10"/>
      <c r="V115" s="3"/>
      <c r="W115" s="3"/>
      <c r="X115" s="3"/>
      <c r="Y115" s="3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>
      <c r="A116" s="5">
        <f t="shared" si="3"/>
        <v>60101</v>
      </c>
      <c r="B116" s="6" t="str">
        <f t="shared" si="4"/>
        <v>2017210164141</v>
      </c>
      <c r="C116" s="5" t="str">
        <f t="shared" si="5"/>
        <v>2017210</v>
      </c>
      <c r="D116" s="5">
        <v>2017</v>
      </c>
      <c r="E116" s="5">
        <v>2</v>
      </c>
      <c r="F116" s="5">
        <v>10</v>
      </c>
      <c r="G116" s="5">
        <v>16</v>
      </c>
      <c r="H116" s="5">
        <v>41</v>
      </c>
      <c r="I116" s="5">
        <v>41</v>
      </c>
      <c r="J116" s="5">
        <v>54</v>
      </c>
      <c r="K116" s="5" t="s">
        <v>0</v>
      </c>
      <c r="L116" s="5" t="e">
        <f>IF(#REF!=#REF!,IF(K116="Stroke",IF(K117="Stroke",IF((J117-J116)&lt;0,1000+J117-J116,J117-J116),""),""),"")</f>
        <v>#REF!</v>
      </c>
      <c r="M116" s="5" t="s">
        <v>1</v>
      </c>
      <c r="N116" s="5" t="s">
        <v>2</v>
      </c>
      <c r="O116" s="5">
        <v>23</v>
      </c>
      <c r="P116" s="5" t="e">
        <f>IF(#REF!=#REF!,IF(K116="Stroke",IF(K117="Stroke",IF(#REF!=#REF!,IF(Q116=Q117,IF((J117-J116)&lt;0,1000+J117-J116-O116,J117-J116-O116),""),""),""),""),"")</f>
        <v>#REF!</v>
      </c>
      <c r="Q116" s="5">
        <v>1</v>
      </c>
      <c r="R116" s="5" t="e">
        <f>IF(#REF!&lt;&gt;#REF!,COUNTIFS($K$112:$K$1378,$K$112,#REF!,#REF!),"")</f>
        <v>#REF!</v>
      </c>
      <c r="S116" s="5" t="e">
        <f>IF(AND(#REF!&lt;&gt;#REF!,#REF!=#REF!,M116="positive",M117="negative"),1,"")</f>
        <v>#REF!</v>
      </c>
      <c r="T116" s="5" t="e">
        <f>IF(AND(#REF!=#REF!,K:K="stroke",M:M="positive",S116&lt;&gt;"1"),1,"")</f>
        <v>#REF!</v>
      </c>
      <c r="U116" s="5" t="e">
        <f>IF((AND(R116&lt;&gt;"",W116&lt;&gt;1,K:K="stroke",M:M="negative",#REF!=#REF!)),IF(W116&lt;&gt;0,"",1),"")</f>
        <v>#REF!</v>
      </c>
      <c r="V116" s="5" t="e">
        <f>IF(R116="","",(SUM(S116:U116)+W116))</f>
        <v>#REF!</v>
      </c>
      <c r="W116" s="5" t="e">
        <f>IF(#REF!&lt;&gt;#REF!,COUNTIFS($K$112:$K$1378,"up",#REF!,#REF!),"")</f>
        <v>#REF!</v>
      </c>
      <c r="X116" s="5" t="e">
        <f>IF(#REF!&lt;&gt;#REF!,COUNTIFS($K$112:$K$1378,"SRS",#REF!,#REF!),"")</f>
        <v>#REF!</v>
      </c>
      <c r="Y116" s="5" t="e">
        <f>IF(R116&lt;&gt;"",IF(R116=1,"",COUNTIFS($O$112:$O$1378,"&gt;40",#REF!,#REF!)),"")</f>
        <v>#REF!</v>
      </c>
      <c r="Z116" s="5"/>
      <c r="AA116" s="10"/>
      <c r="AB116" s="5"/>
      <c r="AC116" s="5"/>
      <c r="AD116" s="5"/>
      <c r="AE116" s="5"/>
      <c r="AF116" s="5"/>
      <c r="AG116" s="5"/>
      <c r="AH116" s="5"/>
    </row>
    <row r="117" spans="1:34">
      <c r="A117" s="7">
        <f t="shared" si="3"/>
        <v>60101</v>
      </c>
      <c r="B117" s="8" t="str">
        <f t="shared" si="4"/>
        <v>2017210164141</v>
      </c>
      <c r="C117" s="1" t="str">
        <f t="shared" si="5"/>
        <v>2017210</v>
      </c>
      <c r="D117" s="1">
        <v>2017</v>
      </c>
      <c r="E117" s="1">
        <v>2</v>
      </c>
      <c r="F117" s="1">
        <v>10</v>
      </c>
      <c r="G117" s="1">
        <v>16</v>
      </c>
      <c r="H117" s="1">
        <v>41</v>
      </c>
      <c r="I117" s="1">
        <v>41</v>
      </c>
      <c r="J117" s="1">
        <v>206</v>
      </c>
      <c r="K117" s="1" t="s">
        <v>0</v>
      </c>
      <c r="L117" s="1" t="e">
        <f>IF(#REF!=#REF!,IF(K117="Stroke",IF(K118="Stroke",IF((J118-J117)&lt;0,1000+J118-J117,J118-J117),""),""),"")</f>
        <v>#REF!</v>
      </c>
      <c r="M117" s="1" t="s">
        <v>1</v>
      </c>
      <c r="N117" s="1" t="s">
        <v>2</v>
      </c>
      <c r="O117" s="1">
        <v>47</v>
      </c>
      <c r="P117" s="1" t="e">
        <f>IF(#REF!=#REF!,IF(K117="Stroke",IF(K118="Stroke",IF(#REF!=#REF!,IF(Q117=Q118,IF((J118-J117)&lt;0,1000+J118-J117-O117,J118-J117-O117),""),""),""),""),"")</f>
        <v>#REF!</v>
      </c>
      <c r="Q117" s="1">
        <v>1</v>
      </c>
      <c r="R117" s="1" t="e">
        <f>IF(#REF!&lt;&gt;#REF!,COUNTIFS($M$2:$M$988,$M$2,$C$2:$C$988,#REF!),"")</f>
        <v>#REF!</v>
      </c>
      <c r="S117" s="1" t="e">
        <f>IF(R117&lt;&gt;"",IF(R117=1,"",COUNTIFS($Q$2:$Q$988,"&gt;40",$C$2:$C$988,#REF!)),"")</f>
        <v>#REF!</v>
      </c>
      <c r="U117" s="9"/>
      <c r="V117" s="7"/>
      <c r="W117" s="7"/>
      <c r="X117" s="7"/>
      <c r="Y117" s="7"/>
    </row>
    <row r="118" spans="1:34">
      <c r="A118" s="1">
        <f t="shared" si="3"/>
        <v>60101</v>
      </c>
      <c r="B118" s="2" t="str">
        <f t="shared" si="4"/>
        <v>2017210164141</v>
      </c>
      <c r="C118" s="1" t="str">
        <f t="shared" si="5"/>
        <v>2017210</v>
      </c>
      <c r="D118" s="1">
        <v>2017</v>
      </c>
      <c r="E118" s="1">
        <v>2</v>
      </c>
      <c r="F118" s="1">
        <v>10</v>
      </c>
      <c r="G118" s="1">
        <v>16</v>
      </c>
      <c r="H118" s="1">
        <v>41</v>
      </c>
      <c r="I118" s="1">
        <v>41</v>
      </c>
      <c r="J118" s="1">
        <v>206</v>
      </c>
      <c r="K118" s="1" t="s">
        <v>0</v>
      </c>
      <c r="L118" s="1" t="e">
        <f>IF(#REF!=#REF!,IF(K118="Stroke",IF(K119="Stroke",IF((J119-J118)&lt;0,1000+J119-J118,J119-J118),""),""),"")</f>
        <v>#REF!</v>
      </c>
      <c r="M118" s="1" t="s">
        <v>1</v>
      </c>
      <c r="N118" s="1" t="s">
        <v>2</v>
      </c>
      <c r="O118" s="1">
        <v>47</v>
      </c>
      <c r="P118" s="1" t="e">
        <f>IF(#REF!=#REF!,IF(K118="Stroke",IF(K119="Stroke",IF(#REF!=#REF!,IF(Q118=Q119,IF((J119-J118)&lt;0,1000+J119-J118-O118,J119-J118-O118),""),""),""),""),"")</f>
        <v>#REF!</v>
      </c>
      <c r="Q118" s="1">
        <v>1</v>
      </c>
      <c r="R118" s="1" t="e">
        <f>IF(#REF!&lt;&gt;#REF!,COUNTIFS($K$112:$K$1378,$K$112,#REF!,#REF!),"")</f>
        <v>#REF!</v>
      </c>
      <c r="S118" s="1" t="e">
        <f>IF(AND(#REF!&lt;&gt;#REF!,#REF!=#REF!,M118="positive",M119="negative"),1,"")</f>
        <v>#REF!</v>
      </c>
      <c r="T118" s="1" t="e">
        <f>IF(AND(#REF!=#REF!,K:K="stroke",M:M="positive",S118&lt;&gt;"1"),1,"")</f>
        <v>#REF!</v>
      </c>
      <c r="U118" s="1" t="e">
        <f>IF((AND(R118&lt;&gt;"",W118&lt;&gt;1,K:K="stroke",M:M="negative",#REF!=#REF!)),IF(W118&lt;&gt;0,"",1),"")</f>
        <v>#REF!</v>
      </c>
      <c r="V118" s="1" t="e">
        <f>IF(R118="","",(SUM(S118:U118)+W118))</f>
        <v>#REF!</v>
      </c>
      <c r="W118" s="1" t="e">
        <f>IF(#REF!&lt;&gt;#REF!,COUNTIFS($K$112:$K$1378,"up",#REF!,#REF!),"")</f>
        <v>#REF!</v>
      </c>
      <c r="X118" s="1" t="e">
        <f>IF(#REF!&lt;&gt;#REF!,COUNTIFS($K$112:$K$1378,"SRS",#REF!,#REF!),"")</f>
        <v>#REF!</v>
      </c>
      <c r="Y118" s="1" t="e">
        <f>IF(R118&lt;&gt;"",IF(R118=1,"",COUNTIFS($O$112:$O$1378,"&gt;40",#REF!,#REF!)),"")</f>
        <v>#REF!</v>
      </c>
      <c r="AA118" s="9"/>
    </row>
    <row r="119" spans="1:34" s="5" customFormat="1">
      <c r="A119" s="7">
        <f t="shared" si="3"/>
        <v>60101</v>
      </c>
      <c r="B119" s="8" t="str">
        <f t="shared" si="4"/>
        <v>2017210164141</v>
      </c>
      <c r="C119" s="1" t="str">
        <f t="shared" si="5"/>
        <v>2017210</v>
      </c>
      <c r="D119" s="1">
        <v>2017</v>
      </c>
      <c r="E119" s="1">
        <v>2</v>
      </c>
      <c r="F119" s="1">
        <v>10</v>
      </c>
      <c r="G119" s="1">
        <v>16</v>
      </c>
      <c r="H119" s="1">
        <v>41</v>
      </c>
      <c r="I119" s="1">
        <v>41</v>
      </c>
      <c r="J119" s="1">
        <v>310</v>
      </c>
      <c r="K119" s="1" t="s">
        <v>0</v>
      </c>
      <c r="L119" s="1" t="e">
        <f>IF(#REF!=#REF!,IF(K119="Stroke",IF(K120="Stroke",IF((J120-J119)&lt;0,1000+J120-J119,J120-J119),""),""),"")</f>
        <v>#REF!</v>
      </c>
      <c r="M119" s="1" t="s">
        <v>1</v>
      </c>
      <c r="N119" s="1" t="s">
        <v>2</v>
      </c>
      <c r="O119" s="1">
        <v>3</v>
      </c>
      <c r="P119" s="1" t="e">
        <f>IF(#REF!=#REF!,IF(K119="Stroke",IF(K120="Stroke",IF(#REF!=#REF!,IF(Q119=Q120,IF((J120-J119)&lt;0,1000+J120-J119-O119,J120-J119-O119),""),""),""),""),"")</f>
        <v>#REF!</v>
      </c>
      <c r="Q119" s="1">
        <v>1</v>
      </c>
      <c r="R119" s="1" t="e">
        <f>IF(#REF!&lt;&gt;#REF!,COUNTIFS($M$2:$M$988,$M$2,$C$2:$C$988,#REF!),"")</f>
        <v>#REF!</v>
      </c>
      <c r="S119" s="1" t="e">
        <f>IF(R119&lt;&gt;"",IF(R119=1,"",COUNTIFS($Q$2:$Q$988,"&gt;40",$C$2:$C$988,#REF!)),"")</f>
        <v>#REF!</v>
      </c>
      <c r="T119" s="1"/>
      <c r="U119" s="9"/>
      <c r="V119" s="7"/>
      <c r="W119" s="7"/>
      <c r="X119" s="7"/>
      <c r="Y119" s="7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>
      <c r="A120" s="1">
        <f t="shared" si="3"/>
        <v>60101</v>
      </c>
      <c r="B120" s="2" t="str">
        <f t="shared" si="4"/>
        <v>2017210164141</v>
      </c>
      <c r="C120" s="1" t="str">
        <f t="shared" si="5"/>
        <v>2017210</v>
      </c>
      <c r="D120" s="1">
        <v>2017</v>
      </c>
      <c r="E120" s="1">
        <v>2</v>
      </c>
      <c r="F120" s="1">
        <v>10</v>
      </c>
      <c r="G120" s="1">
        <v>16</v>
      </c>
      <c r="H120" s="1">
        <v>41</v>
      </c>
      <c r="I120" s="1">
        <v>41</v>
      </c>
      <c r="J120" s="1">
        <v>310</v>
      </c>
      <c r="K120" s="1" t="s">
        <v>0</v>
      </c>
      <c r="L120" s="1" t="e">
        <f>IF(#REF!=#REF!,IF(K120="Stroke",IF(K121="Stroke",IF((J121-J120)&lt;0,1000+J121-J120,J121-J120),""),""),"")</f>
        <v>#REF!</v>
      </c>
      <c r="M120" s="1" t="s">
        <v>1</v>
      </c>
      <c r="N120" s="1" t="s">
        <v>2</v>
      </c>
      <c r="O120" s="1">
        <v>3</v>
      </c>
      <c r="P120" s="1" t="e">
        <f>IF(#REF!=#REF!,IF(K120="Stroke",IF(K121="Stroke",IF(#REF!=#REF!,IF(Q120=Q121,IF((J121-J120)&lt;0,1000+J121-J120-O120,J121-J120-O120),""),""),""),""),"")</f>
        <v>#REF!</v>
      </c>
      <c r="Q120" s="1">
        <v>1</v>
      </c>
      <c r="R120" s="1" t="e">
        <f>IF(#REF!&lt;&gt;#REF!,COUNTIFS($K$112:$K$1378,$K$112,#REF!,#REF!),"")</f>
        <v>#REF!</v>
      </c>
      <c r="S120" s="1" t="e">
        <f>IF(AND(#REF!&lt;&gt;#REF!,#REF!=#REF!,M120="positive",M121="negative"),1,"")</f>
        <v>#REF!</v>
      </c>
      <c r="T120" s="1" t="e">
        <f>IF(AND(#REF!=#REF!,K:K="stroke",M:M="positive",S120&lt;&gt;"1"),1,"")</f>
        <v>#REF!</v>
      </c>
      <c r="U120" s="1" t="e">
        <f>IF((AND(R120&lt;&gt;"",W120&lt;&gt;1,K:K="stroke",M:M="negative",#REF!=#REF!)),IF(W120&lt;&gt;0,"",1),"")</f>
        <v>#REF!</v>
      </c>
      <c r="V120" s="1" t="e">
        <f>IF(R120="","",(SUM(S120:U120)+W120))</f>
        <v>#REF!</v>
      </c>
      <c r="W120" s="1" t="e">
        <f>IF(#REF!&lt;&gt;#REF!,COUNTIFS($K$112:$K$1378,"up",#REF!,#REF!),"")</f>
        <v>#REF!</v>
      </c>
      <c r="X120" s="1" t="e">
        <f>IF(#REF!&lt;&gt;#REF!,COUNTIFS($K$112:$K$1378,"SRS",#REF!,#REF!),"")</f>
        <v>#REF!</v>
      </c>
      <c r="Y120" s="1" t="e">
        <f>IF(R120&lt;&gt;"",IF(R120=1,"",COUNTIFS($O$112:$O$1378,"&gt;40",#REF!,#REF!)),"")</f>
        <v>#REF!</v>
      </c>
      <c r="AA120" s="9"/>
    </row>
    <row r="121" spans="1:34" s="5" customFormat="1">
      <c r="A121" s="7">
        <f t="shared" si="3"/>
        <v>60101</v>
      </c>
      <c r="B121" s="8" t="str">
        <f t="shared" si="4"/>
        <v>2017210164141</v>
      </c>
      <c r="C121" s="1" t="str">
        <f t="shared" si="5"/>
        <v>2017210</v>
      </c>
      <c r="D121" s="1">
        <v>2017</v>
      </c>
      <c r="E121" s="1">
        <v>2</v>
      </c>
      <c r="F121" s="1">
        <v>10</v>
      </c>
      <c r="G121" s="1">
        <v>16</v>
      </c>
      <c r="H121" s="1">
        <v>41</v>
      </c>
      <c r="I121" s="1">
        <v>41</v>
      </c>
      <c r="J121" s="1">
        <v>394</v>
      </c>
      <c r="K121" s="1" t="s">
        <v>0</v>
      </c>
      <c r="L121" s="1" t="e">
        <f>IF(#REF!=#REF!,IF(K121="Stroke",IF(K122="Stroke",IF((J122-J121)&lt;0,1000+J122-J121,J122-J121),""),""),"")</f>
        <v>#REF!</v>
      </c>
      <c r="M121" s="1" t="s">
        <v>1</v>
      </c>
      <c r="N121" s="1" t="s">
        <v>2</v>
      </c>
      <c r="O121" s="1">
        <v>6</v>
      </c>
      <c r="P121" s="1" t="e">
        <f>IF(#REF!=#REF!,IF(K121="Stroke",IF(K122="Stroke",IF(#REF!=#REF!,IF(Q121=Q122,IF((J122-J121)&lt;0,1000+J122-J121-O121,J122-J121-O121),""),""),""),""),"")</f>
        <v>#REF!</v>
      </c>
      <c r="Q121" s="1">
        <v>1</v>
      </c>
      <c r="R121" s="1" t="e">
        <f>IF(#REF!&lt;&gt;#REF!,COUNTIFS($M$2:$M$988,$M$2,$C$2:$C$988,#REF!),"")</f>
        <v>#REF!</v>
      </c>
      <c r="S121" s="1" t="e">
        <f>IF(R121&lt;&gt;"",IF(R121=1,"",COUNTIFS($Q$2:$Q$988,"&gt;40",$C$2:$C$988,#REF!)),"")</f>
        <v>#REF!</v>
      </c>
      <c r="T121" s="1"/>
      <c r="U121" s="9"/>
      <c r="V121" s="7"/>
      <c r="W121" s="7"/>
      <c r="X121" s="7"/>
      <c r="Y121" s="7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>
      <c r="A122" s="1">
        <f t="shared" si="3"/>
        <v>60101</v>
      </c>
      <c r="B122" s="2" t="str">
        <f t="shared" si="4"/>
        <v>2017210164141</v>
      </c>
      <c r="C122" s="1" t="str">
        <f t="shared" si="5"/>
        <v>2017210</v>
      </c>
      <c r="D122" s="1">
        <v>2017</v>
      </c>
      <c r="E122" s="1">
        <v>2</v>
      </c>
      <c r="F122" s="1">
        <v>10</v>
      </c>
      <c r="G122" s="1">
        <v>16</v>
      </c>
      <c r="H122" s="1">
        <v>41</v>
      </c>
      <c r="I122" s="1">
        <v>41</v>
      </c>
      <c r="J122" s="1">
        <v>394</v>
      </c>
      <c r="K122" s="1" t="s">
        <v>0</v>
      </c>
      <c r="L122" s="1" t="e">
        <f>IF(#REF!=#REF!,IF(K122="Stroke",IF(K123="Stroke",IF((J123-J122)&lt;0,1000+J123-J122,J123-J122),""),""),"")</f>
        <v>#REF!</v>
      </c>
      <c r="M122" s="1" t="s">
        <v>1</v>
      </c>
      <c r="N122" s="1" t="s">
        <v>2</v>
      </c>
      <c r="O122" s="1">
        <v>6</v>
      </c>
      <c r="P122" s="1" t="e">
        <f>IF(#REF!=#REF!,IF(K122="Stroke",IF(K123="Stroke",IF(#REF!=#REF!,IF(Q122=Q123,IF((J123-J122)&lt;0,1000+J123-J122-O122,J123-J122-O122),""),""),""),""),"")</f>
        <v>#REF!</v>
      </c>
      <c r="Q122" s="1">
        <v>1</v>
      </c>
      <c r="R122" s="1" t="e">
        <f>IF(#REF!&lt;&gt;#REF!,COUNTIFS($K$112:$K$1378,$K$112,#REF!,#REF!),"")</f>
        <v>#REF!</v>
      </c>
      <c r="S122" s="1" t="e">
        <f>IF(AND(#REF!&lt;&gt;#REF!,#REF!=#REF!,M122="positive",M123="negative"),1,"")</f>
        <v>#REF!</v>
      </c>
      <c r="T122" s="1" t="e">
        <f>IF(AND(#REF!=#REF!,K:K="stroke",M:M="positive",S122&lt;&gt;"1"),1,"")</f>
        <v>#REF!</v>
      </c>
      <c r="U122" s="1" t="e">
        <f>IF((AND(R122&lt;&gt;"",W122&lt;&gt;1,K:K="stroke",M:M="negative",#REF!=#REF!)),IF(W122&lt;&gt;0,"",1),"")</f>
        <v>#REF!</v>
      </c>
      <c r="V122" s="1" t="e">
        <f>IF(R122="","",(SUM(S122:U122)+W122))</f>
        <v>#REF!</v>
      </c>
      <c r="W122" s="1" t="e">
        <f>IF(#REF!&lt;&gt;#REF!,COUNTIFS($K$112:$K$1378,"up",#REF!,#REF!),"")</f>
        <v>#REF!</v>
      </c>
      <c r="X122" s="1" t="e">
        <f>IF(#REF!&lt;&gt;#REF!,COUNTIFS($K$112:$K$1378,"SRS",#REF!,#REF!),"")</f>
        <v>#REF!</v>
      </c>
      <c r="Y122" s="1" t="e">
        <f>IF(R122&lt;&gt;"",IF(R122=1,"",COUNTIFS($O$112:$O$1378,"&gt;40",#REF!,#REF!)),"")</f>
        <v>#REF!</v>
      </c>
      <c r="AA122" s="9"/>
    </row>
    <row r="123" spans="1:34">
      <c r="A123" s="7">
        <f t="shared" si="3"/>
        <v>60101</v>
      </c>
      <c r="B123" s="8" t="str">
        <f t="shared" si="4"/>
        <v>2017210164141</v>
      </c>
      <c r="C123" s="1" t="str">
        <f t="shared" si="5"/>
        <v>2017210</v>
      </c>
      <c r="D123" s="1">
        <v>2017</v>
      </c>
      <c r="E123" s="1">
        <v>2</v>
      </c>
      <c r="F123" s="1">
        <v>10</v>
      </c>
      <c r="G123" s="1">
        <v>16</v>
      </c>
      <c r="H123" s="1">
        <v>41</v>
      </c>
      <c r="I123" s="1">
        <v>41</v>
      </c>
      <c r="J123" s="1">
        <v>414</v>
      </c>
      <c r="K123" s="1" t="s">
        <v>0</v>
      </c>
      <c r="L123" s="1" t="e">
        <f>IF(#REF!=#REF!,IF(K123="Stroke",IF(K124="Stroke",IF((J124-J123)&lt;0,1000+J124-J123,J124-J123),""),""),"")</f>
        <v>#REF!</v>
      </c>
      <c r="M123" s="1" t="s">
        <v>1</v>
      </c>
      <c r="N123" s="1" t="s">
        <v>2</v>
      </c>
      <c r="O123" s="1">
        <v>5</v>
      </c>
      <c r="P123" s="1" t="e">
        <f>IF(#REF!=#REF!,IF(K123="Stroke",IF(K124="Stroke",IF(#REF!=#REF!,IF(Q123=Q124,IF((J124-J123)&lt;0,1000+J124-J123-O123,J124-J123-O123),""),""),""),""),"")</f>
        <v>#REF!</v>
      </c>
      <c r="Q123" s="1">
        <v>1</v>
      </c>
      <c r="R123" s="1" t="e">
        <f>IF(#REF!&lt;&gt;#REF!,COUNTIFS($M$2:$M$988,$M$2,$C$2:$C$988,#REF!),"")</f>
        <v>#REF!</v>
      </c>
      <c r="S123" s="1" t="e">
        <f>IF(R123&lt;&gt;"",IF(R123=1,"",COUNTIFS($Q$2:$Q$988,"&gt;40",$C$2:$C$988,#REF!)),"")</f>
        <v>#REF!</v>
      </c>
      <c r="U123" s="9"/>
      <c r="V123" s="7"/>
      <c r="W123" s="7"/>
      <c r="X123" s="7"/>
      <c r="Y123" s="7"/>
    </row>
    <row r="124" spans="1:34">
      <c r="A124" s="1">
        <f t="shared" si="3"/>
        <v>60101</v>
      </c>
      <c r="B124" s="2" t="str">
        <f t="shared" si="4"/>
        <v>2017210164141</v>
      </c>
      <c r="C124" s="1" t="str">
        <f t="shared" si="5"/>
        <v>2017210</v>
      </c>
      <c r="D124" s="1">
        <v>2017</v>
      </c>
      <c r="E124" s="1">
        <v>2</v>
      </c>
      <c r="F124" s="1">
        <v>10</v>
      </c>
      <c r="G124" s="1">
        <v>16</v>
      </c>
      <c r="H124" s="1">
        <v>41</v>
      </c>
      <c r="I124" s="1">
        <v>41</v>
      </c>
      <c r="J124" s="1">
        <v>414</v>
      </c>
      <c r="K124" s="1" t="s">
        <v>0</v>
      </c>
      <c r="L124" s="1" t="e">
        <f>IF(#REF!=#REF!,IF(K124="Stroke",IF(K125="Stroke",IF((J125-J124)&lt;0,1000+J125-J124,J125-J124),""),""),"")</f>
        <v>#REF!</v>
      </c>
      <c r="M124" s="1" t="s">
        <v>1</v>
      </c>
      <c r="N124" s="1" t="s">
        <v>2</v>
      </c>
      <c r="O124" s="1">
        <v>5</v>
      </c>
      <c r="P124" s="1" t="e">
        <f>IF(#REF!=#REF!,IF(K124="Stroke",IF(K125="Stroke",IF(#REF!=#REF!,IF(Q124=Q125,IF((J125-J124)&lt;0,1000+J125-J124-O124,J125-J124-O124),""),""),""),""),"")</f>
        <v>#REF!</v>
      </c>
      <c r="Q124" s="1">
        <v>1</v>
      </c>
      <c r="R124" s="1" t="e">
        <f>IF(#REF!&lt;&gt;#REF!,COUNTIFS($K$112:$K$1378,$K$112,#REF!,#REF!),"")</f>
        <v>#REF!</v>
      </c>
      <c r="S124" s="1" t="e">
        <f>IF(AND(#REF!&lt;&gt;#REF!,#REF!=#REF!,M124="positive",M125="negative"),1,"")</f>
        <v>#REF!</v>
      </c>
      <c r="T124" s="1" t="e">
        <f>IF(AND(#REF!=#REF!,K:K="stroke",M:M="positive",S124&lt;&gt;"1"),1,"")</f>
        <v>#REF!</v>
      </c>
      <c r="U124" s="1" t="e">
        <f>IF((AND(R124&lt;&gt;"",W124&lt;&gt;1,K:K="stroke",M:M="negative",#REF!=#REF!)),IF(W124&lt;&gt;0,"",1),"")</f>
        <v>#REF!</v>
      </c>
      <c r="V124" s="1" t="e">
        <f>IF(R124="","",(SUM(S124:U124)+W124))</f>
        <v>#REF!</v>
      </c>
      <c r="W124" s="1" t="e">
        <f>IF(#REF!&lt;&gt;#REF!,COUNTIFS($K$112:$K$1378,"up",#REF!,#REF!),"")</f>
        <v>#REF!</v>
      </c>
      <c r="X124" s="1" t="e">
        <f>IF(#REF!&lt;&gt;#REF!,COUNTIFS($K$112:$K$1378,"SRS",#REF!,#REF!),"")</f>
        <v>#REF!</v>
      </c>
      <c r="Y124" s="1" t="e">
        <f>IF(R124&lt;&gt;"",IF(R124=1,"",COUNTIFS($O$112:$O$1378,"&gt;40",#REF!,#REF!)),"")</f>
        <v>#REF!</v>
      </c>
      <c r="AA124" s="9"/>
    </row>
    <row r="125" spans="1:34" s="5" customFormat="1">
      <c r="A125" s="3">
        <f t="shared" si="3"/>
        <v>60298</v>
      </c>
      <c r="B125" s="4" t="str">
        <f t="shared" si="4"/>
        <v>2017210164458</v>
      </c>
      <c r="C125" s="5" t="str">
        <f t="shared" si="5"/>
        <v>2017210</v>
      </c>
      <c r="D125" s="5">
        <v>2017</v>
      </c>
      <c r="E125" s="5">
        <v>2</v>
      </c>
      <c r="F125" s="5">
        <v>10</v>
      </c>
      <c r="G125" s="5">
        <v>16</v>
      </c>
      <c r="H125" s="5">
        <v>44</v>
      </c>
      <c r="I125" s="5">
        <v>58</v>
      </c>
      <c r="J125" s="5">
        <v>176</v>
      </c>
      <c r="K125" s="5" t="s">
        <v>0</v>
      </c>
      <c r="L125" s="5" t="e">
        <f>IF(#REF!=#REF!,IF(K125="Stroke",IF(K126="Stroke",IF((J126-J125)&lt;0,1000+J126-J125,J126-J125),""),""),"")</f>
        <v>#REF!</v>
      </c>
      <c r="M125" s="5" t="s">
        <v>1</v>
      </c>
      <c r="N125" s="5" t="s">
        <v>2</v>
      </c>
      <c r="O125" s="5">
        <v>3</v>
      </c>
      <c r="P125" s="5" t="e">
        <f>IF(#REF!=#REF!,IF(K125="Stroke",IF(K126="Stroke",IF(#REF!=#REF!,IF(Q125=Q126,IF((J126-J125)&lt;0,1000+J126-J125-O125,J126-J125-O125),""),""),""),""),"")</f>
        <v>#REF!</v>
      </c>
      <c r="Q125" s="5">
        <v>1</v>
      </c>
      <c r="R125" s="5" t="e">
        <f>IF(#REF!&lt;&gt;#REF!,COUNTIFS($M$2:$M$988,$M$2,$C$2:$C$988,#REF!),"")</f>
        <v>#REF!</v>
      </c>
      <c r="S125" s="5" t="e">
        <f>IF(R125&lt;&gt;"",IF(R125=1,"",COUNTIFS($Q$2:$Q$988,"&gt;40",$C$2:$C$988,#REF!)),"")</f>
        <v>#REF!</v>
      </c>
      <c r="U125" s="10"/>
      <c r="V125" s="3"/>
      <c r="W125" s="3"/>
      <c r="X125" s="3"/>
      <c r="Y125" s="3"/>
    </row>
    <row r="126" spans="1:34">
      <c r="A126" s="5">
        <f t="shared" si="3"/>
        <v>60298</v>
      </c>
      <c r="B126" s="6" t="str">
        <f t="shared" si="4"/>
        <v>2017210164458</v>
      </c>
      <c r="C126" s="5" t="str">
        <f t="shared" si="5"/>
        <v>2017210</v>
      </c>
      <c r="D126" s="5">
        <v>2017</v>
      </c>
      <c r="E126" s="5">
        <v>2</v>
      </c>
      <c r="F126" s="5">
        <v>10</v>
      </c>
      <c r="G126" s="5">
        <v>16</v>
      </c>
      <c r="H126" s="5">
        <v>44</v>
      </c>
      <c r="I126" s="5">
        <v>58</v>
      </c>
      <c r="J126" s="5">
        <v>176</v>
      </c>
      <c r="K126" s="5" t="s">
        <v>0</v>
      </c>
      <c r="L126" s="5" t="e">
        <f>IF(#REF!=#REF!,IF(K126="Stroke",IF(K127="Stroke",IF((J127-J126)&lt;0,1000+J127-J126,J127-J126),""),""),"")</f>
        <v>#REF!</v>
      </c>
      <c r="M126" s="5" t="s">
        <v>1</v>
      </c>
      <c r="N126" s="5" t="s">
        <v>2</v>
      </c>
      <c r="O126" s="5">
        <v>3</v>
      </c>
      <c r="P126" s="5" t="e">
        <f>IF(#REF!=#REF!,IF(K126="Stroke",IF(K127="Stroke",IF(#REF!=#REF!,IF(Q126=Q127,IF((J127-J126)&lt;0,1000+J127-J126-O126,J127-J126-O126),""),""),""),""),"")</f>
        <v>#REF!</v>
      </c>
      <c r="Q126" s="5">
        <v>1</v>
      </c>
      <c r="R126" s="5" t="e">
        <f>IF(#REF!&lt;&gt;#REF!,COUNTIFS($K$112:$K$1378,$K$112,#REF!,#REF!),"")</f>
        <v>#REF!</v>
      </c>
      <c r="S126" s="5" t="e">
        <f>IF(AND(#REF!&lt;&gt;#REF!,#REF!=#REF!,M126="positive",M127="negative"),1,"")</f>
        <v>#REF!</v>
      </c>
      <c r="T126" s="5" t="e">
        <f>IF(AND(#REF!=#REF!,K:K="stroke",M:M="positive",S126&lt;&gt;"1"),1,"")</f>
        <v>#REF!</v>
      </c>
      <c r="U126" s="5" t="e">
        <f>IF((AND(R126&lt;&gt;"",W126&lt;&gt;1,K:K="stroke",M:M="negative",#REF!=#REF!)),IF(W126&lt;&gt;0,"",1),"")</f>
        <v>#REF!</v>
      </c>
      <c r="V126" s="5" t="e">
        <f>IF(R126="","",(SUM(S126:U126)+W126))</f>
        <v>#REF!</v>
      </c>
      <c r="W126" s="5" t="e">
        <f>IF(#REF!&lt;&gt;#REF!,COUNTIFS($K$112:$K$1378,"up",#REF!,#REF!),"")</f>
        <v>#REF!</v>
      </c>
      <c r="X126" s="5" t="e">
        <f>IF(#REF!&lt;&gt;#REF!,COUNTIFS($K$112:$K$1378,"SRS",#REF!,#REF!),"")</f>
        <v>#REF!</v>
      </c>
      <c r="Y126" s="5" t="e">
        <f>IF(R126&lt;&gt;"",IF(R126=1,"",COUNTIFS($O$112:$O$1378,"&gt;40",#REF!,#REF!)),"")</f>
        <v>#REF!</v>
      </c>
      <c r="Z126" s="5"/>
      <c r="AA126" s="10"/>
      <c r="AB126" s="5"/>
      <c r="AC126" s="5"/>
      <c r="AD126" s="5"/>
      <c r="AE126" s="5"/>
      <c r="AF126" s="5"/>
      <c r="AG126" s="5"/>
      <c r="AH126" s="5"/>
    </row>
    <row r="127" spans="1:34">
      <c r="A127" s="7">
        <f t="shared" si="3"/>
        <v>60298</v>
      </c>
      <c r="B127" s="8" t="str">
        <f t="shared" si="4"/>
        <v>2017210164458</v>
      </c>
      <c r="C127" s="1" t="str">
        <f t="shared" si="5"/>
        <v>2017210</v>
      </c>
      <c r="D127" s="1">
        <v>2017</v>
      </c>
      <c r="E127" s="1">
        <v>2</v>
      </c>
      <c r="F127" s="1">
        <v>10</v>
      </c>
      <c r="G127" s="1">
        <v>16</v>
      </c>
      <c r="H127" s="1">
        <v>44</v>
      </c>
      <c r="I127" s="1">
        <v>58</v>
      </c>
      <c r="J127" s="1">
        <v>244</v>
      </c>
      <c r="K127" s="1" t="s">
        <v>0</v>
      </c>
      <c r="L127" s="1" t="e">
        <f>IF(#REF!=#REF!,IF(K127="Stroke",IF(K128="Stroke",IF((J128-J127)&lt;0,1000+J128-J127,J128-J127),""),""),"")</f>
        <v>#REF!</v>
      </c>
      <c r="M127" s="1" t="s">
        <v>1</v>
      </c>
      <c r="N127" s="1" t="s">
        <v>2</v>
      </c>
      <c r="O127" s="1">
        <v>2</v>
      </c>
      <c r="P127" s="1" t="e">
        <f>IF(#REF!=#REF!,IF(K127="Stroke",IF(K128="Stroke",IF(#REF!=#REF!,IF(Q127=Q128,IF((J128-J127)&lt;0,1000+J128-J127-O127,J128-J127-O127),""),""),""),""),"")</f>
        <v>#REF!</v>
      </c>
      <c r="Q127" s="1">
        <v>2</v>
      </c>
      <c r="R127" s="1" t="e">
        <f>IF(#REF!&lt;&gt;#REF!,COUNTIFS($M$2:$M$988,$M$2,$C$2:$C$988,#REF!),"")</f>
        <v>#REF!</v>
      </c>
      <c r="S127" s="1" t="e">
        <f>IF(R127&lt;&gt;"",IF(R127=1,"",COUNTIFS($Q$2:$Q$988,"&gt;40",$C$2:$C$988,#REF!)),"")</f>
        <v>#REF!</v>
      </c>
      <c r="U127" s="9"/>
      <c r="V127" s="7"/>
      <c r="W127" s="7"/>
      <c r="X127" s="7"/>
      <c r="Y127" s="7"/>
    </row>
    <row r="128" spans="1:34">
      <c r="A128" s="1">
        <f t="shared" si="3"/>
        <v>60298</v>
      </c>
      <c r="B128" s="2" t="str">
        <f t="shared" si="4"/>
        <v>2017210164458</v>
      </c>
      <c r="C128" s="1" t="str">
        <f t="shared" si="5"/>
        <v>2017210</v>
      </c>
      <c r="D128" s="1">
        <v>2017</v>
      </c>
      <c r="E128" s="1">
        <v>2</v>
      </c>
      <c r="F128" s="1">
        <v>10</v>
      </c>
      <c r="G128" s="1">
        <v>16</v>
      </c>
      <c r="H128" s="1">
        <v>44</v>
      </c>
      <c r="I128" s="1">
        <v>58</v>
      </c>
      <c r="J128" s="1">
        <v>244</v>
      </c>
      <c r="K128" s="1" t="s">
        <v>0</v>
      </c>
      <c r="L128" s="1" t="e">
        <f>IF(#REF!=#REF!,IF(K128="Stroke",IF(K129="Stroke",IF((J129-J128)&lt;0,1000+J129-J128,J129-J128),""),""),"")</f>
        <v>#REF!</v>
      </c>
      <c r="M128" s="1" t="s">
        <v>1</v>
      </c>
      <c r="N128" s="1" t="s">
        <v>2</v>
      </c>
      <c r="O128" s="1">
        <v>2</v>
      </c>
      <c r="P128" s="1" t="e">
        <f>IF(#REF!=#REF!,IF(K128="Stroke",IF(K129="Stroke",IF(#REF!=#REF!,IF(Q128=Q129,IF((J129-J128)&lt;0,1000+J129-J128-O128,J129-J128-O128),""),""),""),""),"")</f>
        <v>#REF!</v>
      </c>
      <c r="Q128" s="1">
        <v>2</v>
      </c>
      <c r="R128" s="1" t="e">
        <f>IF(#REF!&lt;&gt;#REF!,COUNTIFS($K$112:$K$1378,$K$112,#REF!,#REF!),"")</f>
        <v>#REF!</v>
      </c>
      <c r="S128" s="1" t="e">
        <f>IF(AND(#REF!&lt;&gt;#REF!,#REF!=#REF!,M128="positive",M129="negative"),1,"")</f>
        <v>#REF!</v>
      </c>
      <c r="T128" s="1" t="e">
        <f>IF(AND(#REF!=#REF!,K:K="stroke",M:M="positive",S128&lt;&gt;"1"),1,"")</f>
        <v>#REF!</v>
      </c>
      <c r="U128" s="1" t="e">
        <f>IF((AND(R128&lt;&gt;"",W128&lt;&gt;1,K:K="stroke",M:M="negative",#REF!=#REF!)),IF(W128&lt;&gt;0,"",1),"")</f>
        <v>#REF!</v>
      </c>
      <c r="V128" s="1" t="e">
        <f>IF(R128="","",(SUM(S128:U128)+W128))</f>
        <v>#REF!</v>
      </c>
      <c r="W128" s="1" t="e">
        <f>IF(#REF!&lt;&gt;#REF!,COUNTIFS($K$112:$K$1378,"up",#REF!,#REF!),"")</f>
        <v>#REF!</v>
      </c>
      <c r="X128" s="1" t="e">
        <f>IF(#REF!&lt;&gt;#REF!,COUNTIFS($K$112:$K$1378,"SRS",#REF!,#REF!),"")</f>
        <v>#REF!</v>
      </c>
      <c r="Y128" s="1" t="e">
        <f>IF(R128&lt;&gt;"",IF(R128=1,"",COUNTIFS($O$112:$O$1378,"&gt;40",#REF!,#REF!)),"")</f>
        <v>#REF!</v>
      </c>
      <c r="AA128" s="9"/>
    </row>
    <row r="129" spans="1:34" s="5" customFormat="1">
      <c r="A129" s="7">
        <f t="shared" ref="A129:A192" si="6">I129+(H129*60)+(G129*3600)</f>
        <v>60298</v>
      </c>
      <c r="B129" s="8" t="str">
        <f t="shared" ref="B129:B192" si="7">CONCATENATE(D129,E129,F129,G129,H129,I129)</f>
        <v>2017210164458</v>
      </c>
      <c r="C129" s="1" t="str">
        <f t="shared" ref="C129:C192" si="8">CONCATENATE(D129,E129,F129)</f>
        <v>2017210</v>
      </c>
      <c r="D129" s="1">
        <v>2017</v>
      </c>
      <c r="E129" s="1">
        <v>2</v>
      </c>
      <c r="F129" s="1">
        <v>10</v>
      </c>
      <c r="G129" s="1">
        <v>16</v>
      </c>
      <c r="H129" s="1">
        <v>44</v>
      </c>
      <c r="I129" s="1">
        <v>58</v>
      </c>
      <c r="J129" s="1">
        <v>293</v>
      </c>
      <c r="K129" s="1" t="s">
        <v>5</v>
      </c>
      <c r="L129" s="1" t="e">
        <f>IF(#REF!=#REF!,IF(K129="Stroke",IF(K130="Stroke",IF((J130-J129)&lt;0,1000+J130-J129,J130-J129),""),""),"")</f>
        <v>#REF!</v>
      </c>
      <c r="M129" s="1" t="s">
        <v>1</v>
      </c>
      <c r="N129" s="1" t="s">
        <v>2</v>
      </c>
      <c r="O129" s="1">
        <v>0</v>
      </c>
      <c r="P129" s="1" t="e">
        <f>IF(#REF!=#REF!,IF(K129="Stroke",IF(K130="Stroke",IF(#REF!=#REF!,IF(Q129=Q130,IF((J130-J129)&lt;0,1000+J130-J129-O129,J130-J129-O129),""),""),""),""),"")</f>
        <v>#REF!</v>
      </c>
      <c r="Q129" s="1">
        <v>2</v>
      </c>
      <c r="R129" s="1" t="e">
        <f>IF(#REF!&lt;&gt;#REF!,COUNTIFS($M$2:$M$988,$M$2,$C$2:$C$988,#REF!),"")</f>
        <v>#REF!</v>
      </c>
      <c r="S129" s="1" t="e">
        <f>IF(R129&lt;&gt;"",IF(R129=1,"",COUNTIFS($Q$2:$Q$988,"&gt;40",$C$2:$C$988,#REF!)),"")</f>
        <v>#REF!</v>
      </c>
      <c r="T129" s="1"/>
      <c r="U129" s="9"/>
      <c r="V129" s="7"/>
      <c r="W129" s="7"/>
      <c r="X129" s="7"/>
      <c r="Y129" s="7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>
      <c r="A130" s="1">
        <f t="shared" si="6"/>
        <v>60298</v>
      </c>
      <c r="B130" s="2" t="str">
        <f t="shared" si="7"/>
        <v>2017210164458</v>
      </c>
      <c r="C130" s="1" t="str">
        <f t="shared" si="8"/>
        <v>2017210</v>
      </c>
      <c r="D130" s="1">
        <v>2017</v>
      </c>
      <c r="E130" s="1">
        <v>2</v>
      </c>
      <c r="F130" s="1">
        <v>10</v>
      </c>
      <c r="G130" s="1">
        <v>16</v>
      </c>
      <c r="H130" s="1">
        <v>44</v>
      </c>
      <c r="I130" s="1">
        <v>58</v>
      </c>
      <c r="J130" s="1">
        <v>293</v>
      </c>
      <c r="K130" s="1" t="s">
        <v>5</v>
      </c>
      <c r="L130" s="1" t="e">
        <f>IF(#REF!=#REF!,IF(K130="Stroke",IF(K131="Stroke",IF((J131-J130)&lt;0,1000+J131-J130,J131-J130),""),""),"")</f>
        <v>#REF!</v>
      </c>
      <c r="M130" s="1" t="s">
        <v>1</v>
      </c>
      <c r="N130" s="1" t="s">
        <v>2</v>
      </c>
      <c r="O130" s="1">
        <v>0</v>
      </c>
      <c r="P130" s="1" t="e">
        <f>IF(#REF!=#REF!,IF(K130="Stroke",IF(K131="Stroke",IF(#REF!=#REF!,IF(Q130=Q131,IF((J131-J130)&lt;0,1000+J131-J130-O130,J131-J130-O130),""),""),""),""),"")</f>
        <v>#REF!</v>
      </c>
      <c r="Q130" s="1">
        <v>2</v>
      </c>
      <c r="R130" s="1" t="e">
        <f>IF(#REF!&lt;&gt;#REF!,COUNTIFS($K$112:$K$1378,$K$112,#REF!,#REF!),"")</f>
        <v>#REF!</v>
      </c>
      <c r="S130" s="1" t="e">
        <f>IF(AND(#REF!&lt;&gt;#REF!,#REF!=#REF!,M130="positive",M131="negative"),1,"")</f>
        <v>#REF!</v>
      </c>
      <c r="T130" s="1" t="e">
        <f>IF(AND(#REF!=#REF!,K:K="stroke",M:M="positive",S130&lt;&gt;"1"),1,"")</f>
        <v>#REF!</v>
      </c>
      <c r="U130" s="1" t="e">
        <f>IF((AND(R130&lt;&gt;"",W130&lt;&gt;1,K:K="stroke",M:M="negative",#REF!=#REF!)),IF(W130&lt;&gt;0,"",1),"")</f>
        <v>#REF!</v>
      </c>
      <c r="V130" s="1" t="e">
        <f>IF(R130="","",(SUM(S130:U130)+W130))</f>
        <v>#REF!</v>
      </c>
      <c r="W130" s="1" t="e">
        <f>IF(#REF!&lt;&gt;#REF!,COUNTIFS($K$112:$K$1378,"up",#REF!,#REF!),"")</f>
        <v>#REF!</v>
      </c>
      <c r="X130" s="1" t="e">
        <f>IF(#REF!&lt;&gt;#REF!,COUNTIFS($K$112:$K$1378,"SRS",#REF!,#REF!),"")</f>
        <v>#REF!</v>
      </c>
      <c r="Y130" s="1" t="e">
        <f>IF(R130&lt;&gt;"",IF(R130=1,"",COUNTIFS($O$112:$O$1378,"&gt;40",#REF!,#REF!)),"")</f>
        <v>#REF!</v>
      </c>
      <c r="AA130" s="9"/>
    </row>
    <row r="131" spans="1:34" s="5" customFormat="1">
      <c r="A131" s="3">
        <f t="shared" si="6"/>
        <v>60549</v>
      </c>
      <c r="B131" s="4" t="str">
        <f t="shared" si="7"/>
        <v>201721016499</v>
      </c>
      <c r="C131" s="5" t="str">
        <f t="shared" si="8"/>
        <v>2017210</v>
      </c>
      <c r="D131" s="5">
        <v>2017</v>
      </c>
      <c r="E131" s="5">
        <v>2</v>
      </c>
      <c r="F131" s="5">
        <v>10</v>
      </c>
      <c r="G131" s="5">
        <v>16</v>
      </c>
      <c r="H131" s="5">
        <v>49</v>
      </c>
      <c r="I131" s="5">
        <v>9</v>
      </c>
      <c r="J131" s="5">
        <v>775</v>
      </c>
      <c r="K131" s="5" t="s">
        <v>0</v>
      </c>
      <c r="L131" s="5" t="e">
        <f>IF(#REF!=#REF!,IF(K131="Stroke",IF(K132="Stroke",IF((J132-J131)&lt;0,1000+J132-J131,J132-J131),""),""),"")</f>
        <v>#REF!</v>
      </c>
      <c r="M131" s="5" t="s">
        <v>1</v>
      </c>
      <c r="N131" s="5" t="s">
        <v>2</v>
      </c>
      <c r="O131" s="5">
        <v>4</v>
      </c>
      <c r="P131" s="5" t="e">
        <f>IF(#REF!=#REF!,IF(K131="Stroke",IF(K132="Stroke",IF(#REF!=#REF!,IF(Q131=Q132,IF((J132-J131)&lt;0,1000+J132-J131-O131,J132-J131-O131),""),""),""),""),"")</f>
        <v>#REF!</v>
      </c>
      <c r="Q131" s="5">
        <v>1</v>
      </c>
      <c r="R131" s="5" t="e">
        <f>IF(#REF!&lt;&gt;#REF!,COUNTIFS($M$2:$M$988,$M$2,$C$2:$C$988,#REF!),"")</f>
        <v>#REF!</v>
      </c>
      <c r="S131" s="5" t="e">
        <f>IF(R131&lt;&gt;"",IF(R131=1,"",COUNTIFS($Q$2:$Q$988,"&gt;40",$C$2:$C$988,#REF!)),"")</f>
        <v>#REF!</v>
      </c>
      <c r="U131" s="10"/>
      <c r="V131" s="3"/>
      <c r="W131" s="3"/>
      <c r="X131" s="3"/>
      <c r="Y131" s="3"/>
    </row>
    <row r="132" spans="1:34" s="5" customFormat="1">
      <c r="A132" s="5">
        <f t="shared" si="6"/>
        <v>60549</v>
      </c>
      <c r="B132" s="6" t="str">
        <f t="shared" si="7"/>
        <v>201721016499</v>
      </c>
      <c r="C132" s="5" t="str">
        <f t="shared" si="8"/>
        <v>2017210</v>
      </c>
      <c r="D132" s="5">
        <v>2017</v>
      </c>
      <c r="E132" s="5">
        <v>2</v>
      </c>
      <c r="F132" s="5">
        <v>10</v>
      </c>
      <c r="G132" s="5">
        <v>16</v>
      </c>
      <c r="H132" s="5">
        <v>49</v>
      </c>
      <c r="I132" s="5">
        <v>9</v>
      </c>
      <c r="J132" s="5">
        <v>775</v>
      </c>
      <c r="K132" s="5" t="s">
        <v>0</v>
      </c>
      <c r="L132" s="5" t="e">
        <f>IF(#REF!=#REF!,IF(K132="Stroke",IF(K133="Stroke",IF((J133-J132)&lt;0,1000+J133-J132,J133-J132),""),""),"")</f>
        <v>#REF!</v>
      </c>
      <c r="M132" s="5" t="s">
        <v>1</v>
      </c>
      <c r="N132" s="5" t="s">
        <v>2</v>
      </c>
      <c r="O132" s="5">
        <v>4</v>
      </c>
      <c r="P132" s="5" t="e">
        <f>IF(#REF!=#REF!,IF(K132="Stroke",IF(K133="Stroke",IF(#REF!=#REF!,IF(Q132=Q133,IF((J133-J132)&lt;0,1000+J133-J132-O132,J133-J132-O132),""),""),""),""),"")</f>
        <v>#REF!</v>
      </c>
      <c r="Q132" s="5">
        <v>1</v>
      </c>
      <c r="R132" s="5" t="e">
        <f>IF(#REF!&lt;&gt;#REF!,COUNTIFS($K$112:$K$1378,$K$112,#REF!,#REF!),"")</f>
        <v>#REF!</v>
      </c>
      <c r="S132" s="5" t="e">
        <f>IF(AND(#REF!&lt;&gt;#REF!,#REF!=#REF!,M132="positive",M133="negative"),1,"")</f>
        <v>#REF!</v>
      </c>
      <c r="T132" s="5" t="e">
        <f>IF(AND(#REF!=#REF!,K:K="stroke",M:M="positive",S132&lt;&gt;"1"),1,"")</f>
        <v>#REF!</v>
      </c>
      <c r="U132" s="5" t="e">
        <f>IF((AND(R132&lt;&gt;"",W132&lt;&gt;1,K:K="stroke",M:M="negative",#REF!=#REF!)),IF(W132&lt;&gt;0,"",1),"")</f>
        <v>#REF!</v>
      </c>
      <c r="V132" s="5" t="e">
        <f>IF(R132="","",(SUM(S132:U132)+W132))</f>
        <v>#REF!</v>
      </c>
      <c r="W132" s="5" t="e">
        <f>IF(#REF!&lt;&gt;#REF!,COUNTIFS($K$112:$K$1378,"up",#REF!,#REF!),"")</f>
        <v>#REF!</v>
      </c>
      <c r="X132" s="5" t="e">
        <f>IF(#REF!&lt;&gt;#REF!,COUNTIFS($K$112:$K$1378,"SRS",#REF!,#REF!),"")</f>
        <v>#REF!</v>
      </c>
      <c r="Y132" s="5" t="e">
        <f>IF(R132&lt;&gt;"",IF(R132=1,"",COUNTIFS($O$112:$O$1378,"&gt;40",#REF!,#REF!)),"")</f>
        <v>#REF!</v>
      </c>
      <c r="AA132" s="10"/>
    </row>
    <row r="133" spans="1:34" s="5" customFormat="1">
      <c r="A133" s="7">
        <f t="shared" si="6"/>
        <v>60549</v>
      </c>
      <c r="B133" s="8" t="str">
        <f t="shared" si="7"/>
        <v>201721016499</v>
      </c>
      <c r="C133" s="1" t="str">
        <f t="shared" si="8"/>
        <v>2017210</v>
      </c>
      <c r="D133" s="1">
        <v>2017</v>
      </c>
      <c r="E133" s="1">
        <v>2</v>
      </c>
      <c r="F133" s="1">
        <v>10</v>
      </c>
      <c r="G133" s="1">
        <v>16</v>
      </c>
      <c r="H133" s="1">
        <v>49</v>
      </c>
      <c r="I133" s="1">
        <v>9</v>
      </c>
      <c r="J133" s="1">
        <v>957</v>
      </c>
      <c r="K133" s="1" t="s">
        <v>0</v>
      </c>
      <c r="L133" s="1" t="e">
        <f>IF(#REF!=#REF!,IF(K133="Stroke",IF(K134="Stroke",IF((J134-J133)&lt;0,1000+J134-J133,J134-J133),""),""),"")</f>
        <v>#REF!</v>
      </c>
      <c r="M133" s="1" t="s">
        <v>1</v>
      </c>
      <c r="N133" s="1" t="s">
        <v>2</v>
      </c>
      <c r="O133" s="1">
        <v>3</v>
      </c>
      <c r="P133" s="1" t="e">
        <f>IF(#REF!=#REF!,IF(K133="Stroke",IF(K134="Stroke",IF(#REF!=#REF!,IF(Q133=Q134,IF((J134-J133)&lt;0,1000+J134-J133-O133,J134-J133-O133),""),""),""),""),"")</f>
        <v>#REF!</v>
      </c>
      <c r="Q133" s="1">
        <v>2</v>
      </c>
      <c r="R133" s="1" t="e">
        <f>IF(#REF!&lt;&gt;#REF!,COUNTIFS($M$2:$M$988,$M$2,$C$2:$C$988,#REF!),"")</f>
        <v>#REF!</v>
      </c>
      <c r="S133" s="1" t="e">
        <f>IF(R133&lt;&gt;"",IF(R133=1,"",COUNTIFS($Q$2:$Q$988,"&gt;40",$C$2:$C$988,#REF!)),"")</f>
        <v>#REF!</v>
      </c>
      <c r="T133" s="1"/>
      <c r="U133" s="9"/>
      <c r="V133" s="7"/>
      <c r="W133" s="7"/>
      <c r="X133" s="7"/>
      <c r="Y133" s="7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s="5" customFormat="1">
      <c r="A134" s="1">
        <f t="shared" si="6"/>
        <v>60549</v>
      </c>
      <c r="B134" s="2" t="str">
        <f t="shared" si="7"/>
        <v>201721016499</v>
      </c>
      <c r="C134" s="1" t="str">
        <f t="shared" si="8"/>
        <v>2017210</v>
      </c>
      <c r="D134" s="1">
        <v>2017</v>
      </c>
      <c r="E134" s="1">
        <v>2</v>
      </c>
      <c r="F134" s="1">
        <v>10</v>
      </c>
      <c r="G134" s="1">
        <v>16</v>
      </c>
      <c r="H134" s="1">
        <v>49</v>
      </c>
      <c r="I134" s="1">
        <v>9</v>
      </c>
      <c r="J134" s="1">
        <v>957</v>
      </c>
      <c r="K134" s="1" t="s">
        <v>0</v>
      </c>
      <c r="L134" s="1" t="e">
        <f>IF(#REF!=#REF!,IF(K134="Stroke",IF(K135="Stroke",IF((J135-J134)&lt;0,1000+J135-J134,J135-J134),""),""),"")</f>
        <v>#REF!</v>
      </c>
      <c r="M134" s="1" t="s">
        <v>1</v>
      </c>
      <c r="N134" s="1" t="s">
        <v>2</v>
      </c>
      <c r="O134" s="1">
        <v>3</v>
      </c>
      <c r="P134" s="1" t="e">
        <f>IF(#REF!=#REF!,IF(K134="Stroke",IF(K135="Stroke",IF(#REF!=#REF!,IF(Q134=Q135,IF((J135-J134)&lt;0,1000+J135-J134-O134,J135-J134-O134),""),""),""),""),"")</f>
        <v>#REF!</v>
      </c>
      <c r="Q134" s="1">
        <v>2</v>
      </c>
      <c r="R134" s="1" t="e">
        <f>IF(#REF!&lt;&gt;#REF!,COUNTIFS($K$112:$K$1378,$K$112,#REF!,#REF!),"")</f>
        <v>#REF!</v>
      </c>
      <c r="S134" s="1" t="e">
        <f>IF(AND(#REF!&lt;&gt;#REF!,#REF!=#REF!,M134="positive",M135="negative"),1,"")</f>
        <v>#REF!</v>
      </c>
      <c r="T134" s="1" t="e">
        <f>IF(AND(#REF!=#REF!,K:K="stroke",M:M="positive",S134&lt;&gt;"1"),1,"")</f>
        <v>#REF!</v>
      </c>
      <c r="U134" s="1" t="e">
        <f>IF((AND(R134&lt;&gt;"",W134&lt;&gt;1,K:K="stroke",M:M="negative",#REF!=#REF!)),IF(W134&lt;&gt;0,"",1),"")</f>
        <v>#REF!</v>
      </c>
      <c r="V134" s="1" t="e">
        <f>IF(R134="","",(SUM(S134:U134)+W134))</f>
        <v>#REF!</v>
      </c>
      <c r="W134" s="1" t="e">
        <f>IF(#REF!&lt;&gt;#REF!,COUNTIFS($K$112:$K$1378,"up",#REF!,#REF!),"")</f>
        <v>#REF!</v>
      </c>
      <c r="X134" s="1" t="e">
        <f>IF(#REF!&lt;&gt;#REF!,COUNTIFS($K$112:$K$1378,"SRS",#REF!,#REF!),"")</f>
        <v>#REF!</v>
      </c>
      <c r="Y134" s="1" t="e">
        <f>IF(R134&lt;&gt;"",IF(R134=1,"",COUNTIFS($O$112:$O$1378,"&gt;40",#REF!,#REF!)),"")</f>
        <v>#REF!</v>
      </c>
      <c r="Z134" s="1"/>
      <c r="AA134" s="9"/>
      <c r="AB134" s="1"/>
      <c r="AC134" s="1"/>
      <c r="AD134" s="1"/>
      <c r="AE134" s="1"/>
      <c r="AF134" s="1"/>
      <c r="AG134" s="1"/>
      <c r="AH134" s="1"/>
    </row>
    <row r="135" spans="1:34">
      <c r="A135" s="7">
        <f t="shared" si="6"/>
        <v>60550</v>
      </c>
      <c r="B135" s="8" t="str">
        <f t="shared" si="7"/>
        <v>2017210164910</v>
      </c>
      <c r="C135" s="1" t="str">
        <f t="shared" si="8"/>
        <v>2017210</v>
      </c>
      <c r="D135" s="1">
        <v>2017</v>
      </c>
      <c r="E135" s="1">
        <v>2</v>
      </c>
      <c r="F135" s="1">
        <v>10</v>
      </c>
      <c r="G135" s="1">
        <v>16</v>
      </c>
      <c r="H135" s="1">
        <v>49</v>
      </c>
      <c r="I135" s="1">
        <v>10</v>
      </c>
      <c r="J135" s="1">
        <v>13</v>
      </c>
      <c r="K135" s="1" t="s">
        <v>0</v>
      </c>
      <c r="L135" s="1" t="e">
        <f>IF(#REF!=#REF!,IF(K135="Stroke",IF(K136="Stroke",IF((J136-J135)&lt;0,1000+J136-J135,J136-J135),""),""),"")</f>
        <v>#REF!</v>
      </c>
      <c r="M135" s="1" t="s">
        <v>1</v>
      </c>
      <c r="N135" s="1" t="s">
        <v>2</v>
      </c>
      <c r="O135" s="1">
        <v>10</v>
      </c>
      <c r="P135" s="1" t="e">
        <f>IF(#REF!=#REF!,IF(K135="Stroke",IF(K136="Stroke",IF(#REF!=#REF!,IF(Q135=Q136,IF((J136-J135)&lt;0,1000+J136-J135-O135,J136-J135-O135),""),""),""),""),"")</f>
        <v>#REF!</v>
      </c>
      <c r="Q135" s="1">
        <v>2</v>
      </c>
      <c r="R135" s="1" t="e">
        <f>IF(#REF!&lt;&gt;#REF!,COUNTIFS($M$2:$M$988,$M$2,$C$2:$C$988,#REF!),"")</f>
        <v>#REF!</v>
      </c>
      <c r="S135" s="1" t="e">
        <f>IF(R135&lt;&gt;"",IF(R135=1,"",COUNTIFS($Q$2:$Q$988,"&gt;40",$C$2:$C$988,#REF!)),"")</f>
        <v>#REF!</v>
      </c>
      <c r="U135" s="9"/>
      <c r="V135" s="7"/>
      <c r="W135" s="7"/>
      <c r="X135" s="7"/>
      <c r="Y135" s="7"/>
    </row>
    <row r="136" spans="1:34">
      <c r="A136" s="1">
        <f t="shared" si="6"/>
        <v>60550</v>
      </c>
      <c r="B136" s="2" t="str">
        <f t="shared" si="7"/>
        <v>2017210164910</v>
      </c>
      <c r="C136" s="1" t="str">
        <f t="shared" si="8"/>
        <v>2017210</v>
      </c>
      <c r="D136" s="1">
        <v>2017</v>
      </c>
      <c r="E136" s="1">
        <v>2</v>
      </c>
      <c r="F136" s="1">
        <v>10</v>
      </c>
      <c r="G136" s="1">
        <v>16</v>
      </c>
      <c r="H136" s="1">
        <v>49</v>
      </c>
      <c r="I136" s="1">
        <v>10</v>
      </c>
      <c r="J136" s="1">
        <v>13</v>
      </c>
      <c r="K136" s="1" t="s">
        <v>0</v>
      </c>
      <c r="L136" s="1" t="e">
        <f>IF(#REF!=#REF!,IF(K136="Stroke",IF(K137="Stroke",IF((J137-J136)&lt;0,1000+J137-J136,J137-J136),""),""),"")</f>
        <v>#REF!</v>
      </c>
      <c r="M136" s="1" t="s">
        <v>1</v>
      </c>
      <c r="N136" s="1" t="s">
        <v>2</v>
      </c>
      <c r="O136" s="1">
        <v>10</v>
      </c>
      <c r="P136" s="1" t="e">
        <f>IF(#REF!=#REF!,IF(K136="Stroke",IF(K137="Stroke",IF(#REF!=#REF!,IF(Q136=Q137,IF((J137-J136)&lt;0,1000+J137-J136-O136,J137-J136-O136),""),""),""),""),"")</f>
        <v>#REF!</v>
      </c>
      <c r="Q136" s="1">
        <v>2</v>
      </c>
      <c r="R136" s="1" t="e">
        <f>IF(#REF!&lt;&gt;#REF!,COUNTIFS($K$112:$K$1378,$K$112,#REF!,#REF!),"")</f>
        <v>#REF!</v>
      </c>
      <c r="S136" s="1" t="e">
        <f>IF(AND(#REF!&lt;&gt;#REF!,#REF!=#REF!,M136="positive",M137="negative"),1,"")</f>
        <v>#REF!</v>
      </c>
      <c r="T136" s="1" t="e">
        <f>IF(AND(#REF!=#REF!,K:K="stroke",M:M="positive",S136&lt;&gt;"1"),1,"")</f>
        <v>#REF!</v>
      </c>
      <c r="U136" s="1" t="e">
        <f>IF((AND(R136&lt;&gt;"",W136&lt;&gt;1,K:K="stroke",M:M="negative",#REF!=#REF!)),IF(W136&lt;&gt;0,"",1),"")</f>
        <v>#REF!</v>
      </c>
      <c r="V136" s="1" t="e">
        <f>IF(R136="","",(SUM(S136:U136)+W136))</f>
        <v>#REF!</v>
      </c>
      <c r="W136" s="1" t="e">
        <f>IF(#REF!&lt;&gt;#REF!,COUNTIFS($K$112:$K$1378,"up",#REF!,#REF!),"")</f>
        <v>#REF!</v>
      </c>
      <c r="X136" s="1" t="e">
        <f>IF(#REF!&lt;&gt;#REF!,COUNTIFS($K$112:$K$1378,"SRS",#REF!,#REF!),"")</f>
        <v>#REF!</v>
      </c>
      <c r="Y136" s="1" t="e">
        <f>IF(R136&lt;&gt;"",IF(R136=1,"",COUNTIFS($O$112:$O$1378,"&gt;40",#REF!,#REF!)),"")</f>
        <v>#REF!</v>
      </c>
      <c r="AA136" s="9"/>
    </row>
    <row r="137" spans="1:34">
      <c r="A137" s="7">
        <f t="shared" si="6"/>
        <v>60550</v>
      </c>
      <c r="B137" s="8" t="str">
        <f t="shared" si="7"/>
        <v>2017210164910</v>
      </c>
      <c r="C137" s="1" t="str">
        <f t="shared" si="8"/>
        <v>2017210</v>
      </c>
      <c r="D137" s="1">
        <v>2017</v>
      </c>
      <c r="E137" s="1">
        <v>2</v>
      </c>
      <c r="F137" s="1">
        <v>10</v>
      </c>
      <c r="G137" s="1">
        <v>16</v>
      </c>
      <c r="H137" s="1">
        <v>49</v>
      </c>
      <c r="I137" s="1">
        <v>10</v>
      </c>
      <c r="J137" s="1">
        <v>146</v>
      </c>
      <c r="K137" s="1" t="s">
        <v>0</v>
      </c>
      <c r="L137" s="1" t="e">
        <f>IF(#REF!=#REF!,IF(K137="Stroke",IF(K138="Stroke",IF((J138-J137)&lt;0,1000+J138-J137,J138-J137),""),""),"")</f>
        <v>#REF!</v>
      </c>
      <c r="M137" s="1" t="s">
        <v>1</v>
      </c>
      <c r="N137" s="1" t="s">
        <v>2</v>
      </c>
      <c r="O137" s="1">
        <v>1</v>
      </c>
      <c r="P137" s="1" t="e">
        <f>IF(#REF!=#REF!,IF(K137="Stroke",IF(K138="Stroke",IF(#REF!=#REF!,IF(Q137=Q138,IF((J138-J137)&lt;0,1000+J138-J137-O137,J138-J137-O137),""),""),""),""),"")</f>
        <v>#REF!</v>
      </c>
      <c r="Q137" s="1">
        <v>2</v>
      </c>
      <c r="R137" s="1" t="e">
        <f>IF(#REF!&lt;&gt;#REF!,COUNTIFS($M$2:$M$988,$M$2,$C$2:$C$988,#REF!),"")</f>
        <v>#REF!</v>
      </c>
      <c r="S137" s="1" t="e">
        <f>IF(R137&lt;&gt;"",IF(R137=1,"",COUNTIFS($Q$2:$Q$988,"&gt;40",$C$2:$C$988,#REF!)),"")</f>
        <v>#REF!</v>
      </c>
      <c r="U137" s="9"/>
      <c r="V137" s="7"/>
      <c r="W137" s="7"/>
      <c r="X137" s="7"/>
      <c r="Y137" s="7"/>
    </row>
    <row r="138" spans="1:34">
      <c r="A138" s="1">
        <f t="shared" si="6"/>
        <v>60550</v>
      </c>
      <c r="B138" s="2" t="str">
        <f t="shared" si="7"/>
        <v>2017210164910</v>
      </c>
      <c r="C138" s="1" t="str">
        <f t="shared" si="8"/>
        <v>2017210</v>
      </c>
      <c r="D138" s="1">
        <v>2017</v>
      </c>
      <c r="E138" s="1">
        <v>2</v>
      </c>
      <c r="F138" s="1">
        <v>10</v>
      </c>
      <c r="G138" s="1">
        <v>16</v>
      </c>
      <c r="H138" s="1">
        <v>49</v>
      </c>
      <c r="I138" s="1">
        <v>10</v>
      </c>
      <c r="J138" s="1">
        <v>146</v>
      </c>
      <c r="K138" s="1" t="s">
        <v>0</v>
      </c>
      <c r="L138" s="1" t="e">
        <f>IF(#REF!=#REF!,IF(K138="Stroke",IF(K139="Stroke",IF((J139-J138)&lt;0,1000+J139-J138,J139-J138),""),""),"")</f>
        <v>#REF!</v>
      </c>
      <c r="M138" s="1" t="s">
        <v>1</v>
      </c>
      <c r="N138" s="1" t="s">
        <v>2</v>
      </c>
      <c r="O138" s="1">
        <v>1</v>
      </c>
      <c r="P138" s="1" t="e">
        <f>IF(#REF!=#REF!,IF(K138="Stroke",IF(K139="Stroke",IF(#REF!=#REF!,IF(Q138=Q139,IF((J139-J138)&lt;0,1000+J139-J138-O138,J139-J138-O138),""),""),""),""),"")</f>
        <v>#REF!</v>
      </c>
      <c r="Q138" s="1">
        <v>2</v>
      </c>
      <c r="R138" s="1" t="e">
        <f>IF(#REF!&lt;&gt;#REF!,COUNTIFS($K$112:$K$1378,$K$112,#REF!,#REF!),"")</f>
        <v>#REF!</v>
      </c>
      <c r="S138" s="1" t="e">
        <f>IF(AND(#REF!&lt;&gt;#REF!,#REF!=#REF!,M138="positive",M139="negative"),1,"")</f>
        <v>#REF!</v>
      </c>
      <c r="T138" s="1" t="e">
        <f>IF(AND(#REF!=#REF!,K:K="stroke",M:M="positive",S138&lt;&gt;"1"),1,"")</f>
        <v>#REF!</v>
      </c>
      <c r="U138" s="1" t="e">
        <f>IF((AND(R138&lt;&gt;"",W138&lt;&gt;1,K:K="stroke",M:M="negative",#REF!=#REF!)),IF(W138&lt;&gt;0,"",1),"")</f>
        <v>#REF!</v>
      </c>
      <c r="V138" s="1" t="e">
        <f>IF(R138="","",(SUM(S138:U138)+W138))</f>
        <v>#REF!</v>
      </c>
      <c r="W138" s="1" t="e">
        <f>IF(#REF!&lt;&gt;#REF!,COUNTIFS($K$112:$K$1378,"up",#REF!,#REF!),"")</f>
        <v>#REF!</v>
      </c>
      <c r="X138" s="1" t="e">
        <f>IF(#REF!&lt;&gt;#REF!,COUNTIFS($K$112:$K$1378,"SRS",#REF!,#REF!),"")</f>
        <v>#REF!</v>
      </c>
      <c r="Y138" s="1" t="e">
        <f>IF(R138&lt;&gt;"",IF(R138=1,"",COUNTIFS($O$112:$O$1378,"&gt;40",#REF!,#REF!)),"")</f>
        <v>#REF!</v>
      </c>
      <c r="AA138" s="9"/>
    </row>
    <row r="139" spans="1:34">
      <c r="A139" s="3">
        <f t="shared" si="6"/>
        <v>60594</v>
      </c>
      <c r="B139" s="4" t="str">
        <f t="shared" si="7"/>
        <v>2017210164954</v>
      </c>
      <c r="C139" s="5" t="str">
        <f t="shared" si="8"/>
        <v>2017210</v>
      </c>
      <c r="D139" s="5">
        <v>2017</v>
      </c>
      <c r="E139" s="5">
        <v>2</v>
      </c>
      <c r="F139" s="5">
        <v>10</v>
      </c>
      <c r="G139" s="5">
        <v>16</v>
      </c>
      <c r="H139" s="5">
        <v>49</v>
      </c>
      <c r="I139" s="5">
        <v>54</v>
      </c>
      <c r="J139" s="5">
        <v>916</v>
      </c>
      <c r="K139" s="5" t="s">
        <v>0</v>
      </c>
      <c r="L139" s="5" t="e">
        <f>IF(#REF!=#REF!,IF(K139="Stroke",IF(K140="Stroke",IF((J140-J139)&lt;0,1000+J140-J139,J140-J139),""),""),"")</f>
        <v>#REF!</v>
      </c>
      <c r="M139" s="5" t="s">
        <v>1</v>
      </c>
      <c r="N139" s="5" t="s">
        <v>2</v>
      </c>
      <c r="O139" s="5">
        <v>6</v>
      </c>
      <c r="P139" s="5" t="e">
        <f>IF(#REF!=#REF!,IF(K139="Stroke",IF(K140="Stroke",IF(#REF!=#REF!,IF(Q139=Q140,IF((J140-J139)&lt;0,1000+J140-J139-O139,J140-J139-O139),""),""),""),""),"")</f>
        <v>#REF!</v>
      </c>
      <c r="Q139" s="5">
        <v>1</v>
      </c>
      <c r="R139" s="5" t="e">
        <f>IF(#REF!&lt;&gt;#REF!,COUNTIFS($M$2:$M$988,$M$2,$C$2:$C$988,#REF!),"")</f>
        <v>#REF!</v>
      </c>
      <c r="S139" s="5" t="e">
        <f>IF(R139&lt;&gt;"",IF(R139=1,"",COUNTIFS($Q$2:$Q$988,"&gt;40",$C$2:$C$988,#REF!)),"")</f>
        <v>#REF!</v>
      </c>
      <c r="T139" s="5"/>
      <c r="U139" s="10"/>
      <c r="V139" s="3"/>
      <c r="W139" s="3"/>
      <c r="X139" s="3"/>
      <c r="Y139" s="3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>
      <c r="A140" s="5">
        <f t="shared" si="6"/>
        <v>60594</v>
      </c>
      <c r="B140" s="6" t="str">
        <f t="shared" si="7"/>
        <v>2017210164954</v>
      </c>
      <c r="C140" s="5" t="str">
        <f t="shared" si="8"/>
        <v>2017210</v>
      </c>
      <c r="D140" s="5">
        <v>2017</v>
      </c>
      <c r="E140" s="5">
        <v>2</v>
      </c>
      <c r="F140" s="5">
        <v>10</v>
      </c>
      <c r="G140" s="5">
        <v>16</v>
      </c>
      <c r="H140" s="5">
        <v>49</v>
      </c>
      <c r="I140" s="5">
        <v>54</v>
      </c>
      <c r="J140" s="5">
        <v>916</v>
      </c>
      <c r="K140" s="5" t="s">
        <v>0</v>
      </c>
      <c r="L140" s="5" t="e">
        <f>IF(#REF!=#REF!,IF(K140="Stroke",IF(K141="Stroke",IF((J141-J140)&lt;0,1000+J141-J140,J141-J140),""),""),"")</f>
        <v>#REF!</v>
      </c>
      <c r="M140" s="5" t="s">
        <v>1</v>
      </c>
      <c r="N140" s="5" t="s">
        <v>2</v>
      </c>
      <c r="O140" s="5">
        <v>6</v>
      </c>
      <c r="P140" s="5" t="e">
        <f>IF(#REF!=#REF!,IF(K140="Stroke",IF(K141="Stroke",IF(#REF!=#REF!,IF(Q140=Q141,IF((J141-J140)&lt;0,1000+J141-J140-O140,J141-J140-O140),""),""),""),""),"")</f>
        <v>#REF!</v>
      </c>
      <c r="Q140" s="5">
        <v>1</v>
      </c>
      <c r="R140" s="5" t="e">
        <f>IF(#REF!&lt;&gt;#REF!,COUNTIFS($K$112:$K$1378,$K$112,#REF!,#REF!),"")</f>
        <v>#REF!</v>
      </c>
      <c r="S140" s="5" t="e">
        <f>IF(AND(#REF!&lt;&gt;#REF!,#REF!=#REF!,M140="positive",M141="negative"),1,"")</f>
        <v>#REF!</v>
      </c>
      <c r="T140" s="5" t="e">
        <f>IF(AND(#REF!=#REF!,K:K="stroke",M:M="positive",S140&lt;&gt;"1"),1,"")</f>
        <v>#REF!</v>
      </c>
      <c r="U140" s="5" t="e">
        <f>IF((AND(R140&lt;&gt;"",W140&lt;&gt;1,K:K="stroke",M:M="negative",#REF!=#REF!)),IF(W140&lt;&gt;0,"",1),"")</f>
        <v>#REF!</v>
      </c>
      <c r="V140" s="5" t="e">
        <f>IF(R140="","",(SUM(S140:U140)+W140))</f>
        <v>#REF!</v>
      </c>
      <c r="W140" s="5" t="e">
        <f>IF(#REF!&lt;&gt;#REF!,COUNTIFS($K$112:$K$1378,"up",#REF!,#REF!),"")</f>
        <v>#REF!</v>
      </c>
      <c r="X140" s="5" t="e">
        <f>IF(#REF!&lt;&gt;#REF!,COUNTIFS($K$112:$K$1378,"SRS",#REF!,#REF!),"")</f>
        <v>#REF!</v>
      </c>
      <c r="Y140" s="5" t="e">
        <f>IF(R140&lt;&gt;"",IF(R140=1,"",COUNTIFS($O$112:$O$1378,"&gt;40",#REF!,#REF!)),"")</f>
        <v>#REF!</v>
      </c>
      <c r="Z140" s="5"/>
      <c r="AA140" s="10"/>
      <c r="AB140" s="5"/>
      <c r="AC140" s="5"/>
      <c r="AD140" s="5"/>
      <c r="AE140" s="5"/>
      <c r="AF140" s="5"/>
      <c r="AG140" s="5"/>
      <c r="AH140" s="5"/>
    </row>
    <row r="141" spans="1:34">
      <c r="A141" s="7">
        <f t="shared" si="6"/>
        <v>60594</v>
      </c>
      <c r="B141" s="8" t="str">
        <f t="shared" si="7"/>
        <v>2017210164954</v>
      </c>
      <c r="C141" s="1" t="str">
        <f t="shared" si="8"/>
        <v>2017210</v>
      </c>
      <c r="D141" s="1">
        <v>2017</v>
      </c>
      <c r="E141" s="1">
        <v>2</v>
      </c>
      <c r="F141" s="1">
        <v>10</v>
      </c>
      <c r="G141" s="1">
        <v>16</v>
      </c>
      <c r="H141" s="1">
        <v>49</v>
      </c>
      <c r="I141" s="1">
        <v>54</v>
      </c>
      <c r="J141" s="1">
        <v>973</v>
      </c>
      <c r="K141" s="1" t="s">
        <v>0</v>
      </c>
      <c r="L141" s="1" t="e">
        <f>IF(#REF!=#REF!,IF(K141="Stroke",IF(K142="Stroke",IF((J142-J141)&lt;0,1000+J142-J141,J142-J141),""),""),"")</f>
        <v>#REF!</v>
      </c>
      <c r="M141" s="1" t="s">
        <v>1</v>
      </c>
      <c r="N141" s="1" t="s">
        <v>2</v>
      </c>
      <c r="O141" s="1">
        <v>5</v>
      </c>
      <c r="P141" s="1" t="e">
        <f>IF(#REF!=#REF!,IF(K141="Stroke",IF(K142="Stroke",IF(#REF!=#REF!,IF(Q141=Q142,IF((J142-J141)&lt;0,1000+J142-J141-O141,J142-J141-O141),""),""),""),""),"")</f>
        <v>#REF!</v>
      </c>
      <c r="Q141" s="1">
        <v>1</v>
      </c>
      <c r="R141" s="1" t="e">
        <f>IF(#REF!&lt;&gt;#REF!,COUNTIFS($M$2:$M$988,$M$2,$C$2:$C$988,#REF!),"")</f>
        <v>#REF!</v>
      </c>
      <c r="S141" s="1" t="e">
        <f>IF(R141&lt;&gt;"",IF(R141=1,"",COUNTIFS($Q$2:$Q$988,"&gt;40",$C$2:$C$988,#REF!)),"")</f>
        <v>#REF!</v>
      </c>
      <c r="U141" s="9"/>
      <c r="V141" s="7"/>
      <c r="W141" s="7"/>
      <c r="X141" s="7"/>
      <c r="Y141" s="7"/>
    </row>
    <row r="142" spans="1:34">
      <c r="A142" s="1">
        <f t="shared" si="6"/>
        <v>60594</v>
      </c>
      <c r="B142" s="2" t="str">
        <f t="shared" si="7"/>
        <v>2017210164954</v>
      </c>
      <c r="C142" s="1" t="str">
        <f t="shared" si="8"/>
        <v>2017210</v>
      </c>
      <c r="D142" s="1">
        <v>2017</v>
      </c>
      <c r="E142" s="1">
        <v>2</v>
      </c>
      <c r="F142" s="1">
        <v>10</v>
      </c>
      <c r="G142" s="1">
        <v>16</v>
      </c>
      <c r="H142" s="1">
        <v>49</v>
      </c>
      <c r="I142" s="1">
        <v>54</v>
      </c>
      <c r="J142" s="1">
        <v>973</v>
      </c>
      <c r="K142" s="1" t="s">
        <v>0</v>
      </c>
      <c r="L142" s="1" t="e">
        <f>IF(#REF!=#REF!,IF(K142="Stroke",IF(K143="Stroke",IF((J143-J142)&lt;0,1000+J143-J142,J143-J142),""),""),"")</f>
        <v>#REF!</v>
      </c>
      <c r="M142" s="1" t="s">
        <v>1</v>
      </c>
      <c r="N142" s="1" t="s">
        <v>2</v>
      </c>
      <c r="O142" s="1">
        <v>5</v>
      </c>
      <c r="P142" s="1" t="e">
        <f>IF(#REF!=#REF!,IF(K142="Stroke",IF(K143="Stroke",IF(#REF!=#REF!,IF(Q142=Q143,IF((J143-J142)&lt;0,1000+J143-J142-O142,J143-J142-O142),""),""),""),""),"")</f>
        <v>#REF!</v>
      </c>
      <c r="Q142" s="1">
        <v>1</v>
      </c>
      <c r="R142" s="1" t="e">
        <f>IF(#REF!&lt;&gt;#REF!,COUNTIFS($K$112:$K$1378,$K$112,#REF!,#REF!),"")</f>
        <v>#REF!</v>
      </c>
      <c r="S142" s="1" t="e">
        <f>IF(AND(#REF!&lt;&gt;#REF!,#REF!=#REF!,M142="positive",M143="negative"),1,"")</f>
        <v>#REF!</v>
      </c>
      <c r="T142" s="1" t="e">
        <f>IF(AND(#REF!=#REF!,K:K="stroke",M:M="positive",S142&lt;&gt;"1"),1,"")</f>
        <v>#REF!</v>
      </c>
      <c r="U142" s="1" t="e">
        <f>IF((AND(R142&lt;&gt;"",W142&lt;&gt;1,K:K="stroke",M:M="negative",#REF!=#REF!)),IF(W142&lt;&gt;0,"",1),"")</f>
        <v>#REF!</v>
      </c>
      <c r="V142" s="1" t="e">
        <f>IF(R142="","",(SUM(S142:U142)+W142))</f>
        <v>#REF!</v>
      </c>
      <c r="W142" s="1" t="e">
        <f>IF(#REF!&lt;&gt;#REF!,COUNTIFS($K$112:$K$1378,"up",#REF!,#REF!),"")</f>
        <v>#REF!</v>
      </c>
      <c r="X142" s="1" t="e">
        <f>IF(#REF!&lt;&gt;#REF!,COUNTIFS($K$112:$K$1378,"SRS",#REF!,#REF!),"")</f>
        <v>#REF!</v>
      </c>
      <c r="Y142" s="1" t="e">
        <f>IF(R142&lt;&gt;"",IF(R142=1,"",COUNTIFS($O$112:$O$1378,"&gt;40",#REF!,#REF!)),"")</f>
        <v>#REF!</v>
      </c>
      <c r="AA142" s="9"/>
    </row>
    <row r="143" spans="1:34">
      <c r="A143" s="7">
        <f t="shared" si="6"/>
        <v>60595</v>
      </c>
      <c r="B143" s="8" t="str">
        <f t="shared" si="7"/>
        <v>2017210164955</v>
      </c>
      <c r="C143" s="1" t="str">
        <f t="shared" si="8"/>
        <v>2017210</v>
      </c>
      <c r="D143" s="1">
        <v>2017</v>
      </c>
      <c r="E143" s="1">
        <v>2</v>
      </c>
      <c r="F143" s="1">
        <v>10</v>
      </c>
      <c r="G143" s="1">
        <v>16</v>
      </c>
      <c r="H143" s="1">
        <v>49</v>
      </c>
      <c r="I143" s="1">
        <v>55</v>
      </c>
      <c r="J143" s="1">
        <v>45</v>
      </c>
      <c r="K143" s="1" t="s">
        <v>0</v>
      </c>
      <c r="L143" s="1" t="e">
        <f>IF(#REF!=#REF!,IF(K143="Stroke",IF(K144="Stroke",IF((J144-J143)&lt;0,1000+J144-J143,J144-J143),""),""),"")</f>
        <v>#REF!</v>
      </c>
      <c r="M143" s="1" t="s">
        <v>1</v>
      </c>
      <c r="N143" s="1" t="s">
        <v>2</v>
      </c>
      <c r="O143" s="1">
        <v>4</v>
      </c>
      <c r="P143" s="1" t="e">
        <f>IF(#REF!=#REF!,IF(K143="Stroke",IF(K144="Stroke",IF(#REF!=#REF!,IF(Q143=Q144,IF((J144-J143)&lt;0,1000+J144-J143-O143,J144-J143-O143),""),""),""),""),"")</f>
        <v>#REF!</v>
      </c>
      <c r="Q143" s="1">
        <v>1</v>
      </c>
      <c r="R143" s="1" t="e">
        <f>IF(#REF!&lt;&gt;#REF!,COUNTIFS($M$2:$M$988,$M$2,$C$2:$C$988,#REF!),"")</f>
        <v>#REF!</v>
      </c>
      <c r="S143" s="1" t="e">
        <f>IF(R143&lt;&gt;"",IF(R143=1,"",COUNTIFS($Q$2:$Q$988,"&gt;40",$C$2:$C$988,#REF!)),"")</f>
        <v>#REF!</v>
      </c>
      <c r="U143" s="9"/>
      <c r="V143" s="7"/>
      <c r="W143" s="7"/>
      <c r="X143" s="7"/>
      <c r="Y143" s="7"/>
    </row>
    <row r="144" spans="1:34">
      <c r="A144" s="1">
        <f t="shared" si="6"/>
        <v>60595</v>
      </c>
      <c r="B144" s="2" t="str">
        <f t="shared" si="7"/>
        <v>2017210164955</v>
      </c>
      <c r="C144" s="1" t="str">
        <f t="shared" si="8"/>
        <v>2017210</v>
      </c>
      <c r="D144" s="1">
        <v>2017</v>
      </c>
      <c r="E144" s="1">
        <v>2</v>
      </c>
      <c r="F144" s="1">
        <v>10</v>
      </c>
      <c r="G144" s="1">
        <v>16</v>
      </c>
      <c r="H144" s="1">
        <v>49</v>
      </c>
      <c r="I144" s="1">
        <v>55</v>
      </c>
      <c r="J144" s="1">
        <v>45</v>
      </c>
      <c r="K144" s="1" t="s">
        <v>0</v>
      </c>
      <c r="L144" s="1" t="e">
        <f>IF(#REF!=#REF!,IF(K144="Stroke",IF(K145="Stroke",IF((J145-J144)&lt;0,1000+J145-J144,J145-J144),""),""),"")</f>
        <v>#REF!</v>
      </c>
      <c r="M144" s="1" t="s">
        <v>1</v>
      </c>
      <c r="N144" s="1" t="s">
        <v>2</v>
      </c>
      <c r="O144" s="1">
        <v>4</v>
      </c>
      <c r="P144" s="1" t="e">
        <f>IF(#REF!=#REF!,IF(K144="Stroke",IF(K145="Stroke",IF(#REF!=#REF!,IF(Q144=Q145,IF((J145-J144)&lt;0,1000+J145-J144-O144,J145-J144-O144),""),""),""),""),"")</f>
        <v>#REF!</v>
      </c>
      <c r="Q144" s="1">
        <v>1</v>
      </c>
      <c r="R144" s="1" t="e">
        <f>IF(#REF!&lt;&gt;#REF!,COUNTIFS($K$112:$K$1378,$K$112,#REF!,#REF!),"")</f>
        <v>#REF!</v>
      </c>
      <c r="S144" s="1" t="e">
        <f>IF(AND(#REF!&lt;&gt;#REF!,#REF!=#REF!,M144="positive",M145="negative"),1,"")</f>
        <v>#REF!</v>
      </c>
      <c r="T144" s="1" t="e">
        <f>IF(AND(#REF!=#REF!,K:K="stroke",M:M="positive",S144&lt;&gt;"1"),1,"")</f>
        <v>#REF!</v>
      </c>
      <c r="U144" s="1" t="e">
        <f>IF((AND(R144&lt;&gt;"",W144&lt;&gt;1,K:K="stroke",M:M="negative",#REF!=#REF!)),IF(W144&lt;&gt;0,"",1),"")</f>
        <v>#REF!</v>
      </c>
      <c r="V144" s="1" t="e">
        <f>IF(R144="","",(SUM(S144:U144)+W144))</f>
        <v>#REF!</v>
      </c>
      <c r="W144" s="1" t="e">
        <f>IF(#REF!&lt;&gt;#REF!,COUNTIFS($K$112:$K$1378,"up",#REF!,#REF!),"")</f>
        <v>#REF!</v>
      </c>
      <c r="X144" s="1" t="e">
        <f>IF(#REF!&lt;&gt;#REF!,COUNTIFS($K$112:$K$1378,"SRS",#REF!,#REF!),"")</f>
        <v>#REF!</v>
      </c>
      <c r="Y144" s="1" t="e">
        <f>IF(R144&lt;&gt;"",IF(R144=1,"",COUNTIFS($O$112:$O$1378,"&gt;40",#REF!,#REF!)),"")</f>
        <v>#REF!</v>
      </c>
      <c r="AA144" s="9"/>
    </row>
    <row r="145" spans="1:34">
      <c r="A145" s="7">
        <f t="shared" si="6"/>
        <v>60595</v>
      </c>
      <c r="B145" s="8" t="str">
        <f t="shared" si="7"/>
        <v>2017210164955</v>
      </c>
      <c r="C145" s="1" t="str">
        <f t="shared" si="8"/>
        <v>2017210</v>
      </c>
      <c r="D145" s="1">
        <v>2017</v>
      </c>
      <c r="E145" s="1">
        <v>2</v>
      </c>
      <c r="F145" s="1">
        <v>10</v>
      </c>
      <c r="G145" s="1">
        <v>16</v>
      </c>
      <c r="H145" s="1">
        <v>49</v>
      </c>
      <c r="I145" s="1">
        <v>55</v>
      </c>
      <c r="J145" s="1">
        <v>123</v>
      </c>
      <c r="K145" s="1" t="s">
        <v>0</v>
      </c>
      <c r="L145" s="1" t="e">
        <f>IF(#REF!=#REF!,IF(K145="Stroke",IF(K146="Stroke",IF((J146-J145)&lt;0,1000+J146-J145,J146-J145),""),""),"")</f>
        <v>#REF!</v>
      </c>
      <c r="M145" s="1" t="s">
        <v>1</v>
      </c>
      <c r="N145" s="1" t="s">
        <v>2</v>
      </c>
      <c r="O145" s="1">
        <v>6</v>
      </c>
      <c r="P145" s="1" t="e">
        <f>IF(#REF!=#REF!,IF(K145="Stroke",IF(K146="Stroke",IF(#REF!=#REF!,IF(Q145=Q146,IF((J146-J145)&lt;0,1000+J146-J145-O145,J146-J145-O145),""),""),""),""),"")</f>
        <v>#REF!</v>
      </c>
      <c r="Q145" s="1">
        <v>1</v>
      </c>
      <c r="R145" s="1" t="e">
        <f>IF(#REF!&lt;&gt;#REF!,COUNTIFS($M$2:$M$988,$M$2,$C$2:$C$988,#REF!),"")</f>
        <v>#REF!</v>
      </c>
      <c r="S145" s="1" t="e">
        <f>IF(R145&lt;&gt;"",IF(R145=1,"",COUNTIFS($Q$2:$Q$988,"&gt;40",$C$2:$C$988,#REF!)),"")</f>
        <v>#REF!</v>
      </c>
      <c r="U145" s="9"/>
      <c r="V145" s="7"/>
      <c r="W145" s="7"/>
      <c r="X145" s="7"/>
      <c r="Y145" s="7"/>
    </row>
    <row r="146" spans="1:34">
      <c r="A146" s="1">
        <f t="shared" si="6"/>
        <v>60595</v>
      </c>
      <c r="B146" s="2" t="str">
        <f t="shared" si="7"/>
        <v>2017210164955</v>
      </c>
      <c r="C146" s="1" t="str">
        <f t="shared" si="8"/>
        <v>2017210</v>
      </c>
      <c r="D146" s="1">
        <v>2017</v>
      </c>
      <c r="E146" s="1">
        <v>2</v>
      </c>
      <c r="F146" s="1">
        <v>10</v>
      </c>
      <c r="G146" s="1">
        <v>16</v>
      </c>
      <c r="H146" s="1">
        <v>49</v>
      </c>
      <c r="I146" s="1">
        <v>55</v>
      </c>
      <c r="J146" s="1">
        <v>123</v>
      </c>
      <c r="K146" s="1" t="s">
        <v>0</v>
      </c>
      <c r="L146" s="1" t="e">
        <f>IF(#REF!=#REF!,IF(K146="Stroke",IF(K147="Stroke",IF((J147-J146)&lt;0,1000+J147-J146,J147-J146),""),""),"")</f>
        <v>#REF!</v>
      </c>
      <c r="M146" s="1" t="s">
        <v>1</v>
      </c>
      <c r="N146" s="1" t="s">
        <v>2</v>
      </c>
      <c r="O146" s="1">
        <v>6</v>
      </c>
      <c r="P146" s="1" t="e">
        <f>IF(#REF!=#REF!,IF(K146="Stroke",IF(K147="Stroke",IF(#REF!=#REF!,IF(Q146=Q147,IF((J147-J146)&lt;0,1000+J147-J146-O146,J147-J146-O146),""),""),""),""),"")</f>
        <v>#REF!</v>
      </c>
      <c r="Q146" s="1">
        <v>1</v>
      </c>
      <c r="R146" s="1" t="e">
        <f>IF(#REF!&lt;&gt;#REF!,COUNTIFS($K$112:$K$1378,$K$112,#REF!,#REF!),"")</f>
        <v>#REF!</v>
      </c>
      <c r="S146" s="1" t="e">
        <f>IF(AND(#REF!&lt;&gt;#REF!,#REF!=#REF!,M146="positive",M147="negative"),1,"")</f>
        <v>#REF!</v>
      </c>
      <c r="T146" s="1" t="e">
        <f>IF(AND(#REF!=#REF!,K:K="stroke",M:M="positive",S146&lt;&gt;"1"),1,"")</f>
        <v>#REF!</v>
      </c>
      <c r="U146" s="1" t="e">
        <f>IF((AND(R146&lt;&gt;"",W146&lt;&gt;1,K:K="stroke",M:M="negative",#REF!=#REF!)),IF(W146&lt;&gt;0,"",1),"")</f>
        <v>#REF!</v>
      </c>
      <c r="V146" s="1" t="e">
        <f>IF(R146="","",(SUM(S146:U146)+W146))</f>
        <v>#REF!</v>
      </c>
      <c r="W146" s="1" t="e">
        <f>IF(#REF!&lt;&gt;#REF!,COUNTIFS($K$112:$K$1378,"up",#REF!,#REF!),"")</f>
        <v>#REF!</v>
      </c>
      <c r="X146" s="1" t="e">
        <f>IF(#REF!&lt;&gt;#REF!,COUNTIFS($K$112:$K$1378,"SRS",#REF!,#REF!),"")</f>
        <v>#REF!</v>
      </c>
      <c r="Y146" s="1" t="e">
        <f>IF(R146&lt;&gt;"",IF(R146=1,"",COUNTIFS($O$112:$O$1378,"&gt;40",#REF!,#REF!)),"")</f>
        <v>#REF!</v>
      </c>
      <c r="AA146" s="9"/>
    </row>
    <row r="147" spans="1:34">
      <c r="A147" s="7">
        <f t="shared" si="6"/>
        <v>60595</v>
      </c>
      <c r="B147" s="8" t="str">
        <f t="shared" si="7"/>
        <v>2017210164955</v>
      </c>
      <c r="C147" s="1" t="str">
        <f t="shared" si="8"/>
        <v>2017210</v>
      </c>
      <c r="D147" s="1">
        <v>2017</v>
      </c>
      <c r="E147" s="1">
        <v>2</v>
      </c>
      <c r="F147" s="1">
        <v>10</v>
      </c>
      <c r="G147" s="1">
        <v>16</v>
      </c>
      <c r="H147" s="1">
        <v>49</v>
      </c>
      <c r="I147" s="1">
        <v>55</v>
      </c>
      <c r="J147" s="1">
        <v>193</v>
      </c>
      <c r="K147" s="1" t="s">
        <v>0</v>
      </c>
      <c r="L147" s="1" t="e">
        <f>IF(#REF!=#REF!,IF(K147="Stroke",IF(K148="Stroke",IF((J148-J147)&lt;0,1000+J148-J147,J148-J147),""),""),"")</f>
        <v>#REF!</v>
      </c>
      <c r="M147" s="1" t="s">
        <v>1</v>
      </c>
      <c r="N147" s="1" t="s">
        <v>2</v>
      </c>
      <c r="O147" s="1">
        <v>3</v>
      </c>
      <c r="P147" s="1" t="e">
        <f>IF(#REF!=#REF!,IF(K147="Stroke",IF(K148="Stroke",IF(#REF!=#REF!,IF(Q147=Q148,IF((J148-J147)&lt;0,1000+J148-J147-O147,J148-J147-O147),""),""),""),""),"")</f>
        <v>#REF!</v>
      </c>
      <c r="Q147" s="1">
        <v>1</v>
      </c>
      <c r="R147" s="1" t="e">
        <f>IF(#REF!&lt;&gt;#REF!,COUNTIFS($M$2:$M$988,$M$2,$C$2:$C$988,#REF!),"")</f>
        <v>#REF!</v>
      </c>
      <c r="S147" s="1" t="e">
        <f>IF(R147&lt;&gt;"",IF(R147=1,"",COUNTIFS($Q$2:$Q$988,"&gt;40",$C$2:$C$988,#REF!)),"")</f>
        <v>#REF!</v>
      </c>
      <c r="U147" s="9"/>
      <c r="V147" s="7"/>
      <c r="W147" s="7"/>
      <c r="X147" s="7"/>
      <c r="Y147" s="7"/>
    </row>
    <row r="148" spans="1:34" s="5" customFormat="1">
      <c r="A148" s="1">
        <f t="shared" si="6"/>
        <v>60595</v>
      </c>
      <c r="B148" s="2" t="str">
        <f t="shared" si="7"/>
        <v>2017210164955</v>
      </c>
      <c r="C148" s="1" t="str">
        <f t="shared" si="8"/>
        <v>2017210</v>
      </c>
      <c r="D148" s="1">
        <v>2017</v>
      </c>
      <c r="E148" s="1">
        <v>2</v>
      </c>
      <c r="F148" s="1">
        <v>10</v>
      </c>
      <c r="G148" s="1">
        <v>16</v>
      </c>
      <c r="H148" s="1">
        <v>49</v>
      </c>
      <c r="I148" s="1">
        <v>55</v>
      </c>
      <c r="J148" s="1">
        <v>193</v>
      </c>
      <c r="K148" s="1" t="s">
        <v>0</v>
      </c>
      <c r="L148" s="1" t="e">
        <f>IF(#REF!=#REF!,IF(K148="Stroke",IF(K149="Stroke",IF((J149-J148)&lt;0,1000+J149-J148,J149-J148),""),""),"")</f>
        <v>#REF!</v>
      </c>
      <c r="M148" s="1" t="s">
        <v>1</v>
      </c>
      <c r="N148" s="1" t="s">
        <v>2</v>
      </c>
      <c r="O148" s="1">
        <v>3</v>
      </c>
      <c r="P148" s="1" t="e">
        <f>IF(#REF!=#REF!,IF(K148="Stroke",IF(K149="Stroke",IF(#REF!=#REF!,IF(Q148=Q149,IF((J149-J148)&lt;0,1000+J149-J148-O148,J149-J148-O148),""),""),""),""),"")</f>
        <v>#REF!</v>
      </c>
      <c r="Q148" s="1">
        <v>1</v>
      </c>
      <c r="R148" s="1" t="e">
        <f>IF(#REF!&lt;&gt;#REF!,COUNTIFS($K$112:$K$1378,$K$112,#REF!,#REF!),"")</f>
        <v>#REF!</v>
      </c>
      <c r="S148" s="1" t="e">
        <f>IF(AND(#REF!&lt;&gt;#REF!,#REF!=#REF!,M148="positive",M149="negative"),1,"")</f>
        <v>#REF!</v>
      </c>
      <c r="T148" s="1" t="e">
        <f>IF(AND(#REF!=#REF!,K:K="stroke",M:M="positive",S148&lt;&gt;"1"),1,"")</f>
        <v>#REF!</v>
      </c>
      <c r="U148" s="1" t="e">
        <f>IF((AND(R148&lt;&gt;"",W148&lt;&gt;1,K:K="stroke",M:M="negative",#REF!=#REF!)),IF(W148&lt;&gt;0,"",1),"")</f>
        <v>#REF!</v>
      </c>
      <c r="V148" s="1" t="e">
        <f>IF(R148="","",(SUM(S148:U148)+W148))</f>
        <v>#REF!</v>
      </c>
      <c r="W148" s="1" t="e">
        <f>IF(#REF!&lt;&gt;#REF!,COUNTIFS($K$112:$K$1378,"up",#REF!,#REF!),"")</f>
        <v>#REF!</v>
      </c>
      <c r="X148" s="1" t="e">
        <f>IF(#REF!&lt;&gt;#REF!,COUNTIFS($K$112:$K$1378,"SRS",#REF!,#REF!),"")</f>
        <v>#REF!</v>
      </c>
      <c r="Y148" s="1" t="e">
        <f>IF(R148&lt;&gt;"",IF(R148=1,"",COUNTIFS($O$112:$O$1378,"&gt;40",#REF!,#REF!)),"")</f>
        <v>#REF!</v>
      </c>
      <c r="Z148" s="1"/>
      <c r="AA148" s="9"/>
      <c r="AB148" s="1"/>
      <c r="AC148" s="1"/>
      <c r="AD148" s="1"/>
      <c r="AE148" s="1"/>
      <c r="AF148" s="1"/>
      <c r="AG148" s="1"/>
      <c r="AH148" s="1"/>
    </row>
    <row r="149" spans="1:34">
      <c r="A149" s="7">
        <f t="shared" si="6"/>
        <v>60595</v>
      </c>
      <c r="B149" s="8" t="str">
        <f t="shared" si="7"/>
        <v>2017210164955</v>
      </c>
      <c r="C149" s="1" t="str">
        <f t="shared" si="8"/>
        <v>2017210</v>
      </c>
      <c r="D149" s="1">
        <v>2017</v>
      </c>
      <c r="E149" s="1">
        <v>2</v>
      </c>
      <c r="F149" s="1">
        <v>10</v>
      </c>
      <c r="G149" s="1">
        <v>16</v>
      </c>
      <c r="H149" s="1">
        <v>49</v>
      </c>
      <c r="I149" s="1">
        <v>55</v>
      </c>
      <c r="J149" s="1">
        <v>248</v>
      </c>
      <c r="K149" s="1" t="s">
        <v>0</v>
      </c>
      <c r="L149" s="1" t="e">
        <f>IF(#REF!=#REF!,IF(K149="Stroke",IF(K150="Stroke",IF((J150-J149)&lt;0,1000+J150-J149,J150-J149),""),""),"")</f>
        <v>#REF!</v>
      </c>
      <c r="M149" s="1" t="s">
        <v>1</v>
      </c>
      <c r="N149" s="1" t="s">
        <v>2</v>
      </c>
      <c r="O149" s="1">
        <v>15</v>
      </c>
      <c r="P149" s="1" t="e">
        <f>IF(#REF!=#REF!,IF(K149="Stroke",IF(K150="Stroke",IF(#REF!=#REF!,IF(Q149=Q150,IF((J150-J149)&lt;0,1000+J150-J149-O149,J150-J149-O149),""),""),""),""),"")</f>
        <v>#REF!</v>
      </c>
      <c r="Q149" s="1">
        <v>1</v>
      </c>
      <c r="R149" s="1" t="e">
        <f>IF(#REF!&lt;&gt;#REF!,COUNTIFS($M$2:$M$988,$M$2,$C$2:$C$988,#REF!),"")</f>
        <v>#REF!</v>
      </c>
      <c r="S149" s="1" t="e">
        <f>IF(R149&lt;&gt;"",IF(R149=1,"",COUNTIFS($Q$2:$Q$988,"&gt;40",$C$2:$C$988,#REF!)),"")</f>
        <v>#REF!</v>
      </c>
      <c r="U149" s="9"/>
      <c r="V149" s="7"/>
      <c r="W149" s="7"/>
      <c r="X149" s="7"/>
      <c r="Y149" s="7"/>
    </row>
    <row r="150" spans="1:34">
      <c r="A150" s="1">
        <f t="shared" si="6"/>
        <v>60595</v>
      </c>
      <c r="B150" s="2" t="str">
        <f t="shared" si="7"/>
        <v>2017210164955</v>
      </c>
      <c r="C150" s="1" t="str">
        <f t="shared" si="8"/>
        <v>2017210</v>
      </c>
      <c r="D150" s="1">
        <v>2017</v>
      </c>
      <c r="E150" s="1">
        <v>2</v>
      </c>
      <c r="F150" s="1">
        <v>10</v>
      </c>
      <c r="G150" s="1">
        <v>16</v>
      </c>
      <c r="H150" s="1">
        <v>49</v>
      </c>
      <c r="I150" s="1">
        <v>55</v>
      </c>
      <c r="J150" s="1">
        <v>248</v>
      </c>
      <c r="K150" s="1" t="s">
        <v>0</v>
      </c>
      <c r="L150" s="1" t="e">
        <f>IF(#REF!=#REF!,IF(K150="Stroke",IF(K151="Stroke",IF((J151-J150)&lt;0,1000+J151-J150,J151-J150),""),""),"")</f>
        <v>#REF!</v>
      </c>
      <c r="M150" s="1" t="s">
        <v>1</v>
      </c>
      <c r="N150" s="1" t="s">
        <v>2</v>
      </c>
      <c r="O150" s="1">
        <v>15</v>
      </c>
      <c r="P150" s="1" t="e">
        <f>IF(#REF!=#REF!,IF(K150="Stroke",IF(K151="Stroke",IF(#REF!=#REF!,IF(Q150=Q151,IF((J151-J150)&lt;0,1000+J151-J150-O150,J151-J150-O150),""),""),""),""),"")</f>
        <v>#REF!</v>
      </c>
      <c r="Q150" s="1">
        <v>1</v>
      </c>
      <c r="R150" s="1" t="e">
        <f>IF(#REF!&lt;&gt;#REF!,COUNTIFS($K$112:$K$1378,$K$112,#REF!,#REF!),"")</f>
        <v>#REF!</v>
      </c>
      <c r="S150" s="1" t="e">
        <f>IF(AND(#REF!&lt;&gt;#REF!,#REF!=#REF!,M150="positive",M151="negative"),1,"")</f>
        <v>#REF!</v>
      </c>
      <c r="T150" s="1" t="e">
        <f>IF(AND(#REF!=#REF!,K:K="stroke",M:M="positive",S150&lt;&gt;"1"),1,"")</f>
        <v>#REF!</v>
      </c>
      <c r="U150" s="1" t="e">
        <f>IF((AND(R150&lt;&gt;"",W150&lt;&gt;1,K:K="stroke",M:M="negative",#REF!=#REF!)),IF(W150&lt;&gt;0,"",1),"")</f>
        <v>#REF!</v>
      </c>
      <c r="V150" s="1" t="e">
        <f>IF(R150="","",(SUM(S150:U150)+W150))</f>
        <v>#REF!</v>
      </c>
      <c r="W150" s="1" t="e">
        <f>IF(#REF!&lt;&gt;#REF!,COUNTIFS($K$112:$K$1378,"up",#REF!,#REF!),"")</f>
        <v>#REF!</v>
      </c>
      <c r="X150" s="1" t="e">
        <f>IF(#REF!&lt;&gt;#REF!,COUNTIFS($K$112:$K$1378,"SRS",#REF!,#REF!),"")</f>
        <v>#REF!</v>
      </c>
      <c r="Y150" s="1" t="e">
        <f>IF(R150&lt;&gt;"",IF(R150=1,"",COUNTIFS($O$112:$O$1378,"&gt;40",#REF!,#REF!)),"")</f>
        <v>#REF!</v>
      </c>
      <c r="AA150" s="9"/>
    </row>
    <row r="151" spans="1:34">
      <c r="A151" s="7">
        <f t="shared" si="6"/>
        <v>60595</v>
      </c>
      <c r="B151" s="8" t="str">
        <f t="shared" si="7"/>
        <v>2017210164955</v>
      </c>
      <c r="C151" s="1" t="str">
        <f t="shared" si="8"/>
        <v>2017210</v>
      </c>
      <c r="D151" s="1">
        <v>2017</v>
      </c>
      <c r="E151" s="1">
        <v>2</v>
      </c>
      <c r="F151" s="1">
        <v>10</v>
      </c>
      <c r="G151" s="1">
        <v>16</v>
      </c>
      <c r="H151" s="1">
        <v>49</v>
      </c>
      <c r="I151" s="1">
        <v>55</v>
      </c>
      <c r="J151" s="1">
        <v>253</v>
      </c>
      <c r="K151" s="1" t="s">
        <v>4</v>
      </c>
      <c r="L151" s="1" t="e">
        <f>IF(#REF!=#REF!,IF(K151="Stroke",IF(K152="Stroke",IF((J152-J151)&lt;0,1000+J152-J151,J152-J151),""),""),"")</f>
        <v>#REF!</v>
      </c>
      <c r="M151" s="1" t="s">
        <v>1</v>
      </c>
      <c r="N151" s="1" t="s">
        <v>2</v>
      </c>
      <c r="O151" s="1">
        <v>0</v>
      </c>
      <c r="P151" s="1" t="e">
        <f>IF(#REF!=#REF!,IF(K151="Stroke",IF(K152="Stroke",IF(#REF!=#REF!,IF(Q151=Q152,IF((J152-J151)&lt;0,1000+J152-J151-O151,J152-J151-O151),""),""),""),""),"")</f>
        <v>#REF!</v>
      </c>
      <c r="Q151" s="1">
        <v>1</v>
      </c>
      <c r="R151" s="1" t="e">
        <f>IF(#REF!&lt;&gt;#REF!,COUNTIFS($M$2:$M$988,$M$2,$C$2:$C$988,#REF!),"")</f>
        <v>#REF!</v>
      </c>
      <c r="S151" s="1" t="e">
        <f>IF(R151&lt;&gt;"",IF(R151=1,"",COUNTIFS($Q$2:$Q$988,"&gt;40",$C$2:$C$988,#REF!)),"")</f>
        <v>#REF!</v>
      </c>
      <c r="U151" s="9"/>
      <c r="V151" s="7"/>
      <c r="W151" s="7"/>
      <c r="X151" s="7"/>
      <c r="Y151" s="7"/>
    </row>
    <row r="152" spans="1:34">
      <c r="A152" s="1">
        <f t="shared" si="6"/>
        <v>60595</v>
      </c>
      <c r="B152" s="2" t="str">
        <f t="shared" si="7"/>
        <v>2017210164955</v>
      </c>
      <c r="C152" s="1" t="str">
        <f t="shared" si="8"/>
        <v>2017210</v>
      </c>
      <c r="D152" s="1">
        <v>2017</v>
      </c>
      <c r="E152" s="1">
        <v>2</v>
      </c>
      <c r="F152" s="1">
        <v>10</v>
      </c>
      <c r="G152" s="1">
        <v>16</v>
      </c>
      <c r="H152" s="1">
        <v>49</v>
      </c>
      <c r="I152" s="1">
        <v>55</v>
      </c>
      <c r="J152" s="1">
        <v>253</v>
      </c>
      <c r="K152" s="1" t="s">
        <v>4</v>
      </c>
      <c r="L152" s="1" t="e">
        <f>IF(#REF!=#REF!,IF(K152="Stroke",IF(K153="Stroke",IF((J153-J152)&lt;0,1000+J153-J152,J153-J152),""),""),"")</f>
        <v>#REF!</v>
      </c>
      <c r="M152" s="1" t="s">
        <v>1</v>
      </c>
      <c r="N152" s="1" t="s">
        <v>2</v>
      </c>
      <c r="O152" s="1">
        <v>0</v>
      </c>
      <c r="P152" s="1" t="e">
        <f>IF(#REF!=#REF!,IF(K152="Stroke",IF(K153="Stroke",IF(#REF!=#REF!,IF(Q152=Q153,IF((J153-J152)&lt;0,1000+J153-J152-O152,J153-J152-O152),""),""),""),""),"")</f>
        <v>#REF!</v>
      </c>
      <c r="Q152" s="1">
        <v>1</v>
      </c>
      <c r="R152" s="1" t="e">
        <f>IF(#REF!&lt;&gt;#REF!,COUNTIFS($K$112:$K$1378,$K$112,#REF!,#REF!),"")</f>
        <v>#REF!</v>
      </c>
      <c r="S152" s="1" t="e">
        <f>IF(AND(#REF!&lt;&gt;#REF!,#REF!=#REF!,M152="positive",M153="negative"),1,"")</f>
        <v>#REF!</v>
      </c>
      <c r="T152" s="1" t="e">
        <f>IF(AND(#REF!=#REF!,K:K="stroke",M:M="positive",S152&lt;&gt;"1"),1,"")</f>
        <v>#REF!</v>
      </c>
      <c r="U152" s="1" t="e">
        <f>IF((AND(R152&lt;&gt;"",W152&lt;&gt;1,K:K="stroke",M:M="negative",#REF!=#REF!)),IF(W152&lt;&gt;0,"",1),"")</f>
        <v>#REF!</v>
      </c>
      <c r="V152" s="1" t="e">
        <f>IF(R152="","",(SUM(S152:U152)+W152))</f>
        <v>#REF!</v>
      </c>
      <c r="W152" s="1" t="e">
        <f>IF(#REF!&lt;&gt;#REF!,COUNTIFS($K$112:$K$1378,"up",#REF!,#REF!),"")</f>
        <v>#REF!</v>
      </c>
      <c r="X152" s="1" t="e">
        <f>IF(#REF!&lt;&gt;#REF!,COUNTIFS($K$112:$K$1378,"SRS",#REF!,#REF!),"")</f>
        <v>#REF!</v>
      </c>
      <c r="Y152" s="1" t="e">
        <f>IF(R152&lt;&gt;"",IF(R152=1,"",COUNTIFS($O$112:$O$1378,"&gt;40",#REF!,#REF!)),"")</f>
        <v>#REF!</v>
      </c>
      <c r="AA152" s="9"/>
    </row>
    <row r="153" spans="1:34">
      <c r="A153" s="7">
        <f t="shared" si="6"/>
        <v>60595</v>
      </c>
      <c r="B153" s="8" t="str">
        <f t="shared" si="7"/>
        <v>2017210164955</v>
      </c>
      <c r="C153" s="1" t="str">
        <f t="shared" si="8"/>
        <v>2017210</v>
      </c>
      <c r="D153" s="1">
        <v>2017</v>
      </c>
      <c r="E153" s="1">
        <v>2</v>
      </c>
      <c r="F153" s="1">
        <v>10</v>
      </c>
      <c r="G153" s="1">
        <v>16</v>
      </c>
      <c r="H153" s="1">
        <v>49</v>
      </c>
      <c r="I153" s="1">
        <v>55</v>
      </c>
      <c r="J153" s="1">
        <v>257</v>
      </c>
      <c r="K153" s="1" t="s">
        <v>4</v>
      </c>
      <c r="L153" s="1" t="e">
        <f>IF(#REF!=#REF!,IF(K153="Stroke",IF(K154="Stroke",IF((J154-J153)&lt;0,1000+J154-J153,J154-J153),""),""),"")</f>
        <v>#REF!</v>
      </c>
      <c r="M153" s="1" t="s">
        <v>1</v>
      </c>
      <c r="N153" s="1" t="s">
        <v>2</v>
      </c>
      <c r="O153" s="1">
        <v>0</v>
      </c>
      <c r="P153" s="1" t="e">
        <f>IF(#REF!=#REF!,IF(K153="Stroke",IF(K154="Stroke",IF(#REF!=#REF!,IF(Q153=Q154,IF((J154-J153)&lt;0,1000+J154-J153-O153,J154-J153-O153),""),""),""),""),"")</f>
        <v>#REF!</v>
      </c>
      <c r="Q153" s="1">
        <v>1</v>
      </c>
      <c r="R153" s="1" t="e">
        <f>IF(#REF!&lt;&gt;#REF!,COUNTIFS($M$2:$M$988,$M$2,$C$2:$C$988,#REF!),"")</f>
        <v>#REF!</v>
      </c>
      <c r="S153" s="1" t="e">
        <f>IF(R153&lt;&gt;"",IF(R153=1,"",COUNTIFS($Q$2:$Q$988,"&gt;40",$C$2:$C$988,#REF!)),"")</f>
        <v>#REF!</v>
      </c>
      <c r="U153" s="9"/>
      <c r="V153" s="7"/>
      <c r="W153" s="7"/>
      <c r="X153" s="7"/>
      <c r="Y153" s="7"/>
    </row>
    <row r="154" spans="1:34">
      <c r="A154" s="1">
        <f t="shared" si="6"/>
        <v>60595</v>
      </c>
      <c r="B154" s="2" t="str">
        <f t="shared" si="7"/>
        <v>2017210164955</v>
      </c>
      <c r="C154" s="1" t="str">
        <f t="shared" si="8"/>
        <v>2017210</v>
      </c>
      <c r="D154" s="1">
        <v>2017</v>
      </c>
      <c r="E154" s="1">
        <v>2</v>
      </c>
      <c r="F154" s="1">
        <v>10</v>
      </c>
      <c r="G154" s="1">
        <v>16</v>
      </c>
      <c r="H154" s="1">
        <v>49</v>
      </c>
      <c r="I154" s="1">
        <v>55</v>
      </c>
      <c r="J154" s="1">
        <v>257</v>
      </c>
      <c r="K154" s="1" t="s">
        <v>4</v>
      </c>
      <c r="L154" s="1" t="e">
        <f>IF(#REF!=#REF!,IF(K154="Stroke",IF(K155="Stroke",IF((J155-J154)&lt;0,1000+J155-J154,J155-J154),""),""),"")</f>
        <v>#REF!</v>
      </c>
      <c r="M154" s="1" t="s">
        <v>1</v>
      </c>
      <c r="N154" s="1" t="s">
        <v>2</v>
      </c>
      <c r="O154" s="1">
        <v>0</v>
      </c>
      <c r="P154" s="1" t="e">
        <f>IF(#REF!=#REF!,IF(K154="Stroke",IF(K155="Stroke",IF(#REF!=#REF!,IF(Q154=Q155,IF((J155-J154)&lt;0,1000+J155-J154-O154,J155-J154-O154),""),""),""),""),"")</f>
        <v>#REF!</v>
      </c>
      <c r="Q154" s="1">
        <v>1</v>
      </c>
      <c r="R154" s="1" t="e">
        <f>IF(#REF!&lt;&gt;#REF!,COUNTIFS($K$112:$K$1378,$K$112,#REF!,#REF!),"")</f>
        <v>#REF!</v>
      </c>
      <c r="S154" s="1" t="e">
        <f>IF(AND(#REF!&lt;&gt;#REF!,#REF!=#REF!,M154="positive",M155="negative"),1,"")</f>
        <v>#REF!</v>
      </c>
      <c r="T154" s="1" t="e">
        <f>IF(AND(#REF!=#REF!,K:K="stroke",M:M="positive",S154&lt;&gt;"1"),1,"")</f>
        <v>#REF!</v>
      </c>
      <c r="U154" s="1" t="e">
        <f>IF((AND(R154&lt;&gt;"",W154&lt;&gt;1,K:K="stroke",M:M="negative",#REF!=#REF!)),IF(W154&lt;&gt;0,"",1),"")</f>
        <v>#REF!</v>
      </c>
      <c r="V154" s="1" t="e">
        <f>IF(R154="","",(SUM(S154:U154)+W154))</f>
        <v>#REF!</v>
      </c>
      <c r="W154" s="1" t="e">
        <f>IF(#REF!&lt;&gt;#REF!,COUNTIFS($K$112:$K$1378,"up",#REF!,#REF!),"")</f>
        <v>#REF!</v>
      </c>
      <c r="X154" s="1" t="e">
        <f>IF(#REF!&lt;&gt;#REF!,COUNTIFS($K$112:$K$1378,"SRS",#REF!,#REF!),"")</f>
        <v>#REF!</v>
      </c>
      <c r="Y154" s="1" t="e">
        <f>IF(R154&lt;&gt;"",IF(R154=1,"",COUNTIFS($O$112:$O$1378,"&gt;40",#REF!,#REF!)),"")</f>
        <v>#REF!</v>
      </c>
      <c r="AA154" s="9"/>
    </row>
    <row r="155" spans="1:34">
      <c r="A155" s="7">
        <f t="shared" si="6"/>
        <v>60595</v>
      </c>
      <c r="B155" s="8" t="str">
        <f t="shared" si="7"/>
        <v>2017210164955</v>
      </c>
      <c r="C155" s="1" t="str">
        <f t="shared" si="8"/>
        <v>2017210</v>
      </c>
      <c r="D155" s="1">
        <v>2017</v>
      </c>
      <c r="E155" s="1">
        <v>2</v>
      </c>
      <c r="F155" s="1">
        <v>10</v>
      </c>
      <c r="G155" s="1">
        <v>16</v>
      </c>
      <c r="H155" s="1">
        <v>49</v>
      </c>
      <c r="I155" s="1">
        <v>55</v>
      </c>
      <c r="J155" s="1">
        <v>316</v>
      </c>
      <c r="K155" s="1" t="s">
        <v>0</v>
      </c>
      <c r="L155" s="1" t="e">
        <f>IF(#REF!=#REF!,IF(K155="Stroke",IF(K156="Stroke",IF((J156-J155)&lt;0,1000+J156-J155,J156-J155),""),""),"")</f>
        <v>#REF!</v>
      </c>
      <c r="M155" s="1" t="s">
        <v>1</v>
      </c>
      <c r="N155" s="1" t="s">
        <v>2</v>
      </c>
      <c r="O155" s="1">
        <v>4</v>
      </c>
      <c r="P155" s="1" t="e">
        <f>IF(#REF!=#REF!,IF(K155="Stroke",IF(K156="Stroke",IF(#REF!=#REF!,IF(Q155=Q156,IF((J156-J155)&lt;0,1000+J156-J155-O155,J156-J155-O155),""),""),""),""),"")</f>
        <v>#REF!</v>
      </c>
      <c r="Q155" s="1">
        <v>1</v>
      </c>
      <c r="R155" s="1" t="e">
        <f>IF(#REF!&lt;&gt;#REF!,COUNTIFS($M$2:$M$988,$M$2,$C$2:$C$988,#REF!),"")</f>
        <v>#REF!</v>
      </c>
      <c r="S155" s="1" t="e">
        <f>IF(R155&lt;&gt;"",IF(R155=1,"",COUNTIFS($Q$2:$Q$988,"&gt;40",$C$2:$C$988,#REF!)),"")</f>
        <v>#REF!</v>
      </c>
      <c r="U155" s="9"/>
      <c r="V155" s="7"/>
      <c r="W155" s="7"/>
      <c r="X155" s="7"/>
      <c r="Y155" s="7"/>
    </row>
    <row r="156" spans="1:34">
      <c r="A156" s="1">
        <f t="shared" si="6"/>
        <v>60595</v>
      </c>
      <c r="B156" s="2" t="str">
        <f t="shared" si="7"/>
        <v>2017210164955</v>
      </c>
      <c r="C156" s="1" t="str">
        <f t="shared" si="8"/>
        <v>2017210</v>
      </c>
      <c r="D156" s="1">
        <v>2017</v>
      </c>
      <c r="E156" s="1">
        <v>2</v>
      </c>
      <c r="F156" s="1">
        <v>10</v>
      </c>
      <c r="G156" s="1">
        <v>16</v>
      </c>
      <c r="H156" s="1">
        <v>49</v>
      </c>
      <c r="I156" s="1">
        <v>55</v>
      </c>
      <c r="J156" s="1">
        <v>316</v>
      </c>
      <c r="K156" s="1" t="s">
        <v>0</v>
      </c>
      <c r="L156" s="1" t="e">
        <f>IF(#REF!=#REF!,IF(K156="Stroke",IF(K157="Stroke",IF((J157-J156)&lt;0,1000+J157-J156,J157-J156),""),""),"")</f>
        <v>#REF!</v>
      </c>
      <c r="M156" s="1" t="s">
        <v>1</v>
      </c>
      <c r="N156" s="1" t="s">
        <v>2</v>
      </c>
      <c r="O156" s="1">
        <v>4</v>
      </c>
      <c r="P156" s="1" t="e">
        <f>IF(#REF!=#REF!,IF(K156="Stroke",IF(K157="Stroke",IF(#REF!=#REF!,IF(Q156=Q157,IF((J157-J156)&lt;0,1000+J157-J156-O156,J157-J156-O156),""),""),""),""),"")</f>
        <v>#REF!</v>
      </c>
      <c r="Q156" s="1">
        <v>1</v>
      </c>
      <c r="R156" s="1" t="e">
        <f>IF(#REF!&lt;&gt;#REF!,COUNTIFS($K$112:$K$1378,$K$112,#REF!,#REF!),"")</f>
        <v>#REF!</v>
      </c>
      <c r="S156" s="1" t="e">
        <f>IF(AND(#REF!&lt;&gt;#REF!,#REF!=#REF!,M156="positive",M157="negative"),1,"")</f>
        <v>#REF!</v>
      </c>
      <c r="T156" s="1" t="e">
        <f>IF(AND(#REF!=#REF!,K:K="stroke",M:M="positive",S156&lt;&gt;"1"),1,"")</f>
        <v>#REF!</v>
      </c>
      <c r="U156" s="1" t="e">
        <f>IF((AND(R156&lt;&gt;"",W156&lt;&gt;1,K:K="stroke",M:M="negative",#REF!=#REF!)),IF(W156&lt;&gt;0,"",1),"")</f>
        <v>#REF!</v>
      </c>
      <c r="V156" s="1" t="e">
        <f>IF(R156="","",(SUM(S156:U156)+W156))</f>
        <v>#REF!</v>
      </c>
      <c r="W156" s="1" t="e">
        <f>IF(#REF!&lt;&gt;#REF!,COUNTIFS($K$112:$K$1378,"up",#REF!,#REF!),"")</f>
        <v>#REF!</v>
      </c>
      <c r="X156" s="1" t="e">
        <f>IF(#REF!&lt;&gt;#REF!,COUNTIFS($K$112:$K$1378,"SRS",#REF!,#REF!),"")</f>
        <v>#REF!</v>
      </c>
      <c r="Y156" s="1" t="e">
        <f>IF(R156&lt;&gt;"",IF(R156=1,"",COUNTIFS($O$112:$O$1378,"&gt;40",#REF!,#REF!)),"")</f>
        <v>#REF!</v>
      </c>
      <c r="AA156" s="9"/>
    </row>
    <row r="157" spans="1:34" s="5" customFormat="1">
      <c r="A157" s="7">
        <f t="shared" si="6"/>
        <v>60595</v>
      </c>
      <c r="B157" s="8" t="str">
        <f t="shared" si="7"/>
        <v>2017210164955</v>
      </c>
      <c r="C157" s="1" t="str">
        <f t="shared" si="8"/>
        <v>2017210</v>
      </c>
      <c r="D157" s="1">
        <v>2017</v>
      </c>
      <c r="E157" s="1">
        <v>2</v>
      </c>
      <c r="F157" s="1">
        <v>10</v>
      </c>
      <c r="G157" s="1">
        <v>16</v>
      </c>
      <c r="H157" s="1">
        <v>49</v>
      </c>
      <c r="I157" s="1">
        <v>55</v>
      </c>
      <c r="J157" s="1">
        <v>409</v>
      </c>
      <c r="K157" s="1" t="s">
        <v>0</v>
      </c>
      <c r="L157" s="1" t="e">
        <f>IF(#REF!=#REF!,IF(K157="Stroke",IF(K158="Stroke",IF((J158-J157)&lt;0,1000+J158-J157,J158-J157),""),""),"")</f>
        <v>#REF!</v>
      </c>
      <c r="M157" s="1" t="s">
        <v>1</v>
      </c>
      <c r="N157" s="1" t="s">
        <v>2</v>
      </c>
      <c r="O157" s="1">
        <v>11</v>
      </c>
      <c r="P157" s="1" t="e">
        <f>IF(#REF!=#REF!,IF(K157="Stroke",IF(K158="Stroke",IF(#REF!=#REF!,IF(Q157=Q158,IF((J158-J157)&lt;0,1000+J158-J157-O157,J158-J157-O157),""),""),""),""),"")</f>
        <v>#REF!</v>
      </c>
      <c r="Q157" s="1">
        <v>1</v>
      </c>
      <c r="R157" s="1" t="e">
        <f>IF(#REF!&lt;&gt;#REF!,COUNTIFS($M$2:$M$988,$M$2,$C$2:$C$988,#REF!),"")</f>
        <v>#REF!</v>
      </c>
      <c r="S157" s="1" t="e">
        <f>IF(R157&lt;&gt;"",IF(R157=1,"",COUNTIFS($Q$2:$Q$988,"&gt;40",$C$2:$C$988,#REF!)),"")</f>
        <v>#REF!</v>
      </c>
      <c r="T157" s="1"/>
      <c r="U157" s="9"/>
      <c r="V157" s="7"/>
      <c r="W157" s="7"/>
      <c r="X157" s="7"/>
      <c r="Y157" s="7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>
      <c r="A158" s="1">
        <f t="shared" si="6"/>
        <v>60595</v>
      </c>
      <c r="B158" s="2" t="str">
        <f t="shared" si="7"/>
        <v>2017210164955</v>
      </c>
      <c r="C158" s="1" t="str">
        <f t="shared" si="8"/>
        <v>2017210</v>
      </c>
      <c r="D158" s="1">
        <v>2017</v>
      </c>
      <c r="E158" s="1">
        <v>2</v>
      </c>
      <c r="F158" s="1">
        <v>10</v>
      </c>
      <c r="G158" s="1">
        <v>16</v>
      </c>
      <c r="H158" s="1">
        <v>49</v>
      </c>
      <c r="I158" s="1">
        <v>55</v>
      </c>
      <c r="J158" s="1">
        <v>409</v>
      </c>
      <c r="K158" s="1" t="s">
        <v>0</v>
      </c>
      <c r="L158" s="1" t="e">
        <f>IF(#REF!=#REF!,IF(K158="Stroke",IF(K159="Stroke",IF((J159-J158)&lt;0,1000+J159-J158,J159-J158),""),""),"")</f>
        <v>#REF!</v>
      </c>
      <c r="M158" s="1" t="s">
        <v>1</v>
      </c>
      <c r="N158" s="1" t="s">
        <v>2</v>
      </c>
      <c r="O158" s="1">
        <v>11</v>
      </c>
      <c r="P158" s="1" t="e">
        <f>IF(#REF!=#REF!,IF(K158="Stroke",IF(K159="Stroke",IF(#REF!=#REF!,IF(Q158=Q159,IF((J159-J158)&lt;0,1000+J159-J158-O158,J159-J158-O158),""),""),""),""),"")</f>
        <v>#REF!</v>
      </c>
      <c r="Q158" s="1">
        <v>1</v>
      </c>
      <c r="R158" s="1" t="e">
        <f>IF(#REF!&lt;&gt;#REF!,COUNTIFS($K$112:$K$1378,$K$112,#REF!,#REF!),"")</f>
        <v>#REF!</v>
      </c>
      <c r="S158" s="1" t="e">
        <f>IF(AND(#REF!&lt;&gt;#REF!,#REF!=#REF!,M158="positive",M159="negative"),1,"")</f>
        <v>#REF!</v>
      </c>
      <c r="T158" s="1" t="e">
        <f>IF(AND(#REF!=#REF!,K:K="stroke",M:M="positive",S158&lt;&gt;"1"),1,"")</f>
        <v>#REF!</v>
      </c>
      <c r="U158" s="1" t="e">
        <f>IF((AND(R158&lt;&gt;"",W158&lt;&gt;1,K:K="stroke",M:M="negative",#REF!=#REF!)),IF(W158&lt;&gt;0,"",1),"")</f>
        <v>#REF!</v>
      </c>
      <c r="V158" s="1" t="e">
        <f>IF(R158="","",(SUM(S158:U158)+W158))</f>
        <v>#REF!</v>
      </c>
      <c r="W158" s="1" t="e">
        <f>IF(#REF!&lt;&gt;#REF!,COUNTIFS($K$112:$K$1378,"up",#REF!,#REF!),"")</f>
        <v>#REF!</v>
      </c>
      <c r="X158" s="1" t="e">
        <f>IF(#REF!&lt;&gt;#REF!,COUNTIFS($K$112:$K$1378,"SRS",#REF!,#REF!),"")</f>
        <v>#REF!</v>
      </c>
      <c r="Y158" s="1" t="e">
        <f>IF(R158&lt;&gt;"",IF(R158=1,"",COUNTIFS($O$112:$O$1378,"&gt;40",#REF!,#REF!)),"")</f>
        <v>#REF!</v>
      </c>
      <c r="AA158" s="9"/>
    </row>
    <row r="159" spans="1:34">
      <c r="A159" s="7">
        <f t="shared" si="6"/>
        <v>60595</v>
      </c>
      <c r="B159" s="8" t="str">
        <f t="shared" si="7"/>
        <v>2017210164955</v>
      </c>
      <c r="C159" s="1" t="str">
        <f t="shared" si="8"/>
        <v>2017210</v>
      </c>
      <c r="D159" s="1">
        <v>2017</v>
      </c>
      <c r="E159" s="1">
        <v>2</v>
      </c>
      <c r="F159" s="1">
        <v>10</v>
      </c>
      <c r="G159" s="1">
        <v>16</v>
      </c>
      <c r="H159" s="1">
        <v>49</v>
      </c>
      <c r="I159" s="1">
        <v>55</v>
      </c>
      <c r="J159" s="1">
        <v>465</v>
      </c>
      <c r="K159" s="1" t="s">
        <v>0</v>
      </c>
      <c r="L159" s="1" t="e">
        <f>IF(#REF!=#REF!,IF(K159="Stroke",IF(K160="Stroke",IF((J160-J159)&lt;0,1000+J160-J159,J160-J159),""),""),"")</f>
        <v>#REF!</v>
      </c>
      <c r="M159" s="1" t="s">
        <v>1</v>
      </c>
      <c r="N159" s="1" t="s">
        <v>2</v>
      </c>
      <c r="O159" s="1">
        <v>2</v>
      </c>
      <c r="P159" s="1" t="e">
        <f>IF(#REF!=#REF!,IF(K159="Stroke",IF(K160="Stroke",IF(#REF!=#REF!,IF(Q159=Q160,IF((J160-J159)&lt;0,1000+J160-J159-O159,J160-J159-O159),""),""),""),""),"")</f>
        <v>#REF!</v>
      </c>
      <c r="Q159" s="1">
        <v>1</v>
      </c>
      <c r="R159" s="1" t="e">
        <f>IF(#REF!&lt;&gt;#REF!,COUNTIFS($M$2:$M$988,$M$2,$C$2:$C$988,#REF!),"")</f>
        <v>#REF!</v>
      </c>
      <c r="S159" s="1" t="e">
        <f>IF(R159&lt;&gt;"",IF(R159=1,"",COUNTIFS($Q$2:$Q$988,"&gt;40",$C$2:$C$988,#REF!)),"")</f>
        <v>#REF!</v>
      </c>
      <c r="U159" s="9"/>
      <c r="V159" s="7"/>
      <c r="W159" s="7"/>
      <c r="X159" s="7"/>
      <c r="Y159" s="7"/>
    </row>
    <row r="160" spans="1:34">
      <c r="A160" s="1">
        <f t="shared" si="6"/>
        <v>60595</v>
      </c>
      <c r="B160" s="2" t="str">
        <f t="shared" si="7"/>
        <v>2017210164955</v>
      </c>
      <c r="C160" s="1" t="str">
        <f t="shared" si="8"/>
        <v>2017210</v>
      </c>
      <c r="D160" s="1">
        <v>2017</v>
      </c>
      <c r="E160" s="1">
        <v>2</v>
      </c>
      <c r="F160" s="1">
        <v>10</v>
      </c>
      <c r="G160" s="1">
        <v>16</v>
      </c>
      <c r="H160" s="1">
        <v>49</v>
      </c>
      <c r="I160" s="1">
        <v>55</v>
      </c>
      <c r="J160" s="1">
        <v>465</v>
      </c>
      <c r="K160" s="1" t="s">
        <v>0</v>
      </c>
      <c r="L160" s="1" t="e">
        <f>IF(#REF!=#REF!,IF(K160="Stroke",IF(K161="Stroke",IF((J161-J160)&lt;0,1000+J161-J160,J161-J160),""),""),"")</f>
        <v>#REF!</v>
      </c>
      <c r="M160" s="1" t="s">
        <v>1</v>
      </c>
      <c r="N160" s="1" t="s">
        <v>2</v>
      </c>
      <c r="O160" s="1">
        <v>2</v>
      </c>
      <c r="P160" s="1" t="e">
        <f>IF(#REF!=#REF!,IF(K160="Stroke",IF(K161="Stroke",IF(#REF!=#REF!,IF(Q160=Q161,IF((J161-J160)&lt;0,1000+J161-J160-O160,J161-J160-O160),""),""),""),""),"")</f>
        <v>#REF!</v>
      </c>
      <c r="Q160" s="1">
        <v>1</v>
      </c>
      <c r="R160" s="1" t="e">
        <f>IF(#REF!&lt;&gt;#REF!,COUNTIFS($K$112:$K$1378,$K$112,#REF!,#REF!),"")</f>
        <v>#REF!</v>
      </c>
      <c r="S160" s="1" t="e">
        <f>IF(AND(#REF!&lt;&gt;#REF!,#REF!=#REF!,M160="positive",M161="negative"),1,"")</f>
        <v>#REF!</v>
      </c>
      <c r="T160" s="1" t="e">
        <f>IF(AND(#REF!=#REF!,K:K="stroke",M:M="positive",S160&lt;&gt;"1"),1,"")</f>
        <v>#REF!</v>
      </c>
      <c r="U160" s="1" t="e">
        <f>IF((AND(R160&lt;&gt;"",W160&lt;&gt;1,K:K="stroke",M:M="negative",#REF!=#REF!)),IF(W160&lt;&gt;0,"",1),"")</f>
        <v>#REF!</v>
      </c>
      <c r="V160" s="1" t="e">
        <f>IF(R160="","",(SUM(S160:U160)+W160))</f>
        <v>#REF!</v>
      </c>
      <c r="W160" s="1" t="e">
        <f>IF(#REF!&lt;&gt;#REF!,COUNTIFS($K$112:$K$1378,"up",#REF!,#REF!),"")</f>
        <v>#REF!</v>
      </c>
      <c r="X160" s="1" t="e">
        <f>IF(#REF!&lt;&gt;#REF!,COUNTIFS($K$112:$K$1378,"SRS",#REF!,#REF!),"")</f>
        <v>#REF!</v>
      </c>
      <c r="Y160" s="1" t="e">
        <f>IF(R160&lt;&gt;"",IF(R160=1,"",COUNTIFS($O$112:$O$1378,"&gt;40",#REF!,#REF!)),"")</f>
        <v>#REF!</v>
      </c>
      <c r="AA160" s="9"/>
    </row>
    <row r="161" spans="1:34">
      <c r="A161" s="7">
        <f t="shared" si="6"/>
        <v>60595</v>
      </c>
      <c r="B161" s="8" t="str">
        <f t="shared" si="7"/>
        <v>2017210164955</v>
      </c>
      <c r="C161" s="1" t="str">
        <f t="shared" si="8"/>
        <v>2017210</v>
      </c>
      <c r="D161" s="1">
        <v>2017</v>
      </c>
      <c r="E161" s="1">
        <v>2</v>
      </c>
      <c r="F161" s="1">
        <v>10</v>
      </c>
      <c r="G161" s="1">
        <v>16</v>
      </c>
      <c r="H161" s="1">
        <v>49</v>
      </c>
      <c r="I161" s="1">
        <v>55</v>
      </c>
      <c r="J161" s="1">
        <v>487</v>
      </c>
      <c r="K161" s="1" t="s">
        <v>0</v>
      </c>
      <c r="L161" s="1" t="e">
        <f>IF(#REF!=#REF!,IF(K161="Stroke",IF(K162="Stroke",IF((J162-J161)&lt;0,1000+J162-J161,J162-J161),""),""),"")</f>
        <v>#REF!</v>
      </c>
      <c r="M161" s="1" t="s">
        <v>1</v>
      </c>
      <c r="N161" s="1" t="s">
        <v>2</v>
      </c>
      <c r="O161" s="1">
        <v>1</v>
      </c>
      <c r="P161" s="1" t="e">
        <f>IF(#REF!=#REF!,IF(K161="Stroke",IF(K162="Stroke",IF(#REF!=#REF!,IF(Q161=Q162,IF((J162-J161)&lt;0,1000+J162-J161-O161,J162-J161-O161),""),""),""),""),"")</f>
        <v>#REF!</v>
      </c>
      <c r="Q161" s="1">
        <v>1</v>
      </c>
      <c r="R161" s="1" t="e">
        <f>IF(#REF!&lt;&gt;#REF!,COUNTIFS($M$2:$M$988,$M$2,$C$2:$C$988,#REF!),"")</f>
        <v>#REF!</v>
      </c>
      <c r="S161" s="1" t="e">
        <f>IF(R161&lt;&gt;"",IF(R161=1,"",COUNTIFS($Q$2:$Q$988,"&gt;40",$C$2:$C$988,#REF!)),"")</f>
        <v>#REF!</v>
      </c>
      <c r="U161" s="9"/>
      <c r="V161" s="7"/>
      <c r="W161" s="7"/>
      <c r="X161" s="7"/>
      <c r="Y161" s="7"/>
    </row>
    <row r="162" spans="1:34">
      <c r="A162" s="1">
        <f t="shared" si="6"/>
        <v>60595</v>
      </c>
      <c r="B162" s="2" t="str">
        <f t="shared" si="7"/>
        <v>2017210164955</v>
      </c>
      <c r="C162" s="1" t="str">
        <f t="shared" si="8"/>
        <v>2017210</v>
      </c>
      <c r="D162" s="1">
        <v>2017</v>
      </c>
      <c r="E162" s="1">
        <v>2</v>
      </c>
      <c r="F162" s="1">
        <v>10</v>
      </c>
      <c r="G162" s="1">
        <v>16</v>
      </c>
      <c r="H162" s="1">
        <v>49</v>
      </c>
      <c r="I162" s="1">
        <v>55</v>
      </c>
      <c r="J162" s="1">
        <v>487</v>
      </c>
      <c r="K162" s="1" t="s">
        <v>0</v>
      </c>
      <c r="L162" s="1" t="e">
        <f>IF(#REF!=#REF!,IF(K162="Stroke",IF(K163="Stroke",IF((J163-J162)&lt;0,1000+J163-J162,J163-J162),""),""),"")</f>
        <v>#REF!</v>
      </c>
      <c r="M162" s="1" t="s">
        <v>1</v>
      </c>
      <c r="N162" s="1" t="s">
        <v>2</v>
      </c>
      <c r="O162" s="1">
        <v>1</v>
      </c>
      <c r="P162" s="1" t="e">
        <f>IF(#REF!=#REF!,IF(K162="Stroke",IF(K163="Stroke",IF(#REF!=#REF!,IF(Q162=Q163,IF((J163-J162)&lt;0,1000+J163-J162-O162,J163-J162-O162),""),""),""),""),"")</f>
        <v>#REF!</v>
      </c>
      <c r="Q162" s="1">
        <v>1</v>
      </c>
      <c r="R162" s="1" t="e">
        <f>IF(#REF!&lt;&gt;#REF!,COUNTIFS($K$112:$K$1378,$K$112,#REF!,#REF!),"")</f>
        <v>#REF!</v>
      </c>
      <c r="S162" s="1" t="e">
        <f>IF(AND(#REF!&lt;&gt;#REF!,#REF!=#REF!,M162="positive",M163="negative"),1,"")</f>
        <v>#REF!</v>
      </c>
      <c r="T162" s="1" t="e">
        <f>IF(AND(#REF!=#REF!,K:K="stroke",M:M="positive",S162&lt;&gt;"1"),1,"")</f>
        <v>#REF!</v>
      </c>
      <c r="U162" s="1" t="e">
        <f>IF((AND(R162&lt;&gt;"",W162&lt;&gt;1,K:K="stroke",M:M="negative",#REF!=#REF!)),IF(W162&lt;&gt;0,"",1),"")</f>
        <v>#REF!</v>
      </c>
      <c r="V162" s="1" t="e">
        <f>IF(R162="","",(SUM(S162:U162)+W162))</f>
        <v>#REF!</v>
      </c>
      <c r="W162" s="1" t="e">
        <f>IF(#REF!&lt;&gt;#REF!,COUNTIFS($K$112:$K$1378,"up",#REF!,#REF!),"")</f>
        <v>#REF!</v>
      </c>
      <c r="X162" s="1" t="e">
        <f>IF(#REF!&lt;&gt;#REF!,COUNTIFS($K$112:$K$1378,"SRS",#REF!,#REF!),"")</f>
        <v>#REF!</v>
      </c>
      <c r="Y162" s="1" t="e">
        <f>IF(R162&lt;&gt;"",IF(R162=1,"",COUNTIFS($O$112:$O$1378,"&gt;40",#REF!,#REF!)),"")</f>
        <v>#REF!</v>
      </c>
      <c r="AA162" s="9"/>
    </row>
    <row r="163" spans="1:34">
      <c r="A163" s="7">
        <f t="shared" si="6"/>
        <v>60595</v>
      </c>
      <c r="B163" s="8" t="str">
        <f t="shared" si="7"/>
        <v>2017210164955</v>
      </c>
      <c r="C163" s="1" t="str">
        <f t="shared" si="8"/>
        <v>2017210</v>
      </c>
      <c r="D163" s="1">
        <v>2017</v>
      </c>
      <c r="E163" s="1">
        <v>2</v>
      </c>
      <c r="F163" s="1">
        <v>10</v>
      </c>
      <c r="G163" s="1">
        <v>16</v>
      </c>
      <c r="H163" s="1">
        <v>49</v>
      </c>
      <c r="I163" s="1">
        <v>55</v>
      </c>
      <c r="J163" s="1">
        <v>517</v>
      </c>
      <c r="K163" s="1" t="s">
        <v>0</v>
      </c>
      <c r="L163" s="1" t="e">
        <f>IF(#REF!=#REF!,IF(K163="Stroke",IF(K164="Stroke",IF((J164-J163)&lt;0,1000+J164-J163,J164-J163),""),""),"")</f>
        <v>#REF!</v>
      </c>
      <c r="M163" s="1" t="s">
        <v>1</v>
      </c>
      <c r="N163" s="1" t="s">
        <v>2</v>
      </c>
      <c r="O163" s="1">
        <v>2</v>
      </c>
      <c r="P163" s="1" t="e">
        <f>IF(#REF!=#REF!,IF(K163="Stroke",IF(K164="Stroke",IF(#REF!=#REF!,IF(Q163=Q164,IF((J164-J163)&lt;0,1000+J164-J163-O163,J164-J163-O163),""),""),""),""),"")</f>
        <v>#REF!</v>
      </c>
      <c r="Q163" s="1">
        <v>1</v>
      </c>
      <c r="R163" s="1" t="e">
        <f>IF(#REF!&lt;&gt;#REF!,COUNTIFS($M$2:$M$988,$M$2,$C$2:$C$988,#REF!),"")</f>
        <v>#REF!</v>
      </c>
      <c r="S163" s="1" t="e">
        <f>IF(R163&lt;&gt;"",IF(R163=1,"",COUNTIFS($Q$2:$Q$988,"&gt;40",$C$2:$C$988,#REF!)),"")</f>
        <v>#REF!</v>
      </c>
      <c r="U163" s="9"/>
      <c r="V163" s="7"/>
      <c r="W163" s="7"/>
      <c r="X163" s="7"/>
      <c r="Y163" s="7"/>
    </row>
    <row r="164" spans="1:34">
      <c r="A164" s="1">
        <f t="shared" si="6"/>
        <v>60595</v>
      </c>
      <c r="B164" s="2" t="str">
        <f t="shared" si="7"/>
        <v>2017210164955</v>
      </c>
      <c r="C164" s="1" t="str">
        <f t="shared" si="8"/>
        <v>2017210</v>
      </c>
      <c r="D164" s="1">
        <v>2017</v>
      </c>
      <c r="E164" s="1">
        <v>2</v>
      </c>
      <c r="F164" s="1">
        <v>10</v>
      </c>
      <c r="G164" s="1">
        <v>16</v>
      </c>
      <c r="H164" s="1">
        <v>49</v>
      </c>
      <c r="I164" s="1">
        <v>55</v>
      </c>
      <c r="J164" s="1">
        <v>517</v>
      </c>
      <c r="K164" s="1" t="s">
        <v>0</v>
      </c>
      <c r="L164" s="1" t="e">
        <f>IF(#REF!=#REF!,IF(K164="Stroke",IF(K165="Stroke",IF((J165-J164)&lt;0,1000+J165-J164,J165-J164),""),""),"")</f>
        <v>#REF!</v>
      </c>
      <c r="M164" s="1" t="s">
        <v>1</v>
      </c>
      <c r="N164" s="1" t="s">
        <v>2</v>
      </c>
      <c r="O164" s="1">
        <v>2</v>
      </c>
      <c r="P164" s="1" t="e">
        <f>IF(#REF!=#REF!,IF(K164="Stroke",IF(K165="Stroke",IF(#REF!=#REF!,IF(Q164=Q165,IF((J165-J164)&lt;0,1000+J165-J164-O164,J165-J164-O164),""),""),""),""),"")</f>
        <v>#REF!</v>
      </c>
      <c r="Q164" s="1">
        <v>1</v>
      </c>
      <c r="R164" s="1" t="e">
        <f>IF(#REF!&lt;&gt;#REF!,COUNTIFS($K$112:$K$1378,$K$112,#REF!,#REF!),"")</f>
        <v>#REF!</v>
      </c>
      <c r="S164" s="1" t="e">
        <f>IF(AND(#REF!&lt;&gt;#REF!,#REF!=#REF!,M164="positive",M165="negative"),1,"")</f>
        <v>#REF!</v>
      </c>
      <c r="T164" s="1" t="e">
        <f>IF(AND(#REF!=#REF!,K:K="stroke",M:M="positive",S164&lt;&gt;"1"),1,"")</f>
        <v>#REF!</v>
      </c>
      <c r="U164" s="1" t="e">
        <f>IF((AND(R164&lt;&gt;"",W164&lt;&gt;1,K:K="stroke",M:M="negative",#REF!=#REF!)),IF(W164&lt;&gt;0,"",1),"")</f>
        <v>#REF!</v>
      </c>
      <c r="V164" s="1" t="e">
        <f>IF(R164="","",(SUM(S164:U164)+W164))</f>
        <v>#REF!</v>
      </c>
      <c r="W164" s="1" t="e">
        <f>IF(#REF!&lt;&gt;#REF!,COUNTIFS($K$112:$K$1378,"up",#REF!,#REF!),"")</f>
        <v>#REF!</v>
      </c>
      <c r="X164" s="1" t="e">
        <f>IF(#REF!&lt;&gt;#REF!,COUNTIFS($K$112:$K$1378,"SRS",#REF!,#REF!),"")</f>
        <v>#REF!</v>
      </c>
      <c r="Y164" s="1" t="e">
        <f>IF(R164&lt;&gt;"",IF(R164=1,"",COUNTIFS($O$112:$O$1378,"&gt;40",#REF!,#REF!)),"")</f>
        <v>#REF!</v>
      </c>
      <c r="AA164" s="9"/>
    </row>
    <row r="165" spans="1:34">
      <c r="A165" s="3">
        <f t="shared" si="6"/>
        <v>60721</v>
      </c>
      <c r="B165" s="4" t="str">
        <f t="shared" si="7"/>
        <v>201721016521</v>
      </c>
      <c r="C165" s="5" t="str">
        <f t="shared" si="8"/>
        <v>2017210</v>
      </c>
      <c r="D165" s="5">
        <v>2017</v>
      </c>
      <c r="E165" s="5">
        <v>2</v>
      </c>
      <c r="F165" s="5">
        <v>10</v>
      </c>
      <c r="G165" s="5">
        <v>16</v>
      </c>
      <c r="H165" s="5">
        <v>52</v>
      </c>
      <c r="I165" s="5">
        <v>1</v>
      </c>
      <c r="J165" s="5">
        <v>443</v>
      </c>
      <c r="K165" s="5" t="s">
        <v>0</v>
      </c>
      <c r="L165" s="5" t="e">
        <f>IF(#REF!=#REF!,IF(K165="Stroke",IF(K166="Stroke",IF((J166-J165)&lt;0,1000+J166-J165,J166-J165),""),""),"")</f>
        <v>#REF!</v>
      </c>
      <c r="M165" s="5" t="s">
        <v>1</v>
      </c>
      <c r="N165" s="5" t="s">
        <v>2</v>
      </c>
      <c r="O165" s="5">
        <v>246</v>
      </c>
      <c r="P165" s="5" t="e">
        <f>IF(#REF!=#REF!,IF(K165="Stroke",IF(K166="Stroke",IF(#REF!=#REF!,IF(Q165=Q166,IF((J166-J165)&lt;0,1000+J166-J165-O165,J166-J165-O165),""),""),""),""),"")</f>
        <v>#REF!</v>
      </c>
      <c r="Q165" s="5">
        <v>1</v>
      </c>
      <c r="R165" s="5" t="e">
        <f>IF(#REF!&lt;&gt;#REF!,COUNTIFS($M$2:$M$988,$M$2,$C$2:$C$988,#REF!),"")</f>
        <v>#REF!</v>
      </c>
      <c r="S165" s="5" t="e">
        <f>IF(R165&lt;&gt;"",IF(R165=1,"",COUNTIFS($Q$2:$Q$988,"&gt;40",$C$2:$C$988,#REF!)),"")</f>
        <v>#REF!</v>
      </c>
      <c r="T165" s="5"/>
      <c r="U165" s="10"/>
      <c r="V165" s="3"/>
      <c r="W165" s="3"/>
      <c r="X165" s="3"/>
      <c r="Y165" s="3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>
      <c r="A166" s="5">
        <f t="shared" si="6"/>
        <v>60721</v>
      </c>
      <c r="B166" s="6" t="str">
        <f t="shared" si="7"/>
        <v>201721016521</v>
      </c>
      <c r="C166" s="5" t="str">
        <f t="shared" si="8"/>
        <v>2017210</v>
      </c>
      <c r="D166" s="5">
        <v>2017</v>
      </c>
      <c r="E166" s="5">
        <v>2</v>
      </c>
      <c r="F166" s="5">
        <v>10</v>
      </c>
      <c r="G166" s="5">
        <v>16</v>
      </c>
      <c r="H166" s="5">
        <v>52</v>
      </c>
      <c r="I166" s="5">
        <v>1</v>
      </c>
      <c r="J166" s="5">
        <v>443</v>
      </c>
      <c r="K166" s="5" t="s">
        <v>0</v>
      </c>
      <c r="L166" s="5" t="e">
        <f>IF(#REF!=#REF!,IF(K166="Stroke",IF(K167="Stroke",IF((J167-J166)&lt;0,1000+J167-J166,J167-J166),""),""),"")</f>
        <v>#REF!</v>
      </c>
      <c r="M166" s="5" t="s">
        <v>1</v>
      </c>
      <c r="N166" s="5" t="s">
        <v>2</v>
      </c>
      <c r="O166" s="5">
        <v>246</v>
      </c>
      <c r="P166" s="5" t="e">
        <f>IF(#REF!=#REF!,IF(K166="Stroke",IF(K167="Stroke",IF(#REF!=#REF!,IF(Q166=Q167,IF((J167-J166)&lt;0,1000+J167-J166-O166,J167-J166-O166),""),""),""),""),"")</f>
        <v>#REF!</v>
      </c>
      <c r="Q166" s="5">
        <v>1</v>
      </c>
      <c r="R166" s="5" t="e">
        <f>IF(#REF!&lt;&gt;#REF!,COUNTIFS($K$112:$K$1378,$K$112,#REF!,#REF!),"")</f>
        <v>#REF!</v>
      </c>
      <c r="S166" s="5" t="e">
        <f>IF(AND(#REF!&lt;&gt;#REF!,#REF!=#REF!,M166="positive",M167="negative"),1,"")</f>
        <v>#REF!</v>
      </c>
      <c r="T166" s="5" t="e">
        <f>IF(AND(#REF!=#REF!,K:K="stroke",M:M="positive",S166&lt;&gt;"1"),1,"")</f>
        <v>#REF!</v>
      </c>
      <c r="U166" s="5" t="e">
        <f>IF((AND(R166&lt;&gt;"",W166&lt;&gt;1,K:K="stroke",M:M="negative",#REF!=#REF!)),IF(W166&lt;&gt;0,"",1),"")</f>
        <v>#REF!</v>
      </c>
      <c r="V166" s="5" t="e">
        <f>IF(R166="","",(SUM(S166:U166)+W166))</f>
        <v>#REF!</v>
      </c>
      <c r="W166" s="5" t="e">
        <f>IF(#REF!&lt;&gt;#REF!,COUNTIFS($K$112:$K$1378,"up",#REF!,#REF!),"")</f>
        <v>#REF!</v>
      </c>
      <c r="X166" s="5" t="e">
        <f>IF(#REF!&lt;&gt;#REF!,COUNTIFS($K$112:$K$1378,"SRS",#REF!,#REF!),"")</f>
        <v>#REF!</v>
      </c>
      <c r="Y166" s="5" t="e">
        <f>IF(R166&lt;&gt;"",IF(R166=1,"",COUNTIFS($O$112:$O$1378,"&gt;40",#REF!,#REF!)),"")</f>
        <v>#REF!</v>
      </c>
      <c r="Z166" s="5"/>
      <c r="AA166" s="10"/>
      <c r="AB166" s="5"/>
      <c r="AC166" s="5"/>
      <c r="AD166" s="5"/>
      <c r="AE166" s="5"/>
      <c r="AF166" s="5"/>
      <c r="AG166" s="5"/>
      <c r="AH166" s="5"/>
    </row>
    <row r="167" spans="1:34">
      <c r="A167" s="7">
        <f t="shared" si="6"/>
        <v>60721</v>
      </c>
      <c r="B167" s="8" t="str">
        <f t="shared" si="7"/>
        <v>201721016521</v>
      </c>
      <c r="C167" s="1" t="str">
        <f t="shared" si="8"/>
        <v>2017210</v>
      </c>
      <c r="D167" s="1">
        <v>2017</v>
      </c>
      <c r="E167" s="1">
        <v>2</v>
      </c>
      <c r="F167" s="1">
        <v>10</v>
      </c>
      <c r="G167" s="1">
        <v>16</v>
      </c>
      <c r="H167" s="1">
        <v>52</v>
      </c>
      <c r="I167" s="1">
        <v>1</v>
      </c>
      <c r="J167" s="1">
        <v>866</v>
      </c>
      <c r="K167" s="1" t="s">
        <v>0</v>
      </c>
      <c r="L167" s="1" t="e">
        <f>IF(#REF!=#REF!,IF(K167="Stroke",IF(K168="Stroke",IF((J168-J167)&lt;0,1000+J168-J167,J168-J167),""),""),"")</f>
        <v>#REF!</v>
      </c>
      <c r="M167" s="1" t="s">
        <v>1</v>
      </c>
      <c r="N167" s="1" t="s">
        <v>2</v>
      </c>
      <c r="O167" s="1">
        <v>21</v>
      </c>
      <c r="P167" s="1" t="e">
        <f>IF(#REF!=#REF!,IF(K167="Stroke",IF(K168="Stroke",IF(#REF!=#REF!,IF(Q167=Q168,IF((J168-J167)&lt;0,1000+J168-J167-O167,J168-J167-O167),""),""),""),""),"")</f>
        <v>#REF!</v>
      </c>
      <c r="Q167" s="1">
        <v>2</v>
      </c>
      <c r="R167" s="1" t="e">
        <f>IF(#REF!&lt;&gt;#REF!,COUNTIFS($M$2:$M$988,$M$2,$C$2:$C$988,#REF!),"")</f>
        <v>#REF!</v>
      </c>
      <c r="S167" s="1" t="e">
        <f>IF(R167&lt;&gt;"",IF(R167=1,"",COUNTIFS($Q$2:$Q$988,"&gt;40",$C$2:$C$988,#REF!)),"")</f>
        <v>#REF!</v>
      </c>
      <c r="U167" s="9" t="s">
        <v>7</v>
      </c>
      <c r="V167" s="7"/>
      <c r="W167" s="7"/>
      <c r="X167" s="7"/>
      <c r="Y167" s="7"/>
    </row>
    <row r="168" spans="1:34">
      <c r="A168" s="1">
        <f t="shared" si="6"/>
        <v>60721</v>
      </c>
      <c r="B168" s="2" t="str">
        <f t="shared" si="7"/>
        <v>201721016521</v>
      </c>
      <c r="C168" s="1" t="str">
        <f t="shared" si="8"/>
        <v>2017210</v>
      </c>
      <c r="D168" s="1">
        <v>2017</v>
      </c>
      <c r="E168" s="1">
        <v>2</v>
      </c>
      <c r="F168" s="1">
        <v>10</v>
      </c>
      <c r="G168" s="1">
        <v>16</v>
      </c>
      <c r="H168" s="1">
        <v>52</v>
      </c>
      <c r="I168" s="1">
        <v>1</v>
      </c>
      <c r="J168" s="1">
        <v>866</v>
      </c>
      <c r="K168" s="1" t="s">
        <v>0</v>
      </c>
      <c r="L168" s="1" t="e">
        <f>IF(#REF!=#REF!,IF(K168="Stroke",IF(K169="Stroke",IF((J169-J168)&lt;0,1000+J169-J168,J169-J168),""),""),"")</f>
        <v>#REF!</v>
      </c>
      <c r="M168" s="1" t="s">
        <v>1</v>
      </c>
      <c r="N168" s="1" t="s">
        <v>2</v>
      </c>
      <c r="O168" s="1">
        <v>21</v>
      </c>
      <c r="P168" s="1" t="e">
        <f>IF(#REF!=#REF!,IF(K168="Stroke",IF(K169="Stroke",IF(#REF!=#REF!,IF(Q168=Q169,IF((J169-J168)&lt;0,1000+J169-J168-O168,J169-J168-O168),""),""),""),""),"")</f>
        <v>#REF!</v>
      </c>
      <c r="Q168" s="1">
        <v>2</v>
      </c>
      <c r="R168" s="1" t="e">
        <f>IF(#REF!&lt;&gt;#REF!,COUNTIFS($K$112:$K$1378,$K$112,#REF!,#REF!),"")</f>
        <v>#REF!</v>
      </c>
      <c r="S168" s="1" t="e">
        <f>IF(AND(#REF!&lt;&gt;#REF!,#REF!=#REF!,M168="positive",M169="negative"),1,"")</f>
        <v>#REF!</v>
      </c>
      <c r="T168" s="1" t="e">
        <f>IF(AND(#REF!=#REF!,K:K="stroke",M:M="positive",S168&lt;&gt;"1"),1,"")</f>
        <v>#REF!</v>
      </c>
      <c r="U168" s="1" t="e">
        <f>IF((AND(R168&lt;&gt;"",W168&lt;&gt;1,K:K="stroke",M:M="negative",#REF!=#REF!)),IF(W168&lt;&gt;0,"",1),"")</f>
        <v>#REF!</v>
      </c>
      <c r="V168" s="1" t="e">
        <f>IF(R168="","",(SUM(S168:U168)+W168))</f>
        <v>#REF!</v>
      </c>
      <c r="W168" s="1" t="e">
        <f>IF(#REF!&lt;&gt;#REF!,COUNTIFS($K$112:$K$1378,"up",#REF!,#REF!),"")</f>
        <v>#REF!</v>
      </c>
      <c r="X168" s="1" t="e">
        <f>IF(#REF!&lt;&gt;#REF!,COUNTIFS($K$112:$K$1378,"SRS",#REF!,#REF!),"")</f>
        <v>#REF!</v>
      </c>
      <c r="Y168" s="1" t="e">
        <f>IF(R168&lt;&gt;"",IF(R168=1,"",COUNTIFS($O$112:$O$1378,"&gt;40",#REF!,#REF!)),"")</f>
        <v>#REF!</v>
      </c>
      <c r="AA168" s="9" t="s">
        <v>7</v>
      </c>
    </row>
    <row r="169" spans="1:34">
      <c r="A169" s="7">
        <f t="shared" si="6"/>
        <v>60721</v>
      </c>
      <c r="B169" s="8" t="str">
        <f t="shared" si="7"/>
        <v>201721016521</v>
      </c>
      <c r="C169" s="1" t="str">
        <f t="shared" si="8"/>
        <v>2017210</v>
      </c>
      <c r="D169" s="1">
        <v>2017</v>
      </c>
      <c r="E169" s="1">
        <v>2</v>
      </c>
      <c r="F169" s="1">
        <v>10</v>
      </c>
      <c r="G169" s="1">
        <v>16</v>
      </c>
      <c r="H169" s="1">
        <v>52</v>
      </c>
      <c r="I169" s="1">
        <v>1</v>
      </c>
      <c r="J169" s="1">
        <v>873</v>
      </c>
      <c r="K169" s="1" t="s">
        <v>4</v>
      </c>
      <c r="L169" s="1" t="e">
        <f>IF(#REF!=#REF!,IF(K169="Stroke",IF(K170="Stroke",IF((J170-J169)&lt;0,1000+J170-J169,J170-J169),""),""),"")</f>
        <v>#REF!</v>
      </c>
      <c r="M169" s="1" t="s">
        <v>1</v>
      </c>
      <c r="N169" s="1" t="s">
        <v>2</v>
      </c>
      <c r="O169" s="1">
        <v>0</v>
      </c>
      <c r="P169" s="1" t="e">
        <f>IF(#REF!=#REF!,IF(K169="Stroke",IF(K170="Stroke",IF(#REF!=#REF!,IF(Q169=Q170,IF((J170-J169)&lt;0,1000+J170-J169-O169,J170-J169-O169),""),""),""),""),"")</f>
        <v>#REF!</v>
      </c>
      <c r="Q169" s="1">
        <v>2</v>
      </c>
      <c r="R169" s="1" t="e">
        <f>IF(#REF!&lt;&gt;#REF!,COUNTIFS($M$2:$M$988,$M$2,$C$2:$C$988,#REF!),"")</f>
        <v>#REF!</v>
      </c>
      <c r="S169" s="1" t="e">
        <f>IF(R169&lt;&gt;"",IF(R169=1,"",COUNTIFS($Q$2:$Q$988,"&gt;40",$C$2:$C$988,#REF!)),"")</f>
        <v>#REF!</v>
      </c>
      <c r="U169" s="9"/>
      <c r="V169" s="7"/>
      <c r="W169" s="7"/>
      <c r="X169" s="7"/>
      <c r="Y169" s="7"/>
    </row>
    <row r="170" spans="1:34">
      <c r="A170" s="1">
        <f t="shared" si="6"/>
        <v>60721</v>
      </c>
      <c r="B170" s="2" t="str">
        <f t="shared" si="7"/>
        <v>201721016521</v>
      </c>
      <c r="C170" s="1" t="str">
        <f t="shared" si="8"/>
        <v>2017210</v>
      </c>
      <c r="D170" s="1">
        <v>2017</v>
      </c>
      <c r="E170" s="1">
        <v>2</v>
      </c>
      <c r="F170" s="1">
        <v>10</v>
      </c>
      <c r="G170" s="1">
        <v>16</v>
      </c>
      <c r="H170" s="1">
        <v>52</v>
      </c>
      <c r="I170" s="1">
        <v>1</v>
      </c>
      <c r="J170" s="1">
        <v>873</v>
      </c>
      <c r="K170" s="1" t="s">
        <v>4</v>
      </c>
      <c r="L170" s="1" t="e">
        <f>IF(#REF!=#REF!,IF(K170="Stroke",IF(K171="Stroke",IF((J171-J170)&lt;0,1000+J171-J170,J171-J170),""),""),"")</f>
        <v>#REF!</v>
      </c>
      <c r="M170" s="1" t="s">
        <v>1</v>
      </c>
      <c r="N170" s="1" t="s">
        <v>2</v>
      </c>
      <c r="O170" s="1">
        <v>0</v>
      </c>
      <c r="P170" s="1" t="e">
        <f>IF(#REF!=#REF!,IF(K170="Stroke",IF(K171="Stroke",IF(#REF!=#REF!,IF(Q170=Q171,IF((J171-J170)&lt;0,1000+J171-J170-O170,J171-J170-O170),""),""),""),""),"")</f>
        <v>#REF!</v>
      </c>
      <c r="Q170" s="1">
        <v>2</v>
      </c>
      <c r="R170" s="1" t="e">
        <f>IF(#REF!&lt;&gt;#REF!,COUNTIFS($K$112:$K$1378,$K$112,#REF!,#REF!),"")</f>
        <v>#REF!</v>
      </c>
      <c r="S170" s="1" t="e">
        <f>IF(AND(#REF!&lt;&gt;#REF!,#REF!=#REF!,M170="positive",M171="negative"),1,"")</f>
        <v>#REF!</v>
      </c>
      <c r="T170" s="1" t="e">
        <f>IF(AND(#REF!=#REF!,K:K="stroke",M:M="positive",S170&lt;&gt;"1"),1,"")</f>
        <v>#REF!</v>
      </c>
      <c r="U170" s="1" t="e">
        <f>IF((AND(R170&lt;&gt;"",W170&lt;&gt;1,K:K="stroke",M:M="negative",#REF!=#REF!)),IF(W170&lt;&gt;0,"",1),"")</f>
        <v>#REF!</v>
      </c>
      <c r="V170" s="1" t="e">
        <f>IF(R170="","",(SUM(S170:U170)+W170))</f>
        <v>#REF!</v>
      </c>
      <c r="W170" s="1" t="e">
        <f>IF(#REF!&lt;&gt;#REF!,COUNTIFS($K$112:$K$1378,"up",#REF!,#REF!),"")</f>
        <v>#REF!</v>
      </c>
      <c r="X170" s="1" t="e">
        <f>IF(#REF!&lt;&gt;#REF!,COUNTIFS($K$112:$K$1378,"SRS",#REF!,#REF!),"")</f>
        <v>#REF!</v>
      </c>
      <c r="Y170" s="1" t="e">
        <f>IF(R170&lt;&gt;"",IF(R170=1,"",COUNTIFS($O$112:$O$1378,"&gt;40",#REF!,#REF!)),"")</f>
        <v>#REF!</v>
      </c>
      <c r="AA170" s="9"/>
    </row>
    <row r="171" spans="1:34">
      <c r="A171" s="7">
        <f t="shared" si="6"/>
        <v>60721</v>
      </c>
      <c r="B171" s="8" t="str">
        <f t="shared" si="7"/>
        <v>201721016521</v>
      </c>
      <c r="C171" s="1" t="str">
        <f t="shared" si="8"/>
        <v>2017210</v>
      </c>
      <c r="D171" s="1">
        <v>2017</v>
      </c>
      <c r="E171" s="1">
        <v>2</v>
      </c>
      <c r="F171" s="1">
        <v>10</v>
      </c>
      <c r="G171" s="1">
        <v>16</v>
      </c>
      <c r="H171" s="1">
        <v>52</v>
      </c>
      <c r="I171" s="1">
        <v>1</v>
      </c>
      <c r="J171" s="1">
        <v>991</v>
      </c>
      <c r="K171" s="1" t="s">
        <v>0</v>
      </c>
      <c r="L171" s="1" t="e">
        <f>IF(#REF!=#REF!,IF(K171="Stroke",IF(K172="Stroke",IF((J172-J171)&lt;0,1000+J172-J171,J172-J171),""),""),"")</f>
        <v>#REF!</v>
      </c>
      <c r="M171" s="1" t="s">
        <v>1</v>
      </c>
      <c r="N171" s="1" t="s">
        <v>2</v>
      </c>
      <c r="O171" s="1">
        <v>7</v>
      </c>
      <c r="P171" s="1" t="e">
        <f>IF(#REF!=#REF!,IF(K171="Stroke",IF(K172="Stroke",IF(#REF!=#REF!,IF(Q171=Q172,IF((J172-J171)&lt;0,1000+J172-J171-O171,J172-J171-O171),""),""),""),""),"")</f>
        <v>#REF!</v>
      </c>
      <c r="Q171" s="1">
        <v>2</v>
      </c>
      <c r="R171" s="1" t="e">
        <f>IF(#REF!&lt;&gt;#REF!,COUNTIFS($M$2:$M$988,$M$2,$C$2:$C$988,#REF!),"")</f>
        <v>#REF!</v>
      </c>
      <c r="S171" s="1" t="e">
        <f>IF(R171&lt;&gt;"",IF(R171=1,"",COUNTIFS($Q$2:$Q$988,"&gt;40",$C$2:$C$988,#REF!)),"")</f>
        <v>#REF!</v>
      </c>
      <c r="U171" s="9"/>
      <c r="V171" s="7"/>
      <c r="W171" s="7"/>
      <c r="X171" s="7"/>
      <c r="Y171" s="7"/>
    </row>
    <row r="172" spans="1:34" s="5" customFormat="1">
      <c r="A172" s="1">
        <f t="shared" si="6"/>
        <v>60721</v>
      </c>
      <c r="B172" s="2" t="str">
        <f t="shared" si="7"/>
        <v>201721016521</v>
      </c>
      <c r="C172" s="1" t="str">
        <f t="shared" si="8"/>
        <v>2017210</v>
      </c>
      <c r="D172" s="1">
        <v>2017</v>
      </c>
      <c r="E172" s="1">
        <v>2</v>
      </c>
      <c r="F172" s="1">
        <v>10</v>
      </c>
      <c r="G172" s="1">
        <v>16</v>
      </c>
      <c r="H172" s="1">
        <v>52</v>
      </c>
      <c r="I172" s="1">
        <v>1</v>
      </c>
      <c r="J172" s="1">
        <v>991</v>
      </c>
      <c r="K172" s="1" t="s">
        <v>0</v>
      </c>
      <c r="L172" s="1" t="e">
        <f>IF(#REF!=#REF!,IF(K172="Stroke",IF(K173="Stroke",IF((J173-J172)&lt;0,1000+J173-J172,J173-J172),""),""),"")</f>
        <v>#REF!</v>
      </c>
      <c r="M172" s="1" t="s">
        <v>1</v>
      </c>
      <c r="N172" s="1" t="s">
        <v>2</v>
      </c>
      <c r="O172" s="1">
        <v>7</v>
      </c>
      <c r="P172" s="1" t="e">
        <f>IF(#REF!=#REF!,IF(K172="Stroke",IF(K173="Stroke",IF(#REF!=#REF!,IF(Q172=Q173,IF((J173-J172)&lt;0,1000+J173-J172-O172,J173-J172-O172),""),""),""),""),"")</f>
        <v>#REF!</v>
      </c>
      <c r="Q172" s="1">
        <v>2</v>
      </c>
      <c r="R172" s="1" t="e">
        <f>IF(#REF!&lt;&gt;#REF!,COUNTIFS($K$112:$K$1378,$K$112,#REF!,#REF!),"")</f>
        <v>#REF!</v>
      </c>
      <c r="S172" s="1" t="e">
        <f>IF(AND(#REF!&lt;&gt;#REF!,#REF!=#REF!,M172="positive",M173="negative"),1,"")</f>
        <v>#REF!</v>
      </c>
      <c r="T172" s="1" t="e">
        <f>IF(AND(#REF!=#REF!,K:K="stroke",M:M="positive",S172&lt;&gt;"1"),1,"")</f>
        <v>#REF!</v>
      </c>
      <c r="U172" s="1" t="e">
        <f>IF((AND(R172&lt;&gt;"",W172&lt;&gt;1,K:K="stroke",M:M="negative",#REF!=#REF!)),IF(W172&lt;&gt;0,"",1),"")</f>
        <v>#REF!</v>
      </c>
      <c r="V172" s="1" t="e">
        <f>IF(R172="","",(SUM(S172:U172)+W172))</f>
        <v>#REF!</v>
      </c>
      <c r="W172" s="1" t="e">
        <f>IF(#REF!&lt;&gt;#REF!,COUNTIFS($K$112:$K$1378,"up",#REF!,#REF!),"")</f>
        <v>#REF!</v>
      </c>
      <c r="X172" s="1" t="e">
        <f>IF(#REF!&lt;&gt;#REF!,COUNTIFS($K$112:$K$1378,"SRS",#REF!,#REF!),"")</f>
        <v>#REF!</v>
      </c>
      <c r="Y172" s="1" t="e">
        <f>IF(R172&lt;&gt;"",IF(R172=1,"",COUNTIFS($O$112:$O$1378,"&gt;40",#REF!,#REF!)),"")</f>
        <v>#REF!</v>
      </c>
      <c r="Z172" s="1"/>
      <c r="AA172" s="9"/>
      <c r="AB172" s="1"/>
      <c r="AC172" s="1"/>
      <c r="AD172" s="1"/>
      <c r="AE172" s="1"/>
      <c r="AF172" s="1"/>
      <c r="AG172" s="1"/>
      <c r="AH172" s="1"/>
    </row>
    <row r="173" spans="1:34" s="5" customFormat="1">
      <c r="A173" s="7">
        <f t="shared" si="6"/>
        <v>60722</v>
      </c>
      <c r="B173" s="8" t="str">
        <f t="shared" si="7"/>
        <v>201721016522</v>
      </c>
      <c r="C173" s="1" t="str">
        <f t="shared" si="8"/>
        <v>2017210</v>
      </c>
      <c r="D173" s="1">
        <v>2017</v>
      </c>
      <c r="E173" s="1">
        <v>2</v>
      </c>
      <c r="F173" s="1">
        <v>10</v>
      </c>
      <c r="G173" s="1">
        <v>16</v>
      </c>
      <c r="H173" s="1">
        <v>52</v>
      </c>
      <c r="I173" s="1">
        <v>2</v>
      </c>
      <c r="J173" s="1">
        <v>35</v>
      </c>
      <c r="K173" s="1" t="s">
        <v>0</v>
      </c>
      <c r="L173" s="1" t="e">
        <f>IF(#REF!=#REF!,IF(K173="Stroke",IF(K174="Stroke",IF((J174-J173)&lt;0,1000+J174-J173,J174-J173),""),""),"")</f>
        <v>#REF!</v>
      </c>
      <c r="M173" s="1" t="s">
        <v>1</v>
      </c>
      <c r="N173" s="1" t="s">
        <v>2</v>
      </c>
      <c r="O173" s="1">
        <v>1</v>
      </c>
      <c r="P173" s="1" t="e">
        <f>IF(#REF!=#REF!,IF(K173="Stroke",IF(K174="Stroke",IF(#REF!=#REF!,IF(Q173=Q174,IF((J174-J173)&lt;0,1000+J174-J173-O173,J174-J173-O173),""),""),""),""),"")</f>
        <v>#REF!</v>
      </c>
      <c r="Q173" s="1">
        <v>2</v>
      </c>
      <c r="R173" s="1" t="e">
        <f>IF(#REF!&lt;&gt;#REF!,COUNTIFS($M$2:$M$988,$M$2,$C$2:$C$988,#REF!),"")</f>
        <v>#REF!</v>
      </c>
      <c r="S173" s="1" t="e">
        <f>IF(R173&lt;&gt;"",IF(R173=1,"",COUNTIFS($Q$2:$Q$988,"&gt;40",$C$2:$C$988,#REF!)),"")</f>
        <v>#REF!</v>
      </c>
      <c r="T173" s="1"/>
      <c r="U173" s="9"/>
      <c r="V173" s="7"/>
      <c r="W173" s="7"/>
      <c r="X173" s="7"/>
      <c r="Y173" s="7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>
      <c r="A174" s="1">
        <f t="shared" si="6"/>
        <v>60722</v>
      </c>
      <c r="B174" s="2" t="str">
        <f t="shared" si="7"/>
        <v>201721016522</v>
      </c>
      <c r="C174" s="1" t="str">
        <f t="shared" si="8"/>
        <v>2017210</v>
      </c>
      <c r="D174" s="1">
        <v>2017</v>
      </c>
      <c r="E174" s="1">
        <v>2</v>
      </c>
      <c r="F174" s="1">
        <v>10</v>
      </c>
      <c r="G174" s="1">
        <v>16</v>
      </c>
      <c r="H174" s="1">
        <v>52</v>
      </c>
      <c r="I174" s="1">
        <v>2</v>
      </c>
      <c r="J174" s="1">
        <v>35</v>
      </c>
      <c r="K174" s="1" t="s">
        <v>0</v>
      </c>
      <c r="L174" s="1" t="e">
        <f>IF(#REF!=#REF!,IF(K174="Stroke",IF(K175="Stroke",IF((J175-J174)&lt;0,1000+J175-J174,J175-J174),""),""),"")</f>
        <v>#REF!</v>
      </c>
      <c r="M174" s="1" t="s">
        <v>1</v>
      </c>
      <c r="N174" s="1" t="s">
        <v>2</v>
      </c>
      <c r="O174" s="1">
        <v>1</v>
      </c>
      <c r="P174" s="1" t="e">
        <f>IF(#REF!=#REF!,IF(K174="Stroke",IF(K175="Stroke",IF(#REF!=#REF!,IF(Q174=Q175,IF((J175-J174)&lt;0,1000+J175-J174-O174,J175-J174-O174),""),""),""),""),"")</f>
        <v>#REF!</v>
      </c>
      <c r="Q174" s="1">
        <v>2</v>
      </c>
      <c r="R174" s="1" t="e">
        <f>IF(#REF!&lt;&gt;#REF!,COUNTIFS($K$112:$K$1378,$K$112,#REF!,#REF!),"")</f>
        <v>#REF!</v>
      </c>
      <c r="S174" s="1" t="e">
        <f>IF(AND(#REF!&lt;&gt;#REF!,#REF!=#REF!,M174="positive",M175="negative"),1,"")</f>
        <v>#REF!</v>
      </c>
      <c r="T174" s="1" t="e">
        <f>IF(AND(#REF!=#REF!,K:K="stroke",M:M="positive",S174&lt;&gt;"1"),1,"")</f>
        <v>#REF!</v>
      </c>
      <c r="U174" s="1" t="e">
        <f>IF((AND(R174&lt;&gt;"",W174&lt;&gt;1,K:K="stroke",M:M="negative",#REF!=#REF!)),IF(W174&lt;&gt;0,"",1),"")</f>
        <v>#REF!</v>
      </c>
      <c r="V174" s="1" t="e">
        <f>IF(R174="","",(SUM(S174:U174)+W174))</f>
        <v>#REF!</v>
      </c>
      <c r="W174" s="1" t="e">
        <f>IF(#REF!&lt;&gt;#REF!,COUNTIFS($K$112:$K$1378,"up",#REF!,#REF!),"")</f>
        <v>#REF!</v>
      </c>
      <c r="X174" s="1" t="e">
        <f>IF(#REF!&lt;&gt;#REF!,COUNTIFS($K$112:$K$1378,"SRS",#REF!,#REF!),"")</f>
        <v>#REF!</v>
      </c>
      <c r="Y174" s="1" t="e">
        <f>IF(R174&lt;&gt;"",IF(R174=1,"",COUNTIFS($O$112:$O$1378,"&gt;40",#REF!,#REF!)),"")</f>
        <v>#REF!</v>
      </c>
      <c r="AA174" s="9"/>
    </row>
    <row r="175" spans="1:34" s="5" customFormat="1">
      <c r="A175" s="7">
        <f t="shared" si="6"/>
        <v>60722</v>
      </c>
      <c r="B175" s="8" t="str">
        <f t="shared" si="7"/>
        <v>201721016522</v>
      </c>
      <c r="C175" s="1" t="str">
        <f t="shared" si="8"/>
        <v>2017210</v>
      </c>
      <c r="D175" s="1">
        <v>2017</v>
      </c>
      <c r="E175" s="1">
        <v>2</v>
      </c>
      <c r="F175" s="1">
        <v>10</v>
      </c>
      <c r="G175" s="1">
        <v>16</v>
      </c>
      <c r="H175" s="1">
        <v>52</v>
      </c>
      <c r="I175" s="1">
        <v>2</v>
      </c>
      <c r="J175" s="1">
        <v>78</v>
      </c>
      <c r="K175" s="1" t="s">
        <v>0</v>
      </c>
      <c r="L175" s="1" t="e">
        <f>IF(#REF!=#REF!,IF(K175="Stroke",IF(K176="Stroke",IF((J176-J175)&lt;0,1000+J176-J175,J176-J175),""),""),"")</f>
        <v>#REF!</v>
      </c>
      <c r="M175" s="1" t="s">
        <v>1</v>
      </c>
      <c r="N175" s="1" t="s">
        <v>2</v>
      </c>
      <c r="O175" s="1">
        <v>24</v>
      </c>
      <c r="P175" s="1" t="e">
        <f>IF(#REF!=#REF!,IF(K175="Stroke",IF(K176="Stroke",IF(#REF!=#REF!,IF(Q175=Q176,IF((J176-J175)&lt;0,1000+J176-J175-O175,J176-J175-O175),""),""),""),""),"")</f>
        <v>#REF!</v>
      </c>
      <c r="Q175" s="1">
        <v>2</v>
      </c>
      <c r="R175" s="1" t="e">
        <f>IF(#REF!&lt;&gt;#REF!,COUNTIFS($M$2:$M$988,$M$2,$C$2:$C$988,#REF!),"")</f>
        <v>#REF!</v>
      </c>
      <c r="S175" s="1" t="e">
        <f>IF(R175&lt;&gt;"",IF(R175=1,"",COUNTIFS($Q$2:$Q$988,"&gt;40",$C$2:$C$988,#REF!)),"")</f>
        <v>#REF!</v>
      </c>
      <c r="T175" s="1"/>
      <c r="U175" s="9"/>
      <c r="V175" s="7"/>
      <c r="W175" s="7"/>
      <c r="X175" s="7"/>
      <c r="Y175" s="7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s="11" customFormat="1">
      <c r="A176" s="1">
        <f t="shared" si="6"/>
        <v>60722</v>
      </c>
      <c r="B176" s="2" t="str">
        <f t="shared" si="7"/>
        <v>201721016522</v>
      </c>
      <c r="C176" s="1" t="str">
        <f t="shared" si="8"/>
        <v>2017210</v>
      </c>
      <c r="D176" s="1">
        <v>2017</v>
      </c>
      <c r="E176" s="1">
        <v>2</v>
      </c>
      <c r="F176" s="1">
        <v>10</v>
      </c>
      <c r="G176" s="1">
        <v>16</v>
      </c>
      <c r="H176" s="1">
        <v>52</v>
      </c>
      <c r="I176" s="1">
        <v>2</v>
      </c>
      <c r="J176" s="1">
        <v>78</v>
      </c>
      <c r="K176" s="1" t="s">
        <v>0</v>
      </c>
      <c r="L176" s="1" t="e">
        <f>IF(#REF!=#REF!,IF(K176="Stroke",IF(K177="Stroke",IF((J177-J176)&lt;0,1000+J177-J176,J177-J176),""),""),"")</f>
        <v>#REF!</v>
      </c>
      <c r="M176" s="1" t="s">
        <v>1</v>
      </c>
      <c r="N176" s="1" t="s">
        <v>2</v>
      </c>
      <c r="O176" s="1">
        <v>24</v>
      </c>
      <c r="P176" s="1" t="e">
        <f>IF(#REF!=#REF!,IF(K176="Stroke",IF(K177="Stroke",IF(#REF!=#REF!,IF(Q176=Q177,IF((J177-J176)&lt;0,1000+J177-J176-O176,J177-J176-O176),""),""),""),""),"")</f>
        <v>#REF!</v>
      </c>
      <c r="Q176" s="1">
        <v>2</v>
      </c>
      <c r="R176" s="1" t="e">
        <f>IF(#REF!&lt;&gt;#REF!,COUNTIFS($K$112:$K$1378,$K$112,#REF!,#REF!),"")</f>
        <v>#REF!</v>
      </c>
      <c r="S176" s="1" t="e">
        <f>IF(AND(#REF!&lt;&gt;#REF!,#REF!=#REF!,M176="positive",M177="negative"),1,"")</f>
        <v>#REF!</v>
      </c>
      <c r="T176" s="1" t="e">
        <f>IF(AND(#REF!=#REF!,K:K="stroke",M:M="positive",S176&lt;&gt;"1"),1,"")</f>
        <v>#REF!</v>
      </c>
      <c r="U176" s="1" t="e">
        <f>IF((AND(R176&lt;&gt;"",W176&lt;&gt;1,K:K="stroke",M:M="negative",#REF!=#REF!)),IF(W176&lt;&gt;0,"",1),"")</f>
        <v>#REF!</v>
      </c>
      <c r="V176" s="1" t="e">
        <f>IF(R176="","",(SUM(S176:U176)+W176))</f>
        <v>#REF!</v>
      </c>
      <c r="W176" s="1" t="e">
        <f>IF(#REF!&lt;&gt;#REF!,COUNTIFS($K$112:$K$1378,"up",#REF!,#REF!),"")</f>
        <v>#REF!</v>
      </c>
      <c r="X176" s="1" t="e">
        <f>IF(#REF!&lt;&gt;#REF!,COUNTIFS($K$112:$K$1378,"SRS",#REF!,#REF!),"")</f>
        <v>#REF!</v>
      </c>
      <c r="Y176" s="1" t="e">
        <f>IF(R176&lt;&gt;"",IF(R176=1,"",COUNTIFS($O$112:$O$1378,"&gt;40",#REF!,#REF!)),"")</f>
        <v>#REF!</v>
      </c>
      <c r="Z176" s="1"/>
      <c r="AA176" s="9"/>
      <c r="AB176" s="1"/>
      <c r="AC176" s="1"/>
      <c r="AD176" s="1"/>
      <c r="AE176" s="1"/>
      <c r="AF176" s="1"/>
      <c r="AG176" s="1"/>
      <c r="AH176" s="1"/>
    </row>
    <row r="177" spans="1:34" s="11" customFormat="1">
      <c r="A177" s="7">
        <f t="shared" si="6"/>
        <v>60722</v>
      </c>
      <c r="B177" s="8" t="str">
        <f t="shared" si="7"/>
        <v>201721016522</v>
      </c>
      <c r="C177" s="1" t="str">
        <f t="shared" si="8"/>
        <v>2017210</v>
      </c>
      <c r="D177" s="1">
        <v>2017</v>
      </c>
      <c r="E177" s="1">
        <v>2</v>
      </c>
      <c r="F177" s="1">
        <v>10</v>
      </c>
      <c r="G177" s="1">
        <v>16</v>
      </c>
      <c r="H177" s="1">
        <v>52</v>
      </c>
      <c r="I177" s="1">
        <v>2</v>
      </c>
      <c r="J177" s="1">
        <v>175</v>
      </c>
      <c r="K177" s="1" t="s">
        <v>0</v>
      </c>
      <c r="L177" s="1" t="e">
        <f>IF(#REF!=#REF!,IF(K177="Stroke",IF(K178="Stroke",IF((J178-J177)&lt;0,1000+J178-J177,J178-J177),""),""),"")</f>
        <v>#REF!</v>
      </c>
      <c r="M177" s="1" t="s">
        <v>1</v>
      </c>
      <c r="N177" s="1" t="s">
        <v>2</v>
      </c>
      <c r="O177" s="1">
        <v>2</v>
      </c>
      <c r="P177" s="1" t="e">
        <f>IF(#REF!=#REF!,IF(K177="Stroke",IF(K178="Stroke",IF(#REF!=#REF!,IF(Q177=Q178,IF((J178-J177)&lt;0,1000+J178-J177-O177,J178-J177-O177),""),""),""),""),"")</f>
        <v>#REF!</v>
      </c>
      <c r="Q177" s="1">
        <v>2</v>
      </c>
      <c r="R177" s="1" t="e">
        <f>IF(#REF!&lt;&gt;#REF!,COUNTIFS($M$2:$M$988,$M$2,$C$2:$C$988,#REF!),"")</f>
        <v>#REF!</v>
      </c>
      <c r="S177" s="1" t="e">
        <f>IF(R177&lt;&gt;"",IF(R177=1,"",COUNTIFS($Q$2:$Q$988,"&gt;40",$C$2:$C$988,#REF!)),"")</f>
        <v>#REF!</v>
      </c>
      <c r="T177" s="1"/>
      <c r="U177" s="9"/>
      <c r="V177" s="7"/>
      <c r="W177" s="7"/>
      <c r="X177" s="7"/>
      <c r="Y177" s="7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s="11" customFormat="1">
      <c r="A178" s="1">
        <f t="shared" si="6"/>
        <v>60722</v>
      </c>
      <c r="B178" s="2" t="str">
        <f t="shared" si="7"/>
        <v>201721016522</v>
      </c>
      <c r="C178" s="1" t="str">
        <f t="shared" si="8"/>
        <v>2017210</v>
      </c>
      <c r="D178" s="1">
        <v>2017</v>
      </c>
      <c r="E178" s="1">
        <v>2</v>
      </c>
      <c r="F178" s="1">
        <v>10</v>
      </c>
      <c r="G178" s="1">
        <v>16</v>
      </c>
      <c r="H178" s="1">
        <v>52</v>
      </c>
      <c r="I178" s="1">
        <v>2</v>
      </c>
      <c r="J178" s="1">
        <v>175</v>
      </c>
      <c r="K178" s="1" t="s">
        <v>0</v>
      </c>
      <c r="L178" s="1" t="e">
        <f>IF(#REF!=#REF!,IF(K178="Stroke",IF(K179="Stroke",IF((J179-J178)&lt;0,1000+J179-J178,J179-J178),""),""),"")</f>
        <v>#REF!</v>
      </c>
      <c r="M178" s="1" t="s">
        <v>1</v>
      </c>
      <c r="N178" s="1" t="s">
        <v>2</v>
      </c>
      <c r="O178" s="1">
        <v>2</v>
      </c>
      <c r="P178" s="1" t="e">
        <f>IF(#REF!=#REF!,IF(K178="Stroke",IF(K179="Stroke",IF(#REF!=#REF!,IF(Q178=Q179,IF((J179-J178)&lt;0,1000+J179-J178-O178,J179-J178-O178),""),""),""),""),"")</f>
        <v>#REF!</v>
      </c>
      <c r="Q178" s="1">
        <v>2</v>
      </c>
      <c r="R178" s="1" t="e">
        <f>IF(#REF!&lt;&gt;#REF!,COUNTIFS($K$112:$K$1378,$K$112,#REF!,#REF!),"")</f>
        <v>#REF!</v>
      </c>
      <c r="S178" s="1" t="e">
        <f>IF(AND(#REF!&lt;&gt;#REF!,#REF!=#REF!,M178="positive",M179="negative"),1,"")</f>
        <v>#REF!</v>
      </c>
      <c r="T178" s="1" t="e">
        <f>IF(AND(#REF!=#REF!,K:K="stroke",M:M="positive",S178&lt;&gt;"1"),1,"")</f>
        <v>#REF!</v>
      </c>
      <c r="U178" s="1" t="e">
        <f>IF((AND(R178&lt;&gt;"",W178&lt;&gt;1,K:K="stroke",M:M="negative",#REF!=#REF!)),IF(W178&lt;&gt;0,"",1),"")</f>
        <v>#REF!</v>
      </c>
      <c r="V178" s="1" t="e">
        <f>IF(R178="","",(SUM(S178:U178)+W178))</f>
        <v>#REF!</v>
      </c>
      <c r="W178" s="1" t="e">
        <f>IF(#REF!&lt;&gt;#REF!,COUNTIFS($K$112:$K$1378,"up",#REF!,#REF!),"")</f>
        <v>#REF!</v>
      </c>
      <c r="X178" s="1" t="e">
        <f>IF(#REF!&lt;&gt;#REF!,COUNTIFS($K$112:$K$1378,"SRS",#REF!,#REF!),"")</f>
        <v>#REF!</v>
      </c>
      <c r="Y178" s="1" t="e">
        <f>IF(R178&lt;&gt;"",IF(R178=1,"",COUNTIFS($O$112:$O$1378,"&gt;40",#REF!,#REF!)),"")</f>
        <v>#REF!</v>
      </c>
      <c r="Z178" s="1"/>
      <c r="AA178" s="9"/>
      <c r="AB178" s="1"/>
      <c r="AC178" s="1"/>
      <c r="AD178" s="1"/>
      <c r="AE178" s="1"/>
      <c r="AF178" s="1"/>
      <c r="AG178" s="1"/>
      <c r="AH178" s="1"/>
    </row>
    <row r="179" spans="1:34" s="5" customFormat="1">
      <c r="A179" s="7">
        <f t="shared" si="6"/>
        <v>60722</v>
      </c>
      <c r="B179" s="8" t="str">
        <f t="shared" si="7"/>
        <v>201721016522</v>
      </c>
      <c r="C179" s="1" t="str">
        <f t="shared" si="8"/>
        <v>2017210</v>
      </c>
      <c r="D179" s="1">
        <v>2017</v>
      </c>
      <c r="E179" s="1">
        <v>2</v>
      </c>
      <c r="F179" s="1">
        <v>10</v>
      </c>
      <c r="G179" s="1">
        <v>16</v>
      </c>
      <c r="H179" s="1">
        <v>52</v>
      </c>
      <c r="I179" s="1">
        <v>2</v>
      </c>
      <c r="J179" s="1">
        <v>247</v>
      </c>
      <c r="K179" s="1" t="s">
        <v>0</v>
      </c>
      <c r="L179" s="1" t="e">
        <f>IF(#REF!=#REF!,IF(K179="Stroke",IF(K180="Stroke",IF((J180-J179)&lt;0,1000+J180-J179,J180-J179),""),""),"")</f>
        <v>#REF!</v>
      </c>
      <c r="M179" s="1" t="s">
        <v>1</v>
      </c>
      <c r="N179" s="1" t="s">
        <v>2</v>
      </c>
      <c r="O179" s="1">
        <v>22</v>
      </c>
      <c r="P179" s="1" t="e">
        <f>IF(#REF!=#REF!,IF(K179="Stroke",IF(K180="Stroke",IF(#REF!=#REF!,IF(Q179=Q180,IF((J180-J179)&lt;0,1000+J180-J179-O179,J180-J179-O179),""),""),""),""),"")</f>
        <v>#REF!</v>
      </c>
      <c r="Q179" s="1">
        <v>2</v>
      </c>
      <c r="R179" s="1" t="e">
        <f>IF(#REF!&lt;&gt;#REF!,COUNTIFS($M$2:$M$988,$M$2,$C$2:$C$988,#REF!),"")</f>
        <v>#REF!</v>
      </c>
      <c r="S179" s="1" t="e">
        <f>IF(R179&lt;&gt;"",IF(R179=1,"",COUNTIFS($Q$2:$Q$988,"&gt;40",$C$2:$C$988,#REF!)),"")</f>
        <v>#REF!</v>
      </c>
      <c r="T179" s="1"/>
      <c r="U179" s="9"/>
      <c r="V179" s="7"/>
      <c r="W179" s="7"/>
      <c r="X179" s="7"/>
      <c r="Y179" s="7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s="5" customFormat="1">
      <c r="A180" s="1">
        <f t="shared" si="6"/>
        <v>60722</v>
      </c>
      <c r="B180" s="2" t="str">
        <f t="shared" si="7"/>
        <v>201721016522</v>
      </c>
      <c r="C180" s="1" t="str">
        <f t="shared" si="8"/>
        <v>2017210</v>
      </c>
      <c r="D180" s="1">
        <v>2017</v>
      </c>
      <c r="E180" s="1">
        <v>2</v>
      </c>
      <c r="F180" s="1">
        <v>10</v>
      </c>
      <c r="G180" s="1">
        <v>16</v>
      </c>
      <c r="H180" s="1">
        <v>52</v>
      </c>
      <c r="I180" s="1">
        <v>2</v>
      </c>
      <c r="J180" s="1">
        <v>247</v>
      </c>
      <c r="K180" s="1" t="s">
        <v>0</v>
      </c>
      <c r="L180" s="1" t="e">
        <f>IF(#REF!=#REF!,IF(K180="Stroke",IF(K181="Stroke",IF((J181-J180)&lt;0,1000+J181-J180,J181-J180),""),""),"")</f>
        <v>#REF!</v>
      </c>
      <c r="M180" s="1" t="s">
        <v>1</v>
      </c>
      <c r="N180" s="1" t="s">
        <v>2</v>
      </c>
      <c r="O180" s="1">
        <v>22</v>
      </c>
      <c r="P180" s="1" t="e">
        <f>IF(#REF!=#REF!,IF(K180="Stroke",IF(K181="Stroke",IF(#REF!=#REF!,IF(Q180=Q181,IF((J181-J180)&lt;0,1000+J181-J180-O180,J181-J180-O180),""),""),""),""),"")</f>
        <v>#REF!</v>
      </c>
      <c r="Q180" s="1">
        <v>2</v>
      </c>
      <c r="R180" s="1" t="e">
        <f>IF(#REF!&lt;&gt;#REF!,COUNTIFS($K$112:$K$1378,$K$112,#REF!,#REF!),"")</f>
        <v>#REF!</v>
      </c>
      <c r="S180" s="1" t="e">
        <f>IF(AND(#REF!&lt;&gt;#REF!,#REF!=#REF!,M180="positive",M181="negative"),1,"")</f>
        <v>#REF!</v>
      </c>
      <c r="T180" s="1" t="e">
        <f>IF(AND(#REF!=#REF!,K:K="stroke",M:M="positive",S180&lt;&gt;"1"),1,"")</f>
        <v>#REF!</v>
      </c>
      <c r="U180" s="1" t="e">
        <f>IF((AND(R180&lt;&gt;"",W180&lt;&gt;1,K:K="stroke",M:M="negative",#REF!=#REF!)),IF(W180&lt;&gt;0,"",1),"")</f>
        <v>#REF!</v>
      </c>
      <c r="V180" s="1" t="e">
        <f>IF(R180="","",(SUM(S180:U180)+W180))</f>
        <v>#REF!</v>
      </c>
      <c r="W180" s="1" t="e">
        <f>IF(#REF!&lt;&gt;#REF!,COUNTIFS($K$112:$K$1378,"up",#REF!,#REF!),"")</f>
        <v>#REF!</v>
      </c>
      <c r="X180" s="1" t="e">
        <f>IF(#REF!&lt;&gt;#REF!,COUNTIFS($K$112:$K$1378,"SRS",#REF!,#REF!),"")</f>
        <v>#REF!</v>
      </c>
      <c r="Y180" s="1" t="e">
        <f>IF(R180&lt;&gt;"",IF(R180=1,"",COUNTIFS($O$112:$O$1378,"&gt;40",#REF!,#REF!)),"")</f>
        <v>#REF!</v>
      </c>
      <c r="Z180" s="1"/>
      <c r="AA180" s="9"/>
      <c r="AB180" s="1"/>
      <c r="AC180" s="1"/>
      <c r="AD180" s="1"/>
      <c r="AE180" s="1"/>
      <c r="AF180" s="1"/>
      <c r="AG180" s="1"/>
      <c r="AH180" s="1"/>
    </row>
    <row r="181" spans="1:34" s="11" customFormat="1">
      <c r="A181" s="7">
        <f t="shared" si="6"/>
        <v>60722</v>
      </c>
      <c r="B181" s="8" t="str">
        <f t="shared" si="7"/>
        <v>201721016522</v>
      </c>
      <c r="C181" s="1" t="str">
        <f t="shared" si="8"/>
        <v>2017210</v>
      </c>
      <c r="D181" s="1">
        <v>2017</v>
      </c>
      <c r="E181" s="1">
        <v>2</v>
      </c>
      <c r="F181" s="1">
        <v>10</v>
      </c>
      <c r="G181" s="1">
        <v>16</v>
      </c>
      <c r="H181" s="1">
        <v>52</v>
      </c>
      <c r="I181" s="1">
        <v>2</v>
      </c>
      <c r="J181" s="1">
        <v>363</v>
      </c>
      <c r="K181" s="1" t="s">
        <v>0</v>
      </c>
      <c r="L181" s="1" t="e">
        <f>IF(#REF!=#REF!,IF(K181="Stroke",IF(K182="Stroke",IF((J182-J181)&lt;0,1000+J182-J181,J182-J181),""),""),"")</f>
        <v>#REF!</v>
      </c>
      <c r="M181" s="1" t="s">
        <v>1</v>
      </c>
      <c r="N181" s="1" t="s">
        <v>2</v>
      </c>
      <c r="O181" s="1">
        <v>2</v>
      </c>
      <c r="P181" s="1" t="e">
        <f>IF(#REF!=#REF!,IF(K181="Stroke",IF(K182="Stroke",IF(#REF!=#REF!,IF(Q181=Q182,IF((J182-J181)&lt;0,1000+J182-J181-O181,J182-J181-O181),""),""),""),""),"")</f>
        <v>#REF!</v>
      </c>
      <c r="Q181" s="1">
        <v>2</v>
      </c>
      <c r="R181" s="1" t="e">
        <f>IF(#REF!&lt;&gt;#REF!,COUNTIFS($M$2:$M$988,$M$2,$C$2:$C$988,#REF!),"")</f>
        <v>#REF!</v>
      </c>
      <c r="S181" s="1" t="e">
        <f>IF(R181&lt;&gt;"",IF(R181=1,"",COUNTIFS($Q$2:$Q$988,"&gt;40",$C$2:$C$988,#REF!)),"")</f>
        <v>#REF!</v>
      </c>
      <c r="T181" s="1"/>
      <c r="U181" s="9"/>
      <c r="V181" s="7"/>
      <c r="W181" s="7"/>
      <c r="X181" s="7"/>
      <c r="Y181" s="7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s="11" customFormat="1">
      <c r="A182" s="1">
        <f t="shared" si="6"/>
        <v>60722</v>
      </c>
      <c r="B182" s="2" t="str">
        <f t="shared" si="7"/>
        <v>201721016522</v>
      </c>
      <c r="C182" s="1" t="str">
        <f t="shared" si="8"/>
        <v>2017210</v>
      </c>
      <c r="D182" s="1">
        <v>2017</v>
      </c>
      <c r="E182" s="1">
        <v>2</v>
      </c>
      <c r="F182" s="1">
        <v>10</v>
      </c>
      <c r="G182" s="1">
        <v>16</v>
      </c>
      <c r="H182" s="1">
        <v>52</v>
      </c>
      <c r="I182" s="1">
        <v>2</v>
      </c>
      <c r="J182" s="1">
        <v>363</v>
      </c>
      <c r="K182" s="1" t="s">
        <v>0</v>
      </c>
      <c r="L182" s="1" t="e">
        <f>IF(#REF!=#REF!,IF(K182="Stroke",IF(K183="Stroke",IF((J183-J182)&lt;0,1000+J183-J182,J183-J182),""),""),"")</f>
        <v>#REF!</v>
      </c>
      <c r="M182" s="1" t="s">
        <v>1</v>
      </c>
      <c r="N182" s="1" t="s">
        <v>2</v>
      </c>
      <c r="O182" s="1">
        <v>2</v>
      </c>
      <c r="P182" s="1" t="e">
        <f>IF(#REF!=#REF!,IF(K182="Stroke",IF(K183="Stroke",IF(#REF!=#REF!,IF(Q182=Q183,IF((J183-J182)&lt;0,1000+J183-J182-O182,J183-J182-O182),""),""),""),""),"")</f>
        <v>#REF!</v>
      </c>
      <c r="Q182" s="1">
        <v>2</v>
      </c>
      <c r="R182" s="1" t="e">
        <f>IF(#REF!&lt;&gt;#REF!,COUNTIFS($K$112:$K$1378,$K$112,#REF!,#REF!),"")</f>
        <v>#REF!</v>
      </c>
      <c r="S182" s="1" t="e">
        <f>IF(AND(#REF!&lt;&gt;#REF!,#REF!=#REF!,M182="positive",M183="negative"),1,"")</f>
        <v>#REF!</v>
      </c>
      <c r="T182" s="1" t="e">
        <f>IF(AND(#REF!=#REF!,K:K="stroke",M:M="positive",S182&lt;&gt;"1"),1,"")</f>
        <v>#REF!</v>
      </c>
      <c r="U182" s="1" t="e">
        <f>IF((AND(R182&lt;&gt;"",W182&lt;&gt;1,K:K="stroke",M:M="negative",#REF!=#REF!)),IF(W182&lt;&gt;0,"",1),"")</f>
        <v>#REF!</v>
      </c>
      <c r="V182" s="1" t="e">
        <f>IF(R182="","",(SUM(S182:U182)+W182))</f>
        <v>#REF!</v>
      </c>
      <c r="W182" s="1" t="e">
        <f>IF(#REF!&lt;&gt;#REF!,COUNTIFS($K$112:$K$1378,"up",#REF!,#REF!),"")</f>
        <v>#REF!</v>
      </c>
      <c r="X182" s="1" t="e">
        <f>IF(#REF!&lt;&gt;#REF!,COUNTIFS($K$112:$K$1378,"SRS",#REF!,#REF!),"")</f>
        <v>#REF!</v>
      </c>
      <c r="Y182" s="1" t="e">
        <f>IF(R182&lt;&gt;"",IF(R182=1,"",COUNTIFS($O$112:$O$1378,"&gt;40",#REF!,#REF!)),"")</f>
        <v>#REF!</v>
      </c>
      <c r="Z182" s="1"/>
      <c r="AA182" s="9"/>
      <c r="AB182" s="1"/>
      <c r="AC182" s="1"/>
      <c r="AD182" s="1"/>
      <c r="AE182" s="1"/>
      <c r="AF182" s="1"/>
      <c r="AG182" s="1"/>
      <c r="AH182" s="1"/>
    </row>
    <row r="183" spans="1:34" s="11" customFormat="1">
      <c r="A183" s="3">
        <f t="shared" si="6"/>
        <v>60832</v>
      </c>
      <c r="B183" s="4" t="str">
        <f t="shared" si="7"/>
        <v>2017210165352</v>
      </c>
      <c r="C183" s="5" t="str">
        <f t="shared" si="8"/>
        <v>2017210</v>
      </c>
      <c r="D183" s="5">
        <v>2017</v>
      </c>
      <c r="E183" s="5">
        <v>2</v>
      </c>
      <c r="F183" s="5">
        <v>10</v>
      </c>
      <c r="G183" s="5">
        <v>16</v>
      </c>
      <c r="H183" s="5">
        <v>53</v>
      </c>
      <c r="I183" s="5">
        <v>52</v>
      </c>
      <c r="J183" s="5">
        <v>495</v>
      </c>
      <c r="K183" s="5" t="s">
        <v>0</v>
      </c>
      <c r="L183" s="5" t="e">
        <f>IF(#REF!=#REF!,IF(K183="Stroke",IF(K184="Stroke",IF((J184-J183)&lt;0,1000+J184-J183,J184-J183),""),""),"")</f>
        <v>#REF!</v>
      </c>
      <c r="M183" s="5" t="s">
        <v>1</v>
      </c>
      <c r="N183" s="5" t="s">
        <v>2</v>
      </c>
      <c r="O183" s="5">
        <v>5</v>
      </c>
      <c r="P183" s="5" t="e">
        <f>IF(#REF!=#REF!,IF(K183="Stroke",IF(K184="Stroke",IF(#REF!=#REF!,IF(Q183=Q184,IF((J184-J183)&lt;0,1000+J184-J183-O183,J184-J183-O183),""),""),""),""),"")</f>
        <v>#REF!</v>
      </c>
      <c r="Q183" s="5">
        <v>1</v>
      </c>
      <c r="R183" s="5" t="e">
        <f>IF(#REF!&lt;&gt;#REF!,COUNTIFS($M$2:$M$988,$M$2,$C$2:$C$988,#REF!),"")</f>
        <v>#REF!</v>
      </c>
      <c r="S183" s="5" t="e">
        <f>IF(R183&lt;&gt;"",IF(R183=1,"",COUNTIFS($Q$2:$Q$988,"&gt;40",$C$2:$C$988,#REF!)),"")</f>
        <v>#REF!</v>
      </c>
      <c r="T183" s="5"/>
      <c r="U183" s="10"/>
      <c r="V183" s="3"/>
      <c r="W183" s="3"/>
      <c r="X183" s="3"/>
      <c r="Y183" s="3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s="11" customFormat="1">
      <c r="A184" s="5">
        <f t="shared" si="6"/>
        <v>60832</v>
      </c>
      <c r="B184" s="6" t="str">
        <f t="shared" si="7"/>
        <v>2017210165352</v>
      </c>
      <c r="C184" s="5" t="str">
        <f t="shared" si="8"/>
        <v>2017210</v>
      </c>
      <c r="D184" s="5">
        <v>2017</v>
      </c>
      <c r="E184" s="5">
        <v>2</v>
      </c>
      <c r="F184" s="5">
        <v>10</v>
      </c>
      <c r="G184" s="5">
        <v>16</v>
      </c>
      <c r="H184" s="5">
        <v>53</v>
      </c>
      <c r="I184" s="5">
        <v>52</v>
      </c>
      <c r="J184" s="5">
        <v>495</v>
      </c>
      <c r="K184" s="5" t="s">
        <v>0</v>
      </c>
      <c r="L184" s="5" t="e">
        <f>IF(#REF!=#REF!,IF(K184="Stroke",IF(K185="Stroke",IF((J185-J184)&lt;0,1000+J185-J184,J185-J184),""),""),"")</f>
        <v>#REF!</v>
      </c>
      <c r="M184" s="5" t="s">
        <v>1</v>
      </c>
      <c r="N184" s="5" t="s">
        <v>2</v>
      </c>
      <c r="O184" s="5">
        <v>5</v>
      </c>
      <c r="P184" s="5" t="e">
        <f>IF(#REF!=#REF!,IF(K184="Stroke",IF(K185="Stroke",IF(#REF!=#REF!,IF(Q184=Q185,IF((J185-J184)&lt;0,1000+J185-J184-O184,J185-J184-O184),""),""),""),""),"")</f>
        <v>#REF!</v>
      </c>
      <c r="Q184" s="5">
        <v>1</v>
      </c>
      <c r="R184" s="5" t="e">
        <f>IF(#REF!&lt;&gt;#REF!,COUNTIFS($K$112:$K$1378,$K$112,#REF!,#REF!),"")</f>
        <v>#REF!</v>
      </c>
      <c r="S184" s="5" t="e">
        <f>IF(AND(#REF!&lt;&gt;#REF!,#REF!=#REF!,M184="positive",M185="negative"),1,"")</f>
        <v>#REF!</v>
      </c>
      <c r="T184" s="5" t="e">
        <f>IF(AND(#REF!=#REF!,K:K="stroke",M:M="positive",S184&lt;&gt;"1"),1,"")</f>
        <v>#REF!</v>
      </c>
      <c r="U184" s="5" t="e">
        <f>IF((AND(R184&lt;&gt;"",W184&lt;&gt;1,K:K="stroke",M:M="negative",#REF!=#REF!)),IF(W184&lt;&gt;0,"",1),"")</f>
        <v>#REF!</v>
      </c>
      <c r="V184" s="5" t="e">
        <f>IF(R184="","",(SUM(S184:U184)+W184))</f>
        <v>#REF!</v>
      </c>
      <c r="W184" s="5" t="e">
        <f>IF(#REF!&lt;&gt;#REF!,COUNTIFS($K$112:$K$1378,"up",#REF!,#REF!),"")</f>
        <v>#REF!</v>
      </c>
      <c r="X184" s="5" t="e">
        <f>IF(#REF!&lt;&gt;#REF!,COUNTIFS($K$112:$K$1378,"SRS",#REF!,#REF!),"")</f>
        <v>#REF!</v>
      </c>
      <c r="Y184" s="5" t="e">
        <f>IF(R184&lt;&gt;"",IF(R184=1,"",COUNTIFS($O$112:$O$1378,"&gt;40",#REF!,#REF!)),"")</f>
        <v>#REF!</v>
      </c>
      <c r="Z184" s="5"/>
      <c r="AA184" s="10"/>
      <c r="AB184" s="5"/>
      <c r="AC184" s="5"/>
      <c r="AD184" s="5"/>
      <c r="AE184" s="5"/>
      <c r="AF184" s="5"/>
      <c r="AG184" s="5"/>
      <c r="AH184" s="5"/>
    </row>
    <row r="185" spans="1:34" s="11" customFormat="1">
      <c r="A185" s="7">
        <f t="shared" si="6"/>
        <v>60833</v>
      </c>
      <c r="B185" s="8" t="str">
        <f t="shared" si="7"/>
        <v>2017210165353</v>
      </c>
      <c r="C185" s="1" t="str">
        <f t="shared" si="8"/>
        <v>2017210</v>
      </c>
      <c r="D185" s="1">
        <v>2017</v>
      </c>
      <c r="E185" s="1">
        <v>2</v>
      </c>
      <c r="F185" s="1">
        <v>10</v>
      </c>
      <c r="G185" s="1">
        <v>16</v>
      </c>
      <c r="H185" s="1">
        <v>53</v>
      </c>
      <c r="I185" s="1">
        <v>53</v>
      </c>
      <c r="J185" s="1">
        <v>556</v>
      </c>
      <c r="K185" s="1" t="s">
        <v>0</v>
      </c>
      <c r="L185" s="1" t="e">
        <f>IF(#REF!=#REF!,IF(K185="Stroke",IF(K186="Stroke",IF((J186-J185)&lt;0,1000+J186-J185,J186-J185),""),""),"")</f>
        <v>#REF!</v>
      </c>
      <c r="M185" s="1" t="s">
        <v>1</v>
      </c>
      <c r="N185" s="1" t="s">
        <v>2</v>
      </c>
      <c r="O185" s="1">
        <v>10</v>
      </c>
      <c r="P185" s="1" t="e">
        <f>IF(#REF!=#REF!,IF(K185="Stroke",IF(K186="Stroke",IF(#REF!=#REF!,IF(Q185=Q186,IF((J186-J185)&lt;0,1000+J186-J185-O185,J186-J185-O185),""),""),""),""),"")</f>
        <v>#REF!</v>
      </c>
      <c r="Q185" s="1">
        <v>2</v>
      </c>
      <c r="R185" s="1" t="e">
        <f>IF(#REF!&lt;&gt;#REF!,COUNTIFS($M$2:$M$988,$M$2,$C$2:$C$988,#REF!),"")</f>
        <v>#REF!</v>
      </c>
      <c r="S185" s="1" t="e">
        <f>IF(R185&lt;&gt;"",IF(R185=1,"",COUNTIFS($Q$2:$Q$988,"&gt;40",$C$2:$C$988,#REF!)),"")</f>
        <v>#REF!</v>
      </c>
      <c r="T185" s="1"/>
      <c r="U185" s="9"/>
      <c r="V185" s="7"/>
      <c r="W185" s="7"/>
      <c r="X185" s="7"/>
      <c r="Y185" s="7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s="11" customFormat="1">
      <c r="A186" s="1">
        <f t="shared" si="6"/>
        <v>60833</v>
      </c>
      <c r="B186" s="2" t="str">
        <f t="shared" si="7"/>
        <v>2017210165353</v>
      </c>
      <c r="C186" s="1" t="str">
        <f t="shared" si="8"/>
        <v>2017210</v>
      </c>
      <c r="D186" s="1">
        <v>2017</v>
      </c>
      <c r="E186" s="1">
        <v>2</v>
      </c>
      <c r="F186" s="1">
        <v>10</v>
      </c>
      <c r="G186" s="1">
        <v>16</v>
      </c>
      <c r="H186" s="1">
        <v>53</v>
      </c>
      <c r="I186" s="1">
        <v>53</v>
      </c>
      <c r="J186" s="1">
        <v>556</v>
      </c>
      <c r="K186" s="1" t="s">
        <v>0</v>
      </c>
      <c r="L186" s="1" t="e">
        <f>IF(#REF!=#REF!,IF(K186="Stroke",IF(K187="Stroke",IF((J187-J186)&lt;0,1000+J187-J186,J187-J186),""),""),"")</f>
        <v>#REF!</v>
      </c>
      <c r="M186" s="1" t="s">
        <v>1</v>
      </c>
      <c r="N186" s="1" t="s">
        <v>2</v>
      </c>
      <c r="O186" s="1">
        <v>10</v>
      </c>
      <c r="P186" s="1" t="e">
        <f>IF(#REF!=#REF!,IF(K186="Stroke",IF(K187="Stroke",IF(#REF!=#REF!,IF(Q186=Q187,IF((J187-J186)&lt;0,1000+J187-J186-O186,J187-J186-O186),""),""),""),""),"")</f>
        <v>#REF!</v>
      </c>
      <c r="Q186" s="1">
        <v>2</v>
      </c>
      <c r="R186" s="1" t="e">
        <f>IF(#REF!&lt;&gt;#REF!,COUNTIFS($K$112:$K$1378,$K$112,#REF!,#REF!),"")</f>
        <v>#REF!</v>
      </c>
      <c r="S186" s="1" t="e">
        <f>IF(AND(#REF!&lt;&gt;#REF!,#REF!=#REF!,M186="positive",M187="negative"),1,"")</f>
        <v>#REF!</v>
      </c>
      <c r="T186" s="1" t="e">
        <f>IF(AND(#REF!=#REF!,K:K="stroke",M:M="positive",S186&lt;&gt;"1"),1,"")</f>
        <v>#REF!</v>
      </c>
      <c r="U186" s="1" t="e">
        <f>IF((AND(R186&lt;&gt;"",W186&lt;&gt;1,K:K="stroke",M:M="negative",#REF!=#REF!)),IF(W186&lt;&gt;0,"",1),"")</f>
        <v>#REF!</v>
      </c>
      <c r="V186" s="1" t="e">
        <f>IF(R186="","",(SUM(S186:U186)+W186))</f>
        <v>#REF!</v>
      </c>
      <c r="W186" s="1" t="e">
        <f>IF(#REF!&lt;&gt;#REF!,COUNTIFS($K$112:$K$1378,"up",#REF!,#REF!),"")</f>
        <v>#REF!</v>
      </c>
      <c r="X186" s="1" t="e">
        <f>IF(#REF!&lt;&gt;#REF!,COUNTIFS($K$112:$K$1378,"SRS",#REF!,#REF!),"")</f>
        <v>#REF!</v>
      </c>
      <c r="Y186" s="1" t="e">
        <f>IF(R186&lt;&gt;"",IF(R186=1,"",COUNTIFS($O$112:$O$1378,"&gt;40",#REF!,#REF!)),"")</f>
        <v>#REF!</v>
      </c>
      <c r="Z186" s="1"/>
      <c r="AA186" s="9"/>
      <c r="AB186" s="1"/>
      <c r="AC186" s="1"/>
      <c r="AD186" s="1"/>
      <c r="AE186" s="1"/>
      <c r="AF186" s="1"/>
      <c r="AG186" s="1"/>
      <c r="AH186" s="1"/>
    </row>
    <row r="187" spans="1:34" s="11" customFormat="1">
      <c r="A187" s="3">
        <f t="shared" si="6"/>
        <v>61032</v>
      </c>
      <c r="B187" s="4" t="str">
        <f t="shared" si="7"/>
        <v>2017210165712</v>
      </c>
      <c r="C187" s="5" t="str">
        <f t="shared" si="8"/>
        <v>2017210</v>
      </c>
      <c r="D187" s="5">
        <v>2017</v>
      </c>
      <c r="E187" s="5">
        <v>2</v>
      </c>
      <c r="F187" s="5">
        <v>10</v>
      </c>
      <c r="G187" s="5">
        <v>16</v>
      </c>
      <c r="H187" s="5">
        <v>57</v>
      </c>
      <c r="I187" s="5">
        <v>12</v>
      </c>
      <c r="J187" s="5">
        <v>857</v>
      </c>
      <c r="K187" s="5" t="s">
        <v>0</v>
      </c>
      <c r="L187" s="5" t="e">
        <f>IF(#REF!=#REF!,IF(K187="Stroke",IF(K188="Stroke",IF((J188-J187)&lt;0,1000+J188-J187,J188-J187),""),""),"")</f>
        <v>#REF!</v>
      </c>
      <c r="M187" s="5" t="s">
        <v>1</v>
      </c>
      <c r="N187" s="5" t="s">
        <v>2</v>
      </c>
      <c r="O187" s="5">
        <v>10</v>
      </c>
      <c r="P187" s="5" t="e">
        <f>IF(#REF!=#REF!,IF(K187="Stroke",IF(K188="Stroke",IF(#REF!=#REF!,IF(Q187=Q188,IF((J188-J187)&lt;0,1000+J188-J187-O187,J188-J187-O187),""),""),""),""),"")</f>
        <v>#REF!</v>
      </c>
      <c r="Q187" s="5">
        <v>1</v>
      </c>
      <c r="R187" s="5" t="e">
        <f>IF(#REF!&lt;&gt;#REF!,COUNTIFS($M$2:$M$988,$M$2,$C$2:$C$988,#REF!),"")</f>
        <v>#REF!</v>
      </c>
      <c r="S187" s="5" t="e">
        <f>IF(R187&lt;&gt;"",IF(R187=1,"",COUNTIFS($Q$2:$Q$988,"&gt;40",$C$2:$C$988,#REF!)),"")</f>
        <v>#REF!</v>
      </c>
      <c r="T187" s="5"/>
      <c r="U187" s="10"/>
      <c r="V187" s="3"/>
      <c r="W187" s="3"/>
      <c r="X187" s="3"/>
      <c r="Y187" s="3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s="11" customFormat="1">
      <c r="A188" s="5">
        <f t="shared" si="6"/>
        <v>61032</v>
      </c>
      <c r="B188" s="6" t="str">
        <f t="shared" si="7"/>
        <v>2017210165712</v>
      </c>
      <c r="C188" s="5" t="str">
        <f t="shared" si="8"/>
        <v>2017210</v>
      </c>
      <c r="D188" s="5">
        <v>2017</v>
      </c>
      <c r="E188" s="5">
        <v>2</v>
      </c>
      <c r="F188" s="5">
        <v>10</v>
      </c>
      <c r="G188" s="5">
        <v>16</v>
      </c>
      <c r="H188" s="5">
        <v>57</v>
      </c>
      <c r="I188" s="5">
        <v>12</v>
      </c>
      <c r="J188" s="5">
        <v>857</v>
      </c>
      <c r="K188" s="5" t="s">
        <v>0</v>
      </c>
      <c r="L188" s="5" t="e">
        <f>IF(#REF!=#REF!,IF(K188="Stroke",IF(K189="Stroke",IF((J189-J188)&lt;0,1000+J189-J188,J189-J188),""),""),"")</f>
        <v>#REF!</v>
      </c>
      <c r="M188" s="5" t="s">
        <v>1</v>
      </c>
      <c r="N188" s="5" t="s">
        <v>2</v>
      </c>
      <c r="O188" s="5">
        <v>10</v>
      </c>
      <c r="P188" s="5" t="e">
        <f>IF(#REF!=#REF!,IF(K188="Stroke",IF(K189="Stroke",IF(#REF!=#REF!,IF(Q188=Q189,IF((J189-J188)&lt;0,1000+J189-J188-O188,J189-J188-O188),""),""),""),""),"")</f>
        <v>#REF!</v>
      </c>
      <c r="Q188" s="5">
        <v>1</v>
      </c>
      <c r="R188" s="5" t="e">
        <f>IF(#REF!&lt;&gt;#REF!,COUNTIFS($K$112:$K$1378,$K$112,#REF!,#REF!),"")</f>
        <v>#REF!</v>
      </c>
      <c r="S188" s="5" t="e">
        <f>IF(AND(#REF!&lt;&gt;#REF!,#REF!=#REF!,M188="positive",M189="negative"),1,"")</f>
        <v>#REF!</v>
      </c>
      <c r="T188" s="5" t="e">
        <f>IF(AND(#REF!=#REF!,K:K="stroke",M:M="positive",S188&lt;&gt;"1"),1,"")</f>
        <v>#REF!</v>
      </c>
      <c r="U188" s="5" t="e">
        <f>IF((AND(R188&lt;&gt;"",W188&lt;&gt;1,K:K="stroke",M:M="negative",#REF!=#REF!)),IF(W188&lt;&gt;0,"",1),"")</f>
        <v>#REF!</v>
      </c>
      <c r="V188" s="5" t="e">
        <f>IF(R188="","",(SUM(S188:U188)+W188))</f>
        <v>#REF!</v>
      </c>
      <c r="W188" s="5" t="e">
        <f>IF(#REF!&lt;&gt;#REF!,COUNTIFS($K$112:$K$1378,"up",#REF!,#REF!),"")</f>
        <v>#REF!</v>
      </c>
      <c r="X188" s="5" t="e">
        <f>IF(#REF!&lt;&gt;#REF!,COUNTIFS($K$112:$K$1378,"SRS",#REF!,#REF!),"")</f>
        <v>#REF!</v>
      </c>
      <c r="Y188" s="5" t="e">
        <f>IF(R188&lt;&gt;"",IF(R188=1,"",COUNTIFS($O$112:$O$1378,"&gt;40",#REF!,#REF!)),"")</f>
        <v>#REF!</v>
      </c>
      <c r="Z188" s="5"/>
      <c r="AA188" s="10"/>
      <c r="AB188" s="5"/>
      <c r="AC188" s="5"/>
      <c r="AD188" s="5"/>
      <c r="AE188" s="5"/>
      <c r="AF188" s="5"/>
      <c r="AG188" s="5"/>
      <c r="AH188" s="5"/>
    </row>
    <row r="189" spans="1:34" s="11" customFormat="1">
      <c r="A189" s="7">
        <f t="shared" si="6"/>
        <v>61033</v>
      </c>
      <c r="B189" s="8" t="str">
        <f t="shared" si="7"/>
        <v>2017210165713</v>
      </c>
      <c r="C189" s="1" t="str">
        <f t="shared" si="8"/>
        <v>2017210</v>
      </c>
      <c r="D189" s="1">
        <v>2017</v>
      </c>
      <c r="E189" s="1">
        <v>2</v>
      </c>
      <c r="F189" s="1">
        <v>10</v>
      </c>
      <c r="G189" s="1">
        <v>16</v>
      </c>
      <c r="H189" s="1">
        <v>57</v>
      </c>
      <c r="I189" s="1">
        <v>13</v>
      </c>
      <c r="J189" s="1">
        <v>43</v>
      </c>
      <c r="K189" s="1" t="s">
        <v>0</v>
      </c>
      <c r="L189" s="1" t="e">
        <f>IF(#REF!=#REF!,IF(K189="Stroke",IF(K190="Stroke",IF((J190-J189)&lt;0,1000+J190-J189,J190-J189),""),""),"")</f>
        <v>#REF!</v>
      </c>
      <c r="M189" s="1" t="s">
        <v>1</v>
      </c>
      <c r="N189" s="1" t="s">
        <v>2</v>
      </c>
      <c r="O189" s="1">
        <v>35</v>
      </c>
      <c r="P189" s="1" t="e">
        <f>IF(#REF!=#REF!,IF(K189="Stroke",IF(K190="Stroke",IF(#REF!=#REF!,IF(Q189=Q190,IF((J190-J189)&lt;0,1000+J190-J189-O189,J190-J189-O189),""),""),""),""),"")</f>
        <v>#REF!</v>
      </c>
      <c r="Q189" s="1">
        <v>2</v>
      </c>
      <c r="R189" s="1" t="e">
        <f>IF(#REF!&lt;&gt;#REF!,COUNTIFS($M$2:$M$988,$M$2,$C$2:$C$988,#REF!),"")</f>
        <v>#REF!</v>
      </c>
      <c r="S189" s="1" t="e">
        <f>IF(R189&lt;&gt;"",IF(R189=1,"",COUNTIFS($Q$2:$Q$988,"&gt;40",$C$2:$C$988,#REF!)),"")</f>
        <v>#REF!</v>
      </c>
      <c r="T189" s="1"/>
      <c r="U189" s="9"/>
      <c r="V189" s="7"/>
      <c r="W189" s="7"/>
      <c r="X189" s="7"/>
      <c r="Y189" s="7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s="11" customFormat="1">
      <c r="A190" s="1">
        <f t="shared" si="6"/>
        <v>61033</v>
      </c>
      <c r="B190" s="2" t="str">
        <f t="shared" si="7"/>
        <v>2017210165713</v>
      </c>
      <c r="C190" s="1" t="str">
        <f t="shared" si="8"/>
        <v>2017210</v>
      </c>
      <c r="D190" s="1">
        <v>2017</v>
      </c>
      <c r="E190" s="1">
        <v>2</v>
      </c>
      <c r="F190" s="1">
        <v>10</v>
      </c>
      <c r="G190" s="1">
        <v>16</v>
      </c>
      <c r="H190" s="1">
        <v>57</v>
      </c>
      <c r="I190" s="1">
        <v>13</v>
      </c>
      <c r="J190" s="1">
        <v>43</v>
      </c>
      <c r="K190" s="1" t="s">
        <v>0</v>
      </c>
      <c r="L190" s="1" t="e">
        <f>IF(#REF!=#REF!,IF(K190="Stroke",IF(K191="Stroke",IF((J191-J190)&lt;0,1000+J191-J190,J191-J190),""),""),"")</f>
        <v>#REF!</v>
      </c>
      <c r="M190" s="1" t="s">
        <v>1</v>
      </c>
      <c r="N190" s="1" t="s">
        <v>2</v>
      </c>
      <c r="O190" s="1">
        <v>35</v>
      </c>
      <c r="P190" s="1" t="e">
        <f>IF(#REF!=#REF!,IF(K190="Stroke",IF(K191="Stroke",IF(#REF!=#REF!,IF(Q190=Q191,IF((J191-J190)&lt;0,1000+J191-J190-O190,J191-J190-O190),""),""),""),""),"")</f>
        <v>#REF!</v>
      </c>
      <c r="Q190" s="1">
        <v>2</v>
      </c>
      <c r="R190" s="1" t="e">
        <f>IF(#REF!&lt;&gt;#REF!,COUNTIFS($K$112:$K$1378,$K$112,#REF!,#REF!),"")</f>
        <v>#REF!</v>
      </c>
      <c r="S190" s="1" t="e">
        <f>IF(AND(#REF!&lt;&gt;#REF!,#REF!=#REF!,M190="positive",M191="negative"),1,"")</f>
        <v>#REF!</v>
      </c>
      <c r="T190" s="1" t="e">
        <f>IF(AND(#REF!=#REF!,K:K="stroke",M:M="positive",S190&lt;&gt;"1"),1,"")</f>
        <v>#REF!</v>
      </c>
      <c r="U190" s="1" t="e">
        <f>IF((AND(R190&lt;&gt;"",W190&lt;&gt;1,K:K="stroke",M:M="negative",#REF!=#REF!)),IF(W190&lt;&gt;0,"",1),"")</f>
        <v>#REF!</v>
      </c>
      <c r="V190" s="1" t="e">
        <f>IF(R190="","",(SUM(S190:U190)+W190))</f>
        <v>#REF!</v>
      </c>
      <c r="W190" s="1" t="e">
        <f>IF(#REF!&lt;&gt;#REF!,COUNTIFS($K$112:$K$1378,"up",#REF!,#REF!),"")</f>
        <v>#REF!</v>
      </c>
      <c r="X190" s="1" t="e">
        <f>IF(#REF!&lt;&gt;#REF!,COUNTIFS($K$112:$K$1378,"SRS",#REF!,#REF!),"")</f>
        <v>#REF!</v>
      </c>
      <c r="Y190" s="1" t="e">
        <f>IF(R190&lt;&gt;"",IF(R190=1,"",COUNTIFS($O$112:$O$1378,"&gt;40",#REF!,#REF!)),"")</f>
        <v>#REF!</v>
      </c>
      <c r="Z190" s="1"/>
      <c r="AA190" s="9"/>
      <c r="AB190" s="1"/>
      <c r="AC190" s="1"/>
      <c r="AD190" s="1"/>
      <c r="AE190" s="1"/>
      <c r="AF190" s="1"/>
      <c r="AG190" s="1"/>
      <c r="AH190" s="1"/>
    </row>
    <row r="191" spans="1:34" s="11" customFormat="1">
      <c r="A191" s="7">
        <f t="shared" si="6"/>
        <v>61033</v>
      </c>
      <c r="B191" s="8" t="str">
        <f t="shared" si="7"/>
        <v>2017210165713</v>
      </c>
      <c r="C191" s="1" t="str">
        <f t="shared" si="8"/>
        <v>2017210</v>
      </c>
      <c r="D191" s="1">
        <v>2017</v>
      </c>
      <c r="E191" s="1">
        <v>2</v>
      </c>
      <c r="F191" s="1">
        <v>10</v>
      </c>
      <c r="G191" s="1">
        <v>16</v>
      </c>
      <c r="H191" s="1">
        <v>57</v>
      </c>
      <c r="I191" s="1">
        <v>13</v>
      </c>
      <c r="J191" s="1">
        <v>204</v>
      </c>
      <c r="K191" s="1" t="s">
        <v>0</v>
      </c>
      <c r="L191" s="1" t="e">
        <f>IF(#REF!=#REF!,IF(K191="Stroke",IF(K192="Stroke",IF((J192-J191)&lt;0,1000+J192-J191,J192-J191),""),""),"")</f>
        <v>#REF!</v>
      </c>
      <c r="M191" s="1" t="s">
        <v>1</v>
      </c>
      <c r="N191" s="1" t="s">
        <v>2</v>
      </c>
      <c r="O191" s="1">
        <v>15</v>
      </c>
      <c r="P191" s="1" t="e">
        <f>IF(#REF!=#REF!,IF(K191="Stroke",IF(K192="Stroke",IF(#REF!=#REF!,IF(Q191=Q192,IF((J192-J191)&lt;0,1000+J192-J191-O191,J192-J191-O191),""),""),""),""),"")</f>
        <v>#REF!</v>
      </c>
      <c r="Q191" s="1">
        <v>2</v>
      </c>
      <c r="R191" s="1" t="e">
        <f>IF(#REF!&lt;&gt;#REF!,COUNTIFS($M$2:$M$988,$M$2,$C$2:$C$988,#REF!),"")</f>
        <v>#REF!</v>
      </c>
      <c r="S191" s="1" t="e">
        <f>IF(R191&lt;&gt;"",IF(R191=1,"",COUNTIFS($Q$2:$Q$988,"&gt;40",$C$2:$C$988,#REF!)),"")</f>
        <v>#REF!</v>
      </c>
      <c r="T191" s="1"/>
      <c r="U191" s="9"/>
      <c r="V191" s="7"/>
      <c r="W191" s="7"/>
      <c r="X191" s="7"/>
      <c r="Y191" s="7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s="11" customFormat="1">
      <c r="A192" s="1">
        <f t="shared" si="6"/>
        <v>61033</v>
      </c>
      <c r="B192" s="2" t="str">
        <f t="shared" si="7"/>
        <v>2017210165713</v>
      </c>
      <c r="C192" s="1" t="str">
        <f t="shared" si="8"/>
        <v>2017210</v>
      </c>
      <c r="D192" s="1">
        <v>2017</v>
      </c>
      <c r="E192" s="1">
        <v>2</v>
      </c>
      <c r="F192" s="1">
        <v>10</v>
      </c>
      <c r="G192" s="1">
        <v>16</v>
      </c>
      <c r="H192" s="1">
        <v>57</v>
      </c>
      <c r="I192" s="1">
        <v>13</v>
      </c>
      <c r="J192" s="1">
        <v>204</v>
      </c>
      <c r="K192" s="1" t="s">
        <v>0</v>
      </c>
      <c r="L192" s="1" t="e">
        <f>IF(#REF!=#REF!,IF(K192="Stroke",IF(K193="Stroke",IF((J193-J192)&lt;0,1000+J193-J192,J193-J192),""),""),"")</f>
        <v>#REF!</v>
      </c>
      <c r="M192" s="1" t="s">
        <v>1</v>
      </c>
      <c r="N192" s="1" t="s">
        <v>2</v>
      </c>
      <c r="O192" s="1">
        <v>15</v>
      </c>
      <c r="P192" s="1" t="e">
        <f>IF(#REF!=#REF!,IF(K192="Stroke",IF(K193="Stroke",IF(#REF!=#REF!,IF(Q192=Q193,IF((J193-J192)&lt;0,1000+J193-J192-O192,J193-J192-O192),""),""),""),""),"")</f>
        <v>#REF!</v>
      </c>
      <c r="Q192" s="1">
        <v>2</v>
      </c>
      <c r="R192" s="1" t="e">
        <f>IF(#REF!&lt;&gt;#REF!,COUNTIFS($K$112:$K$1378,$K$112,#REF!,#REF!),"")</f>
        <v>#REF!</v>
      </c>
      <c r="S192" s="1" t="e">
        <f>IF(AND(#REF!&lt;&gt;#REF!,#REF!=#REF!,M192="positive",M193="negative"),1,"")</f>
        <v>#REF!</v>
      </c>
      <c r="T192" s="1" t="e">
        <f>IF(AND(#REF!=#REF!,K:K="stroke",M:M="positive",S192&lt;&gt;"1"),1,"")</f>
        <v>#REF!</v>
      </c>
      <c r="U192" s="1" t="e">
        <f>IF((AND(R192&lt;&gt;"",W192&lt;&gt;1,K:K="stroke",M:M="negative",#REF!=#REF!)),IF(W192&lt;&gt;0,"",1),"")</f>
        <v>#REF!</v>
      </c>
      <c r="V192" s="1" t="e">
        <f>IF(R192="","",(SUM(S192:U192)+W192))</f>
        <v>#REF!</v>
      </c>
      <c r="W192" s="1" t="e">
        <f>IF(#REF!&lt;&gt;#REF!,COUNTIFS($K$112:$K$1378,"up",#REF!,#REF!),"")</f>
        <v>#REF!</v>
      </c>
      <c r="X192" s="1" t="e">
        <f>IF(#REF!&lt;&gt;#REF!,COUNTIFS($K$112:$K$1378,"SRS",#REF!,#REF!),"")</f>
        <v>#REF!</v>
      </c>
      <c r="Y192" s="1" t="e">
        <f>IF(R192&lt;&gt;"",IF(R192=1,"",COUNTIFS($O$112:$O$1378,"&gt;40",#REF!,#REF!)),"")</f>
        <v>#REF!</v>
      </c>
      <c r="Z192" s="1"/>
      <c r="AA192" s="9"/>
      <c r="AB192" s="1"/>
      <c r="AC192" s="1"/>
      <c r="AD192" s="1"/>
      <c r="AE192" s="1"/>
      <c r="AF192" s="1"/>
      <c r="AG192" s="1"/>
      <c r="AH192" s="1"/>
    </row>
    <row r="193" spans="1:34" s="11" customFormat="1">
      <c r="A193" s="7">
        <f t="shared" ref="A193:A256" si="9">I193+(H193*60)+(G193*3600)</f>
        <v>61033</v>
      </c>
      <c r="B193" s="8" t="str">
        <f t="shared" ref="B193:B256" si="10">CONCATENATE(D193,E193,F193,G193,H193,I193)</f>
        <v>2017210165713</v>
      </c>
      <c r="C193" s="1" t="str">
        <f t="shared" ref="C193:C256" si="11">CONCATENATE(D193,E193,F193)</f>
        <v>2017210</v>
      </c>
      <c r="D193" s="1">
        <v>2017</v>
      </c>
      <c r="E193" s="1">
        <v>2</v>
      </c>
      <c r="F193" s="1">
        <v>10</v>
      </c>
      <c r="G193" s="1">
        <v>16</v>
      </c>
      <c r="H193" s="1">
        <v>57</v>
      </c>
      <c r="I193" s="1">
        <v>13</v>
      </c>
      <c r="J193" s="1">
        <v>274</v>
      </c>
      <c r="K193" s="1" t="s">
        <v>0</v>
      </c>
      <c r="L193" s="1" t="e">
        <f>IF(#REF!=#REF!,IF(K193="Stroke",IF(K194="Stroke",IF((J194-J193)&lt;0,1000+J194-J193,J194-J193),""),""),"")</f>
        <v>#REF!</v>
      </c>
      <c r="M193" s="1" t="s">
        <v>1</v>
      </c>
      <c r="N193" s="1" t="s">
        <v>2</v>
      </c>
      <c r="O193" s="1">
        <v>44</v>
      </c>
      <c r="P193" s="1" t="e">
        <f>IF(#REF!=#REF!,IF(K193="Stroke",IF(K194="Stroke",IF(#REF!=#REF!,IF(Q193=Q194,IF((J194-J193)&lt;0,1000+J194-J193-O193,J194-J193-O193),""),""),""),""),"")</f>
        <v>#REF!</v>
      </c>
      <c r="Q193" s="1">
        <v>2</v>
      </c>
      <c r="R193" s="1" t="e">
        <f>IF(#REF!&lt;&gt;#REF!,COUNTIFS($M$2:$M$988,$M$2,$C$2:$C$988,#REF!),"")</f>
        <v>#REF!</v>
      </c>
      <c r="S193" s="1" t="e">
        <f>IF(R193&lt;&gt;"",IF(R193=1,"",COUNTIFS($Q$2:$Q$988,"&gt;40",$C$2:$C$988,#REF!)),"")</f>
        <v>#REF!</v>
      </c>
      <c r="T193" s="1"/>
      <c r="U193" s="9"/>
      <c r="V193" s="7"/>
      <c r="W193" s="7"/>
      <c r="X193" s="7"/>
      <c r="Y193" s="7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s="5" customFormat="1">
      <c r="A194" s="1">
        <f t="shared" si="9"/>
        <v>61033</v>
      </c>
      <c r="B194" s="2" t="str">
        <f t="shared" si="10"/>
        <v>2017210165713</v>
      </c>
      <c r="C194" s="1" t="str">
        <f t="shared" si="11"/>
        <v>2017210</v>
      </c>
      <c r="D194" s="1">
        <v>2017</v>
      </c>
      <c r="E194" s="1">
        <v>2</v>
      </c>
      <c r="F194" s="1">
        <v>10</v>
      </c>
      <c r="G194" s="1">
        <v>16</v>
      </c>
      <c r="H194" s="1">
        <v>57</v>
      </c>
      <c r="I194" s="1">
        <v>13</v>
      </c>
      <c r="J194" s="1">
        <v>274</v>
      </c>
      <c r="K194" s="1" t="s">
        <v>0</v>
      </c>
      <c r="L194" s="1" t="e">
        <f>IF(#REF!=#REF!,IF(K194="Stroke",IF(K195="Stroke",IF((J195-J194)&lt;0,1000+J195-J194,J195-J194),""),""),"")</f>
        <v>#REF!</v>
      </c>
      <c r="M194" s="1" t="s">
        <v>1</v>
      </c>
      <c r="N194" s="1" t="s">
        <v>2</v>
      </c>
      <c r="O194" s="1">
        <v>44</v>
      </c>
      <c r="P194" s="1" t="e">
        <f>IF(#REF!=#REF!,IF(K194="Stroke",IF(K195="Stroke",IF(#REF!=#REF!,IF(Q194=Q195,IF((J195-J194)&lt;0,1000+J195-J194-O194,J195-J194-O194),""),""),""),""),"")</f>
        <v>#REF!</v>
      </c>
      <c r="Q194" s="1">
        <v>2</v>
      </c>
      <c r="R194" s="1" t="e">
        <f>IF(#REF!&lt;&gt;#REF!,COUNTIFS($K$112:$K$1378,$K$112,#REF!,#REF!),"")</f>
        <v>#REF!</v>
      </c>
      <c r="S194" s="1" t="e">
        <f>IF(AND(#REF!&lt;&gt;#REF!,#REF!=#REF!,M194="positive",M195="negative"),1,"")</f>
        <v>#REF!</v>
      </c>
      <c r="T194" s="1" t="e">
        <f>IF(AND(#REF!=#REF!,K:K="stroke",M:M="positive",S194&lt;&gt;"1"),1,"")</f>
        <v>#REF!</v>
      </c>
      <c r="U194" s="1" t="e">
        <f>IF((AND(R194&lt;&gt;"",W194&lt;&gt;1,K:K="stroke",M:M="negative",#REF!=#REF!)),IF(W194&lt;&gt;0,"",1),"")</f>
        <v>#REF!</v>
      </c>
      <c r="V194" s="1" t="e">
        <f>IF(R194="","",(SUM(S194:U194)+W194))</f>
        <v>#REF!</v>
      </c>
      <c r="W194" s="1" t="e">
        <f>IF(#REF!&lt;&gt;#REF!,COUNTIFS($K$112:$K$1378,"up",#REF!,#REF!),"")</f>
        <v>#REF!</v>
      </c>
      <c r="X194" s="1" t="e">
        <f>IF(#REF!&lt;&gt;#REF!,COUNTIFS($K$112:$K$1378,"SRS",#REF!,#REF!),"")</f>
        <v>#REF!</v>
      </c>
      <c r="Y194" s="1" t="e">
        <f>IF(R194&lt;&gt;"",IF(R194=1,"",COUNTIFS($O$112:$O$1378,"&gt;40",#REF!,#REF!)),"")</f>
        <v>#REF!</v>
      </c>
      <c r="Z194" s="1"/>
      <c r="AA194" s="9"/>
      <c r="AB194" s="1"/>
      <c r="AC194" s="1"/>
      <c r="AD194" s="1"/>
      <c r="AE194" s="1"/>
      <c r="AF194" s="1"/>
      <c r="AG194" s="1"/>
      <c r="AH194" s="1"/>
    </row>
    <row r="195" spans="1:34" s="11" customFormat="1">
      <c r="A195" s="7">
        <f t="shared" si="9"/>
        <v>61033</v>
      </c>
      <c r="B195" s="8" t="str">
        <f t="shared" si="10"/>
        <v>2017210165713</v>
      </c>
      <c r="C195" s="1" t="str">
        <f t="shared" si="11"/>
        <v>2017210</v>
      </c>
      <c r="D195" s="1">
        <v>2017</v>
      </c>
      <c r="E195" s="1">
        <v>2</v>
      </c>
      <c r="F195" s="1">
        <v>10</v>
      </c>
      <c r="G195" s="1">
        <v>16</v>
      </c>
      <c r="H195" s="1">
        <v>57</v>
      </c>
      <c r="I195" s="1">
        <v>13</v>
      </c>
      <c r="J195" s="1">
        <v>454</v>
      </c>
      <c r="K195" s="1" t="s">
        <v>0</v>
      </c>
      <c r="L195" s="1" t="e">
        <f>IF(#REF!=#REF!,IF(K195="Stroke",IF(K196="Stroke",IF((J196-J195)&lt;0,1000+J196-J195,J196-J195),""),""),"")</f>
        <v>#REF!</v>
      </c>
      <c r="M195" s="1" t="s">
        <v>1</v>
      </c>
      <c r="N195" s="1" t="s">
        <v>2</v>
      </c>
      <c r="O195" s="1">
        <v>52</v>
      </c>
      <c r="P195" s="1" t="e">
        <f>IF(#REF!=#REF!,IF(K195="Stroke",IF(K196="Stroke",IF(#REF!=#REF!,IF(Q195=Q196,IF((J196-J195)&lt;0,1000+J196-J195-O195,J196-J195-O195),""),""),""),""),"")</f>
        <v>#REF!</v>
      </c>
      <c r="Q195" s="1">
        <v>2</v>
      </c>
      <c r="R195" s="1" t="e">
        <f>IF(#REF!&lt;&gt;#REF!,COUNTIFS($M$2:$M$988,$M$2,$C$2:$C$988,#REF!),"")</f>
        <v>#REF!</v>
      </c>
      <c r="S195" s="1" t="e">
        <f>IF(R195&lt;&gt;"",IF(R195=1,"",COUNTIFS($Q$2:$Q$988,"&gt;40",$C$2:$C$988,#REF!)),"")</f>
        <v>#REF!</v>
      </c>
      <c r="T195" s="1"/>
      <c r="U195" s="9"/>
      <c r="V195" s="7"/>
      <c r="W195" s="7"/>
      <c r="X195" s="7"/>
      <c r="Y195" s="7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>
      <c r="A196" s="1">
        <f t="shared" si="9"/>
        <v>61033</v>
      </c>
      <c r="B196" s="2" t="str">
        <f t="shared" si="10"/>
        <v>2017210165713</v>
      </c>
      <c r="C196" s="1" t="str">
        <f t="shared" si="11"/>
        <v>2017210</v>
      </c>
      <c r="D196" s="1">
        <v>2017</v>
      </c>
      <c r="E196" s="1">
        <v>2</v>
      </c>
      <c r="F196" s="1">
        <v>10</v>
      </c>
      <c r="G196" s="1">
        <v>16</v>
      </c>
      <c r="H196" s="1">
        <v>57</v>
      </c>
      <c r="I196" s="1">
        <v>13</v>
      </c>
      <c r="J196" s="1">
        <v>454</v>
      </c>
      <c r="K196" s="1" t="s">
        <v>0</v>
      </c>
      <c r="L196" s="1" t="e">
        <f>IF(#REF!=#REF!,IF(K196="Stroke",IF(K197="Stroke",IF((J197-J196)&lt;0,1000+J197-J196,J197-J196),""),""),"")</f>
        <v>#REF!</v>
      </c>
      <c r="M196" s="1" t="s">
        <v>1</v>
      </c>
      <c r="N196" s="1" t="s">
        <v>2</v>
      </c>
      <c r="O196" s="1">
        <v>52</v>
      </c>
      <c r="P196" s="1" t="e">
        <f>IF(#REF!=#REF!,IF(K196="Stroke",IF(K197="Stroke",IF(#REF!=#REF!,IF(Q196=Q197,IF((J197-J196)&lt;0,1000+J197-J196-O196,J197-J196-O196),""),""),""),""),"")</f>
        <v>#REF!</v>
      </c>
      <c r="Q196" s="1">
        <v>2</v>
      </c>
      <c r="R196" s="1" t="e">
        <f>IF(#REF!&lt;&gt;#REF!,COUNTIFS($K$112:$K$1378,$K$112,#REF!,#REF!),"")</f>
        <v>#REF!</v>
      </c>
      <c r="S196" s="1" t="e">
        <f>IF(AND(#REF!&lt;&gt;#REF!,#REF!=#REF!,M196="positive",M197="negative"),1,"")</f>
        <v>#REF!</v>
      </c>
      <c r="T196" s="1" t="e">
        <f>IF(AND(#REF!=#REF!,K:K="stroke",M:M="positive",S196&lt;&gt;"1"),1,"")</f>
        <v>#REF!</v>
      </c>
      <c r="U196" s="1" t="e">
        <f>IF((AND(R196&lt;&gt;"",W196&lt;&gt;1,K:K="stroke",M:M="negative",#REF!=#REF!)),IF(W196&lt;&gt;0,"",1),"")</f>
        <v>#REF!</v>
      </c>
      <c r="V196" s="1" t="e">
        <f>IF(R196="","",(SUM(S196:U196)+W196))</f>
        <v>#REF!</v>
      </c>
      <c r="W196" s="1" t="e">
        <f>IF(#REF!&lt;&gt;#REF!,COUNTIFS($K$112:$K$1378,"up",#REF!,#REF!),"")</f>
        <v>#REF!</v>
      </c>
      <c r="X196" s="1" t="e">
        <f>IF(#REF!&lt;&gt;#REF!,COUNTIFS($K$112:$K$1378,"SRS",#REF!,#REF!),"")</f>
        <v>#REF!</v>
      </c>
      <c r="Y196" s="1" t="e">
        <f>IF(R196&lt;&gt;"",IF(R196=1,"",COUNTIFS($O$112:$O$1378,"&gt;40",#REF!,#REF!)),"")</f>
        <v>#REF!</v>
      </c>
      <c r="AA196" s="9"/>
    </row>
    <row r="197" spans="1:34">
      <c r="A197" s="3">
        <f t="shared" si="9"/>
        <v>61062</v>
      </c>
      <c r="B197" s="4" t="str">
        <f t="shared" si="10"/>
        <v>2017210165742</v>
      </c>
      <c r="C197" s="5" t="str">
        <f t="shared" si="11"/>
        <v>2017210</v>
      </c>
      <c r="D197" s="5">
        <v>2017</v>
      </c>
      <c r="E197" s="5">
        <v>2</v>
      </c>
      <c r="F197" s="5">
        <v>10</v>
      </c>
      <c r="G197" s="5">
        <v>16</v>
      </c>
      <c r="H197" s="5">
        <v>57</v>
      </c>
      <c r="I197" s="5">
        <v>42</v>
      </c>
      <c r="J197" s="5">
        <v>954</v>
      </c>
      <c r="K197" s="5" t="s">
        <v>0</v>
      </c>
      <c r="L197" s="5" t="e">
        <f>IF(#REF!=#REF!,IF(K197="Stroke",IF(K198="Stroke",IF((J198-J197)&lt;0,1000+J198-J197,J198-J197),""),""),"")</f>
        <v>#REF!</v>
      </c>
      <c r="M197" s="5" t="s">
        <v>1</v>
      </c>
      <c r="N197" s="5" t="s">
        <v>2</v>
      </c>
      <c r="O197" s="5">
        <v>16</v>
      </c>
      <c r="P197" s="5" t="e">
        <f>IF(#REF!=#REF!,IF(K197="Stroke",IF(K198="Stroke",IF(#REF!=#REF!,IF(Q197=Q198,IF((J198-J197)&lt;0,1000+J198-J197-O197,J198-J197-O197),""),""),""),""),"")</f>
        <v>#REF!</v>
      </c>
      <c r="Q197" s="5">
        <v>1</v>
      </c>
      <c r="R197" s="5" t="e">
        <f>IF(#REF!&lt;&gt;#REF!,COUNTIFS($M$2:$M$988,$M$2,$C$2:$C$988,#REF!),"")</f>
        <v>#REF!</v>
      </c>
      <c r="S197" s="5" t="e">
        <f>IF(R197&lt;&gt;"",IF(R197=1,"",COUNTIFS($Q$2:$Q$988,"&gt;40",$C$2:$C$988,#REF!)),"")</f>
        <v>#REF!</v>
      </c>
      <c r="T197" s="5"/>
      <c r="U197" s="10"/>
      <c r="V197" s="3"/>
      <c r="W197" s="3"/>
      <c r="X197" s="3"/>
      <c r="Y197" s="3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>
      <c r="A198" s="5">
        <f t="shared" si="9"/>
        <v>61062</v>
      </c>
      <c r="B198" s="6" t="str">
        <f t="shared" si="10"/>
        <v>2017210165742</v>
      </c>
      <c r="C198" s="5" t="str">
        <f t="shared" si="11"/>
        <v>2017210</v>
      </c>
      <c r="D198" s="5">
        <v>2017</v>
      </c>
      <c r="E198" s="5">
        <v>2</v>
      </c>
      <c r="F198" s="5">
        <v>10</v>
      </c>
      <c r="G198" s="5">
        <v>16</v>
      </c>
      <c r="H198" s="5">
        <v>57</v>
      </c>
      <c r="I198" s="5">
        <v>42</v>
      </c>
      <c r="J198" s="5">
        <v>954</v>
      </c>
      <c r="K198" s="5" t="s">
        <v>0</v>
      </c>
      <c r="L198" s="5" t="e">
        <f>IF(#REF!=#REF!,IF(K198="Stroke",IF(K199="Stroke",IF((J199-J198)&lt;0,1000+J199-J198,J199-J198),""),""),"")</f>
        <v>#REF!</v>
      </c>
      <c r="M198" s="5" t="s">
        <v>1</v>
      </c>
      <c r="N198" s="5" t="s">
        <v>2</v>
      </c>
      <c r="O198" s="5">
        <v>16</v>
      </c>
      <c r="P198" s="5" t="e">
        <f>IF(#REF!=#REF!,IF(K198="Stroke",IF(K199="Stroke",IF(#REF!=#REF!,IF(Q198=Q199,IF((J199-J198)&lt;0,1000+J199-J198-O198,J199-J198-O198),""),""),""),""),"")</f>
        <v>#REF!</v>
      </c>
      <c r="Q198" s="5">
        <v>1</v>
      </c>
      <c r="R198" s="5" t="e">
        <f>IF(#REF!&lt;&gt;#REF!,COUNTIFS($K$112:$K$1378,$K$112,#REF!,#REF!),"")</f>
        <v>#REF!</v>
      </c>
      <c r="S198" s="5" t="e">
        <f>IF(AND(#REF!&lt;&gt;#REF!,#REF!=#REF!,M198="positive",M199="negative"),1,"")</f>
        <v>#REF!</v>
      </c>
      <c r="T198" s="5" t="e">
        <f>IF(AND(#REF!=#REF!,K:K="stroke",M:M="positive",S198&lt;&gt;"1"),1,"")</f>
        <v>#REF!</v>
      </c>
      <c r="U198" s="5" t="e">
        <f>IF((AND(R198&lt;&gt;"",W198&lt;&gt;1,K:K="stroke",M:M="negative",#REF!=#REF!)),IF(W198&lt;&gt;0,"",1),"")</f>
        <v>#REF!</v>
      </c>
      <c r="V198" s="5" t="e">
        <f>IF(R198="","",(SUM(S198:U198)+W198))</f>
        <v>#REF!</v>
      </c>
      <c r="W198" s="5" t="e">
        <f>IF(#REF!&lt;&gt;#REF!,COUNTIFS($K$112:$K$1378,"up",#REF!,#REF!),"")</f>
        <v>#REF!</v>
      </c>
      <c r="X198" s="5" t="e">
        <f>IF(#REF!&lt;&gt;#REF!,COUNTIFS($K$112:$K$1378,"SRS",#REF!,#REF!),"")</f>
        <v>#REF!</v>
      </c>
      <c r="Y198" s="5" t="e">
        <f>IF(R198&lt;&gt;"",IF(R198=1,"",COUNTIFS($O$112:$O$1378,"&gt;40",#REF!,#REF!)),"")</f>
        <v>#REF!</v>
      </c>
      <c r="Z198" s="5"/>
      <c r="AA198" s="10"/>
      <c r="AB198" s="5"/>
      <c r="AC198" s="5"/>
      <c r="AD198" s="5"/>
      <c r="AE198" s="5"/>
      <c r="AF198" s="5"/>
      <c r="AG198" s="5"/>
      <c r="AH198" s="5"/>
    </row>
    <row r="199" spans="1:34">
      <c r="A199" s="7">
        <f t="shared" si="9"/>
        <v>61063</v>
      </c>
      <c r="B199" s="8" t="str">
        <f t="shared" si="10"/>
        <v>2017210165743</v>
      </c>
      <c r="C199" s="1" t="str">
        <f t="shared" si="11"/>
        <v>2017210</v>
      </c>
      <c r="D199" s="1">
        <v>2017</v>
      </c>
      <c r="E199" s="1">
        <v>2</v>
      </c>
      <c r="F199" s="1">
        <v>10</v>
      </c>
      <c r="G199" s="1">
        <v>16</v>
      </c>
      <c r="H199" s="1">
        <v>57</v>
      </c>
      <c r="I199" s="1">
        <v>43</v>
      </c>
      <c r="J199" s="1">
        <v>55</v>
      </c>
      <c r="K199" s="1" t="s">
        <v>0</v>
      </c>
      <c r="L199" s="1" t="e">
        <f>IF(#REF!=#REF!,IF(K199="Stroke",IF(K200="Stroke",IF((J200-J199)&lt;0,1000+J200-J199,J200-J199),""),""),"")</f>
        <v>#REF!</v>
      </c>
      <c r="M199" s="1" t="s">
        <v>1</v>
      </c>
      <c r="N199" s="1" t="s">
        <v>2</v>
      </c>
      <c r="O199" s="1">
        <v>26</v>
      </c>
      <c r="P199" s="1" t="e">
        <f>IF(#REF!=#REF!,IF(K199="Stroke",IF(K200="Stroke",IF(#REF!=#REF!,IF(Q199=Q200,IF((J200-J199)&lt;0,1000+J200-J199-O199,J200-J199-O199),""),""),""),""),"")</f>
        <v>#REF!</v>
      </c>
      <c r="Q199" s="1">
        <v>1</v>
      </c>
      <c r="R199" s="1" t="e">
        <f>IF(#REF!&lt;&gt;#REF!,COUNTIFS($M$2:$M$988,$M$2,$C$2:$C$988,#REF!),"")</f>
        <v>#REF!</v>
      </c>
      <c r="S199" s="1" t="e">
        <f>IF(R199&lt;&gt;"",IF(R199=1,"",COUNTIFS($Q$2:$Q$988,"&gt;40",$C$2:$C$988,#REF!)),"")</f>
        <v>#REF!</v>
      </c>
      <c r="U199" s="9"/>
      <c r="V199" s="7"/>
      <c r="W199" s="7"/>
      <c r="X199" s="7"/>
      <c r="Y199" s="7"/>
    </row>
    <row r="200" spans="1:34">
      <c r="A200" s="1">
        <f t="shared" si="9"/>
        <v>61063</v>
      </c>
      <c r="B200" s="2" t="str">
        <f t="shared" si="10"/>
        <v>2017210165743</v>
      </c>
      <c r="C200" s="1" t="str">
        <f t="shared" si="11"/>
        <v>2017210</v>
      </c>
      <c r="D200" s="1">
        <v>2017</v>
      </c>
      <c r="E200" s="1">
        <v>2</v>
      </c>
      <c r="F200" s="1">
        <v>10</v>
      </c>
      <c r="G200" s="1">
        <v>16</v>
      </c>
      <c r="H200" s="1">
        <v>57</v>
      </c>
      <c r="I200" s="1">
        <v>43</v>
      </c>
      <c r="J200" s="1">
        <v>55</v>
      </c>
      <c r="K200" s="1" t="s">
        <v>0</v>
      </c>
      <c r="L200" s="1" t="e">
        <f>IF(#REF!=#REF!,IF(K200="Stroke",IF(K201="Stroke",IF((J201-J200)&lt;0,1000+J201-J200,J201-J200),""),""),"")</f>
        <v>#REF!</v>
      </c>
      <c r="M200" s="1" t="s">
        <v>1</v>
      </c>
      <c r="N200" s="1" t="s">
        <v>2</v>
      </c>
      <c r="O200" s="1">
        <v>26</v>
      </c>
      <c r="P200" s="1" t="e">
        <f>IF(#REF!=#REF!,IF(K200="Stroke",IF(K201="Stroke",IF(#REF!=#REF!,IF(Q200=Q201,IF((J201-J200)&lt;0,1000+J201-J200-O200,J201-J200-O200),""),""),""),""),"")</f>
        <v>#REF!</v>
      </c>
      <c r="Q200" s="1">
        <v>1</v>
      </c>
      <c r="R200" s="1" t="e">
        <f>IF(#REF!&lt;&gt;#REF!,COUNTIFS($K$112:$K$1378,$K$112,#REF!,#REF!),"")</f>
        <v>#REF!</v>
      </c>
      <c r="S200" s="1" t="e">
        <f>IF(AND(#REF!&lt;&gt;#REF!,#REF!=#REF!,M200="positive",M201="negative"),1,"")</f>
        <v>#REF!</v>
      </c>
      <c r="T200" s="1" t="e">
        <f>IF(AND(#REF!=#REF!,K:K="stroke",M:M="positive",S200&lt;&gt;"1"),1,"")</f>
        <v>#REF!</v>
      </c>
      <c r="U200" s="1" t="e">
        <f>IF((AND(R200&lt;&gt;"",W200&lt;&gt;1,K:K="stroke",M:M="negative",#REF!=#REF!)),IF(W200&lt;&gt;0,"",1),"")</f>
        <v>#REF!</v>
      </c>
      <c r="V200" s="1" t="e">
        <f>IF(R200="","",(SUM(S200:U200)+W200))</f>
        <v>#REF!</v>
      </c>
      <c r="W200" s="1" t="e">
        <f>IF(#REF!&lt;&gt;#REF!,COUNTIFS($K$112:$K$1378,"up",#REF!,#REF!),"")</f>
        <v>#REF!</v>
      </c>
      <c r="X200" s="1" t="e">
        <f>IF(#REF!&lt;&gt;#REF!,COUNTIFS($K$112:$K$1378,"SRS",#REF!,#REF!),"")</f>
        <v>#REF!</v>
      </c>
      <c r="Y200" s="1" t="e">
        <f>IF(R200&lt;&gt;"",IF(R200=1,"",COUNTIFS($O$112:$O$1378,"&gt;40",#REF!,#REF!)),"")</f>
        <v>#REF!</v>
      </c>
      <c r="AA200" s="9"/>
    </row>
    <row r="201" spans="1:34">
      <c r="A201" s="7">
        <f t="shared" si="9"/>
        <v>61063</v>
      </c>
      <c r="B201" s="8" t="str">
        <f t="shared" si="10"/>
        <v>2017210165743</v>
      </c>
      <c r="C201" s="1" t="str">
        <f t="shared" si="11"/>
        <v>2017210</v>
      </c>
      <c r="D201" s="1">
        <v>2017</v>
      </c>
      <c r="E201" s="1">
        <v>2</v>
      </c>
      <c r="F201" s="1">
        <v>10</v>
      </c>
      <c r="G201" s="1">
        <v>16</v>
      </c>
      <c r="H201" s="1">
        <v>57</v>
      </c>
      <c r="I201" s="1">
        <v>43</v>
      </c>
      <c r="J201" s="1">
        <v>123</v>
      </c>
      <c r="K201" s="1" t="s">
        <v>0</v>
      </c>
      <c r="L201" s="1" t="e">
        <f>IF(#REF!=#REF!,IF(K201="Stroke",IF(K202="Stroke",IF((J202-J201)&lt;0,1000+J202-J201,J202-J201),""),""),"")</f>
        <v>#REF!</v>
      </c>
      <c r="M201" s="1" t="s">
        <v>1</v>
      </c>
      <c r="N201" s="1" t="s">
        <v>2</v>
      </c>
      <c r="O201" s="1">
        <v>4</v>
      </c>
      <c r="P201" s="1" t="e">
        <f>IF(#REF!=#REF!,IF(K201="Stroke",IF(K202="Stroke",IF(#REF!=#REF!,IF(Q201=Q202,IF((J202-J201)&lt;0,1000+J202-J201-O201,J202-J201-O201),""),""),""),""),"")</f>
        <v>#REF!</v>
      </c>
      <c r="Q201" s="1">
        <v>1</v>
      </c>
      <c r="R201" s="1" t="e">
        <f>IF(#REF!&lt;&gt;#REF!,COUNTIFS($M$2:$M$988,$M$2,$C$2:$C$988,#REF!),"")</f>
        <v>#REF!</v>
      </c>
      <c r="S201" s="1" t="e">
        <f>IF(R201&lt;&gt;"",IF(R201=1,"",COUNTIFS($Q$2:$Q$988,"&gt;40",$C$2:$C$988,#REF!)),"")</f>
        <v>#REF!</v>
      </c>
      <c r="U201" s="9"/>
      <c r="V201" s="7"/>
      <c r="W201" s="7"/>
      <c r="X201" s="7"/>
      <c r="Y201" s="7"/>
    </row>
    <row r="202" spans="1:34" s="5" customFormat="1">
      <c r="A202" s="1">
        <f t="shared" si="9"/>
        <v>61063</v>
      </c>
      <c r="B202" s="2" t="str">
        <f t="shared" si="10"/>
        <v>2017210165743</v>
      </c>
      <c r="C202" s="1" t="str">
        <f t="shared" si="11"/>
        <v>2017210</v>
      </c>
      <c r="D202" s="1">
        <v>2017</v>
      </c>
      <c r="E202" s="1">
        <v>2</v>
      </c>
      <c r="F202" s="1">
        <v>10</v>
      </c>
      <c r="G202" s="1">
        <v>16</v>
      </c>
      <c r="H202" s="1">
        <v>57</v>
      </c>
      <c r="I202" s="1">
        <v>43</v>
      </c>
      <c r="J202" s="1">
        <v>123</v>
      </c>
      <c r="K202" s="1" t="s">
        <v>0</v>
      </c>
      <c r="L202" s="1" t="e">
        <f>IF(#REF!=#REF!,IF(K202="Stroke",IF(K203="Stroke",IF((J203-J202)&lt;0,1000+J203-J202,J203-J202),""),""),"")</f>
        <v>#REF!</v>
      </c>
      <c r="M202" s="1" t="s">
        <v>1</v>
      </c>
      <c r="N202" s="1" t="s">
        <v>2</v>
      </c>
      <c r="O202" s="1">
        <v>4</v>
      </c>
      <c r="P202" s="1" t="e">
        <f>IF(#REF!=#REF!,IF(K202="Stroke",IF(K203="Stroke",IF(#REF!=#REF!,IF(Q202=Q203,IF((J203-J202)&lt;0,1000+J203-J202-O202,J203-J202-O202),""),""),""),""),"")</f>
        <v>#REF!</v>
      </c>
      <c r="Q202" s="1">
        <v>1</v>
      </c>
      <c r="R202" s="1" t="e">
        <f>IF(#REF!&lt;&gt;#REF!,COUNTIFS($K$112:$K$1378,$K$112,#REF!,#REF!),"")</f>
        <v>#REF!</v>
      </c>
      <c r="S202" s="1" t="e">
        <f>IF(AND(#REF!&lt;&gt;#REF!,#REF!=#REF!,M202="positive",M203="negative"),1,"")</f>
        <v>#REF!</v>
      </c>
      <c r="T202" s="1" t="e">
        <f>IF(AND(#REF!=#REF!,K:K="stroke",M:M="positive",S202&lt;&gt;"1"),1,"")</f>
        <v>#REF!</v>
      </c>
      <c r="U202" s="1" t="e">
        <f>IF((AND(R202&lt;&gt;"",W202&lt;&gt;1,K:K="stroke",M:M="negative",#REF!=#REF!)),IF(W202&lt;&gt;0,"",1),"")</f>
        <v>#REF!</v>
      </c>
      <c r="V202" s="1" t="e">
        <f>IF(R202="","",(SUM(S202:U202)+W202))</f>
        <v>#REF!</v>
      </c>
      <c r="W202" s="1" t="e">
        <f>IF(#REF!&lt;&gt;#REF!,COUNTIFS($K$112:$K$1378,"up",#REF!,#REF!),"")</f>
        <v>#REF!</v>
      </c>
      <c r="X202" s="1" t="e">
        <f>IF(#REF!&lt;&gt;#REF!,COUNTIFS($K$112:$K$1378,"SRS",#REF!,#REF!),"")</f>
        <v>#REF!</v>
      </c>
      <c r="Y202" s="1" t="e">
        <f>IF(R202&lt;&gt;"",IF(R202=1,"",COUNTIFS($O$112:$O$1378,"&gt;40",#REF!,#REF!)),"")</f>
        <v>#REF!</v>
      </c>
      <c r="Z202" s="1"/>
      <c r="AA202" s="9"/>
      <c r="AB202" s="1"/>
      <c r="AC202" s="1"/>
      <c r="AD202" s="1"/>
      <c r="AE202" s="1"/>
      <c r="AF202" s="1"/>
      <c r="AG202" s="1"/>
      <c r="AH202" s="1"/>
    </row>
    <row r="203" spans="1:34" s="11" customFormat="1">
      <c r="A203" s="3">
        <f t="shared" si="9"/>
        <v>61125</v>
      </c>
      <c r="B203" s="4" t="str">
        <f t="shared" si="10"/>
        <v>2017210165845</v>
      </c>
      <c r="C203" s="5" t="str">
        <f t="shared" si="11"/>
        <v>2017210</v>
      </c>
      <c r="D203" s="5">
        <v>2017</v>
      </c>
      <c r="E203" s="5">
        <v>2</v>
      </c>
      <c r="F203" s="5">
        <v>10</v>
      </c>
      <c r="G203" s="5">
        <v>16</v>
      </c>
      <c r="H203" s="5">
        <v>58</v>
      </c>
      <c r="I203" s="5">
        <v>45</v>
      </c>
      <c r="J203" s="5">
        <v>552</v>
      </c>
      <c r="K203" s="5" t="s">
        <v>0</v>
      </c>
      <c r="L203" s="5" t="e">
        <f>IF(#REF!=#REF!,IF(K203="Stroke",IF(K204="Stroke",IF((J204-J203)&lt;0,1000+J204-J203,J204-J203),""),""),"")</f>
        <v>#REF!</v>
      </c>
      <c r="M203" s="5" t="s">
        <v>1</v>
      </c>
      <c r="N203" s="5" t="s">
        <v>2</v>
      </c>
      <c r="O203" s="5">
        <v>30</v>
      </c>
      <c r="P203" s="5" t="e">
        <f>IF(#REF!=#REF!,IF(K203="Stroke",IF(K204="Stroke",IF(#REF!=#REF!,IF(Q203=Q204,IF((J204-J203)&lt;0,1000+J204-J203-O203,J204-J203-O203),""),""),""),""),"")</f>
        <v>#REF!</v>
      </c>
      <c r="Q203" s="5">
        <v>1</v>
      </c>
      <c r="R203" s="5" t="e">
        <f>IF(#REF!&lt;&gt;#REF!,COUNTIFS($M$2:$M$988,$M$2,$C$2:$C$988,#REF!),"")</f>
        <v>#REF!</v>
      </c>
      <c r="S203" s="5" t="e">
        <f>IF(R203&lt;&gt;"",IF(R203=1,"",COUNTIFS($Q$2:$Q$988,"&gt;40",$C$2:$C$988,#REF!)),"")</f>
        <v>#REF!</v>
      </c>
      <c r="T203" s="5"/>
      <c r="U203" s="10"/>
      <c r="V203" s="3"/>
      <c r="W203" s="3"/>
      <c r="X203" s="3"/>
      <c r="Y203" s="3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s="11" customFormat="1">
      <c r="A204" s="5">
        <f t="shared" si="9"/>
        <v>61125</v>
      </c>
      <c r="B204" s="6" t="str">
        <f t="shared" si="10"/>
        <v>2017210165845</v>
      </c>
      <c r="C204" s="5" t="str">
        <f t="shared" si="11"/>
        <v>2017210</v>
      </c>
      <c r="D204" s="5">
        <v>2017</v>
      </c>
      <c r="E204" s="5">
        <v>2</v>
      </c>
      <c r="F204" s="5">
        <v>10</v>
      </c>
      <c r="G204" s="5">
        <v>16</v>
      </c>
      <c r="H204" s="5">
        <v>58</v>
      </c>
      <c r="I204" s="5">
        <v>45</v>
      </c>
      <c r="J204" s="5">
        <v>552</v>
      </c>
      <c r="K204" s="5" t="s">
        <v>0</v>
      </c>
      <c r="L204" s="5" t="e">
        <f>IF(#REF!=#REF!,IF(K204="Stroke",IF(K205="Stroke",IF((J205-J204)&lt;0,1000+J205-J204,J205-J204),""),""),"")</f>
        <v>#REF!</v>
      </c>
      <c r="M204" s="5" t="s">
        <v>1</v>
      </c>
      <c r="N204" s="5" t="s">
        <v>2</v>
      </c>
      <c r="O204" s="5">
        <v>30</v>
      </c>
      <c r="P204" s="5" t="e">
        <f>IF(#REF!=#REF!,IF(K204="Stroke",IF(K205="Stroke",IF(#REF!=#REF!,IF(Q204=Q205,IF((J205-J204)&lt;0,1000+J205-J204-O204,J205-J204-O204),""),""),""),""),"")</f>
        <v>#REF!</v>
      </c>
      <c r="Q204" s="5">
        <v>1</v>
      </c>
      <c r="R204" s="5" t="e">
        <f>IF(#REF!&lt;&gt;#REF!,COUNTIFS($K$112:$K$1378,$K$112,#REF!,#REF!),"")</f>
        <v>#REF!</v>
      </c>
      <c r="S204" s="5" t="e">
        <f>IF(AND(#REF!&lt;&gt;#REF!,#REF!=#REF!,M204="positive",M205="negative"),1,"")</f>
        <v>#REF!</v>
      </c>
      <c r="T204" s="5" t="e">
        <f>IF(AND(#REF!=#REF!,K:K="stroke",M:M="positive",S204&lt;&gt;"1"),1,"")</f>
        <v>#REF!</v>
      </c>
      <c r="U204" s="5" t="e">
        <f>IF((AND(R204&lt;&gt;"",W204&lt;&gt;1,K:K="stroke",M:M="negative",#REF!=#REF!)),IF(W204&lt;&gt;0,"",1),"")</f>
        <v>#REF!</v>
      </c>
      <c r="V204" s="5" t="e">
        <f>IF(R204="","",(SUM(S204:U204)+W204))</f>
        <v>#REF!</v>
      </c>
      <c r="W204" s="5" t="e">
        <f>IF(#REF!&lt;&gt;#REF!,COUNTIFS($K$112:$K$1378,"up",#REF!,#REF!),"")</f>
        <v>#REF!</v>
      </c>
      <c r="X204" s="5" t="e">
        <f>IF(#REF!&lt;&gt;#REF!,COUNTIFS($K$112:$K$1378,"SRS",#REF!,#REF!),"")</f>
        <v>#REF!</v>
      </c>
      <c r="Y204" s="5" t="e">
        <f>IF(R204&lt;&gt;"",IF(R204=1,"",COUNTIFS($O$112:$O$1378,"&gt;40",#REF!,#REF!)),"")</f>
        <v>#REF!</v>
      </c>
      <c r="Z204" s="5"/>
      <c r="AA204" s="10"/>
      <c r="AB204" s="5"/>
      <c r="AC204" s="5"/>
      <c r="AD204" s="5"/>
      <c r="AE204" s="5"/>
      <c r="AF204" s="5"/>
      <c r="AG204" s="5"/>
      <c r="AH204" s="5"/>
    </row>
    <row r="205" spans="1:34" s="11" customFormat="1">
      <c r="A205" s="7">
        <f t="shared" si="9"/>
        <v>61125</v>
      </c>
      <c r="B205" s="8" t="str">
        <f t="shared" si="10"/>
        <v>2017210165845</v>
      </c>
      <c r="C205" s="1" t="str">
        <f t="shared" si="11"/>
        <v>2017210</v>
      </c>
      <c r="D205" s="1">
        <v>2017</v>
      </c>
      <c r="E205" s="1">
        <v>2</v>
      </c>
      <c r="F205" s="1">
        <v>10</v>
      </c>
      <c r="G205" s="1">
        <v>16</v>
      </c>
      <c r="H205" s="1">
        <v>58</v>
      </c>
      <c r="I205" s="1">
        <v>45</v>
      </c>
      <c r="J205" s="1">
        <v>711</v>
      </c>
      <c r="K205" s="1" t="s">
        <v>0</v>
      </c>
      <c r="L205" s="1" t="e">
        <f>IF(#REF!=#REF!,IF(K205="Stroke",IF(K206="Stroke",IF((J206-J205)&lt;0,1000+J206-J205,J206-J205),""),""),"")</f>
        <v>#REF!</v>
      </c>
      <c r="M205" s="1" t="s">
        <v>1</v>
      </c>
      <c r="N205" s="1" t="s">
        <v>2</v>
      </c>
      <c r="O205" s="1">
        <v>10</v>
      </c>
      <c r="P205" s="1" t="e">
        <f>IF(#REF!=#REF!,IF(K205="Stroke",IF(K206="Stroke",IF(#REF!=#REF!,IF(Q205=Q206,IF((J206-J205)&lt;0,1000+J206-J205-O205,J206-J205-O205),""),""),""),""),"")</f>
        <v>#REF!</v>
      </c>
      <c r="Q205" s="1">
        <v>2</v>
      </c>
      <c r="R205" s="1" t="e">
        <f>IF(#REF!&lt;&gt;#REF!,COUNTIFS($M$2:$M$988,$M$2,$C$2:$C$988,#REF!),"")</f>
        <v>#REF!</v>
      </c>
      <c r="S205" s="1" t="e">
        <f>IF(R205&lt;&gt;"",IF(R205=1,"",COUNTIFS($Q$2:$Q$988,"&gt;40",$C$2:$C$988,#REF!)),"")</f>
        <v>#REF!</v>
      </c>
      <c r="T205" s="1"/>
      <c r="U205" s="9" t="s">
        <v>8</v>
      </c>
      <c r="V205" s="7"/>
      <c r="W205" s="7"/>
      <c r="X205" s="7"/>
      <c r="Y205" s="7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s="11" customFormat="1">
      <c r="A206" s="1">
        <f t="shared" si="9"/>
        <v>61125</v>
      </c>
      <c r="B206" s="2" t="str">
        <f t="shared" si="10"/>
        <v>2017210165845</v>
      </c>
      <c r="C206" s="1" t="str">
        <f t="shared" si="11"/>
        <v>2017210</v>
      </c>
      <c r="D206" s="1">
        <v>2017</v>
      </c>
      <c r="E206" s="1">
        <v>2</v>
      </c>
      <c r="F206" s="1">
        <v>10</v>
      </c>
      <c r="G206" s="1">
        <v>16</v>
      </c>
      <c r="H206" s="1">
        <v>58</v>
      </c>
      <c r="I206" s="1">
        <v>45</v>
      </c>
      <c r="J206" s="1">
        <v>711</v>
      </c>
      <c r="K206" s="1" t="s">
        <v>0</v>
      </c>
      <c r="L206" s="1" t="e">
        <f>IF(#REF!=#REF!,IF(K206="Stroke",IF(K207="Stroke",IF((J207-J206)&lt;0,1000+J207-J206,J207-J206),""),""),"")</f>
        <v>#REF!</v>
      </c>
      <c r="M206" s="1" t="s">
        <v>1</v>
      </c>
      <c r="N206" s="1" t="s">
        <v>2</v>
      </c>
      <c r="O206" s="1">
        <v>10</v>
      </c>
      <c r="P206" s="1" t="e">
        <f>IF(#REF!=#REF!,IF(K206="Stroke",IF(K207="Stroke",IF(#REF!=#REF!,IF(Q206=Q207,IF((J207-J206)&lt;0,1000+J207-J206-O206,J207-J206-O206),""),""),""),""),"")</f>
        <v>#REF!</v>
      </c>
      <c r="Q206" s="1">
        <v>2</v>
      </c>
      <c r="R206" s="1" t="e">
        <f>IF(#REF!&lt;&gt;#REF!,COUNTIFS($K$112:$K$1378,$K$112,#REF!,#REF!),"")</f>
        <v>#REF!</v>
      </c>
      <c r="S206" s="1" t="e">
        <f>IF(AND(#REF!&lt;&gt;#REF!,#REF!=#REF!,M206="positive",M207="negative"),1,"")</f>
        <v>#REF!</v>
      </c>
      <c r="T206" s="1" t="e">
        <f>IF(AND(#REF!=#REF!,K:K="stroke",M:M="positive",S206&lt;&gt;"1"),1,"")</f>
        <v>#REF!</v>
      </c>
      <c r="U206" s="1" t="e">
        <f>IF((AND(R206&lt;&gt;"",W206&lt;&gt;1,K:K="stroke",M:M="negative",#REF!=#REF!)),IF(W206&lt;&gt;0,"",1),"")</f>
        <v>#REF!</v>
      </c>
      <c r="V206" s="1" t="e">
        <f>IF(R206="","",(SUM(S206:U206)+W206))</f>
        <v>#REF!</v>
      </c>
      <c r="W206" s="1" t="e">
        <f>IF(#REF!&lt;&gt;#REF!,COUNTIFS($K$112:$K$1378,"up",#REF!,#REF!),"")</f>
        <v>#REF!</v>
      </c>
      <c r="X206" s="1" t="e">
        <f>IF(#REF!&lt;&gt;#REF!,COUNTIFS($K$112:$K$1378,"SRS",#REF!,#REF!),"")</f>
        <v>#REF!</v>
      </c>
      <c r="Y206" s="1" t="e">
        <f>IF(R206&lt;&gt;"",IF(R206=1,"",COUNTIFS($O$112:$O$1378,"&gt;40",#REF!,#REF!)),"")</f>
        <v>#REF!</v>
      </c>
      <c r="Z206" s="1"/>
      <c r="AA206" s="9" t="s">
        <v>8</v>
      </c>
      <c r="AB206" s="1"/>
      <c r="AC206" s="1"/>
      <c r="AD206" s="1"/>
      <c r="AE206" s="1"/>
      <c r="AF206" s="1"/>
      <c r="AG206" s="1"/>
      <c r="AH206" s="1"/>
    </row>
    <row r="207" spans="1:34" s="11" customFormat="1">
      <c r="A207" s="7">
        <f t="shared" si="9"/>
        <v>61125</v>
      </c>
      <c r="B207" s="8" t="str">
        <f t="shared" si="10"/>
        <v>2017210165845</v>
      </c>
      <c r="C207" s="1" t="str">
        <f t="shared" si="11"/>
        <v>2017210</v>
      </c>
      <c r="D207" s="1">
        <v>2017</v>
      </c>
      <c r="E207" s="1">
        <v>2</v>
      </c>
      <c r="F207" s="1">
        <v>10</v>
      </c>
      <c r="G207" s="1">
        <v>16</v>
      </c>
      <c r="H207" s="1">
        <v>58</v>
      </c>
      <c r="I207" s="1">
        <v>45</v>
      </c>
      <c r="J207" s="1">
        <v>789</v>
      </c>
      <c r="K207" s="1" t="s">
        <v>0</v>
      </c>
      <c r="L207" s="1" t="e">
        <f>IF(#REF!=#REF!,IF(K207="Stroke",IF(K208="Stroke",IF((J208-J207)&lt;0,1000+J208-J207,J208-J207),""),""),"")</f>
        <v>#REF!</v>
      </c>
      <c r="M207" s="1" t="s">
        <v>1</v>
      </c>
      <c r="N207" s="1" t="s">
        <v>2</v>
      </c>
      <c r="O207" s="1">
        <v>6</v>
      </c>
      <c r="P207" s="1" t="e">
        <f>IF(#REF!=#REF!,IF(K207="Stroke",IF(K208="Stroke",IF(#REF!=#REF!,IF(Q207=Q208,IF((J208-J207)&lt;0,1000+J208-J207-O207,J208-J207-O207),""),""),""),""),"")</f>
        <v>#REF!</v>
      </c>
      <c r="Q207" s="1">
        <v>2</v>
      </c>
      <c r="R207" s="1" t="e">
        <f>IF(#REF!&lt;&gt;#REF!,COUNTIFS($M$2:$M$988,$M$2,$C$2:$C$988,#REF!),"")</f>
        <v>#REF!</v>
      </c>
      <c r="S207" s="1" t="e">
        <f>IF(R207&lt;&gt;"",IF(R207=1,"",COUNTIFS($Q$2:$Q$988,"&gt;40",$C$2:$C$988,#REF!)),"")</f>
        <v>#REF!</v>
      </c>
      <c r="T207" s="1"/>
      <c r="U207" s="9"/>
      <c r="V207" s="7"/>
      <c r="W207" s="7"/>
      <c r="X207" s="7"/>
      <c r="Y207" s="7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s="11" customFormat="1">
      <c r="A208" s="1">
        <f t="shared" si="9"/>
        <v>61125</v>
      </c>
      <c r="B208" s="2" t="str">
        <f t="shared" si="10"/>
        <v>2017210165845</v>
      </c>
      <c r="C208" s="1" t="str">
        <f t="shared" si="11"/>
        <v>2017210</v>
      </c>
      <c r="D208" s="1">
        <v>2017</v>
      </c>
      <c r="E208" s="1">
        <v>2</v>
      </c>
      <c r="F208" s="1">
        <v>10</v>
      </c>
      <c r="G208" s="1">
        <v>16</v>
      </c>
      <c r="H208" s="1">
        <v>58</v>
      </c>
      <c r="I208" s="1">
        <v>45</v>
      </c>
      <c r="J208" s="1">
        <v>789</v>
      </c>
      <c r="K208" s="1" t="s">
        <v>0</v>
      </c>
      <c r="L208" s="1" t="e">
        <f>IF(#REF!=#REF!,IF(K208="Stroke",IF(K209="Stroke",IF((J209-J208)&lt;0,1000+J209-J208,J209-J208),""),""),"")</f>
        <v>#REF!</v>
      </c>
      <c r="M208" s="1" t="s">
        <v>1</v>
      </c>
      <c r="N208" s="1" t="s">
        <v>2</v>
      </c>
      <c r="O208" s="1">
        <v>6</v>
      </c>
      <c r="P208" s="1" t="e">
        <f>IF(#REF!=#REF!,IF(K208="Stroke",IF(K209="Stroke",IF(#REF!=#REF!,IF(Q208=Q209,IF((J209-J208)&lt;0,1000+J209-J208-O208,J209-J208-O208),""),""),""),""),"")</f>
        <v>#REF!</v>
      </c>
      <c r="Q208" s="1">
        <v>2</v>
      </c>
      <c r="R208" s="1" t="e">
        <f>IF(#REF!&lt;&gt;#REF!,COUNTIFS($K$112:$K$1378,$K$112,#REF!,#REF!),"")</f>
        <v>#REF!</v>
      </c>
      <c r="S208" s="1" t="e">
        <f>IF(AND(#REF!&lt;&gt;#REF!,#REF!=#REF!,M208="positive",M209="negative"),1,"")</f>
        <v>#REF!</v>
      </c>
      <c r="T208" s="1" t="e">
        <f>IF(AND(#REF!=#REF!,K:K="stroke",M:M="positive",S208&lt;&gt;"1"),1,"")</f>
        <v>#REF!</v>
      </c>
      <c r="U208" s="1" t="e">
        <f>IF((AND(R208&lt;&gt;"",W208&lt;&gt;1,K:K="stroke",M:M="negative",#REF!=#REF!)),IF(W208&lt;&gt;0,"",1),"")</f>
        <v>#REF!</v>
      </c>
      <c r="V208" s="1" t="e">
        <f>IF(R208="","",(SUM(S208:U208)+W208))</f>
        <v>#REF!</v>
      </c>
      <c r="W208" s="1" t="e">
        <f>IF(#REF!&lt;&gt;#REF!,COUNTIFS($K$112:$K$1378,"up",#REF!,#REF!),"")</f>
        <v>#REF!</v>
      </c>
      <c r="X208" s="1" t="e">
        <f>IF(#REF!&lt;&gt;#REF!,COUNTIFS($K$112:$K$1378,"SRS",#REF!,#REF!),"")</f>
        <v>#REF!</v>
      </c>
      <c r="Y208" s="1" t="e">
        <f>IF(R208&lt;&gt;"",IF(R208=1,"",COUNTIFS($O$112:$O$1378,"&gt;40",#REF!,#REF!)),"")</f>
        <v>#REF!</v>
      </c>
      <c r="Z208" s="1"/>
      <c r="AA208" s="9"/>
      <c r="AB208" s="1"/>
      <c r="AC208" s="1"/>
      <c r="AD208" s="1"/>
      <c r="AE208" s="1"/>
      <c r="AF208" s="1"/>
      <c r="AG208" s="1"/>
      <c r="AH208" s="1"/>
    </row>
    <row r="209" spans="1:34" s="11" customFormat="1">
      <c r="A209" s="7">
        <f t="shared" si="9"/>
        <v>61125</v>
      </c>
      <c r="B209" s="8" t="str">
        <f t="shared" si="10"/>
        <v>2017210165845</v>
      </c>
      <c r="C209" s="1" t="str">
        <f t="shared" si="11"/>
        <v>2017210</v>
      </c>
      <c r="D209" s="1">
        <v>2017</v>
      </c>
      <c r="E209" s="1">
        <v>2</v>
      </c>
      <c r="F209" s="1">
        <v>10</v>
      </c>
      <c r="G209" s="1">
        <v>16</v>
      </c>
      <c r="H209" s="1">
        <v>58</v>
      </c>
      <c r="I209" s="1">
        <v>45</v>
      </c>
      <c r="J209" s="1">
        <v>837</v>
      </c>
      <c r="K209" s="1" t="s">
        <v>5</v>
      </c>
      <c r="L209" s="1" t="e">
        <f>IF(#REF!=#REF!,IF(K209="Stroke",IF(K210="Stroke",IF((J210-J209)&lt;0,1000+J210-J209,J210-J209),""),""),"")</f>
        <v>#REF!</v>
      </c>
      <c r="M209" s="1" t="s">
        <v>1</v>
      </c>
      <c r="N209" s="1" t="s">
        <v>2</v>
      </c>
      <c r="O209" s="1">
        <v>0</v>
      </c>
      <c r="P209" s="1" t="e">
        <f>IF(#REF!=#REF!,IF(K209="Stroke",IF(K210="Stroke",IF(#REF!=#REF!,IF(Q209=Q210,IF((J210-J209)&lt;0,1000+J210-J209-O209,J210-J209-O209),""),""),""),""),"")</f>
        <v>#REF!</v>
      </c>
      <c r="Q209" s="1">
        <v>2</v>
      </c>
      <c r="R209" s="1" t="e">
        <f>IF(#REF!&lt;&gt;#REF!,COUNTIFS($M$2:$M$988,$M$2,$C$2:$C$988,#REF!),"")</f>
        <v>#REF!</v>
      </c>
      <c r="S209" s="1" t="e">
        <f>IF(R209&lt;&gt;"",IF(R209=1,"",COUNTIFS($Q$2:$Q$988,"&gt;40",$C$2:$C$988,#REF!)),"")</f>
        <v>#REF!</v>
      </c>
      <c r="T209" s="1"/>
      <c r="U209" s="9"/>
      <c r="V209" s="7"/>
      <c r="W209" s="7"/>
      <c r="X209" s="7"/>
      <c r="Y209" s="7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s="11" customFormat="1">
      <c r="A210" s="1">
        <f t="shared" si="9"/>
        <v>61125</v>
      </c>
      <c r="B210" s="2" t="str">
        <f t="shared" si="10"/>
        <v>2017210165845</v>
      </c>
      <c r="C210" s="1" t="str">
        <f t="shared" si="11"/>
        <v>2017210</v>
      </c>
      <c r="D210" s="1">
        <v>2017</v>
      </c>
      <c r="E210" s="1">
        <v>2</v>
      </c>
      <c r="F210" s="1">
        <v>10</v>
      </c>
      <c r="G210" s="1">
        <v>16</v>
      </c>
      <c r="H210" s="1">
        <v>58</v>
      </c>
      <c r="I210" s="1">
        <v>45</v>
      </c>
      <c r="J210" s="1">
        <v>837</v>
      </c>
      <c r="K210" s="1" t="s">
        <v>9</v>
      </c>
      <c r="L210" s="1" t="e">
        <f>IF(#REF!=#REF!,IF(K210="Stroke",IF(K211="Stroke",IF((J211-J210)&lt;0,1000+J211-J210,J211-J210),""),""),"")</f>
        <v>#REF!</v>
      </c>
      <c r="M210" s="1" t="s">
        <v>1</v>
      </c>
      <c r="N210" s="1" t="s">
        <v>2</v>
      </c>
      <c r="O210" s="1">
        <v>0</v>
      </c>
      <c r="P210" s="1" t="e">
        <f>IF(#REF!=#REF!,IF(K210="Stroke",IF(K211="Stroke",IF(#REF!=#REF!,IF(Q210=Q211,IF((J211-J210)&lt;0,1000+J211-J210-O210,J211-J210-O210),""),""),""),""),"")</f>
        <v>#REF!</v>
      </c>
      <c r="Q210" s="1">
        <v>2</v>
      </c>
      <c r="R210" s="1" t="e">
        <f>IF(#REF!&lt;&gt;#REF!,COUNTIFS($K$112:$K$1378,$K$112,#REF!,#REF!),"")</f>
        <v>#REF!</v>
      </c>
      <c r="S210" s="1" t="e">
        <f>IF(AND(#REF!&lt;&gt;#REF!,#REF!=#REF!,M210="positive",M211="negative"),1,"")</f>
        <v>#REF!</v>
      </c>
      <c r="T210" s="1" t="e">
        <f>IF(AND(#REF!=#REF!,K:K="stroke",M:M="positive",S210&lt;&gt;"1"),1,"")</f>
        <v>#REF!</v>
      </c>
      <c r="U210" s="1" t="e">
        <f>IF((AND(R210&lt;&gt;"",W210&lt;&gt;1,K:K="stroke",M:M="negative",#REF!=#REF!)),IF(W210&lt;&gt;0,"",1),"")</f>
        <v>#REF!</v>
      </c>
      <c r="V210" s="1" t="e">
        <f>IF(R210="","",(SUM(S210:U210)+W210))</f>
        <v>#REF!</v>
      </c>
      <c r="W210" s="1" t="e">
        <f>IF(#REF!&lt;&gt;#REF!,COUNTIFS($K$112:$K$1378,"up",#REF!,#REF!),"")</f>
        <v>#REF!</v>
      </c>
      <c r="X210" s="1" t="e">
        <f>IF(#REF!&lt;&gt;#REF!,COUNTIFS($K$112:$K$1378,"SRS",#REF!,#REF!),"")</f>
        <v>#REF!</v>
      </c>
      <c r="Y210" s="1" t="e">
        <f>IF(R210&lt;&gt;"",IF(R210=1,"",COUNTIFS($O$112:$O$1378,"&gt;40",#REF!,#REF!)),"")</f>
        <v>#REF!</v>
      </c>
      <c r="Z210" s="1"/>
      <c r="AA210" s="9"/>
      <c r="AB210" s="1"/>
      <c r="AC210" s="1"/>
      <c r="AD210" s="1"/>
      <c r="AE210" s="1"/>
      <c r="AF210" s="1"/>
      <c r="AG210" s="1"/>
      <c r="AH210" s="1"/>
    </row>
    <row r="211" spans="1:34" s="11" customFormat="1">
      <c r="A211" s="3">
        <f t="shared" si="9"/>
        <v>61359</v>
      </c>
      <c r="B211" s="4" t="str">
        <f t="shared" si="10"/>
        <v>201721017239</v>
      </c>
      <c r="C211" s="5" t="str">
        <f t="shared" si="11"/>
        <v>2017210</v>
      </c>
      <c r="D211" s="5">
        <v>2017</v>
      </c>
      <c r="E211" s="5">
        <v>2</v>
      </c>
      <c r="F211" s="5">
        <v>10</v>
      </c>
      <c r="G211" s="5">
        <v>17</v>
      </c>
      <c r="H211" s="5">
        <v>2</v>
      </c>
      <c r="I211" s="5">
        <v>39</v>
      </c>
      <c r="J211" s="5">
        <v>323</v>
      </c>
      <c r="K211" s="5" t="s">
        <v>0</v>
      </c>
      <c r="L211" s="5" t="e">
        <f>IF(#REF!=#REF!,IF(K211="Stroke",IF(K212="Stroke",IF((J212-J211)&lt;0,1000+J212-J211,J212-J211),""),""),"")</f>
        <v>#REF!</v>
      </c>
      <c r="M211" s="5" t="s">
        <v>1</v>
      </c>
      <c r="N211" s="5" t="s">
        <v>2</v>
      </c>
      <c r="O211" s="5">
        <v>263</v>
      </c>
      <c r="P211" s="5" t="e">
        <f>IF(#REF!=#REF!,IF(K211="Stroke",IF(K212="Stroke",IF(#REF!=#REF!,IF(Q211=Q212,IF((J212-J211)&lt;0,1000+J212-J211-O211,J212-J211-O211),""),""),""),""),"")</f>
        <v>#REF!</v>
      </c>
      <c r="Q211" s="5">
        <v>1</v>
      </c>
      <c r="R211" s="5" t="e">
        <f>IF(#REF!&lt;&gt;#REF!,COUNTIFS($M$2:$M$988,$M$2,$C$2:$C$988,#REF!),"")</f>
        <v>#REF!</v>
      </c>
      <c r="S211" s="5" t="e">
        <f>IF(R211&lt;&gt;"",IF(R211=1,"",COUNTIFS($Q$2:$Q$988,"&gt;40",$C$2:$C$988,#REF!)),"")</f>
        <v>#REF!</v>
      </c>
      <c r="T211" s="5"/>
      <c r="U211" s="10"/>
      <c r="V211" s="3"/>
      <c r="W211" s="3"/>
      <c r="X211" s="3"/>
      <c r="Y211" s="3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s="11" customFormat="1">
      <c r="A212" s="5">
        <f t="shared" si="9"/>
        <v>61359</v>
      </c>
      <c r="B212" s="6" t="str">
        <f t="shared" si="10"/>
        <v>201721017239</v>
      </c>
      <c r="C212" s="5" t="str">
        <f t="shared" si="11"/>
        <v>2017210</v>
      </c>
      <c r="D212" s="5">
        <v>2017</v>
      </c>
      <c r="E212" s="5">
        <v>2</v>
      </c>
      <c r="F212" s="5">
        <v>10</v>
      </c>
      <c r="G212" s="5">
        <v>17</v>
      </c>
      <c r="H212" s="5">
        <v>2</v>
      </c>
      <c r="I212" s="5">
        <v>39</v>
      </c>
      <c r="J212" s="5">
        <v>323</v>
      </c>
      <c r="K212" s="5" t="s">
        <v>0</v>
      </c>
      <c r="L212" s="5" t="e">
        <f>IF(#REF!=#REF!,IF(K212="Stroke",IF(K213="Stroke",IF((J213-J212)&lt;0,1000+J213-J212,J213-J212),""),""),"")</f>
        <v>#REF!</v>
      </c>
      <c r="M212" s="5" t="s">
        <v>1</v>
      </c>
      <c r="N212" s="5" t="s">
        <v>2</v>
      </c>
      <c r="O212" s="5">
        <v>263</v>
      </c>
      <c r="P212" s="5" t="e">
        <f>IF(#REF!=#REF!,IF(K212="Stroke",IF(K213="Stroke",IF(#REF!=#REF!,IF(Q212=Q213,IF((J213-J212)&lt;0,1000+J213-J212-O212,J213-J212-O212),""),""),""),""),"")</f>
        <v>#REF!</v>
      </c>
      <c r="Q212" s="5">
        <v>1</v>
      </c>
      <c r="R212" s="5" t="e">
        <f>IF(#REF!&lt;&gt;#REF!,COUNTIFS($K$112:$K$1378,$K$112,#REF!,#REF!),"")</f>
        <v>#REF!</v>
      </c>
      <c r="S212" s="5" t="e">
        <f>IF(AND(#REF!&lt;&gt;#REF!,#REF!=#REF!,M212="positive",M213="negative"),1,"")</f>
        <v>#REF!</v>
      </c>
      <c r="T212" s="5" t="e">
        <f>IF(AND(#REF!=#REF!,K:K="stroke",M:M="positive",S212&lt;&gt;"1"),1,"")</f>
        <v>#REF!</v>
      </c>
      <c r="U212" s="5" t="e">
        <f>IF((AND(R212&lt;&gt;"",W212&lt;&gt;1,K:K="stroke",M:M="negative",#REF!=#REF!)),IF(W212&lt;&gt;0,"",1),"")</f>
        <v>#REF!</v>
      </c>
      <c r="V212" s="5" t="e">
        <f>IF(R212="","",(SUM(S212:U212)+W212))</f>
        <v>#REF!</v>
      </c>
      <c r="W212" s="5" t="e">
        <f>IF(#REF!&lt;&gt;#REF!,COUNTIFS($K$112:$K$1378,"up",#REF!,#REF!),"")</f>
        <v>#REF!</v>
      </c>
      <c r="X212" s="5" t="e">
        <f>IF(#REF!&lt;&gt;#REF!,COUNTIFS($K$112:$K$1378,"SRS",#REF!,#REF!),"")</f>
        <v>#REF!</v>
      </c>
      <c r="Y212" s="5" t="e">
        <f>IF(R212&lt;&gt;"",IF(R212=1,"",COUNTIFS($O$112:$O$1378,"&gt;40",#REF!,#REF!)),"")</f>
        <v>#REF!</v>
      </c>
      <c r="Z212" s="5"/>
      <c r="AA212" s="10"/>
      <c r="AB212" s="5"/>
      <c r="AC212" s="5"/>
      <c r="AD212" s="5"/>
      <c r="AE212" s="5"/>
      <c r="AF212" s="5"/>
      <c r="AG212" s="5"/>
      <c r="AH212" s="5"/>
    </row>
    <row r="213" spans="1:34" s="11" customFormat="1">
      <c r="A213" s="7">
        <f t="shared" si="9"/>
        <v>61359</v>
      </c>
      <c r="B213" s="8" t="str">
        <f t="shared" si="10"/>
        <v>201721017239</v>
      </c>
      <c r="C213" s="1" t="str">
        <f t="shared" si="11"/>
        <v>2017210</v>
      </c>
      <c r="D213" s="1">
        <v>2017</v>
      </c>
      <c r="E213" s="1">
        <v>2</v>
      </c>
      <c r="F213" s="1">
        <v>10</v>
      </c>
      <c r="G213" s="1">
        <v>17</v>
      </c>
      <c r="H213" s="1">
        <v>2</v>
      </c>
      <c r="I213" s="1">
        <v>39</v>
      </c>
      <c r="J213" s="1">
        <v>645</v>
      </c>
      <c r="K213" s="1" t="s">
        <v>10</v>
      </c>
      <c r="L213" s="1" t="e">
        <f>IF(#REF!=#REF!,IF(K213="Stroke",IF(K214="Stroke",IF((J214-J213)&lt;0,1000+J214-J213,J214-J213),""),""),"")</f>
        <v>#REF!</v>
      </c>
      <c r="M213" s="1" t="s">
        <v>1</v>
      </c>
      <c r="N213" s="1" t="s">
        <v>2</v>
      </c>
      <c r="O213" s="1">
        <v>0</v>
      </c>
      <c r="P213" s="1" t="e">
        <f>IF(#REF!=#REF!,IF(K213="Stroke",IF(K214="Stroke",IF(#REF!=#REF!,IF(Q213=Q214,IF((J214-J213)&lt;0,1000+J214-J213-O213,J214-J213-O213),""),""),""),""),"")</f>
        <v>#REF!</v>
      </c>
      <c r="Q213" s="1">
        <v>0</v>
      </c>
      <c r="R213" s="1" t="e">
        <f>IF(#REF!&lt;&gt;#REF!,COUNTIFS($M$2:$M$988,$M$2,$C$2:$C$988,#REF!),"")</f>
        <v>#REF!</v>
      </c>
      <c r="S213" s="1" t="e">
        <f>IF(R213&lt;&gt;"",IF(R213=1,"",COUNTIFS($Q$2:$Q$988,"&gt;40",$C$2:$C$988,#REF!)),"")</f>
        <v>#REF!</v>
      </c>
      <c r="T213" s="1"/>
      <c r="U213" s="9"/>
      <c r="V213" s="7"/>
      <c r="W213" s="7"/>
      <c r="X213" s="7"/>
      <c r="Y213" s="7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s="11" customFormat="1">
      <c r="A214" s="1">
        <f t="shared" si="9"/>
        <v>61359</v>
      </c>
      <c r="B214" s="2" t="str">
        <f t="shared" si="10"/>
        <v>201721017239</v>
      </c>
      <c r="C214" s="1" t="str">
        <f t="shared" si="11"/>
        <v>2017210</v>
      </c>
      <c r="D214" s="1">
        <v>2017</v>
      </c>
      <c r="E214" s="1">
        <v>2</v>
      </c>
      <c r="F214" s="1">
        <v>10</v>
      </c>
      <c r="G214" s="1">
        <v>17</v>
      </c>
      <c r="H214" s="1">
        <v>2</v>
      </c>
      <c r="I214" s="1">
        <v>39</v>
      </c>
      <c r="J214" s="1">
        <v>645</v>
      </c>
      <c r="K214" s="1" t="s">
        <v>11</v>
      </c>
      <c r="L214" s="1" t="e">
        <f>IF(#REF!=#REF!,IF(K214="Stroke",IF(K215="Stroke",IF((J215-J214)&lt;0,1000+J215-J214,J215-J214),""),""),"")</f>
        <v>#REF!</v>
      </c>
      <c r="M214" s="1" t="s">
        <v>1</v>
      </c>
      <c r="N214" s="1" t="s">
        <v>2</v>
      </c>
      <c r="O214" s="12">
        <v>0</v>
      </c>
      <c r="P214" s="1" t="e">
        <f>IF(#REF!=#REF!,IF(K214="Stroke",IF(K215="Stroke",IF(#REF!=#REF!,IF(Q214=Q215,IF((J215-J214)&lt;0,1000+J215-J214-O214,J215-J214-O214),""),""),""),""),"")</f>
        <v>#REF!</v>
      </c>
      <c r="Q214" s="1">
        <v>1</v>
      </c>
      <c r="R214" s="1" t="e">
        <f>IF(#REF!&lt;&gt;#REF!,COUNTIFS($K$112:$K$1378,$K$112,#REF!,#REF!),"")</f>
        <v>#REF!</v>
      </c>
      <c r="S214" s="1" t="e">
        <f>IF(AND(#REF!&lt;&gt;#REF!,#REF!=#REF!,M214="positive",M215="negative"),1,"")</f>
        <v>#REF!</v>
      </c>
      <c r="T214" s="1" t="e">
        <f>IF(AND(#REF!=#REF!,K:K="stroke",M:M="positive",S214&lt;&gt;"1"),1,"")</f>
        <v>#REF!</v>
      </c>
      <c r="U214" s="1" t="e">
        <f>IF((AND(R214&lt;&gt;"",W214&lt;&gt;1,K:K="stroke",M:M="negative",#REF!=#REF!)),IF(W214&lt;&gt;0,"",1),"")</f>
        <v>#REF!</v>
      </c>
      <c r="V214" s="1" t="e">
        <f>IF(R214="","",(SUM(S214:U214)+W214))</f>
        <v>#REF!</v>
      </c>
      <c r="W214" s="1" t="e">
        <f>IF(#REF!&lt;&gt;#REF!,COUNTIFS($K$112:$K$1378,"up",#REF!,#REF!),"")</f>
        <v>#REF!</v>
      </c>
      <c r="X214" s="1" t="e">
        <f>IF(#REF!&lt;&gt;#REF!,COUNTIFS($K$112:$K$1378,"SRS",#REF!,#REF!),"")</f>
        <v>#REF!</v>
      </c>
      <c r="Y214" s="1" t="e">
        <f>IF(R214&lt;&gt;"",IF(R214=1,"",COUNTIFS($O$112:$O$1378,"&gt;40",#REF!,#REF!)),"")</f>
        <v>#REF!</v>
      </c>
      <c r="Z214" s="1"/>
      <c r="AA214" s="9"/>
      <c r="AB214" s="1"/>
      <c r="AC214" s="1"/>
      <c r="AD214" s="1"/>
      <c r="AE214" s="1"/>
      <c r="AF214" s="1"/>
      <c r="AG214" s="1"/>
      <c r="AH214" s="1"/>
    </row>
    <row r="215" spans="1:34" s="11" customFormat="1">
      <c r="A215" s="3">
        <f t="shared" si="9"/>
        <v>50208</v>
      </c>
      <c r="B215" s="4" t="str">
        <f t="shared" si="10"/>
        <v>201732135648</v>
      </c>
      <c r="C215" s="5" t="str">
        <f t="shared" si="11"/>
        <v>201732</v>
      </c>
      <c r="D215" s="5">
        <v>2017</v>
      </c>
      <c r="E215" s="5">
        <v>3</v>
      </c>
      <c r="F215" s="5">
        <v>2</v>
      </c>
      <c r="G215" s="5">
        <v>13</v>
      </c>
      <c r="H215" s="5">
        <v>56</v>
      </c>
      <c r="I215" s="5">
        <v>48</v>
      </c>
      <c r="J215" s="5">
        <v>324</v>
      </c>
      <c r="K215" s="5" t="s">
        <v>0</v>
      </c>
      <c r="L215" s="5" t="e">
        <f>IF(#REF!=#REF!,IF(K215="Stroke",IF(K216="Stroke",IF((J216-J215)&lt;0,1000+J216-J215,J216-J215),""),""),"")</f>
        <v>#REF!</v>
      </c>
      <c r="M215" s="5" t="s">
        <v>1</v>
      </c>
      <c r="N215" s="5" t="s">
        <v>2</v>
      </c>
      <c r="O215" s="5">
        <v>12</v>
      </c>
      <c r="P215" s="5" t="e">
        <f>IF(#REF!=#REF!,IF(K215="Stroke",IF(K216="Stroke",IF(#REF!=#REF!,IF(Q215=Q216,IF((J216-J215)&lt;0,1000+J216-J215-O215,J216-J215-O215),""),""),""),""),"")</f>
        <v>#REF!</v>
      </c>
      <c r="Q215" s="5">
        <v>1</v>
      </c>
      <c r="R215" s="5" t="e">
        <f>IF(#REF!&lt;&gt;#REF!,COUNTIFS($M$2:$M$988,$M$2,$C$2:$C$988,#REF!),"")</f>
        <v>#REF!</v>
      </c>
      <c r="S215" s="5" t="e">
        <f>IF(R215&lt;&gt;"",IF(R215=1,"",COUNTIFS($Q$2:$Q$988,"&gt;40",$C$2:$C$988,#REF!)),"")</f>
        <v>#REF!</v>
      </c>
      <c r="T215" s="5"/>
      <c r="U215" s="10"/>
      <c r="V215" s="3"/>
      <c r="W215" s="3"/>
      <c r="X215" s="3"/>
      <c r="Y215" s="3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s="11" customFormat="1">
      <c r="A216" s="5">
        <f t="shared" si="9"/>
        <v>50208</v>
      </c>
      <c r="B216" s="6" t="str">
        <f t="shared" si="10"/>
        <v>201732135648</v>
      </c>
      <c r="C216" s="5" t="str">
        <f t="shared" si="11"/>
        <v>201732</v>
      </c>
      <c r="D216" s="5">
        <v>2017</v>
      </c>
      <c r="E216" s="5">
        <v>3</v>
      </c>
      <c r="F216" s="5">
        <v>2</v>
      </c>
      <c r="G216" s="5">
        <v>13</v>
      </c>
      <c r="H216" s="5">
        <v>56</v>
      </c>
      <c r="I216" s="5">
        <v>48</v>
      </c>
      <c r="J216" s="5">
        <v>324</v>
      </c>
      <c r="K216" s="5" t="s">
        <v>0</v>
      </c>
      <c r="L216" s="5" t="e">
        <f>IF(#REF!=#REF!,IF(K216="Stroke",IF(K217="Stroke",IF((J217-J216)&lt;0,1000+J217-J216,J217-J216),""),""),"")</f>
        <v>#REF!</v>
      </c>
      <c r="M216" s="5" t="s">
        <v>1</v>
      </c>
      <c r="N216" s="5" t="s">
        <v>2</v>
      </c>
      <c r="O216" s="5">
        <v>12</v>
      </c>
      <c r="P216" s="5" t="e">
        <f>IF(#REF!=#REF!,IF(K216="Stroke",IF(K217="Stroke",IF(#REF!=#REF!,IF(Q216=Q217,IF((J217-J216)&lt;0,1000+J217-J216-O216,J217-J216-O216),""),""),""),""),"")</f>
        <v>#REF!</v>
      </c>
      <c r="Q216" s="5">
        <v>1</v>
      </c>
      <c r="R216" s="5" t="e">
        <f>IF(#REF!&lt;&gt;#REF!,COUNTIFS($K$112:$K$1378,$K$112,#REF!,#REF!),"")</f>
        <v>#REF!</v>
      </c>
      <c r="S216" s="5" t="e">
        <f>IF(AND(#REF!&lt;&gt;#REF!,#REF!=#REF!,M216="positive",M217="negative"),1,"")</f>
        <v>#REF!</v>
      </c>
      <c r="T216" s="5" t="e">
        <f>IF(AND(#REF!=#REF!,K:K="stroke",M:M="positive",S216&lt;&gt;"1"),1,"")</f>
        <v>#REF!</v>
      </c>
      <c r="U216" s="5" t="e">
        <f>IF((AND(R216&lt;&gt;"",W216&lt;&gt;1,K:K="stroke",M:M="negative",#REF!=#REF!)),IF(W216&lt;&gt;0,"",1),"")</f>
        <v>#REF!</v>
      </c>
      <c r="V216" s="5" t="e">
        <f>IF(R216="","",(SUM(S216:U216)+W216))</f>
        <v>#REF!</v>
      </c>
      <c r="W216" s="5" t="e">
        <f>IF(#REF!&lt;&gt;#REF!,COUNTIFS($K$112:$K$1378,"up",#REF!,#REF!),"")</f>
        <v>#REF!</v>
      </c>
      <c r="X216" s="5" t="e">
        <f>IF(#REF!&lt;&gt;#REF!,COUNTIFS($K$112:$K$1378,"SRS",#REF!,#REF!),"")</f>
        <v>#REF!</v>
      </c>
      <c r="Y216" s="5" t="e">
        <f>IF(R216&lt;&gt;"",IF(R216=1,"",COUNTIFS($O$112:$O$1378,"&gt;40",#REF!,#REF!)),"")</f>
        <v>#REF!</v>
      </c>
      <c r="Z216" s="5"/>
      <c r="AA216" s="10"/>
      <c r="AB216" s="5"/>
      <c r="AC216" s="5"/>
      <c r="AD216" s="5"/>
      <c r="AE216" s="5"/>
      <c r="AF216" s="5"/>
      <c r="AG216" s="5"/>
      <c r="AH216" s="5"/>
    </row>
    <row r="217" spans="1:34" s="11" customFormat="1">
      <c r="A217" s="3">
        <f t="shared" si="9"/>
        <v>50603</v>
      </c>
      <c r="B217" s="4" t="str">
        <f t="shared" si="10"/>
        <v>20173214323</v>
      </c>
      <c r="C217" s="5" t="str">
        <f t="shared" si="11"/>
        <v>201732</v>
      </c>
      <c r="D217" s="5">
        <v>2017</v>
      </c>
      <c r="E217" s="5">
        <v>3</v>
      </c>
      <c r="F217" s="5">
        <v>2</v>
      </c>
      <c r="G217" s="5">
        <v>14</v>
      </c>
      <c r="H217" s="5">
        <v>3</v>
      </c>
      <c r="I217" s="5">
        <v>23</v>
      </c>
      <c r="J217" s="5">
        <v>846</v>
      </c>
      <c r="K217" s="5" t="s">
        <v>0</v>
      </c>
      <c r="L217" s="5" t="e">
        <f>IF(#REF!=#REF!,IF(K217="Stroke",IF(K218="Stroke",IF((J218-J217)&lt;0,1000+J218-J217,J218-J217),""),""),"")</f>
        <v>#REF!</v>
      </c>
      <c r="M217" s="5" t="s">
        <v>1</v>
      </c>
      <c r="N217" s="5" t="s">
        <v>2</v>
      </c>
      <c r="O217" s="5">
        <v>5</v>
      </c>
      <c r="P217" s="5" t="e">
        <f>IF(#REF!=#REF!,IF(K217="Stroke",IF(K218="Stroke",IF(#REF!=#REF!,IF(Q217=Q218,IF((J218-J217)&lt;0,1000+J218-J217-O217,J218-J217-O217),""),""),""),""),"")</f>
        <v>#REF!</v>
      </c>
      <c r="Q217" s="5">
        <v>1</v>
      </c>
      <c r="R217" s="5" t="e">
        <f>IF(#REF!&lt;&gt;#REF!,COUNTIFS($M$2:$M$988,$M$2,$C$2:$C$988,#REF!),"")</f>
        <v>#REF!</v>
      </c>
      <c r="S217" s="5" t="e">
        <f>IF(R217&lt;&gt;"",IF(R217=1,"",COUNTIFS($Q$2:$Q$988,"&gt;40",$C$2:$C$988,#REF!)),"")</f>
        <v>#REF!</v>
      </c>
      <c r="T217" s="5"/>
      <c r="U217" s="10" t="s">
        <v>12</v>
      </c>
      <c r="V217" s="3"/>
      <c r="W217" s="3"/>
      <c r="X217" s="3"/>
      <c r="Y217" s="3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s="11" customFormat="1">
      <c r="A218" s="5">
        <f t="shared" si="9"/>
        <v>50603</v>
      </c>
      <c r="B218" s="6" t="str">
        <f t="shared" si="10"/>
        <v>20173214323</v>
      </c>
      <c r="C218" s="5" t="str">
        <f t="shared" si="11"/>
        <v>201732</v>
      </c>
      <c r="D218" s="5">
        <v>2017</v>
      </c>
      <c r="E218" s="5">
        <v>3</v>
      </c>
      <c r="F218" s="5">
        <v>2</v>
      </c>
      <c r="G218" s="5">
        <v>14</v>
      </c>
      <c r="H218" s="5">
        <v>3</v>
      </c>
      <c r="I218" s="5">
        <v>23</v>
      </c>
      <c r="J218" s="5">
        <v>846</v>
      </c>
      <c r="K218" s="5" t="s">
        <v>0</v>
      </c>
      <c r="L218" s="5" t="e">
        <f>IF(#REF!=#REF!,IF(K218="Stroke",IF(K219="Stroke",IF((J219-J218)&lt;0,1000+J219-J218,J219-J218),""),""),"")</f>
        <v>#REF!</v>
      </c>
      <c r="M218" s="5" t="s">
        <v>1</v>
      </c>
      <c r="N218" s="5" t="s">
        <v>2</v>
      </c>
      <c r="O218" s="5">
        <v>5</v>
      </c>
      <c r="P218" s="5" t="e">
        <f>IF(#REF!=#REF!,IF(K218="Stroke",IF(K219="Stroke",IF(#REF!=#REF!,IF(Q218=Q219,IF((J219-J218)&lt;0,1000+J219-J218-O218,J219-J218-O218),""),""),""),""),"")</f>
        <v>#REF!</v>
      </c>
      <c r="Q218" s="5">
        <v>1</v>
      </c>
      <c r="R218" s="5" t="e">
        <f>IF(#REF!&lt;&gt;#REF!,COUNTIFS($K$112:$K$1378,$K$112,#REF!,#REF!),"")</f>
        <v>#REF!</v>
      </c>
      <c r="S218" s="5" t="e">
        <f>IF(AND(#REF!&lt;&gt;#REF!,#REF!=#REF!,M218="positive",M219="negative"),1,"")</f>
        <v>#REF!</v>
      </c>
      <c r="T218" s="5" t="e">
        <f>IF(AND(#REF!=#REF!,K:K="stroke",M:M="positive",S218&lt;&gt;"1"),1,"")</f>
        <v>#REF!</v>
      </c>
      <c r="U218" s="5" t="e">
        <f>IF((AND(R218&lt;&gt;"",W218&lt;&gt;1,K:K="stroke",M:M="negative",#REF!=#REF!)),IF(W218&lt;&gt;0,"",1),"")</f>
        <v>#REF!</v>
      </c>
      <c r="V218" s="5" t="e">
        <f>IF(R218="","",(SUM(S218:U218)+W218))</f>
        <v>#REF!</v>
      </c>
      <c r="W218" s="5" t="e">
        <f>IF(#REF!&lt;&gt;#REF!,COUNTIFS($K$112:$K$1378,"up",#REF!,#REF!),"")</f>
        <v>#REF!</v>
      </c>
      <c r="X218" s="5" t="e">
        <f>IF(#REF!&lt;&gt;#REF!,COUNTIFS($K$112:$K$1378,"SRS",#REF!,#REF!),"")</f>
        <v>#REF!</v>
      </c>
      <c r="Y218" s="5" t="e">
        <f>IF(R218&lt;&gt;"",IF(R218=1,"",COUNTIFS($O$112:$O$1378,"&gt;40",#REF!,#REF!)),"")</f>
        <v>#REF!</v>
      </c>
      <c r="Z218" s="5"/>
      <c r="AA218" s="10" t="s">
        <v>12</v>
      </c>
      <c r="AB218" s="5"/>
      <c r="AC218" s="5"/>
      <c r="AD218" s="5"/>
      <c r="AE218" s="5"/>
      <c r="AF218" s="5"/>
      <c r="AG218" s="5"/>
      <c r="AH218" s="5"/>
    </row>
    <row r="219" spans="1:34" s="11" customFormat="1">
      <c r="A219" s="3">
        <f t="shared" si="9"/>
        <v>43770</v>
      </c>
      <c r="B219" s="4" t="str">
        <f t="shared" si="10"/>
        <v>20174612930</v>
      </c>
      <c r="C219" s="5" t="str">
        <f t="shared" si="11"/>
        <v>201746</v>
      </c>
      <c r="D219" s="5">
        <v>2017</v>
      </c>
      <c r="E219" s="5">
        <v>4</v>
      </c>
      <c r="F219" s="5">
        <v>6</v>
      </c>
      <c r="G219" s="5">
        <v>12</v>
      </c>
      <c r="H219" s="5">
        <v>9</v>
      </c>
      <c r="I219" s="5">
        <v>30</v>
      </c>
      <c r="J219" s="5">
        <v>610</v>
      </c>
      <c r="K219" s="5" t="s">
        <v>0</v>
      </c>
      <c r="L219" s="5" t="e">
        <f>IF(#REF!=#REF!,IF(K219="Stroke",IF(K220="Stroke",IF((J220-J219)&lt;0,1000+J220-J219,J220-J219),""),""),"")</f>
        <v>#REF!</v>
      </c>
      <c r="M219" s="5" t="s">
        <v>1</v>
      </c>
      <c r="N219" s="5" t="s">
        <v>13</v>
      </c>
      <c r="O219" s="5"/>
      <c r="P219" s="5"/>
      <c r="Q219" s="5"/>
      <c r="R219" s="5" t="e">
        <f>IF(#REF!&lt;&gt;#REF!,COUNTIFS($M$2:$M$988,$M$2,$C$2:$C$988,#REF!),"")</f>
        <v>#REF!</v>
      </c>
      <c r="S219" s="5"/>
      <c r="T219" s="5"/>
      <c r="U219" s="5"/>
      <c r="V219" s="3"/>
      <c r="W219" s="3"/>
      <c r="X219" s="3"/>
      <c r="Y219" s="3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s="11" customFormat="1">
      <c r="A220" s="5">
        <f t="shared" si="9"/>
        <v>43770</v>
      </c>
      <c r="B220" s="6" t="str">
        <f t="shared" si="10"/>
        <v>20174612930</v>
      </c>
      <c r="C220" s="5" t="str">
        <f t="shared" si="11"/>
        <v>201746</v>
      </c>
      <c r="D220" s="5">
        <v>2017</v>
      </c>
      <c r="E220" s="5">
        <v>4</v>
      </c>
      <c r="F220" s="5">
        <v>6</v>
      </c>
      <c r="G220" s="5">
        <v>12</v>
      </c>
      <c r="H220" s="5">
        <v>9</v>
      </c>
      <c r="I220" s="5">
        <v>30</v>
      </c>
      <c r="J220" s="5">
        <v>610</v>
      </c>
      <c r="K220" s="5" t="s">
        <v>0</v>
      </c>
      <c r="L220" s="5" t="e">
        <f>IF(#REF!=#REF!,IF(K220="Stroke",IF(K221="Stroke",IF((J221-J220)&lt;0,1000+J221-J220,J221-J220),""),""),"")</f>
        <v>#REF!</v>
      </c>
      <c r="M220" s="5" t="s">
        <v>1</v>
      </c>
      <c r="N220" s="5" t="s">
        <v>13</v>
      </c>
      <c r="O220" s="5"/>
      <c r="P220" s="5" t="e">
        <f>IF(#REF!=#REF!,IF(K220="Stroke",IF(K221="Stroke",IF(#REF!=#REF!,IF(Q220=Q221,IF((J221-J220)&lt;0,1000+J221-J220-O220,J221-J220-O220),""),""),""),""),"")</f>
        <v>#REF!</v>
      </c>
      <c r="Q220" s="5"/>
      <c r="R220" s="5" t="e">
        <f>IF(#REF!&lt;&gt;#REF!,COUNTIFS($K$112:$K$1378,$K$112,#REF!,#REF!),"")</f>
        <v>#REF!</v>
      </c>
      <c r="S220" s="5" t="e">
        <f>IF(AND(#REF!&lt;&gt;#REF!,#REF!=#REF!,M220="positive",M221="negative"),1,"")</f>
        <v>#REF!</v>
      </c>
      <c r="T220" s="5" t="e">
        <f>IF(AND(#REF!=#REF!,K:K="stroke",M:M="positive",S220&lt;&gt;"1"),1,"")</f>
        <v>#REF!</v>
      </c>
      <c r="U220" s="5" t="e">
        <f>IF((AND(R220&lt;&gt;"",W220&lt;&gt;1,K:K="stroke",M:M="negative",#REF!=#REF!)),IF(W220&lt;&gt;0,"",1),"")</f>
        <v>#REF!</v>
      </c>
      <c r="V220" s="5" t="e">
        <f t="shared" ref="V220:V251" si="12">IF(R220="","",(SUM(S220:U220)+W220))</f>
        <v>#REF!</v>
      </c>
      <c r="W220" s="5" t="e">
        <f>IF(#REF!&lt;&gt;#REF!,COUNTIFS($K$112:$K$1378,"up",#REF!,#REF!),"")</f>
        <v>#REF!</v>
      </c>
      <c r="X220" s="5" t="e">
        <f>IF(#REF!&lt;&gt;#REF!,COUNTIFS($K$112:$K$1378,"SRS",#REF!,#REF!),"")</f>
        <v>#REF!</v>
      </c>
      <c r="Y220" s="5" t="e">
        <f>IF(R220&lt;&gt;"",IF(R220=1,"",COUNTIFS($O$112:$O$1378,"&gt;40",#REF!,#REF!)),"")</f>
        <v>#REF!</v>
      </c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s="11" customFormat="1">
      <c r="A221" s="5">
        <f t="shared" si="9"/>
        <v>44064</v>
      </c>
      <c r="B221" s="6" t="str">
        <f t="shared" si="10"/>
        <v>201746121424</v>
      </c>
      <c r="C221" s="5" t="str">
        <f t="shared" si="11"/>
        <v>201746</v>
      </c>
      <c r="D221" s="5">
        <v>2017</v>
      </c>
      <c r="E221" s="5">
        <v>4</v>
      </c>
      <c r="F221" s="5">
        <v>6</v>
      </c>
      <c r="G221" s="5">
        <v>12</v>
      </c>
      <c r="H221" s="5">
        <v>14</v>
      </c>
      <c r="I221" s="5">
        <v>24</v>
      </c>
      <c r="J221" s="5">
        <v>751</v>
      </c>
      <c r="K221" s="5" t="s">
        <v>11</v>
      </c>
      <c r="L221" s="5" t="e">
        <f>IF(#REF!=#REF!,IF(K221="Stroke",IF(K222="Stroke",IF((J222-J221)&lt;0,1000+J222-J221,J222-J221),""),""),"")</f>
        <v>#REF!</v>
      </c>
      <c r="M221" s="5" t="s">
        <v>1</v>
      </c>
      <c r="N221" s="5" t="s">
        <v>2</v>
      </c>
      <c r="O221" s="13">
        <v>14</v>
      </c>
      <c r="P221" s="5" t="e">
        <f>IF(#REF!=#REF!,IF(K221="Stroke",IF(K222="Stroke",IF(#REF!=#REF!,IF(Q221=Q222,IF((J222-J221)&lt;0,1000+J222-J221-O221,J222-J221-O221),""),""),""),""),"")</f>
        <v>#REF!</v>
      </c>
      <c r="Q221" s="14">
        <v>1</v>
      </c>
      <c r="R221" s="5" t="e">
        <f>IF(#REF!&lt;&gt;#REF!,COUNTIFS($K$112:$K$1378,$K$112,#REF!,#REF!),"")</f>
        <v>#REF!</v>
      </c>
      <c r="S221" s="5" t="e">
        <f>IF(AND(#REF!&lt;&gt;#REF!,#REF!=#REF!,M221="positive",M222="negative"),1,"")</f>
        <v>#REF!</v>
      </c>
      <c r="T221" s="5" t="e">
        <f>IF(AND(#REF!=#REF!,K:K="stroke",M:M="positive",S221&lt;&gt;"1"),1,"")</f>
        <v>#REF!</v>
      </c>
      <c r="U221" s="5"/>
      <c r="V221" s="5" t="e">
        <f t="shared" si="12"/>
        <v>#REF!</v>
      </c>
      <c r="W221" s="5" t="e">
        <f>IF(#REF!&lt;&gt;#REF!,COUNTIFS($K$112:$K$1378,"up",#REF!,#REF!),"")</f>
        <v>#REF!</v>
      </c>
      <c r="X221" s="5" t="e">
        <f>IF(#REF!&lt;&gt;#REF!,COUNTIFS($K$112:$K$1378,"SRS",#REF!,#REF!),"")</f>
        <v>#REF!</v>
      </c>
      <c r="Y221" s="5" t="e">
        <f>IF(#REF!&lt;&gt;#REF!,1,"")</f>
        <v>#REF!</v>
      </c>
      <c r="Z221" s="5" t="s">
        <v>14</v>
      </c>
      <c r="AA221" s="5"/>
      <c r="AB221" s="5"/>
      <c r="AC221" s="5"/>
      <c r="AD221" s="5"/>
      <c r="AE221" s="5"/>
      <c r="AF221" s="5"/>
      <c r="AG221" s="5"/>
      <c r="AH221" s="5"/>
    </row>
    <row r="222" spans="1:34" s="11" customFormat="1">
      <c r="A222" s="1">
        <f t="shared" si="9"/>
        <v>44064</v>
      </c>
      <c r="B222" s="2" t="str">
        <f t="shared" si="10"/>
        <v>201746121424</v>
      </c>
      <c r="C222" s="1" t="str">
        <f t="shared" si="11"/>
        <v>201746</v>
      </c>
      <c r="D222" s="1">
        <v>2017</v>
      </c>
      <c r="E222" s="1">
        <v>4</v>
      </c>
      <c r="F222" s="1">
        <v>6</v>
      </c>
      <c r="G222" s="1">
        <v>12</v>
      </c>
      <c r="H222" s="1">
        <v>14</v>
      </c>
      <c r="I222" s="1">
        <v>24</v>
      </c>
      <c r="J222" s="1">
        <v>777</v>
      </c>
      <c r="K222" s="15" t="s">
        <v>11</v>
      </c>
      <c r="L222" s="1" t="e">
        <f>IF(#REF!=#REF!,IF(K222="Stroke",IF(K223="Stroke",IF((J223-J222)&lt;0,1000+J223-J222,J223-J222),""),""),"")</f>
        <v>#REF!</v>
      </c>
      <c r="M222" s="1" t="s">
        <v>1</v>
      </c>
      <c r="N222" s="1" t="s">
        <v>2</v>
      </c>
      <c r="O222" s="1">
        <v>26</v>
      </c>
      <c r="P222" s="1" t="e">
        <f>IF(#REF!=#REF!,IF(K222="Stroke",IF(K223="Stroke",IF(#REF!=#REF!,IF(Q222=Q223,IF((J223-J222)&lt;0,1000+J223-J222-O222,J223-J222-O222),""),""),""),""),"")</f>
        <v>#REF!</v>
      </c>
      <c r="Q222" s="15">
        <v>1</v>
      </c>
      <c r="R222" s="1" t="e">
        <f>IF(#REF!&lt;&gt;#REF!,COUNTIFS($K$112:$K$1378,$K$112,#REF!,#REF!),"")</f>
        <v>#REF!</v>
      </c>
      <c r="S222" s="1" t="e">
        <f>IF(AND(#REF!&lt;&gt;#REF!,#REF!=#REF!,M222="positive",M223="negative"),1,"")</f>
        <v>#REF!</v>
      </c>
      <c r="T222" s="1" t="e">
        <f>IF(AND(#REF!=#REF!,K:K="stroke",M:M="positive",S222&lt;&gt;"1"),1,"")</f>
        <v>#REF!</v>
      </c>
      <c r="U222" s="1" t="e">
        <f>IF((AND(R222&lt;&gt;"",W222&lt;&gt;1,K:K="stroke",M:M="negative",#REF!=#REF!)),IF(W222&lt;&gt;0,"",1),"")</f>
        <v>#REF!</v>
      </c>
      <c r="V222" s="1" t="e">
        <f t="shared" si="12"/>
        <v>#REF!</v>
      </c>
      <c r="W222" s="1" t="e">
        <f>IF(#REF!&lt;&gt;#REF!,COUNTIFS($K$112:$K$1378,"up",#REF!,#REF!),"")</f>
        <v>#REF!</v>
      </c>
      <c r="X222" s="1" t="e">
        <f>IF(#REF!&lt;&gt;#REF!,COUNTIFS($K$112:$K$1378,"SRS",#REF!,#REF!),"")</f>
        <v>#REF!</v>
      </c>
      <c r="Y222" s="1" t="e">
        <f>IF(#REF!&lt;&gt;#REF!,1,"")</f>
        <v>#REF!</v>
      </c>
      <c r="Z222" s="1" t="s">
        <v>15</v>
      </c>
      <c r="AA222" s="1"/>
      <c r="AB222" s="1"/>
      <c r="AC222" s="1"/>
      <c r="AD222" s="1"/>
      <c r="AE222" s="1"/>
      <c r="AF222" s="1"/>
      <c r="AG222" s="1"/>
      <c r="AH222" s="1"/>
    </row>
    <row r="223" spans="1:34" s="11" customFormat="1">
      <c r="A223" s="1">
        <f t="shared" si="9"/>
        <v>44064</v>
      </c>
      <c r="B223" s="2" t="str">
        <f t="shared" si="10"/>
        <v>201746121424</v>
      </c>
      <c r="C223" s="1" t="str">
        <f t="shared" si="11"/>
        <v>201746</v>
      </c>
      <c r="D223" s="1">
        <v>2017</v>
      </c>
      <c r="E223" s="1">
        <v>4</v>
      </c>
      <c r="F223" s="1">
        <v>6</v>
      </c>
      <c r="G223" s="1">
        <v>12</v>
      </c>
      <c r="H223" s="1">
        <v>14</v>
      </c>
      <c r="I223" s="1">
        <v>24</v>
      </c>
      <c r="J223" s="1">
        <v>840</v>
      </c>
      <c r="K223" s="15" t="s">
        <v>11</v>
      </c>
      <c r="L223" s="1" t="e">
        <f>IF(#REF!=#REF!,IF(K223="Stroke",IF(K224="Stroke",IF((J224-J223)&lt;0,1000+J224-J223,J224-J223),""),""),"")</f>
        <v>#REF!</v>
      </c>
      <c r="M223" s="1" t="s">
        <v>1</v>
      </c>
      <c r="N223" s="1" t="s">
        <v>2</v>
      </c>
      <c r="O223" s="1">
        <v>13</v>
      </c>
      <c r="P223" s="1" t="e">
        <f>IF(#REF!=#REF!,IF(K223="Stroke",IF(K224="Stroke",IF(#REF!=#REF!,IF(Q223=Q224,IF((J224-J223)&lt;0,1000+J224-J223-O223,J224-J223-O223),""),""),""),""),"")</f>
        <v>#REF!</v>
      </c>
      <c r="Q223" s="15">
        <v>1</v>
      </c>
      <c r="R223" s="1" t="e">
        <f>IF(#REF!&lt;&gt;#REF!,COUNTIFS($K$112:$K$1378,$K$112,#REF!,#REF!),"")</f>
        <v>#REF!</v>
      </c>
      <c r="S223" s="1" t="e">
        <f>IF(AND(#REF!&lt;&gt;#REF!,#REF!=#REF!,M223="positive",M224="negative"),1,"")</f>
        <v>#REF!</v>
      </c>
      <c r="T223" s="1" t="e">
        <f>IF(AND(#REF!=#REF!,K:K="stroke",M:M="positive",S223&lt;&gt;"1"),1,"")</f>
        <v>#REF!</v>
      </c>
      <c r="U223" s="1" t="e">
        <f>IF((AND(R223&lt;&gt;"",W223&lt;&gt;1,K:K="stroke",M:M="negative",#REF!=#REF!)),IF(W223&lt;&gt;0,"",1),"")</f>
        <v>#REF!</v>
      </c>
      <c r="V223" s="1" t="e">
        <f t="shared" si="12"/>
        <v>#REF!</v>
      </c>
      <c r="W223" s="1" t="e">
        <f>IF(#REF!&lt;&gt;#REF!,COUNTIFS($K$112:$K$1378,"up",#REF!,#REF!),"")</f>
        <v>#REF!</v>
      </c>
      <c r="X223" s="1" t="e">
        <f>IF(#REF!&lt;&gt;#REF!,COUNTIFS($K$112:$K$1378,"SRS",#REF!,#REF!),"")</f>
        <v>#REF!</v>
      </c>
      <c r="Y223" s="1" t="e">
        <f>IF(#REF!&lt;&gt;#REF!,1,"")</f>
        <v>#REF!</v>
      </c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s="11" customFormat="1">
      <c r="A224" s="1">
        <f t="shared" si="9"/>
        <v>44064</v>
      </c>
      <c r="B224" s="2" t="str">
        <f t="shared" si="10"/>
        <v>201746121424</v>
      </c>
      <c r="C224" s="1" t="str">
        <f t="shared" si="11"/>
        <v>201746</v>
      </c>
      <c r="D224" s="1">
        <v>2017</v>
      </c>
      <c r="E224" s="1">
        <v>4</v>
      </c>
      <c r="F224" s="1">
        <v>6</v>
      </c>
      <c r="G224" s="1">
        <v>12</v>
      </c>
      <c r="H224" s="1">
        <v>14</v>
      </c>
      <c r="I224" s="1">
        <v>24</v>
      </c>
      <c r="J224" s="1">
        <v>878</v>
      </c>
      <c r="K224" s="15" t="s">
        <v>11</v>
      </c>
      <c r="L224" s="1" t="e">
        <f>IF(#REF!=#REF!,IF(K224="Stroke",IF(K225="Stroke",IF((J225-J224)&lt;0,1000+J225-J224,J225-J224),""),""),"")</f>
        <v>#REF!</v>
      </c>
      <c r="M224" s="1" t="s">
        <v>1</v>
      </c>
      <c r="N224" s="1" t="s">
        <v>2</v>
      </c>
      <c r="O224" s="1">
        <v>8</v>
      </c>
      <c r="P224" s="1" t="e">
        <f>IF(#REF!=#REF!,IF(K224="Stroke",IF(K225="Stroke",IF(#REF!=#REF!,IF(Q224=Q225,IF((J225-J224)&lt;0,1000+J225-J224-O224,J225-J224-O224),""),""),""),""),"")</f>
        <v>#REF!</v>
      </c>
      <c r="Q224" s="15">
        <v>1</v>
      </c>
      <c r="R224" s="1" t="e">
        <f>IF(#REF!&lt;&gt;#REF!,COUNTIFS($K$112:$K$1378,$K$112,#REF!,#REF!),"")</f>
        <v>#REF!</v>
      </c>
      <c r="S224" s="1" t="e">
        <f>IF(AND(#REF!&lt;&gt;#REF!,#REF!=#REF!,M224="positive",M225="negative"),1,"")</f>
        <v>#REF!</v>
      </c>
      <c r="T224" s="1" t="e">
        <f>IF(AND(#REF!=#REF!,K:K="stroke",M:M="positive",S224&lt;&gt;"1"),1,"")</f>
        <v>#REF!</v>
      </c>
      <c r="U224" s="1" t="e">
        <f>IF((AND(R224&lt;&gt;"",W224&lt;&gt;1,K:K="stroke",M:M="negative",#REF!=#REF!)),IF(W224&lt;&gt;0,"",1),"")</f>
        <v>#REF!</v>
      </c>
      <c r="V224" s="1" t="e">
        <f t="shared" si="12"/>
        <v>#REF!</v>
      </c>
      <c r="W224" s="1" t="e">
        <f>IF(#REF!&lt;&gt;#REF!,COUNTIFS($K$112:$K$1378,"up",#REF!,#REF!),"")</f>
        <v>#REF!</v>
      </c>
      <c r="X224" s="1" t="e">
        <f>IF(#REF!&lt;&gt;#REF!,COUNTIFS($K$112:$K$1378,"SRS",#REF!,#REF!),"")</f>
        <v>#REF!</v>
      </c>
      <c r="Y224" s="1" t="e">
        <f>IF(#REF!&lt;&gt;#REF!,1,"")</f>
        <v>#REF!</v>
      </c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s="11" customFormat="1">
      <c r="A225" s="1">
        <f t="shared" si="9"/>
        <v>44064</v>
      </c>
      <c r="B225" s="2" t="str">
        <f t="shared" si="10"/>
        <v>201746121424</v>
      </c>
      <c r="C225" s="1" t="str">
        <f t="shared" si="11"/>
        <v>201746</v>
      </c>
      <c r="D225" s="1">
        <v>2017</v>
      </c>
      <c r="E225" s="1">
        <v>4</v>
      </c>
      <c r="F225" s="1">
        <v>6</v>
      </c>
      <c r="G225" s="1">
        <v>12</v>
      </c>
      <c r="H225" s="1">
        <v>14</v>
      </c>
      <c r="I225" s="1">
        <v>24</v>
      </c>
      <c r="J225" s="1">
        <v>925</v>
      </c>
      <c r="K225" s="15" t="s">
        <v>11</v>
      </c>
      <c r="L225" s="1" t="e">
        <f>IF(#REF!=#REF!,IF(K225="Stroke",IF(K226="Stroke",IF((J226-J225)&lt;0,1000+J226-J225,J226-J225),""),""),"")</f>
        <v>#REF!</v>
      </c>
      <c r="M225" s="1" t="s">
        <v>1</v>
      </c>
      <c r="N225" s="1" t="s">
        <v>2</v>
      </c>
      <c r="O225" s="1">
        <v>11</v>
      </c>
      <c r="P225" s="1" t="e">
        <f>IF(#REF!=#REF!,IF(K225="Stroke",IF(K226="Stroke",IF(#REF!=#REF!,IF(Q225=Q226,IF((J226-J225)&lt;0,1000+J226-J225-O225,J226-J225-O225),""),""),""),""),"")</f>
        <v>#REF!</v>
      </c>
      <c r="Q225" s="15">
        <v>1</v>
      </c>
      <c r="R225" s="1" t="e">
        <f>IF(#REF!&lt;&gt;#REF!,COUNTIFS($K$112:$K$1378,$K$112,#REF!,#REF!),"")</f>
        <v>#REF!</v>
      </c>
      <c r="S225" s="1" t="e">
        <f>IF(AND(#REF!&lt;&gt;#REF!,#REF!=#REF!,M225="positive",M226="negative"),1,"")</f>
        <v>#REF!</v>
      </c>
      <c r="T225" s="1" t="e">
        <f>IF(AND(#REF!=#REF!,K:K="stroke",M:M="positive",S225&lt;&gt;"1"),1,"")</f>
        <v>#REF!</v>
      </c>
      <c r="U225" s="1" t="e">
        <f>IF((AND(R225&lt;&gt;"",W225&lt;&gt;1,K:K="stroke",M:M="negative",#REF!=#REF!)),IF(W225&lt;&gt;0,"",1),"")</f>
        <v>#REF!</v>
      </c>
      <c r="V225" s="1" t="e">
        <f t="shared" si="12"/>
        <v>#REF!</v>
      </c>
      <c r="W225" s="1" t="e">
        <f>IF(#REF!&lt;&gt;#REF!,COUNTIFS($K$112:$K$1378,"up",#REF!,#REF!),"")</f>
        <v>#REF!</v>
      </c>
      <c r="X225" s="1" t="e">
        <f>IF(#REF!&lt;&gt;#REF!,COUNTIFS($K$112:$K$1378,"SRS",#REF!,#REF!),"")</f>
        <v>#REF!</v>
      </c>
      <c r="Y225" s="1" t="e">
        <f>IF(#REF!&lt;&gt;#REF!,1,"")</f>
        <v>#REF!</v>
      </c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s="11" customFormat="1">
      <c r="A226" s="1">
        <f t="shared" si="9"/>
        <v>44064</v>
      </c>
      <c r="B226" s="2" t="str">
        <f t="shared" si="10"/>
        <v>201746121424</v>
      </c>
      <c r="C226" s="1" t="str">
        <f t="shared" si="11"/>
        <v>201746</v>
      </c>
      <c r="D226" s="1">
        <v>2017</v>
      </c>
      <c r="E226" s="1">
        <v>4</v>
      </c>
      <c r="F226" s="1">
        <v>6</v>
      </c>
      <c r="G226" s="1">
        <v>12</v>
      </c>
      <c r="H226" s="1">
        <v>14</v>
      </c>
      <c r="I226" s="1">
        <v>24</v>
      </c>
      <c r="J226" s="1">
        <v>941</v>
      </c>
      <c r="K226" s="15" t="s">
        <v>11</v>
      </c>
      <c r="L226" s="1" t="e">
        <f>IF(#REF!=#REF!,IF(K226="Stroke",IF(K227="Stroke",IF((J227-J226)&lt;0,1000+J227-J226,J227-J226),""),""),"")</f>
        <v>#REF!</v>
      </c>
      <c r="M226" s="1" t="s">
        <v>1</v>
      </c>
      <c r="N226" s="1" t="s">
        <v>2</v>
      </c>
      <c r="O226" s="1">
        <v>5</v>
      </c>
      <c r="P226" s="1" t="e">
        <f>IF(#REF!=#REF!,IF(K226="Stroke",IF(K227="Stroke",IF(#REF!=#REF!,IF(Q226=Q227,IF((J227-J226)&lt;0,1000+J227-J226-O226,J227-J226-O226),""),""),""),""),"")</f>
        <v>#REF!</v>
      </c>
      <c r="Q226" s="15">
        <v>1</v>
      </c>
      <c r="R226" s="1" t="e">
        <f>IF(#REF!&lt;&gt;#REF!,COUNTIFS($K$112:$K$1378,$K$112,#REF!,#REF!),"")</f>
        <v>#REF!</v>
      </c>
      <c r="S226" s="1" t="e">
        <f>IF(AND(#REF!&lt;&gt;#REF!,#REF!=#REF!,M226="positive",M227="negative"),1,"")</f>
        <v>#REF!</v>
      </c>
      <c r="T226" s="1" t="e">
        <f>IF(AND(#REF!=#REF!,K:K="stroke",M:M="positive",S226&lt;&gt;"1"),1,"")</f>
        <v>#REF!</v>
      </c>
      <c r="U226" s="1" t="e">
        <f>IF((AND(R226&lt;&gt;"",W226&lt;&gt;1,K:K="stroke",M:M="negative",#REF!=#REF!)),IF(W226&lt;&gt;0,"",1),"")</f>
        <v>#REF!</v>
      </c>
      <c r="V226" s="1" t="e">
        <f t="shared" si="12"/>
        <v>#REF!</v>
      </c>
      <c r="W226" s="1" t="e">
        <f>IF(#REF!&lt;&gt;#REF!,COUNTIFS($K$112:$K$1378,"up",#REF!,#REF!),"")</f>
        <v>#REF!</v>
      </c>
      <c r="X226" s="1" t="e">
        <f>IF(#REF!&lt;&gt;#REF!,COUNTIFS($K$112:$K$1378,"SRS",#REF!,#REF!),"")</f>
        <v>#REF!</v>
      </c>
      <c r="Y226" s="1" t="e">
        <f>IF(#REF!&lt;&gt;#REF!,1,"")</f>
        <v>#REF!</v>
      </c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s="11" customFormat="1">
      <c r="A227" s="1">
        <f t="shared" si="9"/>
        <v>44064</v>
      </c>
      <c r="B227" s="2" t="str">
        <f t="shared" si="10"/>
        <v>201746121424</v>
      </c>
      <c r="C227" s="1" t="str">
        <f t="shared" si="11"/>
        <v>201746</v>
      </c>
      <c r="D227" s="1">
        <v>2017</v>
      </c>
      <c r="E227" s="1">
        <v>4</v>
      </c>
      <c r="F227" s="1">
        <v>6</v>
      </c>
      <c r="G227" s="1">
        <v>12</v>
      </c>
      <c r="H227" s="1">
        <v>14</v>
      </c>
      <c r="I227" s="1">
        <v>24</v>
      </c>
      <c r="J227" s="1">
        <v>967</v>
      </c>
      <c r="K227" s="15" t="s">
        <v>11</v>
      </c>
      <c r="L227" s="1" t="e">
        <f>IF(#REF!=#REF!,IF(K227="Stroke",IF(K228="Stroke",IF((J228-J227)&lt;0,1000+J228-J227,J228-J227),""),""),"")</f>
        <v>#REF!</v>
      </c>
      <c r="M227" s="1" t="s">
        <v>1</v>
      </c>
      <c r="N227" s="1" t="s">
        <v>2</v>
      </c>
      <c r="O227" s="1">
        <v>10</v>
      </c>
      <c r="P227" s="1" t="e">
        <f>IF(#REF!=#REF!,IF(K227="Stroke",IF(K228="Stroke",IF(#REF!=#REF!,IF(Q227=Q228,IF((J228-J227)&lt;0,1000+J228-J227-O227,J228-J227-O227),""),""),""),""),"")</f>
        <v>#REF!</v>
      </c>
      <c r="Q227" s="15">
        <v>1</v>
      </c>
      <c r="R227" s="1" t="e">
        <f>IF(#REF!&lt;&gt;#REF!,COUNTIFS($K$112:$K$1378,$K$112,#REF!,#REF!),"")</f>
        <v>#REF!</v>
      </c>
      <c r="S227" s="1" t="e">
        <f>IF(AND(#REF!&lt;&gt;#REF!,#REF!=#REF!,M227="positive",M228="negative"),1,"")</f>
        <v>#REF!</v>
      </c>
      <c r="T227" s="1" t="e">
        <f>IF(AND(#REF!=#REF!,K:K="stroke",M:M="positive",S227&lt;&gt;"1"),1,"")</f>
        <v>#REF!</v>
      </c>
      <c r="U227" s="1" t="e">
        <f>IF((AND(R227&lt;&gt;"",W227&lt;&gt;1,K:K="stroke",M:M="negative",#REF!=#REF!)),IF(W227&lt;&gt;0,"",1),"")</f>
        <v>#REF!</v>
      </c>
      <c r="V227" s="1" t="e">
        <f t="shared" si="12"/>
        <v>#REF!</v>
      </c>
      <c r="W227" s="1" t="e">
        <f>IF(#REF!&lt;&gt;#REF!,COUNTIFS($K$112:$K$1378,"up",#REF!,#REF!),"")</f>
        <v>#REF!</v>
      </c>
      <c r="X227" s="1" t="e">
        <f>IF(#REF!&lt;&gt;#REF!,COUNTIFS($K$112:$K$1378,"SRS",#REF!,#REF!),"")</f>
        <v>#REF!</v>
      </c>
      <c r="Y227" s="1" t="e">
        <f>IF(#REF!&lt;&gt;#REF!,1,"")</f>
        <v>#REF!</v>
      </c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s="11" customFormat="1">
      <c r="A228" s="5">
        <f t="shared" si="9"/>
        <v>44595</v>
      </c>
      <c r="B228" s="6" t="str">
        <f t="shared" si="10"/>
        <v>201746122315</v>
      </c>
      <c r="C228" s="5" t="str">
        <f t="shared" si="11"/>
        <v>201746</v>
      </c>
      <c r="D228" s="5">
        <v>2017</v>
      </c>
      <c r="E228" s="5">
        <v>4</v>
      </c>
      <c r="F228" s="5">
        <v>6</v>
      </c>
      <c r="G228" s="5">
        <v>12</v>
      </c>
      <c r="H228" s="5">
        <v>23</v>
      </c>
      <c r="I228" s="5">
        <v>15</v>
      </c>
      <c r="J228" s="5">
        <v>890</v>
      </c>
      <c r="K228" s="14" t="s">
        <v>11</v>
      </c>
      <c r="L228" s="5" t="e">
        <f>IF(#REF!=#REF!,IF(K228="Stroke",IF(K229="Stroke",IF((J229-J228)&lt;0,1000+J229-J228,J229-J228),""),""),"")</f>
        <v>#REF!</v>
      </c>
      <c r="M228" s="5" t="s">
        <v>1</v>
      </c>
      <c r="N228" s="5" t="s">
        <v>2</v>
      </c>
      <c r="O228" s="5">
        <v>28</v>
      </c>
      <c r="P228" s="5" t="e">
        <f>IF(#REF!=#REF!,IF(K228="Stroke",IF(K229="Stroke",IF(#REF!=#REF!,IF(Q228=Q229,IF((J229-J228)&lt;0,1000+J229-J228-O228,J229-J228-O228),""),""),""),""),"")</f>
        <v>#REF!</v>
      </c>
      <c r="Q228" s="14">
        <v>1</v>
      </c>
      <c r="R228" s="5" t="e">
        <f>IF(#REF!&lt;&gt;#REF!,COUNTIFS($K$112:$K$1378,$K$112,#REF!,#REF!),"")</f>
        <v>#REF!</v>
      </c>
      <c r="S228" s="5" t="e">
        <f>IF(AND(#REF!&lt;&gt;#REF!,#REF!=#REF!,M228="positive",M229="negative"),1,"")</f>
        <v>#REF!</v>
      </c>
      <c r="T228" s="5" t="e">
        <f>IF(AND(#REF!=#REF!,K:K="stroke",M:M="positive",S228&lt;&gt;"1"),1,"")</f>
        <v>#REF!</v>
      </c>
      <c r="U228" s="5" t="e">
        <f>IF((AND(R228&lt;&gt;"",W228&lt;&gt;1,K:K="stroke",M:M="negative",#REF!=#REF!)),IF(W228&lt;&gt;0,"",1),"")</f>
        <v>#REF!</v>
      </c>
      <c r="V228" s="5" t="e">
        <f t="shared" si="12"/>
        <v>#REF!</v>
      </c>
      <c r="W228" s="5" t="e">
        <f>IF(#REF!&lt;&gt;#REF!,COUNTIFS($K$112:$K$1378,"up",#REF!,#REF!),"")</f>
        <v>#REF!</v>
      </c>
      <c r="X228" s="5" t="e">
        <f>IF(#REF!&lt;&gt;#REF!,COUNTIFS($K$112:$K$1378,"SRS",#REF!,#REF!),"")</f>
        <v>#REF!</v>
      </c>
      <c r="Y228" s="5" t="e">
        <f>IF(#REF!&lt;&gt;#REF!,1,"")</f>
        <v>#REF!</v>
      </c>
      <c r="Z228" s="5" t="s">
        <v>15</v>
      </c>
      <c r="AA228" s="5"/>
      <c r="AB228" s="5"/>
      <c r="AC228" s="5"/>
      <c r="AD228" s="5"/>
      <c r="AE228" s="5"/>
      <c r="AF228" s="5"/>
      <c r="AG228" s="5"/>
      <c r="AH228" s="5"/>
    </row>
    <row r="229" spans="1:34" s="11" customFormat="1">
      <c r="A229" s="1">
        <f t="shared" si="9"/>
        <v>44595</v>
      </c>
      <c r="B229" s="2" t="str">
        <f t="shared" si="10"/>
        <v>201746122315</v>
      </c>
      <c r="C229" s="1" t="str">
        <f t="shared" si="11"/>
        <v>201746</v>
      </c>
      <c r="D229" s="1">
        <v>2017</v>
      </c>
      <c r="E229" s="1">
        <v>4</v>
      </c>
      <c r="F229" s="1">
        <v>6</v>
      </c>
      <c r="G229" s="1">
        <v>12</v>
      </c>
      <c r="H229" s="1">
        <v>23</v>
      </c>
      <c r="I229" s="1">
        <v>15</v>
      </c>
      <c r="J229" s="1">
        <v>900</v>
      </c>
      <c r="K229" s="15" t="s">
        <v>16</v>
      </c>
      <c r="L229" s="1" t="e">
        <f>IF(#REF!=#REF!,IF(K229="Stroke",IF(K230="Stroke",IF((J230-J229)&lt;0,1000+J230-J229,J230-J229),""),""),"")</f>
        <v>#REF!</v>
      </c>
      <c r="M229" s="1" t="s">
        <v>1</v>
      </c>
      <c r="N229" s="1" t="s">
        <v>2</v>
      </c>
      <c r="O229" s="1">
        <v>0</v>
      </c>
      <c r="P229" s="1" t="e">
        <f>IF(#REF!=#REF!,IF(K229="Stroke",IF(K230="Stroke",IF(#REF!=#REF!,IF(Q229=Q230,IF((J230-J229)&lt;0,1000+J230-J229-O229,J230-J229-O229),""),""),""),""),"")</f>
        <v>#REF!</v>
      </c>
      <c r="Q229" s="15"/>
      <c r="R229" s="1" t="e">
        <f>IF(#REF!&lt;&gt;#REF!,COUNTIFS($K$112:$K$1378,$K$112,#REF!,#REF!),"")</f>
        <v>#REF!</v>
      </c>
      <c r="S229" s="1" t="e">
        <f>IF(AND(#REF!&lt;&gt;#REF!,#REF!=#REF!,M229="positive",M230="negative"),1,"")</f>
        <v>#REF!</v>
      </c>
      <c r="T229" s="1" t="e">
        <f>IF(AND(#REF!=#REF!,K:K="stroke",M:M="positive",S229&lt;&gt;"1"),1,"")</f>
        <v>#REF!</v>
      </c>
      <c r="U229" s="1" t="e">
        <f>IF((AND(R229&lt;&gt;"",W229&lt;&gt;1,K:K="stroke",M:M="negative",#REF!=#REF!)),IF(W229&lt;&gt;0,"",1),"")</f>
        <v>#REF!</v>
      </c>
      <c r="V229" s="1" t="e">
        <f t="shared" si="12"/>
        <v>#REF!</v>
      </c>
      <c r="W229" s="1" t="e">
        <f>IF(#REF!&lt;&gt;#REF!,COUNTIFS($K$112:$K$1378,"up",#REF!,#REF!),"")</f>
        <v>#REF!</v>
      </c>
      <c r="X229" s="1" t="e">
        <f>IF(#REF!&lt;&gt;#REF!,COUNTIFS($K$112:$K$1378,"SRS",#REF!,#REF!),"")</f>
        <v>#REF!</v>
      </c>
      <c r="Y229" s="1" t="e">
        <f>IF(#REF!&lt;&gt;#REF!,1,"")</f>
        <v>#REF!</v>
      </c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s="11" customFormat="1">
      <c r="A230" s="5">
        <f t="shared" si="9"/>
        <v>66156</v>
      </c>
      <c r="B230" s="6" t="str">
        <f t="shared" si="10"/>
        <v>2017925182236</v>
      </c>
      <c r="C230" s="5" t="str">
        <f t="shared" si="11"/>
        <v>2017925</v>
      </c>
      <c r="D230" s="5">
        <v>2017</v>
      </c>
      <c r="E230" s="5">
        <v>9</v>
      </c>
      <c r="F230" s="5">
        <v>25</v>
      </c>
      <c r="G230" s="5">
        <v>18</v>
      </c>
      <c r="H230" s="5">
        <v>22</v>
      </c>
      <c r="I230" s="5">
        <v>36</v>
      </c>
      <c r="J230" s="5">
        <v>164</v>
      </c>
      <c r="K230" s="14" t="s">
        <v>17</v>
      </c>
      <c r="L230" s="5" t="e">
        <f>IF(#REF!=#REF!,IF(K230="Stroke",IF(K231="Stroke",IF((J231-J230)&lt;0,1000+J231-J230,J231-J230),""),""),"")</f>
        <v>#REF!</v>
      </c>
      <c r="M230" s="5" t="s">
        <v>1</v>
      </c>
      <c r="N230" s="5" t="s">
        <v>2</v>
      </c>
      <c r="O230" s="5">
        <v>237</v>
      </c>
      <c r="P230" s="5" t="e">
        <f>IF(#REF!=#REF!,IF(K230="Stroke",IF(K231="Stroke",IF(#REF!=#REF!,IF(Q230=Q231,IF((J231-J230)&lt;0,1000+J231-J230-O230,J231-J230-O230),""),""),""),""),"")</f>
        <v>#REF!</v>
      </c>
      <c r="Q230" s="5">
        <v>1</v>
      </c>
      <c r="R230" s="5" t="e">
        <f>IF(#REF!&lt;&gt;#REF!,COUNTIFS($K$112:$K$1378,$K$112,#REF!,#REF!),"")</f>
        <v>#REF!</v>
      </c>
      <c r="S230" s="5" t="e">
        <f>IF(AND(#REF!&lt;&gt;#REF!,#REF!=#REF!,M230="positive",M231="negative"),1,"")</f>
        <v>#REF!</v>
      </c>
      <c r="T230" s="5" t="e">
        <f>IF(AND(#REF!=#REF!,K:K="stroke",M:M="positive",S230&lt;&gt;"1"),1,"")</f>
        <v>#REF!</v>
      </c>
      <c r="U230" s="5" t="e">
        <f>IF((AND(R230&lt;&gt;"",W230&lt;&gt;1,K:K="stroke",M:M="negative",#REF!=#REF!)),IF(W230&lt;&gt;0,"",1),"")</f>
        <v>#REF!</v>
      </c>
      <c r="V230" s="5" t="e">
        <f t="shared" si="12"/>
        <v>#REF!</v>
      </c>
      <c r="W230" s="5" t="e">
        <f>IF(#REF!&lt;&gt;#REF!,COUNTIFS($K$112:$K$1378,"up",#REF!,#REF!),"")</f>
        <v>#REF!</v>
      </c>
      <c r="X230" s="5" t="e">
        <f>IF(#REF!&lt;&gt;#REF!,COUNTIFS($K$112:$K$1378,"SRS",#REF!,#REF!),"")</f>
        <v>#REF!</v>
      </c>
      <c r="Y230" s="5" t="e">
        <f>IF(R230&lt;&gt;"",IF(R230=1,"",COUNTIFS($O$112:$O$1378,"&gt;40",#REF!,#REF!)),"")</f>
        <v>#REF!</v>
      </c>
      <c r="Z230" s="5" t="s">
        <v>18</v>
      </c>
      <c r="AA230" s="5"/>
      <c r="AB230" s="5"/>
      <c r="AC230" s="5"/>
      <c r="AD230" s="5"/>
      <c r="AE230" s="5"/>
      <c r="AF230" s="5"/>
      <c r="AG230" s="5"/>
      <c r="AH230" s="5"/>
    </row>
    <row r="231" spans="1:34" s="11" customFormat="1">
      <c r="A231" s="5">
        <f t="shared" si="9"/>
        <v>66314</v>
      </c>
      <c r="B231" s="6" t="str">
        <f t="shared" si="10"/>
        <v>2017925182514</v>
      </c>
      <c r="C231" s="5" t="str">
        <f t="shared" si="11"/>
        <v>2017925</v>
      </c>
      <c r="D231" s="5">
        <v>2017</v>
      </c>
      <c r="E231" s="5">
        <v>9</v>
      </c>
      <c r="F231" s="5">
        <v>25</v>
      </c>
      <c r="G231" s="5">
        <v>18</v>
      </c>
      <c r="H231" s="5">
        <v>25</v>
      </c>
      <c r="I231" s="5">
        <v>14</v>
      </c>
      <c r="J231" s="5">
        <v>997</v>
      </c>
      <c r="K231" s="14" t="s">
        <v>17</v>
      </c>
      <c r="L231" s="5" t="e">
        <f>IF(#REF!=#REF!,IF(K231="Stroke",IF(K232="Stroke",IF((J232-J231)&lt;0,1000+J232-J231,J232-J231),""),""),"")</f>
        <v>#REF!</v>
      </c>
      <c r="M231" s="5" t="s">
        <v>1</v>
      </c>
      <c r="N231" s="5" t="s">
        <v>2</v>
      </c>
      <c r="O231" s="5">
        <v>103</v>
      </c>
      <c r="P231" s="5" t="e">
        <f>IF(#REF!=#REF!,IF(K231="Stroke",IF(K232="Stroke",IF(#REF!=#REF!,IF(Q231=Q232,IF((J232-J231)&lt;0,1000+J232-J231-O231,J232-J231-O231),""),""),""),""),"")</f>
        <v>#REF!</v>
      </c>
      <c r="Q231" s="5">
        <v>1</v>
      </c>
      <c r="R231" s="5" t="e">
        <f>IF(#REF!&lt;&gt;#REF!,COUNTIFS($K$112:$K$1378,$K$112,#REF!,#REF!),"")</f>
        <v>#REF!</v>
      </c>
      <c r="S231" s="5" t="e">
        <f>IF(AND(#REF!&lt;&gt;#REF!,#REF!=#REF!,M231="positive",M232="negative"),1,"")</f>
        <v>#REF!</v>
      </c>
      <c r="T231" s="5" t="e">
        <f>IF(AND(#REF!=#REF!,K:K="stroke",M:M="positive",S231&lt;&gt;"1"),1,"")</f>
        <v>#REF!</v>
      </c>
      <c r="U231" s="5" t="e">
        <f>IF((AND(R231&lt;&gt;"",W231&lt;&gt;1,K:K="stroke",M:M="negative",#REF!=#REF!)),IF(W231&lt;&gt;0,"",1),"")</f>
        <v>#REF!</v>
      </c>
      <c r="V231" s="5" t="e">
        <f t="shared" si="12"/>
        <v>#REF!</v>
      </c>
      <c r="W231" s="5" t="e">
        <f>IF(#REF!&lt;&gt;#REF!,COUNTIFS($K$112:$K$1378,"up",#REF!,#REF!),"")</f>
        <v>#REF!</v>
      </c>
      <c r="X231" s="5" t="e">
        <f>IF(#REF!&lt;&gt;#REF!,COUNTIFS($K$112:$K$1378,"SRS",#REF!,#REF!),"")</f>
        <v>#REF!</v>
      </c>
      <c r="Y231" s="5" t="e">
        <f>IF(R231&lt;&gt;"",IF(R231=1,"",COUNTIFS($O$112:$O$1378,"&gt;40",#REF!,#REF!)),"")</f>
        <v>#REF!</v>
      </c>
      <c r="Z231" s="5" t="s">
        <v>19</v>
      </c>
      <c r="AA231" s="5"/>
      <c r="AB231" s="5"/>
      <c r="AC231" s="5"/>
      <c r="AD231" s="5"/>
      <c r="AE231" s="5"/>
      <c r="AF231" s="5"/>
      <c r="AG231" s="5"/>
      <c r="AH231" s="5"/>
    </row>
    <row r="232" spans="1:34" s="11" customFormat="1">
      <c r="A232" s="5">
        <f t="shared" si="9"/>
        <v>66478</v>
      </c>
      <c r="B232" s="6" t="str">
        <f t="shared" si="10"/>
        <v>2017925182758</v>
      </c>
      <c r="C232" s="5" t="str">
        <f t="shared" si="11"/>
        <v>2017925</v>
      </c>
      <c r="D232" s="5">
        <v>2017</v>
      </c>
      <c r="E232" s="5">
        <v>9</v>
      </c>
      <c r="F232" s="5">
        <v>25</v>
      </c>
      <c r="G232" s="5">
        <v>18</v>
      </c>
      <c r="H232" s="5">
        <v>27</v>
      </c>
      <c r="I232" s="5">
        <v>58</v>
      </c>
      <c r="J232" s="5">
        <v>905</v>
      </c>
      <c r="K232" s="5" t="s">
        <v>17</v>
      </c>
      <c r="L232" s="5" t="e">
        <f>IF(#REF!=#REF!,IF(K232="Stroke",IF(K233="Stroke",IF((J233-J232)&lt;0,1000+J233-J232,J233-J232),""),""),"")</f>
        <v>#REF!</v>
      </c>
      <c r="M232" s="5" t="s">
        <v>1</v>
      </c>
      <c r="N232" s="5" t="s">
        <v>2</v>
      </c>
      <c r="O232" s="5">
        <v>584</v>
      </c>
      <c r="P232" s="5" t="e">
        <f>IF(#REF!=#REF!,IF(K232="Stroke",IF(K233="Stroke",IF(#REF!=#REF!,IF(Q232=Q233,IF((J233-J232)&lt;0,1000+J233-J232-O232,J233-J232-O232),""),""),""),""),"")</f>
        <v>#REF!</v>
      </c>
      <c r="Q232" s="5">
        <v>1</v>
      </c>
      <c r="R232" s="5" t="e">
        <f>IF(#REF!&lt;&gt;#REF!,COUNTIFS($K$112:$K$1378,$K$112,#REF!,#REF!),"")</f>
        <v>#REF!</v>
      </c>
      <c r="S232" s="5" t="e">
        <f>IF(AND(#REF!&lt;&gt;#REF!,#REF!=#REF!,M232="positive",M233="negative"),1,"")</f>
        <v>#REF!</v>
      </c>
      <c r="T232" s="5" t="e">
        <f>IF(AND(#REF!=#REF!,K:K="stroke",M:M="positive",S232&lt;&gt;"1"),1,"")</f>
        <v>#REF!</v>
      </c>
      <c r="U232" s="5" t="e">
        <f>IF((AND(R232&lt;&gt;"",W232&lt;&gt;1,K:K="stroke",M:M="negative",#REF!=#REF!)),IF(W232&lt;&gt;0,"",1),"")</f>
        <v>#REF!</v>
      </c>
      <c r="V232" s="5" t="e">
        <f t="shared" si="12"/>
        <v>#REF!</v>
      </c>
      <c r="W232" s="5" t="e">
        <f>IF(#REF!&lt;&gt;#REF!,COUNTIFS($K$112:$K$1378,"up",#REF!,#REF!),"")</f>
        <v>#REF!</v>
      </c>
      <c r="X232" s="5" t="e">
        <f>IF(#REF!&lt;&gt;#REF!,COUNTIFS($K$112:$K$1378,"SRS",#REF!,#REF!),"")</f>
        <v>#REF!</v>
      </c>
      <c r="Y232" s="5" t="e">
        <f>IF(R232&lt;&gt;"",IF(R232=1,"",COUNTIFS($O$112:$O$1378,"&gt;40",#REF!,#REF!)),"")</f>
        <v>#REF!</v>
      </c>
      <c r="Z232" s="5" t="s">
        <v>20</v>
      </c>
      <c r="AA232" s="5"/>
      <c r="AB232" s="5"/>
      <c r="AC232" s="5"/>
      <c r="AD232" s="5"/>
      <c r="AE232" s="5"/>
      <c r="AF232" s="5"/>
      <c r="AG232" s="5"/>
      <c r="AH232" s="5"/>
    </row>
    <row r="233" spans="1:34" s="11" customFormat="1">
      <c r="A233" s="11">
        <f t="shared" si="9"/>
        <v>66479</v>
      </c>
      <c r="B233" s="16" t="str">
        <f t="shared" si="10"/>
        <v>2017925182759</v>
      </c>
      <c r="C233" s="11" t="str">
        <f t="shared" si="11"/>
        <v>2017925</v>
      </c>
      <c r="D233" s="11">
        <v>2017</v>
      </c>
      <c r="E233" s="11">
        <v>9</v>
      </c>
      <c r="F233" s="11">
        <v>25</v>
      </c>
      <c r="G233" s="11">
        <v>18</v>
      </c>
      <c r="H233" s="11">
        <v>27</v>
      </c>
      <c r="I233" s="11">
        <v>59</v>
      </c>
      <c r="J233" s="11">
        <v>153</v>
      </c>
      <c r="K233" s="17" t="s">
        <v>21</v>
      </c>
      <c r="L233" s="1" t="e">
        <f>IF(#REF!=#REF!,IF(K233="Stroke",IF(K234="Stroke",IF((J234-J233)&lt;0,1000+J234-J233,J234-J233),""),""),"")</f>
        <v>#REF!</v>
      </c>
      <c r="M233" s="1" t="s">
        <v>1</v>
      </c>
      <c r="N233" s="11" t="s">
        <v>2</v>
      </c>
      <c r="O233" s="11">
        <v>0</v>
      </c>
      <c r="P233" s="1" t="e">
        <f>IF(#REF!=#REF!,IF(K233="Stroke",IF(K234="Stroke",IF(#REF!=#REF!,IF(Q233=Q234,IF((J234-J233)&lt;0,1000+J234-J233-O233,J234-J233-O233),""),""),""),""),"")</f>
        <v>#REF!</v>
      </c>
      <c r="Q233" s="11">
        <v>1</v>
      </c>
      <c r="R233" s="1" t="e">
        <f>IF(#REF!&lt;&gt;#REF!,COUNTIFS($K$112:$K$1378,$K$112,#REF!,#REF!),"")</f>
        <v>#REF!</v>
      </c>
      <c r="S233" s="1" t="e">
        <f>IF(AND(#REF!&lt;&gt;#REF!,#REF!=#REF!,M233="positive",M234="negative"),1,"")</f>
        <v>#REF!</v>
      </c>
      <c r="T233" s="1" t="e">
        <f>IF(AND(#REF!=#REF!,K:K="stroke",M:M="positive",S233&lt;&gt;"1"),1,"")</f>
        <v>#REF!</v>
      </c>
      <c r="U233" s="1" t="e">
        <f>IF((AND(R233&lt;&gt;"",W233&lt;&gt;1,K:K="stroke",M:M="negative",#REF!=#REF!)),IF(W233&lt;&gt;0,"",1),"")</f>
        <v>#REF!</v>
      </c>
      <c r="V233" s="1" t="e">
        <f t="shared" si="12"/>
        <v>#REF!</v>
      </c>
      <c r="W233" s="1" t="e">
        <f>IF(#REF!&lt;&gt;#REF!,COUNTIFS($K$112:$K$1378,"up",#REF!,#REF!),"")</f>
        <v>#REF!</v>
      </c>
      <c r="X233" s="1" t="e">
        <f>IF(#REF!&lt;&gt;#REF!,COUNTIFS($K$112:$K$1378,"SRS",#REF!,#REF!),"")</f>
        <v>#REF!</v>
      </c>
      <c r="Y233" s="1" t="e">
        <f>IF(R233&lt;&gt;"",IF(R233=1,"",COUNTIFS($O$112:$O$1378,"&gt;40",#REF!,#REF!)),"")</f>
        <v>#REF!</v>
      </c>
    </row>
    <row r="234" spans="1:34" s="11" customFormat="1">
      <c r="A234" s="11">
        <f t="shared" si="9"/>
        <v>66479</v>
      </c>
      <c r="B234" s="16" t="str">
        <f t="shared" si="10"/>
        <v>2017925182759</v>
      </c>
      <c r="C234" s="11" t="str">
        <f t="shared" si="11"/>
        <v>2017925</v>
      </c>
      <c r="D234" s="11">
        <v>2017</v>
      </c>
      <c r="E234" s="11">
        <v>9</v>
      </c>
      <c r="F234" s="11">
        <v>25</v>
      </c>
      <c r="G234" s="11">
        <v>18</v>
      </c>
      <c r="H234" s="11">
        <v>27</v>
      </c>
      <c r="I234" s="11">
        <v>59</v>
      </c>
      <c r="J234" s="11">
        <v>170</v>
      </c>
      <c r="K234" s="17" t="s">
        <v>21</v>
      </c>
      <c r="L234" s="1" t="e">
        <f>IF(#REF!=#REF!,IF(K234="Stroke",IF(K235="Stroke",IF((J235-J234)&lt;0,1000+J235-J234,J235-J234),""),""),"")</f>
        <v>#REF!</v>
      </c>
      <c r="M234" s="1" t="s">
        <v>1</v>
      </c>
      <c r="N234" s="11" t="s">
        <v>2</v>
      </c>
      <c r="O234" s="11">
        <v>0</v>
      </c>
      <c r="P234" s="1" t="e">
        <f>IF(#REF!=#REF!,IF(K234="Stroke",IF(K235="Stroke",IF(#REF!=#REF!,IF(Q234=Q235,IF((J235-J234)&lt;0,1000+J235-J234-O234,J235-J234-O234),""),""),""),""),"")</f>
        <v>#REF!</v>
      </c>
      <c r="Q234" s="11">
        <v>1</v>
      </c>
      <c r="R234" s="1" t="e">
        <f>IF(#REF!&lt;&gt;#REF!,COUNTIFS($K$112:$K$1378,$K$112,#REF!,#REF!),"")</f>
        <v>#REF!</v>
      </c>
      <c r="S234" s="1" t="e">
        <f>IF(AND(#REF!&lt;&gt;#REF!,#REF!=#REF!,M234="positive",M235="negative"),1,"")</f>
        <v>#REF!</v>
      </c>
      <c r="T234" s="1" t="e">
        <f>IF(AND(#REF!=#REF!,K:K="stroke",M:M="positive",S234&lt;&gt;"1"),1,"")</f>
        <v>#REF!</v>
      </c>
      <c r="U234" s="1" t="e">
        <f>IF((AND(R234&lt;&gt;"",W234&lt;&gt;1,K:K="stroke",M:M="negative",#REF!=#REF!)),IF(W234&lt;&gt;0,"",1),"")</f>
        <v>#REF!</v>
      </c>
      <c r="V234" s="1" t="e">
        <f t="shared" si="12"/>
        <v>#REF!</v>
      </c>
      <c r="W234" s="1" t="e">
        <f>IF(#REF!&lt;&gt;#REF!,COUNTIFS($K$112:$K$1378,"up",#REF!,#REF!),"")</f>
        <v>#REF!</v>
      </c>
      <c r="X234" s="1" t="e">
        <f>IF(#REF!&lt;&gt;#REF!,COUNTIFS($K$112:$K$1378,"SRS",#REF!,#REF!),"")</f>
        <v>#REF!</v>
      </c>
      <c r="Y234" s="1" t="e">
        <f>IF(R234&lt;&gt;"",IF(R234=1,"",COUNTIFS($O$112:$O$1378,"&gt;40",#REF!,#REF!)),"")</f>
        <v>#REF!</v>
      </c>
    </row>
    <row r="235" spans="1:34" s="11" customFormat="1">
      <c r="A235" s="11">
        <f t="shared" si="9"/>
        <v>66479</v>
      </c>
      <c r="B235" s="16" t="str">
        <f t="shared" si="10"/>
        <v>2017925182759</v>
      </c>
      <c r="C235" s="11" t="str">
        <f t="shared" si="11"/>
        <v>2017925</v>
      </c>
      <c r="D235" s="11">
        <v>2017</v>
      </c>
      <c r="E235" s="11">
        <v>9</v>
      </c>
      <c r="F235" s="11">
        <v>25</v>
      </c>
      <c r="G235" s="11">
        <v>18</v>
      </c>
      <c r="H235" s="11">
        <v>27</v>
      </c>
      <c r="I235" s="11">
        <v>59</v>
      </c>
      <c r="J235" s="11">
        <v>177</v>
      </c>
      <c r="K235" s="17" t="s">
        <v>21</v>
      </c>
      <c r="L235" s="1" t="e">
        <f>IF(#REF!=#REF!,IF(K235="Stroke",IF(K236="Stroke",IF((J236-J235)&lt;0,1000+J236-J235,J236-J235),""),""),"")</f>
        <v>#REF!</v>
      </c>
      <c r="M235" s="1" t="s">
        <v>1</v>
      </c>
      <c r="N235" s="11" t="s">
        <v>2</v>
      </c>
      <c r="O235" s="11">
        <v>0</v>
      </c>
      <c r="P235" s="1" t="e">
        <f>IF(#REF!=#REF!,IF(K235="Stroke",IF(K236="Stroke",IF(#REF!=#REF!,IF(Q235=Q236,IF((J236-J235)&lt;0,1000+J236-J235-O235,J236-J235-O235),""),""),""),""),"")</f>
        <v>#REF!</v>
      </c>
      <c r="Q235" s="11">
        <v>1</v>
      </c>
      <c r="R235" s="1" t="e">
        <f>IF(#REF!&lt;&gt;#REF!,COUNTIFS($K$112:$K$1378,$K$112,#REF!,#REF!),"")</f>
        <v>#REF!</v>
      </c>
      <c r="S235" s="1" t="e">
        <f>IF(AND(#REF!&lt;&gt;#REF!,#REF!=#REF!,M235="positive",M236="negative"),1,"")</f>
        <v>#REF!</v>
      </c>
      <c r="T235" s="1" t="e">
        <f>IF(AND(#REF!=#REF!,K:K="stroke",M:M="positive",S235&lt;&gt;"1"),1,"")</f>
        <v>#REF!</v>
      </c>
      <c r="U235" s="1" t="e">
        <f>IF((AND(R235&lt;&gt;"",W235&lt;&gt;1,K:K="stroke",M:M="negative",#REF!=#REF!)),IF(W235&lt;&gt;0,"",1),"")</f>
        <v>#REF!</v>
      </c>
      <c r="V235" s="1" t="e">
        <f t="shared" si="12"/>
        <v>#REF!</v>
      </c>
      <c r="W235" s="1" t="e">
        <f>IF(#REF!&lt;&gt;#REF!,COUNTIFS($K$112:$K$1378,"up",#REF!,#REF!),"")</f>
        <v>#REF!</v>
      </c>
      <c r="X235" s="1" t="e">
        <f>IF(#REF!&lt;&gt;#REF!,COUNTIFS($K$112:$K$1378,"SRS",#REF!,#REF!),"")</f>
        <v>#REF!</v>
      </c>
      <c r="Y235" s="1" t="e">
        <f>IF(R235&lt;&gt;"",IF(R235=1,"",COUNTIFS($O$112:$O$1378,"&gt;40",#REF!,#REF!)),"")</f>
        <v>#REF!</v>
      </c>
    </row>
    <row r="236" spans="1:34" s="11" customFormat="1">
      <c r="A236" s="11">
        <f t="shared" si="9"/>
        <v>66479</v>
      </c>
      <c r="B236" s="16" t="str">
        <f t="shared" si="10"/>
        <v>2017925182759</v>
      </c>
      <c r="C236" s="11" t="str">
        <f t="shared" si="11"/>
        <v>2017925</v>
      </c>
      <c r="D236" s="11">
        <v>2017</v>
      </c>
      <c r="E236" s="11">
        <v>9</v>
      </c>
      <c r="F236" s="11">
        <v>25</v>
      </c>
      <c r="G236" s="11">
        <v>18</v>
      </c>
      <c r="H236" s="11">
        <v>27</v>
      </c>
      <c r="I236" s="11">
        <v>59</v>
      </c>
      <c r="J236" s="11">
        <v>200</v>
      </c>
      <c r="K236" s="17" t="s">
        <v>21</v>
      </c>
      <c r="L236" s="1" t="e">
        <f>IF(#REF!=#REF!,IF(K236="Stroke",IF(K237="Stroke",IF((J237-J236)&lt;0,1000+J237-J236,J237-J236),""),""),"")</f>
        <v>#REF!</v>
      </c>
      <c r="M236" s="1" t="s">
        <v>1</v>
      </c>
      <c r="N236" s="11" t="s">
        <v>2</v>
      </c>
      <c r="O236" s="11">
        <v>0</v>
      </c>
      <c r="P236" s="1" t="e">
        <f>IF(#REF!=#REF!,IF(K236="Stroke",IF(K237="Stroke",IF(#REF!=#REF!,IF(Q236=Q237,IF((J237-J236)&lt;0,1000+J237-J236-O236,J237-J236-O236),""),""),""),""),"")</f>
        <v>#REF!</v>
      </c>
      <c r="Q236" s="11">
        <v>1</v>
      </c>
      <c r="R236" s="1" t="e">
        <f>IF(#REF!&lt;&gt;#REF!,COUNTIFS($K$112:$K$1378,$K$112,#REF!,#REF!),"")</f>
        <v>#REF!</v>
      </c>
      <c r="S236" s="1" t="e">
        <f>IF(AND(#REF!&lt;&gt;#REF!,#REF!=#REF!,M236="positive",M237="negative"),1,"")</f>
        <v>#REF!</v>
      </c>
      <c r="T236" s="1" t="e">
        <f>IF(AND(#REF!=#REF!,K:K="stroke",M:M="positive",S236&lt;&gt;"1"),1,"")</f>
        <v>#REF!</v>
      </c>
      <c r="U236" s="1" t="e">
        <f>IF((AND(R236&lt;&gt;"",W236&lt;&gt;1,K:K="stroke",M:M="negative",#REF!=#REF!)),IF(W236&lt;&gt;0,"",1),"")</f>
        <v>#REF!</v>
      </c>
      <c r="V236" s="1" t="e">
        <f t="shared" si="12"/>
        <v>#REF!</v>
      </c>
      <c r="W236" s="1" t="e">
        <f>IF(#REF!&lt;&gt;#REF!,COUNTIFS($K$112:$K$1378,"up",#REF!,#REF!),"")</f>
        <v>#REF!</v>
      </c>
      <c r="X236" s="1" t="e">
        <f>IF(#REF!&lt;&gt;#REF!,COUNTIFS($K$112:$K$1378,"SRS",#REF!,#REF!),"")</f>
        <v>#REF!</v>
      </c>
      <c r="Y236" s="1" t="e">
        <f>IF(R236&lt;&gt;"",IF(R236=1,"",COUNTIFS($O$112:$O$1378,"&gt;40",#REF!,#REF!)),"")</f>
        <v>#REF!</v>
      </c>
    </row>
    <row r="237" spans="1:34" s="11" customFormat="1">
      <c r="A237" s="11">
        <f t="shared" si="9"/>
        <v>66479</v>
      </c>
      <c r="B237" s="16" t="str">
        <f t="shared" si="10"/>
        <v>2017925182759</v>
      </c>
      <c r="C237" s="11" t="str">
        <f t="shared" si="11"/>
        <v>2017925</v>
      </c>
      <c r="D237" s="11">
        <v>2017</v>
      </c>
      <c r="E237" s="11">
        <v>9</v>
      </c>
      <c r="F237" s="11">
        <v>25</v>
      </c>
      <c r="G237" s="11">
        <v>18</v>
      </c>
      <c r="H237" s="11">
        <v>27</v>
      </c>
      <c r="I237" s="11">
        <v>59</v>
      </c>
      <c r="J237" s="11">
        <v>213</v>
      </c>
      <c r="K237" s="17" t="s">
        <v>21</v>
      </c>
      <c r="L237" s="1" t="e">
        <f>IF(#REF!=#REF!,IF(K237="Stroke",IF(K238="Stroke",IF((J238-J237)&lt;0,1000+J238-J237,J238-J237),""),""),"")</f>
        <v>#REF!</v>
      </c>
      <c r="M237" s="1" t="s">
        <v>1</v>
      </c>
      <c r="N237" s="11" t="s">
        <v>2</v>
      </c>
      <c r="O237" s="11">
        <v>0</v>
      </c>
      <c r="P237" s="1" t="e">
        <f>IF(#REF!=#REF!,IF(K237="Stroke",IF(K238="Stroke",IF(#REF!=#REF!,IF(Q237=Q238,IF((J238-J237)&lt;0,1000+J238-J237-O237,J238-J237-O237),""),""),""),""),"")</f>
        <v>#REF!</v>
      </c>
      <c r="Q237" s="11">
        <v>1</v>
      </c>
      <c r="R237" s="1" t="e">
        <f>IF(#REF!&lt;&gt;#REF!,COUNTIFS($K$112:$K$1378,$K$112,#REF!,#REF!),"")</f>
        <v>#REF!</v>
      </c>
      <c r="S237" s="1" t="e">
        <f>IF(AND(#REF!&lt;&gt;#REF!,#REF!=#REF!,M237="positive",M238="negative"),1,"")</f>
        <v>#REF!</v>
      </c>
      <c r="T237" s="1" t="e">
        <f>IF(AND(#REF!=#REF!,K:K="stroke",M:M="positive",S237&lt;&gt;"1"),1,"")</f>
        <v>#REF!</v>
      </c>
      <c r="U237" s="1" t="e">
        <f>IF((AND(R237&lt;&gt;"",W237&lt;&gt;1,K:K="stroke",M:M="negative",#REF!=#REF!)),IF(W237&lt;&gt;0,"",1),"")</f>
        <v>#REF!</v>
      </c>
      <c r="V237" s="1" t="e">
        <f t="shared" si="12"/>
        <v>#REF!</v>
      </c>
      <c r="W237" s="1" t="e">
        <f>IF(#REF!&lt;&gt;#REF!,COUNTIFS($K$112:$K$1378,"up",#REF!,#REF!),"")</f>
        <v>#REF!</v>
      </c>
      <c r="X237" s="1" t="e">
        <f>IF(#REF!&lt;&gt;#REF!,COUNTIFS($K$112:$K$1378,"SRS",#REF!,#REF!),"")</f>
        <v>#REF!</v>
      </c>
      <c r="Y237" s="1" t="e">
        <f>IF(R237&lt;&gt;"",IF(R237=1,"",COUNTIFS($O$112:$O$1378,"&gt;40",#REF!,#REF!)),"")</f>
        <v>#REF!</v>
      </c>
    </row>
    <row r="238" spans="1:34" s="11" customFormat="1">
      <c r="A238" s="11">
        <f t="shared" si="9"/>
        <v>66479</v>
      </c>
      <c r="B238" s="16" t="str">
        <f t="shared" si="10"/>
        <v>2017925182759</v>
      </c>
      <c r="C238" s="11" t="str">
        <f t="shared" si="11"/>
        <v>2017925</v>
      </c>
      <c r="D238" s="11">
        <v>2017</v>
      </c>
      <c r="E238" s="11">
        <v>9</v>
      </c>
      <c r="F238" s="11">
        <v>25</v>
      </c>
      <c r="G238" s="11">
        <v>18</v>
      </c>
      <c r="H238" s="11">
        <v>27</v>
      </c>
      <c r="I238" s="11">
        <v>59</v>
      </c>
      <c r="J238" s="11">
        <v>225</v>
      </c>
      <c r="K238" s="17" t="s">
        <v>21</v>
      </c>
      <c r="L238" s="1" t="e">
        <f>IF(#REF!=#REF!,IF(K238="Stroke",IF(K239="Stroke",IF((J239-J238)&lt;0,1000+J239-J238,J239-J238),""),""),"")</f>
        <v>#REF!</v>
      </c>
      <c r="M238" s="1" t="s">
        <v>1</v>
      </c>
      <c r="N238" s="11" t="s">
        <v>2</v>
      </c>
      <c r="O238" s="11">
        <v>0</v>
      </c>
      <c r="P238" s="1" t="e">
        <f>IF(#REF!=#REF!,IF(K238="Stroke",IF(K239="Stroke",IF(#REF!=#REF!,IF(Q238=Q239,IF((J239-J238)&lt;0,1000+J239-J238-O238,J239-J238-O238),""),""),""),""),"")</f>
        <v>#REF!</v>
      </c>
      <c r="Q238" s="11">
        <v>1</v>
      </c>
      <c r="R238" s="1" t="e">
        <f>IF(#REF!&lt;&gt;#REF!,COUNTIFS($K$112:$K$1378,$K$112,#REF!,#REF!),"")</f>
        <v>#REF!</v>
      </c>
      <c r="S238" s="1" t="e">
        <f>IF(AND(#REF!&lt;&gt;#REF!,#REF!=#REF!,M238="positive",M239="negative"),1,"")</f>
        <v>#REF!</v>
      </c>
      <c r="T238" s="1" t="e">
        <f>IF(AND(#REF!=#REF!,K:K="stroke",M:M="positive",S238&lt;&gt;"1"),1,"")</f>
        <v>#REF!</v>
      </c>
      <c r="U238" s="1" t="e">
        <f>IF((AND(R238&lt;&gt;"",W238&lt;&gt;1,K:K="stroke",M:M="negative",#REF!=#REF!)),IF(W238&lt;&gt;0,"",1),"")</f>
        <v>#REF!</v>
      </c>
      <c r="V238" s="1" t="e">
        <f t="shared" si="12"/>
        <v>#REF!</v>
      </c>
      <c r="W238" s="1" t="e">
        <f>IF(#REF!&lt;&gt;#REF!,COUNTIFS($K$112:$K$1378,"up",#REF!,#REF!),"")</f>
        <v>#REF!</v>
      </c>
      <c r="X238" s="1" t="e">
        <f>IF(#REF!&lt;&gt;#REF!,COUNTIFS($K$112:$K$1378,"SRS",#REF!,#REF!),"")</f>
        <v>#REF!</v>
      </c>
      <c r="Y238" s="1" t="e">
        <f>IF(R238&lt;&gt;"",IF(R238=1,"",COUNTIFS($O$112:$O$1378,"&gt;40",#REF!,#REF!)),"")</f>
        <v>#REF!</v>
      </c>
    </row>
    <row r="239" spans="1:34" s="11" customFormat="1">
      <c r="A239" s="11">
        <f t="shared" si="9"/>
        <v>66479</v>
      </c>
      <c r="B239" s="16" t="str">
        <f t="shared" si="10"/>
        <v>2017925182759</v>
      </c>
      <c r="C239" s="11" t="str">
        <f t="shared" si="11"/>
        <v>2017925</v>
      </c>
      <c r="D239" s="11">
        <v>2017</v>
      </c>
      <c r="E239" s="11">
        <v>9</v>
      </c>
      <c r="F239" s="11">
        <v>25</v>
      </c>
      <c r="G239" s="11">
        <v>18</v>
      </c>
      <c r="H239" s="11">
        <v>27</v>
      </c>
      <c r="I239" s="11">
        <v>59</v>
      </c>
      <c r="J239" s="11">
        <v>234</v>
      </c>
      <c r="K239" s="17" t="s">
        <v>21</v>
      </c>
      <c r="L239" s="1" t="e">
        <f>IF(#REF!=#REF!,IF(K239="Stroke",IF(K240="Stroke",IF((J240-J239)&lt;0,1000+J240-J239,J240-J239),""),""),"")</f>
        <v>#REF!</v>
      </c>
      <c r="M239" s="1" t="s">
        <v>1</v>
      </c>
      <c r="N239" s="11" t="s">
        <v>2</v>
      </c>
      <c r="O239" s="11">
        <v>0</v>
      </c>
      <c r="P239" s="1" t="e">
        <f>IF(#REF!=#REF!,IF(K239="Stroke",IF(K240="Stroke",IF(#REF!=#REF!,IF(Q239=Q240,IF((J240-J239)&lt;0,1000+J240-J239-O239,J240-J239-O239),""),""),""),""),"")</f>
        <v>#REF!</v>
      </c>
      <c r="Q239" s="11">
        <v>1</v>
      </c>
      <c r="R239" s="1" t="e">
        <f>IF(#REF!&lt;&gt;#REF!,COUNTIFS($K$112:$K$1378,$K$112,#REF!,#REF!),"")</f>
        <v>#REF!</v>
      </c>
      <c r="S239" s="1" t="e">
        <f>IF(AND(#REF!&lt;&gt;#REF!,#REF!=#REF!,M239="positive",M240="negative"),1,"")</f>
        <v>#REF!</v>
      </c>
      <c r="T239" s="1" t="e">
        <f>IF(AND(#REF!=#REF!,K:K="stroke",M:M="positive",S239&lt;&gt;"1"),1,"")</f>
        <v>#REF!</v>
      </c>
      <c r="U239" s="1" t="e">
        <f>IF((AND(R239&lt;&gt;"",W239&lt;&gt;1,K:K="stroke",M:M="negative",#REF!=#REF!)),IF(W239&lt;&gt;0,"",1),"")</f>
        <v>#REF!</v>
      </c>
      <c r="V239" s="1" t="e">
        <f t="shared" si="12"/>
        <v>#REF!</v>
      </c>
      <c r="W239" s="1" t="e">
        <f>IF(#REF!&lt;&gt;#REF!,COUNTIFS($K$112:$K$1378,"up",#REF!,#REF!),"")</f>
        <v>#REF!</v>
      </c>
      <c r="X239" s="1" t="e">
        <f>IF(#REF!&lt;&gt;#REF!,COUNTIFS($K$112:$K$1378,"SRS",#REF!,#REF!),"")</f>
        <v>#REF!</v>
      </c>
      <c r="Y239" s="1" t="e">
        <f>IF(R239&lt;&gt;"",IF(R239=1,"",COUNTIFS($O$112:$O$1378,"&gt;40",#REF!,#REF!)),"")</f>
        <v>#REF!</v>
      </c>
    </row>
    <row r="240" spans="1:34" s="11" customFormat="1">
      <c r="A240" s="11">
        <f t="shared" si="9"/>
        <v>66479</v>
      </c>
      <c r="B240" s="16" t="str">
        <f t="shared" si="10"/>
        <v>2017925182759</v>
      </c>
      <c r="C240" s="11" t="str">
        <f t="shared" si="11"/>
        <v>2017925</v>
      </c>
      <c r="D240" s="11">
        <v>2017</v>
      </c>
      <c r="E240" s="11">
        <v>9</v>
      </c>
      <c r="F240" s="11">
        <v>25</v>
      </c>
      <c r="G240" s="11">
        <v>18</v>
      </c>
      <c r="H240" s="11">
        <v>27</v>
      </c>
      <c r="I240" s="11">
        <v>59</v>
      </c>
      <c r="J240" s="11">
        <v>238</v>
      </c>
      <c r="K240" s="17" t="s">
        <v>21</v>
      </c>
      <c r="L240" s="1" t="e">
        <f>IF(#REF!=#REF!,IF(K240="Stroke",IF(K241="Stroke",IF((J241-J240)&lt;0,1000+J241-J240,J241-J240),""),""),"")</f>
        <v>#REF!</v>
      </c>
      <c r="M240" s="1" t="s">
        <v>1</v>
      </c>
      <c r="N240" s="11" t="s">
        <v>2</v>
      </c>
      <c r="O240" s="11">
        <v>0</v>
      </c>
      <c r="P240" s="1" t="e">
        <f>IF(#REF!=#REF!,IF(K240="Stroke",IF(K241="Stroke",IF(#REF!=#REF!,IF(Q240=Q241,IF((J241-J240)&lt;0,1000+J241-J240-O240,J241-J240-O240),""),""),""),""),"")</f>
        <v>#REF!</v>
      </c>
      <c r="Q240" s="11">
        <v>1</v>
      </c>
      <c r="R240" s="1" t="e">
        <f>IF(#REF!&lt;&gt;#REF!,COUNTIFS($K$112:$K$1378,$K$112,#REF!,#REF!),"")</f>
        <v>#REF!</v>
      </c>
      <c r="S240" s="1" t="e">
        <f>IF(AND(#REF!&lt;&gt;#REF!,#REF!=#REF!,M240="positive",M241="negative"),1,"")</f>
        <v>#REF!</v>
      </c>
      <c r="T240" s="1" t="e">
        <f>IF(AND(#REF!=#REF!,K:K="stroke",M:M="positive",S240&lt;&gt;"1"),1,"")</f>
        <v>#REF!</v>
      </c>
      <c r="U240" s="1" t="e">
        <f>IF((AND(R240&lt;&gt;"",W240&lt;&gt;1,K:K="stroke",M:M="negative",#REF!=#REF!)),IF(W240&lt;&gt;0,"",1),"")</f>
        <v>#REF!</v>
      </c>
      <c r="V240" s="1" t="e">
        <f t="shared" si="12"/>
        <v>#REF!</v>
      </c>
      <c r="W240" s="1" t="e">
        <f>IF(#REF!&lt;&gt;#REF!,COUNTIFS($K$112:$K$1378,"up",#REF!,#REF!),"")</f>
        <v>#REF!</v>
      </c>
      <c r="X240" s="1" t="e">
        <f>IF(#REF!&lt;&gt;#REF!,COUNTIFS($K$112:$K$1378,"SRS",#REF!,#REF!),"")</f>
        <v>#REF!</v>
      </c>
      <c r="Y240" s="1" t="e">
        <f>IF(R240&lt;&gt;"",IF(R240=1,"",COUNTIFS($O$112:$O$1378,"&gt;40",#REF!,#REF!)),"")</f>
        <v>#REF!</v>
      </c>
    </row>
    <row r="241" spans="1:34" s="11" customFormat="1">
      <c r="A241" s="11">
        <f t="shared" si="9"/>
        <v>66479</v>
      </c>
      <c r="B241" s="16" t="str">
        <f t="shared" si="10"/>
        <v>2017925182759</v>
      </c>
      <c r="C241" s="11" t="str">
        <f t="shared" si="11"/>
        <v>2017925</v>
      </c>
      <c r="D241" s="11">
        <v>2017</v>
      </c>
      <c r="E241" s="11">
        <v>9</v>
      </c>
      <c r="F241" s="11">
        <v>25</v>
      </c>
      <c r="G241" s="11">
        <v>18</v>
      </c>
      <c r="H241" s="11">
        <v>27</v>
      </c>
      <c r="I241" s="11">
        <v>59</v>
      </c>
      <c r="J241" s="11">
        <v>341</v>
      </c>
      <c r="K241" s="17" t="s">
        <v>21</v>
      </c>
      <c r="L241" s="1" t="e">
        <f>IF(#REF!=#REF!,IF(K241="Stroke",IF(K242="Stroke",IF((J242-J241)&lt;0,1000+J242-J241,J242-J241),""),""),"")</f>
        <v>#REF!</v>
      </c>
      <c r="M241" s="1" t="s">
        <v>1</v>
      </c>
      <c r="N241" s="11" t="s">
        <v>2</v>
      </c>
      <c r="O241" s="11">
        <v>0</v>
      </c>
      <c r="P241" s="1" t="e">
        <f>IF(#REF!=#REF!,IF(K241="Stroke",IF(K242="Stroke",IF(#REF!=#REF!,IF(Q241=Q242,IF((J242-J241)&lt;0,1000+J242-J241-O241,J242-J241-O241),""),""),""),""),"")</f>
        <v>#REF!</v>
      </c>
      <c r="Q241" s="11">
        <v>1</v>
      </c>
      <c r="R241" s="1" t="e">
        <f>IF(#REF!&lt;&gt;#REF!,COUNTIFS($K$112:$K$1378,$K$112,#REF!,#REF!),"")</f>
        <v>#REF!</v>
      </c>
      <c r="S241" s="1" t="e">
        <f>IF(AND(#REF!&lt;&gt;#REF!,#REF!=#REF!,M241="positive",M242="negative"),1,"")</f>
        <v>#REF!</v>
      </c>
      <c r="T241" s="1" t="e">
        <f>IF(AND(#REF!=#REF!,K:K="stroke",M:M="positive",S241&lt;&gt;"1"),1,"")</f>
        <v>#REF!</v>
      </c>
      <c r="U241" s="1" t="e">
        <f>IF((AND(R241&lt;&gt;"",W241&lt;&gt;1,K:K="stroke",M:M="negative",#REF!=#REF!)),IF(W241&lt;&gt;0,"",1),"")</f>
        <v>#REF!</v>
      </c>
      <c r="V241" s="1" t="e">
        <f t="shared" si="12"/>
        <v>#REF!</v>
      </c>
      <c r="W241" s="1" t="e">
        <f>IF(#REF!&lt;&gt;#REF!,COUNTIFS($K$112:$K$1378,"up",#REF!,#REF!),"")</f>
        <v>#REF!</v>
      </c>
      <c r="X241" s="1" t="e">
        <f>IF(#REF!&lt;&gt;#REF!,COUNTIFS($K$112:$K$1378,"SRS",#REF!,#REF!),"")</f>
        <v>#REF!</v>
      </c>
      <c r="Y241" s="1" t="e">
        <f>IF(R241&lt;&gt;"",IF(R241=1,"",COUNTIFS($O$112:$O$1378,"&gt;40",#REF!,#REF!)),"")</f>
        <v>#REF!</v>
      </c>
    </row>
    <row r="242" spans="1:34">
      <c r="A242" s="11">
        <f t="shared" si="9"/>
        <v>66479</v>
      </c>
      <c r="B242" s="16" t="str">
        <f t="shared" si="10"/>
        <v>2017925182759</v>
      </c>
      <c r="C242" s="11" t="str">
        <f t="shared" si="11"/>
        <v>2017925</v>
      </c>
      <c r="D242" s="11">
        <v>2017</v>
      </c>
      <c r="E242" s="11">
        <v>9</v>
      </c>
      <c r="F242" s="11">
        <v>25</v>
      </c>
      <c r="G242" s="11">
        <v>18</v>
      </c>
      <c r="H242" s="11">
        <v>27</v>
      </c>
      <c r="I242" s="11">
        <v>59</v>
      </c>
      <c r="J242" s="11">
        <v>356</v>
      </c>
      <c r="K242" s="17" t="s">
        <v>21</v>
      </c>
      <c r="L242" s="1" t="e">
        <f>IF(#REF!=#REF!,IF(K242="Stroke",IF(K243="Stroke",IF((J243-J242)&lt;0,1000+J243-J242,J243-J242),""),""),"")</f>
        <v>#REF!</v>
      </c>
      <c r="M242" s="1" t="s">
        <v>1</v>
      </c>
      <c r="N242" s="11" t="s">
        <v>2</v>
      </c>
      <c r="O242" s="11">
        <v>0</v>
      </c>
      <c r="P242" s="1" t="e">
        <f>IF(#REF!=#REF!,IF(K242="Stroke",IF(K243="Stroke",IF(#REF!=#REF!,IF(Q242=Q243,IF((J243-J242)&lt;0,1000+J243-J242-O242,J243-J242-O242),""),""),""),""),"")</f>
        <v>#REF!</v>
      </c>
      <c r="Q242" s="11">
        <v>1</v>
      </c>
      <c r="R242" s="1" t="e">
        <f>IF(#REF!&lt;&gt;#REF!,COUNTIFS($K$112:$K$1378,$K$112,#REF!,#REF!),"")</f>
        <v>#REF!</v>
      </c>
      <c r="S242" s="1" t="e">
        <f>IF(AND(#REF!&lt;&gt;#REF!,#REF!=#REF!,M242="positive",M243="negative"),1,"")</f>
        <v>#REF!</v>
      </c>
      <c r="T242" s="1" t="e">
        <f>IF(AND(#REF!=#REF!,K:K="stroke",M:M="positive",S242&lt;&gt;"1"),1,"")</f>
        <v>#REF!</v>
      </c>
      <c r="U242" s="1" t="e">
        <f>IF((AND(R242&lt;&gt;"",W242&lt;&gt;1,K:K="stroke",M:M="negative",#REF!=#REF!)),IF(W242&lt;&gt;0,"",1),"")</f>
        <v>#REF!</v>
      </c>
      <c r="V242" s="1" t="e">
        <f t="shared" si="12"/>
        <v>#REF!</v>
      </c>
      <c r="W242" s="1" t="e">
        <f>IF(#REF!&lt;&gt;#REF!,COUNTIFS($K$112:$K$1378,"up",#REF!,#REF!),"")</f>
        <v>#REF!</v>
      </c>
      <c r="X242" s="1" t="e">
        <f>IF(#REF!&lt;&gt;#REF!,COUNTIFS($K$112:$K$1378,"SRS",#REF!,#REF!),"")</f>
        <v>#REF!</v>
      </c>
      <c r="Y242" s="1" t="e">
        <f>IF(R242&lt;&gt;"",IF(R242=1,"",COUNTIFS($O$112:$O$1378,"&gt;40",#REF!,#REF!)),"")</f>
        <v>#REF!</v>
      </c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spans="1:34" s="5" customFormat="1">
      <c r="A243" s="11">
        <f t="shared" si="9"/>
        <v>66479</v>
      </c>
      <c r="B243" s="16" t="str">
        <f t="shared" si="10"/>
        <v>2017925182759</v>
      </c>
      <c r="C243" s="11" t="str">
        <f t="shared" si="11"/>
        <v>2017925</v>
      </c>
      <c r="D243" s="11">
        <v>2017</v>
      </c>
      <c r="E243" s="11">
        <v>9</v>
      </c>
      <c r="F243" s="11">
        <v>25</v>
      </c>
      <c r="G243" s="11">
        <v>18</v>
      </c>
      <c r="H243" s="11">
        <v>27</v>
      </c>
      <c r="I243" s="11">
        <v>59</v>
      </c>
      <c r="J243" s="11">
        <v>358</v>
      </c>
      <c r="K243" s="17" t="s">
        <v>21</v>
      </c>
      <c r="L243" s="1" t="e">
        <f>IF(#REF!=#REF!,IF(K243="Stroke",IF(K244="Stroke",IF((J244-J243)&lt;0,1000+J244-J243,J244-J243),""),""),"")</f>
        <v>#REF!</v>
      </c>
      <c r="M243" s="1" t="s">
        <v>1</v>
      </c>
      <c r="N243" s="11" t="s">
        <v>2</v>
      </c>
      <c r="O243" s="11">
        <v>0</v>
      </c>
      <c r="P243" s="1" t="e">
        <f>IF(#REF!=#REF!,IF(K243="Stroke",IF(K244="Stroke",IF(#REF!=#REF!,IF(Q243=Q244,IF((J244-J243)&lt;0,1000+J244-J243-O243,J244-J243-O243),""),""),""),""),"")</f>
        <v>#REF!</v>
      </c>
      <c r="Q243" s="11">
        <v>1</v>
      </c>
      <c r="R243" s="1" t="e">
        <f>IF(#REF!&lt;&gt;#REF!,COUNTIFS($K$112:$K$1378,$K$112,#REF!,#REF!),"")</f>
        <v>#REF!</v>
      </c>
      <c r="S243" s="1" t="e">
        <f>IF(AND(#REF!&lt;&gt;#REF!,#REF!=#REF!,M243="positive",M244="negative"),1,"")</f>
        <v>#REF!</v>
      </c>
      <c r="T243" s="1" t="e">
        <f>IF(AND(#REF!=#REF!,K:K="stroke",M:M="positive",S243&lt;&gt;"1"),1,"")</f>
        <v>#REF!</v>
      </c>
      <c r="U243" s="1" t="e">
        <f>IF((AND(R243&lt;&gt;"",W243&lt;&gt;1,K:K="stroke",M:M="negative",#REF!=#REF!)),IF(W243&lt;&gt;0,"",1),"")</f>
        <v>#REF!</v>
      </c>
      <c r="V243" s="1" t="e">
        <f t="shared" si="12"/>
        <v>#REF!</v>
      </c>
      <c r="W243" s="1" t="e">
        <f>IF(#REF!&lt;&gt;#REF!,COUNTIFS($K$112:$K$1378,"up",#REF!,#REF!),"")</f>
        <v>#REF!</v>
      </c>
      <c r="X243" s="1" t="e">
        <f>IF(#REF!&lt;&gt;#REF!,COUNTIFS($K$112:$K$1378,"SRS",#REF!,#REF!),"")</f>
        <v>#REF!</v>
      </c>
      <c r="Y243" s="1" t="e">
        <f>IF(R243&lt;&gt;"",IF(R243=1,"",COUNTIFS($O$112:$O$1378,"&gt;40",#REF!,#REF!)),"")</f>
        <v>#REF!</v>
      </c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spans="1:34">
      <c r="A244" s="11">
        <f t="shared" si="9"/>
        <v>66479</v>
      </c>
      <c r="B244" s="16" t="str">
        <f t="shared" si="10"/>
        <v>2017925182759</v>
      </c>
      <c r="C244" s="11" t="str">
        <f t="shared" si="11"/>
        <v>2017925</v>
      </c>
      <c r="D244" s="11">
        <v>2017</v>
      </c>
      <c r="E244" s="11">
        <v>9</v>
      </c>
      <c r="F244" s="11">
        <v>25</v>
      </c>
      <c r="G244" s="11">
        <v>18</v>
      </c>
      <c r="H244" s="11">
        <v>27</v>
      </c>
      <c r="I244" s="11">
        <v>59</v>
      </c>
      <c r="J244" s="11">
        <v>392</v>
      </c>
      <c r="K244" s="17" t="s">
        <v>21</v>
      </c>
      <c r="L244" s="1" t="e">
        <f>IF(#REF!=#REF!,IF(K244="Stroke",IF(K245="Stroke",IF((J245-J244)&lt;0,1000+J245-J244,J245-J244),""),""),"")</f>
        <v>#REF!</v>
      </c>
      <c r="M244" s="1" t="s">
        <v>1</v>
      </c>
      <c r="N244" s="11" t="s">
        <v>2</v>
      </c>
      <c r="O244" s="11">
        <v>0</v>
      </c>
      <c r="P244" s="1" t="e">
        <f>IF(#REF!=#REF!,IF(K244="Stroke",IF(K245="Stroke",IF(#REF!=#REF!,IF(Q244=Q245,IF((J245-J244)&lt;0,1000+J245-J244-O244,J245-J244-O244),""),""),""),""),"")</f>
        <v>#REF!</v>
      </c>
      <c r="Q244" s="11">
        <v>1</v>
      </c>
      <c r="R244" s="1" t="e">
        <f>IF(#REF!&lt;&gt;#REF!,COUNTIFS($K$112:$K$1378,$K$112,#REF!,#REF!),"")</f>
        <v>#REF!</v>
      </c>
      <c r="S244" s="1" t="e">
        <f>IF(AND(#REF!&lt;&gt;#REF!,#REF!=#REF!,M244="positive",M245="negative"),1,"")</f>
        <v>#REF!</v>
      </c>
      <c r="T244" s="1" t="e">
        <f>IF(AND(#REF!=#REF!,K:K="stroke",M:M="positive",S244&lt;&gt;"1"),1,"")</f>
        <v>#REF!</v>
      </c>
      <c r="U244" s="1" t="e">
        <f>IF((AND(R244&lt;&gt;"",W244&lt;&gt;1,K:K="stroke",M:M="negative",#REF!=#REF!)),IF(W244&lt;&gt;0,"",1),"")</f>
        <v>#REF!</v>
      </c>
      <c r="V244" s="1" t="e">
        <f t="shared" si="12"/>
        <v>#REF!</v>
      </c>
      <c r="W244" s="1" t="e">
        <f>IF(#REF!&lt;&gt;#REF!,COUNTIFS($K$112:$K$1378,"up",#REF!,#REF!),"")</f>
        <v>#REF!</v>
      </c>
      <c r="X244" s="1" t="e">
        <f>IF(#REF!&lt;&gt;#REF!,COUNTIFS($K$112:$K$1378,"SRS",#REF!,#REF!),"")</f>
        <v>#REF!</v>
      </c>
      <c r="Y244" s="1" t="e">
        <f>IF(R244&lt;&gt;"",IF(R244=1,"",COUNTIFS($O$112:$O$1378,"&gt;40",#REF!,#REF!)),"")</f>
        <v>#REF!</v>
      </c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spans="1:34">
      <c r="A245" s="11">
        <f t="shared" si="9"/>
        <v>66479</v>
      </c>
      <c r="B245" s="16" t="str">
        <f t="shared" si="10"/>
        <v>2017925182759</v>
      </c>
      <c r="C245" s="11" t="str">
        <f t="shared" si="11"/>
        <v>2017925</v>
      </c>
      <c r="D245" s="11">
        <v>2017</v>
      </c>
      <c r="E245" s="11">
        <v>9</v>
      </c>
      <c r="F245" s="11">
        <v>25</v>
      </c>
      <c r="G245" s="11">
        <v>18</v>
      </c>
      <c r="H245" s="11">
        <v>27</v>
      </c>
      <c r="I245" s="11">
        <v>59</v>
      </c>
      <c r="J245" s="11">
        <v>418</v>
      </c>
      <c r="K245" s="11" t="s">
        <v>16</v>
      </c>
      <c r="L245" s="1" t="e">
        <f>IF(#REF!=#REF!,IF(K245="Stroke",IF(K246="Stroke",IF((J246-J245)&lt;0,1000+J246-J245,J246-J245),""),""),"")</f>
        <v>#REF!</v>
      </c>
      <c r="N245" s="11" t="s">
        <v>2</v>
      </c>
      <c r="O245" s="11">
        <v>0</v>
      </c>
      <c r="P245" s="1" t="e">
        <f>IF(#REF!=#REF!,IF(K245="Stroke",IF(K246="Stroke",IF(#REF!=#REF!,IF(Q245=Q246,IF((J246-J245)&lt;0,1000+J246-J245-O245,J246-J245-O245),""),""),""),""),"")</f>
        <v>#REF!</v>
      </c>
      <c r="Q245" s="11">
        <v>1</v>
      </c>
      <c r="R245" s="1" t="e">
        <f>IF(#REF!&lt;&gt;#REF!,COUNTIFS($K$112:$K$1378,$K$112,#REF!,#REF!),"")</f>
        <v>#REF!</v>
      </c>
      <c r="S245" s="1" t="e">
        <f>IF(AND(#REF!&lt;&gt;#REF!,#REF!=#REF!,M245="positive",M246="negative"),1,"")</f>
        <v>#REF!</v>
      </c>
      <c r="T245" s="1" t="e">
        <f>IF(AND(#REF!=#REF!,K:K="stroke",M:M="positive",S245&lt;&gt;"1"),1,"")</f>
        <v>#REF!</v>
      </c>
      <c r="U245" s="1" t="e">
        <f>IF((AND(R245&lt;&gt;"",W245&lt;&gt;1,K:K="stroke",M:M="negative",#REF!=#REF!)),IF(W245&lt;&gt;0,"",1),"")</f>
        <v>#REF!</v>
      </c>
      <c r="V245" s="1" t="e">
        <f t="shared" si="12"/>
        <v>#REF!</v>
      </c>
      <c r="W245" s="1" t="e">
        <f>IF(#REF!&lt;&gt;#REF!,COUNTIFS($K$112:$K$1378,"up",#REF!,#REF!),"")</f>
        <v>#REF!</v>
      </c>
      <c r="X245" s="1" t="e">
        <f>IF(#REF!&lt;&gt;#REF!,COUNTIFS($K$112:$K$1378,"SRS",#REF!,#REF!),"")</f>
        <v>#REF!</v>
      </c>
      <c r="Y245" s="1" t="e">
        <f>IF(R245&lt;&gt;"",IF(R245=1,"",COUNTIFS($O$112:$O$1378,"&gt;40",#REF!,#REF!)),"")</f>
        <v>#REF!</v>
      </c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spans="1:34" s="5" customFormat="1">
      <c r="A246" s="5">
        <f t="shared" si="9"/>
        <v>66728</v>
      </c>
      <c r="B246" s="6" t="str">
        <f t="shared" si="10"/>
        <v>201792518328</v>
      </c>
      <c r="C246" s="5" t="str">
        <f t="shared" si="11"/>
        <v>2017925</v>
      </c>
      <c r="D246" s="5">
        <v>2017</v>
      </c>
      <c r="E246" s="5">
        <v>9</v>
      </c>
      <c r="F246" s="5">
        <v>25</v>
      </c>
      <c r="G246" s="5">
        <v>18</v>
      </c>
      <c r="H246" s="5">
        <v>32</v>
      </c>
      <c r="I246" s="5">
        <v>8</v>
      </c>
      <c r="J246" s="5">
        <v>806</v>
      </c>
      <c r="K246" s="14" t="s">
        <v>17</v>
      </c>
      <c r="L246" s="5" t="e">
        <f>IF(#REF!=#REF!,IF(K246="Stroke",IF(K247="Stroke",IF((J247-J246)&lt;0,1000+J247-J246,J247-J246),""),""),"")</f>
        <v>#REF!</v>
      </c>
      <c r="M246" s="5" t="s">
        <v>1</v>
      </c>
      <c r="N246" s="5" t="s">
        <v>2</v>
      </c>
      <c r="O246" s="5">
        <v>643</v>
      </c>
      <c r="P246" s="5" t="e">
        <f>IF(#REF!=#REF!,IF(K246="Stroke",IF(K247="Stroke",IF(#REF!=#REF!,IF(Q246=Q247,IF((J247-J246)&lt;0,1000+J247-J246-O246,J247-J246-O246),""),""),""),""),"")</f>
        <v>#REF!</v>
      </c>
      <c r="Q246" s="5">
        <v>1</v>
      </c>
      <c r="R246" s="5" t="e">
        <f>IF(#REF!&lt;&gt;#REF!,COUNTIFS($K$112:$K$1378,$K$112,#REF!,#REF!),"")</f>
        <v>#REF!</v>
      </c>
      <c r="S246" s="5" t="e">
        <f>IF(AND(#REF!&lt;&gt;#REF!,#REF!=#REF!,M246="positive",M247="negative"),1,"")</f>
        <v>#REF!</v>
      </c>
      <c r="T246" s="5" t="e">
        <f>IF(AND(#REF!=#REF!,K:K="stroke",M:M="positive",S246&lt;&gt;"1"),1,"")</f>
        <v>#REF!</v>
      </c>
      <c r="U246" s="5" t="e">
        <f>IF((AND(R246&lt;&gt;"",W246&lt;&gt;1,K:K="stroke",M:M="negative",#REF!=#REF!)),IF(W246&lt;&gt;0,"",1),"")</f>
        <v>#REF!</v>
      </c>
      <c r="V246" s="5" t="e">
        <f t="shared" si="12"/>
        <v>#REF!</v>
      </c>
      <c r="W246" s="5" t="e">
        <f>IF(#REF!&lt;&gt;#REF!,COUNTIFS($K$112:$K$1378,"up",#REF!,#REF!),"")</f>
        <v>#REF!</v>
      </c>
      <c r="X246" s="5" t="e">
        <f>IF(#REF!&lt;&gt;#REF!,COUNTIFS($K$112:$K$1378,"SRS",#REF!,#REF!),"")</f>
        <v>#REF!</v>
      </c>
      <c r="Y246" s="5" t="e">
        <f>IF(R246&lt;&gt;"",IF(R246=1,"",COUNTIFS($O$112:$O$1378,"&gt;40",#REF!,#REF!)),"")</f>
        <v>#REF!</v>
      </c>
      <c r="Z246" s="5" t="s">
        <v>19</v>
      </c>
    </row>
    <row r="247" spans="1:34" s="11" customFormat="1">
      <c r="A247" s="1">
        <f t="shared" si="9"/>
        <v>66729</v>
      </c>
      <c r="B247" s="2" t="str">
        <f t="shared" si="10"/>
        <v>201792518329</v>
      </c>
      <c r="C247" s="1" t="str">
        <f t="shared" si="11"/>
        <v>2017925</v>
      </c>
      <c r="D247" s="1">
        <v>2017</v>
      </c>
      <c r="E247" s="1">
        <v>9</v>
      </c>
      <c r="F247" s="1">
        <v>25</v>
      </c>
      <c r="G247" s="1">
        <v>18</v>
      </c>
      <c r="H247" s="1">
        <v>32</v>
      </c>
      <c r="I247" s="1">
        <v>9</v>
      </c>
      <c r="J247" s="1">
        <v>36</v>
      </c>
      <c r="K247" s="15" t="s">
        <v>21</v>
      </c>
      <c r="L247" s="1" t="e">
        <f>IF(#REF!=#REF!,IF(K247="Stroke",IF(K248="Stroke",IF((J248-J247)&lt;0,1000+J248-J247,J248-J247),""),""),"")</f>
        <v>#REF!</v>
      </c>
      <c r="M247" s="1" t="s">
        <v>1</v>
      </c>
      <c r="N247" s="1" t="s">
        <v>2</v>
      </c>
      <c r="O247" s="1">
        <v>0</v>
      </c>
      <c r="P247" s="1" t="e">
        <f>IF(#REF!=#REF!,IF(K247="Stroke",IF(K248="Stroke",IF(#REF!=#REF!,IF(Q247=Q248,IF((J248-J247)&lt;0,1000+J248-J247-O247,J248-J247-O247),""),""),""),""),"")</f>
        <v>#REF!</v>
      </c>
      <c r="Q247" s="1">
        <v>1</v>
      </c>
      <c r="R247" s="1" t="e">
        <f>IF(#REF!&lt;&gt;#REF!,COUNTIFS($K$112:$K$1378,$K$112,#REF!,#REF!),"")</f>
        <v>#REF!</v>
      </c>
      <c r="S247" s="1" t="e">
        <f>IF(AND(#REF!&lt;&gt;#REF!,#REF!=#REF!,M247="positive",M248="negative"),1,"")</f>
        <v>#REF!</v>
      </c>
      <c r="T247" s="1" t="e">
        <f>IF(AND(#REF!=#REF!,K:K="stroke",M:M="positive",S247&lt;&gt;"1"),1,"")</f>
        <v>#REF!</v>
      </c>
      <c r="U247" s="1" t="e">
        <f>IF((AND(R247&lt;&gt;"",W247&lt;&gt;1,K:K="stroke",M:M="negative",#REF!=#REF!)),IF(W247&lt;&gt;0,"",1),"")</f>
        <v>#REF!</v>
      </c>
      <c r="V247" s="1" t="e">
        <f t="shared" si="12"/>
        <v>#REF!</v>
      </c>
      <c r="W247" s="1" t="e">
        <f>IF(#REF!&lt;&gt;#REF!,COUNTIFS($K$112:$K$1378,"up",#REF!,#REF!),"")</f>
        <v>#REF!</v>
      </c>
      <c r="X247" s="1" t="e">
        <f>IF(#REF!&lt;&gt;#REF!,COUNTIFS($K$112:$K$1378,"SRS",#REF!,#REF!),"")</f>
        <v>#REF!</v>
      </c>
      <c r="Y247" s="1" t="e">
        <f>IF(R247&lt;&gt;"",IF(R247=1,"",COUNTIFS($O$112:$O$1378,"&gt;40",#REF!,#REF!)),"")</f>
        <v>#REF!</v>
      </c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s="11" customFormat="1">
      <c r="A248" s="1">
        <f t="shared" si="9"/>
        <v>66729</v>
      </c>
      <c r="B248" s="2" t="str">
        <f t="shared" si="10"/>
        <v>201792518329</v>
      </c>
      <c r="C248" s="1" t="str">
        <f t="shared" si="11"/>
        <v>2017925</v>
      </c>
      <c r="D248" s="1">
        <v>2017</v>
      </c>
      <c r="E248" s="1">
        <v>9</v>
      </c>
      <c r="F248" s="1">
        <v>25</v>
      </c>
      <c r="G248" s="1">
        <v>18</v>
      </c>
      <c r="H248" s="1">
        <v>32</v>
      </c>
      <c r="I248" s="1">
        <v>9</v>
      </c>
      <c r="J248" s="1">
        <v>56</v>
      </c>
      <c r="K248" s="15" t="s">
        <v>21</v>
      </c>
      <c r="L248" s="1" t="e">
        <f>IF(#REF!=#REF!,IF(K248="Stroke",IF(K249="Stroke",IF((J249-J248)&lt;0,1000+J249-J248,J249-J248),""),""),"")</f>
        <v>#REF!</v>
      </c>
      <c r="M248" s="1" t="s">
        <v>1</v>
      </c>
      <c r="N248" s="1" t="s">
        <v>2</v>
      </c>
      <c r="O248" s="1">
        <v>0</v>
      </c>
      <c r="P248" s="1" t="e">
        <f>IF(#REF!=#REF!,IF(K248="Stroke",IF(K249="Stroke",IF(#REF!=#REF!,IF(Q248=Q249,IF((J249-J248)&lt;0,1000+J249-J248-O248,J249-J248-O248),""),""),""),""),"")</f>
        <v>#REF!</v>
      </c>
      <c r="Q248" s="1">
        <v>1</v>
      </c>
      <c r="R248" s="1" t="e">
        <f>IF(#REF!&lt;&gt;#REF!,COUNTIFS($K$112:$K$1378,$K$112,#REF!,#REF!),"")</f>
        <v>#REF!</v>
      </c>
      <c r="S248" s="1" t="e">
        <f>IF(AND(#REF!&lt;&gt;#REF!,#REF!=#REF!,M248="positive",M249="negative"),1,"")</f>
        <v>#REF!</v>
      </c>
      <c r="T248" s="1" t="e">
        <f>IF(AND(#REF!=#REF!,K:K="stroke",M:M="positive",S248&lt;&gt;"1"),1,"")</f>
        <v>#REF!</v>
      </c>
      <c r="U248" s="1" t="e">
        <f>IF((AND(R248&lt;&gt;"",W248&lt;&gt;1,K:K="stroke",M:M="negative",#REF!=#REF!)),IF(W248&lt;&gt;0,"",1),"")</f>
        <v>#REF!</v>
      </c>
      <c r="V248" s="1" t="e">
        <f t="shared" si="12"/>
        <v>#REF!</v>
      </c>
      <c r="W248" s="1" t="e">
        <f>IF(#REF!&lt;&gt;#REF!,COUNTIFS($K$112:$K$1378,"up",#REF!,#REF!),"")</f>
        <v>#REF!</v>
      </c>
      <c r="X248" s="1" t="e">
        <f>IF(#REF!&lt;&gt;#REF!,COUNTIFS($K$112:$K$1378,"SRS",#REF!,#REF!),"")</f>
        <v>#REF!</v>
      </c>
      <c r="Y248" s="1" t="e">
        <f>IF(R248&lt;&gt;"",IF(R248=1,"",COUNTIFS($O$112:$O$1378,"&gt;40",#REF!,#REF!)),"")</f>
        <v>#REF!</v>
      </c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s="11" customFormat="1">
      <c r="A249" s="1">
        <f t="shared" si="9"/>
        <v>66729</v>
      </c>
      <c r="B249" s="2" t="str">
        <f t="shared" si="10"/>
        <v>201792518329</v>
      </c>
      <c r="C249" s="1" t="str">
        <f t="shared" si="11"/>
        <v>2017925</v>
      </c>
      <c r="D249" s="1">
        <v>2017</v>
      </c>
      <c r="E249" s="1">
        <v>9</v>
      </c>
      <c r="F249" s="1">
        <v>25</v>
      </c>
      <c r="G249" s="1">
        <v>18</v>
      </c>
      <c r="H249" s="1">
        <v>32</v>
      </c>
      <c r="I249" s="1">
        <v>9</v>
      </c>
      <c r="J249" s="1">
        <v>69</v>
      </c>
      <c r="K249" s="15" t="s">
        <v>21</v>
      </c>
      <c r="L249" s="1" t="e">
        <f>IF(#REF!=#REF!,IF(K249="Stroke",IF(K250="Stroke",IF((J250-J249)&lt;0,1000+J250-J249,J250-J249),""),""),"")</f>
        <v>#REF!</v>
      </c>
      <c r="M249" s="1" t="s">
        <v>1</v>
      </c>
      <c r="N249" s="1" t="s">
        <v>2</v>
      </c>
      <c r="O249" s="1">
        <v>0</v>
      </c>
      <c r="P249" s="1" t="e">
        <f>IF(#REF!=#REF!,IF(K249="Stroke",IF(K250="Stroke",IF(#REF!=#REF!,IF(Q249=Q250,IF((J250-J249)&lt;0,1000+J250-J249-O249,J250-J249-O249),""),""),""),""),"")</f>
        <v>#REF!</v>
      </c>
      <c r="Q249" s="1">
        <v>1</v>
      </c>
      <c r="R249" s="1" t="e">
        <f>IF(#REF!&lt;&gt;#REF!,COUNTIFS($K$112:$K$1378,$K$112,#REF!,#REF!),"")</f>
        <v>#REF!</v>
      </c>
      <c r="S249" s="1" t="e">
        <f>IF(AND(#REF!&lt;&gt;#REF!,#REF!=#REF!,M249="positive",M250="negative"),1,"")</f>
        <v>#REF!</v>
      </c>
      <c r="T249" s="1" t="e">
        <f>IF(AND(#REF!=#REF!,K:K="stroke",M:M="positive",S249&lt;&gt;"1"),1,"")</f>
        <v>#REF!</v>
      </c>
      <c r="U249" s="1" t="e">
        <f>IF((AND(R249&lt;&gt;"",W249&lt;&gt;1,K:K="stroke",M:M="negative",#REF!=#REF!)),IF(W249&lt;&gt;0,"",1),"")</f>
        <v>#REF!</v>
      </c>
      <c r="V249" s="1" t="e">
        <f t="shared" si="12"/>
        <v>#REF!</v>
      </c>
      <c r="W249" s="1" t="e">
        <f>IF(#REF!&lt;&gt;#REF!,COUNTIFS($K$112:$K$1378,"up",#REF!,#REF!),"")</f>
        <v>#REF!</v>
      </c>
      <c r="X249" s="1" t="e">
        <f>IF(#REF!&lt;&gt;#REF!,COUNTIFS($K$112:$K$1378,"SRS",#REF!,#REF!),"")</f>
        <v>#REF!</v>
      </c>
      <c r="Y249" s="1" t="e">
        <f>IF(R249&lt;&gt;"",IF(R249=1,"",COUNTIFS($O$112:$O$1378,"&gt;40",#REF!,#REF!)),"")</f>
        <v>#REF!</v>
      </c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s="11" customFormat="1">
      <c r="A250" s="1">
        <f t="shared" si="9"/>
        <v>66729</v>
      </c>
      <c r="B250" s="2" t="str">
        <f t="shared" si="10"/>
        <v>201792518329</v>
      </c>
      <c r="C250" s="1" t="str">
        <f t="shared" si="11"/>
        <v>2017925</v>
      </c>
      <c r="D250" s="1">
        <v>2017</v>
      </c>
      <c r="E250" s="1">
        <v>9</v>
      </c>
      <c r="F250" s="1">
        <v>25</v>
      </c>
      <c r="G250" s="1">
        <v>18</v>
      </c>
      <c r="H250" s="1">
        <v>32</v>
      </c>
      <c r="I250" s="1">
        <v>9</v>
      </c>
      <c r="J250" s="1">
        <v>82</v>
      </c>
      <c r="K250" s="15" t="s">
        <v>21</v>
      </c>
      <c r="L250" s="1" t="e">
        <f>IF(#REF!=#REF!,IF(K250="Stroke",IF(K251="Stroke",IF((J251-J250)&lt;0,1000+J251-J250,J251-J250),""),""),"")</f>
        <v>#REF!</v>
      </c>
      <c r="M250" s="1" t="s">
        <v>1</v>
      </c>
      <c r="N250" s="1" t="s">
        <v>2</v>
      </c>
      <c r="O250" s="1">
        <v>0</v>
      </c>
      <c r="P250" s="1" t="e">
        <f>IF(#REF!=#REF!,IF(K250="Stroke",IF(K251="Stroke",IF(#REF!=#REF!,IF(Q250=Q251,IF((J251-J250)&lt;0,1000+J251-J250-O250,J251-J250-O250),""),""),""),""),"")</f>
        <v>#REF!</v>
      </c>
      <c r="Q250" s="1">
        <v>1</v>
      </c>
      <c r="R250" s="1" t="e">
        <f>IF(#REF!&lt;&gt;#REF!,COUNTIFS($K$112:$K$1378,$K$112,#REF!,#REF!),"")</f>
        <v>#REF!</v>
      </c>
      <c r="S250" s="1" t="e">
        <f>IF(AND(#REF!&lt;&gt;#REF!,#REF!=#REF!,M250="positive",M251="negative"),1,"")</f>
        <v>#REF!</v>
      </c>
      <c r="T250" s="1" t="e">
        <f>IF(AND(#REF!=#REF!,K:K="stroke",M:M="positive",S250&lt;&gt;"1"),1,"")</f>
        <v>#REF!</v>
      </c>
      <c r="U250" s="1" t="e">
        <f>IF((AND(R250&lt;&gt;"",W250&lt;&gt;1,K:K="stroke",M:M="negative",#REF!=#REF!)),IF(W250&lt;&gt;0,"",1),"")</f>
        <v>#REF!</v>
      </c>
      <c r="V250" s="1" t="e">
        <f t="shared" si="12"/>
        <v>#REF!</v>
      </c>
      <c r="W250" s="1" t="e">
        <f>IF(#REF!&lt;&gt;#REF!,COUNTIFS($K$112:$K$1378,"up",#REF!,#REF!),"")</f>
        <v>#REF!</v>
      </c>
      <c r="X250" s="1" t="e">
        <f>IF(#REF!&lt;&gt;#REF!,COUNTIFS($K$112:$K$1378,"SRS",#REF!,#REF!),"")</f>
        <v>#REF!</v>
      </c>
      <c r="Y250" s="1" t="e">
        <f>IF(R250&lt;&gt;"",IF(R250=1,"",COUNTIFS($O$112:$O$1378,"&gt;40",#REF!,#REF!)),"")</f>
        <v>#REF!</v>
      </c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s="11" customFormat="1">
      <c r="A251" s="1">
        <f t="shared" si="9"/>
        <v>66729</v>
      </c>
      <c r="B251" s="2" t="str">
        <f t="shared" si="10"/>
        <v>201792518329</v>
      </c>
      <c r="C251" s="1" t="str">
        <f t="shared" si="11"/>
        <v>2017925</v>
      </c>
      <c r="D251" s="1">
        <v>2017</v>
      </c>
      <c r="E251" s="1">
        <v>9</v>
      </c>
      <c r="F251" s="1">
        <v>25</v>
      </c>
      <c r="G251" s="1">
        <v>18</v>
      </c>
      <c r="H251" s="1">
        <v>32</v>
      </c>
      <c r="I251" s="1">
        <v>9</v>
      </c>
      <c r="J251" s="1">
        <v>103</v>
      </c>
      <c r="K251" s="15" t="s">
        <v>21</v>
      </c>
      <c r="L251" s="1" t="e">
        <f>IF(#REF!=#REF!,IF(K251="Stroke",IF(K252="Stroke",IF((J252-J251)&lt;0,1000+J252-J251,J252-J251),""),""),"")</f>
        <v>#REF!</v>
      </c>
      <c r="M251" s="1" t="s">
        <v>1</v>
      </c>
      <c r="N251" s="1" t="s">
        <v>2</v>
      </c>
      <c r="O251" s="1">
        <v>0</v>
      </c>
      <c r="P251" s="1" t="e">
        <f>IF(#REF!=#REF!,IF(K251="Stroke",IF(K252="Stroke",IF(#REF!=#REF!,IF(Q251=Q252,IF((J252-J251)&lt;0,1000+J252-J251-O251,J252-J251-O251),""),""),""),""),"")</f>
        <v>#REF!</v>
      </c>
      <c r="Q251" s="1">
        <v>1</v>
      </c>
      <c r="R251" s="1" t="e">
        <f>IF(#REF!&lt;&gt;#REF!,COUNTIFS($K$112:$K$1378,$K$112,#REF!,#REF!),"")</f>
        <v>#REF!</v>
      </c>
      <c r="S251" s="1" t="e">
        <f>IF(AND(#REF!&lt;&gt;#REF!,#REF!=#REF!,M251="positive",M252="negative"),1,"")</f>
        <v>#REF!</v>
      </c>
      <c r="T251" s="1" t="e">
        <f>IF(AND(#REF!=#REF!,K:K="stroke",M:M="positive",S251&lt;&gt;"1"),1,"")</f>
        <v>#REF!</v>
      </c>
      <c r="U251" s="1" t="e">
        <f>IF((AND(R251&lt;&gt;"",W251&lt;&gt;1,K:K="stroke",M:M="negative",#REF!=#REF!)),IF(W251&lt;&gt;0,"",1),"")</f>
        <v>#REF!</v>
      </c>
      <c r="V251" s="1" t="e">
        <f t="shared" si="12"/>
        <v>#REF!</v>
      </c>
      <c r="W251" s="1" t="e">
        <f>IF(#REF!&lt;&gt;#REF!,COUNTIFS($K$112:$K$1378,"up",#REF!,#REF!),"")</f>
        <v>#REF!</v>
      </c>
      <c r="X251" s="1" t="e">
        <f>IF(#REF!&lt;&gt;#REF!,COUNTIFS($K$112:$K$1378,"SRS",#REF!,#REF!),"")</f>
        <v>#REF!</v>
      </c>
      <c r="Y251" s="1" t="e">
        <f>IF(R251&lt;&gt;"",IF(R251=1,"",COUNTIFS($O$112:$O$1378,"&gt;40",#REF!,#REF!)),"")</f>
        <v>#REF!</v>
      </c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s="11" customFormat="1">
      <c r="A252" s="1">
        <f t="shared" si="9"/>
        <v>66729</v>
      </c>
      <c r="B252" s="2" t="str">
        <f t="shared" si="10"/>
        <v>201792518329</v>
      </c>
      <c r="C252" s="1" t="str">
        <f t="shared" si="11"/>
        <v>2017925</v>
      </c>
      <c r="D252" s="1">
        <v>2017</v>
      </c>
      <c r="E252" s="1">
        <v>9</v>
      </c>
      <c r="F252" s="1">
        <v>25</v>
      </c>
      <c r="G252" s="1">
        <v>18</v>
      </c>
      <c r="H252" s="1">
        <v>32</v>
      </c>
      <c r="I252" s="1">
        <v>9</v>
      </c>
      <c r="J252" s="1">
        <v>128</v>
      </c>
      <c r="K252" s="15" t="s">
        <v>21</v>
      </c>
      <c r="L252" s="1" t="e">
        <f>IF(#REF!=#REF!,IF(K252="Stroke",IF(K253="Stroke",IF((J253-J252)&lt;0,1000+J253-J252,J253-J252),""),""),"")</f>
        <v>#REF!</v>
      </c>
      <c r="M252" s="1" t="s">
        <v>1</v>
      </c>
      <c r="N252" s="1" t="s">
        <v>2</v>
      </c>
      <c r="O252" s="1">
        <v>0</v>
      </c>
      <c r="P252" s="1" t="e">
        <f>IF(#REF!=#REF!,IF(K252="Stroke",IF(K253="Stroke",IF(#REF!=#REF!,IF(Q252=Q253,IF((J253-J252)&lt;0,1000+J253-J252-O252,J253-J252-O252),""),""),""),""),"")</f>
        <v>#REF!</v>
      </c>
      <c r="Q252" s="1">
        <v>1</v>
      </c>
      <c r="R252" s="1" t="e">
        <f>IF(#REF!&lt;&gt;#REF!,COUNTIFS($K$112:$K$1378,$K$112,#REF!,#REF!),"")</f>
        <v>#REF!</v>
      </c>
      <c r="S252" s="1" t="e">
        <f>IF(AND(#REF!&lt;&gt;#REF!,#REF!=#REF!,M252="positive",M253="negative"),1,"")</f>
        <v>#REF!</v>
      </c>
      <c r="T252" s="1" t="e">
        <f>IF(AND(#REF!=#REF!,K:K="stroke",M:M="positive",S252&lt;&gt;"1"),1,"")</f>
        <v>#REF!</v>
      </c>
      <c r="U252" s="1" t="e">
        <f>IF((AND(R252&lt;&gt;"",W252&lt;&gt;1,K:K="stroke",M:M="negative",#REF!=#REF!)),IF(W252&lt;&gt;0,"",1),"")</f>
        <v>#REF!</v>
      </c>
      <c r="V252" s="1" t="e">
        <f t="shared" ref="V252:V283" si="13">IF(R252="","",(SUM(S252:U252)+W252))</f>
        <v>#REF!</v>
      </c>
      <c r="W252" s="1" t="e">
        <f>IF(#REF!&lt;&gt;#REF!,COUNTIFS($K$112:$K$1378,"up",#REF!,#REF!),"")</f>
        <v>#REF!</v>
      </c>
      <c r="X252" s="1" t="e">
        <f>IF(#REF!&lt;&gt;#REF!,COUNTIFS($K$112:$K$1378,"SRS",#REF!,#REF!),"")</f>
        <v>#REF!</v>
      </c>
      <c r="Y252" s="1" t="e">
        <f>IF(R252&lt;&gt;"",IF(R252=1,"",COUNTIFS($O$112:$O$1378,"&gt;40",#REF!,#REF!)),"")</f>
        <v>#REF!</v>
      </c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s="11" customFormat="1">
      <c r="A253" s="1">
        <f t="shared" si="9"/>
        <v>66729</v>
      </c>
      <c r="B253" s="2" t="str">
        <f t="shared" si="10"/>
        <v>201792518329</v>
      </c>
      <c r="C253" s="1" t="str">
        <f t="shared" si="11"/>
        <v>2017925</v>
      </c>
      <c r="D253" s="1">
        <v>2017</v>
      </c>
      <c r="E253" s="1">
        <v>9</v>
      </c>
      <c r="F253" s="1">
        <v>25</v>
      </c>
      <c r="G253" s="1">
        <v>18</v>
      </c>
      <c r="H253" s="1">
        <v>32</v>
      </c>
      <c r="I253" s="1">
        <v>9</v>
      </c>
      <c r="J253" s="1">
        <v>163</v>
      </c>
      <c r="K253" s="15" t="s">
        <v>21</v>
      </c>
      <c r="L253" s="1" t="e">
        <f>IF(#REF!=#REF!,IF(K253="Stroke",IF(K254="Stroke",IF((J254-J253)&lt;0,1000+J254-J253,J254-J253),""),""),"")</f>
        <v>#REF!</v>
      </c>
      <c r="M253" s="1" t="s">
        <v>1</v>
      </c>
      <c r="N253" s="1" t="s">
        <v>2</v>
      </c>
      <c r="O253" s="1">
        <v>0</v>
      </c>
      <c r="P253" s="1" t="e">
        <f>IF(#REF!=#REF!,IF(K253="Stroke",IF(K254="Stroke",IF(#REF!=#REF!,IF(Q253=Q254,IF((J254-J253)&lt;0,1000+J254-J253-O253,J254-J253-O253),""),""),""),""),"")</f>
        <v>#REF!</v>
      </c>
      <c r="Q253" s="1">
        <v>1</v>
      </c>
      <c r="R253" s="1" t="e">
        <f>IF(#REF!&lt;&gt;#REF!,COUNTIFS($K$112:$K$1378,$K$112,#REF!,#REF!),"")</f>
        <v>#REF!</v>
      </c>
      <c r="S253" s="1" t="e">
        <f>IF(AND(#REF!&lt;&gt;#REF!,#REF!=#REF!,M253="positive",M254="negative"),1,"")</f>
        <v>#REF!</v>
      </c>
      <c r="T253" s="1" t="e">
        <f>IF(AND(#REF!=#REF!,K:K="stroke",M:M="positive",S253&lt;&gt;"1"),1,"")</f>
        <v>#REF!</v>
      </c>
      <c r="U253" s="1" t="e">
        <f>IF((AND(R253&lt;&gt;"",W253&lt;&gt;1,K:K="stroke",M:M="negative",#REF!=#REF!)),IF(W253&lt;&gt;0,"",1),"")</f>
        <v>#REF!</v>
      </c>
      <c r="V253" s="1" t="e">
        <f t="shared" si="13"/>
        <v>#REF!</v>
      </c>
      <c r="W253" s="1" t="e">
        <f>IF(#REF!&lt;&gt;#REF!,COUNTIFS($K$112:$K$1378,"up",#REF!,#REF!),"")</f>
        <v>#REF!</v>
      </c>
      <c r="X253" s="1" t="e">
        <f>IF(#REF!&lt;&gt;#REF!,COUNTIFS($K$112:$K$1378,"SRS",#REF!,#REF!),"")</f>
        <v>#REF!</v>
      </c>
      <c r="Y253" s="1" t="e">
        <f>IF(R253&lt;&gt;"",IF(R253=1,"",COUNTIFS($O$112:$O$1378,"&gt;40",#REF!,#REF!)),"")</f>
        <v>#REF!</v>
      </c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s="11" customFormat="1">
      <c r="A254" s="1">
        <f t="shared" si="9"/>
        <v>66729</v>
      </c>
      <c r="B254" s="2" t="str">
        <f t="shared" si="10"/>
        <v>201792518329</v>
      </c>
      <c r="C254" s="1" t="str">
        <f t="shared" si="11"/>
        <v>2017925</v>
      </c>
      <c r="D254" s="1">
        <v>2017</v>
      </c>
      <c r="E254" s="1">
        <v>9</v>
      </c>
      <c r="F254" s="1">
        <v>25</v>
      </c>
      <c r="G254" s="1">
        <v>18</v>
      </c>
      <c r="H254" s="1">
        <v>32</v>
      </c>
      <c r="I254" s="1">
        <v>9</v>
      </c>
      <c r="J254" s="1">
        <v>202</v>
      </c>
      <c r="K254" s="15" t="s">
        <v>21</v>
      </c>
      <c r="L254" s="1" t="e">
        <f>IF(#REF!=#REF!,IF(K254="Stroke",IF(K255="Stroke",IF((J255-J254)&lt;0,1000+J255-J254,J255-J254),""),""),"")</f>
        <v>#REF!</v>
      </c>
      <c r="M254" s="1" t="s">
        <v>1</v>
      </c>
      <c r="N254" s="1" t="s">
        <v>2</v>
      </c>
      <c r="O254" s="1">
        <v>0</v>
      </c>
      <c r="P254" s="1" t="e">
        <f>IF(#REF!=#REF!,IF(K254="Stroke",IF(K255="Stroke",IF(#REF!=#REF!,IF(Q254=Q255,IF((J255-J254)&lt;0,1000+J255-J254-O254,J255-J254-O254),""),""),""),""),"")</f>
        <v>#REF!</v>
      </c>
      <c r="Q254" s="1">
        <v>1</v>
      </c>
      <c r="R254" s="1" t="e">
        <f>IF(#REF!&lt;&gt;#REF!,COUNTIFS($K$112:$K$1378,$K$112,#REF!,#REF!),"")</f>
        <v>#REF!</v>
      </c>
      <c r="S254" s="1" t="e">
        <f>IF(AND(#REF!&lt;&gt;#REF!,#REF!=#REF!,M254="positive",M255="negative"),1,"")</f>
        <v>#REF!</v>
      </c>
      <c r="T254" s="1" t="e">
        <f>IF(AND(#REF!=#REF!,K:K="stroke",M:M="positive",S254&lt;&gt;"1"),1,"")</f>
        <v>#REF!</v>
      </c>
      <c r="U254" s="1" t="e">
        <f>IF((AND(R254&lt;&gt;"",W254&lt;&gt;1,K:K="stroke",M:M="negative",#REF!=#REF!)),IF(W254&lt;&gt;0,"",1),"")</f>
        <v>#REF!</v>
      </c>
      <c r="V254" s="1" t="e">
        <f t="shared" si="13"/>
        <v>#REF!</v>
      </c>
      <c r="W254" s="1" t="e">
        <f>IF(#REF!&lt;&gt;#REF!,COUNTIFS($K$112:$K$1378,"up",#REF!,#REF!),"")</f>
        <v>#REF!</v>
      </c>
      <c r="X254" s="1" t="e">
        <f>IF(#REF!&lt;&gt;#REF!,COUNTIFS($K$112:$K$1378,"SRS",#REF!,#REF!),"")</f>
        <v>#REF!</v>
      </c>
      <c r="Y254" s="1" t="e">
        <f>IF(R254&lt;&gt;"",IF(R254=1,"",COUNTIFS($O$112:$O$1378,"&gt;40",#REF!,#REF!)),"")</f>
        <v>#REF!</v>
      </c>
      <c r="Z254" s="1" t="s">
        <v>22</v>
      </c>
      <c r="AA254" s="1"/>
      <c r="AB254" s="1"/>
      <c r="AC254" s="1"/>
      <c r="AD254" s="1"/>
      <c r="AE254" s="1"/>
      <c r="AF254" s="1"/>
      <c r="AG254" s="1"/>
      <c r="AH254" s="1"/>
    </row>
    <row r="255" spans="1:34" s="11" customFormat="1">
      <c r="A255" s="1">
        <f t="shared" si="9"/>
        <v>66729</v>
      </c>
      <c r="B255" s="2" t="str">
        <f t="shared" si="10"/>
        <v>201792518329</v>
      </c>
      <c r="C255" s="1" t="str">
        <f t="shared" si="11"/>
        <v>2017925</v>
      </c>
      <c r="D255" s="1">
        <v>2017</v>
      </c>
      <c r="E255" s="1">
        <v>9</v>
      </c>
      <c r="F255" s="1">
        <v>25</v>
      </c>
      <c r="G255" s="1">
        <v>18</v>
      </c>
      <c r="H255" s="1">
        <v>32</v>
      </c>
      <c r="I255" s="1">
        <v>9</v>
      </c>
      <c r="J255" s="1">
        <v>372</v>
      </c>
      <c r="K255" s="15" t="s">
        <v>21</v>
      </c>
      <c r="L255" s="1" t="e">
        <f>IF(#REF!=#REF!,IF(K255="Stroke",IF(K256="Stroke",IF((J256-J255)&lt;0,1000+J256-J255,J256-J255),""),""),"")</f>
        <v>#REF!</v>
      </c>
      <c r="M255" s="1" t="s">
        <v>1</v>
      </c>
      <c r="N255" s="1" t="s">
        <v>2</v>
      </c>
      <c r="O255" s="1">
        <v>0</v>
      </c>
      <c r="P255" s="1" t="e">
        <f>IF(#REF!=#REF!,IF(K255="Stroke",IF(K256="Stroke",IF(#REF!=#REF!,IF(Q255=Q256,IF((J256-J255)&lt;0,1000+J256-J255-O255,J256-J255-O255),""),""),""),""),"")</f>
        <v>#REF!</v>
      </c>
      <c r="Q255" s="1">
        <v>1</v>
      </c>
      <c r="R255" s="1" t="e">
        <f>IF(#REF!&lt;&gt;#REF!,COUNTIFS($K$112:$K$1378,$K$112,#REF!,#REF!),"")</f>
        <v>#REF!</v>
      </c>
      <c r="S255" s="1" t="e">
        <f>IF(AND(#REF!&lt;&gt;#REF!,#REF!=#REF!,M255="positive",M256="negative"),1,"")</f>
        <v>#REF!</v>
      </c>
      <c r="T255" s="1" t="e">
        <f>IF(AND(#REF!=#REF!,K:K="stroke",M:M="positive",S255&lt;&gt;"1"),1,"")</f>
        <v>#REF!</v>
      </c>
      <c r="U255" s="1" t="e">
        <f>IF((AND(R255&lt;&gt;"",W255&lt;&gt;1,K:K="stroke",M:M="negative",#REF!=#REF!)),IF(W255&lt;&gt;0,"",1),"")</f>
        <v>#REF!</v>
      </c>
      <c r="V255" s="1" t="e">
        <f t="shared" si="13"/>
        <v>#REF!</v>
      </c>
      <c r="W255" s="1" t="e">
        <f>IF(#REF!&lt;&gt;#REF!,COUNTIFS($K$112:$K$1378,"up",#REF!,#REF!),"")</f>
        <v>#REF!</v>
      </c>
      <c r="X255" s="1" t="e">
        <f>IF(#REF!&lt;&gt;#REF!,COUNTIFS($K$112:$K$1378,"SRS",#REF!,#REF!),"")</f>
        <v>#REF!</v>
      </c>
      <c r="Y255" s="1" t="e">
        <f>IF(R255&lt;&gt;"",IF(R255=1,"",COUNTIFS($O$112:$O$1378,"&gt;40",#REF!,#REF!)),"")</f>
        <v>#REF!</v>
      </c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s="11" customFormat="1">
      <c r="A256" s="1">
        <f t="shared" si="9"/>
        <v>66729</v>
      </c>
      <c r="B256" s="2" t="str">
        <f t="shared" si="10"/>
        <v>201792518329</v>
      </c>
      <c r="C256" s="1" t="str">
        <f t="shared" si="11"/>
        <v>2017925</v>
      </c>
      <c r="D256" s="1">
        <v>2017</v>
      </c>
      <c r="E256" s="1">
        <v>9</v>
      </c>
      <c r="F256" s="1">
        <v>25</v>
      </c>
      <c r="G256" s="1">
        <v>18</v>
      </c>
      <c r="H256" s="1">
        <v>32</v>
      </c>
      <c r="I256" s="1">
        <v>9</v>
      </c>
      <c r="J256" s="1">
        <v>401</v>
      </c>
      <c r="K256" s="15" t="s">
        <v>21</v>
      </c>
      <c r="L256" s="1" t="e">
        <f>IF(#REF!=#REF!,IF(K256="Stroke",IF(K257="Stroke",IF((J257-J256)&lt;0,1000+J257-J256,J257-J256),""),""),"")</f>
        <v>#REF!</v>
      </c>
      <c r="M256" s="1" t="s">
        <v>1</v>
      </c>
      <c r="N256" s="1" t="s">
        <v>2</v>
      </c>
      <c r="O256" s="1">
        <v>0</v>
      </c>
      <c r="P256" s="1" t="e">
        <f>IF(#REF!=#REF!,IF(K256="Stroke",IF(K257="Stroke",IF(#REF!=#REF!,IF(Q256=Q257,IF((J257-J256)&lt;0,1000+J257-J256-O256,J257-J256-O256),""),""),""),""),"")</f>
        <v>#REF!</v>
      </c>
      <c r="Q256" s="1">
        <v>1</v>
      </c>
      <c r="R256" s="1" t="e">
        <f>IF(#REF!&lt;&gt;#REF!,COUNTIFS($K$112:$K$1378,$K$112,#REF!,#REF!),"")</f>
        <v>#REF!</v>
      </c>
      <c r="S256" s="1" t="e">
        <f>IF(AND(#REF!&lt;&gt;#REF!,#REF!=#REF!,M256="positive",M257="negative"),1,"")</f>
        <v>#REF!</v>
      </c>
      <c r="T256" s="1" t="e">
        <f>IF(AND(#REF!=#REF!,K:K="stroke",M:M="positive",S256&lt;&gt;"1"),1,"")</f>
        <v>#REF!</v>
      </c>
      <c r="U256" s="1" t="e">
        <f>IF((AND(R256&lt;&gt;"",W256&lt;&gt;1,K:K="stroke",M:M="negative",#REF!=#REF!)),IF(W256&lt;&gt;0,"",1),"")</f>
        <v>#REF!</v>
      </c>
      <c r="V256" s="1" t="e">
        <f t="shared" si="13"/>
        <v>#REF!</v>
      </c>
      <c r="W256" s="1" t="e">
        <f>IF(#REF!&lt;&gt;#REF!,COUNTIFS($K$112:$K$1378,"up",#REF!,#REF!),"")</f>
        <v>#REF!</v>
      </c>
      <c r="X256" s="1" t="e">
        <f>IF(#REF!&lt;&gt;#REF!,COUNTIFS($K$112:$K$1378,"SRS",#REF!,#REF!),"")</f>
        <v>#REF!</v>
      </c>
      <c r="Y256" s="1" t="e">
        <f>IF(R256&lt;&gt;"",IF(R256=1,"",COUNTIFS($O$112:$O$1378,"&gt;40",#REF!,#REF!)),"")</f>
        <v>#REF!</v>
      </c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s="11" customFormat="1">
      <c r="A257" s="1">
        <f t="shared" ref="A257:A320" si="14">I257+(H257*60)+(G257*3600)</f>
        <v>66729</v>
      </c>
      <c r="B257" s="2" t="str">
        <f t="shared" ref="B257:B320" si="15">CONCATENATE(D257,E257,F257,G257,H257,I257)</f>
        <v>201792518329</v>
      </c>
      <c r="C257" s="1" t="str">
        <f t="shared" ref="C257:C320" si="16">CONCATENATE(D257,E257,F257)</f>
        <v>2017925</v>
      </c>
      <c r="D257" s="1">
        <v>2017</v>
      </c>
      <c r="E257" s="1">
        <v>9</v>
      </c>
      <c r="F257" s="1">
        <v>25</v>
      </c>
      <c r="G257" s="1">
        <v>18</v>
      </c>
      <c r="H257" s="1">
        <v>32</v>
      </c>
      <c r="I257" s="1">
        <v>9</v>
      </c>
      <c r="J257" s="1">
        <v>416</v>
      </c>
      <c r="K257" s="15" t="s">
        <v>21</v>
      </c>
      <c r="L257" s="1" t="e">
        <f>IF(#REF!=#REF!,IF(K257="Stroke",IF(K258="Stroke",IF((J258-J257)&lt;0,1000+J258-J257,J258-J257),""),""),"")</f>
        <v>#REF!</v>
      </c>
      <c r="M257" s="1" t="s">
        <v>1</v>
      </c>
      <c r="N257" s="1" t="s">
        <v>2</v>
      </c>
      <c r="O257" s="1">
        <v>0</v>
      </c>
      <c r="P257" s="1" t="e">
        <f>IF(#REF!=#REF!,IF(K257="Stroke",IF(K258="Stroke",IF(#REF!=#REF!,IF(Q257=Q258,IF((J258-J257)&lt;0,1000+J258-J257-O257,J258-J257-O257),""),""),""),""),"")</f>
        <v>#REF!</v>
      </c>
      <c r="Q257" s="1">
        <v>1</v>
      </c>
      <c r="R257" s="1" t="e">
        <f>IF(#REF!&lt;&gt;#REF!,COUNTIFS($K$112:$K$1378,$K$112,#REF!,#REF!),"")</f>
        <v>#REF!</v>
      </c>
      <c r="S257" s="1" t="e">
        <f>IF(AND(#REF!&lt;&gt;#REF!,#REF!=#REF!,M257="positive",M258="negative"),1,"")</f>
        <v>#REF!</v>
      </c>
      <c r="T257" s="1" t="e">
        <f>IF(AND(#REF!=#REF!,K:K="stroke",M:M="positive",S257&lt;&gt;"1"),1,"")</f>
        <v>#REF!</v>
      </c>
      <c r="U257" s="1" t="e">
        <f>IF((AND(R257&lt;&gt;"",W257&lt;&gt;1,K:K="stroke",M:M="negative",#REF!=#REF!)),IF(W257&lt;&gt;0,"",1),"")</f>
        <v>#REF!</v>
      </c>
      <c r="V257" s="1" t="e">
        <f t="shared" si="13"/>
        <v>#REF!</v>
      </c>
      <c r="W257" s="1" t="e">
        <f>IF(#REF!&lt;&gt;#REF!,COUNTIFS($K$112:$K$1378,"up",#REF!,#REF!),"")</f>
        <v>#REF!</v>
      </c>
      <c r="X257" s="1" t="e">
        <f>IF(#REF!&lt;&gt;#REF!,COUNTIFS($K$112:$K$1378,"SRS",#REF!,#REF!),"")</f>
        <v>#REF!</v>
      </c>
      <c r="Y257" s="1" t="e">
        <f>IF(R257&lt;&gt;"",IF(R257=1,"",COUNTIFS($O$112:$O$1378,"&gt;40",#REF!,#REF!)),"")</f>
        <v>#REF!</v>
      </c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s="11" customFormat="1">
      <c r="A258" s="1">
        <f t="shared" si="14"/>
        <v>66729</v>
      </c>
      <c r="B258" s="2" t="str">
        <f t="shared" si="15"/>
        <v>201792518329</v>
      </c>
      <c r="C258" s="1" t="str">
        <f t="shared" si="16"/>
        <v>2017925</v>
      </c>
      <c r="D258" s="1">
        <v>2017</v>
      </c>
      <c r="E258" s="1">
        <v>9</v>
      </c>
      <c r="F258" s="1">
        <v>25</v>
      </c>
      <c r="G258" s="1">
        <v>18</v>
      </c>
      <c r="H258" s="1">
        <v>32</v>
      </c>
      <c r="I258" s="1">
        <v>9</v>
      </c>
      <c r="J258" s="1">
        <v>433</v>
      </c>
      <c r="K258" s="15" t="s">
        <v>21</v>
      </c>
      <c r="L258" s="1" t="e">
        <f>IF(#REF!=#REF!,IF(K258="Stroke",IF(K259="Stroke",IF((J259-J258)&lt;0,1000+J259-J258,J259-J258),""),""),"")</f>
        <v>#REF!</v>
      </c>
      <c r="M258" s="1" t="s">
        <v>1</v>
      </c>
      <c r="N258" s="1" t="s">
        <v>2</v>
      </c>
      <c r="O258" s="1">
        <v>0</v>
      </c>
      <c r="P258" s="1" t="e">
        <f>IF(#REF!=#REF!,IF(K258="Stroke",IF(K259="Stroke",IF(#REF!=#REF!,IF(Q258=Q259,IF((J259-J258)&lt;0,1000+J259-J258-O258,J259-J258-O258),""),""),""),""),"")</f>
        <v>#REF!</v>
      </c>
      <c r="Q258" s="1">
        <v>1</v>
      </c>
      <c r="R258" s="1" t="e">
        <f>IF(#REF!&lt;&gt;#REF!,COUNTIFS($K$112:$K$1378,$K$112,#REF!,#REF!),"")</f>
        <v>#REF!</v>
      </c>
      <c r="S258" s="1" t="e">
        <f>IF(AND(#REF!&lt;&gt;#REF!,#REF!=#REF!,M258="positive",M259="negative"),1,"")</f>
        <v>#REF!</v>
      </c>
      <c r="T258" s="1" t="e">
        <f>IF(AND(#REF!=#REF!,K:K="stroke",M:M="positive",S258&lt;&gt;"1"),1,"")</f>
        <v>#REF!</v>
      </c>
      <c r="U258" s="1" t="e">
        <f>IF((AND(R258&lt;&gt;"",W258&lt;&gt;1,K:K="stroke",M:M="negative",#REF!=#REF!)),IF(W258&lt;&gt;0,"",1),"")</f>
        <v>#REF!</v>
      </c>
      <c r="V258" s="1" t="e">
        <f t="shared" si="13"/>
        <v>#REF!</v>
      </c>
      <c r="W258" s="1" t="e">
        <f>IF(#REF!&lt;&gt;#REF!,COUNTIFS($K$112:$K$1378,"up",#REF!,#REF!),"")</f>
        <v>#REF!</v>
      </c>
      <c r="X258" s="1" t="e">
        <f>IF(#REF!&lt;&gt;#REF!,COUNTIFS($K$112:$K$1378,"SRS",#REF!,#REF!),"")</f>
        <v>#REF!</v>
      </c>
      <c r="Y258" s="1" t="e">
        <f>IF(R258&lt;&gt;"",IF(R258=1,"",COUNTIFS($O$112:$O$1378,"&gt;40",#REF!,#REF!)),"")</f>
        <v>#REF!</v>
      </c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>
      <c r="A259" s="1">
        <f t="shared" si="14"/>
        <v>66729</v>
      </c>
      <c r="B259" s="2" t="str">
        <f t="shared" si="15"/>
        <v>201792518329</v>
      </c>
      <c r="C259" s="1" t="str">
        <f t="shared" si="16"/>
        <v>2017925</v>
      </c>
      <c r="D259" s="1">
        <v>2017</v>
      </c>
      <c r="E259" s="1">
        <v>9</v>
      </c>
      <c r="F259" s="1">
        <v>25</v>
      </c>
      <c r="G259" s="1">
        <v>18</v>
      </c>
      <c r="H259" s="1">
        <v>32</v>
      </c>
      <c r="I259" s="1">
        <v>9</v>
      </c>
      <c r="J259" s="1">
        <v>459</v>
      </c>
      <c r="K259" s="1" t="s">
        <v>23</v>
      </c>
      <c r="L259" s="1" t="e">
        <f>IF(#REF!=#REF!,IF(K259="Stroke",IF(K260="Stroke",IF((J260-J259)&lt;0,1000+J260-J259,J260-J259),""),""),"")</f>
        <v>#REF!</v>
      </c>
      <c r="M259" s="1" t="s">
        <v>1</v>
      </c>
      <c r="N259" s="1" t="s">
        <v>2</v>
      </c>
      <c r="O259" s="1">
        <v>15</v>
      </c>
      <c r="P259" s="1" t="e">
        <f>IF(#REF!=#REF!,IF(K259="Stroke",IF(K260="Stroke",IF(#REF!=#REF!,IF(Q259=Q260,IF((J260-J259)&lt;0,1000+J260-J259-O259,J260-J259-O259),""),""),""),""),"")</f>
        <v>#REF!</v>
      </c>
      <c r="Q259" s="1">
        <v>1</v>
      </c>
      <c r="R259" s="1" t="e">
        <f>IF(#REF!&lt;&gt;#REF!,COUNTIFS($K$112:$K$1378,$K$112,#REF!,#REF!),"")</f>
        <v>#REF!</v>
      </c>
      <c r="S259" s="1" t="e">
        <f>IF(AND(#REF!&lt;&gt;#REF!,#REF!=#REF!,M259="positive",M260="negative"),1,"")</f>
        <v>#REF!</v>
      </c>
      <c r="T259" s="1" t="e">
        <f>IF(AND(#REF!=#REF!,K:K="stroke",M:M="positive",S259&lt;&gt;"1"),1,"")</f>
        <v>#REF!</v>
      </c>
      <c r="U259" s="1" t="e">
        <f>IF((AND(R259&lt;&gt;"",W259&lt;&gt;1,K:K="stroke",M:M="negative",#REF!=#REF!)),IF(W259&lt;&gt;0,"",1),"")</f>
        <v>#REF!</v>
      </c>
      <c r="V259" s="1" t="e">
        <f t="shared" si="13"/>
        <v>#REF!</v>
      </c>
      <c r="W259" s="1" t="e">
        <f>IF(#REF!&lt;&gt;#REF!,COUNTIFS($K$112:$K$1378,"up",#REF!,#REF!),"")</f>
        <v>#REF!</v>
      </c>
      <c r="X259" s="1" t="e">
        <f>IF(#REF!&lt;&gt;#REF!,COUNTIFS($K$112:$K$1378,"SRS",#REF!,#REF!),"")</f>
        <v>#REF!</v>
      </c>
      <c r="Y259" s="1" t="e">
        <f>IF(R259&lt;&gt;"",IF(R259=1,"",COUNTIFS($O$112:$O$1378,"&gt;40",#REF!,#REF!)),"")</f>
        <v>#REF!</v>
      </c>
    </row>
    <row r="260" spans="1:34">
      <c r="A260" s="5">
        <f t="shared" si="14"/>
        <v>62299</v>
      </c>
      <c r="B260" s="6" t="str">
        <f t="shared" si="15"/>
        <v>20171021171819</v>
      </c>
      <c r="C260" s="5" t="str">
        <f t="shared" si="16"/>
        <v>20171021</v>
      </c>
      <c r="D260" s="5">
        <v>2017</v>
      </c>
      <c r="E260" s="5">
        <v>10</v>
      </c>
      <c r="F260" s="5">
        <v>21</v>
      </c>
      <c r="G260" s="5">
        <v>17</v>
      </c>
      <c r="H260" s="5">
        <v>18</v>
      </c>
      <c r="I260" s="5">
        <v>19</v>
      </c>
      <c r="J260" s="5">
        <v>896</v>
      </c>
      <c r="K260" s="14" t="s">
        <v>11</v>
      </c>
      <c r="L260" s="5" t="e">
        <f>IF(#REF!=#REF!,IF(K260="Stroke",IF(K261="Stroke",IF((J261-J260)&lt;0,1000+J261-J260,J261-J260),""),""),"")</f>
        <v>#REF!</v>
      </c>
      <c r="M260" s="5" t="s">
        <v>1</v>
      </c>
      <c r="N260" s="5" t="s">
        <v>2</v>
      </c>
      <c r="O260" s="5">
        <v>3</v>
      </c>
      <c r="P260" s="5" t="e">
        <f>IF(#REF!=#REF!,IF(K260="Stroke",IF(K261="Stroke",IF(#REF!=#REF!,IF(Q260=Q261,IF((J261-J260)&lt;0,1000+J261-J260-O260,J261-J260-O260),""),""),""),""),"")</f>
        <v>#REF!</v>
      </c>
      <c r="Q260" s="5">
        <v>1</v>
      </c>
      <c r="R260" s="5" t="e">
        <f>IF(#REF!&lt;&gt;#REF!,COUNTIFS($K$112:$K$1378,$K$112,#REF!,#REF!),"")</f>
        <v>#REF!</v>
      </c>
      <c r="S260" s="5" t="e">
        <f>IF(AND(#REF!&lt;&gt;#REF!,#REF!=#REF!,M260="positive",M261="negative"),1,"")</f>
        <v>#REF!</v>
      </c>
      <c r="T260" s="5" t="e">
        <f>IF(AND(#REF!=#REF!,K:K="stroke",M:M="positive",S260&lt;&gt;"1"),1,"")</f>
        <v>#REF!</v>
      </c>
      <c r="U260" s="5" t="e">
        <f>IF((AND(R260&lt;&gt;"",W260&lt;&gt;1,K:K="stroke",M:M="negative",#REF!=#REF!)),IF(W260&lt;&gt;0,"",1),"")</f>
        <v>#REF!</v>
      </c>
      <c r="V260" s="5" t="e">
        <f t="shared" si="13"/>
        <v>#REF!</v>
      </c>
      <c r="W260" s="5" t="e">
        <f>IF(#REF!&lt;&gt;#REF!,COUNTIFS($K$112:$K$1378,"up",#REF!,#REF!),"")</f>
        <v>#REF!</v>
      </c>
      <c r="X260" s="5" t="e">
        <f>IF(#REF!&lt;&gt;#REF!,COUNTIFS($K$112:$K$1378,"SRS",#REF!,#REF!),"")</f>
        <v>#REF!</v>
      </c>
      <c r="Y260" s="5" t="e">
        <f>IF(R260&lt;&gt;"",IF(R260=1,"",COUNTIFS($O$112:$O$1378,"&gt;40",#REF!,#REF!)),"")</f>
        <v>#REF!</v>
      </c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>
      <c r="A261" s="1">
        <f t="shared" si="14"/>
        <v>62299</v>
      </c>
      <c r="B261" s="2" t="str">
        <f t="shared" si="15"/>
        <v>20171021171819</v>
      </c>
      <c r="C261" s="1" t="str">
        <f t="shared" si="16"/>
        <v>20171021</v>
      </c>
      <c r="D261" s="1">
        <v>2017</v>
      </c>
      <c r="E261" s="1">
        <v>10</v>
      </c>
      <c r="F261" s="1">
        <v>21</v>
      </c>
      <c r="G261" s="1">
        <v>17</v>
      </c>
      <c r="H261" s="1">
        <v>18</v>
      </c>
      <c r="I261" s="1">
        <v>19</v>
      </c>
      <c r="J261" s="1">
        <v>983</v>
      </c>
      <c r="K261" s="1" t="s">
        <v>11</v>
      </c>
      <c r="L261" s="1" t="e">
        <f>IF(#REF!=#REF!,IF(K261="Stroke",IF(K262="Stroke",IF((J262-J261)&lt;0,1000+J262-J261,J262-J261),""),""),"")</f>
        <v>#REF!</v>
      </c>
      <c r="M261" s="1" t="s">
        <v>1</v>
      </c>
      <c r="N261" s="1" t="s">
        <v>2</v>
      </c>
      <c r="O261" s="1">
        <v>1</v>
      </c>
      <c r="P261" s="1" t="e">
        <f>IF(#REF!=#REF!,IF(K261="Stroke",IF(K262="Stroke",IF(#REF!=#REF!,IF(Q261=Q262,IF((J262-J261)&lt;0,1000+J262-J261-O261,J262-J261-O261),""),""),""),""),"")</f>
        <v>#REF!</v>
      </c>
      <c r="Q261" s="1">
        <v>1</v>
      </c>
      <c r="R261" s="1" t="e">
        <f>IF(#REF!&lt;&gt;#REF!,COUNTIFS($K$112:$K$1378,$K$112,#REF!,#REF!),"")</f>
        <v>#REF!</v>
      </c>
      <c r="S261" s="1" t="e">
        <f>IF(AND(#REF!&lt;&gt;#REF!,#REF!=#REF!,M261="positive",M262="negative"),1,"")</f>
        <v>#REF!</v>
      </c>
      <c r="T261" s="1" t="e">
        <f>IF(AND(#REF!=#REF!,K:K="stroke",M:M="positive",S261&lt;&gt;"1"),1,"")</f>
        <v>#REF!</v>
      </c>
      <c r="U261" s="1" t="e">
        <f>IF((AND(R261&lt;&gt;"",W261&lt;&gt;1,K:K="stroke",M:M="negative",#REF!=#REF!)),IF(W261&lt;&gt;0,"",1),"")</f>
        <v>#REF!</v>
      </c>
      <c r="V261" s="1" t="e">
        <f t="shared" si="13"/>
        <v>#REF!</v>
      </c>
      <c r="W261" s="1" t="e">
        <f>IF(#REF!&lt;&gt;#REF!,COUNTIFS($K$112:$K$1378,"up",#REF!,#REF!),"")</f>
        <v>#REF!</v>
      </c>
      <c r="X261" s="1" t="e">
        <f>IF(#REF!&lt;&gt;#REF!,COUNTIFS($K$112:$K$1378,"SRS",#REF!,#REF!),"")</f>
        <v>#REF!</v>
      </c>
      <c r="Y261" s="1" t="e">
        <f>IF(R261&lt;&gt;"",IF(R261=1,"",COUNTIFS($O$112:$O$1378,"&gt;40",#REF!,#REF!)),"")</f>
        <v>#REF!</v>
      </c>
    </row>
    <row r="262" spans="1:34">
      <c r="A262" s="1">
        <f t="shared" si="14"/>
        <v>62300</v>
      </c>
      <c r="B262" s="2" t="str">
        <f t="shared" si="15"/>
        <v>20171021171820</v>
      </c>
      <c r="C262" s="1" t="str">
        <f t="shared" si="16"/>
        <v>20171021</v>
      </c>
      <c r="D262" s="1">
        <v>2017</v>
      </c>
      <c r="E262" s="1">
        <v>10</v>
      </c>
      <c r="F262" s="1">
        <v>21</v>
      </c>
      <c r="G262" s="1">
        <v>17</v>
      </c>
      <c r="H262" s="1">
        <v>18</v>
      </c>
      <c r="I262" s="1">
        <v>20</v>
      </c>
      <c r="J262" s="1">
        <v>55</v>
      </c>
      <c r="K262" s="1" t="s">
        <v>11</v>
      </c>
      <c r="L262" s="1" t="e">
        <f>IF(#REF!=#REF!,IF(K262="Stroke",IF(K263="Stroke",IF((J263-J262)&lt;0,1000+J263-J262,J263-J262),""),""),"")</f>
        <v>#REF!</v>
      </c>
      <c r="M262" s="1" t="s">
        <v>1</v>
      </c>
      <c r="N262" s="1" t="s">
        <v>2</v>
      </c>
      <c r="O262" s="1">
        <v>1</v>
      </c>
      <c r="P262" s="1" t="e">
        <f>IF(#REF!=#REF!,IF(K262="Stroke",IF(K263="Stroke",IF(#REF!=#REF!,IF(Q262=Q263,IF((J263-J262)&lt;0,1000+J263-J262-O262,J263-J262-O262),""),""),""),""),"")</f>
        <v>#REF!</v>
      </c>
      <c r="Q262" s="1">
        <v>1</v>
      </c>
      <c r="R262" s="1" t="e">
        <f>IF(#REF!&lt;&gt;#REF!,COUNTIFS($K$112:$K$1378,$K$112,#REF!,#REF!),"")</f>
        <v>#REF!</v>
      </c>
      <c r="S262" s="1" t="e">
        <f>IF(AND(#REF!&lt;&gt;#REF!,#REF!=#REF!,M262="positive",M263="negative"),1,"")</f>
        <v>#REF!</v>
      </c>
      <c r="T262" s="1" t="e">
        <f>IF(AND(#REF!=#REF!,K:K="stroke",M:M="positive",S262&lt;&gt;"1"),1,"")</f>
        <v>#REF!</v>
      </c>
      <c r="U262" s="1" t="e">
        <f>IF((AND(R262&lt;&gt;"",W262&lt;&gt;1,K:K="stroke",M:M="negative",#REF!=#REF!)),IF(W262&lt;&gt;0,"",1),"")</f>
        <v>#REF!</v>
      </c>
      <c r="V262" s="1" t="e">
        <f t="shared" si="13"/>
        <v>#REF!</v>
      </c>
      <c r="W262" s="1" t="e">
        <f>IF(#REF!&lt;&gt;#REF!,COUNTIFS($K$112:$K$1378,"up",#REF!,#REF!),"")</f>
        <v>#REF!</v>
      </c>
      <c r="X262" s="1" t="e">
        <f>IF(#REF!&lt;&gt;#REF!,COUNTIFS($K$112:$K$1378,"SRS",#REF!,#REF!),"")</f>
        <v>#REF!</v>
      </c>
      <c r="Y262" s="1" t="e">
        <f>IF(R262&lt;&gt;"",IF(R262=1,"",COUNTIFS($O$112:$O$1378,"&gt;40",#REF!,#REF!)),"")</f>
        <v>#REF!</v>
      </c>
    </row>
    <row r="263" spans="1:34">
      <c r="A263" s="1">
        <f t="shared" si="14"/>
        <v>62300</v>
      </c>
      <c r="B263" s="2" t="str">
        <f t="shared" si="15"/>
        <v>20171021171820</v>
      </c>
      <c r="C263" s="1" t="str">
        <f t="shared" si="16"/>
        <v>20171021</v>
      </c>
      <c r="D263" s="1">
        <v>2017</v>
      </c>
      <c r="E263" s="1">
        <v>10</v>
      </c>
      <c r="F263" s="1">
        <v>21</v>
      </c>
      <c r="G263" s="1">
        <v>17</v>
      </c>
      <c r="H263" s="1">
        <v>18</v>
      </c>
      <c r="I263" s="1">
        <v>20</v>
      </c>
      <c r="J263" s="1">
        <v>120</v>
      </c>
      <c r="K263" s="1" t="s">
        <v>11</v>
      </c>
      <c r="L263" s="1" t="e">
        <f>IF(#REF!=#REF!,IF(K263="Stroke",IF(K264="Stroke",IF((J264-J263)&lt;0,1000+J264-J263,J264-J263),""),""),"")</f>
        <v>#REF!</v>
      </c>
      <c r="M263" s="1" t="s">
        <v>1</v>
      </c>
      <c r="N263" s="1" t="s">
        <v>2</v>
      </c>
      <c r="O263" s="1">
        <v>0.5</v>
      </c>
      <c r="P263" s="1" t="e">
        <f>IF(#REF!=#REF!,IF(K263="Stroke",IF(K264="Stroke",IF(#REF!=#REF!,IF(Q263=Q264,IF((J264-J263)&lt;0,1000+J264-J263-O263,J264-J263-O263),""),""),""),""),"")</f>
        <v>#REF!</v>
      </c>
      <c r="Q263" s="1">
        <v>1</v>
      </c>
      <c r="R263" s="1" t="e">
        <f>IF(#REF!&lt;&gt;#REF!,COUNTIFS($K$112:$K$1378,$K$112,#REF!,#REF!),"")</f>
        <v>#REF!</v>
      </c>
      <c r="S263" s="1" t="e">
        <f>IF(AND(#REF!&lt;&gt;#REF!,#REF!=#REF!,M263="positive",M264="negative"),1,"")</f>
        <v>#REF!</v>
      </c>
      <c r="T263" s="1" t="e">
        <f>IF(AND(#REF!=#REF!,K:K="stroke",M:M="positive",S263&lt;&gt;"1"),1,"")</f>
        <v>#REF!</v>
      </c>
      <c r="U263" s="1" t="e">
        <f>IF((AND(R263&lt;&gt;"",W263&lt;&gt;1,K:K="stroke",M:M="negative",#REF!=#REF!)),IF(W263&lt;&gt;0,"",1),"")</f>
        <v>#REF!</v>
      </c>
      <c r="V263" s="1" t="e">
        <f t="shared" si="13"/>
        <v>#REF!</v>
      </c>
      <c r="W263" s="1" t="e">
        <f>IF(#REF!&lt;&gt;#REF!,COUNTIFS($K$112:$K$1378,"up",#REF!,#REF!),"")</f>
        <v>#REF!</v>
      </c>
      <c r="X263" s="1" t="e">
        <f>IF(#REF!&lt;&gt;#REF!,COUNTIFS($K$112:$K$1378,"SRS",#REF!,#REF!),"")</f>
        <v>#REF!</v>
      </c>
      <c r="Y263" s="1" t="e">
        <f>IF(R263&lt;&gt;"",IF(R263=1,"",COUNTIFS($O$112:$O$1378,"&gt;40",#REF!,#REF!)),"")</f>
        <v>#REF!</v>
      </c>
    </row>
    <row r="264" spans="1:34">
      <c r="A264" s="1">
        <f t="shared" si="14"/>
        <v>62300</v>
      </c>
      <c r="B264" s="2" t="str">
        <f t="shared" si="15"/>
        <v>20171021171820</v>
      </c>
      <c r="C264" s="1" t="str">
        <f t="shared" si="16"/>
        <v>20171021</v>
      </c>
      <c r="D264" s="1">
        <v>2017</v>
      </c>
      <c r="E264" s="1">
        <v>10</v>
      </c>
      <c r="F264" s="1">
        <v>21</v>
      </c>
      <c r="G264" s="1">
        <v>17</v>
      </c>
      <c r="H264" s="1">
        <v>18</v>
      </c>
      <c r="I264" s="1">
        <v>20</v>
      </c>
      <c r="J264" s="1">
        <v>169</v>
      </c>
      <c r="K264" s="1" t="s">
        <v>11</v>
      </c>
      <c r="L264" s="1" t="e">
        <f>IF(#REF!=#REF!,IF(K264="Stroke",IF(K265="Stroke",IF((J265-J264)&lt;0,1000+J265-J264,J265-J264),""),""),"")</f>
        <v>#REF!</v>
      </c>
      <c r="M264" s="1" t="s">
        <v>1</v>
      </c>
      <c r="N264" s="1" t="s">
        <v>2</v>
      </c>
      <c r="O264" s="1">
        <v>0.5</v>
      </c>
      <c r="P264" s="1" t="e">
        <f>IF(#REF!=#REF!,IF(K264="Stroke",IF(K265="Stroke",IF(#REF!=#REF!,IF(Q264=Q265,IF((J265-J264)&lt;0,1000+J265-J264-O264,J265-J264-O264),""),""),""),""),"")</f>
        <v>#REF!</v>
      </c>
      <c r="Q264" s="1">
        <v>1</v>
      </c>
      <c r="R264" s="1" t="e">
        <f>IF(#REF!&lt;&gt;#REF!,COUNTIFS($K$112:$K$1378,$K$112,#REF!,#REF!),"")</f>
        <v>#REF!</v>
      </c>
      <c r="S264" s="1" t="e">
        <f>IF(AND(#REF!&lt;&gt;#REF!,#REF!=#REF!,M264="positive",M265="negative"),1,"")</f>
        <v>#REF!</v>
      </c>
      <c r="T264" s="1" t="e">
        <f>IF(AND(#REF!=#REF!,K:K="stroke",M:M="positive",S264&lt;&gt;"1"),1,"")</f>
        <v>#REF!</v>
      </c>
      <c r="U264" s="1" t="e">
        <f>IF((AND(R264&lt;&gt;"",W264&lt;&gt;1,K:K="stroke",M:M="negative",#REF!=#REF!)),IF(W264&lt;&gt;0,"",1),"")</f>
        <v>#REF!</v>
      </c>
      <c r="V264" s="1" t="e">
        <f t="shared" si="13"/>
        <v>#REF!</v>
      </c>
      <c r="W264" s="1" t="e">
        <f>IF(#REF!&lt;&gt;#REF!,COUNTIFS($K$112:$K$1378,"up",#REF!,#REF!),"")</f>
        <v>#REF!</v>
      </c>
      <c r="X264" s="1" t="e">
        <f>IF(#REF!&lt;&gt;#REF!,COUNTIFS($K$112:$K$1378,"SRS",#REF!,#REF!),"")</f>
        <v>#REF!</v>
      </c>
      <c r="Y264" s="1" t="e">
        <f>IF(R264&lt;&gt;"",IF(R264=1,"",COUNTIFS($O$112:$O$1378,"&gt;40",#REF!,#REF!)),"")</f>
        <v>#REF!</v>
      </c>
    </row>
    <row r="265" spans="1:34" s="5" customFormat="1">
      <c r="A265" s="1">
        <f t="shared" si="14"/>
        <v>62300</v>
      </c>
      <c r="B265" s="2" t="str">
        <f t="shared" si="15"/>
        <v>20171021171820</v>
      </c>
      <c r="C265" s="1" t="str">
        <f t="shared" si="16"/>
        <v>20171021</v>
      </c>
      <c r="D265" s="1">
        <v>2017</v>
      </c>
      <c r="E265" s="1">
        <v>10</v>
      </c>
      <c r="F265" s="1">
        <v>21</v>
      </c>
      <c r="G265" s="1">
        <v>17</v>
      </c>
      <c r="H265" s="1">
        <v>18</v>
      </c>
      <c r="I265" s="1">
        <v>20</v>
      </c>
      <c r="J265" s="1">
        <v>195</v>
      </c>
      <c r="K265" s="1" t="s">
        <v>11</v>
      </c>
      <c r="L265" s="1" t="e">
        <f>IF(#REF!=#REF!,IF(K265="Stroke",IF(K266="Stroke",IF((J266-J265)&lt;0,1000+J266-J265,J266-J265),""),""),"")</f>
        <v>#REF!</v>
      </c>
      <c r="M265" s="1" t="s">
        <v>1</v>
      </c>
      <c r="N265" s="1" t="s">
        <v>2</v>
      </c>
      <c r="O265" s="1">
        <v>0.5</v>
      </c>
      <c r="P265" s="1" t="e">
        <f>IF(#REF!=#REF!,IF(K265="Stroke",IF(K266="Stroke",IF(#REF!=#REF!,IF(Q265=Q266,IF((J266-J265)&lt;0,1000+J266-J265-O265,J266-J265-O265),""),""),""),""),"")</f>
        <v>#REF!</v>
      </c>
      <c r="Q265" s="1">
        <v>1</v>
      </c>
      <c r="R265" s="1" t="e">
        <f>IF(#REF!&lt;&gt;#REF!,COUNTIFS($K$112:$K$1378,$K$112,#REF!,#REF!),"")</f>
        <v>#REF!</v>
      </c>
      <c r="S265" s="1" t="e">
        <f>IF(AND(#REF!&lt;&gt;#REF!,#REF!=#REF!,M265="positive",M266="negative"),1,"")</f>
        <v>#REF!</v>
      </c>
      <c r="T265" s="1" t="e">
        <f>IF(AND(#REF!=#REF!,K:K="stroke",M:M="positive",S265&lt;&gt;"1"),1,"")</f>
        <v>#REF!</v>
      </c>
      <c r="U265" s="1" t="e">
        <f>IF((AND(R265&lt;&gt;"",W265&lt;&gt;1,K:K="stroke",M:M="negative",#REF!=#REF!)),IF(W265&lt;&gt;0,"",1),"")</f>
        <v>#REF!</v>
      </c>
      <c r="V265" s="1" t="e">
        <f t="shared" si="13"/>
        <v>#REF!</v>
      </c>
      <c r="W265" s="1" t="e">
        <f>IF(#REF!&lt;&gt;#REF!,COUNTIFS($K$112:$K$1378,"up",#REF!,#REF!),"")</f>
        <v>#REF!</v>
      </c>
      <c r="X265" s="1" t="e">
        <f>IF(#REF!&lt;&gt;#REF!,COUNTIFS($K$112:$K$1378,"SRS",#REF!,#REF!),"")</f>
        <v>#REF!</v>
      </c>
      <c r="Y265" s="1" t="e">
        <f>IF(R265&lt;&gt;"",IF(R265=1,"",COUNTIFS($O$112:$O$1378,"&gt;40",#REF!,#REF!)),"")</f>
        <v>#REF!</v>
      </c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s="11" customFormat="1">
      <c r="A266" s="1">
        <f t="shared" si="14"/>
        <v>62300</v>
      </c>
      <c r="B266" s="2" t="str">
        <f t="shared" si="15"/>
        <v>20171021171820</v>
      </c>
      <c r="C266" s="1" t="str">
        <f t="shared" si="16"/>
        <v>20171021</v>
      </c>
      <c r="D266" s="1">
        <v>2017</v>
      </c>
      <c r="E266" s="1">
        <v>10</v>
      </c>
      <c r="F266" s="1">
        <v>21</v>
      </c>
      <c r="G266" s="1">
        <v>17</v>
      </c>
      <c r="H266" s="1">
        <v>18</v>
      </c>
      <c r="I266" s="1">
        <v>20</v>
      </c>
      <c r="J266" s="1">
        <v>221</v>
      </c>
      <c r="K266" s="1" t="s">
        <v>11</v>
      </c>
      <c r="L266" s="1" t="e">
        <f>IF(#REF!=#REF!,IF(K266="Stroke",IF(K267="Stroke",IF((J267-J266)&lt;0,1000+J267-J266,J267-J266),""),""),"")</f>
        <v>#REF!</v>
      </c>
      <c r="M266" s="1" t="s">
        <v>1</v>
      </c>
      <c r="N266" s="1" t="s">
        <v>2</v>
      </c>
      <c r="O266" s="1">
        <v>0.8</v>
      </c>
      <c r="P266" s="1" t="e">
        <f>IF(#REF!=#REF!,IF(K266="Stroke",IF(K267="Stroke",IF(#REF!=#REF!,IF(Q266=Q267,IF((J267-J266)&lt;0,1000+J267-J266-O266,J267-J266-O266),""),""),""),""),"")</f>
        <v>#REF!</v>
      </c>
      <c r="Q266" s="1">
        <v>1</v>
      </c>
      <c r="R266" s="1" t="e">
        <f>IF(#REF!&lt;&gt;#REF!,COUNTIFS($K$112:$K$1378,$K$112,#REF!,#REF!),"")</f>
        <v>#REF!</v>
      </c>
      <c r="S266" s="1" t="e">
        <f>IF(AND(#REF!&lt;&gt;#REF!,#REF!=#REF!,M266="positive",M267="negative"),1,"")</f>
        <v>#REF!</v>
      </c>
      <c r="T266" s="1" t="e">
        <f>IF(AND(#REF!=#REF!,K:K="stroke",M:M="positive",S266&lt;&gt;"1"),1,"")</f>
        <v>#REF!</v>
      </c>
      <c r="U266" s="1" t="e">
        <f>IF((AND(R266&lt;&gt;"",W266&lt;&gt;1,K:K="stroke",M:M="negative",#REF!=#REF!)),IF(W266&lt;&gt;0,"",1),"")</f>
        <v>#REF!</v>
      </c>
      <c r="V266" s="1" t="e">
        <f t="shared" si="13"/>
        <v>#REF!</v>
      </c>
      <c r="W266" s="1" t="e">
        <f>IF(#REF!&lt;&gt;#REF!,COUNTIFS($K$112:$K$1378,"up",#REF!,#REF!),"")</f>
        <v>#REF!</v>
      </c>
      <c r="X266" s="1" t="e">
        <f>IF(#REF!&lt;&gt;#REF!,COUNTIFS($K$112:$K$1378,"SRS",#REF!,#REF!),"")</f>
        <v>#REF!</v>
      </c>
      <c r="Y266" s="1" t="e">
        <f>IF(R266&lt;&gt;"",IF(R266=1,"",COUNTIFS($O$112:$O$1378,"&gt;40",#REF!,#REF!)),"")</f>
        <v>#REF!</v>
      </c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s="5" customFormat="1">
      <c r="A267" s="1">
        <f t="shared" si="14"/>
        <v>62300</v>
      </c>
      <c r="B267" s="2" t="str">
        <f t="shared" si="15"/>
        <v>20171021171820</v>
      </c>
      <c r="C267" s="1" t="str">
        <f t="shared" si="16"/>
        <v>20171021</v>
      </c>
      <c r="D267" s="1">
        <v>2017</v>
      </c>
      <c r="E267" s="1">
        <v>10</v>
      </c>
      <c r="F267" s="1">
        <v>21</v>
      </c>
      <c r="G267" s="1">
        <v>17</v>
      </c>
      <c r="H267" s="1">
        <v>18</v>
      </c>
      <c r="I267" s="1">
        <v>20</v>
      </c>
      <c r="J267" s="1">
        <v>244</v>
      </c>
      <c r="K267" s="1" t="s">
        <v>11</v>
      </c>
      <c r="L267" s="1" t="e">
        <f>IF(#REF!=#REF!,IF(K267="Stroke",IF(K268="Stroke",IF((J268-J267)&lt;0,1000+J268-J267,J268-J267),""),""),"")</f>
        <v>#REF!</v>
      </c>
      <c r="M267" s="1" t="s">
        <v>1</v>
      </c>
      <c r="N267" s="1" t="s">
        <v>2</v>
      </c>
      <c r="O267" s="1">
        <v>0.5</v>
      </c>
      <c r="P267" s="1" t="e">
        <f>IF(#REF!=#REF!,IF(K267="Stroke",IF(K268="Stroke",IF(#REF!=#REF!,IF(Q267=Q268,IF((J268-J267)&lt;0,1000+J268-J267-O267,J268-J267-O267),""),""),""),""),"")</f>
        <v>#REF!</v>
      </c>
      <c r="Q267" s="1">
        <v>1</v>
      </c>
      <c r="R267" s="1" t="e">
        <f>IF(#REF!&lt;&gt;#REF!,COUNTIFS($K$112:$K$1378,$K$112,#REF!,#REF!),"")</f>
        <v>#REF!</v>
      </c>
      <c r="S267" s="1" t="e">
        <f>IF(AND(#REF!&lt;&gt;#REF!,#REF!=#REF!,M267="positive",M268="negative"),1,"")</f>
        <v>#REF!</v>
      </c>
      <c r="T267" s="1" t="e">
        <f>IF(AND(#REF!=#REF!,K:K="stroke",M:M="positive",S267&lt;&gt;"1"),1,"")</f>
        <v>#REF!</v>
      </c>
      <c r="U267" s="1" t="e">
        <f>IF((AND(R267&lt;&gt;"",W267&lt;&gt;1,K:K="stroke",M:M="negative",#REF!=#REF!)),IF(W267&lt;&gt;0,"",1),"")</f>
        <v>#REF!</v>
      </c>
      <c r="V267" s="1" t="e">
        <f t="shared" si="13"/>
        <v>#REF!</v>
      </c>
      <c r="W267" s="1" t="e">
        <f>IF(#REF!&lt;&gt;#REF!,COUNTIFS($K$112:$K$1378,"up",#REF!,#REF!),"")</f>
        <v>#REF!</v>
      </c>
      <c r="X267" s="1" t="e">
        <f>IF(#REF!&lt;&gt;#REF!,COUNTIFS($K$112:$K$1378,"SRS",#REF!,#REF!),"")</f>
        <v>#REF!</v>
      </c>
      <c r="Y267" s="1" t="e">
        <f>IF(R267&lt;&gt;"",IF(R267=1,"",COUNTIFS($O$112:$O$1378,"&gt;40",#REF!,#REF!)),"")</f>
        <v>#REF!</v>
      </c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s="5" customFormat="1">
      <c r="A268" s="1">
        <f t="shared" si="14"/>
        <v>62300</v>
      </c>
      <c r="B268" s="2" t="str">
        <f t="shared" si="15"/>
        <v>20171021171820</v>
      </c>
      <c r="C268" s="1" t="str">
        <f t="shared" si="16"/>
        <v>20171021</v>
      </c>
      <c r="D268" s="1">
        <v>2017</v>
      </c>
      <c r="E268" s="1">
        <v>10</v>
      </c>
      <c r="F268" s="1">
        <v>21</v>
      </c>
      <c r="G268" s="1">
        <v>17</v>
      </c>
      <c r="H268" s="1">
        <v>18</v>
      </c>
      <c r="I268" s="1">
        <v>20</v>
      </c>
      <c r="J268" s="1">
        <v>318</v>
      </c>
      <c r="K268" s="1" t="s">
        <v>11</v>
      </c>
      <c r="L268" s="1" t="e">
        <f>IF(#REF!=#REF!,IF(K268="Stroke",IF(K269="Stroke",IF((J269-J268)&lt;0,1000+J269-J268,J269-J268),""),""),"")</f>
        <v>#REF!</v>
      </c>
      <c r="M268" s="1" t="s">
        <v>1</v>
      </c>
      <c r="N268" s="1" t="s">
        <v>2</v>
      </c>
      <c r="O268" s="1">
        <v>7</v>
      </c>
      <c r="P268" s="1" t="e">
        <f>IF(#REF!=#REF!,IF(K268="Stroke",IF(K269="Stroke",IF(#REF!=#REF!,IF(Q268=Q269,IF((J269-J268)&lt;0,1000+J269-J268-O268,J269-J268-O268),""),""),""),""),"")</f>
        <v>#REF!</v>
      </c>
      <c r="Q268" s="1">
        <v>1</v>
      </c>
      <c r="R268" s="1" t="e">
        <f>IF(#REF!&lt;&gt;#REF!,COUNTIFS($K$112:$K$1378,$K$112,#REF!,#REF!),"")</f>
        <v>#REF!</v>
      </c>
      <c r="S268" s="1" t="e">
        <f>IF(AND(#REF!&lt;&gt;#REF!,#REF!=#REF!,M268="positive",M269="negative"),1,"")</f>
        <v>#REF!</v>
      </c>
      <c r="T268" s="1" t="e">
        <f>IF(AND(#REF!=#REF!,K:K="stroke",M:M="positive",S268&lt;&gt;"1"),1,"")</f>
        <v>#REF!</v>
      </c>
      <c r="U268" s="1" t="e">
        <f>IF((AND(R268&lt;&gt;"",W268&lt;&gt;1,K:K="stroke",M:M="negative",#REF!=#REF!)),IF(W268&lt;&gt;0,"",1),"")</f>
        <v>#REF!</v>
      </c>
      <c r="V268" s="1" t="e">
        <f t="shared" si="13"/>
        <v>#REF!</v>
      </c>
      <c r="W268" s="1" t="e">
        <f>IF(#REF!&lt;&gt;#REF!,COUNTIFS($K$112:$K$1378,"up",#REF!,#REF!),"")</f>
        <v>#REF!</v>
      </c>
      <c r="X268" s="1" t="e">
        <f>IF(#REF!&lt;&gt;#REF!,COUNTIFS($K$112:$K$1378,"SRS",#REF!,#REF!),"")</f>
        <v>#REF!</v>
      </c>
      <c r="Y268" s="1" t="e">
        <f>IF(R268&lt;&gt;"",IF(R268=1,"",COUNTIFS($O$112:$O$1378,"&gt;40",#REF!,#REF!)),"")</f>
        <v>#REF!</v>
      </c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>
      <c r="A269" s="5">
        <f t="shared" si="14"/>
        <v>62466</v>
      </c>
      <c r="B269" s="6" t="str">
        <f t="shared" si="15"/>
        <v>2017102117216</v>
      </c>
      <c r="C269" s="5" t="str">
        <f t="shared" si="16"/>
        <v>20171021</v>
      </c>
      <c r="D269" s="5">
        <v>2017</v>
      </c>
      <c r="E269" s="5">
        <v>10</v>
      </c>
      <c r="F269" s="5">
        <v>21</v>
      </c>
      <c r="G269" s="5">
        <v>17</v>
      </c>
      <c r="H269" s="5">
        <v>21</v>
      </c>
      <c r="I269" s="5">
        <v>6</v>
      </c>
      <c r="J269" s="5">
        <v>143</v>
      </c>
      <c r="K269" s="5" t="s">
        <v>11</v>
      </c>
      <c r="L269" s="5" t="e">
        <f>IF(#REF!=#REF!,IF(K269="Stroke",IF(K270="Stroke",IF((J270-J269)&lt;0,1000+J270-J269,J270-J269),""),""),"")</f>
        <v>#REF!</v>
      </c>
      <c r="M269" s="5" t="s">
        <v>1</v>
      </c>
      <c r="N269" s="5" t="s">
        <v>2</v>
      </c>
      <c r="O269" s="5">
        <v>2</v>
      </c>
      <c r="P269" s="5" t="e">
        <f>IF(#REF!=#REF!,IF(K269="Stroke",IF(K270="Stroke",IF(#REF!=#REF!,IF(Q269=Q270,IF((J270-J269)&lt;0,1000+J270-J269-O269,J270-J269-O269),""),""),""),""),"")</f>
        <v>#REF!</v>
      </c>
      <c r="Q269" s="5">
        <v>1</v>
      </c>
      <c r="R269" s="5" t="e">
        <f>IF(#REF!&lt;&gt;#REF!,COUNTIFS($K$112:$K$1378,$K$112,#REF!,#REF!),"")</f>
        <v>#REF!</v>
      </c>
      <c r="S269" s="5" t="e">
        <f>IF(AND(#REF!&lt;&gt;#REF!,#REF!=#REF!,M269="positive",M270="negative"),1,"")</f>
        <v>#REF!</v>
      </c>
      <c r="T269" s="5" t="e">
        <f>IF(AND(#REF!=#REF!,K:K="stroke",M:M="positive",S269&lt;&gt;"1"),1,"")</f>
        <v>#REF!</v>
      </c>
      <c r="U269" s="5" t="e">
        <f>IF((AND(R269&lt;&gt;"",W269&lt;&gt;1,K:K="stroke",M:M="negative",#REF!=#REF!)),IF(W269&lt;&gt;0,"",1),"")</f>
        <v>#REF!</v>
      </c>
      <c r="V269" s="5" t="e">
        <f t="shared" si="13"/>
        <v>#REF!</v>
      </c>
      <c r="W269" s="5" t="e">
        <f>IF(#REF!&lt;&gt;#REF!,COUNTIFS($K$112:$K$1378,"up",#REF!,#REF!),"")</f>
        <v>#REF!</v>
      </c>
      <c r="X269" s="5" t="e">
        <f>IF(#REF!&lt;&gt;#REF!,COUNTIFS($K$112:$K$1378,"SRS",#REF!,#REF!),"")</f>
        <v>#REF!</v>
      </c>
      <c r="Y269" s="5" t="e">
        <f>IF(R269&lt;&gt;"",IF(R269=1,"",COUNTIFS($O$112:$O$1378,"&gt;40",#REF!,#REF!)),"")</f>
        <v>#REF!</v>
      </c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>
      <c r="A270" s="1">
        <f t="shared" si="14"/>
        <v>62466</v>
      </c>
      <c r="B270" s="2" t="str">
        <f t="shared" si="15"/>
        <v>2017102117216</v>
      </c>
      <c r="C270" s="1" t="str">
        <f t="shared" si="16"/>
        <v>20171021</v>
      </c>
      <c r="D270" s="1">
        <v>2017</v>
      </c>
      <c r="E270" s="1">
        <v>10</v>
      </c>
      <c r="F270" s="1">
        <v>21</v>
      </c>
      <c r="G270" s="1">
        <v>17</v>
      </c>
      <c r="H270" s="1">
        <v>21</v>
      </c>
      <c r="I270" s="1">
        <v>6</v>
      </c>
      <c r="J270" s="1">
        <v>157</v>
      </c>
      <c r="K270" s="1" t="s">
        <v>11</v>
      </c>
      <c r="L270" s="1" t="e">
        <f>IF(#REF!=#REF!,IF(K270="Stroke",IF(K271="Stroke",IF((J271-J270)&lt;0,1000+J271-J270,J271-J270),""),""),"")</f>
        <v>#REF!</v>
      </c>
      <c r="M270" s="1" t="s">
        <v>1</v>
      </c>
      <c r="N270" s="1" t="s">
        <v>2</v>
      </c>
      <c r="O270" s="1">
        <v>0.5</v>
      </c>
      <c r="P270" s="1" t="e">
        <f>IF(#REF!=#REF!,IF(K270="Stroke",IF(K271="Stroke",IF(#REF!=#REF!,IF(Q270=Q271,IF((J271-J270)&lt;0,1000+J271-J270-O270,J271-J270-O270),""),""),""),""),"")</f>
        <v>#REF!</v>
      </c>
      <c r="Q270" s="1">
        <v>1</v>
      </c>
      <c r="R270" s="1" t="e">
        <f>IF(#REF!&lt;&gt;#REF!,COUNTIFS($K$112:$K$1378,$K$112,#REF!,#REF!),"")</f>
        <v>#REF!</v>
      </c>
      <c r="S270" s="1" t="e">
        <f>IF(AND(#REF!&lt;&gt;#REF!,#REF!=#REF!,M270="positive",M271="negative"),1,"")</f>
        <v>#REF!</v>
      </c>
      <c r="T270" s="1" t="e">
        <f>IF(AND(#REF!=#REF!,K:K="stroke",M:M="positive",S270&lt;&gt;"1"),1,"")</f>
        <v>#REF!</v>
      </c>
      <c r="U270" s="1" t="e">
        <f>IF((AND(R270&lt;&gt;"",W270&lt;&gt;1,K:K="stroke",M:M="negative",#REF!=#REF!)),IF(W270&lt;&gt;0,"",1),"")</f>
        <v>#REF!</v>
      </c>
      <c r="V270" s="1" t="e">
        <f t="shared" si="13"/>
        <v>#REF!</v>
      </c>
      <c r="W270" s="1" t="e">
        <f>IF(#REF!&lt;&gt;#REF!,COUNTIFS($K$112:$K$1378,"up",#REF!,#REF!),"")</f>
        <v>#REF!</v>
      </c>
      <c r="X270" s="1" t="e">
        <f>IF(#REF!&lt;&gt;#REF!,COUNTIFS($K$112:$K$1378,"SRS",#REF!,#REF!),"")</f>
        <v>#REF!</v>
      </c>
      <c r="Y270" s="1" t="e">
        <f>IF(R270&lt;&gt;"",IF(R270=1,"",COUNTIFS($O$112:$O$1378,"&gt;40",#REF!,#REF!)),"")</f>
        <v>#REF!</v>
      </c>
    </row>
    <row r="271" spans="1:34">
      <c r="A271" s="1">
        <f t="shared" si="14"/>
        <v>62466</v>
      </c>
      <c r="B271" s="2" t="str">
        <f t="shared" si="15"/>
        <v>2017102117216</v>
      </c>
      <c r="C271" s="1" t="str">
        <f t="shared" si="16"/>
        <v>20171021</v>
      </c>
      <c r="D271" s="1">
        <v>2017</v>
      </c>
      <c r="E271" s="1">
        <v>10</v>
      </c>
      <c r="F271" s="1">
        <v>21</v>
      </c>
      <c r="G271" s="1">
        <v>17</v>
      </c>
      <c r="H271" s="1">
        <v>21</v>
      </c>
      <c r="I271" s="1">
        <v>6</v>
      </c>
      <c r="J271" s="1">
        <v>188</v>
      </c>
      <c r="K271" s="1" t="s">
        <v>11</v>
      </c>
      <c r="L271" s="1" t="e">
        <f>IF(#REF!=#REF!,IF(K271="Stroke",IF(K272="Stroke",IF((J272-J271)&lt;0,1000+J272-J271,J272-J271),""),""),"")</f>
        <v>#REF!</v>
      </c>
      <c r="M271" s="1" t="s">
        <v>1</v>
      </c>
      <c r="N271" s="1" t="s">
        <v>2</v>
      </c>
      <c r="O271" s="1">
        <v>1.5</v>
      </c>
      <c r="P271" s="1" t="e">
        <f>IF(#REF!=#REF!,IF(K271="Stroke",IF(K272="Stroke",IF(#REF!=#REF!,IF(Q271=Q272,IF((J272-J271)&lt;0,1000+J272-J271-O271,J272-J271-O271),""),""),""),""),"")</f>
        <v>#REF!</v>
      </c>
      <c r="Q271" s="1">
        <v>1</v>
      </c>
      <c r="R271" s="1" t="e">
        <f>IF(#REF!&lt;&gt;#REF!,COUNTIFS($K$112:$K$1378,$K$112,#REF!,#REF!),"")</f>
        <v>#REF!</v>
      </c>
      <c r="S271" s="1" t="e">
        <f>IF(AND(#REF!&lt;&gt;#REF!,#REF!=#REF!,M271="positive",M272="negative"),1,"")</f>
        <v>#REF!</v>
      </c>
      <c r="T271" s="1" t="e">
        <f>IF(AND(#REF!=#REF!,K:K="stroke",M:M="positive",S271&lt;&gt;"1"),1,"")</f>
        <v>#REF!</v>
      </c>
      <c r="U271" s="1" t="e">
        <f>IF((AND(R271&lt;&gt;"",W271&lt;&gt;1,K:K="stroke",M:M="negative",#REF!=#REF!)),IF(W271&lt;&gt;0,"",1),"")</f>
        <v>#REF!</v>
      </c>
      <c r="V271" s="1" t="e">
        <f t="shared" si="13"/>
        <v>#REF!</v>
      </c>
      <c r="W271" s="1" t="e">
        <f>IF(#REF!&lt;&gt;#REF!,COUNTIFS($K$112:$K$1378,"up",#REF!,#REF!),"")</f>
        <v>#REF!</v>
      </c>
      <c r="X271" s="1" t="e">
        <f>IF(#REF!&lt;&gt;#REF!,COUNTIFS($K$112:$K$1378,"SRS",#REF!,#REF!),"")</f>
        <v>#REF!</v>
      </c>
      <c r="Y271" s="1" t="e">
        <f>IF(R271&lt;&gt;"",IF(R271=1,"",COUNTIFS($O$112:$O$1378,"&gt;40",#REF!,#REF!)),"")</f>
        <v>#REF!</v>
      </c>
    </row>
    <row r="272" spans="1:34" s="5" customFormat="1">
      <c r="A272" s="1">
        <f t="shared" si="14"/>
        <v>62466</v>
      </c>
      <c r="B272" s="2" t="str">
        <f t="shared" si="15"/>
        <v>2017102117216</v>
      </c>
      <c r="C272" s="1" t="str">
        <f t="shared" si="16"/>
        <v>20171021</v>
      </c>
      <c r="D272" s="1">
        <v>2017</v>
      </c>
      <c r="E272" s="1">
        <v>10</v>
      </c>
      <c r="F272" s="1">
        <v>21</v>
      </c>
      <c r="G272" s="1">
        <v>17</v>
      </c>
      <c r="H272" s="1">
        <v>21</v>
      </c>
      <c r="I272" s="1">
        <v>6</v>
      </c>
      <c r="J272" s="1">
        <v>205</v>
      </c>
      <c r="K272" s="1" t="s">
        <v>11</v>
      </c>
      <c r="L272" s="1" t="e">
        <f>IF(#REF!=#REF!,IF(K272="Stroke",IF(K273="Stroke",IF((J273-J272)&lt;0,1000+J273-J272,J273-J272),""),""),"")</f>
        <v>#REF!</v>
      </c>
      <c r="M272" s="1" t="s">
        <v>1</v>
      </c>
      <c r="N272" s="1" t="s">
        <v>2</v>
      </c>
      <c r="O272" s="1">
        <v>4</v>
      </c>
      <c r="P272" s="1" t="e">
        <f>IF(#REF!=#REF!,IF(K272="Stroke",IF(K273="Stroke",IF(#REF!=#REF!,IF(Q272=Q273,IF((J273-J272)&lt;0,1000+J273-J272-O272,J273-J272-O272),""),""),""),""),"")</f>
        <v>#REF!</v>
      </c>
      <c r="Q272" s="1">
        <v>1</v>
      </c>
      <c r="R272" s="1" t="e">
        <f>IF(#REF!&lt;&gt;#REF!,COUNTIFS($K$112:$K$1378,$K$112,#REF!,#REF!),"")</f>
        <v>#REF!</v>
      </c>
      <c r="S272" s="1" t="e">
        <f>IF(AND(#REF!&lt;&gt;#REF!,#REF!=#REF!,M272="positive",M273="negative"),1,"")</f>
        <v>#REF!</v>
      </c>
      <c r="T272" s="1" t="e">
        <f>IF(AND(#REF!=#REF!,K:K="stroke",M:M="positive",S272&lt;&gt;"1"),1,"")</f>
        <v>#REF!</v>
      </c>
      <c r="U272" s="1" t="e">
        <f>IF((AND(R272&lt;&gt;"",W272&lt;&gt;1,K:K="stroke",M:M="negative",#REF!=#REF!)),IF(W272&lt;&gt;0,"",1),"")</f>
        <v>#REF!</v>
      </c>
      <c r="V272" s="1" t="e">
        <f t="shared" si="13"/>
        <v>#REF!</v>
      </c>
      <c r="W272" s="1" t="e">
        <f>IF(#REF!&lt;&gt;#REF!,COUNTIFS($K$112:$K$1378,"up",#REF!,#REF!),"")</f>
        <v>#REF!</v>
      </c>
      <c r="X272" s="1" t="e">
        <f>IF(#REF!&lt;&gt;#REF!,COUNTIFS($K$112:$K$1378,"SRS",#REF!,#REF!),"")</f>
        <v>#REF!</v>
      </c>
      <c r="Y272" s="1" t="e">
        <f>IF(R272&lt;&gt;"",IF(R272=1,"",COUNTIFS($O$112:$O$1378,"&gt;40",#REF!,#REF!)),"")</f>
        <v>#REF!</v>
      </c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s="11" customFormat="1">
      <c r="A273" s="1">
        <f t="shared" si="14"/>
        <v>62466</v>
      </c>
      <c r="B273" s="2" t="str">
        <f t="shared" si="15"/>
        <v>2017102117216</v>
      </c>
      <c r="C273" s="1" t="str">
        <f t="shared" si="16"/>
        <v>20171021</v>
      </c>
      <c r="D273" s="1">
        <v>2017</v>
      </c>
      <c r="E273" s="1">
        <v>10</v>
      </c>
      <c r="F273" s="1">
        <v>21</v>
      </c>
      <c r="G273" s="1">
        <v>17</v>
      </c>
      <c r="H273" s="1">
        <v>21</v>
      </c>
      <c r="I273" s="1">
        <v>6</v>
      </c>
      <c r="J273" s="1">
        <v>241</v>
      </c>
      <c r="K273" s="1" t="s">
        <v>11</v>
      </c>
      <c r="L273" s="1" t="e">
        <f>IF(#REF!=#REF!,IF(K273="Stroke",IF(K274="Stroke",IF((J274-J273)&lt;0,1000+J274-J273,J274-J273),""),""),"")</f>
        <v>#REF!</v>
      </c>
      <c r="M273" s="1" t="s">
        <v>1</v>
      </c>
      <c r="N273" s="1" t="s">
        <v>2</v>
      </c>
      <c r="O273" s="1">
        <v>13</v>
      </c>
      <c r="P273" s="1" t="e">
        <f>IF(#REF!=#REF!,IF(K273="Stroke",IF(K274="Stroke",IF(#REF!=#REF!,IF(Q273=Q274,IF((J274-J273)&lt;0,1000+J274-J273-O273,J274-J273-O273),""),""),""),""),"")</f>
        <v>#REF!</v>
      </c>
      <c r="Q273" s="1">
        <v>1</v>
      </c>
      <c r="R273" s="1" t="e">
        <f>IF(#REF!&lt;&gt;#REF!,COUNTIFS($K$112:$K$1378,$K$112,#REF!,#REF!),"")</f>
        <v>#REF!</v>
      </c>
      <c r="S273" s="1" t="e">
        <f>IF(AND(#REF!&lt;&gt;#REF!,#REF!=#REF!,M273="positive",M274="negative"),1,"")</f>
        <v>#REF!</v>
      </c>
      <c r="T273" s="1" t="e">
        <f>IF(AND(#REF!=#REF!,K:K="stroke",M:M="positive",S273&lt;&gt;"1"),1,"")</f>
        <v>#REF!</v>
      </c>
      <c r="U273" s="1" t="e">
        <f>IF((AND(R273&lt;&gt;"",W273&lt;&gt;1,K:K="stroke",M:M="negative",#REF!=#REF!)),IF(W273&lt;&gt;0,"",1),"")</f>
        <v>#REF!</v>
      </c>
      <c r="V273" s="1" t="e">
        <f t="shared" si="13"/>
        <v>#REF!</v>
      </c>
      <c r="W273" s="1" t="e">
        <f>IF(#REF!&lt;&gt;#REF!,COUNTIFS($K$112:$K$1378,"up",#REF!,#REF!),"")</f>
        <v>#REF!</v>
      </c>
      <c r="X273" s="1" t="e">
        <f>IF(#REF!&lt;&gt;#REF!,COUNTIFS($K$112:$K$1378,"SRS",#REF!,#REF!),"")</f>
        <v>#REF!</v>
      </c>
      <c r="Y273" s="1" t="e">
        <f>IF(R273&lt;&gt;"",IF(R273=1,"",COUNTIFS($O$112:$O$1378,"&gt;40",#REF!,#REF!)),"")</f>
        <v>#REF!</v>
      </c>
      <c r="Z273" s="1" t="s">
        <v>15</v>
      </c>
      <c r="AA273" s="1"/>
      <c r="AB273" s="1"/>
      <c r="AC273" s="1"/>
      <c r="AD273" s="1"/>
      <c r="AE273" s="1"/>
      <c r="AF273" s="1"/>
      <c r="AG273" s="1"/>
      <c r="AH273" s="1"/>
    </row>
    <row r="274" spans="1:34">
      <c r="A274" s="1">
        <f t="shared" si="14"/>
        <v>62466</v>
      </c>
      <c r="B274" s="2" t="str">
        <f t="shared" si="15"/>
        <v>2017102117216</v>
      </c>
      <c r="C274" s="1" t="str">
        <f t="shared" si="16"/>
        <v>20171021</v>
      </c>
      <c r="D274" s="1">
        <v>2017</v>
      </c>
      <c r="E274" s="1">
        <v>10</v>
      </c>
      <c r="F274" s="1">
        <v>21</v>
      </c>
      <c r="G274" s="1">
        <v>17</v>
      </c>
      <c r="H274" s="1">
        <v>21</v>
      </c>
      <c r="I274" s="1">
        <v>6</v>
      </c>
      <c r="J274" s="1">
        <v>306</v>
      </c>
      <c r="K274" s="1" t="s">
        <v>11</v>
      </c>
      <c r="L274" s="1" t="e">
        <f>IF(#REF!=#REF!,IF(K274="Stroke",IF(K275="Stroke",IF((J275-J274)&lt;0,1000+J275-J274,J275-J274),""),""),"")</f>
        <v>#REF!</v>
      </c>
      <c r="M274" s="1" t="s">
        <v>1</v>
      </c>
      <c r="N274" s="1" t="s">
        <v>2</v>
      </c>
      <c r="O274" s="1">
        <v>3</v>
      </c>
      <c r="P274" s="1" t="e">
        <f>IF(#REF!=#REF!,IF(K274="Stroke",IF(K275="Stroke",IF(#REF!=#REF!,IF(Q274=Q275,IF((J275-J274)&lt;0,1000+J275-J274-O274,J275-J274-O274),""),""),""),""),"")</f>
        <v>#REF!</v>
      </c>
      <c r="Q274" s="1">
        <v>1</v>
      </c>
      <c r="R274" s="1" t="e">
        <f>IF(#REF!&lt;&gt;#REF!,COUNTIFS($K$112:$K$1378,$K$112,#REF!,#REF!),"")</f>
        <v>#REF!</v>
      </c>
      <c r="S274" s="1" t="e">
        <f>IF(AND(#REF!&lt;&gt;#REF!,#REF!=#REF!,M274="positive",M275="negative"),1,"")</f>
        <v>#REF!</v>
      </c>
      <c r="T274" s="1" t="e">
        <f>IF(AND(#REF!=#REF!,K:K="stroke",M:M="positive",S274&lt;&gt;"1"),1,"")</f>
        <v>#REF!</v>
      </c>
      <c r="U274" s="1" t="e">
        <f>IF((AND(R274&lt;&gt;"",W274&lt;&gt;1,K:K="stroke",M:M="negative",#REF!=#REF!)),IF(W274&lt;&gt;0,"",1),"")</f>
        <v>#REF!</v>
      </c>
      <c r="V274" s="1" t="e">
        <f t="shared" si="13"/>
        <v>#REF!</v>
      </c>
      <c r="W274" s="1" t="e">
        <f>IF(#REF!&lt;&gt;#REF!,COUNTIFS($K$112:$K$1378,"up",#REF!,#REF!),"")</f>
        <v>#REF!</v>
      </c>
      <c r="X274" s="1" t="e">
        <f>IF(#REF!&lt;&gt;#REF!,COUNTIFS($K$112:$K$1378,"SRS",#REF!,#REF!),"")</f>
        <v>#REF!</v>
      </c>
      <c r="Y274" s="1" t="e">
        <f>IF(R274&lt;&gt;"",IF(R274=1,"",COUNTIFS($O$112:$O$1378,"&gt;40",#REF!,#REF!)),"")</f>
        <v>#REF!</v>
      </c>
    </row>
    <row r="275" spans="1:34">
      <c r="A275" s="1">
        <f t="shared" si="14"/>
        <v>62466</v>
      </c>
      <c r="B275" s="2" t="str">
        <f t="shared" si="15"/>
        <v>2017102117216</v>
      </c>
      <c r="C275" s="1" t="str">
        <f t="shared" si="16"/>
        <v>20171021</v>
      </c>
      <c r="D275" s="1">
        <v>2017</v>
      </c>
      <c r="E275" s="1">
        <v>10</v>
      </c>
      <c r="F275" s="1">
        <v>21</v>
      </c>
      <c r="G275" s="1">
        <v>17</v>
      </c>
      <c r="H275" s="1">
        <v>21</v>
      </c>
      <c r="I275" s="1">
        <v>6</v>
      </c>
      <c r="J275" s="1">
        <v>368</v>
      </c>
      <c r="K275" s="1" t="s">
        <v>11</v>
      </c>
      <c r="L275" s="1" t="e">
        <f>IF(#REF!=#REF!,IF(K275="Stroke",IF(K276="Stroke",IF((J276-J275)&lt;0,1000+J276-J275,J276-J275),""),""),"")</f>
        <v>#REF!</v>
      </c>
      <c r="M275" s="1" t="s">
        <v>1</v>
      </c>
      <c r="N275" s="1" t="s">
        <v>2</v>
      </c>
      <c r="O275" s="1">
        <v>4</v>
      </c>
      <c r="P275" s="1" t="e">
        <f>IF(#REF!=#REF!,IF(K275="Stroke",IF(K276="Stroke",IF(#REF!=#REF!,IF(Q275=Q276,IF((J276-J275)&lt;0,1000+J276-J275-O275,J276-J275-O275),""),""),""),""),"")</f>
        <v>#REF!</v>
      </c>
      <c r="Q275" s="1">
        <v>1</v>
      </c>
      <c r="R275" s="1" t="e">
        <f>IF(#REF!&lt;&gt;#REF!,COUNTIFS($K$112:$K$1378,$K$112,#REF!,#REF!),"")</f>
        <v>#REF!</v>
      </c>
      <c r="S275" s="1" t="e">
        <f>IF(AND(#REF!&lt;&gt;#REF!,#REF!=#REF!,M275="positive",M276="negative"),1,"")</f>
        <v>#REF!</v>
      </c>
      <c r="T275" s="1" t="e">
        <f>IF(AND(#REF!=#REF!,K:K="stroke",M:M="positive",S275&lt;&gt;"1"),1,"")</f>
        <v>#REF!</v>
      </c>
      <c r="U275" s="1" t="e">
        <f>IF((AND(R275&lt;&gt;"",W275&lt;&gt;1,K:K="stroke",M:M="negative",#REF!=#REF!)),IF(W275&lt;&gt;0,"",1),"")</f>
        <v>#REF!</v>
      </c>
      <c r="V275" s="1" t="e">
        <f t="shared" si="13"/>
        <v>#REF!</v>
      </c>
      <c r="W275" s="1" t="e">
        <f>IF(#REF!&lt;&gt;#REF!,COUNTIFS($K$112:$K$1378,"up",#REF!,#REF!),"")</f>
        <v>#REF!</v>
      </c>
      <c r="X275" s="1" t="e">
        <f>IF(#REF!&lt;&gt;#REF!,COUNTIFS($K$112:$K$1378,"SRS",#REF!,#REF!),"")</f>
        <v>#REF!</v>
      </c>
      <c r="Y275" s="1" t="e">
        <f>IF(R275&lt;&gt;"",IF(R275=1,"",COUNTIFS($O$112:$O$1378,"&gt;40",#REF!,#REF!)),"")</f>
        <v>#REF!</v>
      </c>
      <c r="Z275" s="1" t="s">
        <v>15</v>
      </c>
    </row>
    <row r="276" spans="1:34">
      <c r="A276" s="1">
        <f t="shared" si="14"/>
        <v>62466</v>
      </c>
      <c r="B276" s="2" t="str">
        <f t="shared" si="15"/>
        <v>2017102117216</v>
      </c>
      <c r="C276" s="1" t="str">
        <f t="shared" si="16"/>
        <v>20171021</v>
      </c>
      <c r="D276" s="1">
        <v>2017</v>
      </c>
      <c r="E276" s="1">
        <v>10</v>
      </c>
      <c r="F276" s="1">
        <v>21</v>
      </c>
      <c r="G276" s="1">
        <v>17</v>
      </c>
      <c r="H276" s="1">
        <v>21</v>
      </c>
      <c r="I276" s="1">
        <v>6</v>
      </c>
      <c r="J276" s="1">
        <v>426</v>
      </c>
      <c r="K276" s="1" t="s">
        <v>11</v>
      </c>
      <c r="L276" s="1" t="e">
        <f>IF(#REF!=#REF!,IF(K276="Stroke",IF(K277="Stroke",IF((J277-J276)&lt;0,1000+J277-J276,J277-J276),""),""),"")</f>
        <v>#REF!</v>
      </c>
      <c r="M276" s="1" t="s">
        <v>1</v>
      </c>
      <c r="N276" s="1" t="s">
        <v>2</v>
      </c>
      <c r="O276" s="1">
        <v>9</v>
      </c>
      <c r="P276" s="1" t="e">
        <f>IF(#REF!=#REF!,IF(K276="Stroke",IF(K277="Stroke",IF(#REF!=#REF!,IF(Q276=Q277,IF((J277-J276)&lt;0,1000+J277-J276-O276,J277-J276-O276),""),""),""),""),"")</f>
        <v>#REF!</v>
      </c>
      <c r="Q276" s="1">
        <v>1</v>
      </c>
      <c r="R276" s="1" t="e">
        <f>IF(#REF!&lt;&gt;#REF!,COUNTIFS($K$112:$K$1378,$K$112,#REF!,#REF!),"")</f>
        <v>#REF!</v>
      </c>
      <c r="S276" s="1" t="e">
        <f>IF(AND(#REF!&lt;&gt;#REF!,#REF!=#REF!,M276="positive",M277="negative"),1,"")</f>
        <v>#REF!</v>
      </c>
      <c r="T276" s="1" t="e">
        <f>IF(AND(#REF!=#REF!,K:K="stroke",M:M="positive",S276&lt;&gt;"1"),1,"")</f>
        <v>#REF!</v>
      </c>
      <c r="U276" s="1" t="e">
        <f>IF((AND(R276&lt;&gt;"",W276&lt;&gt;1,K:K="stroke",M:M="negative",#REF!=#REF!)),IF(W276&lt;&gt;0,"",1),"")</f>
        <v>#REF!</v>
      </c>
      <c r="V276" s="1" t="e">
        <f t="shared" si="13"/>
        <v>#REF!</v>
      </c>
      <c r="W276" s="1" t="e">
        <f>IF(#REF!&lt;&gt;#REF!,COUNTIFS($K$112:$K$1378,"up",#REF!,#REF!),"")</f>
        <v>#REF!</v>
      </c>
      <c r="X276" s="1" t="e">
        <f>IF(#REF!&lt;&gt;#REF!,COUNTIFS($K$112:$K$1378,"SRS",#REF!,#REF!),"")</f>
        <v>#REF!</v>
      </c>
      <c r="Y276" s="1" t="e">
        <f>IF(R276&lt;&gt;"",IF(R276=1,"",COUNTIFS($O$112:$O$1378,"&gt;40",#REF!,#REF!)),"")</f>
        <v>#REF!</v>
      </c>
      <c r="Z276" s="1" t="s">
        <v>15</v>
      </c>
    </row>
    <row r="277" spans="1:34" s="5" customFormat="1">
      <c r="A277" s="1">
        <f t="shared" si="14"/>
        <v>62466</v>
      </c>
      <c r="B277" s="2" t="str">
        <f t="shared" si="15"/>
        <v>2017102117216</v>
      </c>
      <c r="C277" s="1" t="str">
        <f t="shared" si="16"/>
        <v>20171021</v>
      </c>
      <c r="D277" s="1">
        <v>2017</v>
      </c>
      <c r="E277" s="1">
        <v>10</v>
      </c>
      <c r="F277" s="1">
        <v>21</v>
      </c>
      <c r="G277" s="1">
        <v>17</v>
      </c>
      <c r="H277" s="1">
        <v>21</v>
      </c>
      <c r="I277" s="1">
        <v>6</v>
      </c>
      <c r="J277" s="1">
        <v>483</v>
      </c>
      <c r="K277" s="1" t="s">
        <v>11</v>
      </c>
      <c r="L277" s="1" t="e">
        <f>IF(#REF!=#REF!,IF(K277="Stroke",IF(K278="Stroke",IF((J278-J277)&lt;0,1000+J278-J277,J278-J277),""),""),"")</f>
        <v>#REF!</v>
      </c>
      <c r="M277" s="1" t="s">
        <v>1</v>
      </c>
      <c r="N277" s="1" t="s">
        <v>2</v>
      </c>
      <c r="O277" s="1">
        <v>11</v>
      </c>
      <c r="P277" s="1" t="e">
        <f>IF(#REF!=#REF!,IF(K277="Stroke",IF(K278="Stroke",IF(#REF!=#REF!,IF(Q277=Q278,IF((J278-J277)&lt;0,1000+J278-J277-O277,J278-J277-O277),""),""),""),""),"")</f>
        <v>#REF!</v>
      </c>
      <c r="Q277" s="1">
        <v>1</v>
      </c>
      <c r="R277" s="1" t="e">
        <f>IF(#REF!&lt;&gt;#REF!,COUNTIFS($K$112:$K$1378,$K$112,#REF!,#REF!),"")</f>
        <v>#REF!</v>
      </c>
      <c r="S277" s="1" t="e">
        <f>IF(AND(#REF!&lt;&gt;#REF!,#REF!=#REF!,M277="positive",M278="negative"),1,"")</f>
        <v>#REF!</v>
      </c>
      <c r="T277" s="1" t="e">
        <f>IF(AND(#REF!=#REF!,K:K="stroke",M:M="positive",S277&lt;&gt;"1"),1,"")</f>
        <v>#REF!</v>
      </c>
      <c r="U277" s="1" t="e">
        <f>IF((AND(R277&lt;&gt;"",W277&lt;&gt;1,K:K="stroke",M:M="negative",#REF!=#REF!)),IF(W277&lt;&gt;0,"",1),"")</f>
        <v>#REF!</v>
      </c>
      <c r="V277" s="1" t="e">
        <f t="shared" si="13"/>
        <v>#REF!</v>
      </c>
      <c r="W277" s="1" t="e">
        <f>IF(#REF!&lt;&gt;#REF!,COUNTIFS($K$112:$K$1378,"up",#REF!,#REF!),"")</f>
        <v>#REF!</v>
      </c>
      <c r="X277" s="1" t="e">
        <f>IF(#REF!&lt;&gt;#REF!,COUNTIFS($K$112:$K$1378,"SRS",#REF!,#REF!),"")</f>
        <v>#REF!</v>
      </c>
      <c r="Y277" s="1" t="e">
        <f>IF(R277&lt;&gt;"",IF(R277=1,"",COUNTIFS($O$112:$O$1378,"&gt;40",#REF!,#REF!)),"")</f>
        <v>#REF!</v>
      </c>
      <c r="Z277" s="1" t="s">
        <v>15</v>
      </c>
      <c r="AA277" s="1"/>
      <c r="AB277" s="1"/>
      <c r="AC277" s="1"/>
      <c r="AD277" s="1"/>
      <c r="AE277" s="1"/>
      <c r="AF277" s="1"/>
      <c r="AG277" s="1"/>
      <c r="AH277" s="1"/>
    </row>
    <row r="278" spans="1:34">
      <c r="A278" s="1">
        <f t="shared" si="14"/>
        <v>62466</v>
      </c>
      <c r="B278" s="2" t="str">
        <f t="shared" si="15"/>
        <v>2017102117216</v>
      </c>
      <c r="C278" s="1" t="str">
        <f t="shared" si="16"/>
        <v>20171021</v>
      </c>
      <c r="D278" s="1">
        <v>2017</v>
      </c>
      <c r="E278" s="1">
        <v>10</v>
      </c>
      <c r="F278" s="1">
        <v>21</v>
      </c>
      <c r="G278" s="1">
        <v>17</v>
      </c>
      <c r="H278" s="1">
        <v>21</v>
      </c>
      <c r="I278" s="1">
        <v>6</v>
      </c>
      <c r="J278" s="1">
        <v>521</v>
      </c>
      <c r="K278" s="1" t="s">
        <v>11</v>
      </c>
      <c r="L278" s="1" t="e">
        <f>IF(#REF!=#REF!,IF(K278="Stroke",IF(K279="Stroke",IF((J279-J278)&lt;0,1000+J279-J278,J279-J278),""),""),"")</f>
        <v>#REF!</v>
      </c>
      <c r="M278" s="1" t="s">
        <v>1</v>
      </c>
      <c r="N278" s="1" t="s">
        <v>2</v>
      </c>
      <c r="O278" s="1">
        <v>60</v>
      </c>
      <c r="P278" s="1" t="e">
        <f>IF(#REF!=#REF!,IF(K278="Stroke",IF(K279="Stroke",IF(#REF!=#REF!,IF(Q278=Q279,IF((J279-J278)&lt;0,1000+J279-J278-O278,J279-J278-O278),""),""),""),""),"")</f>
        <v>#REF!</v>
      </c>
      <c r="Q278" s="1">
        <v>1</v>
      </c>
      <c r="R278" s="1" t="e">
        <f>IF(#REF!&lt;&gt;#REF!,COUNTIFS($K$112:$K$1378,$K$112,#REF!,#REF!),"")</f>
        <v>#REF!</v>
      </c>
      <c r="S278" s="1" t="e">
        <f>IF(AND(#REF!&lt;&gt;#REF!,#REF!=#REF!,M278="positive",M279="negative"),1,"")</f>
        <v>#REF!</v>
      </c>
      <c r="T278" s="1" t="e">
        <f>IF(AND(#REF!=#REF!,K:K="stroke",M:M="positive",S278&lt;&gt;"1"),1,"")</f>
        <v>#REF!</v>
      </c>
      <c r="U278" s="1" t="e">
        <f>IF((AND(R278&lt;&gt;"",W278&lt;&gt;1,K:K="stroke",M:M="negative",#REF!=#REF!)),IF(W278&lt;&gt;0,"",1),"")</f>
        <v>#REF!</v>
      </c>
      <c r="V278" s="1" t="e">
        <f t="shared" si="13"/>
        <v>#REF!</v>
      </c>
      <c r="W278" s="1" t="e">
        <f>IF(#REF!&lt;&gt;#REF!,COUNTIFS($K$112:$K$1378,"up",#REF!,#REF!),"")</f>
        <v>#REF!</v>
      </c>
      <c r="X278" s="1" t="e">
        <f>IF(#REF!&lt;&gt;#REF!,COUNTIFS($K$112:$K$1378,"SRS",#REF!,#REF!),"")</f>
        <v>#REF!</v>
      </c>
      <c r="Y278" s="1" t="e">
        <f>IF(R278&lt;&gt;"",IF(R278=1,"",COUNTIFS($O$112:$O$1378,"&gt;40",#REF!,#REF!)),"")</f>
        <v>#REF!</v>
      </c>
    </row>
    <row r="279" spans="1:34">
      <c r="A279" s="1">
        <f t="shared" si="14"/>
        <v>62466</v>
      </c>
      <c r="B279" s="2" t="str">
        <f t="shared" si="15"/>
        <v>2017102117216</v>
      </c>
      <c r="C279" s="1" t="str">
        <f t="shared" si="16"/>
        <v>20171021</v>
      </c>
      <c r="D279" s="1">
        <v>2017</v>
      </c>
      <c r="E279" s="1">
        <v>10</v>
      </c>
      <c r="F279" s="1">
        <v>21</v>
      </c>
      <c r="G279" s="1">
        <v>17</v>
      </c>
      <c r="H279" s="1">
        <v>21</v>
      </c>
      <c r="I279" s="1">
        <v>6</v>
      </c>
      <c r="J279" s="1">
        <v>523</v>
      </c>
      <c r="K279" s="1" t="s">
        <v>4</v>
      </c>
      <c r="L279" s="1" t="e">
        <f>IF(#REF!=#REF!,IF(K279="Stroke",IF(K280="Stroke",IF((J280-J279)&lt;0,1000+J280-J279,J280-J279),""),""),"")</f>
        <v>#REF!</v>
      </c>
      <c r="M279" s="1" t="s">
        <v>1</v>
      </c>
      <c r="N279" s="1" t="s">
        <v>2</v>
      </c>
      <c r="O279" s="1">
        <v>0</v>
      </c>
      <c r="P279" s="1" t="e">
        <f>IF(#REF!=#REF!,IF(K279="Stroke",IF(K280="Stroke",IF(#REF!=#REF!,IF(Q279=Q280,IF((J280-J279)&lt;0,1000+J280-J279-O279,J280-J279-O279),""),""),""),""),"")</f>
        <v>#REF!</v>
      </c>
      <c r="Q279" s="1">
        <v>1</v>
      </c>
      <c r="R279" s="1" t="e">
        <f>IF(#REF!&lt;&gt;#REF!,COUNTIFS($K$112:$K$1378,$K$112,#REF!,#REF!),"")</f>
        <v>#REF!</v>
      </c>
      <c r="S279" s="1" t="e">
        <f>IF(AND(#REF!&lt;&gt;#REF!,#REF!=#REF!,M279="positive",M280="negative"),1,"")</f>
        <v>#REF!</v>
      </c>
      <c r="T279" s="1" t="e">
        <f>IF(AND(#REF!=#REF!,K:K="stroke",M:M="positive",S279&lt;&gt;"1"),1,"")</f>
        <v>#REF!</v>
      </c>
      <c r="U279" s="1" t="e">
        <f>IF((AND(R279&lt;&gt;"",W279&lt;&gt;1,K:K="stroke",M:M="negative",#REF!=#REF!)),IF(W279&lt;&gt;0,"",1),"")</f>
        <v>#REF!</v>
      </c>
      <c r="V279" s="1" t="e">
        <f t="shared" si="13"/>
        <v>#REF!</v>
      </c>
      <c r="W279" s="1" t="e">
        <f>IF(#REF!&lt;&gt;#REF!,COUNTIFS($K$112:$K$1378,"up",#REF!,#REF!),"")</f>
        <v>#REF!</v>
      </c>
      <c r="X279" s="1" t="e">
        <f>IF(#REF!&lt;&gt;#REF!,COUNTIFS($K$112:$K$1378,"SRS",#REF!,#REF!),"")</f>
        <v>#REF!</v>
      </c>
      <c r="Y279" s="1" t="e">
        <f>IF(R279&lt;&gt;"",IF(R279=1,"",COUNTIFS($O$112:$O$1378,"&gt;40",#REF!,#REF!)),"")</f>
        <v>#REF!</v>
      </c>
      <c r="Z279" s="1" t="s">
        <v>24</v>
      </c>
    </row>
    <row r="280" spans="1:34" s="5" customFormat="1">
      <c r="A280" s="1">
        <f t="shared" si="14"/>
        <v>62466</v>
      </c>
      <c r="B280" s="2" t="str">
        <f t="shared" si="15"/>
        <v>2017102117216</v>
      </c>
      <c r="C280" s="1" t="str">
        <f t="shared" si="16"/>
        <v>20171021</v>
      </c>
      <c r="D280" s="1">
        <v>2017</v>
      </c>
      <c r="E280" s="1">
        <v>10</v>
      </c>
      <c r="F280" s="1">
        <v>21</v>
      </c>
      <c r="G280" s="1">
        <v>17</v>
      </c>
      <c r="H280" s="1">
        <v>21</v>
      </c>
      <c r="I280" s="1">
        <v>6</v>
      </c>
      <c r="J280" s="1">
        <v>530</v>
      </c>
      <c r="K280" s="1" t="s">
        <v>4</v>
      </c>
      <c r="L280" s="1" t="e">
        <f>IF(#REF!=#REF!,IF(K280="Stroke",IF(K281="Stroke",IF((J281-J280)&lt;0,1000+J281-J280,J281-J280),""),""),"")</f>
        <v>#REF!</v>
      </c>
      <c r="M280" s="1" t="s">
        <v>1</v>
      </c>
      <c r="N280" s="1" t="s">
        <v>2</v>
      </c>
      <c r="O280" s="1">
        <v>0</v>
      </c>
      <c r="P280" s="1" t="e">
        <f>IF(#REF!=#REF!,IF(K280="Stroke",IF(K281="Stroke",IF(#REF!=#REF!,IF(Q280=Q281,IF((J281-J280)&lt;0,1000+J281-J280-O280,J281-J280-O280),""),""),""),""),"")</f>
        <v>#REF!</v>
      </c>
      <c r="Q280" s="1">
        <v>1</v>
      </c>
      <c r="R280" s="1" t="e">
        <f>IF(#REF!&lt;&gt;#REF!,COUNTIFS($K$112:$K$1378,$K$112,#REF!,#REF!),"")</f>
        <v>#REF!</v>
      </c>
      <c r="S280" s="1" t="e">
        <f>IF(AND(#REF!&lt;&gt;#REF!,#REF!=#REF!,M280="positive",M281="negative"),1,"")</f>
        <v>#REF!</v>
      </c>
      <c r="T280" s="1" t="e">
        <f>IF(AND(#REF!=#REF!,K:K="stroke",M:M="positive",S280&lt;&gt;"1"),1,"")</f>
        <v>#REF!</v>
      </c>
      <c r="U280" s="1" t="e">
        <f>IF((AND(R280&lt;&gt;"",W280&lt;&gt;1,K:K="stroke",M:M="negative",#REF!=#REF!)),IF(W280&lt;&gt;0,"",1),"")</f>
        <v>#REF!</v>
      </c>
      <c r="V280" s="1" t="e">
        <f t="shared" si="13"/>
        <v>#REF!</v>
      </c>
      <c r="W280" s="1" t="e">
        <f>IF(#REF!&lt;&gt;#REF!,COUNTIFS($K$112:$K$1378,"up",#REF!,#REF!),"")</f>
        <v>#REF!</v>
      </c>
      <c r="X280" s="1" t="e">
        <f>IF(#REF!&lt;&gt;#REF!,COUNTIFS($K$112:$K$1378,"SRS",#REF!,#REF!),"")</f>
        <v>#REF!</v>
      </c>
      <c r="Y280" s="1" t="e">
        <f>IF(R280&lt;&gt;"",IF(R280=1,"",COUNTIFS($O$112:$O$1378,"&gt;40",#REF!,#REF!)),"")</f>
        <v>#REF!</v>
      </c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s="11" customFormat="1">
      <c r="A281" s="1">
        <f t="shared" si="14"/>
        <v>62466</v>
      </c>
      <c r="B281" s="2" t="str">
        <f t="shared" si="15"/>
        <v>2017102117216</v>
      </c>
      <c r="C281" s="1" t="str">
        <f t="shared" si="16"/>
        <v>20171021</v>
      </c>
      <c r="D281" s="1">
        <v>2017</v>
      </c>
      <c r="E281" s="1">
        <v>10</v>
      </c>
      <c r="F281" s="1">
        <v>21</v>
      </c>
      <c r="G281" s="1">
        <v>17</v>
      </c>
      <c r="H281" s="1">
        <v>21</v>
      </c>
      <c r="I281" s="1">
        <v>6</v>
      </c>
      <c r="J281" s="1">
        <v>535</v>
      </c>
      <c r="K281" s="1" t="s">
        <v>4</v>
      </c>
      <c r="L281" s="1" t="e">
        <f>IF(#REF!=#REF!,IF(K281="Stroke",IF(K282="Stroke",IF((J282-J281)&lt;0,1000+J282-J281,J282-J281),""),""),"")</f>
        <v>#REF!</v>
      </c>
      <c r="M281" s="1" t="s">
        <v>1</v>
      </c>
      <c r="N281" s="1" t="s">
        <v>2</v>
      </c>
      <c r="O281" s="1">
        <v>0</v>
      </c>
      <c r="P281" s="1" t="e">
        <f>IF(#REF!=#REF!,IF(K281="Stroke",IF(K282="Stroke",IF(#REF!=#REF!,IF(Q281=Q282,IF((J282-J281)&lt;0,1000+J282-J281-O281,J282-J281-O281),""),""),""),""),"")</f>
        <v>#REF!</v>
      </c>
      <c r="Q281" s="1">
        <v>1</v>
      </c>
      <c r="R281" s="1" t="e">
        <f>IF(#REF!&lt;&gt;#REF!,COUNTIFS($K$112:$K$1378,$K$112,#REF!,#REF!),"")</f>
        <v>#REF!</v>
      </c>
      <c r="S281" s="1" t="e">
        <f>IF(AND(#REF!&lt;&gt;#REF!,#REF!=#REF!,M281="positive",M282="negative"),1,"")</f>
        <v>#REF!</v>
      </c>
      <c r="T281" s="1" t="e">
        <f>IF(AND(#REF!=#REF!,K:K="stroke",M:M="positive",S281&lt;&gt;"1"),1,"")</f>
        <v>#REF!</v>
      </c>
      <c r="U281" s="1" t="e">
        <f>IF((AND(R281&lt;&gt;"",W281&lt;&gt;1,K:K="stroke",M:M="negative",#REF!=#REF!)),IF(W281&lt;&gt;0,"",1),"")</f>
        <v>#REF!</v>
      </c>
      <c r="V281" s="1" t="e">
        <f t="shared" si="13"/>
        <v>#REF!</v>
      </c>
      <c r="W281" s="1" t="e">
        <f>IF(#REF!&lt;&gt;#REF!,COUNTIFS($K$112:$K$1378,"up",#REF!,#REF!),"")</f>
        <v>#REF!</v>
      </c>
      <c r="X281" s="1" t="e">
        <f>IF(#REF!&lt;&gt;#REF!,COUNTIFS($K$112:$K$1378,"SRS",#REF!,#REF!),"")</f>
        <v>#REF!</v>
      </c>
      <c r="Y281" s="1" t="e">
        <f>IF(R281&lt;&gt;"",IF(R281=1,"",COUNTIFS($O$112:$O$1378,"&gt;40",#REF!,#REF!)),"")</f>
        <v>#REF!</v>
      </c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s="11" customFormat="1">
      <c r="A282" s="1">
        <f t="shared" si="14"/>
        <v>62466</v>
      </c>
      <c r="B282" s="2" t="str">
        <f t="shared" si="15"/>
        <v>2017102117216</v>
      </c>
      <c r="C282" s="1" t="str">
        <f t="shared" si="16"/>
        <v>20171021</v>
      </c>
      <c r="D282" s="1">
        <v>2017</v>
      </c>
      <c r="E282" s="1">
        <v>10</v>
      </c>
      <c r="F282" s="1">
        <v>21</v>
      </c>
      <c r="G282" s="1">
        <v>17</v>
      </c>
      <c r="H282" s="1">
        <v>21</v>
      </c>
      <c r="I282" s="1">
        <v>6</v>
      </c>
      <c r="J282" s="1">
        <v>699</v>
      </c>
      <c r="K282" s="1" t="s">
        <v>11</v>
      </c>
      <c r="L282" s="1" t="e">
        <f>IF(#REF!=#REF!,IF(K282="Stroke",IF(K283="Stroke",IF((J283-J282)&lt;0,1000+J283-J282,J283-J282),""),""),"")</f>
        <v>#REF!</v>
      </c>
      <c r="M282" s="1" t="s">
        <v>1</v>
      </c>
      <c r="N282" s="1" t="s">
        <v>2</v>
      </c>
      <c r="O282" s="1">
        <v>23</v>
      </c>
      <c r="P282" s="1" t="e">
        <f>IF(#REF!=#REF!,IF(K282="Stroke",IF(K283="Stroke",IF(#REF!=#REF!,IF(Q282=Q283,IF((J283-J282)&lt;0,1000+J283-J282-O282,J283-J282-O282),""),""),""),""),"")</f>
        <v>#REF!</v>
      </c>
      <c r="Q282" s="1">
        <v>1</v>
      </c>
      <c r="R282" s="1" t="e">
        <f>IF(#REF!&lt;&gt;#REF!,COUNTIFS($K$112:$K$1378,$K$112,#REF!,#REF!),"")</f>
        <v>#REF!</v>
      </c>
      <c r="S282" s="1" t="e">
        <f>IF(AND(#REF!&lt;&gt;#REF!,#REF!=#REF!,M282="positive",M283="negative"),1,"")</f>
        <v>#REF!</v>
      </c>
      <c r="T282" s="1" t="e">
        <f>IF(AND(#REF!=#REF!,K:K="stroke",M:M="positive",S282&lt;&gt;"1"),1,"")</f>
        <v>#REF!</v>
      </c>
      <c r="U282" s="1" t="e">
        <f>IF((AND(R282&lt;&gt;"",W282&lt;&gt;1,K:K="stroke",M:M="negative",#REF!=#REF!)),IF(W282&lt;&gt;0,"",1),"")</f>
        <v>#REF!</v>
      </c>
      <c r="V282" s="1" t="e">
        <f t="shared" si="13"/>
        <v>#REF!</v>
      </c>
      <c r="W282" s="1" t="e">
        <f>IF(#REF!&lt;&gt;#REF!,COUNTIFS($K$112:$K$1378,"up",#REF!,#REF!),"")</f>
        <v>#REF!</v>
      </c>
      <c r="X282" s="1" t="e">
        <f>IF(#REF!&lt;&gt;#REF!,COUNTIFS($K$112:$K$1378,"SRS",#REF!,#REF!),"")</f>
        <v>#REF!</v>
      </c>
      <c r="Y282" s="1" t="e">
        <f>IF(R282&lt;&gt;"",IF(R282=1,"",COUNTIFS($O$112:$O$1378,"&gt;40",#REF!,#REF!)),"")</f>
        <v>#REF!</v>
      </c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s="11" customFormat="1">
      <c r="A283" s="1">
        <f t="shared" si="14"/>
        <v>62466</v>
      </c>
      <c r="B283" s="2" t="str">
        <f t="shared" si="15"/>
        <v>2017102117216</v>
      </c>
      <c r="C283" s="1" t="str">
        <f t="shared" si="16"/>
        <v>20171021</v>
      </c>
      <c r="D283" s="1">
        <v>2017</v>
      </c>
      <c r="E283" s="1">
        <v>10</v>
      </c>
      <c r="F283" s="1">
        <v>21</v>
      </c>
      <c r="G283" s="1">
        <v>17</v>
      </c>
      <c r="H283" s="1">
        <v>21</v>
      </c>
      <c r="I283" s="1">
        <v>6</v>
      </c>
      <c r="J283" s="1">
        <v>793</v>
      </c>
      <c r="K283" s="1" t="s">
        <v>11</v>
      </c>
      <c r="L283" s="1" t="e">
        <f>IF(#REF!=#REF!,IF(K283="Stroke",IF(K284="Stroke",IF((J284-J283)&lt;0,1000+J284-J283,J284-J283),""),""),"")</f>
        <v>#REF!</v>
      </c>
      <c r="M283" s="1" t="s">
        <v>1</v>
      </c>
      <c r="N283" s="1" t="s">
        <v>2</v>
      </c>
      <c r="O283" s="1">
        <v>1</v>
      </c>
      <c r="P283" s="1" t="e">
        <f>IF(#REF!=#REF!,IF(K283="Stroke",IF(K284="Stroke",IF(#REF!=#REF!,IF(Q283=Q284,IF((J284-J283)&lt;0,1000+J284-J283-O283,J284-J283-O283),""),""),""),""),"")</f>
        <v>#REF!</v>
      </c>
      <c r="Q283" s="1">
        <v>1</v>
      </c>
      <c r="R283" s="1" t="e">
        <f>IF(#REF!&lt;&gt;#REF!,COUNTIFS($K$112:$K$1378,$K$112,#REF!,#REF!),"")</f>
        <v>#REF!</v>
      </c>
      <c r="S283" s="1" t="e">
        <f>IF(AND(#REF!&lt;&gt;#REF!,#REF!=#REF!,M283="positive",M284="negative"),1,"")</f>
        <v>#REF!</v>
      </c>
      <c r="T283" s="1" t="e">
        <f>IF(AND(#REF!=#REF!,K:K="stroke",M:M="positive",S283&lt;&gt;"1"),1,"")</f>
        <v>#REF!</v>
      </c>
      <c r="U283" s="1" t="e">
        <f>IF((AND(R283&lt;&gt;"",W283&lt;&gt;1,K:K="stroke",M:M="negative",#REF!=#REF!)),IF(W283&lt;&gt;0,"",1),"")</f>
        <v>#REF!</v>
      </c>
      <c r="V283" s="1" t="e">
        <f t="shared" si="13"/>
        <v>#REF!</v>
      </c>
      <c r="W283" s="1" t="e">
        <f>IF(#REF!&lt;&gt;#REF!,COUNTIFS($K$112:$K$1378,"up",#REF!,#REF!),"")</f>
        <v>#REF!</v>
      </c>
      <c r="X283" s="1" t="e">
        <f>IF(#REF!&lt;&gt;#REF!,COUNTIFS($K$112:$K$1378,"SRS",#REF!,#REF!),"")</f>
        <v>#REF!</v>
      </c>
      <c r="Y283" s="1" t="e">
        <f>IF(R283&lt;&gt;"",IF(R283=1,"",COUNTIFS($O$112:$O$1378,"&gt;40",#REF!,#REF!)),"")</f>
        <v>#REF!</v>
      </c>
      <c r="Z283" s="1" t="s">
        <v>25</v>
      </c>
      <c r="AA283" s="1"/>
      <c r="AB283" s="1"/>
      <c r="AC283" s="1"/>
      <c r="AD283" s="1"/>
      <c r="AE283" s="1"/>
      <c r="AF283" s="1"/>
      <c r="AG283" s="1"/>
      <c r="AH283" s="1"/>
    </row>
    <row r="284" spans="1:34">
      <c r="A284" s="5">
        <f t="shared" si="14"/>
        <v>63970</v>
      </c>
      <c r="B284" s="6" t="str">
        <f t="shared" si="15"/>
        <v>20171021174610</v>
      </c>
      <c r="C284" s="5" t="str">
        <f t="shared" si="16"/>
        <v>20171021</v>
      </c>
      <c r="D284" s="5">
        <v>2017</v>
      </c>
      <c r="E284" s="5">
        <v>10</v>
      </c>
      <c r="F284" s="5">
        <v>21</v>
      </c>
      <c r="G284" s="5">
        <v>17</v>
      </c>
      <c r="H284" s="5">
        <v>46</v>
      </c>
      <c r="I284" s="5">
        <v>10</v>
      </c>
      <c r="J284" s="5">
        <v>617</v>
      </c>
      <c r="K284" s="5" t="s">
        <v>11</v>
      </c>
      <c r="L284" s="5" t="e">
        <f>IF(#REF!=#REF!,IF(K284="Stroke",IF(K285="Stroke",IF((J285-J284)&lt;0,1000+J285-J284,J285-J284),""),""),"")</f>
        <v>#REF!</v>
      </c>
      <c r="M284" s="5" t="s">
        <v>1</v>
      </c>
      <c r="N284" s="5" t="s">
        <v>2</v>
      </c>
      <c r="O284" s="5">
        <v>3</v>
      </c>
      <c r="P284" s="5" t="e">
        <f>IF(#REF!=#REF!,IF(K284="Stroke",IF(K285="Stroke",IF(#REF!=#REF!,IF(Q284=Q285,IF((J285-J284)&lt;0,1000+J285-J284-O284,J285-J284-O284),""),""),""),""),"")</f>
        <v>#REF!</v>
      </c>
      <c r="Q284" s="5">
        <v>1</v>
      </c>
      <c r="R284" s="5" t="e">
        <f>IF(#REF!&lt;&gt;#REF!,COUNTIFS($K$112:$K$1378,$K$112,#REF!,#REF!),"")</f>
        <v>#REF!</v>
      </c>
      <c r="S284" s="5" t="e">
        <f>IF(AND(#REF!&lt;&gt;#REF!,#REF!=#REF!,M284="positive",M285="negative"),1,"")</f>
        <v>#REF!</v>
      </c>
      <c r="T284" s="5" t="e">
        <f>IF(AND(#REF!=#REF!,K:K="stroke",M:M="positive",S284&lt;&gt;"1"),1,"")</f>
        <v>#REF!</v>
      </c>
      <c r="U284" s="5" t="e">
        <f>IF((AND(R284&lt;&gt;"",W284&lt;&gt;1,K:K="stroke",M:M="negative",#REF!=#REF!)),IF(W284&lt;&gt;0,"",1),"")</f>
        <v>#REF!</v>
      </c>
      <c r="V284" s="5" t="e">
        <f t="shared" ref="V284:V315" si="17">IF(R284="","",(SUM(S284:U284)+W284))</f>
        <v>#REF!</v>
      </c>
      <c r="W284" s="5" t="e">
        <f>IF(#REF!&lt;&gt;#REF!,COUNTIFS($K$112:$K$1378,"up",#REF!,#REF!),"")</f>
        <v>#REF!</v>
      </c>
      <c r="X284" s="5" t="e">
        <f>IF(#REF!&lt;&gt;#REF!,COUNTIFS($K$112:$K$1378,"SRS",#REF!,#REF!),"")</f>
        <v>#REF!</v>
      </c>
      <c r="Y284" s="5" t="e">
        <f>IF(R284&lt;&gt;"",IF(R284=1,"",COUNTIFS($O$112:$O$1378,"&gt;40",#REF!,#REF!)),"")</f>
        <v>#REF!</v>
      </c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s="5" customFormat="1">
      <c r="A285" s="5">
        <f t="shared" si="14"/>
        <v>64347</v>
      </c>
      <c r="B285" s="6" t="str">
        <f t="shared" si="15"/>
        <v>20171021175227</v>
      </c>
      <c r="C285" s="5" t="str">
        <f t="shared" si="16"/>
        <v>20171021</v>
      </c>
      <c r="D285" s="5">
        <v>2017</v>
      </c>
      <c r="E285" s="5">
        <v>10</v>
      </c>
      <c r="F285" s="5">
        <v>21</v>
      </c>
      <c r="G285" s="5">
        <v>17</v>
      </c>
      <c r="H285" s="5">
        <v>52</v>
      </c>
      <c r="I285" s="5">
        <v>27</v>
      </c>
      <c r="J285" s="5">
        <v>828</v>
      </c>
      <c r="K285" s="5" t="s">
        <v>16</v>
      </c>
      <c r="L285" s="5" t="e">
        <f>IF(#REF!=#REF!,IF(K285="Stroke",IF(K286="Stroke",IF((J286-J285)&lt;0,1000+J286-J285,J286-J285),""),""),"")</f>
        <v>#REF!</v>
      </c>
      <c r="M285" s="5" t="s">
        <v>1</v>
      </c>
      <c r="N285" s="5" t="s">
        <v>2</v>
      </c>
      <c r="O285" s="5">
        <v>0</v>
      </c>
      <c r="P285" s="5" t="e">
        <f>IF(#REF!=#REF!,IF(K285="Stroke",IF(K286="Stroke",IF(#REF!=#REF!,IF(Q285=Q286,IF((J286-J285)&lt;0,1000+J286-J285-O285,J286-J285-O285),""),""),""),""),"")</f>
        <v>#REF!</v>
      </c>
      <c r="Q285" s="5">
        <v>1</v>
      </c>
      <c r="R285" s="5" t="e">
        <f>IF(#REF!&lt;&gt;#REF!,COUNTIFS($K$112:$K$1378,$K$112,#REF!,#REF!),"")</f>
        <v>#REF!</v>
      </c>
      <c r="S285" s="5" t="e">
        <f>IF(AND(#REF!&lt;&gt;#REF!,#REF!=#REF!,M285="positive",M286="negative"),1,"")</f>
        <v>#REF!</v>
      </c>
      <c r="T285" s="5" t="e">
        <f>IF(AND(#REF!=#REF!,K:K="stroke",M:M="positive",S285&lt;&gt;"1"),1,"")</f>
        <v>#REF!</v>
      </c>
      <c r="U285" s="5" t="e">
        <f>IF((AND(R285&lt;&gt;"",W285&lt;&gt;1,K:K="stroke",M:M="negative",#REF!=#REF!)),IF(W285&lt;&gt;0,"",1),"")</f>
        <v>#REF!</v>
      </c>
      <c r="V285" s="5" t="e">
        <f t="shared" si="17"/>
        <v>#REF!</v>
      </c>
      <c r="W285" s="5" t="e">
        <f>IF(#REF!&lt;&gt;#REF!,COUNTIFS($K$112:$K$1378,"up",#REF!,#REF!),"")</f>
        <v>#REF!</v>
      </c>
      <c r="X285" s="5" t="e">
        <f>IF(#REF!&lt;&gt;#REF!,COUNTIFS($K$112:$K$1378,"SRS",#REF!,#REF!),"")</f>
        <v>#REF!</v>
      </c>
      <c r="Y285" s="5" t="e">
        <f>IF(R285&lt;&gt;"",IF(R285=1,"",COUNTIFS($O$112:$O$1378,"&gt;40",#REF!,#REF!)),"")</f>
        <v>#REF!</v>
      </c>
    </row>
    <row r="286" spans="1:34" s="5" customFormat="1">
      <c r="A286" s="1">
        <f t="shared" si="14"/>
        <v>64347</v>
      </c>
      <c r="B286" s="2" t="str">
        <f t="shared" si="15"/>
        <v>20171021175227</v>
      </c>
      <c r="C286" s="1" t="str">
        <f t="shared" si="16"/>
        <v>20171021</v>
      </c>
      <c r="D286" s="1">
        <v>2017</v>
      </c>
      <c r="E286" s="1">
        <v>10</v>
      </c>
      <c r="F286" s="1">
        <v>21</v>
      </c>
      <c r="G286" s="1">
        <v>17</v>
      </c>
      <c r="H286" s="1">
        <v>52</v>
      </c>
      <c r="I286" s="1">
        <v>27</v>
      </c>
      <c r="J286" s="1">
        <v>985</v>
      </c>
      <c r="K286" s="1" t="s">
        <v>11</v>
      </c>
      <c r="L286" s="1" t="e">
        <f>IF(#REF!=#REF!,IF(K286="Stroke",IF(K287="Stroke",IF((J287-J286)&lt;0,1000+J287-J286,J287-J286),""),""),"")</f>
        <v>#REF!</v>
      </c>
      <c r="M286" s="1" t="s">
        <v>1</v>
      </c>
      <c r="N286" s="1" t="s">
        <v>2</v>
      </c>
      <c r="O286" s="1">
        <v>300</v>
      </c>
      <c r="P286" s="1" t="e">
        <f>IF(#REF!=#REF!,IF(K286="Stroke",IF(K287="Stroke",IF(#REF!=#REF!,IF(Q286=Q287,IF((J287-J286)&lt;0,1000+J287-J286-O286,J287-J286-O286),""),""),""),""),"")</f>
        <v>#REF!</v>
      </c>
      <c r="Q286" s="1">
        <v>1</v>
      </c>
      <c r="R286" s="1" t="e">
        <f>IF(#REF!&lt;&gt;#REF!,COUNTIFS($K$112:$K$1378,$K$112,#REF!,#REF!),"")</f>
        <v>#REF!</v>
      </c>
      <c r="S286" s="1" t="e">
        <f>IF(AND(#REF!&lt;&gt;#REF!,#REF!=#REF!,M286="positive",M287="negative"),1,"")</f>
        <v>#REF!</v>
      </c>
      <c r="T286" s="1" t="e">
        <f>IF(AND(#REF!=#REF!,K:K="stroke",M:M="positive",S286&lt;&gt;"1"),1,"")</f>
        <v>#REF!</v>
      </c>
      <c r="U286" s="1" t="e">
        <f>IF((AND(R286&lt;&gt;"",W286&lt;&gt;1,K:K="stroke",M:M="negative",#REF!=#REF!)),IF(W286&lt;&gt;0,"",1),"")</f>
        <v>#REF!</v>
      </c>
      <c r="V286" s="1" t="e">
        <f t="shared" si="17"/>
        <v>#REF!</v>
      </c>
      <c r="W286" s="1" t="e">
        <f>IF(#REF!&lt;&gt;#REF!,COUNTIFS($K$112:$K$1378,"up",#REF!,#REF!),"")</f>
        <v>#REF!</v>
      </c>
      <c r="X286" s="1" t="e">
        <f>IF(#REF!&lt;&gt;#REF!,COUNTIFS($K$112:$K$1378,"SRS",#REF!,#REF!),"")</f>
        <v>#REF!</v>
      </c>
      <c r="Y286" s="1" t="e">
        <f>IF(R286&lt;&gt;"",IF(R286=1,"",COUNTIFS($O$112:$O$1378,"&gt;40",#REF!,#REF!)),"")</f>
        <v>#REF!</v>
      </c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s="5" customFormat="1">
      <c r="A287" s="5">
        <f t="shared" si="14"/>
        <v>65454</v>
      </c>
      <c r="B287" s="6" t="str">
        <f t="shared" si="15"/>
        <v>20171021181054</v>
      </c>
      <c r="C287" s="5" t="str">
        <f t="shared" si="16"/>
        <v>20171021</v>
      </c>
      <c r="D287" s="5">
        <v>2017</v>
      </c>
      <c r="E287" s="5">
        <v>10</v>
      </c>
      <c r="F287" s="5">
        <v>21</v>
      </c>
      <c r="G287" s="5">
        <v>18</v>
      </c>
      <c r="H287" s="5">
        <v>10</v>
      </c>
      <c r="I287" s="5">
        <v>54</v>
      </c>
      <c r="J287" s="5">
        <v>463</v>
      </c>
      <c r="K287" s="5" t="s">
        <v>17</v>
      </c>
      <c r="L287" s="5" t="e">
        <f>IF(#REF!=#REF!,IF(K287="Stroke",IF(K288="Stroke",IF((J288-J287)&lt;0,1000+J288-J287,J288-J287),""),""),"")</f>
        <v>#REF!</v>
      </c>
      <c r="M287" s="5" t="s">
        <v>1</v>
      </c>
      <c r="N287" s="5" t="s">
        <v>2</v>
      </c>
      <c r="O287" s="5">
        <v>681</v>
      </c>
      <c r="P287" s="5" t="e">
        <f>IF(#REF!=#REF!,IF(K287="Stroke",IF(K288="Stroke",IF(#REF!=#REF!,IF(Q287=Q288,IF((J288-J287)&lt;0,1000+J288-J287-O287,J288-J287-O287),""),""),""),""),"")</f>
        <v>#REF!</v>
      </c>
      <c r="Q287" s="5">
        <v>1</v>
      </c>
      <c r="R287" s="5" t="e">
        <f>IF(#REF!&lt;&gt;#REF!,COUNTIFS($K$112:$K$1378,$K$112,#REF!,#REF!),"")</f>
        <v>#REF!</v>
      </c>
      <c r="S287" s="5" t="e">
        <f>IF(AND(#REF!&lt;&gt;#REF!,#REF!=#REF!,M287="positive",M288="negative"),1,"")</f>
        <v>#REF!</v>
      </c>
      <c r="T287" s="5" t="e">
        <f>IF(AND(#REF!=#REF!,K:K="stroke",M:M="positive",S287&lt;&gt;"1"),1,"")</f>
        <v>#REF!</v>
      </c>
      <c r="U287" s="5" t="e">
        <f>IF((AND(R287&lt;&gt;"",W287&lt;&gt;1,K:K="stroke",M:M="negative",#REF!=#REF!)),IF(W287&lt;&gt;0,"",1),"")</f>
        <v>#REF!</v>
      </c>
      <c r="V287" s="5" t="e">
        <f t="shared" si="17"/>
        <v>#REF!</v>
      </c>
      <c r="W287" s="5" t="e">
        <f>IF(#REF!&lt;&gt;#REF!,COUNTIFS($K$112:$K$1378,"up",#REF!,#REF!),"")</f>
        <v>#REF!</v>
      </c>
      <c r="X287" s="5" t="e">
        <f>IF(#REF!&lt;&gt;#REF!,COUNTIFS($K$112:$K$1378,"SRS",#REF!,#REF!),"")</f>
        <v>#REF!</v>
      </c>
      <c r="Y287" s="5" t="e">
        <f>IF(R287&lt;&gt;"",IF(R287=1,"",COUNTIFS($O$112:$O$1378,"&gt;40",#REF!,#REF!)),"")</f>
        <v>#REF!</v>
      </c>
      <c r="Z287" s="5" t="s">
        <v>26</v>
      </c>
    </row>
    <row r="288" spans="1:34">
      <c r="A288" s="11">
        <f t="shared" si="14"/>
        <v>65454</v>
      </c>
      <c r="B288" s="16" t="str">
        <f t="shared" si="15"/>
        <v>20171021181054</v>
      </c>
      <c r="C288" s="11" t="str">
        <f t="shared" si="16"/>
        <v>20171021</v>
      </c>
      <c r="D288" s="11">
        <v>2017</v>
      </c>
      <c r="E288" s="11">
        <v>10</v>
      </c>
      <c r="F288" s="11">
        <v>21</v>
      </c>
      <c r="G288" s="11">
        <v>18</v>
      </c>
      <c r="H288" s="11">
        <v>10</v>
      </c>
      <c r="I288" s="11">
        <v>54</v>
      </c>
      <c r="J288" s="11">
        <v>830</v>
      </c>
      <c r="K288" s="17" t="s">
        <v>21</v>
      </c>
      <c r="L288" s="1" t="e">
        <f>IF(#REF!=#REF!,IF(K288="Stroke",IF(K289="Stroke",IF((J289-J288)&lt;0,1000+J289-J288,J289-J288),""),""),"")</f>
        <v>#REF!</v>
      </c>
      <c r="M288" s="1" t="s">
        <v>1</v>
      </c>
      <c r="N288" s="11" t="s">
        <v>2</v>
      </c>
      <c r="O288" s="11">
        <v>0</v>
      </c>
      <c r="P288" s="1" t="e">
        <f>IF(#REF!=#REF!,IF(K288="Stroke",IF(K289="Stroke",IF(#REF!=#REF!,IF(Q288=Q289,IF((J289-J288)&lt;0,1000+J289-J288-O288,J289-J288-O288),""),""),""),""),"")</f>
        <v>#REF!</v>
      </c>
      <c r="Q288" s="11">
        <v>1</v>
      </c>
      <c r="R288" s="1" t="e">
        <f>IF(#REF!&lt;&gt;#REF!,COUNTIFS($K$112:$K$1378,$K$112,#REF!,#REF!),"")</f>
        <v>#REF!</v>
      </c>
      <c r="S288" s="1" t="e">
        <f>IF(AND(#REF!&lt;&gt;#REF!,#REF!=#REF!,M288="positive",M289="negative"),1,"")</f>
        <v>#REF!</v>
      </c>
      <c r="T288" s="1" t="e">
        <f>IF(AND(#REF!=#REF!,K:K="stroke",M:M="positive",S288&lt;&gt;"1"),1,"")</f>
        <v>#REF!</v>
      </c>
      <c r="U288" s="1" t="e">
        <f>IF((AND(R288&lt;&gt;"",W288&lt;&gt;1,K:K="stroke",M:M="negative",#REF!=#REF!)),IF(W288&lt;&gt;0,"",1),"")</f>
        <v>#REF!</v>
      </c>
      <c r="V288" s="1" t="e">
        <f t="shared" si="17"/>
        <v>#REF!</v>
      </c>
      <c r="W288" s="1" t="e">
        <f>IF(#REF!&lt;&gt;#REF!,COUNTIFS($K$112:$K$1378,"up",#REF!,#REF!),"")</f>
        <v>#REF!</v>
      </c>
      <c r="X288" s="1" t="e">
        <f>IF(#REF!&lt;&gt;#REF!,COUNTIFS($K$112:$K$1378,"SRS",#REF!,#REF!),"")</f>
        <v>#REF!</v>
      </c>
      <c r="Y288" s="1" t="e">
        <f>IF(R288&lt;&gt;"",IF(R288=1,"",COUNTIFS($O$112:$O$1378,"&gt;40",#REF!,#REF!)),"")</f>
        <v>#REF!</v>
      </c>
      <c r="Z288" s="11" t="s">
        <v>27</v>
      </c>
      <c r="AA288" s="11"/>
      <c r="AB288" s="11"/>
      <c r="AC288" s="11"/>
      <c r="AD288" s="11"/>
      <c r="AE288" s="11"/>
      <c r="AF288" s="11"/>
      <c r="AG288" s="11"/>
      <c r="AH288" s="11"/>
    </row>
    <row r="289" spans="1:34">
      <c r="A289" s="11">
        <f t="shared" si="14"/>
        <v>65454</v>
      </c>
      <c r="B289" s="16" t="str">
        <f t="shared" si="15"/>
        <v>20171021181054</v>
      </c>
      <c r="C289" s="11" t="str">
        <f t="shared" si="16"/>
        <v>20171021</v>
      </c>
      <c r="D289" s="11">
        <v>2017</v>
      </c>
      <c r="E289" s="11">
        <v>10</v>
      </c>
      <c r="F289" s="11">
        <v>21</v>
      </c>
      <c r="G289" s="11">
        <v>18</v>
      </c>
      <c r="H289" s="11">
        <v>10</v>
      </c>
      <c r="I289" s="11">
        <v>54</v>
      </c>
      <c r="J289" s="11">
        <v>906</v>
      </c>
      <c r="K289" s="17" t="s">
        <v>21</v>
      </c>
      <c r="L289" s="1" t="e">
        <f>IF(#REF!=#REF!,IF(K289="Stroke",IF(K290="Stroke",IF((J290-J289)&lt;0,1000+J290-J289,J290-J289),""),""),"")</f>
        <v>#REF!</v>
      </c>
      <c r="M289" s="1" t="s">
        <v>1</v>
      </c>
      <c r="N289" s="11" t="s">
        <v>2</v>
      </c>
      <c r="O289" s="11">
        <v>0</v>
      </c>
      <c r="P289" s="1" t="e">
        <f>IF(#REF!=#REF!,IF(K289="Stroke",IF(K290="Stroke",IF(#REF!=#REF!,IF(Q289=Q290,IF((J290-J289)&lt;0,1000+J290-J289-O289,J290-J289-O289),""),""),""),""),"")</f>
        <v>#REF!</v>
      </c>
      <c r="Q289" s="11">
        <v>1</v>
      </c>
      <c r="R289" s="1" t="e">
        <f>IF(#REF!&lt;&gt;#REF!,COUNTIFS($K$112:$K$1378,$K$112,#REF!,#REF!),"")</f>
        <v>#REF!</v>
      </c>
      <c r="S289" s="1" t="e">
        <f>IF(AND(#REF!&lt;&gt;#REF!,#REF!=#REF!,M289="positive",M290="negative"),1,"")</f>
        <v>#REF!</v>
      </c>
      <c r="T289" s="1" t="e">
        <f>IF(AND(#REF!=#REF!,K:K="stroke",M:M="positive",S289&lt;&gt;"1"),1,"")</f>
        <v>#REF!</v>
      </c>
      <c r="U289" s="1" t="e">
        <f>IF((AND(R289&lt;&gt;"",W289&lt;&gt;1,K:K="stroke",M:M="negative",#REF!=#REF!)),IF(W289&lt;&gt;0,"",1),"")</f>
        <v>#REF!</v>
      </c>
      <c r="V289" s="1" t="e">
        <f t="shared" si="17"/>
        <v>#REF!</v>
      </c>
      <c r="W289" s="1" t="e">
        <f>IF(#REF!&lt;&gt;#REF!,COUNTIFS($K$112:$K$1378,"up",#REF!,#REF!),"")</f>
        <v>#REF!</v>
      </c>
      <c r="X289" s="1" t="e">
        <f>IF(#REF!&lt;&gt;#REF!,COUNTIFS($K$112:$K$1378,"SRS",#REF!,#REF!),"")</f>
        <v>#REF!</v>
      </c>
      <c r="Y289" s="1" t="e">
        <f>IF(R289&lt;&gt;"",IF(R289=1,"",COUNTIFS($O$112:$O$1378,"&gt;40",#REF!,#REF!)),"")</f>
        <v>#REF!</v>
      </c>
      <c r="Z289" s="11" t="s">
        <v>28</v>
      </c>
      <c r="AA289" s="11"/>
      <c r="AB289" s="11"/>
      <c r="AC289" s="11"/>
      <c r="AD289" s="11"/>
      <c r="AE289" s="11"/>
      <c r="AF289" s="11"/>
      <c r="AG289" s="11"/>
      <c r="AH289" s="11"/>
    </row>
    <row r="290" spans="1:34">
      <c r="A290" s="11">
        <f t="shared" si="14"/>
        <v>65455</v>
      </c>
      <c r="B290" s="16" t="str">
        <f t="shared" si="15"/>
        <v>20171021181055</v>
      </c>
      <c r="C290" s="11" t="str">
        <f t="shared" si="16"/>
        <v>20171021</v>
      </c>
      <c r="D290" s="11">
        <v>2017</v>
      </c>
      <c r="E290" s="11">
        <v>10</v>
      </c>
      <c r="F290" s="11">
        <v>21</v>
      </c>
      <c r="G290" s="11">
        <v>18</v>
      </c>
      <c r="H290" s="11">
        <v>10</v>
      </c>
      <c r="I290" s="11">
        <v>55</v>
      </c>
      <c r="J290" s="11">
        <v>99</v>
      </c>
      <c r="K290" s="17" t="s">
        <v>21</v>
      </c>
      <c r="L290" s="1" t="e">
        <f>IF(#REF!=#REF!,IF(K290="Stroke",IF(K291="Stroke",IF((J291-J290)&lt;0,1000+J291-J290,J291-J290),""),""),"")</f>
        <v>#REF!</v>
      </c>
      <c r="M290" s="1" t="s">
        <v>1</v>
      </c>
      <c r="N290" s="11" t="s">
        <v>2</v>
      </c>
      <c r="O290" s="11">
        <v>0</v>
      </c>
      <c r="P290" s="1" t="e">
        <f>IF(#REF!=#REF!,IF(K290="Stroke",IF(K291="Stroke",IF(#REF!=#REF!,IF(Q290=Q291,IF((J291-J290)&lt;0,1000+J291-J290-O290,J291-J290-O290),""),""),""),""),"")</f>
        <v>#REF!</v>
      </c>
      <c r="Q290" s="11">
        <v>1</v>
      </c>
      <c r="R290" s="1" t="e">
        <f>IF(#REF!&lt;&gt;#REF!,COUNTIFS($K$112:$K$1378,$K$112,#REF!,#REF!),"")</f>
        <v>#REF!</v>
      </c>
      <c r="S290" s="1" t="e">
        <f>IF(AND(#REF!&lt;&gt;#REF!,#REF!=#REF!,M290="positive",M291="negative"),1,"")</f>
        <v>#REF!</v>
      </c>
      <c r="T290" s="1" t="e">
        <f>IF(AND(#REF!=#REF!,K:K="stroke",M:M="positive",S290&lt;&gt;"1"),1,"")</f>
        <v>#REF!</v>
      </c>
      <c r="U290" s="1" t="e">
        <f>IF((AND(R290&lt;&gt;"",W290&lt;&gt;1,K:K="stroke",M:M="negative",#REF!=#REF!)),IF(W290&lt;&gt;0,"",1),"")</f>
        <v>#REF!</v>
      </c>
      <c r="V290" s="1" t="e">
        <f t="shared" si="17"/>
        <v>#REF!</v>
      </c>
      <c r="W290" s="1" t="e">
        <f>IF(#REF!&lt;&gt;#REF!,COUNTIFS($K$112:$K$1378,"up",#REF!,#REF!),"")</f>
        <v>#REF!</v>
      </c>
      <c r="X290" s="1" t="e">
        <f>IF(#REF!&lt;&gt;#REF!,COUNTIFS($K$112:$K$1378,"SRS",#REF!,#REF!),"")</f>
        <v>#REF!</v>
      </c>
      <c r="Y290" s="1" t="e">
        <f>IF(R290&lt;&gt;"",IF(R290=1,"",COUNTIFS($O$112:$O$1378,"&gt;40",#REF!,#REF!)),"")</f>
        <v>#REF!</v>
      </c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spans="1:34">
      <c r="A291" s="5">
        <f t="shared" si="14"/>
        <v>65699</v>
      </c>
      <c r="B291" s="6" t="str">
        <f t="shared" si="15"/>
        <v>20171021181459</v>
      </c>
      <c r="C291" s="5" t="str">
        <f t="shared" si="16"/>
        <v>20171021</v>
      </c>
      <c r="D291" s="5">
        <v>2017</v>
      </c>
      <c r="E291" s="5">
        <v>10</v>
      </c>
      <c r="F291" s="5">
        <v>21</v>
      </c>
      <c r="G291" s="5">
        <v>18</v>
      </c>
      <c r="H291" s="5">
        <v>14</v>
      </c>
      <c r="I291" s="5">
        <v>59</v>
      </c>
      <c r="J291" s="5">
        <v>297</v>
      </c>
      <c r="K291" s="18" t="s">
        <v>17</v>
      </c>
      <c r="L291" s="5" t="e">
        <f>IF(#REF!=#REF!,IF(K291="Stroke",IF(K292="Stroke",IF((J292-J291)&lt;0,1000+J292-J291,J292-J291),""),""),"")</f>
        <v>#REF!</v>
      </c>
      <c r="M291" s="18" t="s">
        <v>29</v>
      </c>
      <c r="N291" s="5" t="s">
        <v>2</v>
      </c>
      <c r="O291" s="5">
        <v>256</v>
      </c>
      <c r="P291" s="5" t="e">
        <f>IF(#REF!=#REF!,IF(K291="Stroke",IF(K292="Stroke",IF(#REF!=#REF!,IF(Q291=Q292,IF((J292-J291)&lt;0,1000+J292-J291-O291,J292-J291-O291),""),""),""),""),"")</f>
        <v>#REF!</v>
      </c>
      <c r="Q291" s="5">
        <v>1</v>
      </c>
      <c r="R291" s="5" t="e">
        <f>IF(#REF!&lt;&gt;#REF!,COUNTIFS($K$112:$K$1378,$K$112,#REF!,#REF!),"")</f>
        <v>#REF!</v>
      </c>
      <c r="S291" s="5" t="e">
        <f>IF(AND(#REF!&lt;&gt;#REF!,#REF!=#REF!,M291="positive",M292="negative"),1,"")</f>
        <v>#REF!</v>
      </c>
      <c r="T291" s="5" t="e">
        <f>IF(AND(#REF!=#REF!,K:K="stroke",M:M="positive",S291&lt;&gt;"1"),1,"")</f>
        <v>#REF!</v>
      </c>
      <c r="U291" s="5" t="e">
        <f>IF((AND(R291&lt;&gt;"",W291&lt;&gt;1,K:K="stroke",M:M="negative",#REF!=#REF!)),IF(W291&lt;&gt;0,"",1),"")</f>
        <v>#REF!</v>
      </c>
      <c r="V291" s="5" t="e">
        <f t="shared" si="17"/>
        <v>#REF!</v>
      </c>
      <c r="W291" s="5" t="e">
        <f>IF(#REF!&lt;&gt;#REF!,COUNTIFS($K$112:$K$1378,"up",#REF!,#REF!),"")</f>
        <v>#REF!</v>
      </c>
      <c r="X291" s="5" t="e">
        <f>IF(#REF!&lt;&gt;#REF!,COUNTIFS($K$112:$K$1378,"SRS",#REF!,#REF!),"")</f>
        <v>#REF!</v>
      </c>
      <c r="Y291" s="5" t="e">
        <f>IF(R291&lt;&gt;"",IF(R291=1,"",COUNTIFS($O$112:$O$1378,"&gt;40",#REF!,#REF!)),"")</f>
        <v>#REF!</v>
      </c>
      <c r="Z291" s="5" t="s">
        <v>30</v>
      </c>
      <c r="AA291" s="5"/>
      <c r="AB291" s="5"/>
      <c r="AC291" s="5"/>
      <c r="AD291" s="5"/>
      <c r="AE291" s="5"/>
      <c r="AF291" s="5"/>
      <c r="AG291" s="5"/>
      <c r="AH291" s="5"/>
    </row>
    <row r="292" spans="1:34">
      <c r="A292" s="5">
        <f t="shared" si="14"/>
        <v>66745</v>
      </c>
      <c r="B292" s="6" t="str">
        <f t="shared" si="15"/>
        <v>20171021183225</v>
      </c>
      <c r="C292" s="5" t="str">
        <f t="shared" si="16"/>
        <v>20171021</v>
      </c>
      <c r="D292" s="5">
        <v>2017</v>
      </c>
      <c r="E292" s="5">
        <v>10</v>
      </c>
      <c r="F292" s="5">
        <v>21</v>
      </c>
      <c r="G292" s="5">
        <v>18</v>
      </c>
      <c r="H292" s="5">
        <v>32</v>
      </c>
      <c r="I292" s="5">
        <v>25</v>
      </c>
      <c r="J292" s="5">
        <v>981</v>
      </c>
      <c r="K292" s="5" t="s">
        <v>11</v>
      </c>
      <c r="L292" s="5" t="e">
        <f>IF(#REF!=#REF!,IF(K292="Stroke",IF(K293="Stroke",IF((J293-J292)&lt;0,1000+J293-J292,J293-J292),""),""),"")</f>
        <v>#REF!</v>
      </c>
      <c r="M292" s="5" t="s">
        <v>1</v>
      </c>
      <c r="N292" s="5" t="s">
        <v>2</v>
      </c>
      <c r="O292" s="5">
        <v>7</v>
      </c>
      <c r="P292" s="5" t="e">
        <f>IF(#REF!=#REF!,IF(K292="Stroke",IF(K293="Stroke",IF(#REF!=#REF!,IF(Q292=Q293,IF((J293-J292)&lt;0,1000+J293-J292-O292,J293-J292-O292),""),""),""),""),"")</f>
        <v>#REF!</v>
      </c>
      <c r="Q292" s="5">
        <v>1</v>
      </c>
      <c r="R292" s="5" t="e">
        <f>IF(#REF!&lt;&gt;#REF!,COUNTIFS($K$112:$K$1378,$K$112,#REF!,#REF!),"")</f>
        <v>#REF!</v>
      </c>
      <c r="S292" s="5" t="e">
        <f>IF(AND(#REF!&lt;&gt;#REF!,#REF!=#REF!,M292="positive",M293="negative"),1,"")</f>
        <v>#REF!</v>
      </c>
      <c r="T292" s="5" t="e">
        <f>IF(AND(#REF!=#REF!,K:K="stroke",M:M="positive",S292&lt;&gt;"1"),1,"")</f>
        <v>#REF!</v>
      </c>
      <c r="U292" s="5" t="e">
        <f>IF((AND(R292&lt;&gt;"",W292&lt;&gt;1,K:K="stroke",M:M="negative",#REF!=#REF!)),IF(W292&lt;&gt;0,"",1),"")</f>
        <v>#REF!</v>
      </c>
      <c r="V292" s="5" t="e">
        <f t="shared" si="17"/>
        <v>#REF!</v>
      </c>
      <c r="W292" s="5" t="e">
        <f>IF(#REF!&lt;&gt;#REF!,COUNTIFS($K$112:$K$1378,"up",#REF!,#REF!),"")</f>
        <v>#REF!</v>
      </c>
      <c r="X292" s="5" t="e">
        <f>IF(#REF!&lt;&gt;#REF!,COUNTIFS($K$112:$K$1378,"SRS",#REF!,#REF!),"")</f>
        <v>#REF!</v>
      </c>
      <c r="Y292" s="5" t="e">
        <f>IF(R292&lt;&gt;"",IF(R292=1,"",COUNTIFS($O$112:$O$1378,"&gt;40",#REF!,#REF!)),"")</f>
        <v>#REF!</v>
      </c>
      <c r="Z292" s="5" t="s">
        <v>31</v>
      </c>
      <c r="AA292" s="5"/>
      <c r="AB292" s="5"/>
      <c r="AC292" s="5"/>
      <c r="AD292" s="5"/>
      <c r="AE292" s="5"/>
      <c r="AF292" s="5"/>
      <c r="AG292" s="5"/>
      <c r="AH292" s="5"/>
    </row>
    <row r="293" spans="1:34">
      <c r="A293" s="11">
        <f t="shared" si="14"/>
        <v>66745</v>
      </c>
      <c r="B293" s="16" t="str">
        <f t="shared" si="15"/>
        <v>20171021183225</v>
      </c>
      <c r="C293" s="1" t="str">
        <f t="shared" si="16"/>
        <v>20171021</v>
      </c>
      <c r="D293" s="1">
        <v>2017</v>
      </c>
      <c r="E293" s="1">
        <v>10</v>
      </c>
      <c r="F293" s="1">
        <v>21</v>
      </c>
      <c r="G293" s="1">
        <v>18</v>
      </c>
      <c r="H293" s="1">
        <v>32</v>
      </c>
      <c r="I293" s="11">
        <v>25</v>
      </c>
      <c r="J293" s="11">
        <v>988</v>
      </c>
      <c r="K293" s="11" t="s">
        <v>16</v>
      </c>
      <c r="L293" s="1" t="e">
        <f>IF(#REF!=#REF!,IF(K293="Stroke",IF(K294="Stroke",IF((J294-J293)&lt;0,1000+J294-J293,J294-J293),""),""),"")</f>
        <v>#REF!</v>
      </c>
      <c r="M293" s="11"/>
      <c r="N293" s="1" t="s">
        <v>2</v>
      </c>
      <c r="O293" s="11">
        <v>0</v>
      </c>
      <c r="P293" s="1" t="e">
        <f>IF(#REF!=#REF!,IF(K293="Stroke",IF(K294="Stroke",IF(#REF!=#REF!,IF(Q293=Q294,IF((J294-J293)&lt;0,1000+J294-J293-O293,J294-J293-O293),""),""),""),""),"")</f>
        <v>#REF!</v>
      </c>
      <c r="Q293" s="11">
        <v>1</v>
      </c>
      <c r="R293" s="1" t="e">
        <f>IF(#REF!&lt;&gt;#REF!,COUNTIFS($K$112:$K$1378,$K$112,#REF!,#REF!),"")</f>
        <v>#REF!</v>
      </c>
      <c r="S293" s="1" t="e">
        <f>IF(AND(#REF!&lt;&gt;#REF!,#REF!=#REF!,M293="positive",M294="negative"),1,"")</f>
        <v>#REF!</v>
      </c>
      <c r="T293" s="1" t="e">
        <f>IF(AND(#REF!=#REF!,K:K="stroke",M:M="positive",S293&lt;&gt;"1"),1,"")</f>
        <v>#REF!</v>
      </c>
      <c r="U293" s="1" t="e">
        <f>IF((AND(R293&lt;&gt;"",W293&lt;&gt;1,K:K="stroke",M:M="negative",#REF!=#REF!)),IF(W293&lt;&gt;0,"",1),"")</f>
        <v>#REF!</v>
      </c>
      <c r="V293" s="1" t="e">
        <f t="shared" si="17"/>
        <v>#REF!</v>
      </c>
      <c r="W293" s="1" t="e">
        <f>IF(#REF!&lt;&gt;#REF!,COUNTIFS($K$112:$K$1378,"up",#REF!,#REF!),"")</f>
        <v>#REF!</v>
      </c>
      <c r="X293" s="1" t="e">
        <f>IF(#REF!&lt;&gt;#REF!,COUNTIFS($K$112:$K$1378,"SRS",#REF!,#REF!),"")</f>
        <v>#REF!</v>
      </c>
      <c r="Y293" s="1" t="e">
        <f>IF(R293&lt;&gt;"",IF(R293=1,"",COUNTIFS($O$112:$O$1378,"&gt;40",#REF!,#REF!)),"")</f>
        <v>#REF!</v>
      </c>
      <c r="Z293" s="11" t="s">
        <v>32</v>
      </c>
      <c r="AA293" s="11"/>
      <c r="AB293" s="11"/>
      <c r="AC293" s="11"/>
      <c r="AD293" s="11"/>
      <c r="AE293" s="11"/>
      <c r="AF293" s="11"/>
      <c r="AG293" s="11"/>
      <c r="AH293" s="11"/>
    </row>
    <row r="294" spans="1:34">
      <c r="A294" s="1">
        <f t="shared" si="14"/>
        <v>66746</v>
      </c>
      <c r="B294" s="2" t="str">
        <f t="shared" si="15"/>
        <v>20171021183226</v>
      </c>
      <c r="C294" s="1" t="str">
        <f t="shared" si="16"/>
        <v>20171021</v>
      </c>
      <c r="D294" s="1">
        <v>2017</v>
      </c>
      <c r="E294" s="1">
        <v>10</v>
      </c>
      <c r="F294" s="1">
        <v>21</v>
      </c>
      <c r="G294" s="1">
        <v>18</v>
      </c>
      <c r="H294" s="1">
        <v>32</v>
      </c>
      <c r="I294" s="1">
        <v>26</v>
      </c>
      <c r="J294" s="1">
        <v>16</v>
      </c>
      <c r="K294" s="1" t="s">
        <v>11</v>
      </c>
      <c r="L294" s="1" t="e">
        <f>IF(#REF!=#REF!,IF(K294="Stroke",IF(K295="Stroke",IF((J295-J294)&lt;0,1000+J295-J294,J295-J294),""),""),"")</f>
        <v>#REF!</v>
      </c>
      <c r="M294" s="1" t="s">
        <v>1</v>
      </c>
      <c r="N294" s="1" t="s">
        <v>2</v>
      </c>
      <c r="O294" s="11">
        <v>11</v>
      </c>
      <c r="P294" s="1" t="e">
        <f>IF(#REF!=#REF!,IF(K294="Stroke",IF(K295="Stroke",IF(#REF!=#REF!,IF(Q294=Q295,IF((J295-J294)&lt;0,1000+J295-J294-O294,J295-J294-O294),""),""),""),""),"")</f>
        <v>#REF!</v>
      </c>
      <c r="Q294" s="1">
        <v>1</v>
      </c>
      <c r="R294" s="1" t="e">
        <f>IF(#REF!&lt;&gt;#REF!,COUNTIFS($K$112:$K$1378,$K$112,#REF!,#REF!),"")</f>
        <v>#REF!</v>
      </c>
      <c r="S294" s="1" t="e">
        <f>IF(AND(#REF!&lt;&gt;#REF!,#REF!=#REF!,M294="positive",M295="negative"),1,"")</f>
        <v>#REF!</v>
      </c>
      <c r="T294" s="1" t="e">
        <f>IF(AND(#REF!=#REF!,K:K="stroke",M:M="positive",S294&lt;&gt;"1"),1,"")</f>
        <v>#REF!</v>
      </c>
      <c r="U294" s="1" t="e">
        <f>IF((AND(R294&lt;&gt;"",W294&lt;&gt;1,K:K="stroke",M:M="negative",#REF!=#REF!)),IF(W294&lt;&gt;0,"",1),"")</f>
        <v>#REF!</v>
      </c>
      <c r="V294" s="1" t="e">
        <f t="shared" si="17"/>
        <v>#REF!</v>
      </c>
      <c r="W294" s="1" t="e">
        <f>IF(#REF!&lt;&gt;#REF!,COUNTIFS($K$112:$K$1378,"up",#REF!,#REF!),"")</f>
        <v>#REF!</v>
      </c>
      <c r="X294" s="1" t="e">
        <f>IF(#REF!&lt;&gt;#REF!,COUNTIFS($K$112:$K$1378,"SRS",#REF!,#REF!),"")</f>
        <v>#REF!</v>
      </c>
      <c r="Y294" s="1" t="e">
        <f>IF(R294&lt;&gt;"",IF(R294=1,"",COUNTIFS($O$112:$O$1378,"&gt;40",#REF!,#REF!)),"")</f>
        <v>#REF!</v>
      </c>
    </row>
    <row r="295" spans="1:34">
      <c r="A295" s="1">
        <f t="shared" si="14"/>
        <v>66746</v>
      </c>
      <c r="B295" s="2" t="str">
        <f t="shared" si="15"/>
        <v>20171021183226</v>
      </c>
      <c r="C295" s="1" t="str">
        <f t="shared" si="16"/>
        <v>20171021</v>
      </c>
      <c r="D295" s="1">
        <v>2017</v>
      </c>
      <c r="E295" s="1">
        <v>10</v>
      </c>
      <c r="F295" s="1">
        <v>21</v>
      </c>
      <c r="G295" s="1">
        <v>18</v>
      </c>
      <c r="H295" s="1">
        <v>32</v>
      </c>
      <c r="I295" s="1">
        <v>26</v>
      </c>
      <c r="J295" s="1">
        <v>38</v>
      </c>
      <c r="K295" s="1" t="s">
        <v>11</v>
      </c>
      <c r="L295" s="1" t="e">
        <f>IF(#REF!=#REF!,IF(K295="Stroke",IF(K296="Stroke",IF((J296-J295)&lt;0,1000+J296-J295,J296-J295),""),""),"")</f>
        <v>#REF!</v>
      </c>
      <c r="M295" s="1" t="s">
        <v>1</v>
      </c>
      <c r="N295" s="1" t="s">
        <v>2</v>
      </c>
      <c r="O295" s="11">
        <v>3</v>
      </c>
      <c r="P295" s="1" t="e">
        <f>IF(#REF!=#REF!,IF(K295="Stroke",IF(K296="Stroke",IF(#REF!=#REF!,IF(Q295=Q296,IF((J296-J295)&lt;0,1000+J296-J295-O295,J296-J295-O295),""),""),""),""),"")</f>
        <v>#REF!</v>
      </c>
      <c r="Q295" s="1">
        <v>1</v>
      </c>
      <c r="R295" s="1" t="e">
        <f>IF(#REF!&lt;&gt;#REF!,COUNTIFS($K$112:$K$1378,$K$112,#REF!,#REF!),"")</f>
        <v>#REF!</v>
      </c>
      <c r="S295" s="1" t="e">
        <f>IF(AND(#REF!&lt;&gt;#REF!,#REF!=#REF!,M295="positive",M296="negative"),1,"")</f>
        <v>#REF!</v>
      </c>
      <c r="T295" s="1" t="e">
        <f>IF(AND(#REF!=#REF!,K:K="stroke",M:M="positive",S295&lt;&gt;"1"),1,"")</f>
        <v>#REF!</v>
      </c>
      <c r="U295" s="1" t="e">
        <f>IF((AND(R295&lt;&gt;"",W295&lt;&gt;1,K:K="stroke",M:M="negative",#REF!=#REF!)),IF(W295&lt;&gt;0,"",1),"")</f>
        <v>#REF!</v>
      </c>
      <c r="V295" s="1" t="e">
        <f t="shared" si="17"/>
        <v>#REF!</v>
      </c>
      <c r="W295" s="1" t="e">
        <f>IF(#REF!&lt;&gt;#REF!,COUNTIFS($K$112:$K$1378,"up",#REF!,#REF!),"")</f>
        <v>#REF!</v>
      </c>
      <c r="X295" s="1" t="e">
        <f>IF(#REF!&lt;&gt;#REF!,COUNTIFS($K$112:$K$1378,"SRS",#REF!,#REF!),"")</f>
        <v>#REF!</v>
      </c>
      <c r="Y295" s="1" t="e">
        <f>IF(R295&lt;&gt;"",IF(R295=1,"",COUNTIFS($O$112:$O$1378,"&gt;40",#REF!,#REF!)),"")</f>
        <v>#REF!</v>
      </c>
    </row>
    <row r="296" spans="1:34">
      <c r="A296" s="1">
        <f t="shared" si="14"/>
        <v>66746</v>
      </c>
      <c r="B296" s="2" t="str">
        <f t="shared" si="15"/>
        <v>20171021183226</v>
      </c>
      <c r="C296" s="1" t="str">
        <f t="shared" si="16"/>
        <v>20171021</v>
      </c>
      <c r="D296" s="1">
        <v>2017</v>
      </c>
      <c r="E296" s="1">
        <v>10</v>
      </c>
      <c r="F296" s="1">
        <v>21</v>
      </c>
      <c r="G296" s="1">
        <v>18</v>
      </c>
      <c r="H296" s="1">
        <v>32</v>
      </c>
      <c r="I296" s="1">
        <v>26</v>
      </c>
      <c r="J296" s="1">
        <v>50</v>
      </c>
      <c r="K296" s="1" t="s">
        <v>11</v>
      </c>
      <c r="L296" s="1" t="e">
        <f>IF(#REF!=#REF!,IF(K296="Stroke",IF(K297="Stroke",IF((J297-J296)&lt;0,1000+J297-J296,J297-J296),""),""),"")</f>
        <v>#REF!</v>
      </c>
      <c r="M296" s="1" t="s">
        <v>1</v>
      </c>
      <c r="N296" s="1" t="s">
        <v>2</v>
      </c>
      <c r="O296" s="11">
        <v>13</v>
      </c>
      <c r="P296" s="1" t="e">
        <f>IF(#REF!=#REF!,IF(K296="Stroke",IF(K297="Stroke",IF(#REF!=#REF!,IF(Q296=Q297,IF((J297-J296)&lt;0,1000+J297-J296-O296,J297-J296-O296),""),""),""),""),"")</f>
        <v>#REF!</v>
      </c>
      <c r="Q296" s="1">
        <v>1</v>
      </c>
      <c r="R296" s="1" t="e">
        <f>IF(#REF!&lt;&gt;#REF!,COUNTIFS($K$112:$K$1378,$K$112,#REF!,#REF!),"")</f>
        <v>#REF!</v>
      </c>
      <c r="S296" s="1" t="e">
        <f>IF(AND(#REF!&lt;&gt;#REF!,#REF!=#REF!,M296="positive",M297="negative"),1,"")</f>
        <v>#REF!</v>
      </c>
      <c r="T296" s="1" t="e">
        <f>IF(AND(#REF!=#REF!,K:K="stroke",M:M="positive",S296&lt;&gt;"1"),1,"")</f>
        <v>#REF!</v>
      </c>
      <c r="U296" s="1" t="e">
        <f>IF((AND(R296&lt;&gt;"",W296&lt;&gt;1,K:K="stroke",M:M="negative",#REF!=#REF!)),IF(W296&lt;&gt;0,"",1),"")</f>
        <v>#REF!</v>
      </c>
      <c r="V296" s="1" t="e">
        <f t="shared" si="17"/>
        <v>#REF!</v>
      </c>
      <c r="W296" s="1" t="e">
        <f>IF(#REF!&lt;&gt;#REF!,COUNTIFS($K$112:$K$1378,"up",#REF!,#REF!),"")</f>
        <v>#REF!</v>
      </c>
      <c r="X296" s="1" t="e">
        <f>IF(#REF!&lt;&gt;#REF!,COUNTIFS($K$112:$K$1378,"SRS",#REF!,#REF!),"")</f>
        <v>#REF!</v>
      </c>
      <c r="Y296" s="1" t="e">
        <f>IF(R296&lt;&gt;"",IF(R296=1,"",COUNTIFS($O$112:$O$1378,"&gt;40",#REF!,#REF!)),"")</f>
        <v>#REF!</v>
      </c>
    </row>
    <row r="297" spans="1:34">
      <c r="A297" s="1">
        <f t="shared" si="14"/>
        <v>66746</v>
      </c>
      <c r="B297" s="2" t="str">
        <f t="shared" si="15"/>
        <v>20171021183226</v>
      </c>
      <c r="C297" s="1" t="str">
        <f t="shared" si="16"/>
        <v>20171021</v>
      </c>
      <c r="D297" s="1">
        <v>2017</v>
      </c>
      <c r="E297" s="1">
        <v>10</v>
      </c>
      <c r="F297" s="1">
        <v>21</v>
      </c>
      <c r="G297" s="1">
        <v>18</v>
      </c>
      <c r="H297" s="1">
        <v>32</v>
      </c>
      <c r="I297" s="1">
        <v>26</v>
      </c>
      <c r="J297" s="1">
        <v>108</v>
      </c>
      <c r="K297" s="1" t="s">
        <v>11</v>
      </c>
      <c r="L297" s="1" t="e">
        <f>IF(#REF!=#REF!,IF(K297="Stroke",IF(K298="Stroke",IF((J298-J297)&lt;0,1000+J298-J297,J298-J297),""),""),"")</f>
        <v>#REF!</v>
      </c>
      <c r="M297" s="1" t="s">
        <v>1</v>
      </c>
      <c r="N297" s="1" t="s">
        <v>2</v>
      </c>
      <c r="O297" s="1">
        <v>151</v>
      </c>
      <c r="P297" s="1" t="e">
        <f>IF(#REF!=#REF!,IF(K297="Stroke",IF(K298="Stroke",IF(#REF!=#REF!,IF(Q297=Q298,IF((J298-J297)&lt;0,1000+J298-J297-O297,J298-J297-O297),""),""),""),""),"")</f>
        <v>#REF!</v>
      </c>
      <c r="Q297" s="1">
        <v>1</v>
      </c>
      <c r="R297" s="1" t="e">
        <f>IF(#REF!&lt;&gt;#REF!,COUNTIFS($K$112:$K$1378,$K$112,#REF!,#REF!),"")</f>
        <v>#REF!</v>
      </c>
      <c r="S297" s="1" t="e">
        <f>IF(AND(#REF!&lt;&gt;#REF!,#REF!=#REF!,M297="positive",M298="negative"),1,"")</f>
        <v>#REF!</v>
      </c>
      <c r="T297" s="1" t="e">
        <f>IF(AND(#REF!=#REF!,K:K="stroke",M:M="positive",S297&lt;&gt;"1"),1,"")</f>
        <v>#REF!</v>
      </c>
      <c r="U297" s="1" t="e">
        <f>IF((AND(R297&lt;&gt;"",W297&lt;&gt;1,K:K="stroke",M:M="negative",#REF!=#REF!)),IF(W297&lt;&gt;0,"",1),"")</f>
        <v>#REF!</v>
      </c>
      <c r="V297" s="1" t="e">
        <f t="shared" si="17"/>
        <v>#REF!</v>
      </c>
      <c r="W297" s="1" t="e">
        <f>IF(#REF!&lt;&gt;#REF!,COUNTIFS($K$112:$K$1378,"up",#REF!,#REF!),"")</f>
        <v>#REF!</v>
      </c>
      <c r="X297" s="1" t="e">
        <f>IF(#REF!&lt;&gt;#REF!,COUNTIFS($K$112:$K$1378,"SRS",#REF!,#REF!),"")</f>
        <v>#REF!</v>
      </c>
      <c r="Y297" s="1" t="e">
        <f>IF(R297&lt;&gt;"",IF(R297=1,"",COUNTIFS($O$112:$O$1378,"&gt;40",#REF!,#REF!)),"")</f>
        <v>#REF!</v>
      </c>
    </row>
    <row r="298" spans="1:34">
      <c r="A298" s="1">
        <f t="shared" si="14"/>
        <v>66746</v>
      </c>
      <c r="B298" s="2" t="str">
        <f t="shared" si="15"/>
        <v>20171021183226</v>
      </c>
      <c r="C298" s="1" t="str">
        <f t="shared" si="16"/>
        <v>20171021</v>
      </c>
      <c r="D298" s="1">
        <v>2017</v>
      </c>
      <c r="E298" s="1">
        <v>10</v>
      </c>
      <c r="F298" s="1">
        <v>21</v>
      </c>
      <c r="G298" s="1">
        <v>18</v>
      </c>
      <c r="H298" s="1">
        <v>32</v>
      </c>
      <c r="I298" s="1">
        <v>26</v>
      </c>
      <c r="J298" s="1">
        <v>123</v>
      </c>
      <c r="K298" s="1" t="s">
        <v>4</v>
      </c>
      <c r="L298" s="1" t="e">
        <f>IF(#REF!=#REF!,IF(K298="Stroke",IF(K299="Stroke",IF((J299-J298)&lt;0,1000+J299-J298,J299-J298),""),""),"")</f>
        <v>#REF!</v>
      </c>
      <c r="M298" s="1" t="s">
        <v>1</v>
      </c>
      <c r="N298" s="1" t="s">
        <v>2</v>
      </c>
      <c r="O298" s="1">
        <v>0</v>
      </c>
      <c r="P298" s="1" t="e">
        <f>IF(#REF!=#REF!,IF(K298="Stroke",IF(K299="Stroke",IF(#REF!=#REF!,IF(Q298=Q299,IF((J299-J298)&lt;0,1000+J299-J298-O298,J299-J298-O298),""),""),""),""),"")</f>
        <v>#REF!</v>
      </c>
      <c r="Q298" s="1">
        <v>1</v>
      </c>
      <c r="R298" s="1" t="e">
        <f>IF(#REF!&lt;&gt;#REF!,COUNTIFS($K$112:$K$1378,$K$112,#REF!,#REF!),"")</f>
        <v>#REF!</v>
      </c>
      <c r="S298" s="1" t="e">
        <f>IF(AND(#REF!&lt;&gt;#REF!,#REF!=#REF!,M298="positive",M299="negative"),1,"")</f>
        <v>#REF!</v>
      </c>
      <c r="T298" s="1" t="e">
        <f>IF(AND(#REF!=#REF!,K:K="stroke",M:M="positive",S298&lt;&gt;"1"),1,"")</f>
        <v>#REF!</v>
      </c>
      <c r="U298" s="1" t="e">
        <f>IF((AND(R298&lt;&gt;"",W298&lt;&gt;1,K:K="stroke",M:M="negative",#REF!=#REF!)),IF(W298&lt;&gt;0,"",1),"")</f>
        <v>#REF!</v>
      </c>
      <c r="V298" s="1" t="e">
        <f t="shared" si="17"/>
        <v>#REF!</v>
      </c>
      <c r="W298" s="1" t="e">
        <f>IF(#REF!&lt;&gt;#REF!,COUNTIFS($K$112:$K$1378,"up",#REF!,#REF!),"")</f>
        <v>#REF!</v>
      </c>
      <c r="X298" s="1" t="e">
        <f>IF(#REF!&lt;&gt;#REF!,COUNTIFS($K$112:$K$1378,"SRS",#REF!,#REF!),"")</f>
        <v>#REF!</v>
      </c>
      <c r="Y298" s="1" t="e">
        <f>IF(R298&lt;&gt;"",IF(R298=1,"",COUNTIFS($O$112:$O$1378,"&gt;40",#REF!,#REF!)),"")</f>
        <v>#REF!</v>
      </c>
    </row>
    <row r="299" spans="1:34">
      <c r="A299" s="1">
        <f t="shared" si="14"/>
        <v>66746</v>
      </c>
      <c r="B299" s="2" t="str">
        <f t="shared" si="15"/>
        <v>20171021183226</v>
      </c>
      <c r="C299" s="1" t="str">
        <f t="shared" si="16"/>
        <v>20171021</v>
      </c>
      <c r="D299" s="1">
        <v>2017</v>
      </c>
      <c r="E299" s="1">
        <v>10</v>
      </c>
      <c r="F299" s="1">
        <v>21</v>
      </c>
      <c r="G299" s="1">
        <v>18</v>
      </c>
      <c r="H299" s="1">
        <v>32</v>
      </c>
      <c r="I299" s="1">
        <v>26</v>
      </c>
      <c r="J299" s="1">
        <v>154</v>
      </c>
      <c r="K299" s="1" t="s">
        <v>4</v>
      </c>
      <c r="L299" s="1" t="e">
        <f>IF(#REF!=#REF!,IF(K299="Stroke",IF(K300="Stroke",IF((J300-J299)&lt;0,1000+J300-J299,J300-J299),""),""),"")</f>
        <v>#REF!</v>
      </c>
      <c r="M299" s="1" t="s">
        <v>1</v>
      </c>
      <c r="N299" s="1" t="s">
        <v>2</v>
      </c>
      <c r="O299" s="1">
        <v>0</v>
      </c>
      <c r="P299" s="1" t="e">
        <f>IF(#REF!=#REF!,IF(K299="Stroke",IF(K300="Stroke",IF(#REF!=#REF!,IF(Q299=Q300,IF((J300-J299)&lt;0,1000+J300-J299-O299,J300-J299-O299),""),""),""),""),"")</f>
        <v>#REF!</v>
      </c>
      <c r="Q299" s="1">
        <v>1</v>
      </c>
      <c r="R299" s="1" t="e">
        <f>IF(#REF!&lt;&gt;#REF!,COUNTIFS($K$112:$K$1378,$K$112,#REF!,#REF!),"")</f>
        <v>#REF!</v>
      </c>
      <c r="S299" s="1" t="e">
        <f>IF(AND(#REF!&lt;&gt;#REF!,#REF!=#REF!,M299="positive",M300="negative"),1,"")</f>
        <v>#REF!</v>
      </c>
      <c r="T299" s="1" t="e">
        <f>IF(AND(#REF!=#REF!,K:K="stroke",M:M="positive",S299&lt;&gt;"1"),1,"")</f>
        <v>#REF!</v>
      </c>
      <c r="U299" s="1" t="e">
        <f>IF((AND(R299&lt;&gt;"",W299&lt;&gt;1,K:K="stroke",M:M="negative",#REF!=#REF!)),IF(W299&lt;&gt;0,"",1),"")</f>
        <v>#REF!</v>
      </c>
      <c r="V299" s="1" t="e">
        <f t="shared" si="17"/>
        <v>#REF!</v>
      </c>
      <c r="W299" s="1" t="e">
        <f>IF(#REF!&lt;&gt;#REF!,COUNTIFS($K$112:$K$1378,"up",#REF!,#REF!),"")</f>
        <v>#REF!</v>
      </c>
      <c r="X299" s="1" t="e">
        <f>IF(#REF!&lt;&gt;#REF!,COUNTIFS($K$112:$K$1378,"SRS",#REF!,#REF!),"")</f>
        <v>#REF!</v>
      </c>
      <c r="Y299" s="1" t="e">
        <f>IF(R299&lt;&gt;"",IF(R299=1,"",COUNTIFS($O$112:$O$1378,"&gt;40",#REF!,#REF!)),"")</f>
        <v>#REF!</v>
      </c>
    </row>
    <row r="300" spans="1:34">
      <c r="A300" s="5">
        <f t="shared" si="14"/>
        <v>66881</v>
      </c>
      <c r="B300" s="6" t="str">
        <f t="shared" si="15"/>
        <v>20171021183441</v>
      </c>
      <c r="C300" s="5" t="str">
        <f t="shared" si="16"/>
        <v>20171021</v>
      </c>
      <c r="D300" s="5">
        <v>2017</v>
      </c>
      <c r="E300" s="5">
        <v>10</v>
      </c>
      <c r="F300" s="5">
        <v>21</v>
      </c>
      <c r="G300" s="5">
        <v>18</v>
      </c>
      <c r="H300" s="5">
        <v>34</v>
      </c>
      <c r="I300" s="5">
        <v>41</v>
      </c>
      <c r="J300" s="5">
        <v>990</v>
      </c>
      <c r="K300" s="5" t="s">
        <v>17</v>
      </c>
      <c r="L300" s="5" t="e">
        <f>IF(#REF!=#REF!,IF(K300="Stroke",IF(K301="Stroke",IF((J301-J300)&lt;0,1000+J301-J300,J301-J300),""),""),"")</f>
        <v>#REF!</v>
      </c>
      <c r="M300" s="5" t="s">
        <v>1</v>
      </c>
      <c r="N300" s="5" t="s">
        <v>2</v>
      </c>
      <c r="O300" s="5">
        <v>839</v>
      </c>
      <c r="P300" s="5" t="e">
        <f>IF(#REF!=#REF!,IF(K300="Stroke",IF(K301="Stroke",IF(#REF!=#REF!,IF(Q300=Q301,IF((J301-J300)&lt;0,1000+J301-J300-O300,J301-J300-O300),""),""),""),""),"")</f>
        <v>#REF!</v>
      </c>
      <c r="Q300" s="5">
        <v>1</v>
      </c>
      <c r="R300" s="5" t="e">
        <f>IF(#REF!&lt;&gt;#REF!,COUNTIFS($K$112:$K$1378,$K$112,#REF!,#REF!),"")</f>
        <v>#REF!</v>
      </c>
      <c r="S300" s="5" t="e">
        <f>IF(AND(#REF!&lt;&gt;#REF!,#REF!=#REF!,M300="positive",M301="negative"),1,"")</f>
        <v>#REF!</v>
      </c>
      <c r="T300" s="5" t="e">
        <f>IF(AND(#REF!=#REF!,K:K="stroke",M:M="positive",S300&lt;&gt;"1"),1,"")</f>
        <v>#REF!</v>
      </c>
      <c r="U300" s="5" t="e">
        <f>IF((AND(R300&lt;&gt;"",W300&lt;&gt;1,K:K="stroke",M:M="negative",#REF!=#REF!)),IF(W300&lt;&gt;0,"",1),"")</f>
        <v>#REF!</v>
      </c>
      <c r="V300" s="5" t="e">
        <f t="shared" si="17"/>
        <v>#REF!</v>
      </c>
      <c r="W300" s="5" t="e">
        <f>IF(#REF!&lt;&gt;#REF!,COUNTIFS($K$112:$K$1378,"up",#REF!,#REF!),"")</f>
        <v>#REF!</v>
      </c>
      <c r="X300" s="5" t="e">
        <f>IF(#REF!&lt;&gt;#REF!,COUNTIFS($K$112:$K$1378,"SRS",#REF!,#REF!),"")</f>
        <v>#REF!</v>
      </c>
      <c r="Y300" s="5" t="e">
        <f>IF(R300&lt;&gt;"",IF(R300=1,"",COUNTIFS($O$112:$O$1378,"&gt;40",#REF!,#REF!)),"")</f>
        <v>#REF!</v>
      </c>
      <c r="Z300" s="5" t="s">
        <v>33</v>
      </c>
      <c r="AA300" s="5"/>
      <c r="AB300" s="5"/>
      <c r="AC300" s="5"/>
      <c r="AD300" s="5"/>
      <c r="AE300" s="5"/>
      <c r="AF300" s="5"/>
      <c r="AG300" s="5"/>
      <c r="AH300" s="5"/>
    </row>
    <row r="301" spans="1:34">
      <c r="A301" s="11">
        <f t="shared" si="14"/>
        <v>66882</v>
      </c>
      <c r="B301" s="16" t="str">
        <f t="shared" si="15"/>
        <v>20171021183442</v>
      </c>
      <c r="C301" s="1" t="str">
        <f t="shared" si="16"/>
        <v>20171021</v>
      </c>
      <c r="D301" s="1">
        <v>2017</v>
      </c>
      <c r="E301" s="1">
        <v>10</v>
      </c>
      <c r="F301" s="1">
        <v>21</v>
      </c>
      <c r="G301" s="1">
        <v>18</v>
      </c>
      <c r="H301" s="1">
        <v>34</v>
      </c>
      <c r="I301" s="11">
        <v>42</v>
      </c>
      <c r="J301" s="11">
        <v>92</v>
      </c>
      <c r="K301" s="17" t="s">
        <v>21</v>
      </c>
      <c r="L301" s="1" t="e">
        <f>IF(#REF!=#REF!,IF(K301="Stroke",IF(K302="Stroke",IF((J302-J301)&lt;0,1000+J302-J301,J302-J301),""),""),"")</f>
        <v>#REF!</v>
      </c>
      <c r="M301" s="11" t="s">
        <v>1</v>
      </c>
      <c r="N301" s="11" t="s">
        <v>2</v>
      </c>
      <c r="O301" s="11">
        <v>0</v>
      </c>
      <c r="P301" s="1" t="e">
        <f>IF(#REF!=#REF!,IF(K301="Stroke",IF(K302="Stroke",IF(#REF!=#REF!,IF(Q301=Q302,IF((J302-J301)&lt;0,1000+J302-J301-O301,J302-J301-O301),""),""),""),""),"")</f>
        <v>#REF!</v>
      </c>
      <c r="Q301" s="11">
        <v>1</v>
      </c>
      <c r="R301" s="1" t="e">
        <f>IF(#REF!&lt;&gt;#REF!,COUNTIFS($K$112:$K$1378,$K$112,#REF!,#REF!),"")</f>
        <v>#REF!</v>
      </c>
      <c r="S301" s="1" t="e">
        <f>IF(AND(#REF!&lt;&gt;#REF!,#REF!=#REF!,M301="positive",M302="negative"),1,"")</f>
        <v>#REF!</v>
      </c>
      <c r="T301" s="1" t="e">
        <f>IF(AND(#REF!=#REF!,K:K="stroke",M:M="positive",S301&lt;&gt;"1"),1,"")</f>
        <v>#REF!</v>
      </c>
      <c r="U301" s="1" t="e">
        <f>IF((AND(R301&lt;&gt;"",W301&lt;&gt;1,K:K="stroke",M:M="negative",#REF!=#REF!)),IF(W301&lt;&gt;0,"",1),"")</f>
        <v>#REF!</v>
      </c>
      <c r="V301" s="1" t="e">
        <f t="shared" si="17"/>
        <v>#REF!</v>
      </c>
      <c r="W301" s="1" t="e">
        <f>IF(#REF!&lt;&gt;#REF!,COUNTIFS($K$112:$K$1378,"up",#REF!,#REF!),"")</f>
        <v>#REF!</v>
      </c>
      <c r="X301" s="1" t="e">
        <f>IF(#REF!&lt;&gt;#REF!,COUNTIFS($K$112:$K$1378,"SRS",#REF!,#REF!),"")</f>
        <v>#REF!</v>
      </c>
      <c r="Y301" s="1" t="e">
        <f>IF(R301&lt;&gt;"",IF(R301=1,"",COUNTIFS($O$112:$O$1378,"&gt;40",#REF!,#REF!)),"")</f>
        <v>#REF!</v>
      </c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spans="1:34" s="5" customFormat="1">
      <c r="A302" s="11">
        <f t="shared" si="14"/>
        <v>66882</v>
      </c>
      <c r="B302" s="16" t="str">
        <f t="shared" si="15"/>
        <v>20171021183442</v>
      </c>
      <c r="C302" s="1" t="str">
        <f t="shared" si="16"/>
        <v>20171021</v>
      </c>
      <c r="D302" s="1">
        <v>2017</v>
      </c>
      <c r="E302" s="1">
        <v>10</v>
      </c>
      <c r="F302" s="1">
        <v>21</v>
      </c>
      <c r="G302" s="1">
        <v>18</v>
      </c>
      <c r="H302" s="1">
        <v>34</v>
      </c>
      <c r="I302" s="11">
        <v>42</v>
      </c>
      <c r="J302" s="11">
        <v>173</v>
      </c>
      <c r="K302" s="17" t="s">
        <v>21</v>
      </c>
      <c r="L302" s="1" t="e">
        <f>IF(#REF!=#REF!,IF(K302="Stroke",IF(K303="Stroke",IF((J303-J302)&lt;0,1000+J303-J302,J303-J302),""),""),"")</f>
        <v>#REF!</v>
      </c>
      <c r="M302" s="11" t="s">
        <v>1</v>
      </c>
      <c r="N302" s="11" t="s">
        <v>2</v>
      </c>
      <c r="O302" s="11">
        <v>0</v>
      </c>
      <c r="P302" s="1" t="e">
        <f>IF(#REF!=#REF!,IF(K302="Stroke",IF(K303="Stroke",IF(#REF!=#REF!,IF(Q302=Q303,IF((J303-J302)&lt;0,1000+J303-J302-O302,J303-J302-O302),""),""),""),""),"")</f>
        <v>#REF!</v>
      </c>
      <c r="Q302" s="11">
        <v>1</v>
      </c>
      <c r="R302" s="1" t="e">
        <f>IF(#REF!&lt;&gt;#REF!,COUNTIFS($K$112:$K$1378,$K$112,#REF!,#REF!),"")</f>
        <v>#REF!</v>
      </c>
      <c r="S302" s="1" t="e">
        <f>IF(AND(#REF!&lt;&gt;#REF!,#REF!=#REF!,M302="positive",M303="negative"),1,"")</f>
        <v>#REF!</v>
      </c>
      <c r="T302" s="1" t="e">
        <f>IF(AND(#REF!=#REF!,K:K="stroke",M:M="positive",S302&lt;&gt;"1"),1,"")</f>
        <v>#REF!</v>
      </c>
      <c r="U302" s="1" t="e">
        <f>IF((AND(R302&lt;&gt;"",W302&lt;&gt;1,K:K="stroke",M:M="negative",#REF!=#REF!)),IF(W302&lt;&gt;0,"",1),"")</f>
        <v>#REF!</v>
      </c>
      <c r="V302" s="1" t="e">
        <f t="shared" si="17"/>
        <v>#REF!</v>
      </c>
      <c r="W302" s="1" t="e">
        <f>IF(#REF!&lt;&gt;#REF!,COUNTIFS($K$112:$K$1378,"up",#REF!,#REF!),"")</f>
        <v>#REF!</v>
      </c>
      <c r="X302" s="1" t="e">
        <f>IF(#REF!&lt;&gt;#REF!,COUNTIFS($K$112:$K$1378,"SRS",#REF!,#REF!),"")</f>
        <v>#REF!</v>
      </c>
      <c r="Y302" s="1" t="e">
        <f>IF(R302&lt;&gt;"",IF(R302=1,"",COUNTIFS($O$112:$O$1378,"&gt;40",#REF!,#REF!)),"")</f>
        <v>#REF!</v>
      </c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spans="1:34" s="5" customFormat="1">
      <c r="A303" s="11">
        <f t="shared" si="14"/>
        <v>66882</v>
      </c>
      <c r="B303" s="16" t="str">
        <f t="shared" si="15"/>
        <v>20171021183442</v>
      </c>
      <c r="C303" s="1" t="str">
        <f t="shared" si="16"/>
        <v>20171021</v>
      </c>
      <c r="D303" s="1">
        <v>2017</v>
      </c>
      <c r="E303" s="1">
        <v>10</v>
      </c>
      <c r="F303" s="1">
        <v>21</v>
      </c>
      <c r="G303" s="1">
        <v>18</v>
      </c>
      <c r="H303" s="1">
        <v>34</v>
      </c>
      <c r="I303" s="11">
        <v>42</v>
      </c>
      <c r="J303" s="11">
        <v>216</v>
      </c>
      <c r="K303" s="17" t="s">
        <v>21</v>
      </c>
      <c r="L303" s="1" t="e">
        <f>IF(#REF!=#REF!,IF(K303="Stroke",IF(K304="Stroke",IF((J304-J303)&lt;0,1000+J304-J303,J304-J303),""),""),"")</f>
        <v>#REF!</v>
      </c>
      <c r="M303" s="11" t="s">
        <v>1</v>
      </c>
      <c r="N303" s="11" t="s">
        <v>2</v>
      </c>
      <c r="O303" s="11">
        <v>0</v>
      </c>
      <c r="P303" s="1" t="e">
        <f>IF(#REF!=#REF!,IF(K303="Stroke",IF(K304="Stroke",IF(#REF!=#REF!,IF(Q303=Q304,IF((J304-J303)&lt;0,1000+J304-J303-O303,J304-J303-O303),""),""),""),""),"")</f>
        <v>#REF!</v>
      </c>
      <c r="Q303" s="11">
        <v>1</v>
      </c>
      <c r="R303" s="1" t="e">
        <f>IF(#REF!&lt;&gt;#REF!,COUNTIFS($K$112:$K$1378,$K$112,#REF!,#REF!),"")</f>
        <v>#REF!</v>
      </c>
      <c r="S303" s="1" t="e">
        <f>IF(AND(#REF!&lt;&gt;#REF!,#REF!=#REF!,M303="positive",M304="negative"),1,"")</f>
        <v>#REF!</v>
      </c>
      <c r="T303" s="1" t="e">
        <f>IF(AND(#REF!=#REF!,K:K="stroke",M:M="positive",S303&lt;&gt;"1"),1,"")</f>
        <v>#REF!</v>
      </c>
      <c r="U303" s="1" t="e">
        <f>IF((AND(R303&lt;&gt;"",W303&lt;&gt;1,K:K="stroke",M:M="negative",#REF!=#REF!)),IF(W303&lt;&gt;0,"",1),"")</f>
        <v>#REF!</v>
      </c>
      <c r="V303" s="1" t="e">
        <f t="shared" si="17"/>
        <v>#REF!</v>
      </c>
      <c r="W303" s="1" t="e">
        <f>IF(#REF!&lt;&gt;#REF!,COUNTIFS($K$112:$K$1378,"up",#REF!,#REF!),"")</f>
        <v>#REF!</v>
      </c>
      <c r="X303" s="1" t="e">
        <f>IF(#REF!&lt;&gt;#REF!,COUNTIFS($K$112:$K$1378,"SRS",#REF!,#REF!),"")</f>
        <v>#REF!</v>
      </c>
      <c r="Y303" s="1" t="e">
        <f>IF(R303&lt;&gt;"",IF(R303=1,"",COUNTIFS($O$112:$O$1378,"&gt;40",#REF!,#REF!)),"")</f>
        <v>#REF!</v>
      </c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spans="1:34">
      <c r="A304" s="11">
        <f t="shared" si="14"/>
        <v>66882</v>
      </c>
      <c r="B304" s="16" t="str">
        <f t="shared" si="15"/>
        <v>20171021183442</v>
      </c>
      <c r="C304" s="1" t="str">
        <f t="shared" si="16"/>
        <v>20171021</v>
      </c>
      <c r="D304" s="1">
        <v>2017</v>
      </c>
      <c r="E304" s="1">
        <v>10</v>
      </c>
      <c r="F304" s="1">
        <v>21</v>
      </c>
      <c r="G304" s="1">
        <v>18</v>
      </c>
      <c r="H304" s="1">
        <v>34</v>
      </c>
      <c r="I304" s="11">
        <v>42</v>
      </c>
      <c r="J304" s="11">
        <v>241</v>
      </c>
      <c r="K304" s="17" t="s">
        <v>21</v>
      </c>
      <c r="L304" s="1" t="e">
        <f>IF(#REF!=#REF!,IF(K304="Stroke",IF(K305="Stroke",IF((J305-J304)&lt;0,1000+J305-J304,J305-J304),""),""),"")</f>
        <v>#REF!</v>
      </c>
      <c r="M304" s="11" t="s">
        <v>1</v>
      </c>
      <c r="N304" s="11" t="s">
        <v>2</v>
      </c>
      <c r="O304" s="11">
        <v>0</v>
      </c>
      <c r="P304" s="1" t="e">
        <f>IF(#REF!=#REF!,IF(K304="Stroke",IF(K305="Stroke",IF(#REF!=#REF!,IF(Q304=Q305,IF((J305-J304)&lt;0,1000+J305-J304-O304,J305-J304-O304),""),""),""),""),"")</f>
        <v>#REF!</v>
      </c>
      <c r="Q304" s="11">
        <v>1</v>
      </c>
      <c r="R304" s="1" t="e">
        <f>IF(#REF!&lt;&gt;#REF!,COUNTIFS($K$112:$K$1378,$K$112,#REF!,#REF!),"")</f>
        <v>#REF!</v>
      </c>
      <c r="S304" s="1" t="e">
        <f>IF(AND(#REF!&lt;&gt;#REF!,#REF!=#REF!,M304="positive",M305="negative"),1,"")</f>
        <v>#REF!</v>
      </c>
      <c r="T304" s="1" t="e">
        <f>IF(AND(#REF!=#REF!,K:K="stroke",M:M="positive",S304&lt;&gt;"1"),1,"")</f>
        <v>#REF!</v>
      </c>
      <c r="U304" s="1" t="e">
        <f>IF((AND(R304&lt;&gt;"",W304&lt;&gt;1,K:K="stroke",M:M="negative",#REF!=#REF!)),IF(W304&lt;&gt;0,"",1),"")</f>
        <v>#REF!</v>
      </c>
      <c r="V304" s="1" t="e">
        <f t="shared" si="17"/>
        <v>#REF!</v>
      </c>
      <c r="W304" s="1" t="e">
        <f>IF(#REF!&lt;&gt;#REF!,COUNTIFS($K$112:$K$1378,"up",#REF!,#REF!),"")</f>
        <v>#REF!</v>
      </c>
      <c r="X304" s="1" t="e">
        <f>IF(#REF!&lt;&gt;#REF!,COUNTIFS($K$112:$K$1378,"SRS",#REF!,#REF!),"")</f>
        <v>#REF!</v>
      </c>
      <c r="Y304" s="1" t="e">
        <f>IF(R304&lt;&gt;"",IF(R304=1,"",COUNTIFS($O$112:$O$1378,"&gt;40",#REF!,#REF!)),"")</f>
        <v>#REF!</v>
      </c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spans="1:34">
      <c r="A305" s="11">
        <f t="shared" si="14"/>
        <v>66882</v>
      </c>
      <c r="B305" s="16" t="str">
        <f t="shared" si="15"/>
        <v>20171021183442</v>
      </c>
      <c r="C305" s="1" t="str">
        <f t="shared" si="16"/>
        <v>20171021</v>
      </c>
      <c r="D305" s="1">
        <v>2017</v>
      </c>
      <c r="E305" s="1">
        <v>10</v>
      </c>
      <c r="F305" s="1">
        <v>21</v>
      </c>
      <c r="G305" s="1">
        <v>18</v>
      </c>
      <c r="H305" s="1">
        <v>34</v>
      </c>
      <c r="I305" s="11">
        <v>42</v>
      </c>
      <c r="J305" s="11">
        <v>246</v>
      </c>
      <c r="K305" s="17" t="s">
        <v>21</v>
      </c>
      <c r="L305" s="1" t="e">
        <f>IF(#REF!=#REF!,IF(K305="Stroke",IF(K306="Stroke",IF((J306-J305)&lt;0,1000+J306-J305,J306-J305),""),""),"")</f>
        <v>#REF!</v>
      </c>
      <c r="M305" s="11" t="s">
        <v>1</v>
      </c>
      <c r="N305" s="11" t="s">
        <v>2</v>
      </c>
      <c r="O305" s="11">
        <v>0</v>
      </c>
      <c r="P305" s="1" t="e">
        <f>IF(#REF!=#REF!,IF(K305="Stroke",IF(K306="Stroke",IF(#REF!=#REF!,IF(Q305=Q306,IF((J306-J305)&lt;0,1000+J306-J305-O305,J306-J305-O305),""),""),""),""),"")</f>
        <v>#REF!</v>
      </c>
      <c r="Q305" s="11">
        <v>1</v>
      </c>
      <c r="R305" s="1" t="e">
        <f>IF(#REF!&lt;&gt;#REF!,COUNTIFS($K$112:$K$1378,$K$112,#REF!,#REF!),"")</f>
        <v>#REF!</v>
      </c>
      <c r="S305" s="1" t="e">
        <f>IF(AND(#REF!&lt;&gt;#REF!,#REF!=#REF!,M305="positive",M306="negative"),1,"")</f>
        <v>#REF!</v>
      </c>
      <c r="T305" s="1" t="e">
        <f>IF(AND(#REF!=#REF!,K:K="stroke",M:M="positive",S305&lt;&gt;"1"),1,"")</f>
        <v>#REF!</v>
      </c>
      <c r="U305" s="1" t="e">
        <f>IF((AND(R305&lt;&gt;"",W305&lt;&gt;1,K:K="stroke",M:M="negative",#REF!=#REF!)),IF(W305&lt;&gt;0,"",1),"")</f>
        <v>#REF!</v>
      </c>
      <c r="V305" s="1" t="e">
        <f t="shared" si="17"/>
        <v>#REF!</v>
      </c>
      <c r="W305" s="1" t="e">
        <f>IF(#REF!&lt;&gt;#REF!,COUNTIFS($K$112:$K$1378,"up",#REF!,#REF!),"")</f>
        <v>#REF!</v>
      </c>
      <c r="X305" s="1" t="e">
        <f>IF(#REF!&lt;&gt;#REF!,COUNTIFS($K$112:$K$1378,"SRS",#REF!,#REF!),"")</f>
        <v>#REF!</v>
      </c>
      <c r="Y305" s="1" t="e">
        <f>IF(R305&lt;&gt;"",IF(R305=1,"",COUNTIFS($O$112:$O$1378,"&gt;40",#REF!,#REF!)),"")</f>
        <v>#REF!</v>
      </c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spans="1:34">
      <c r="A306" s="11">
        <f t="shared" si="14"/>
        <v>66882</v>
      </c>
      <c r="B306" s="16" t="str">
        <f t="shared" si="15"/>
        <v>20171021183442</v>
      </c>
      <c r="C306" s="1" t="str">
        <f t="shared" si="16"/>
        <v>20171021</v>
      </c>
      <c r="D306" s="1">
        <v>2017</v>
      </c>
      <c r="E306" s="1">
        <v>10</v>
      </c>
      <c r="F306" s="1">
        <v>21</v>
      </c>
      <c r="G306" s="1">
        <v>18</v>
      </c>
      <c r="H306" s="1">
        <v>34</v>
      </c>
      <c r="I306" s="11">
        <v>42</v>
      </c>
      <c r="J306" s="11">
        <v>257</v>
      </c>
      <c r="K306" s="17" t="s">
        <v>21</v>
      </c>
      <c r="L306" s="1" t="e">
        <f>IF(#REF!=#REF!,IF(K306="Stroke",IF(K307="Stroke",IF((J307-J306)&lt;0,1000+J307-J306,J307-J306),""),""),"")</f>
        <v>#REF!</v>
      </c>
      <c r="M306" s="11" t="s">
        <v>1</v>
      </c>
      <c r="N306" s="11" t="s">
        <v>2</v>
      </c>
      <c r="O306" s="11">
        <v>0</v>
      </c>
      <c r="P306" s="1" t="e">
        <f>IF(#REF!=#REF!,IF(K306="Stroke",IF(K307="Stroke",IF(#REF!=#REF!,IF(Q306=Q307,IF((J307-J306)&lt;0,1000+J307-J306-O306,J307-J306-O306),""),""),""),""),"")</f>
        <v>#REF!</v>
      </c>
      <c r="Q306" s="11">
        <v>1</v>
      </c>
      <c r="R306" s="1" t="e">
        <f>IF(#REF!&lt;&gt;#REF!,COUNTIFS($K$112:$K$1378,$K$112,#REF!,#REF!),"")</f>
        <v>#REF!</v>
      </c>
      <c r="S306" s="1" t="e">
        <f>IF(AND(#REF!&lt;&gt;#REF!,#REF!=#REF!,M306="positive",M307="negative"),1,"")</f>
        <v>#REF!</v>
      </c>
      <c r="T306" s="1" t="e">
        <f>IF(AND(#REF!=#REF!,K:K="stroke",M:M="positive",S306&lt;&gt;"1"),1,"")</f>
        <v>#REF!</v>
      </c>
      <c r="U306" s="1" t="e">
        <f>IF((AND(R306&lt;&gt;"",W306&lt;&gt;1,K:K="stroke",M:M="negative",#REF!=#REF!)),IF(W306&lt;&gt;0,"",1),"")</f>
        <v>#REF!</v>
      </c>
      <c r="V306" s="1" t="e">
        <f t="shared" si="17"/>
        <v>#REF!</v>
      </c>
      <c r="W306" s="1" t="e">
        <f>IF(#REF!&lt;&gt;#REF!,COUNTIFS($K$112:$K$1378,"up",#REF!,#REF!),"")</f>
        <v>#REF!</v>
      </c>
      <c r="X306" s="1" t="e">
        <f>IF(#REF!&lt;&gt;#REF!,COUNTIFS($K$112:$K$1378,"SRS",#REF!,#REF!),"")</f>
        <v>#REF!</v>
      </c>
      <c r="Y306" s="1" t="e">
        <f>IF(R306&lt;&gt;"",IF(R306=1,"",COUNTIFS($O$112:$O$1378,"&gt;40",#REF!,#REF!)),"")</f>
        <v>#REF!</v>
      </c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spans="1:34" s="5" customFormat="1">
      <c r="A307" s="11">
        <f t="shared" si="14"/>
        <v>66882</v>
      </c>
      <c r="B307" s="16" t="str">
        <f t="shared" si="15"/>
        <v>20171021183442</v>
      </c>
      <c r="C307" s="1" t="str">
        <f t="shared" si="16"/>
        <v>20171021</v>
      </c>
      <c r="D307" s="1">
        <v>2017</v>
      </c>
      <c r="E307" s="1">
        <v>10</v>
      </c>
      <c r="F307" s="1">
        <v>21</v>
      </c>
      <c r="G307" s="1">
        <v>18</v>
      </c>
      <c r="H307" s="1">
        <v>34</v>
      </c>
      <c r="I307" s="11">
        <v>42</v>
      </c>
      <c r="J307" s="11">
        <v>269</v>
      </c>
      <c r="K307" s="17" t="s">
        <v>21</v>
      </c>
      <c r="L307" s="1" t="e">
        <f>IF(#REF!=#REF!,IF(K307="Stroke",IF(K308="Stroke",IF((J308-J307)&lt;0,1000+J308-J307,J308-J307),""),""),"")</f>
        <v>#REF!</v>
      </c>
      <c r="M307" s="11" t="s">
        <v>1</v>
      </c>
      <c r="N307" s="11" t="s">
        <v>2</v>
      </c>
      <c r="O307" s="11">
        <v>0</v>
      </c>
      <c r="P307" s="1" t="e">
        <f>IF(#REF!=#REF!,IF(K307="Stroke",IF(K308="Stroke",IF(#REF!=#REF!,IF(Q307=Q308,IF((J308-J307)&lt;0,1000+J308-J307-O307,J308-J307-O307),""),""),""),""),"")</f>
        <v>#REF!</v>
      </c>
      <c r="Q307" s="11">
        <v>1</v>
      </c>
      <c r="R307" s="1" t="e">
        <f>IF(#REF!&lt;&gt;#REF!,COUNTIFS($K$112:$K$1378,$K$112,#REF!,#REF!),"")</f>
        <v>#REF!</v>
      </c>
      <c r="S307" s="1" t="e">
        <f>IF(AND(#REF!&lt;&gt;#REF!,#REF!=#REF!,M307="positive",M308="negative"),1,"")</f>
        <v>#REF!</v>
      </c>
      <c r="T307" s="1" t="e">
        <f>IF(AND(#REF!=#REF!,K:K="stroke",M:M="positive",S307&lt;&gt;"1"),1,"")</f>
        <v>#REF!</v>
      </c>
      <c r="U307" s="1" t="e">
        <f>IF((AND(R307&lt;&gt;"",W307&lt;&gt;1,K:K="stroke",M:M="negative",#REF!=#REF!)),IF(W307&lt;&gt;0,"",1),"")</f>
        <v>#REF!</v>
      </c>
      <c r="V307" s="1" t="e">
        <f t="shared" si="17"/>
        <v>#REF!</v>
      </c>
      <c r="W307" s="1" t="e">
        <f>IF(#REF!&lt;&gt;#REF!,COUNTIFS($K$112:$K$1378,"up",#REF!,#REF!),"")</f>
        <v>#REF!</v>
      </c>
      <c r="X307" s="1" t="e">
        <f>IF(#REF!&lt;&gt;#REF!,COUNTIFS($K$112:$K$1378,"SRS",#REF!,#REF!),"")</f>
        <v>#REF!</v>
      </c>
      <c r="Y307" s="1" t="e">
        <f>IF(R307&lt;&gt;"",IF(R307=1,"",COUNTIFS($O$112:$O$1378,"&gt;40",#REF!,#REF!)),"")</f>
        <v>#REF!</v>
      </c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spans="1:34" s="5" customFormat="1">
      <c r="A308" s="11">
        <f t="shared" si="14"/>
        <v>66882</v>
      </c>
      <c r="B308" s="16" t="str">
        <f t="shared" si="15"/>
        <v>20171021183442</v>
      </c>
      <c r="C308" s="1" t="str">
        <f t="shared" si="16"/>
        <v>20171021</v>
      </c>
      <c r="D308" s="1">
        <v>2017</v>
      </c>
      <c r="E308" s="1">
        <v>10</v>
      </c>
      <c r="F308" s="1">
        <v>21</v>
      </c>
      <c r="G308" s="1">
        <v>18</v>
      </c>
      <c r="H308" s="1">
        <v>34</v>
      </c>
      <c r="I308" s="11">
        <v>42</v>
      </c>
      <c r="J308" s="11">
        <v>274</v>
      </c>
      <c r="K308" s="17" t="s">
        <v>21</v>
      </c>
      <c r="L308" s="1" t="e">
        <f>IF(#REF!=#REF!,IF(K308="Stroke",IF(K309="Stroke",IF((J309-J308)&lt;0,1000+J309-J308,J309-J308),""),""),"")</f>
        <v>#REF!</v>
      </c>
      <c r="M308" s="11" t="s">
        <v>1</v>
      </c>
      <c r="N308" s="11" t="s">
        <v>2</v>
      </c>
      <c r="O308" s="11">
        <v>0</v>
      </c>
      <c r="P308" s="1" t="e">
        <f>IF(#REF!=#REF!,IF(K308="Stroke",IF(K309="Stroke",IF(#REF!=#REF!,IF(Q308=Q309,IF((J309-J308)&lt;0,1000+J309-J308-O308,J309-J308-O308),""),""),""),""),"")</f>
        <v>#REF!</v>
      </c>
      <c r="Q308" s="11">
        <v>1</v>
      </c>
      <c r="R308" s="1" t="e">
        <f>IF(#REF!&lt;&gt;#REF!,COUNTIFS($K$112:$K$1378,$K$112,#REF!,#REF!),"")</f>
        <v>#REF!</v>
      </c>
      <c r="S308" s="1" t="e">
        <f>IF(AND(#REF!&lt;&gt;#REF!,#REF!=#REF!,M308="positive",M309="negative"),1,"")</f>
        <v>#REF!</v>
      </c>
      <c r="T308" s="1" t="e">
        <f>IF(AND(#REF!=#REF!,K:K="stroke",M:M="positive",S308&lt;&gt;"1"),1,"")</f>
        <v>#REF!</v>
      </c>
      <c r="U308" s="1" t="e">
        <f>IF((AND(R308&lt;&gt;"",W308&lt;&gt;1,K:K="stroke",M:M="negative",#REF!=#REF!)),IF(W308&lt;&gt;0,"",1),"")</f>
        <v>#REF!</v>
      </c>
      <c r="V308" s="1" t="e">
        <f t="shared" si="17"/>
        <v>#REF!</v>
      </c>
      <c r="W308" s="1" t="e">
        <f>IF(#REF!&lt;&gt;#REF!,COUNTIFS($K$112:$K$1378,"up",#REF!,#REF!),"")</f>
        <v>#REF!</v>
      </c>
      <c r="X308" s="1" t="e">
        <f>IF(#REF!&lt;&gt;#REF!,COUNTIFS($K$112:$K$1378,"SRS",#REF!,#REF!),"")</f>
        <v>#REF!</v>
      </c>
      <c r="Y308" s="1" t="e">
        <f>IF(R308&lt;&gt;"",IF(R308=1,"",COUNTIFS($O$112:$O$1378,"&gt;40",#REF!,#REF!)),"")</f>
        <v>#REF!</v>
      </c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spans="1:34" s="5" customFormat="1">
      <c r="A309" s="11">
        <f t="shared" si="14"/>
        <v>66882</v>
      </c>
      <c r="B309" s="16" t="str">
        <f t="shared" si="15"/>
        <v>20171021183442</v>
      </c>
      <c r="C309" s="1" t="str">
        <f t="shared" si="16"/>
        <v>20171021</v>
      </c>
      <c r="D309" s="1">
        <v>2017</v>
      </c>
      <c r="E309" s="1">
        <v>10</v>
      </c>
      <c r="F309" s="1">
        <v>21</v>
      </c>
      <c r="G309" s="1">
        <v>18</v>
      </c>
      <c r="H309" s="1">
        <v>34</v>
      </c>
      <c r="I309" s="11">
        <v>42</v>
      </c>
      <c r="J309" s="11">
        <v>279</v>
      </c>
      <c r="K309" s="17" t="s">
        <v>21</v>
      </c>
      <c r="L309" s="1" t="e">
        <f>IF(#REF!=#REF!,IF(K309="Stroke",IF(K310="Stroke",IF((J310-J309)&lt;0,1000+J310-J309,J310-J309),""),""),"")</f>
        <v>#REF!</v>
      </c>
      <c r="M309" s="11" t="s">
        <v>1</v>
      </c>
      <c r="N309" s="11" t="s">
        <v>2</v>
      </c>
      <c r="O309" s="11">
        <v>0</v>
      </c>
      <c r="P309" s="1" t="e">
        <f>IF(#REF!=#REF!,IF(K309="Stroke",IF(K310="Stroke",IF(#REF!=#REF!,IF(Q309=Q310,IF((J310-J309)&lt;0,1000+J310-J309-O309,J310-J309-O309),""),""),""),""),"")</f>
        <v>#REF!</v>
      </c>
      <c r="Q309" s="11">
        <v>1</v>
      </c>
      <c r="R309" s="1" t="e">
        <f>IF(#REF!&lt;&gt;#REF!,COUNTIFS($K$112:$K$1378,$K$112,#REF!,#REF!),"")</f>
        <v>#REF!</v>
      </c>
      <c r="S309" s="1" t="e">
        <f>IF(AND(#REF!&lt;&gt;#REF!,#REF!=#REF!,M309="positive",M310="negative"),1,"")</f>
        <v>#REF!</v>
      </c>
      <c r="T309" s="1" t="e">
        <f>IF(AND(#REF!=#REF!,K:K="stroke",M:M="positive",S309&lt;&gt;"1"),1,"")</f>
        <v>#REF!</v>
      </c>
      <c r="U309" s="1" t="e">
        <f>IF((AND(R309&lt;&gt;"",W309&lt;&gt;1,K:K="stroke",M:M="negative",#REF!=#REF!)),IF(W309&lt;&gt;0,"",1),"")</f>
        <v>#REF!</v>
      </c>
      <c r="V309" s="1" t="e">
        <f t="shared" si="17"/>
        <v>#REF!</v>
      </c>
      <c r="W309" s="1" t="e">
        <f>IF(#REF!&lt;&gt;#REF!,COUNTIFS($K$112:$K$1378,"up",#REF!,#REF!),"")</f>
        <v>#REF!</v>
      </c>
      <c r="X309" s="1" t="e">
        <f>IF(#REF!&lt;&gt;#REF!,COUNTIFS($K$112:$K$1378,"SRS",#REF!,#REF!),"")</f>
        <v>#REF!</v>
      </c>
      <c r="Y309" s="1" t="e">
        <f>IF(R309&lt;&gt;"",IF(R309=1,"",COUNTIFS($O$112:$O$1378,"&gt;40",#REF!,#REF!)),"")</f>
        <v>#REF!</v>
      </c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spans="1:34">
      <c r="A310" s="11">
        <f t="shared" si="14"/>
        <v>66882</v>
      </c>
      <c r="B310" s="16" t="str">
        <f t="shared" si="15"/>
        <v>20171021183442</v>
      </c>
      <c r="C310" s="19" t="str">
        <f t="shared" si="16"/>
        <v>20171021</v>
      </c>
      <c r="D310" s="19">
        <v>2017</v>
      </c>
      <c r="E310" s="19">
        <v>10</v>
      </c>
      <c r="F310" s="19">
        <v>21</v>
      </c>
      <c r="G310" s="19">
        <v>18</v>
      </c>
      <c r="H310" s="19">
        <v>34</v>
      </c>
      <c r="I310" s="20">
        <v>42</v>
      </c>
      <c r="J310" s="20">
        <v>281</v>
      </c>
      <c r="K310" s="21" t="s">
        <v>21</v>
      </c>
      <c r="L310" s="19" t="e">
        <f>IF(#REF!=#REF!,IF(K310="Stroke",IF(K311="Stroke",IF((J311-J310)&lt;0,1000+J311-J310,J311-J310),""),""),"")</f>
        <v>#REF!</v>
      </c>
      <c r="M310" s="20" t="s">
        <v>1</v>
      </c>
      <c r="N310" s="20" t="s">
        <v>2</v>
      </c>
      <c r="O310" s="20">
        <v>0</v>
      </c>
      <c r="P310" s="19" t="e">
        <f>IF(#REF!=#REF!,IF(K310="Stroke",IF(K311="Stroke",IF(#REF!=#REF!,IF(Q310=Q311,IF((J311-J310)&lt;0,1000+J311-J310-O310,J311-J310-O310),""),""),""),""),"")</f>
        <v>#REF!</v>
      </c>
      <c r="Q310" s="20">
        <v>1</v>
      </c>
      <c r="R310" s="1" t="e">
        <f>IF(#REF!&lt;&gt;#REF!,COUNTIFS($K$112:$K$1378,$K$112,#REF!,#REF!),"")</f>
        <v>#REF!</v>
      </c>
      <c r="S310" s="1" t="e">
        <f>IF(AND(#REF!&lt;&gt;#REF!,#REF!=#REF!,M310="positive",M311="negative"),1,"")</f>
        <v>#REF!</v>
      </c>
      <c r="T310" s="1" t="e">
        <f>IF(AND(#REF!=#REF!,K:K="stroke",M:M="positive",S310&lt;&gt;"1"),1,"")</f>
        <v>#REF!</v>
      </c>
      <c r="U310" s="1" t="e">
        <f>IF((AND(R310&lt;&gt;"",W310&lt;&gt;1,K:K="stroke",M:M="negative",#REF!=#REF!)),IF(W310&lt;&gt;0,"",1),"")</f>
        <v>#REF!</v>
      </c>
      <c r="V310" s="1" t="e">
        <f t="shared" si="17"/>
        <v>#REF!</v>
      </c>
      <c r="W310" s="1" t="e">
        <f>IF(#REF!&lt;&gt;#REF!,COUNTIFS($K$112:$K$1378,"up",#REF!,#REF!),"")</f>
        <v>#REF!</v>
      </c>
      <c r="X310" s="1" t="e">
        <f>IF(#REF!&lt;&gt;#REF!,COUNTIFS($K$112:$K$1378,"SRS",#REF!,#REF!),"")</f>
        <v>#REF!</v>
      </c>
      <c r="Y310" s="1" t="e">
        <f>IF(R310&lt;&gt;"",IF(R310=1,"",COUNTIFS($O$112:$O$1378,"&gt;40",#REF!,#REF!)),"")</f>
        <v>#REF!</v>
      </c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spans="1:34">
      <c r="A311" s="11">
        <f t="shared" si="14"/>
        <v>66882</v>
      </c>
      <c r="B311" s="16" t="str">
        <f t="shared" si="15"/>
        <v>20171021183442</v>
      </c>
      <c r="C311" s="1" t="str">
        <f t="shared" si="16"/>
        <v>20171021</v>
      </c>
      <c r="D311" s="1">
        <v>2017</v>
      </c>
      <c r="E311" s="1">
        <v>10</v>
      </c>
      <c r="F311" s="1">
        <v>21</v>
      </c>
      <c r="G311" s="1">
        <v>18</v>
      </c>
      <c r="H311" s="1">
        <v>34</v>
      </c>
      <c r="I311" s="11">
        <v>42</v>
      </c>
      <c r="J311" s="11">
        <v>289</v>
      </c>
      <c r="K311" s="17" t="s">
        <v>21</v>
      </c>
      <c r="L311" s="1" t="e">
        <f>IF(#REF!=#REF!,IF(K311="Stroke",IF(K312="Stroke",IF((J312-J311)&lt;0,1000+J312-J311,J312-J311),""),""),"")</f>
        <v>#REF!</v>
      </c>
      <c r="M311" s="11" t="s">
        <v>1</v>
      </c>
      <c r="N311" s="11" t="s">
        <v>2</v>
      </c>
      <c r="O311" s="11">
        <v>0</v>
      </c>
      <c r="P311" s="1" t="e">
        <f>IF(#REF!=#REF!,IF(K311="Stroke",IF(K312="Stroke",IF(#REF!=#REF!,IF(Q311=Q312,IF((J312-J311)&lt;0,1000+J312-J311-O311,J312-J311-O311),""),""),""),""),"")</f>
        <v>#REF!</v>
      </c>
      <c r="Q311" s="11">
        <v>1</v>
      </c>
      <c r="R311" s="1" t="e">
        <f>IF(#REF!&lt;&gt;#REF!,COUNTIFS($K$112:$K$1378,$K$112,#REF!,#REF!),"")</f>
        <v>#REF!</v>
      </c>
      <c r="S311" s="1" t="e">
        <f>IF(AND(#REF!&lt;&gt;#REF!,#REF!=#REF!,M311="positive",M312="negative"),1,"")</f>
        <v>#REF!</v>
      </c>
      <c r="T311" s="1" t="e">
        <f>IF(AND(#REF!=#REF!,K:K="stroke",M:M="positive",S311&lt;&gt;"1"),1,"")</f>
        <v>#REF!</v>
      </c>
      <c r="U311" s="1" t="e">
        <f>IF((AND(R311&lt;&gt;"",W311&lt;&gt;1,K:K="stroke",M:M="negative",#REF!=#REF!)),IF(W311&lt;&gt;0,"",1),"")</f>
        <v>#REF!</v>
      </c>
      <c r="V311" s="1" t="e">
        <f t="shared" si="17"/>
        <v>#REF!</v>
      </c>
      <c r="W311" s="1" t="e">
        <f>IF(#REF!&lt;&gt;#REF!,COUNTIFS($K$112:$K$1378,"up",#REF!,#REF!),"")</f>
        <v>#REF!</v>
      </c>
      <c r="X311" s="1" t="e">
        <f>IF(#REF!&lt;&gt;#REF!,COUNTIFS($K$112:$K$1378,"SRS",#REF!,#REF!),"")</f>
        <v>#REF!</v>
      </c>
      <c r="Y311" s="1" t="e">
        <f>IF(R311&lt;&gt;"",IF(R311=1,"",COUNTIFS($O$112:$O$1378,"&gt;40",#REF!,#REF!)),"")</f>
        <v>#REF!</v>
      </c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spans="1:34">
      <c r="A312" s="11">
        <f t="shared" si="14"/>
        <v>66882</v>
      </c>
      <c r="B312" s="16" t="str">
        <f t="shared" si="15"/>
        <v>20171021183442</v>
      </c>
      <c r="C312" s="1" t="str">
        <f t="shared" si="16"/>
        <v>20171021</v>
      </c>
      <c r="D312" s="1">
        <v>2017</v>
      </c>
      <c r="E312" s="1">
        <v>10</v>
      </c>
      <c r="F312" s="1">
        <v>21</v>
      </c>
      <c r="G312" s="1">
        <v>18</v>
      </c>
      <c r="H312" s="1">
        <v>34</v>
      </c>
      <c r="I312" s="11">
        <v>42</v>
      </c>
      <c r="J312" s="11">
        <v>305</v>
      </c>
      <c r="K312" s="17" t="s">
        <v>21</v>
      </c>
      <c r="L312" s="1" t="e">
        <f>IF(#REF!=#REF!,IF(K312="Stroke",IF(K313="Stroke",IF((J313-J312)&lt;0,1000+J313-J312,J313-J312),""),""),"")</f>
        <v>#REF!</v>
      </c>
      <c r="M312" s="11" t="s">
        <v>1</v>
      </c>
      <c r="N312" s="11" t="s">
        <v>2</v>
      </c>
      <c r="O312" s="11">
        <v>0</v>
      </c>
      <c r="P312" s="1" t="e">
        <f>IF(#REF!=#REF!,IF(K312="Stroke",IF(K313="Stroke",IF(#REF!=#REF!,IF(Q312=Q313,IF((J313-J312)&lt;0,1000+J313-J312-O312,J313-J312-O312),""),""),""),""),"")</f>
        <v>#REF!</v>
      </c>
      <c r="Q312" s="11">
        <v>1</v>
      </c>
      <c r="R312" s="1" t="e">
        <f>IF(#REF!&lt;&gt;#REF!,COUNTIFS($K$112:$K$1378,$K$112,#REF!,#REF!),"")</f>
        <v>#REF!</v>
      </c>
      <c r="S312" s="1" t="e">
        <f>IF(AND(#REF!&lt;&gt;#REF!,#REF!=#REF!,M312="positive",M313="negative"),1,"")</f>
        <v>#REF!</v>
      </c>
      <c r="T312" s="1" t="e">
        <f>IF(AND(#REF!=#REF!,K:K="stroke",M:M="positive",S312&lt;&gt;"1"),1,"")</f>
        <v>#REF!</v>
      </c>
      <c r="U312" s="1" t="e">
        <f>IF((AND(R312&lt;&gt;"",W312&lt;&gt;1,K:K="stroke",M:M="negative",#REF!=#REF!)),IF(W312&lt;&gt;0,"",1),"")</f>
        <v>#REF!</v>
      </c>
      <c r="V312" s="1" t="e">
        <f t="shared" si="17"/>
        <v>#REF!</v>
      </c>
      <c r="W312" s="1" t="e">
        <f>IF(#REF!&lt;&gt;#REF!,COUNTIFS($K$112:$K$1378,"up",#REF!,#REF!),"")</f>
        <v>#REF!</v>
      </c>
      <c r="X312" s="1" t="e">
        <f>IF(#REF!&lt;&gt;#REF!,COUNTIFS($K$112:$K$1378,"SRS",#REF!,#REF!),"")</f>
        <v>#REF!</v>
      </c>
      <c r="Y312" s="1" t="e">
        <f>IF(R312&lt;&gt;"",IF(R312=1,"",COUNTIFS($O$112:$O$1378,"&gt;40",#REF!,#REF!)),"")</f>
        <v>#REF!</v>
      </c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 spans="1:34">
      <c r="A313" s="11">
        <f t="shared" si="14"/>
        <v>66882</v>
      </c>
      <c r="B313" s="16" t="str">
        <f t="shared" si="15"/>
        <v>20171021183442</v>
      </c>
      <c r="C313" s="1" t="str">
        <f t="shared" si="16"/>
        <v>20171021</v>
      </c>
      <c r="D313" s="1">
        <v>2017</v>
      </c>
      <c r="E313" s="1">
        <v>10</v>
      </c>
      <c r="F313" s="1">
        <v>21</v>
      </c>
      <c r="G313" s="1">
        <v>18</v>
      </c>
      <c r="H313" s="1">
        <v>34</v>
      </c>
      <c r="I313" s="11">
        <v>42</v>
      </c>
      <c r="J313" s="11">
        <v>337</v>
      </c>
      <c r="K313" s="17" t="s">
        <v>21</v>
      </c>
      <c r="L313" s="1" t="e">
        <f>IF(#REF!=#REF!,IF(K313="Stroke",IF(K314="Stroke",IF((J314-J313)&lt;0,1000+J314-J313,J314-J313),""),""),"")</f>
        <v>#REF!</v>
      </c>
      <c r="M313" s="11" t="s">
        <v>1</v>
      </c>
      <c r="N313" s="11" t="s">
        <v>2</v>
      </c>
      <c r="O313" s="11">
        <v>0</v>
      </c>
      <c r="P313" s="1" t="e">
        <f>IF(#REF!=#REF!,IF(K313="Stroke",IF(K314="Stroke",IF(#REF!=#REF!,IF(Q313=Q314,IF((J314-J313)&lt;0,1000+J314-J313-O313,J314-J313-O313),""),""),""),""),"")</f>
        <v>#REF!</v>
      </c>
      <c r="Q313" s="11">
        <v>1</v>
      </c>
      <c r="R313" s="1" t="e">
        <f>IF(#REF!&lt;&gt;#REF!,COUNTIFS($K$112:$K$1378,$K$112,#REF!,#REF!),"")</f>
        <v>#REF!</v>
      </c>
      <c r="S313" s="1" t="e">
        <f>IF(AND(#REF!&lt;&gt;#REF!,#REF!=#REF!,M313="positive",M314="negative"),1,"")</f>
        <v>#REF!</v>
      </c>
      <c r="T313" s="1" t="e">
        <f>IF(AND(#REF!=#REF!,K:K="stroke",M:M="positive",S313&lt;&gt;"1"),1,"")</f>
        <v>#REF!</v>
      </c>
      <c r="U313" s="1" t="e">
        <f>IF((AND(R313&lt;&gt;"",W313&lt;&gt;1,K:K="stroke",M:M="negative",#REF!=#REF!)),IF(W313&lt;&gt;0,"",1),"")</f>
        <v>#REF!</v>
      </c>
      <c r="V313" s="1" t="e">
        <f t="shared" si="17"/>
        <v>#REF!</v>
      </c>
      <c r="W313" s="1" t="e">
        <f>IF(#REF!&lt;&gt;#REF!,COUNTIFS($K$112:$K$1378,"up",#REF!,#REF!),"")</f>
        <v>#REF!</v>
      </c>
      <c r="X313" s="1" t="e">
        <f>IF(#REF!&lt;&gt;#REF!,COUNTIFS($K$112:$K$1378,"SRS",#REF!,#REF!),"")</f>
        <v>#REF!</v>
      </c>
      <c r="Y313" s="1" t="e">
        <f>IF(R313&lt;&gt;"",IF(R313=1,"",COUNTIFS($O$112:$O$1378,"&gt;40",#REF!,#REF!)),"")</f>
        <v>#REF!</v>
      </c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spans="1:34">
      <c r="A314" s="11">
        <f t="shared" si="14"/>
        <v>66882</v>
      </c>
      <c r="B314" s="16" t="str">
        <f t="shared" si="15"/>
        <v>20171021183442</v>
      </c>
      <c r="C314" s="1" t="str">
        <f t="shared" si="16"/>
        <v>20171021</v>
      </c>
      <c r="D314" s="1">
        <v>2017</v>
      </c>
      <c r="E314" s="1">
        <v>10</v>
      </c>
      <c r="F314" s="1">
        <v>21</v>
      </c>
      <c r="G314" s="1">
        <v>18</v>
      </c>
      <c r="H314" s="1">
        <v>34</v>
      </c>
      <c r="I314" s="11">
        <v>42</v>
      </c>
      <c r="J314" s="11">
        <v>353</v>
      </c>
      <c r="K314" s="17" t="s">
        <v>21</v>
      </c>
      <c r="L314" s="1" t="e">
        <f>IF(#REF!=#REF!,IF(K314="Stroke",IF(K315="Stroke",IF((J315-J314)&lt;0,1000+J315-J314,J315-J314),""),""),"")</f>
        <v>#REF!</v>
      </c>
      <c r="M314" s="11" t="s">
        <v>1</v>
      </c>
      <c r="N314" s="11" t="s">
        <v>2</v>
      </c>
      <c r="O314" s="11">
        <v>0</v>
      </c>
      <c r="P314" s="1" t="e">
        <f>IF(#REF!=#REF!,IF(K314="Stroke",IF(K315="Stroke",IF(#REF!=#REF!,IF(Q314=Q315,IF((J315-J314)&lt;0,1000+J315-J314-O314,J315-J314-O314),""),""),""),""),"")</f>
        <v>#REF!</v>
      </c>
      <c r="Q314" s="11">
        <v>1</v>
      </c>
      <c r="R314" s="1" t="e">
        <f>IF(#REF!&lt;&gt;#REF!,COUNTIFS($K$112:$K$1378,$K$112,#REF!,#REF!),"")</f>
        <v>#REF!</v>
      </c>
      <c r="S314" s="1" t="e">
        <f>IF(AND(#REF!&lt;&gt;#REF!,#REF!=#REF!,M314="positive",M315="negative"),1,"")</f>
        <v>#REF!</v>
      </c>
      <c r="T314" s="1" t="e">
        <f>IF(AND(#REF!=#REF!,K:K="stroke",M:M="positive",S314&lt;&gt;"1"),1,"")</f>
        <v>#REF!</v>
      </c>
      <c r="U314" s="1" t="e">
        <f>IF((AND(R314&lt;&gt;"",W314&lt;&gt;1,K:K="stroke",M:M="negative",#REF!=#REF!)),IF(W314&lt;&gt;0,"",1),"")</f>
        <v>#REF!</v>
      </c>
      <c r="V314" s="1" t="e">
        <f t="shared" si="17"/>
        <v>#REF!</v>
      </c>
      <c r="W314" s="1" t="e">
        <f>IF(#REF!&lt;&gt;#REF!,COUNTIFS($K$112:$K$1378,"up",#REF!,#REF!),"")</f>
        <v>#REF!</v>
      </c>
      <c r="X314" s="1" t="e">
        <f>IF(#REF!&lt;&gt;#REF!,COUNTIFS($K$112:$K$1378,"SRS",#REF!,#REF!),"")</f>
        <v>#REF!</v>
      </c>
      <c r="Y314" s="1" t="e">
        <f>IF(R314&lt;&gt;"",IF(R314=1,"",COUNTIFS($O$112:$O$1378,"&gt;40",#REF!,#REF!)),"")</f>
        <v>#REF!</v>
      </c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spans="1:34">
      <c r="A315" s="11">
        <f t="shared" si="14"/>
        <v>66882</v>
      </c>
      <c r="B315" s="16" t="str">
        <f t="shared" si="15"/>
        <v>20171021183442</v>
      </c>
      <c r="C315" s="1" t="str">
        <f t="shared" si="16"/>
        <v>20171021</v>
      </c>
      <c r="D315" s="1">
        <v>2017</v>
      </c>
      <c r="E315" s="1">
        <v>10</v>
      </c>
      <c r="F315" s="1">
        <v>21</v>
      </c>
      <c r="G315" s="1">
        <v>18</v>
      </c>
      <c r="H315" s="1">
        <v>34</v>
      </c>
      <c r="I315" s="11">
        <v>42</v>
      </c>
      <c r="J315" s="11">
        <v>373</v>
      </c>
      <c r="K315" s="17" t="s">
        <v>21</v>
      </c>
      <c r="L315" s="1" t="e">
        <f>IF(#REF!=#REF!,IF(K315="Stroke",IF(K316="Stroke",IF((J316-J315)&lt;0,1000+J316-J315,J316-J315),""),""),"")</f>
        <v>#REF!</v>
      </c>
      <c r="M315" s="11" t="s">
        <v>1</v>
      </c>
      <c r="N315" s="11" t="s">
        <v>2</v>
      </c>
      <c r="O315" s="11">
        <v>0</v>
      </c>
      <c r="P315" s="1" t="e">
        <f>IF(#REF!=#REF!,IF(K315="Stroke",IF(K316="Stroke",IF(#REF!=#REF!,IF(Q315=Q316,IF((J316-J315)&lt;0,1000+J316-J315-O315,J316-J315-O315),""),""),""),""),"")</f>
        <v>#REF!</v>
      </c>
      <c r="Q315" s="11">
        <v>1</v>
      </c>
      <c r="R315" s="1" t="e">
        <f>IF(#REF!&lt;&gt;#REF!,COUNTIFS($K$112:$K$1378,$K$112,#REF!,#REF!),"")</f>
        <v>#REF!</v>
      </c>
      <c r="S315" s="1" t="e">
        <f>IF(AND(#REF!&lt;&gt;#REF!,#REF!=#REF!,M315="positive",M316="negative"),1,"")</f>
        <v>#REF!</v>
      </c>
      <c r="T315" s="1" t="e">
        <f>IF(AND(#REF!=#REF!,K:K="stroke",M:M="positive",S315&lt;&gt;"1"),1,"")</f>
        <v>#REF!</v>
      </c>
      <c r="U315" s="1" t="e">
        <f>IF((AND(R315&lt;&gt;"",W315&lt;&gt;1,K:K="stroke",M:M="negative",#REF!=#REF!)),IF(W315&lt;&gt;0,"",1),"")</f>
        <v>#REF!</v>
      </c>
      <c r="V315" s="1" t="e">
        <f t="shared" si="17"/>
        <v>#REF!</v>
      </c>
      <c r="W315" s="1" t="e">
        <f>IF(#REF!&lt;&gt;#REF!,COUNTIFS($K$112:$K$1378,"up",#REF!,#REF!),"")</f>
        <v>#REF!</v>
      </c>
      <c r="X315" s="1" t="e">
        <f>IF(#REF!&lt;&gt;#REF!,COUNTIFS($K$112:$K$1378,"SRS",#REF!,#REF!),"")</f>
        <v>#REF!</v>
      </c>
      <c r="Y315" s="1" t="e">
        <f>IF(R315&lt;&gt;"",IF(R315=1,"",COUNTIFS($O$112:$O$1378,"&gt;40",#REF!,#REF!)),"")</f>
        <v>#REF!</v>
      </c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spans="1:34">
      <c r="A316" s="11">
        <f t="shared" si="14"/>
        <v>66882</v>
      </c>
      <c r="B316" s="16" t="str">
        <f t="shared" si="15"/>
        <v>20171021183442</v>
      </c>
      <c r="C316" s="1" t="str">
        <f t="shared" si="16"/>
        <v>20171021</v>
      </c>
      <c r="D316" s="1">
        <v>2017</v>
      </c>
      <c r="E316" s="1">
        <v>10</v>
      </c>
      <c r="F316" s="1">
        <v>21</v>
      </c>
      <c r="G316" s="1">
        <v>18</v>
      </c>
      <c r="H316" s="1">
        <v>34</v>
      </c>
      <c r="I316" s="11">
        <v>42</v>
      </c>
      <c r="J316" s="11">
        <v>389</v>
      </c>
      <c r="K316" s="17" t="s">
        <v>21</v>
      </c>
      <c r="L316" s="1" t="e">
        <f>IF(#REF!=#REF!,IF(K316="Stroke",IF(K317="Stroke",IF((J317-J316)&lt;0,1000+J317-J316,J317-J316),""),""),"")</f>
        <v>#REF!</v>
      </c>
      <c r="M316" s="11" t="s">
        <v>1</v>
      </c>
      <c r="N316" s="11" t="s">
        <v>2</v>
      </c>
      <c r="O316" s="11">
        <v>0</v>
      </c>
      <c r="P316" s="1" t="e">
        <f>IF(#REF!=#REF!,IF(K316="Stroke",IF(K317="Stroke",IF(#REF!=#REF!,IF(Q316=Q317,IF((J317-J316)&lt;0,1000+J317-J316-O316,J317-J316-O316),""),""),""),""),"")</f>
        <v>#REF!</v>
      </c>
      <c r="Q316" s="11">
        <v>1</v>
      </c>
      <c r="R316" s="1" t="e">
        <f>IF(#REF!&lt;&gt;#REF!,COUNTIFS($K$112:$K$1378,$K$112,#REF!,#REF!),"")</f>
        <v>#REF!</v>
      </c>
      <c r="S316" s="1" t="e">
        <f>IF(AND(#REF!&lt;&gt;#REF!,#REF!=#REF!,M316="positive",M317="negative"),1,"")</f>
        <v>#REF!</v>
      </c>
      <c r="T316" s="1" t="e">
        <f>IF(AND(#REF!=#REF!,K:K="stroke",M:M="positive",S316&lt;&gt;"1"),1,"")</f>
        <v>#REF!</v>
      </c>
      <c r="U316" s="1" t="e">
        <f>IF((AND(R316&lt;&gt;"",W316&lt;&gt;1,K:K="stroke",M:M="negative",#REF!=#REF!)),IF(W316&lt;&gt;0,"",1),"")</f>
        <v>#REF!</v>
      </c>
      <c r="V316" s="1" t="e">
        <f t="shared" ref="V316:V347" si="18">IF(R316="","",(SUM(S316:U316)+W316))</f>
        <v>#REF!</v>
      </c>
      <c r="W316" s="1" t="e">
        <f>IF(#REF!&lt;&gt;#REF!,COUNTIFS($K$112:$K$1378,"up",#REF!,#REF!),"")</f>
        <v>#REF!</v>
      </c>
      <c r="X316" s="1" t="e">
        <f>IF(#REF!&lt;&gt;#REF!,COUNTIFS($K$112:$K$1378,"SRS",#REF!,#REF!),"")</f>
        <v>#REF!</v>
      </c>
      <c r="Y316" s="1" t="e">
        <f>IF(R316&lt;&gt;"",IF(R316=1,"",COUNTIFS($O$112:$O$1378,"&gt;40",#REF!,#REF!)),"")</f>
        <v>#REF!</v>
      </c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spans="1:34">
      <c r="A317" s="11">
        <f t="shared" si="14"/>
        <v>66882</v>
      </c>
      <c r="B317" s="16" t="str">
        <f t="shared" si="15"/>
        <v>20171021183442</v>
      </c>
      <c r="C317" s="1" t="str">
        <f t="shared" si="16"/>
        <v>20171021</v>
      </c>
      <c r="D317" s="1">
        <v>2017</v>
      </c>
      <c r="E317" s="1">
        <v>10</v>
      </c>
      <c r="F317" s="1">
        <v>21</v>
      </c>
      <c r="G317" s="1">
        <v>18</v>
      </c>
      <c r="H317" s="1">
        <v>34</v>
      </c>
      <c r="I317" s="11">
        <v>42</v>
      </c>
      <c r="J317" s="11">
        <v>412</v>
      </c>
      <c r="K317" s="17" t="s">
        <v>21</v>
      </c>
      <c r="L317" s="1" t="e">
        <f>IF(#REF!=#REF!,IF(K317="Stroke",IF(K318="Stroke",IF((J318-J317)&lt;0,1000+J318-J317,J318-J317),""),""),"")</f>
        <v>#REF!</v>
      </c>
      <c r="M317" s="11" t="s">
        <v>1</v>
      </c>
      <c r="N317" s="11" t="s">
        <v>2</v>
      </c>
      <c r="O317" s="11">
        <v>0</v>
      </c>
      <c r="P317" s="1" t="e">
        <f>IF(#REF!=#REF!,IF(K317="Stroke",IF(K318="Stroke",IF(#REF!=#REF!,IF(Q317=Q318,IF((J318-J317)&lt;0,1000+J318-J317-O317,J318-J317-O317),""),""),""),""),"")</f>
        <v>#REF!</v>
      </c>
      <c r="Q317" s="11">
        <v>1</v>
      </c>
      <c r="R317" s="1" t="e">
        <f>IF(#REF!&lt;&gt;#REF!,COUNTIFS($K$112:$K$1378,$K$112,#REF!,#REF!),"")</f>
        <v>#REF!</v>
      </c>
      <c r="S317" s="1" t="e">
        <f>IF(AND(#REF!&lt;&gt;#REF!,#REF!=#REF!,M317="positive",M318="negative"),1,"")</f>
        <v>#REF!</v>
      </c>
      <c r="T317" s="1" t="e">
        <f>IF(AND(#REF!=#REF!,K:K="stroke",M:M="positive",S317&lt;&gt;"1"),1,"")</f>
        <v>#REF!</v>
      </c>
      <c r="U317" s="1" t="e">
        <f>IF((AND(R317&lt;&gt;"",W317&lt;&gt;1,K:K="stroke",M:M="negative",#REF!=#REF!)),IF(W317&lt;&gt;0,"",1),"")</f>
        <v>#REF!</v>
      </c>
      <c r="V317" s="1" t="e">
        <f t="shared" si="18"/>
        <v>#REF!</v>
      </c>
      <c r="W317" s="1" t="e">
        <f>IF(#REF!&lt;&gt;#REF!,COUNTIFS($K$112:$K$1378,"up",#REF!,#REF!),"")</f>
        <v>#REF!</v>
      </c>
      <c r="X317" s="1" t="e">
        <f>IF(#REF!&lt;&gt;#REF!,COUNTIFS($K$112:$K$1378,"SRS",#REF!,#REF!),"")</f>
        <v>#REF!</v>
      </c>
      <c r="Y317" s="1" t="e">
        <f>IF(R317&lt;&gt;"",IF(R317=1,"",COUNTIFS($O$112:$O$1378,"&gt;40",#REF!,#REF!)),"")</f>
        <v>#REF!</v>
      </c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spans="1:34">
      <c r="A318" s="11">
        <f t="shared" si="14"/>
        <v>66882</v>
      </c>
      <c r="B318" s="16" t="str">
        <f t="shared" si="15"/>
        <v>20171021183442</v>
      </c>
      <c r="C318" s="1" t="str">
        <f t="shared" si="16"/>
        <v>20171021</v>
      </c>
      <c r="D318" s="1">
        <v>2017</v>
      </c>
      <c r="E318" s="1">
        <v>10</v>
      </c>
      <c r="F318" s="1">
        <v>21</v>
      </c>
      <c r="G318" s="1">
        <v>18</v>
      </c>
      <c r="H318" s="1">
        <v>34</v>
      </c>
      <c r="I318" s="11">
        <v>42</v>
      </c>
      <c r="J318" s="11">
        <v>415</v>
      </c>
      <c r="K318" s="17" t="s">
        <v>21</v>
      </c>
      <c r="L318" s="1" t="e">
        <f>IF(#REF!=#REF!,IF(K318="Stroke",IF(K319="Stroke",IF((J319-J318)&lt;0,1000+J319-J318,J319-J318),""),""),"")</f>
        <v>#REF!</v>
      </c>
      <c r="M318" s="11" t="s">
        <v>1</v>
      </c>
      <c r="N318" s="11" t="s">
        <v>2</v>
      </c>
      <c r="O318" s="11">
        <v>0</v>
      </c>
      <c r="P318" s="1" t="e">
        <f>IF(#REF!=#REF!,IF(K318="Stroke",IF(K319="Stroke",IF(#REF!=#REF!,IF(Q318=Q319,IF((J319-J318)&lt;0,1000+J319-J318-O318,J319-J318-O318),""),""),""),""),"")</f>
        <v>#REF!</v>
      </c>
      <c r="Q318" s="11">
        <v>1</v>
      </c>
      <c r="R318" s="1" t="e">
        <f>IF(#REF!&lt;&gt;#REF!,COUNTIFS($K$112:$K$1378,$K$112,#REF!,#REF!),"")</f>
        <v>#REF!</v>
      </c>
      <c r="S318" s="1" t="e">
        <f>IF(AND(#REF!&lt;&gt;#REF!,#REF!=#REF!,M318="positive",M319="negative"),1,"")</f>
        <v>#REF!</v>
      </c>
      <c r="T318" s="1" t="e">
        <f>IF(AND(#REF!=#REF!,K:K="stroke",M:M="positive",S318&lt;&gt;"1"),1,"")</f>
        <v>#REF!</v>
      </c>
      <c r="U318" s="1" t="e">
        <f>IF((AND(R318&lt;&gt;"",W318&lt;&gt;1,K:K="stroke",M:M="negative",#REF!=#REF!)),IF(W318&lt;&gt;0,"",1),"")</f>
        <v>#REF!</v>
      </c>
      <c r="V318" s="1" t="e">
        <f t="shared" si="18"/>
        <v>#REF!</v>
      </c>
      <c r="W318" s="1" t="e">
        <f>IF(#REF!&lt;&gt;#REF!,COUNTIFS($K$112:$K$1378,"up",#REF!,#REF!),"")</f>
        <v>#REF!</v>
      </c>
      <c r="X318" s="1" t="e">
        <f>IF(#REF!&lt;&gt;#REF!,COUNTIFS($K$112:$K$1378,"SRS",#REF!,#REF!),"")</f>
        <v>#REF!</v>
      </c>
      <c r="Y318" s="1" t="e">
        <f>IF(R318&lt;&gt;"",IF(R318=1,"",COUNTIFS($O$112:$O$1378,"&gt;40",#REF!,#REF!)),"")</f>
        <v>#REF!</v>
      </c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spans="1:34">
      <c r="A319" s="11">
        <f t="shared" si="14"/>
        <v>66882</v>
      </c>
      <c r="B319" s="16" t="str">
        <f t="shared" si="15"/>
        <v>20171021183442</v>
      </c>
      <c r="C319" s="1" t="str">
        <f t="shared" si="16"/>
        <v>20171021</v>
      </c>
      <c r="D319" s="1">
        <v>2017</v>
      </c>
      <c r="E319" s="1">
        <v>10</v>
      </c>
      <c r="F319" s="1">
        <v>21</v>
      </c>
      <c r="G319" s="1">
        <v>18</v>
      </c>
      <c r="H319" s="1">
        <v>34</v>
      </c>
      <c r="I319" s="11">
        <v>42</v>
      </c>
      <c r="J319" s="11">
        <v>428</v>
      </c>
      <c r="K319" s="17" t="s">
        <v>21</v>
      </c>
      <c r="L319" s="1" t="e">
        <f>IF(#REF!=#REF!,IF(K319="Stroke",IF(K320="Stroke",IF((J320-J319)&lt;0,1000+J320-J319,J320-J319),""),""),"")</f>
        <v>#REF!</v>
      </c>
      <c r="M319" s="11" t="s">
        <v>1</v>
      </c>
      <c r="N319" s="11" t="s">
        <v>2</v>
      </c>
      <c r="O319" s="11">
        <v>0</v>
      </c>
      <c r="P319" s="1" t="e">
        <f>IF(#REF!=#REF!,IF(K319="Stroke",IF(K320="Stroke",IF(#REF!=#REF!,IF(Q319=Q320,IF((J320-J319)&lt;0,1000+J320-J319-O319,J320-J319-O319),""),""),""),""),"")</f>
        <v>#REF!</v>
      </c>
      <c r="Q319" s="11">
        <v>1</v>
      </c>
      <c r="R319" s="1" t="e">
        <f>IF(#REF!&lt;&gt;#REF!,COUNTIFS($K$112:$K$1378,$K$112,#REF!,#REF!),"")</f>
        <v>#REF!</v>
      </c>
      <c r="S319" s="1" t="e">
        <f>IF(AND(#REF!&lt;&gt;#REF!,#REF!=#REF!,M319="positive",M320="negative"),1,"")</f>
        <v>#REF!</v>
      </c>
      <c r="T319" s="1" t="e">
        <f>IF(AND(#REF!=#REF!,K:K="stroke",M:M="positive",S319&lt;&gt;"1"),1,"")</f>
        <v>#REF!</v>
      </c>
      <c r="U319" s="1" t="e">
        <f>IF((AND(R319&lt;&gt;"",W319&lt;&gt;1,K:K="stroke",M:M="negative",#REF!=#REF!)),IF(W319&lt;&gt;0,"",1),"")</f>
        <v>#REF!</v>
      </c>
      <c r="V319" s="1" t="e">
        <f t="shared" si="18"/>
        <v>#REF!</v>
      </c>
      <c r="W319" s="1" t="e">
        <f>IF(#REF!&lt;&gt;#REF!,COUNTIFS($K$112:$K$1378,"up",#REF!,#REF!),"")</f>
        <v>#REF!</v>
      </c>
      <c r="X319" s="1" t="e">
        <f>IF(#REF!&lt;&gt;#REF!,COUNTIFS($K$112:$K$1378,"SRS",#REF!,#REF!),"")</f>
        <v>#REF!</v>
      </c>
      <c r="Y319" s="1" t="e">
        <f>IF(R319&lt;&gt;"",IF(R319=1,"",COUNTIFS($O$112:$O$1378,"&gt;40",#REF!,#REF!)),"")</f>
        <v>#REF!</v>
      </c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spans="1:34">
      <c r="A320" s="11">
        <f t="shared" si="14"/>
        <v>66882</v>
      </c>
      <c r="B320" s="16" t="str">
        <f t="shared" si="15"/>
        <v>20171021183442</v>
      </c>
      <c r="C320" s="1" t="str">
        <f t="shared" si="16"/>
        <v>20171021</v>
      </c>
      <c r="D320" s="1">
        <v>2017</v>
      </c>
      <c r="E320" s="1">
        <v>10</v>
      </c>
      <c r="F320" s="1">
        <v>21</v>
      </c>
      <c r="G320" s="1">
        <v>18</v>
      </c>
      <c r="H320" s="1">
        <v>34</v>
      </c>
      <c r="I320" s="11">
        <v>42</v>
      </c>
      <c r="J320" s="11">
        <v>431</v>
      </c>
      <c r="K320" s="17" t="s">
        <v>21</v>
      </c>
      <c r="L320" s="1" t="e">
        <f>IF(#REF!=#REF!,IF(K320="Stroke",IF(K321="Stroke",IF((J321-J320)&lt;0,1000+J321-J320,J321-J320),""),""),"")</f>
        <v>#REF!</v>
      </c>
      <c r="M320" s="11" t="s">
        <v>1</v>
      </c>
      <c r="N320" s="11" t="s">
        <v>2</v>
      </c>
      <c r="O320" s="11">
        <v>0</v>
      </c>
      <c r="P320" s="1" t="e">
        <f>IF(#REF!=#REF!,IF(K320="Stroke",IF(K321="Stroke",IF(#REF!=#REF!,IF(Q320=Q321,IF((J321-J320)&lt;0,1000+J321-J320-O320,J321-J320-O320),""),""),""),""),"")</f>
        <v>#REF!</v>
      </c>
      <c r="Q320" s="11">
        <v>1</v>
      </c>
      <c r="R320" s="1" t="e">
        <f>IF(#REF!&lt;&gt;#REF!,COUNTIFS($K$112:$K$1378,$K$112,#REF!,#REF!),"")</f>
        <v>#REF!</v>
      </c>
      <c r="S320" s="1" t="e">
        <f>IF(AND(#REF!&lt;&gt;#REF!,#REF!=#REF!,M320="positive",M321="negative"),1,"")</f>
        <v>#REF!</v>
      </c>
      <c r="T320" s="1" t="e">
        <f>IF(AND(#REF!=#REF!,K:K="stroke",M:M="positive",S320&lt;&gt;"1"),1,"")</f>
        <v>#REF!</v>
      </c>
      <c r="U320" s="1" t="e">
        <f>IF((AND(R320&lt;&gt;"",W320&lt;&gt;1,K:K="stroke",M:M="negative",#REF!=#REF!)),IF(W320&lt;&gt;0,"",1),"")</f>
        <v>#REF!</v>
      </c>
      <c r="V320" s="1" t="e">
        <f t="shared" si="18"/>
        <v>#REF!</v>
      </c>
      <c r="W320" s="1" t="e">
        <f>IF(#REF!&lt;&gt;#REF!,COUNTIFS($K$112:$K$1378,"up",#REF!,#REF!),"")</f>
        <v>#REF!</v>
      </c>
      <c r="X320" s="1" t="e">
        <f>IF(#REF!&lt;&gt;#REF!,COUNTIFS($K$112:$K$1378,"SRS",#REF!,#REF!),"")</f>
        <v>#REF!</v>
      </c>
      <c r="Y320" s="1" t="e">
        <f>IF(R320&lt;&gt;"",IF(R320=1,"",COUNTIFS($O$112:$O$1378,"&gt;40",#REF!,#REF!)),"")</f>
        <v>#REF!</v>
      </c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spans="1:34">
      <c r="A321" s="11">
        <f t="shared" ref="A321:A384" si="19">I321+(H321*60)+(G321*3600)</f>
        <v>66882</v>
      </c>
      <c r="B321" s="16" t="str">
        <f t="shared" ref="B321:B384" si="20">CONCATENATE(D321,E321,F321,G321,H321,I321)</f>
        <v>20171021183442</v>
      </c>
      <c r="C321" s="1" t="str">
        <f t="shared" ref="C321:C384" si="21">CONCATENATE(D321,E321,F321)</f>
        <v>20171021</v>
      </c>
      <c r="D321" s="1">
        <v>2017</v>
      </c>
      <c r="E321" s="1">
        <v>10</v>
      </c>
      <c r="F321" s="1">
        <v>21</v>
      </c>
      <c r="G321" s="1">
        <v>18</v>
      </c>
      <c r="H321" s="1">
        <v>34</v>
      </c>
      <c r="I321" s="11">
        <v>42</v>
      </c>
      <c r="J321" s="11">
        <v>436</v>
      </c>
      <c r="K321" s="17" t="s">
        <v>21</v>
      </c>
      <c r="L321" s="1" t="e">
        <f>IF(#REF!=#REF!,IF(K321="Stroke",IF(K322="Stroke",IF((J322-J321)&lt;0,1000+J322-J321,J322-J321),""),""),"")</f>
        <v>#REF!</v>
      </c>
      <c r="M321" s="11" t="s">
        <v>1</v>
      </c>
      <c r="N321" s="11" t="s">
        <v>2</v>
      </c>
      <c r="O321" s="11">
        <v>0</v>
      </c>
      <c r="P321" s="1" t="e">
        <f>IF(#REF!=#REF!,IF(K321="Stroke",IF(K322="Stroke",IF(#REF!=#REF!,IF(Q321=Q322,IF((J322-J321)&lt;0,1000+J322-J321-O321,J322-J321-O321),""),""),""),""),"")</f>
        <v>#REF!</v>
      </c>
      <c r="Q321" s="11">
        <v>1</v>
      </c>
      <c r="R321" s="1" t="e">
        <f>IF(#REF!&lt;&gt;#REF!,COUNTIFS($K$112:$K$1378,$K$112,#REF!,#REF!),"")</f>
        <v>#REF!</v>
      </c>
      <c r="S321" s="1" t="e">
        <f>IF(AND(#REF!&lt;&gt;#REF!,#REF!=#REF!,M321="positive",M322="negative"),1,"")</f>
        <v>#REF!</v>
      </c>
      <c r="T321" s="1" t="e">
        <f>IF(AND(#REF!=#REF!,K:K="stroke",M:M="positive",S321&lt;&gt;"1"),1,"")</f>
        <v>#REF!</v>
      </c>
      <c r="U321" s="1" t="e">
        <f>IF((AND(R321&lt;&gt;"",W321&lt;&gt;1,K:K="stroke",M:M="negative",#REF!=#REF!)),IF(W321&lt;&gt;0,"",1),"")</f>
        <v>#REF!</v>
      </c>
      <c r="V321" s="1" t="e">
        <f t="shared" si="18"/>
        <v>#REF!</v>
      </c>
      <c r="W321" s="1" t="e">
        <f>IF(#REF!&lt;&gt;#REF!,COUNTIFS($K$112:$K$1378,"up",#REF!,#REF!),"")</f>
        <v>#REF!</v>
      </c>
      <c r="X321" s="1" t="e">
        <f>IF(#REF!&lt;&gt;#REF!,COUNTIFS($K$112:$K$1378,"SRS",#REF!,#REF!),"")</f>
        <v>#REF!</v>
      </c>
      <c r="Y321" s="1" t="e">
        <f>IF(R321&lt;&gt;"",IF(R321=1,"",COUNTIFS($O$112:$O$1378,"&gt;40",#REF!,#REF!)),"")</f>
        <v>#REF!</v>
      </c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spans="1:34">
      <c r="A322" s="11">
        <f t="shared" si="19"/>
        <v>66882</v>
      </c>
      <c r="B322" s="16" t="str">
        <f t="shared" si="20"/>
        <v>20171021183442</v>
      </c>
      <c r="C322" s="1" t="str">
        <f t="shared" si="21"/>
        <v>20171021</v>
      </c>
      <c r="D322" s="1">
        <v>2017</v>
      </c>
      <c r="E322" s="1">
        <v>10</v>
      </c>
      <c r="F322" s="1">
        <v>21</v>
      </c>
      <c r="G322" s="1">
        <v>18</v>
      </c>
      <c r="H322" s="1">
        <v>34</v>
      </c>
      <c r="I322" s="11">
        <v>42</v>
      </c>
      <c r="J322" s="11">
        <v>447</v>
      </c>
      <c r="K322" s="17" t="s">
        <v>21</v>
      </c>
      <c r="L322" s="1" t="e">
        <f>IF(#REF!=#REF!,IF(K322="Stroke",IF(K323="Stroke",IF((J323-J322)&lt;0,1000+J323-J322,J323-J322),""),""),"")</f>
        <v>#REF!</v>
      </c>
      <c r="M322" s="11" t="s">
        <v>1</v>
      </c>
      <c r="N322" s="11" t="s">
        <v>2</v>
      </c>
      <c r="O322" s="11">
        <v>0</v>
      </c>
      <c r="P322" s="1" t="e">
        <f>IF(#REF!=#REF!,IF(K322="Stroke",IF(K323="Stroke",IF(#REF!=#REF!,IF(Q322=Q323,IF((J323-J322)&lt;0,1000+J323-J322-O322,J323-J322-O322),""),""),""),""),"")</f>
        <v>#REF!</v>
      </c>
      <c r="Q322" s="11">
        <v>1</v>
      </c>
      <c r="R322" s="1" t="e">
        <f>IF(#REF!&lt;&gt;#REF!,COUNTIFS($K$112:$K$1378,$K$112,#REF!,#REF!),"")</f>
        <v>#REF!</v>
      </c>
      <c r="S322" s="1" t="e">
        <f>IF(AND(#REF!&lt;&gt;#REF!,#REF!=#REF!,M322="positive",M323="negative"),1,"")</f>
        <v>#REF!</v>
      </c>
      <c r="T322" s="1" t="e">
        <f>IF(AND(#REF!=#REF!,K:K="stroke",M:M="positive",S322&lt;&gt;"1"),1,"")</f>
        <v>#REF!</v>
      </c>
      <c r="U322" s="1" t="e">
        <f>IF((AND(R322&lt;&gt;"",W322&lt;&gt;1,K:K="stroke",M:M="negative",#REF!=#REF!)),IF(W322&lt;&gt;0,"",1),"")</f>
        <v>#REF!</v>
      </c>
      <c r="V322" s="1" t="e">
        <f t="shared" si="18"/>
        <v>#REF!</v>
      </c>
      <c r="W322" s="1" t="e">
        <f>IF(#REF!&lt;&gt;#REF!,COUNTIFS($K$112:$K$1378,"up",#REF!,#REF!),"")</f>
        <v>#REF!</v>
      </c>
      <c r="X322" s="1" t="e">
        <f>IF(#REF!&lt;&gt;#REF!,COUNTIFS($K$112:$K$1378,"SRS",#REF!,#REF!),"")</f>
        <v>#REF!</v>
      </c>
      <c r="Y322" s="1" t="e">
        <f>IF(R322&lt;&gt;"",IF(R322=1,"",COUNTIFS($O$112:$O$1378,"&gt;40",#REF!,#REF!)),"")</f>
        <v>#REF!</v>
      </c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spans="1:34">
      <c r="A323" s="11">
        <f t="shared" si="19"/>
        <v>66882</v>
      </c>
      <c r="B323" s="16" t="str">
        <f t="shared" si="20"/>
        <v>20171021183442</v>
      </c>
      <c r="C323" s="1" t="str">
        <f t="shared" si="21"/>
        <v>20171021</v>
      </c>
      <c r="D323" s="1">
        <v>2017</v>
      </c>
      <c r="E323" s="1">
        <v>10</v>
      </c>
      <c r="F323" s="1">
        <v>21</v>
      </c>
      <c r="G323" s="1">
        <v>18</v>
      </c>
      <c r="H323" s="1">
        <v>34</v>
      </c>
      <c r="I323" s="11">
        <v>42</v>
      </c>
      <c r="J323" s="11">
        <v>457</v>
      </c>
      <c r="K323" s="17" t="s">
        <v>21</v>
      </c>
      <c r="L323" s="1" t="e">
        <f>IF(#REF!=#REF!,IF(K323="Stroke",IF(K324="Stroke",IF((J324-J323)&lt;0,1000+J324-J323,J324-J323),""),""),"")</f>
        <v>#REF!</v>
      </c>
      <c r="M323" s="11" t="s">
        <v>1</v>
      </c>
      <c r="N323" s="11" t="s">
        <v>2</v>
      </c>
      <c r="O323" s="11">
        <v>0</v>
      </c>
      <c r="P323" s="1" t="e">
        <f>IF(#REF!=#REF!,IF(K323="Stroke",IF(K324="Stroke",IF(#REF!=#REF!,IF(Q323=Q324,IF((J324-J323)&lt;0,1000+J324-J323-O323,J324-J323-O323),""),""),""),""),"")</f>
        <v>#REF!</v>
      </c>
      <c r="Q323" s="11">
        <v>1</v>
      </c>
      <c r="R323" s="1" t="e">
        <f>IF(#REF!&lt;&gt;#REF!,COUNTIFS($K$112:$K$1378,$K$112,#REF!,#REF!),"")</f>
        <v>#REF!</v>
      </c>
      <c r="S323" s="1" t="e">
        <f>IF(AND(#REF!&lt;&gt;#REF!,#REF!=#REF!,M323="positive",M324="negative"),1,"")</f>
        <v>#REF!</v>
      </c>
      <c r="T323" s="1" t="e">
        <f>IF(AND(#REF!=#REF!,K:K="stroke",M:M="positive",S323&lt;&gt;"1"),1,"")</f>
        <v>#REF!</v>
      </c>
      <c r="U323" s="1" t="e">
        <f>IF((AND(R323&lt;&gt;"",W323&lt;&gt;1,K:K="stroke",M:M="negative",#REF!=#REF!)),IF(W323&lt;&gt;0,"",1),"")</f>
        <v>#REF!</v>
      </c>
      <c r="V323" s="1" t="e">
        <f t="shared" si="18"/>
        <v>#REF!</v>
      </c>
      <c r="W323" s="1" t="e">
        <f>IF(#REF!&lt;&gt;#REF!,COUNTIFS($K$112:$K$1378,"up",#REF!,#REF!),"")</f>
        <v>#REF!</v>
      </c>
      <c r="X323" s="1" t="e">
        <f>IF(#REF!&lt;&gt;#REF!,COUNTIFS($K$112:$K$1378,"SRS",#REF!,#REF!),"")</f>
        <v>#REF!</v>
      </c>
      <c r="Y323" s="1" t="e">
        <f>IF(R323&lt;&gt;"",IF(R323=1,"",COUNTIFS($O$112:$O$1378,"&gt;40",#REF!,#REF!)),"")</f>
        <v>#REF!</v>
      </c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spans="1:34">
      <c r="A324" s="11">
        <f t="shared" si="19"/>
        <v>66882</v>
      </c>
      <c r="B324" s="16" t="str">
        <f t="shared" si="20"/>
        <v>20171021183442</v>
      </c>
      <c r="C324" s="1" t="str">
        <f t="shared" si="21"/>
        <v>20171021</v>
      </c>
      <c r="D324" s="1">
        <v>2017</v>
      </c>
      <c r="E324" s="1">
        <v>10</v>
      </c>
      <c r="F324" s="1">
        <v>21</v>
      </c>
      <c r="G324" s="1">
        <v>18</v>
      </c>
      <c r="H324" s="1">
        <v>34</v>
      </c>
      <c r="I324" s="11">
        <v>42</v>
      </c>
      <c r="J324" s="11">
        <v>460</v>
      </c>
      <c r="K324" s="17" t="s">
        <v>21</v>
      </c>
      <c r="L324" s="1" t="e">
        <f>IF(#REF!=#REF!,IF(K324="Stroke",IF(K325="Stroke",IF((J325-J324)&lt;0,1000+J325-J324,J325-J324),""),""),"")</f>
        <v>#REF!</v>
      </c>
      <c r="M324" s="11" t="s">
        <v>1</v>
      </c>
      <c r="N324" s="11" t="s">
        <v>2</v>
      </c>
      <c r="O324" s="11">
        <v>0</v>
      </c>
      <c r="P324" s="1" t="e">
        <f>IF(#REF!=#REF!,IF(K324="Stroke",IF(K325="Stroke",IF(#REF!=#REF!,IF(Q324=Q325,IF((J325-J324)&lt;0,1000+J325-J324-O324,J325-J324-O324),""),""),""),""),"")</f>
        <v>#REF!</v>
      </c>
      <c r="Q324" s="11">
        <v>1</v>
      </c>
      <c r="R324" s="1" t="e">
        <f>IF(#REF!&lt;&gt;#REF!,COUNTIFS($K$112:$K$1378,$K$112,#REF!,#REF!),"")</f>
        <v>#REF!</v>
      </c>
      <c r="S324" s="1" t="e">
        <f>IF(AND(#REF!&lt;&gt;#REF!,#REF!=#REF!,M324="positive",M325="negative"),1,"")</f>
        <v>#REF!</v>
      </c>
      <c r="T324" s="1" t="e">
        <f>IF(AND(#REF!=#REF!,K:K="stroke",M:M="positive",S324&lt;&gt;"1"),1,"")</f>
        <v>#REF!</v>
      </c>
      <c r="U324" s="1" t="e">
        <f>IF((AND(R324&lt;&gt;"",W324&lt;&gt;1,K:K="stroke",M:M="negative",#REF!=#REF!)),IF(W324&lt;&gt;0,"",1),"")</f>
        <v>#REF!</v>
      </c>
      <c r="V324" s="1" t="e">
        <f t="shared" si="18"/>
        <v>#REF!</v>
      </c>
      <c r="W324" s="1" t="e">
        <f>IF(#REF!&lt;&gt;#REF!,COUNTIFS($K$112:$K$1378,"up",#REF!,#REF!),"")</f>
        <v>#REF!</v>
      </c>
      <c r="X324" s="1" t="e">
        <f>IF(#REF!&lt;&gt;#REF!,COUNTIFS($K$112:$K$1378,"SRS",#REF!,#REF!),"")</f>
        <v>#REF!</v>
      </c>
      <c r="Y324" s="1" t="e">
        <f>IF(R324&lt;&gt;"",IF(R324=1,"",COUNTIFS($O$112:$O$1378,"&gt;40",#REF!,#REF!)),"")</f>
        <v>#REF!</v>
      </c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spans="1:34" s="5" customFormat="1">
      <c r="A325" s="11">
        <f t="shared" si="19"/>
        <v>66882</v>
      </c>
      <c r="B325" s="16" t="str">
        <f t="shared" si="20"/>
        <v>20171021183442</v>
      </c>
      <c r="C325" s="1" t="str">
        <f t="shared" si="21"/>
        <v>20171021</v>
      </c>
      <c r="D325" s="1">
        <v>2017</v>
      </c>
      <c r="E325" s="1">
        <v>10</v>
      </c>
      <c r="F325" s="1">
        <v>21</v>
      </c>
      <c r="G325" s="1">
        <v>18</v>
      </c>
      <c r="H325" s="1">
        <v>34</v>
      </c>
      <c r="I325" s="11">
        <v>42</v>
      </c>
      <c r="J325" s="11">
        <v>471</v>
      </c>
      <c r="K325" s="17" t="s">
        <v>21</v>
      </c>
      <c r="L325" s="1" t="e">
        <f>IF(#REF!=#REF!,IF(K325="Stroke",IF(K326="Stroke",IF((J326-J325)&lt;0,1000+J326-J325,J326-J325),""),""),"")</f>
        <v>#REF!</v>
      </c>
      <c r="M325" s="11" t="s">
        <v>1</v>
      </c>
      <c r="N325" s="11" t="s">
        <v>2</v>
      </c>
      <c r="O325" s="11">
        <v>0</v>
      </c>
      <c r="P325" s="1" t="e">
        <f>IF(#REF!=#REF!,IF(K325="Stroke",IF(K326="Stroke",IF(#REF!=#REF!,IF(Q325=Q326,IF((J326-J325)&lt;0,1000+J326-J325-O325,J326-J325-O325),""),""),""),""),"")</f>
        <v>#REF!</v>
      </c>
      <c r="Q325" s="11">
        <v>1</v>
      </c>
      <c r="R325" s="1" t="e">
        <f>IF(#REF!&lt;&gt;#REF!,COUNTIFS($K$112:$K$1378,$K$112,#REF!,#REF!),"")</f>
        <v>#REF!</v>
      </c>
      <c r="S325" s="1" t="e">
        <f>IF(AND(#REF!&lt;&gt;#REF!,#REF!=#REF!,M325="positive",M326="negative"),1,"")</f>
        <v>#REF!</v>
      </c>
      <c r="T325" s="1" t="e">
        <f>IF(AND(#REF!=#REF!,K:K="stroke",M:M="positive",S325&lt;&gt;"1"),1,"")</f>
        <v>#REF!</v>
      </c>
      <c r="U325" s="1" t="e">
        <f>IF((AND(R325&lt;&gt;"",W325&lt;&gt;1,K:K="stroke",M:M="negative",#REF!=#REF!)),IF(W325&lt;&gt;0,"",1),"")</f>
        <v>#REF!</v>
      </c>
      <c r="V325" s="1" t="e">
        <f t="shared" si="18"/>
        <v>#REF!</v>
      </c>
      <c r="W325" s="1" t="e">
        <f>IF(#REF!&lt;&gt;#REF!,COUNTIFS($K$112:$K$1378,"up",#REF!,#REF!),"")</f>
        <v>#REF!</v>
      </c>
      <c r="X325" s="1" t="e">
        <f>IF(#REF!&lt;&gt;#REF!,COUNTIFS($K$112:$K$1378,"SRS",#REF!,#REF!),"")</f>
        <v>#REF!</v>
      </c>
      <c r="Y325" s="1" t="e">
        <f>IF(R325&lt;&gt;"",IF(R325=1,"",COUNTIFS($O$112:$O$1378,"&gt;40",#REF!,#REF!)),"")</f>
        <v>#REF!</v>
      </c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spans="1:34">
      <c r="A326" s="11">
        <f t="shared" si="19"/>
        <v>66882</v>
      </c>
      <c r="B326" s="16" t="str">
        <f t="shared" si="20"/>
        <v>20171021183442</v>
      </c>
      <c r="C326" s="1" t="str">
        <f t="shared" si="21"/>
        <v>20171021</v>
      </c>
      <c r="D326" s="1">
        <v>2017</v>
      </c>
      <c r="E326" s="1">
        <v>10</v>
      </c>
      <c r="F326" s="1">
        <v>21</v>
      </c>
      <c r="G326" s="1">
        <v>18</v>
      </c>
      <c r="H326" s="1">
        <v>34</v>
      </c>
      <c r="I326" s="11">
        <v>42</v>
      </c>
      <c r="J326" s="11">
        <v>473</v>
      </c>
      <c r="K326" s="17" t="s">
        <v>21</v>
      </c>
      <c r="L326" s="1" t="e">
        <f>IF(#REF!=#REF!,IF(K326="Stroke",IF(K327="Stroke",IF((J327-J326)&lt;0,1000+J327-J326,J327-J326),""),""),"")</f>
        <v>#REF!</v>
      </c>
      <c r="M326" s="11" t="s">
        <v>1</v>
      </c>
      <c r="N326" s="11" t="s">
        <v>2</v>
      </c>
      <c r="O326" s="11">
        <v>0</v>
      </c>
      <c r="P326" s="1" t="e">
        <f>IF(#REF!=#REF!,IF(K326="Stroke",IF(K327="Stroke",IF(#REF!=#REF!,IF(Q326=Q327,IF((J327-J326)&lt;0,1000+J327-J326-O326,J327-J326-O326),""),""),""),""),"")</f>
        <v>#REF!</v>
      </c>
      <c r="Q326" s="11">
        <v>1</v>
      </c>
      <c r="R326" s="1" t="e">
        <f>IF(#REF!&lt;&gt;#REF!,COUNTIFS($K$112:$K$1378,$K$112,#REF!,#REF!),"")</f>
        <v>#REF!</v>
      </c>
      <c r="S326" s="1" t="e">
        <f>IF(AND(#REF!&lt;&gt;#REF!,#REF!=#REF!,M326="positive",M327="negative"),1,"")</f>
        <v>#REF!</v>
      </c>
      <c r="T326" s="1" t="e">
        <f>IF(AND(#REF!=#REF!,K:K="stroke",M:M="positive",S326&lt;&gt;"1"),1,"")</f>
        <v>#REF!</v>
      </c>
      <c r="U326" s="1" t="e">
        <f>IF((AND(R326&lt;&gt;"",W326&lt;&gt;1,K:K="stroke",M:M="negative",#REF!=#REF!)),IF(W326&lt;&gt;0,"",1),"")</f>
        <v>#REF!</v>
      </c>
      <c r="V326" s="1" t="e">
        <f t="shared" si="18"/>
        <v>#REF!</v>
      </c>
      <c r="W326" s="1" t="e">
        <f>IF(#REF!&lt;&gt;#REF!,COUNTIFS($K$112:$K$1378,"up",#REF!,#REF!),"")</f>
        <v>#REF!</v>
      </c>
      <c r="X326" s="1" t="e">
        <f>IF(#REF!&lt;&gt;#REF!,COUNTIFS($K$112:$K$1378,"SRS",#REF!,#REF!),"")</f>
        <v>#REF!</v>
      </c>
      <c r="Y326" s="1" t="e">
        <f>IF(R326&lt;&gt;"",IF(R326=1,"",COUNTIFS($O$112:$O$1378,"&gt;40",#REF!,#REF!)),"")</f>
        <v>#REF!</v>
      </c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spans="1:34">
      <c r="A327" s="11">
        <f t="shared" si="19"/>
        <v>66882</v>
      </c>
      <c r="B327" s="16" t="str">
        <f t="shared" si="20"/>
        <v>20171021183442</v>
      </c>
      <c r="C327" s="1" t="str">
        <f t="shared" si="21"/>
        <v>20171021</v>
      </c>
      <c r="D327" s="1">
        <v>2017</v>
      </c>
      <c r="E327" s="1">
        <v>10</v>
      </c>
      <c r="F327" s="1">
        <v>21</v>
      </c>
      <c r="G327" s="1">
        <v>18</v>
      </c>
      <c r="H327" s="1">
        <v>34</v>
      </c>
      <c r="I327" s="11">
        <v>42</v>
      </c>
      <c r="J327" s="11">
        <v>479</v>
      </c>
      <c r="K327" s="17" t="s">
        <v>21</v>
      </c>
      <c r="L327" s="1" t="e">
        <f>IF(#REF!=#REF!,IF(K327="Stroke",IF(K328="Stroke",IF((J328-J327)&lt;0,1000+J328-J327,J328-J327),""),""),"")</f>
        <v>#REF!</v>
      </c>
      <c r="M327" s="11" t="s">
        <v>1</v>
      </c>
      <c r="N327" s="11" t="s">
        <v>2</v>
      </c>
      <c r="O327" s="11">
        <v>0</v>
      </c>
      <c r="P327" s="1" t="e">
        <f>IF(#REF!=#REF!,IF(K327="Stroke",IF(K328="Stroke",IF(#REF!=#REF!,IF(Q327=Q328,IF((J328-J327)&lt;0,1000+J328-J327-O327,J328-J327-O327),""),""),""),""),"")</f>
        <v>#REF!</v>
      </c>
      <c r="Q327" s="11">
        <v>1</v>
      </c>
      <c r="R327" s="1" t="e">
        <f>IF(#REF!&lt;&gt;#REF!,COUNTIFS($K$112:$K$1378,$K$112,#REF!,#REF!),"")</f>
        <v>#REF!</v>
      </c>
      <c r="S327" s="1" t="e">
        <f>IF(AND(#REF!&lt;&gt;#REF!,#REF!=#REF!,M327="positive",M328="negative"),1,"")</f>
        <v>#REF!</v>
      </c>
      <c r="T327" s="1" t="e">
        <f>IF(AND(#REF!=#REF!,K:K="stroke",M:M="positive",S327&lt;&gt;"1"),1,"")</f>
        <v>#REF!</v>
      </c>
      <c r="U327" s="1" t="e">
        <f>IF((AND(R327&lt;&gt;"",W327&lt;&gt;1,K:K="stroke",M:M="negative",#REF!=#REF!)),IF(W327&lt;&gt;0,"",1),"")</f>
        <v>#REF!</v>
      </c>
      <c r="V327" s="1" t="e">
        <f t="shared" si="18"/>
        <v>#REF!</v>
      </c>
      <c r="W327" s="1" t="e">
        <f>IF(#REF!&lt;&gt;#REF!,COUNTIFS($K$112:$K$1378,"up",#REF!,#REF!),"")</f>
        <v>#REF!</v>
      </c>
      <c r="X327" s="1" t="e">
        <f>IF(#REF!&lt;&gt;#REF!,COUNTIFS($K$112:$K$1378,"SRS",#REF!,#REF!),"")</f>
        <v>#REF!</v>
      </c>
      <c r="Y327" s="1" t="e">
        <f>IF(R327&lt;&gt;"",IF(R327=1,"",COUNTIFS($O$112:$O$1378,"&gt;40",#REF!,#REF!)),"")</f>
        <v>#REF!</v>
      </c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spans="1:34">
      <c r="A328" s="11">
        <f t="shared" si="19"/>
        <v>66882</v>
      </c>
      <c r="B328" s="16" t="str">
        <f t="shared" si="20"/>
        <v>20171021183442</v>
      </c>
      <c r="C328" s="1" t="str">
        <f t="shared" si="21"/>
        <v>20171021</v>
      </c>
      <c r="D328" s="1">
        <v>2017</v>
      </c>
      <c r="E328" s="1">
        <v>10</v>
      </c>
      <c r="F328" s="1">
        <v>21</v>
      </c>
      <c r="G328" s="1">
        <v>18</v>
      </c>
      <c r="H328" s="1">
        <v>34</v>
      </c>
      <c r="I328" s="11">
        <v>42</v>
      </c>
      <c r="J328" s="11">
        <v>488</v>
      </c>
      <c r="K328" s="17" t="s">
        <v>21</v>
      </c>
      <c r="L328" s="1" t="e">
        <f>IF(#REF!=#REF!,IF(K328="Stroke",IF(K329="Stroke",IF((J329-J328)&lt;0,1000+J329-J328,J329-J328),""),""),"")</f>
        <v>#REF!</v>
      </c>
      <c r="M328" s="11" t="s">
        <v>1</v>
      </c>
      <c r="N328" s="11" t="s">
        <v>2</v>
      </c>
      <c r="O328" s="11">
        <v>0</v>
      </c>
      <c r="P328" s="1" t="e">
        <f>IF(#REF!=#REF!,IF(K328="Stroke",IF(K329="Stroke",IF(#REF!=#REF!,IF(Q328=Q329,IF((J329-J328)&lt;0,1000+J329-J328-O328,J329-J328-O328),""),""),""),""),"")</f>
        <v>#REF!</v>
      </c>
      <c r="Q328" s="11">
        <v>1</v>
      </c>
      <c r="R328" s="1" t="e">
        <f>IF(#REF!&lt;&gt;#REF!,COUNTIFS($K$112:$K$1378,$K$112,#REF!,#REF!),"")</f>
        <v>#REF!</v>
      </c>
      <c r="S328" s="1" t="e">
        <f>IF(AND(#REF!&lt;&gt;#REF!,#REF!=#REF!,M328="positive",M329="negative"),1,"")</f>
        <v>#REF!</v>
      </c>
      <c r="T328" s="1" t="e">
        <f>IF(AND(#REF!=#REF!,K:K="stroke",M:M="positive",S328&lt;&gt;"1"),1,"")</f>
        <v>#REF!</v>
      </c>
      <c r="U328" s="1" t="e">
        <f>IF((AND(R328&lt;&gt;"",W328&lt;&gt;1,K:K="stroke",M:M="negative",#REF!=#REF!)),IF(W328&lt;&gt;0,"",1),"")</f>
        <v>#REF!</v>
      </c>
      <c r="V328" s="1" t="e">
        <f t="shared" si="18"/>
        <v>#REF!</v>
      </c>
      <c r="W328" s="1" t="e">
        <f>IF(#REF!&lt;&gt;#REF!,COUNTIFS($K$112:$K$1378,"up",#REF!,#REF!),"")</f>
        <v>#REF!</v>
      </c>
      <c r="X328" s="1" t="e">
        <f>IF(#REF!&lt;&gt;#REF!,COUNTIFS($K$112:$K$1378,"SRS",#REF!,#REF!),"")</f>
        <v>#REF!</v>
      </c>
      <c r="Y328" s="1" t="e">
        <f>IF(R328&lt;&gt;"",IF(R328=1,"",COUNTIFS($O$112:$O$1378,"&gt;40",#REF!,#REF!)),"")</f>
        <v>#REF!</v>
      </c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 spans="1:34">
      <c r="A329" s="11">
        <f t="shared" si="19"/>
        <v>66882</v>
      </c>
      <c r="B329" s="16" t="str">
        <f t="shared" si="20"/>
        <v>20171021183442</v>
      </c>
      <c r="C329" s="1" t="str">
        <f t="shared" si="21"/>
        <v>20171021</v>
      </c>
      <c r="D329" s="1">
        <v>2017</v>
      </c>
      <c r="E329" s="1">
        <v>10</v>
      </c>
      <c r="F329" s="1">
        <v>21</v>
      </c>
      <c r="G329" s="1">
        <v>18</v>
      </c>
      <c r="H329" s="1">
        <v>34</v>
      </c>
      <c r="I329" s="11">
        <v>42</v>
      </c>
      <c r="J329" s="11">
        <v>493</v>
      </c>
      <c r="K329" s="17" t="s">
        <v>21</v>
      </c>
      <c r="L329" s="1" t="e">
        <f>IF(#REF!=#REF!,IF(K329="Stroke",IF(K330="Stroke",IF((J330-J329)&lt;0,1000+J330-J329,J330-J329),""),""),"")</f>
        <v>#REF!</v>
      </c>
      <c r="M329" s="11" t="s">
        <v>1</v>
      </c>
      <c r="N329" s="11" t="s">
        <v>2</v>
      </c>
      <c r="O329" s="11">
        <v>0</v>
      </c>
      <c r="P329" s="1" t="e">
        <f>IF(#REF!=#REF!,IF(K329="Stroke",IF(K330="Stroke",IF(#REF!=#REF!,IF(Q329=Q330,IF((J330-J329)&lt;0,1000+J330-J329-O329,J330-J329-O329),""),""),""),""),"")</f>
        <v>#REF!</v>
      </c>
      <c r="Q329" s="11">
        <v>1</v>
      </c>
      <c r="R329" s="1" t="e">
        <f>IF(#REF!&lt;&gt;#REF!,COUNTIFS($K$112:$K$1378,$K$112,#REF!,#REF!),"")</f>
        <v>#REF!</v>
      </c>
      <c r="S329" s="1" t="e">
        <f>IF(AND(#REF!&lt;&gt;#REF!,#REF!=#REF!,M329="positive",M330="negative"),1,"")</f>
        <v>#REF!</v>
      </c>
      <c r="T329" s="1" t="e">
        <f>IF(AND(#REF!=#REF!,K:K="stroke",M:M="positive",S329&lt;&gt;"1"),1,"")</f>
        <v>#REF!</v>
      </c>
      <c r="U329" s="1" t="e">
        <f>IF((AND(R329&lt;&gt;"",W329&lt;&gt;1,K:K="stroke",M:M="negative",#REF!=#REF!)),IF(W329&lt;&gt;0,"",1),"")</f>
        <v>#REF!</v>
      </c>
      <c r="V329" s="1" t="e">
        <f t="shared" si="18"/>
        <v>#REF!</v>
      </c>
      <c r="W329" s="1" t="e">
        <f>IF(#REF!&lt;&gt;#REF!,COUNTIFS($K$112:$K$1378,"up",#REF!,#REF!),"")</f>
        <v>#REF!</v>
      </c>
      <c r="X329" s="1" t="e">
        <f>IF(#REF!&lt;&gt;#REF!,COUNTIFS($K$112:$K$1378,"SRS",#REF!,#REF!),"")</f>
        <v>#REF!</v>
      </c>
      <c r="Y329" s="1" t="e">
        <f>IF(R329&lt;&gt;"",IF(R329=1,"",COUNTIFS($O$112:$O$1378,"&gt;40",#REF!,#REF!)),"")</f>
        <v>#REF!</v>
      </c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spans="1:34">
      <c r="A330" s="11">
        <f t="shared" si="19"/>
        <v>66882</v>
      </c>
      <c r="B330" s="16" t="str">
        <f t="shared" si="20"/>
        <v>20171021183442</v>
      </c>
      <c r="C330" s="1" t="str">
        <f t="shared" si="21"/>
        <v>20171021</v>
      </c>
      <c r="D330" s="1">
        <v>2017</v>
      </c>
      <c r="E330" s="1">
        <v>10</v>
      </c>
      <c r="F330" s="1">
        <v>21</v>
      </c>
      <c r="G330" s="1">
        <v>18</v>
      </c>
      <c r="H330" s="1">
        <v>34</v>
      </c>
      <c r="I330" s="11">
        <v>42</v>
      </c>
      <c r="J330" s="11">
        <v>520</v>
      </c>
      <c r="K330" s="17" t="s">
        <v>21</v>
      </c>
      <c r="L330" s="1" t="e">
        <f>IF(#REF!=#REF!,IF(K330="Stroke",IF(K331="Stroke",IF((J331-J330)&lt;0,1000+J331-J330,J331-J330),""),""),"")</f>
        <v>#REF!</v>
      </c>
      <c r="M330" s="11" t="s">
        <v>1</v>
      </c>
      <c r="N330" s="11" t="s">
        <v>2</v>
      </c>
      <c r="O330" s="11">
        <v>0</v>
      </c>
      <c r="P330" s="1" t="e">
        <f>IF(#REF!=#REF!,IF(K330="Stroke",IF(K331="Stroke",IF(#REF!=#REF!,IF(Q330=Q331,IF((J331-J330)&lt;0,1000+J331-J330-O330,J331-J330-O330),""),""),""),""),"")</f>
        <v>#REF!</v>
      </c>
      <c r="Q330" s="11">
        <v>1</v>
      </c>
      <c r="R330" s="1" t="e">
        <f>IF(#REF!&lt;&gt;#REF!,COUNTIFS($K$112:$K$1378,$K$112,#REF!,#REF!),"")</f>
        <v>#REF!</v>
      </c>
      <c r="S330" s="1" t="e">
        <f>IF(AND(#REF!&lt;&gt;#REF!,#REF!=#REF!,M330="positive",M331="negative"),1,"")</f>
        <v>#REF!</v>
      </c>
      <c r="T330" s="1" t="e">
        <f>IF(AND(#REF!=#REF!,K:K="stroke",M:M="positive",S330&lt;&gt;"1"),1,"")</f>
        <v>#REF!</v>
      </c>
      <c r="U330" s="1" t="e">
        <f>IF((AND(R330&lt;&gt;"",W330&lt;&gt;1,K:K="stroke",M:M="negative",#REF!=#REF!)),IF(W330&lt;&gt;0,"",1),"")</f>
        <v>#REF!</v>
      </c>
      <c r="V330" s="1" t="e">
        <f t="shared" si="18"/>
        <v>#REF!</v>
      </c>
      <c r="W330" s="1" t="e">
        <f>IF(#REF!&lt;&gt;#REF!,COUNTIFS($K$112:$K$1378,"up",#REF!,#REF!),"")</f>
        <v>#REF!</v>
      </c>
      <c r="X330" s="1" t="e">
        <f>IF(#REF!&lt;&gt;#REF!,COUNTIFS($K$112:$K$1378,"SRS",#REF!,#REF!),"")</f>
        <v>#REF!</v>
      </c>
      <c r="Y330" s="1" t="e">
        <f>IF(R330&lt;&gt;"",IF(R330=1,"",COUNTIFS($O$112:$O$1378,"&gt;40",#REF!,#REF!)),"")</f>
        <v>#REF!</v>
      </c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spans="1:34">
      <c r="A331" s="11">
        <f t="shared" si="19"/>
        <v>66882</v>
      </c>
      <c r="B331" s="16" t="str">
        <f t="shared" si="20"/>
        <v>20171021183442</v>
      </c>
      <c r="C331" s="1" t="str">
        <f t="shared" si="21"/>
        <v>20171021</v>
      </c>
      <c r="D331" s="1">
        <v>2017</v>
      </c>
      <c r="E331" s="1">
        <v>10</v>
      </c>
      <c r="F331" s="1">
        <v>21</v>
      </c>
      <c r="G331" s="1">
        <v>18</v>
      </c>
      <c r="H331" s="1">
        <v>34</v>
      </c>
      <c r="I331" s="11">
        <v>42</v>
      </c>
      <c r="J331" s="11">
        <v>524</v>
      </c>
      <c r="K331" s="17" t="s">
        <v>21</v>
      </c>
      <c r="L331" s="1" t="e">
        <f>IF(#REF!=#REF!,IF(K331="Stroke",IF(K332="Stroke",IF((J332-J331)&lt;0,1000+J332-J331,J332-J331),""),""),"")</f>
        <v>#REF!</v>
      </c>
      <c r="M331" s="11" t="s">
        <v>1</v>
      </c>
      <c r="N331" s="11" t="s">
        <v>2</v>
      </c>
      <c r="O331" s="11">
        <v>0</v>
      </c>
      <c r="P331" s="1" t="e">
        <f>IF(#REF!=#REF!,IF(K331="Stroke",IF(K332="Stroke",IF(#REF!=#REF!,IF(Q331=Q332,IF((J332-J331)&lt;0,1000+J332-J331-O331,J332-J331-O331),""),""),""),""),"")</f>
        <v>#REF!</v>
      </c>
      <c r="Q331" s="11">
        <v>1</v>
      </c>
      <c r="R331" s="1" t="e">
        <f>IF(#REF!&lt;&gt;#REF!,COUNTIFS($K$112:$K$1378,$K$112,#REF!,#REF!),"")</f>
        <v>#REF!</v>
      </c>
      <c r="S331" s="1" t="e">
        <f>IF(AND(#REF!&lt;&gt;#REF!,#REF!=#REF!,M331="positive",M332="negative"),1,"")</f>
        <v>#REF!</v>
      </c>
      <c r="T331" s="1" t="e">
        <f>IF(AND(#REF!=#REF!,K:K="stroke",M:M="positive",S331&lt;&gt;"1"),1,"")</f>
        <v>#REF!</v>
      </c>
      <c r="U331" s="1" t="e">
        <f>IF((AND(R331&lt;&gt;"",W331&lt;&gt;1,K:K="stroke",M:M="negative",#REF!=#REF!)),IF(W331&lt;&gt;0,"",1),"")</f>
        <v>#REF!</v>
      </c>
      <c r="V331" s="1" t="e">
        <f t="shared" si="18"/>
        <v>#REF!</v>
      </c>
      <c r="W331" s="1" t="e">
        <f>IF(#REF!&lt;&gt;#REF!,COUNTIFS($K$112:$K$1378,"up",#REF!,#REF!),"")</f>
        <v>#REF!</v>
      </c>
      <c r="X331" s="1" t="e">
        <f>IF(#REF!&lt;&gt;#REF!,COUNTIFS($K$112:$K$1378,"SRS",#REF!,#REF!),"")</f>
        <v>#REF!</v>
      </c>
      <c r="Y331" s="1" t="e">
        <f>IF(R331&lt;&gt;"",IF(R331=1,"",COUNTIFS($O$112:$O$1378,"&gt;40",#REF!,#REF!)),"")</f>
        <v>#REF!</v>
      </c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 spans="1:34">
      <c r="A332" s="11">
        <f t="shared" si="19"/>
        <v>66882</v>
      </c>
      <c r="B332" s="16" t="str">
        <f t="shared" si="20"/>
        <v>20171021183442</v>
      </c>
      <c r="C332" s="1" t="str">
        <f t="shared" si="21"/>
        <v>20171021</v>
      </c>
      <c r="D332" s="1">
        <v>2017</v>
      </c>
      <c r="E332" s="1">
        <v>10</v>
      </c>
      <c r="F332" s="1">
        <v>21</v>
      </c>
      <c r="G332" s="1">
        <v>18</v>
      </c>
      <c r="H332" s="1">
        <v>34</v>
      </c>
      <c r="I332" s="11">
        <v>42</v>
      </c>
      <c r="J332" s="11">
        <v>530</v>
      </c>
      <c r="K332" s="17" t="s">
        <v>21</v>
      </c>
      <c r="L332" s="1" t="e">
        <f>IF(#REF!=#REF!,IF(K332="Stroke",IF(K333="Stroke",IF((J333-J332)&lt;0,1000+J333-J332,J333-J332),""),""),"")</f>
        <v>#REF!</v>
      </c>
      <c r="M332" s="11" t="s">
        <v>1</v>
      </c>
      <c r="N332" s="11" t="s">
        <v>2</v>
      </c>
      <c r="O332" s="11">
        <v>0</v>
      </c>
      <c r="P332" s="1" t="e">
        <f>IF(#REF!=#REF!,IF(K332="Stroke",IF(K333="Stroke",IF(#REF!=#REF!,IF(Q332=Q333,IF((J333-J332)&lt;0,1000+J333-J332-O332,J333-J332-O332),""),""),""),""),"")</f>
        <v>#REF!</v>
      </c>
      <c r="Q332" s="11">
        <v>1</v>
      </c>
      <c r="R332" s="1" t="e">
        <f>IF(#REF!&lt;&gt;#REF!,COUNTIFS($K$112:$K$1378,$K$112,#REF!,#REF!),"")</f>
        <v>#REF!</v>
      </c>
      <c r="S332" s="1" t="e">
        <f>IF(AND(#REF!&lt;&gt;#REF!,#REF!=#REF!,M332="positive",M333="negative"),1,"")</f>
        <v>#REF!</v>
      </c>
      <c r="T332" s="1" t="e">
        <f>IF(AND(#REF!=#REF!,K:K="stroke",M:M="positive",S332&lt;&gt;"1"),1,"")</f>
        <v>#REF!</v>
      </c>
      <c r="U332" s="1" t="e">
        <f>IF((AND(R332&lt;&gt;"",W332&lt;&gt;1,K:K="stroke",M:M="negative",#REF!=#REF!)),IF(W332&lt;&gt;0,"",1),"")</f>
        <v>#REF!</v>
      </c>
      <c r="V332" s="1" t="e">
        <f t="shared" si="18"/>
        <v>#REF!</v>
      </c>
      <c r="W332" s="1" t="e">
        <f>IF(#REF!&lt;&gt;#REF!,COUNTIFS($K$112:$K$1378,"up",#REF!,#REF!),"")</f>
        <v>#REF!</v>
      </c>
      <c r="X332" s="1" t="e">
        <f>IF(#REF!&lt;&gt;#REF!,COUNTIFS($K$112:$K$1378,"SRS",#REF!,#REF!),"")</f>
        <v>#REF!</v>
      </c>
      <c r="Y332" s="1" t="e">
        <f>IF(R332&lt;&gt;"",IF(R332=1,"",COUNTIFS($O$112:$O$1378,"&gt;40",#REF!,#REF!)),"")</f>
        <v>#REF!</v>
      </c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spans="1:34">
      <c r="A333" s="11">
        <f t="shared" si="19"/>
        <v>66882</v>
      </c>
      <c r="B333" s="16" t="str">
        <f t="shared" si="20"/>
        <v>20171021183442</v>
      </c>
      <c r="C333" s="1" t="str">
        <f t="shared" si="21"/>
        <v>20171021</v>
      </c>
      <c r="D333" s="1">
        <v>2017</v>
      </c>
      <c r="E333" s="1">
        <v>10</v>
      </c>
      <c r="F333" s="1">
        <v>21</v>
      </c>
      <c r="G333" s="1">
        <v>18</v>
      </c>
      <c r="H333" s="1">
        <v>34</v>
      </c>
      <c r="I333" s="11">
        <v>42</v>
      </c>
      <c r="J333" s="11">
        <v>533</v>
      </c>
      <c r="K333" s="17" t="s">
        <v>21</v>
      </c>
      <c r="L333" s="1" t="e">
        <f>IF(#REF!=#REF!,IF(K333="Stroke",IF(K334="Stroke",IF((J334-J333)&lt;0,1000+J334-J333,J334-J333),""),""),"")</f>
        <v>#REF!</v>
      </c>
      <c r="M333" s="11" t="s">
        <v>1</v>
      </c>
      <c r="N333" s="11" t="s">
        <v>2</v>
      </c>
      <c r="O333" s="11">
        <v>0</v>
      </c>
      <c r="P333" s="1" t="e">
        <f>IF(#REF!=#REF!,IF(K333="Stroke",IF(K334="Stroke",IF(#REF!=#REF!,IF(Q333=Q334,IF((J334-J333)&lt;0,1000+J334-J333-O333,J334-J333-O333),""),""),""),""),"")</f>
        <v>#REF!</v>
      </c>
      <c r="Q333" s="11">
        <v>1</v>
      </c>
      <c r="R333" s="1" t="e">
        <f>IF(#REF!&lt;&gt;#REF!,COUNTIFS($K$112:$K$1378,$K$112,#REF!,#REF!),"")</f>
        <v>#REF!</v>
      </c>
      <c r="S333" s="1" t="e">
        <f>IF(AND(#REF!&lt;&gt;#REF!,#REF!=#REF!,M333="positive",M334="negative"),1,"")</f>
        <v>#REF!</v>
      </c>
      <c r="T333" s="1" t="e">
        <f>IF(AND(#REF!=#REF!,K:K="stroke",M:M="positive",S333&lt;&gt;"1"),1,"")</f>
        <v>#REF!</v>
      </c>
      <c r="U333" s="1" t="e">
        <f>IF((AND(R333&lt;&gt;"",W333&lt;&gt;1,K:K="stroke",M:M="negative",#REF!=#REF!)),IF(W333&lt;&gt;0,"",1),"")</f>
        <v>#REF!</v>
      </c>
      <c r="V333" s="1" t="e">
        <f t="shared" si="18"/>
        <v>#REF!</v>
      </c>
      <c r="W333" s="1" t="e">
        <f>IF(#REF!&lt;&gt;#REF!,COUNTIFS($K$112:$K$1378,"up",#REF!,#REF!),"")</f>
        <v>#REF!</v>
      </c>
      <c r="X333" s="1" t="e">
        <f>IF(#REF!&lt;&gt;#REF!,COUNTIFS($K$112:$K$1378,"SRS",#REF!,#REF!),"")</f>
        <v>#REF!</v>
      </c>
      <c r="Y333" s="1" t="e">
        <f>IF(R333&lt;&gt;"",IF(R333=1,"",COUNTIFS($O$112:$O$1378,"&gt;40",#REF!,#REF!)),"")</f>
        <v>#REF!</v>
      </c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 spans="1:34">
      <c r="A334" s="11">
        <f t="shared" si="19"/>
        <v>66882</v>
      </c>
      <c r="B334" s="16" t="str">
        <f t="shared" si="20"/>
        <v>20171021183442</v>
      </c>
      <c r="C334" s="1" t="str">
        <f t="shared" si="21"/>
        <v>20171021</v>
      </c>
      <c r="D334" s="1">
        <v>2017</v>
      </c>
      <c r="E334" s="1">
        <v>10</v>
      </c>
      <c r="F334" s="1">
        <v>21</v>
      </c>
      <c r="G334" s="1">
        <v>18</v>
      </c>
      <c r="H334" s="1">
        <v>34</v>
      </c>
      <c r="I334" s="11">
        <v>42</v>
      </c>
      <c r="J334" s="11">
        <v>570</v>
      </c>
      <c r="K334" s="17" t="s">
        <v>21</v>
      </c>
      <c r="L334" s="1" t="e">
        <f>IF(#REF!=#REF!,IF(K334="Stroke",IF(K335="Stroke",IF((J335-J334)&lt;0,1000+J335-J334,J335-J334),""),""),"")</f>
        <v>#REF!</v>
      </c>
      <c r="M334" s="11" t="s">
        <v>1</v>
      </c>
      <c r="N334" s="11" t="s">
        <v>2</v>
      </c>
      <c r="O334" s="11">
        <v>0</v>
      </c>
      <c r="P334" s="1" t="e">
        <f>IF(#REF!=#REF!,IF(K334="Stroke",IF(K335="Stroke",IF(#REF!=#REF!,IF(Q334=Q335,IF((J335-J334)&lt;0,1000+J335-J334-O334,J335-J334-O334),""),""),""),""),"")</f>
        <v>#REF!</v>
      </c>
      <c r="Q334" s="11">
        <v>1</v>
      </c>
      <c r="R334" s="1" t="e">
        <f>IF(#REF!&lt;&gt;#REF!,COUNTIFS($K$112:$K$1378,$K$112,#REF!,#REF!),"")</f>
        <v>#REF!</v>
      </c>
      <c r="S334" s="1" t="e">
        <f>IF(AND(#REF!&lt;&gt;#REF!,#REF!=#REF!,M334="positive",M335="negative"),1,"")</f>
        <v>#REF!</v>
      </c>
      <c r="T334" s="1" t="e">
        <f>IF(AND(#REF!=#REF!,K:K="stroke",M:M="positive",S334&lt;&gt;"1"),1,"")</f>
        <v>#REF!</v>
      </c>
      <c r="U334" s="1" t="e">
        <f>IF((AND(R334&lt;&gt;"",W334&lt;&gt;1,K:K="stroke",M:M="negative",#REF!=#REF!)),IF(W334&lt;&gt;0,"",1),"")</f>
        <v>#REF!</v>
      </c>
      <c r="V334" s="1" t="e">
        <f t="shared" si="18"/>
        <v>#REF!</v>
      </c>
      <c r="W334" s="1" t="e">
        <f>IF(#REF!&lt;&gt;#REF!,COUNTIFS($K$112:$K$1378,"up",#REF!,#REF!),"")</f>
        <v>#REF!</v>
      </c>
      <c r="X334" s="1" t="e">
        <f>IF(#REF!&lt;&gt;#REF!,COUNTIFS($K$112:$K$1378,"SRS",#REF!,#REF!),"")</f>
        <v>#REF!</v>
      </c>
      <c r="Y334" s="1" t="e">
        <f>IF(R334&lt;&gt;"",IF(R334=1,"",COUNTIFS($O$112:$O$1378,"&gt;40",#REF!,#REF!)),"")</f>
        <v>#REF!</v>
      </c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spans="1:34" s="5" customFormat="1">
      <c r="A335" s="11">
        <f t="shared" si="19"/>
        <v>66882</v>
      </c>
      <c r="B335" s="16" t="str">
        <f t="shared" si="20"/>
        <v>20171021183442</v>
      </c>
      <c r="C335" s="1" t="str">
        <f t="shared" si="21"/>
        <v>20171021</v>
      </c>
      <c r="D335" s="1">
        <v>2017</v>
      </c>
      <c r="E335" s="1">
        <v>10</v>
      </c>
      <c r="F335" s="1">
        <v>21</v>
      </c>
      <c r="G335" s="1">
        <v>18</v>
      </c>
      <c r="H335" s="1">
        <v>34</v>
      </c>
      <c r="I335" s="11">
        <v>42</v>
      </c>
      <c r="J335" s="11">
        <v>618</v>
      </c>
      <c r="K335" s="17" t="s">
        <v>21</v>
      </c>
      <c r="L335" s="1" t="e">
        <f>IF(#REF!=#REF!,IF(K335="Stroke",IF(K336="Stroke",IF((J336-J335)&lt;0,1000+J336-J335,J336-J335),""),""),"")</f>
        <v>#REF!</v>
      </c>
      <c r="M335" s="11" t="s">
        <v>1</v>
      </c>
      <c r="N335" s="11" t="s">
        <v>2</v>
      </c>
      <c r="O335" s="11">
        <v>0</v>
      </c>
      <c r="P335" s="1" t="e">
        <f>IF(#REF!=#REF!,IF(K335="Stroke",IF(K336="Stroke",IF(#REF!=#REF!,IF(Q335=Q336,IF((J336-J335)&lt;0,1000+J336-J335-O335,J336-J335-O335),""),""),""),""),"")</f>
        <v>#REF!</v>
      </c>
      <c r="Q335" s="11">
        <v>1</v>
      </c>
      <c r="R335" s="1" t="e">
        <f>IF(#REF!&lt;&gt;#REF!,COUNTIFS($K$112:$K$1378,$K$112,#REF!,#REF!),"")</f>
        <v>#REF!</v>
      </c>
      <c r="S335" s="1" t="e">
        <f>IF(AND(#REF!&lt;&gt;#REF!,#REF!=#REF!,M335="positive",M336="negative"),1,"")</f>
        <v>#REF!</v>
      </c>
      <c r="T335" s="1" t="e">
        <f>IF(AND(#REF!=#REF!,K:K="stroke",M:M="positive",S335&lt;&gt;"1"),1,"")</f>
        <v>#REF!</v>
      </c>
      <c r="U335" s="1" t="e">
        <f>IF((AND(R335&lt;&gt;"",W335&lt;&gt;1,K:K="stroke",M:M="negative",#REF!=#REF!)),IF(W335&lt;&gt;0,"",1),"")</f>
        <v>#REF!</v>
      </c>
      <c r="V335" s="1" t="e">
        <f t="shared" si="18"/>
        <v>#REF!</v>
      </c>
      <c r="W335" s="1" t="e">
        <f>IF(#REF!&lt;&gt;#REF!,COUNTIFS($K$112:$K$1378,"up",#REF!,#REF!),"")</f>
        <v>#REF!</v>
      </c>
      <c r="X335" s="1" t="e">
        <f>IF(#REF!&lt;&gt;#REF!,COUNTIFS($K$112:$K$1378,"SRS",#REF!,#REF!),"")</f>
        <v>#REF!</v>
      </c>
      <c r="Y335" s="1" t="e">
        <f>IF(R335&lt;&gt;"",IF(R335=1,"",COUNTIFS($O$112:$O$1378,"&gt;40",#REF!,#REF!)),"")</f>
        <v>#REF!</v>
      </c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spans="1:34" s="5" customFormat="1">
      <c r="A336" s="11">
        <f t="shared" si="19"/>
        <v>66882</v>
      </c>
      <c r="B336" s="16" t="str">
        <f t="shared" si="20"/>
        <v>20171021183442</v>
      </c>
      <c r="C336" s="1" t="str">
        <f t="shared" si="21"/>
        <v>20171021</v>
      </c>
      <c r="D336" s="1">
        <v>2017</v>
      </c>
      <c r="E336" s="1">
        <v>10</v>
      </c>
      <c r="F336" s="1">
        <v>21</v>
      </c>
      <c r="G336" s="1">
        <v>18</v>
      </c>
      <c r="H336" s="1">
        <v>34</v>
      </c>
      <c r="I336" s="11">
        <v>42</v>
      </c>
      <c r="J336" s="11">
        <v>642</v>
      </c>
      <c r="K336" s="17" t="s">
        <v>21</v>
      </c>
      <c r="L336" s="1" t="e">
        <f>IF(#REF!=#REF!,IF(K336="Stroke",IF(K337="Stroke",IF((J337-J336)&lt;0,1000+J337-J336,J337-J336),""),""),"")</f>
        <v>#REF!</v>
      </c>
      <c r="M336" s="11" t="s">
        <v>1</v>
      </c>
      <c r="N336" s="11" t="s">
        <v>2</v>
      </c>
      <c r="O336" s="11">
        <v>0</v>
      </c>
      <c r="P336" s="1" t="e">
        <f>IF(#REF!=#REF!,IF(K336="Stroke",IF(K337="Stroke",IF(#REF!=#REF!,IF(Q336=Q337,IF((J337-J336)&lt;0,1000+J337-J336-O336,J337-J336-O336),""),""),""),""),"")</f>
        <v>#REF!</v>
      </c>
      <c r="Q336" s="11">
        <v>1</v>
      </c>
      <c r="R336" s="1" t="e">
        <f>IF(#REF!&lt;&gt;#REF!,COUNTIFS($K$112:$K$1378,$K$112,#REF!,#REF!),"")</f>
        <v>#REF!</v>
      </c>
      <c r="S336" s="1" t="e">
        <f>IF(AND(#REF!&lt;&gt;#REF!,#REF!=#REF!,M336="positive",M337="negative"),1,"")</f>
        <v>#REF!</v>
      </c>
      <c r="T336" s="1" t="e">
        <f>IF(AND(#REF!=#REF!,K:K="stroke",M:M="positive",S336&lt;&gt;"1"),1,"")</f>
        <v>#REF!</v>
      </c>
      <c r="U336" s="1" t="e">
        <f>IF((AND(R336&lt;&gt;"",W336&lt;&gt;1,K:K="stroke",M:M="negative",#REF!=#REF!)),IF(W336&lt;&gt;0,"",1),"")</f>
        <v>#REF!</v>
      </c>
      <c r="V336" s="1" t="e">
        <f t="shared" si="18"/>
        <v>#REF!</v>
      </c>
      <c r="W336" s="1" t="e">
        <f>IF(#REF!&lt;&gt;#REF!,COUNTIFS($K$112:$K$1378,"up",#REF!,#REF!),"")</f>
        <v>#REF!</v>
      </c>
      <c r="X336" s="1" t="e">
        <f>IF(#REF!&lt;&gt;#REF!,COUNTIFS($K$112:$K$1378,"SRS",#REF!,#REF!),"")</f>
        <v>#REF!</v>
      </c>
      <c r="Y336" s="1" t="e">
        <f>IF(R336&lt;&gt;"",IF(R336=1,"",COUNTIFS($O$112:$O$1378,"&gt;40",#REF!,#REF!)),"")</f>
        <v>#REF!</v>
      </c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spans="1:34">
      <c r="A337" s="11">
        <f t="shared" si="19"/>
        <v>66882</v>
      </c>
      <c r="B337" s="16" t="str">
        <f t="shared" si="20"/>
        <v>20171021183442</v>
      </c>
      <c r="C337" s="1" t="str">
        <f t="shared" si="21"/>
        <v>20171021</v>
      </c>
      <c r="D337" s="1">
        <v>2017</v>
      </c>
      <c r="E337" s="1">
        <v>10</v>
      </c>
      <c r="F337" s="1">
        <v>21</v>
      </c>
      <c r="G337" s="1">
        <v>18</v>
      </c>
      <c r="H337" s="1">
        <v>34</v>
      </c>
      <c r="I337" s="11">
        <v>42</v>
      </c>
      <c r="J337" s="11">
        <v>696</v>
      </c>
      <c r="K337" s="17" t="s">
        <v>21</v>
      </c>
      <c r="L337" s="1" t="e">
        <f>IF(#REF!=#REF!,IF(K337="Stroke",IF(K338="Stroke",IF((J338-J337)&lt;0,1000+J338-J337,J338-J337),""),""),"")</f>
        <v>#REF!</v>
      </c>
      <c r="M337" s="11" t="s">
        <v>1</v>
      </c>
      <c r="N337" s="11" t="s">
        <v>2</v>
      </c>
      <c r="O337" s="11">
        <v>0</v>
      </c>
      <c r="P337" s="1" t="e">
        <f>IF(#REF!=#REF!,IF(K337="Stroke",IF(K338="Stroke",IF(#REF!=#REF!,IF(Q337=Q338,IF((J338-J337)&lt;0,1000+J338-J337-O337,J338-J337-O337),""),""),""),""),"")</f>
        <v>#REF!</v>
      </c>
      <c r="Q337" s="11">
        <v>1</v>
      </c>
      <c r="R337" s="1" t="e">
        <f>IF(#REF!&lt;&gt;#REF!,COUNTIFS($K$112:$K$1378,$K$112,#REF!,#REF!),"")</f>
        <v>#REF!</v>
      </c>
      <c r="S337" s="1" t="e">
        <f>IF(AND(#REF!&lt;&gt;#REF!,#REF!=#REF!,M337="positive",M338="negative"),1,"")</f>
        <v>#REF!</v>
      </c>
      <c r="T337" s="1" t="e">
        <f>IF(AND(#REF!=#REF!,K:K="stroke",M:M="positive",S337&lt;&gt;"1"),1,"")</f>
        <v>#REF!</v>
      </c>
      <c r="U337" s="1" t="e">
        <f>IF((AND(R337&lt;&gt;"",W337&lt;&gt;1,K:K="stroke",M:M="negative",#REF!=#REF!)),IF(W337&lt;&gt;0,"",1),"")</f>
        <v>#REF!</v>
      </c>
      <c r="V337" s="1" t="e">
        <f t="shared" si="18"/>
        <v>#REF!</v>
      </c>
      <c r="W337" s="1" t="e">
        <f>IF(#REF!&lt;&gt;#REF!,COUNTIFS($K$112:$K$1378,"up",#REF!,#REF!),"")</f>
        <v>#REF!</v>
      </c>
      <c r="X337" s="1" t="e">
        <f>IF(#REF!&lt;&gt;#REF!,COUNTIFS($K$112:$K$1378,"SRS",#REF!,#REF!),"")</f>
        <v>#REF!</v>
      </c>
      <c r="Y337" s="1" t="e">
        <f>IF(R337&lt;&gt;"",IF(R337=1,"",COUNTIFS($O$112:$O$1378,"&gt;40",#REF!,#REF!)),"")</f>
        <v>#REF!</v>
      </c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spans="1:34">
      <c r="A338" s="11">
        <f t="shared" si="19"/>
        <v>66882</v>
      </c>
      <c r="B338" s="16" t="str">
        <f t="shared" si="20"/>
        <v>20171021183442</v>
      </c>
      <c r="C338" s="1" t="str">
        <f t="shared" si="21"/>
        <v>20171021</v>
      </c>
      <c r="D338" s="1">
        <v>2017</v>
      </c>
      <c r="E338" s="1">
        <v>10</v>
      </c>
      <c r="F338" s="1">
        <v>21</v>
      </c>
      <c r="G338" s="1">
        <v>18</v>
      </c>
      <c r="H338" s="1">
        <v>34</v>
      </c>
      <c r="I338" s="11">
        <v>42</v>
      </c>
      <c r="J338" s="11">
        <v>741</v>
      </c>
      <c r="K338" s="17" t="s">
        <v>21</v>
      </c>
      <c r="L338" s="1" t="e">
        <f>IF(#REF!=#REF!,IF(K338="Stroke",IF(K339="Stroke",IF((J339-J338)&lt;0,1000+J339-J338,J339-J338),""),""),"")</f>
        <v>#REF!</v>
      </c>
      <c r="M338" s="11" t="s">
        <v>1</v>
      </c>
      <c r="N338" s="11" t="s">
        <v>2</v>
      </c>
      <c r="O338" s="11">
        <v>0</v>
      </c>
      <c r="P338" s="1" t="e">
        <f>IF(#REF!=#REF!,IF(K338="Stroke",IF(K339="Stroke",IF(#REF!=#REF!,IF(Q338=Q339,IF((J339-J338)&lt;0,1000+J339-J338-O338,J339-J338-O338),""),""),""),""),"")</f>
        <v>#REF!</v>
      </c>
      <c r="Q338" s="11">
        <v>1</v>
      </c>
      <c r="R338" s="1" t="e">
        <f>IF(#REF!&lt;&gt;#REF!,COUNTIFS($K$112:$K$1378,$K$112,#REF!,#REF!),"")</f>
        <v>#REF!</v>
      </c>
      <c r="S338" s="1" t="e">
        <f>IF(AND(#REF!&lt;&gt;#REF!,#REF!=#REF!,M338="positive",M339="negative"),1,"")</f>
        <v>#REF!</v>
      </c>
      <c r="T338" s="1" t="e">
        <f>IF(AND(#REF!=#REF!,K:K="stroke",M:M="positive",S338&lt;&gt;"1"),1,"")</f>
        <v>#REF!</v>
      </c>
      <c r="U338" s="1" t="e">
        <f>IF((AND(R338&lt;&gt;"",W338&lt;&gt;1,K:K="stroke",M:M="negative",#REF!=#REF!)),IF(W338&lt;&gt;0,"",1),"")</f>
        <v>#REF!</v>
      </c>
      <c r="V338" s="1" t="e">
        <f t="shared" si="18"/>
        <v>#REF!</v>
      </c>
      <c r="W338" s="1" t="e">
        <f>IF(#REF!&lt;&gt;#REF!,COUNTIFS($K$112:$K$1378,"up",#REF!,#REF!),"")</f>
        <v>#REF!</v>
      </c>
      <c r="X338" s="1" t="e">
        <f>IF(#REF!&lt;&gt;#REF!,COUNTIFS($K$112:$K$1378,"SRS",#REF!,#REF!),"")</f>
        <v>#REF!</v>
      </c>
      <c r="Y338" s="1" t="e">
        <f>IF(R338&lt;&gt;"",IF(R338=1,"",COUNTIFS($O$112:$O$1378,"&gt;40",#REF!,#REF!)),"")</f>
        <v>#REF!</v>
      </c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spans="1:34">
      <c r="A339" s="11">
        <f t="shared" si="19"/>
        <v>66882</v>
      </c>
      <c r="B339" s="16" t="str">
        <f t="shared" si="20"/>
        <v>20171021183442</v>
      </c>
      <c r="C339" s="1" t="str">
        <f t="shared" si="21"/>
        <v>20171021</v>
      </c>
      <c r="D339" s="1">
        <v>2017</v>
      </c>
      <c r="E339" s="1">
        <v>10</v>
      </c>
      <c r="F339" s="1">
        <v>21</v>
      </c>
      <c r="G339" s="1">
        <v>18</v>
      </c>
      <c r="H339" s="1">
        <v>34</v>
      </c>
      <c r="I339" s="11">
        <v>42</v>
      </c>
      <c r="J339" s="11">
        <v>808</v>
      </c>
      <c r="K339" s="17" t="s">
        <v>21</v>
      </c>
      <c r="L339" s="1" t="e">
        <f>IF(#REF!=#REF!,IF(K339="Stroke",IF(K340="Stroke",IF((J340-J339)&lt;0,1000+J340-J339,J340-J339),""),""),"")</f>
        <v>#REF!</v>
      </c>
      <c r="M339" s="11" t="s">
        <v>1</v>
      </c>
      <c r="N339" s="11" t="s">
        <v>2</v>
      </c>
      <c r="O339" s="11">
        <v>0</v>
      </c>
      <c r="P339" s="1" t="e">
        <f>IF(#REF!=#REF!,IF(K339="Stroke",IF(K340="Stroke",IF(#REF!=#REF!,IF(Q339=Q340,IF((J340-J339)&lt;0,1000+J340-J339-O339,J340-J339-O339),""),""),""),""),"")</f>
        <v>#REF!</v>
      </c>
      <c r="Q339" s="11">
        <v>1</v>
      </c>
      <c r="R339" s="1" t="e">
        <f>IF(#REF!&lt;&gt;#REF!,COUNTIFS($K$112:$K$1378,$K$112,#REF!,#REF!),"")</f>
        <v>#REF!</v>
      </c>
      <c r="S339" s="1" t="e">
        <f>IF(AND(#REF!&lt;&gt;#REF!,#REF!=#REF!,M339="positive",M340="negative"),1,"")</f>
        <v>#REF!</v>
      </c>
      <c r="T339" s="1" t="e">
        <f>IF(AND(#REF!=#REF!,K:K="stroke",M:M="positive",S339&lt;&gt;"1"),1,"")</f>
        <v>#REF!</v>
      </c>
      <c r="U339" s="1" t="e">
        <f>IF((AND(R339&lt;&gt;"",W339&lt;&gt;1,K:K="stroke",M:M="negative",#REF!=#REF!)),IF(W339&lt;&gt;0,"",1),"")</f>
        <v>#REF!</v>
      </c>
      <c r="V339" s="1" t="e">
        <f t="shared" si="18"/>
        <v>#REF!</v>
      </c>
      <c r="W339" s="1" t="e">
        <f>IF(#REF!&lt;&gt;#REF!,COUNTIFS($K$112:$K$1378,"up",#REF!,#REF!),"")</f>
        <v>#REF!</v>
      </c>
      <c r="X339" s="1" t="e">
        <f>IF(#REF!&lt;&gt;#REF!,COUNTIFS($K$112:$K$1378,"SRS",#REF!,#REF!),"")</f>
        <v>#REF!</v>
      </c>
      <c r="Y339" s="1" t="e">
        <f>IF(R339&lt;&gt;"",IF(R339=1,"",COUNTIFS($O$112:$O$1378,"&gt;40",#REF!,#REF!)),"")</f>
        <v>#REF!</v>
      </c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spans="1:34">
      <c r="A340" s="1">
        <f t="shared" si="19"/>
        <v>66882</v>
      </c>
      <c r="B340" s="2" t="str">
        <f t="shared" si="20"/>
        <v>20171021183442</v>
      </c>
      <c r="C340" s="1" t="str">
        <f t="shared" si="21"/>
        <v>20171021</v>
      </c>
      <c r="D340" s="1">
        <v>2017</v>
      </c>
      <c r="E340" s="1">
        <v>10</v>
      </c>
      <c r="F340" s="1">
        <v>21</v>
      </c>
      <c r="G340" s="1">
        <v>18</v>
      </c>
      <c r="H340" s="1">
        <v>34</v>
      </c>
      <c r="I340" s="1">
        <v>42</v>
      </c>
      <c r="J340" s="1">
        <v>877</v>
      </c>
      <c r="K340" s="1" t="s">
        <v>23</v>
      </c>
      <c r="L340" s="1" t="e">
        <f>IF(#REF!=#REF!,IF(K340="Stroke",IF(K341="Stroke",IF((J341-J340)&lt;0,1000+J341-J340,J341-J340),""),""),"")</f>
        <v>#REF!</v>
      </c>
      <c r="M340" s="1" t="s">
        <v>1</v>
      </c>
      <c r="N340" s="1" t="s">
        <v>2</v>
      </c>
      <c r="O340" s="1">
        <v>269</v>
      </c>
      <c r="P340" s="1" t="e">
        <f>IF(#REF!=#REF!,IF(K340="Stroke",IF(K341="Stroke",IF(#REF!=#REF!,IF(Q340=Q341,IF((J341-J340)&lt;0,1000+J341-J340-O340,J341-J340-O340),""),""),""),""),"")</f>
        <v>#REF!</v>
      </c>
      <c r="Q340" s="1">
        <v>1</v>
      </c>
      <c r="R340" s="1" t="e">
        <f>IF(#REF!&lt;&gt;#REF!,COUNTIFS($K$112:$K$1378,$K$112,#REF!,#REF!),"")</f>
        <v>#REF!</v>
      </c>
      <c r="S340" s="1" t="e">
        <f>IF(AND(#REF!&lt;&gt;#REF!,#REF!=#REF!,M340="positive",M341="negative"),1,"")</f>
        <v>#REF!</v>
      </c>
      <c r="T340" s="1" t="e">
        <f>IF(AND(#REF!=#REF!,K:K="stroke",M:M="positive",S340&lt;&gt;"1"),1,"")</f>
        <v>#REF!</v>
      </c>
      <c r="U340" s="1" t="e">
        <f>IF((AND(R340&lt;&gt;"",W340&lt;&gt;1,K:K="stroke",M:M="negative",#REF!=#REF!)),IF(W340&lt;&gt;0,"",1),"")</f>
        <v>#REF!</v>
      </c>
      <c r="V340" s="1" t="e">
        <f t="shared" si="18"/>
        <v>#REF!</v>
      </c>
      <c r="W340" s="1" t="e">
        <f>IF(#REF!&lt;&gt;#REF!,COUNTIFS($K$112:$K$1378,"up",#REF!,#REF!),"")</f>
        <v>#REF!</v>
      </c>
      <c r="X340" s="1" t="e">
        <f>IF(#REF!&lt;&gt;#REF!,COUNTIFS($K$112:$K$1378,"SRS",#REF!,#REF!),"")</f>
        <v>#REF!</v>
      </c>
      <c r="Y340" s="1" t="e">
        <f>IF(R340&lt;&gt;"",IF(R340=1,"",COUNTIFS($O$112:$O$1378,"&gt;40",#REF!,#REF!)),"")</f>
        <v>#REF!</v>
      </c>
      <c r="Z340" s="1" t="s">
        <v>19</v>
      </c>
    </row>
    <row r="341" spans="1:34" s="5" customFormat="1">
      <c r="A341" s="5">
        <f t="shared" si="19"/>
        <v>67116</v>
      </c>
      <c r="B341" s="6" t="str">
        <f t="shared" si="20"/>
        <v>20171021183836</v>
      </c>
      <c r="C341" s="5" t="str">
        <f t="shared" si="21"/>
        <v>20171021</v>
      </c>
      <c r="D341" s="5">
        <v>2017</v>
      </c>
      <c r="E341" s="5">
        <v>10</v>
      </c>
      <c r="F341" s="5">
        <v>21</v>
      </c>
      <c r="G341" s="5">
        <v>18</v>
      </c>
      <c r="H341" s="5">
        <v>38</v>
      </c>
      <c r="I341" s="5">
        <v>36</v>
      </c>
      <c r="J341" s="5">
        <v>125</v>
      </c>
      <c r="K341" s="5" t="s">
        <v>17</v>
      </c>
      <c r="L341" s="5" t="e">
        <f>IF(#REF!=#REF!,IF(K341="Stroke",IF(K342="Stroke",IF((J342-J341)&lt;0,1000+J342-J341,J342-J341),""),""),"")</f>
        <v>#REF!</v>
      </c>
      <c r="M341" s="5" t="s">
        <v>1</v>
      </c>
      <c r="N341" s="5" t="s">
        <v>2</v>
      </c>
      <c r="O341" s="5">
        <v>619</v>
      </c>
      <c r="P341" s="5" t="e">
        <f>IF(#REF!=#REF!,IF(K341="Stroke",IF(K342="Stroke",IF(#REF!=#REF!,IF(Q341=Q342,IF((J342-J341)&lt;0,1000+J342-J341-O341,J342-J341-O341),""),""),""),""),"")</f>
        <v>#REF!</v>
      </c>
      <c r="Q341" s="5">
        <v>1</v>
      </c>
      <c r="R341" s="5" t="e">
        <f>IF(#REF!&lt;&gt;#REF!,COUNTIFS($K$112:$K$1378,$K$112,#REF!,#REF!),"")</f>
        <v>#REF!</v>
      </c>
      <c r="S341" s="5" t="e">
        <f>IF(AND(#REF!&lt;&gt;#REF!,#REF!=#REF!,M341="positive",M342="negative"),1,"")</f>
        <v>#REF!</v>
      </c>
      <c r="T341" s="5" t="e">
        <f>IF(AND(#REF!=#REF!,K:K="stroke",M:M="positive",S341&lt;&gt;"1"),1,"")</f>
        <v>#REF!</v>
      </c>
      <c r="U341" s="5" t="e">
        <f>IF((AND(R341&lt;&gt;"",W341&lt;&gt;1,K:K="stroke",M:M="negative",#REF!=#REF!)),IF(W341&lt;&gt;0,"",1),"")</f>
        <v>#REF!</v>
      </c>
      <c r="V341" s="5" t="e">
        <f t="shared" si="18"/>
        <v>#REF!</v>
      </c>
      <c r="W341" s="5" t="e">
        <f>IF(#REF!&lt;&gt;#REF!,COUNTIFS($K$112:$K$1378,"up",#REF!,#REF!),"")</f>
        <v>#REF!</v>
      </c>
      <c r="X341" s="5" t="e">
        <f>IF(#REF!&lt;&gt;#REF!,COUNTIFS($K$112:$K$1378,"SRS",#REF!,#REF!),"")</f>
        <v>#REF!</v>
      </c>
      <c r="Y341" s="5" t="e">
        <f>IF(R341&lt;&gt;"",IF(R341=1,"",COUNTIFS($O$112:$O$1378,"&gt;40",#REF!,#REF!)),"")</f>
        <v>#REF!</v>
      </c>
      <c r="Z341" s="5" t="s">
        <v>19</v>
      </c>
    </row>
    <row r="342" spans="1:34">
      <c r="A342" s="1">
        <f t="shared" si="19"/>
        <v>67116</v>
      </c>
      <c r="B342" s="2" t="str">
        <f t="shared" si="20"/>
        <v>20171021183836</v>
      </c>
      <c r="C342" s="1" t="str">
        <f t="shared" si="21"/>
        <v>20171021</v>
      </c>
      <c r="D342" s="1">
        <v>2017</v>
      </c>
      <c r="E342" s="1">
        <v>10</v>
      </c>
      <c r="F342" s="1">
        <v>21</v>
      </c>
      <c r="G342" s="1">
        <v>18</v>
      </c>
      <c r="H342" s="1">
        <v>38</v>
      </c>
      <c r="I342" s="1">
        <v>36</v>
      </c>
      <c r="J342" s="1">
        <v>749</v>
      </c>
      <c r="K342" s="1" t="s">
        <v>11</v>
      </c>
      <c r="L342" s="1" t="e">
        <f>IF(#REF!=#REF!,IF(K342="Stroke",IF(K343="Stroke",IF((J343-J342)&lt;0,1000+J343-J342,J343-J342),""),""),"")</f>
        <v>#REF!</v>
      </c>
      <c r="M342" s="1" t="s">
        <v>1</v>
      </c>
      <c r="N342" s="1" t="s">
        <v>2</v>
      </c>
      <c r="O342" s="1">
        <v>143</v>
      </c>
      <c r="P342" s="1" t="e">
        <f>IF(#REF!=#REF!,IF(K342="Stroke",IF(K343="Stroke",IF(#REF!=#REF!,IF(Q342=Q343,IF((J343-J342)&lt;0,1000+J343-J342-O342,J343-J342-O342),""),""),""),""),"")</f>
        <v>#REF!</v>
      </c>
      <c r="Q342" s="1">
        <v>1</v>
      </c>
      <c r="R342" s="1" t="e">
        <f>IF(#REF!&lt;&gt;#REF!,COUNTIFS($K$112:$K$1378,$K$112,#REF!,#REF!),"")</f>
        <v>#REF!</v>
      </c>
      <c r="S342" s="1" t="e">
        <f>IF(AND(#REF!&lt;&gt;#REF!,#REF!=#REF!,M342="positive",M343="negative"),1,"")</f>
        <v>#REF!</v>
      </c>
      <c r="T342" s="1" t="e">
        <f>IF(AND(#REF!=#REF!,K:K="stroke",M:M="positive",S342&lt;&gt;"1"),1,"")</f>
        <v>#REF!</v>
      </c>
      <c r="U342" s="1" t="e">
        <f>IF((AND(R342&lt;&gt;"",W342&lt;&gt;1,K:K="stroke",M:M="negative",#REF!=#REF!)),IF(W342&lt;&gt;0,"",1),"")</f>
        <v>#REF!</v>
      </c>
      <c r="V342" s="1" t="e">
        <f t="shared" si="18"/>
        <v>#REF!</v>
      </c>
      <c r="W342" s="1" t="e">
        <f>IF(#REF!&lt;&gt;#REF!,COUNTIFS($K$112:$K$1378,"up",#REF!,#REF!),"")</f>
        <v>#REF!</v>
      </c>
      <c r="X342" s="1" t="e">
        <f>IF(#REF!&lt;&gt;#REF!,COUNTIFS($K$112:$K$1378,"SRS",#REF!,#REF!),"")</f>
        <v>#REF!</v>
      </c>
      <c r="Y342" s="1" t="e">
        <f>IF(R342&lt;&gt;"",IF(R342=1,"",COUNTIFS($O$112:$O$1378,"&gt;40",#REF!,#REF!)),"")</f>
        <v>#REF!</v>
      </c>
    </row>
    <row r="343" spans="1:34">
      <c r="A343" s="1">
        <f t="shared" si="19"/>
        <v>67116</v>
      </c>
      <c r="B343" s="2" t="str">
        <f t="shared" si="20"/>
        <v>20171021183836</v>
      </c>
      <c r="C343" s="1" t="str">
        <f t="shared" si="21"/>
        <v>20171021</v>
      </c>
      <c r="D343" s="1">
        <v>2017</v>
      </c>
      <c r="E343" s="1">
        <v>10</v>
      </c>
      <c r="F343" s="1">
        <v>21</v>
      </c>
      <c r="G343" s="1">
        <v>18</v>
      </c>
      <c r="H343" s="1">
        <v>38</v>
      </c>
      <c r="I343" s="1">
        <v>36</v>
      </c>
      <c r="J343" s="1">
        <v>911</v>
      </c>
      <c r="K343" s="1" t="s">
        <v>11</v>
      </c>
      <c r="L343" s="1" t="e">
        <f>IF(#REF!=#REF!,IF(K343="Stroke",IF(K344="Stroke",IF((J344-J343)&lt;0,1000+J344-J343,J344-J343),""),""),"")</f>
        <v>#REF!</v>
      </c>
      <c r="M343" s="1" t="s">
        <v>1</v>
      </c>
      <c r="N343" s="1" t="s">
        <v>2</v>
      </c>
      <c r="O343" s="1">
        <v>82</v>
      </c>
      <c r="P343" s="1" t="e">
        <f>IF(#REF!=#REF!,IF(K343="Stroke",IF(K344="Stroke",IF(#REF!=#REF!,IF(Q343=Q344,IF((J344-J343)&lt;0,1000+J344-J343-O343,J344-J343-O343),""),""),""),""),"")</f>
        <v>#REF!</v>
      </c>
      <c r="Q343" s="1">
        <v>1</v>
      </c>
      <c r="R343" s="1" t="e">
        <f>IF(#REF!&lt;&gt;#REF!,COUNTIFS($K$112:$K$1378,$K$112,#REF!,#REF!),"")</f>
        <v>#REF!</v>
      </c>
      <c r="S343" s="1" t="e">
        <f>IF(AND(#REF!&lt;&gt;#REF!,#REF!=#REF!,M343="positive",M344="negative"),1,"")</f>
        <v>#REF!</v>
      </c>
      <c r="T343" s="1" t="e">
        <f>IF(AND(#REF!=#REF!,K:K="stroke",M:M="positive",S343&lt;&gt;"1"),1,"")</f>
        <v>#REF!</v>
      </c>
      <c r="U343" s="1" t="e">
        <f>IF((AND(R343&lt;&gt;"",W343&lt;&gt;1,K:K="stroke",M:M="negative",#REF!=#REF!)),IF(W343&lt;&gt;0,"",1),"")</f>
        <v>#REF!</v>
      </c>
      <c r="V343" s="1" t="e">
        <f t="shared" si="18"/>
        <v>#REF!</v>
      </c>
      <c r="W343" s="1" t="e">
        <f>IF(#REF!&lt;&gt;#REF!,COUNTIFS($K$112:$K$1378,"up",#REF!,#REF!),"")</f>
        <v>#REF!</v>
      </c>
      <c r="X343" s="1" t="e">
        <f>IF(#REF!&lt;&gt;#REF!,COUNTIFS($K$112:$K$1378,"SRS",#REF!,#REF!),"")</f>
        <v>#REF!</v>
      </c>
      <c r="Y343" s="1" t="e">
        <f>IF(R343&lt;&gt;"",IF(R343=1,"",COUNTIFS($O$112:$O$1378,"&gt;40",#REF!,#REF!)),"")</f>
        <v>#REF!</v>
      </c>
    </row>
    <row r="344" spans="1:34">
      <c r="A344" s="5">
        <f t="shared" si="19"/>
        <v>67192</v>
      </c>
      <c r="B344" s="6" t="str">
        <f t="shared" si="20"/>
        <v>20171021183952</v>
      </c>
      <c r="C344" s="5" t="str">
        <f t="shared" si="21"/>
        <v>20171021</v>
      </c>
      <c r="D344" s="5">
        <v>2017</v>
      </c>
      <c r="E344" s="5">
        <v>10</v>
      </c>
      <c r="F344" s="5">
        <v>21</v>
      </c>
      <c r="G344" s="5">
        <v>18</v>
      </c>
      <c r="H344" s="5">
        <v>39</v>
      </c>
      <c r="I344" s="5">
        <v>52</v>
      </c>
      <c r="J344" s="5">
        <v>279</v>
      </c>
      <c r="K344" s="5" t="s">
        <v>17</v>
      </c>
      <c r="L344" s="5" t="e">
        <f>IF(#REF!=#REF!,IF(K344="Stroke",IF(K345="Stroke",IF((J345-J344)&lt;0,1000+J345-J344,J345-J344),""),""),"")</f>
        <v>#REF!</v>
      </c>
      <c r="M344" s="5" t="s">
        <v>1</v>
      </c>
      <c r="N344" s="5" t="s">
        <v>2</v>
      </c>
      <c r="O344" s="5">
        <v>398</v>
      </c>
      <c r="P344" s="5" t="e">
        <f>IF(#REF!=#REF!,IF(K344="Stroke",IF(K345="Stroke",IF(#REF!=#REF!,IF(Q344=Q345,IF((J345-J344)&lt;0,1000+J345-J344-O344,J345-J344-O344),""),""),""),""),"")</f>
        <v>#REF!</v>
      </c>
      <c r="Q344" s="5">
        <v>1</v>
      </c>
      <c r="R344" s="5" t="e">
        <f>IF(#REF!&lt;&gt;#REF!,COUNTIFS($K$112:$K$1378,$K$112,#REF!,#REF!),"")</f>
        <v>#REF!</v>
      </c>
      <c r="S344" s="5" t="e">
        <f>IF(AND(#REF!&lt;&gt;#REF!,#REF!=#REF!,M344="positive",M345="negative"),1,"")</f>
        <v>#REF!</v>
      </c>
      <c r="T344" s="5" t="e">
        <f>IF(AND(#REF!=#REF!,K:K="stroke",M:M="positive",S344&lt;&gt;"1"),1,"")</f>
        <v>#REF!</v>
      </c>
      <c r="U344" s="5" t="e">
        <f>IF((AND(R344&lt;&gt;"",W344&lt;&gt;1,K:K="stroke",M:M="negative",#REF!=#REF!)),IF(W344&lt;&gt;0,"",1),"")</f>
        <v>#REF!</v>
      </c>
      <c r="V344" s="5" t="e">
        <f t="shared" si="18"/>
        <v>#REF!</v>
      </c>
      <c r="W344" s="5" t="e">
        <f>IF(#REF!&lt;&gt;#REF!,COUNTIFS($K$112:$K$1378,"up",#REF!,#REF!),"")</f>
        <v>#REF!</v>
      </c>
      <c r="X344" s="5" t="e">
        <f>IF(#REF!&lt;&gt;#REF!,COUNTIFS($K$112:$K$1378,"SRS",#REF!,#REF!),"")</f>
        <v>#REF!</v>
      </c>
      <c r="Y344" s="5" t="e">
        <f>IF(R344&lt;&gt;"",IF(R344=1,"",COUNTIFS($O$112:$O$1378,"&gt;40",#REF!,#REF!)),"")</f>
        <v>#REF!</v>
      </c>
      <c r="Z344" s="5" t="s">
        <v>19</v>
      </c>
      <c r="AA344" s="5"/>
      <c r="AB344" s="5"/>
      <c r="AC344" s="5"/>
      <c r="AD344" s="5"/>
      <c r="AE344" s="5"/>
      <c r="AF344" s="5"/>
      <c r="AG344" s="5"/>
      <c r="AH344" s="5"/>
    </row>
    <row r="345" spans="1:34">
      <c r="A345" s="11">
        <f t="shared" si="19"/>
        <v>67192</v>
      </c>
      <c r="B345" s="16" t="str">
        <f t="shared" si="20"/>
        <v>20171021183952</v>
      </c>
      <c r="C345" s="1" t="str">
        <f t="shared" si="21"/>
        <v>20171021</v>
      </c>
      <c r="D345" s="1">
        <v>2017</v>
      </c>
      <c r="E345" s="1">
        <v>10</v>
      </c>
      <c r="F345" s="1">
        <v>21</v>
      </c>
      <c r="G345" s="1">
        <v>18</v>
      </c>
      <c r="H345" s="11">
        <v>39</v>
      </c>
      <c r="I345" s="11">
        <v>52</v>
      </c>
      <c r="J345" s="11">
        <v>410</v>
      </c>
      <c r="K345" s="17" t="s">
        <v>21</v>
      </c>
      <c r="L345" s="1" t="e">
        <f>IF(#REF!=#REF!,IF(K345="Stroke",IF(K346="Stroke",IF((J346-J345)&lt;0,1000+J346-J345,J346-J345),""),""),"")</f>
        <v>#REF!</v>
      </c>
      <c r="M345" s="11" t="s">
        <v>1</v>
      </c>
      <c r="N345" s="11" t="s">
        <v>2</v>
      </c>
      <c r="O345" s="11">
        <v>0</v>
      </c>
      <c r="P345" s="1" t="e">
        <f>IF(#REF!=#REF!,IF(K345="Stroke",IF(K346="Stroke",IF(#REF!=#REF!,IF(Q345=Q346,IF((J346-J345)&lt;0,1000+J346-J345-O345,J346-J345-O345),""),""),""),""),"")</f>
        <v>#REF!</v>
      </c>
      <c r="Q345" s="11">
        <v>1</v>
      </c>
      <c r="R345" s="1" t="e">
        <f>IF(#REF!&lt;&gt;#REF!,COUNTIFS($K$112:$K$1378,$K$112,#REF!,#REF!),"")</f>
        <v>#REF!</v>
      </c>
      <c r="S345" s="1" t="e">
        <f>IF(AND(#REF!&lt;&gt;#REF!,#REF!=#REF!,M345="positive",M346="negative"),1,"")</f>
        <v>#REF!</v>
      </c>
      <c r="T345" s="1" t="e">
        <f>IF(AND(#REF!=#REF!,K:K="stroke",M:M="positive",S345&lt;&gt;"1"),1,"")</f>
        <v>#REF!</v>
      </c>
      <c r="U345" s="1" t="e">
        <f>IF((AND(R345&lt;&gt;"",W345&lt;&gt;1,K:K="stroke",M:M="negative",#REF!=#REF!)),IF(W345&lt;&gt;0,"",1),"")</f>
        <v>#REF!</v>
      </c>
      <c r="V345" s="1" t="e">
        <f t="shared" si="18"/>
        <v>#REF!</v>
      </c>
      <c r="W345" s="1" t="e">
        <f>IF(#REF!&lt;&gt;#REF!,COUNTIFS($K$112:$K$1378,"up",#REF!,#REF!),"")</f>
        <v>#REF!</v>
      </c>
      <c r="X345" s="1" t="e">
        <f>IF(#REF!&lt;&gt;#REF!,COUNTIFS($K$112:$K$1378,"SRS",#REF!,#REF!),"")</f>
        <v>#REF!</v>
      </c>
      <c r="Y345" s="1" t="e">
        <f>IF(R345&lt;&gt;"",IF(R345=1,"",COUNTIFS($O$112:$O$1378,"&gt;40",#REF!,#REF!)),"")</f>
        <v>#REF!</v>
      </c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spans="1:34">
      <c r="A346" s="11">
        <f t="shared" si="19"/>
        <v>67192</v>
      </c>
      <c r="B346" s="16" t="str">
        <f t="shared" si="20"/>
        <v>20171021183952</v>
      </c>
      <c r="C346" s="1" t="str">
        <f t="shared" si="21"/>
        <v>20171021</v>
      </c>
      <c r="D346" s="1">
        <v>2017</v>
      </c>
      <c r="E346" s="1">
        <v>10</v>
      </c>
      <c r="F346" s="1">
        <v>21</v>
      </c>
      <c r="G346" s="1">
        <v>18</v>
      </c>
      <c r="H346" s="11">
        <v>39</v>
      </c>
      <c r="I346" s="11">
        <v>52</v>
      </c>
      <c r="J346" s="11">
        <v>431</v>
      </c>
      <c r="K346" s="17" t="s">
        <v>21</v>
      </c>
      <c r="L346" s="1" t="e">
        <f>IF(#REF!=#REF!,IF(K346="Stroke",IF(K347="Stroke",IF((J347-J346)&lt;0,1000+J347-J346,J347-J346),""),""),"")</f>
        <v>#REF!</v>
      </c>
      <c r="M346" s="11" t="s">
        <v>1</v>
      </c>
      <c r="N346" s="11" t="s">
        <v>2</v>
      </c>
      <c r="O346" s="11">
        <v>0</v>
      </c>
      <c r="P346" s="1" t="e">
        <f>IF(#REF!=#REF!,IF(K346="Stroke",IF(K347="Stroke",IF(#REF!=#REF!,IF(Q346=Q347,IF((J347-J346)&lt;0,1000+J347-J346-O346,J347-J346-O346),""),""),""),""),"")</f>
        <v>#REF!</v>
      </c>
      <c r="Q346" s="11">
        <v>1</v>
      </c>
      <c r="R346" s="1" t="e">
        <f>IF(#REF!&lt;&gt;#REF!,COUNTIFS($K$112:$K$1378,$K$112,#REF!,#REF!),"")</f>
        <v>#REF!</v>
      </c>
      <c r="S346" s="1" t="e">
        <f>IF(AND(#REF!&lt;&gt;#REF!,#REF!=#REF!,M346="positive",M347="negative"),1,"")</f>
        <v>#REF!</v>
      </c>
      <c r="T346" s="1" t="e">
        <f>IF(AND(#REF!=#REF!,K:K="stroke",M:M="positive",S346&lt;&gt;"1"),1,"")</f>
        <v>#REF!</v>
      </c>
      <c r="U346" s="1" t="e">
        <f>IF((AND(R346&lt;&gt;"",W346&lt;&gt;1,K:K="stroke",M:M="negative",#REF!=#REF!)),IF(W346&lt;&gt;0,"",1),"")</f>
        <v>#REF!</v>
      </c>
      <c r="V346" s="1" t="e">
        <f t="shared" si="18"/>
        <v>#REF!</v>
      </c>
      <c r="W346" s="1" t="e">
        <f>IF(#REF!&lt;&gt;#REF!,COUNTIFS($K$112:$K$1378,"up",#REF!,#REF!),"")</f>
        <v>#REF!</v>
      </c>
      <c r="X346" s="1" t="e">
        <f>IF(#REF!&lt;&gt;#REF!,COUNTIFS($K$112:$K$1378,"SRS",#REF!,#REF!),"")</f>
        <v>#REF!</v>
      </c>
      <c r="Y346" s="1" t="e">
        <f>IF(R346&lt;&gt;"",IF(R346=1,"",COUNTIFS($O$112:$O$1378,"&gt;40",#REF!,#REF!)),"")</f>
        <v>#REF!</v>
      </c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spans="1:34">
      <c r="A347" s="11">
        <f t="shared" si="19"/>
        <v>67192</v>
      </c>
      <c r="B347" s="16" t="str">
        <f t="shared" si="20"/>
        <v>20171021183952</v>
      </c>
      <c r="C347" s="1" t="str">
        <f t="shared" si="21"/>
        <v>20171021</v>
      </c>
      <c r="D347" s="1">
        <v>2017</v>
      </c>
      <c r="E347" s="1">
        <v>10</v>
      </c>
      <c r="F347" s="1">
        <v>21</v>
      </c>
      <c r="G347" s="1">
        <v>18</v>
      </c>
      <c r="H347" s="11">
        <v>39</v>
      </c>
      <c r="I347" s="11">
        <v>52</v>
      </c>
      <c r="J347" s="11">
        <v>440</v>
      </c>
      <c r="K347" s="17" t="s">
        <v>21</v>
      </c>
      <c r="L347" s="1" t="e">
        <f>IF(#REF!=#REF!,IF(K347="Stroke",IF(K348="Stroke",IF((J348-J347)&lt;0,1000+J348-J347,J348-J347),""),""),"")</f>
        <v>#REF!</v>
      </c>
      <c r="M347" s="11" t="s">
        <v>1</v>
      </c>
      <c r="N347" s="11" t="s">
        <v>2</v>
      </c>
      <c r="O347" s="11">
        <v>0</v>
      </c>
      <c r="P347" s="1" t="e">
        <f>IF(#REF!=#REF!,IF(K347="Stroke",IF(K348="Stroke",IF(#REF!=#REF!,IF(Q347=Q348,IF((J348-J347)&lt;0,1000+J348-J347-O347,J348-J347-O347),""),""),""),""),"")</f>
        <v>#REF!</v>
      </c>
      <c r="Q347" s="11">
        <v>1</v>
      </c>
      <c r="R347" s="1" t="e">
        <f>IF(#REF!&lt;&gt;#REF!,COUNTIFS($K$112:$K$1378,$K$112,#REF!,#REF!),"")</f>
        <v>#REF!</v>
      </c>
      <c r="S347" s="1" t="e">
        <f>IF(AND(#REF!&lt;&gt;#REF!,#REF!=#REF!,M347="positive",M348="negative"),1,"")</f>
        <v>#REF!</v>
      </c>
      <c r="T347" s="1" t="e">
        <f>IF(AND(#REF!=#REF!,K:K="stroke",M:M="positive",S347&lt;&gt;"1"),1,"")</f>
        <v>#REF!</v>
      </c>
      <c r="U347" s="1" t="e">
        <f>IF((AND(R347&lt;&gt;"",W347&lt;&gt;1,K:K="stroke",M:M="negative",#REF!=#REF!)),IF(W347&lt;&gt;0,"",1),"")</f>
        <v>#REF!</v>
      </c>
      <c r="V347" s="1" t="e">
        <f t="shared" si="18"/>
        <v>#REF!</v>
      </c>
      <c r="W347" s="1" t="e">
        <f>IF(#REF!&lt;&gt;#REF!,COUNTIFS($K$112:$K$1378,"up",#REF!,#REF!),"")</f>
        <v>#REF!</v>
      </c>
      <c r="X347" s="1" t="e">
        <f>IF(#REF!&lt;&gt;#REF!,COUNTIFS($K$112:$K$1378,"SRS",#REF!,#REF!),"")</f>
        <v>#REF!</v>
      </c>
      <c r="Y347" s="1" t="e">
        <f>IF(R347&lt;&gt;"",IF(R347=1,"",COUNTIFS($O$112:$O$1378,"&gt;40",#REF!,#REF!)),"")</f>
        <v>#REF!</v>
      </c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spans="1:34" s="5" customFormat="1">
      <c r="A348" s="11">
        <f t="shared" si="19"/>
        <v>67192</v>
      </c>
      <c r="B348" s="16" t="str">
        <f t="shared" si="20"/>
        <v>20171021183952</v>
      </c>
      <c r="C348" s="1" t="str">
        <f t="shared" si="21"/>
        <v>20171021</v>
      </c>
      <c r="D348" s="1">
        <v>2017</v>
      </c>
      <c r="E348" s="1">
        <v>10</v>
      </c>
      <c r="F348" s="1">
        <v>21</v>
      </c>
      <c r="G348" s="1">
        <v>18</v>
      </c>
      <c r="H348" s="11">
        <v>39</v>
      </c>
      <c r="I348" s="11">
        <v>52</v>
      </c>
      <c r="J348" s="11">
        <v>444</v>
      </c>
      <c r="K348" s="17" t="s">
        <v>21</v>
      </c>
      <c r="L348" s="1" t="e">
        <f>IF(#REF!=#REF!,IF(K348="Stroke",IF(K349="Stroke",IF((J349-J348)&lt;0,1000+J349-J348,J349-J348),""),""),"")</f>
        <v>#REF!</v>
      </c>
      <c r="M348" s="11" t="s">
        <v>1</v>
      </c>
      <c r="N348" s="11" t="s">
        <v>2</v>
      </c>
      <c r="O348" s="11">
        <v>0</v>
      </c>
      <c r="P348" s="1" t="e">
        <f>IF(#REF!=#REF!,IF(K348="Stroke",IF(K349="Stroke",IF(#REF!=#REF!,IF(Q348=Q349,IF((J349-J348)&lt;0,1000+J349-J348-O348,J349-J348-O348),""),""),""),""),"")</f>
        <v>#REF!</v>
      </c>
      <c r="Q348" s="11">
        <v>1</v>
      </c>
      <c r="R348" s="1" t="e">
        <f>IF(#REF!&lt;&gt;#REF!,COUNTIFS($K$112:$K$1378,$K$112,#REF!,#REF!),"")</f>
        <v>#REF!</v>
      </c>
      <c r="S348" s="1" t="e">
        <f>IF(AND(#REF!&lt;&gt;#REF!,#REF!=#REF!,M348="positive",M349="negative"),1,"")</f>
        <v>#REF!</v>
      </c>
      <c r="T348" s="1" t="e">
        <f>IF(AND(#REF!=#REF!,K:K="stroke",M:M="positive",S348&lt;&gt;"1"),1,"")</f>
        <v>#REF!</v>
      </c>
      <c r="U348" s="1" t="e">
        <f>IF((AND(R348&lt;&gt;"",W348&lt;&gt;1,K:K="stroke",M:M="negative",#REF!=#REF!)),IF(W348&lt;&gt;0,"",1),"")</f>
        <v>#REF!</v>
      </c>
      <c r="V348" s="1" t="e">
        <f t="shared" ref="V348:V379" si="22">IF(R348="","",(SUM(S348:U348)+W348))</f>
        <v>#REF!</v>
      </c>
      <c r="W348" s="1" t="e">
        <f>IF(#REF!&lt;&gt;#REF!,COUNTIFS($K$112:$K$1378,"up",#REF!,#REF!),"")</f>
        <v>#REF!</v>
      </c>
      <c r="X348" s="1" t="e">
        <f>IF(#REF!&lt;&gt;#REF!,COUNTIFS($K$112:$K$1378,"SRS",#REF!,#REF!),"")</f>
        <v>#REF!</v>
      </c>
      <c r="Y348" s="1" t="e">
        <f>IF(R348&lt;&gt;"",IF(R348=1,"",COUNTIFS($O$112:$O$1378,"&gt;40",#REF!,#REF!)),"")</f>
        <v>#REF!</v>
      </c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 spans="1:34">
      <c r="A349" s="11">
        <f t="shared" si="19"/>
        <v>67192</v>
      </c>
      <c r="B349" s="16" t="str">
        <f t="shared" si="20"/>
        <v>20171021183952</v>
      </c>
      <c r="C349" s="1" t="str">
        <f t="shared" si="21"/>
        <v>20171021</v>
      </c>
      <c r="D349" s="1">
        <v>2017</v>
      </c>
      <c r="E349" s="1">
        <v>10</v>
      </c>
      <c r="F349" s="1">
        <v>21</v>
      </c>
      <c r="G349" s="1">
        <v>18</v>
      </c>
      <c r="H349" s="11">
        <v>39</v>
      </c>
      <c r="I349" s="11">
        <v>52</v>
      </c>
      <c r="J349" s="11">
        <v>467</v>
      </c>
      <c r="K349" s="17" t="s">
        <v>21</v>
      </c>
      <c r="L349" s="1" t="e">
        <f>IF(#REF!=#REF!,IF(K349="Stroke",IF(K350="Stroke",IF((J350-J349)&lt;0,1000+J350-J349,J350-J349),""),""),"")</f>
        <v>#REF!</v>
      </c>
      <c r="M349" s="11" t="s">
        <v>1</v>
      </c>
      <c r="N349" s="11" t="s">
        <v>2</v>
      </c>
      <c r="O349" s="11">
        <v>0</v>
      </c>
      <c r="P349" s="1" t="e">
        <f>IF(#REF!=#REF!,IF(K349="Stroke",IF(K350="Stroke",IF(#REF!=#REF!,IF(Q349=Q350,IF((J350-J349)&lt;0,1000+J350-J349-O349,J350-J349-O349),""),""),""),""),"")</f>
        <v>#REF!</v>
      </c>
      <c r="Q349" s="11">
        <v>1</v>
      </c>
      <c r="R349" s="1" t="e">
        <f>IF(#REF!&lt;&gt;#REF!,COUNTIFS($K$112:$K$1378,$K$112,#REF!,#REF!),"")</f>
        <v>#REF!</v>
      </c>
      <c r="S349" s="1" t="e">
        <f>IF(AND(#REF!&lt;&gt;#REF!,#REF!=#REF!,M349="positive",M350="negative"),1,"")</f>
        <v>#REF!</v>
      </c>
      <c r="T349" s="1" t="e">
        <f>IF(AND(#REF!=#REF!,K:K="stroke",M:M="positive",S349&lt;&gt;"1"),1,"")</f>
        <v>#REF!</v>
      </c>
      <c r="U349" s="1" t="e">
        <f>IF((AND(R349&lt;&gt;"",W349&lt;&gt;1,K:K="stroke",M:M="negative",#REF!=#REF!)),IF(W349&lt;&gt;0,"",1),"")</f>
        <v>#REF!</v>
      </c>
      <c r="V349" s="1" t="e">
        <f t="shared" si="22"/>
        <v>#REF!</v>
      </c>
      <c r="W349" s="1" t="e">
        <f>IF(#REF!&lt;&gt;#REF!,COUNTIFS($K$112:$K$1378,"up",#REF!,#REF!),"")</f>
        <v>#REF!</v>
      </c>
      <c r="X349" s="1" t="e">
        <f>IF(#REF!&lt;&gt;#REF!,COUNTIFS($K$112:$K$1378,"SRS",#REF!,#REF!),"")</f>
        <v>#REF!</v>
      </c>
      <c r="Y349" s="1" t="e">
        <f>IF(R349&lt;&gt;"",IF(R349=1,"",COUNTIFS($O$112:$O$1378,"&gt;40",#REF!,#REF!)),"")</f>
        <v>#REF!</v>
      </c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 spans="1:34">
      <c r="A350" s="11">
        <f t="shared" si="19"/>
        <v>67192</v>
      </c>
      <c r="B350" s="16" t="str">
        <f t="shared" si="20"/>
        <v>20171021183952</v>
      </c>
      <c r="C350" s="1" t="str">
        <f t="shared" si="21"/>
        <v>20171021</v>
      </c>
      <c r="D350" s="1">
        <v>2017</v>
      </c>
      <c r="E350" s="1">
        <v>10</v>
      </c>
      <c r="F350" s="1">
        <v>21</v>
      </c>
      <c r="G350" s="1">
        <v>18</v>
      </c>
      <c r="H350" s="11">
        <v>39</v>
      </c>
      <c r="I350" s="11">
        <v>52</v>
      </c>
      <c r="J350" s="11">
        <v>491</v>
      </c>
      <c r="K350" s="17" t="s">
        <v>21</v>
      </c>
      <c r="L350" s="1" t="e">
        <f>IF(#REF!=#REF!,IF(K350="Stroke",IF(K351="Stroke",IF((J351-J350)&lt;0,1000+J351-J350,J351-J350),""),""),"")</f>
        <v>#REF!</v>
      </c>
      <c r="M350" s="11" t="s">
        <v>1</v>
      </c>
      <c r="N350" s="11" t="s">
        <v>2</v>
      </c>
      <c r="O350" s="11">
        <v>0</v>
      </c>
      <c r="P350" s="1" t="e">
        <f>IF(#REF!=#REF!,IF(K350="Stroke",IF(K351="Stroke",IF(#REF!=#REF!,IF(Q350=Q351,IF((J351-J350)&lt;0,1000+J351-J350-O350,J351-J350-O350),""),""),""),""),"")</f>
        <v>#REF!</v>
      </c>
      <c r="Q350" s="11">
        <v>1</v>
      </c>
      <c r="R350" s="1" t="e">
        <f>IF(#REF!&lt;&gt;#REF!,COUNTIFS($K$112:$K$1378,$K$112,#REF!,#REF!),"")</f>
        <v>#REF!</v>
      </c>
      <c r="S350" s="1" t="e">
        <f>IF(AND(#REF!&lt;&gt;#REF!,#REF!=#REF!,M350="positive",M351="negative"),1,"")</f>
        <v>#REF!</v>
      </c>
      <c r="T350" s="1" t="e">
        <f>IF(AND(#REF!=#REF!,K:K="stroke",M:M="positive",S350&lt;&gt;"1"),1,"")</f>
        <v>#REF!</v>
      </c>
      <c r="U350" s="1" t="e">
        <f>IF((AND(R350&lt;&gt;"",W350&lt;&gt;1,K:K="stroke",M:M="negative",#REF!=#REF!)),IF(W350&lt;&gt;0,"",1),"")</f>
        <v>#REF!</v>
      </c>
      <c r="V350" s="1" t="e">
        <f t="shared" si="22"/>
        <v>#REF!</v>
      </c>
      <c r="W350" s="1" t="e">
        <f>IF(#REF!&lt;&gt;#REF!,COUNTIFS($K$112:$K$1378,"up",#REF!,#REF!),"")</f>
        <v>#REF!</v>
      </c>
      <c r="X350" s="1" t="e">
        <f>IF(#REF!&lt;&gt;#REF!,COUNTIFS($K$112:$K$1378,"SRS",#REF!,#REF!),"")</f>
        <v>#REF!</v>
      </c>
      <c r="Y350" s="1" t="e">
        <f>IF(R350&lt;&gt;"",IF(R350=1,"",COUNTIFS($O$112:$O$1378,"&gt;40",#REF!,#REF!)),"")</f>
        <v>#REF!</v>
      </c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 spans="1:34">
      <c r="A351" s="11">
        <f t="shared" si="19"/>
        <v>67192</v>
      </c>
      <c r="B351" s="16" t="str">
        <f t="shared" si="20"/>
        <v>20171021183952</v>
      </c>
      <c r="C351" s="1" t="str">
        <f t="shared" si="21"/>
        <v>20171021</v>
      </c>
      <c r="D351" s="1">
        <v>2017</v>
      </c>
      <c r="E351" s="1">
        <v>10</v>
      </c>
      <c r="F351" s="1">
        <v>21</v>
      </c>
      <c r="G351" s="1">
        <v>18</v>
      </c>
      <c r="H351" s="11">
        <v>39</v>
      </c>
      <c r="I351" s="11">
        <v>52</v>
      </c>
      <c r="J351" s="11">
        <v>514</v>
      </c>
      <c r="K351" s="17" t="s">
        <v>21</v>
      </c>
      <c r="L351" s="1" t="e">
        <f>IF(#REF!=#REF!,IF(K351="Stroke",IF(K352="Stroke",IF((J352-J351)&lt;0,1000+J352-J351,J352-J351),""),""),"")</f>
        <v>#REF!</v>
      </c>
      <c r="M351" s="11" t="s">
        <v>1</v>
      </c>
      <c r="N351" s="11" t="s">
        <v>2</v>
      </c>
      <c r="O351" s="11">
        <v>0</v>
      </c>
      <c r="P351" s="1" t="e">
        <f>IF(#REF!=#REF!,IF(K351="Stroke",IF(K352="Stroke",IF(#REF!=#REF!,IF(Q351=Q352,IF((J352-J351)&lt;0,1000+J352-J351-O351,J352-J351-O351),""),""),""),""),"")</f>
        <v>#REF!</v>
      </c>
      <c r="Q351" s="11">
        <v>1</v>
      </c>
      <c r="R351" s="1" t="e">
        <f>IF(#REF!&lt;&gt;#REF!,COUNTIFS($K$112:$K$1378,$K$112,#REF!,#REF!),"")</f>
        <v>#REF!</v>
      </c>
      <c r="S351" s="1" t="e">
        <f>IF(AND(#REF!&lt;&gt;#REF!,#REF!=#REF!,M351="positive",M352="negative"),1,"")</f>
        <v>#REF!</v>
      </c>
      <c r="T351" s="1" t="e">
        <f>IF(AND(#REF!=#REF!,K:K="stroke",M:M="positive",S351&lt;&gt;"1"),1,"")</f>
        <v>#REF!</v>
      </c>
      <c r="U351" s="1" t="e">
        <f>IF((AND(R351&lt;&gt;"",W351&lt;&gt;1,K:K="stroke",M:M="negative",#REF!=#REF!)),IF(W351&lt;&gt;0,"",1),"")</f>
        <v>#REF!</v>
      </c>
      <c r="V351" s="1" t="e">
        <f t="shared" si="22"/>
        <v>#REF!</v>
      </c>
      <c r="W351" s="1" t="e">
        <f>IF(#REF!&lt;&gt;#REF!,COUNTIFS($K$112:$K$1378,"up",#REF!,#REF!),"")</f>
        <v>#REF!</v>
      </c>
      <c r="X351" s="1" t="e">
        <f>IF(#REF!&lt;&gt;#REF!,COUNTIFS($K$112:$K$1378,"SRS",#REF!,#REF!),"")</f>
        <v>#REF!</v>
      </c>
      <c r="Y351" s="1" t="e">
        <f>IF(R351&lt;&gt;"",IF(R351=1,"",COUNTIFS($O$112:$O$1378,"&gt;40",#REF!,#REF!)),"")</f>
        <v>#REF!</v>
      </c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spans="1:34">
      <c r="A352" s="11">
        <f t="shared" si="19"/>
        <v>67192</v>
      </c>
      <c r="B352" s="16" t="str">
        <f t="shared" si="20"/>
        <v>20171021183952</v>
      </c>
      <c r="C352" s="1" t="str">
        <f t="shared" si="21"/>
        <v>20171021</v>
      </c>
      <c r="D352" s="1">
        <v>2017</v>
      </c>
      <c r="E352" s="1">
        <v>10</v>
      </c>
      <c r="F352" s="1">
        <v>21</v>
      </c>
      <c r="G352" s="1">
        <v>18</v>
      </c>
      <c r="H352" s="11">
        <v>39</v>
      </c>
      <c r="I352" s="11">
        <v>52</v>
      </c>
      <c r="J352" s="11">
        <v>586</v>
      </c>
      <c r="K352" s="17" t="s">
        <v>21</v>
      </c>
      <c r="L352" s="1" t="e">
        <f>IF(#REF!=#REF!,IF(K352="Stroke",IF(K353="Stroke",IF((J353-J352)&lt;0,1000+J353-J352,J353-J352),""),""),"")</f>
        <v>#REF!</v>
      </c>
      <c r="M352" s="11" t="s">
        <v>1</v>
      </c>
      <c r="N352" s="11" t="s">
        <v>2</v>
      </c>
      <c r="O352" s="11">
        <v>0</v>
      </c>
      <c r="P352" s="1" t="e">
        <f>IF(#REF!=#REF!,IF(K352="Stroke",IF(K353="Stroke",IF(#REF!=#REF!,IF(Q352=Q353,IF((J353-J352)&lt;0,1000+J353-J352-O352,J353-J352-O352),""),""),""),""),"")</f>
        <v>#REF!</v>
      </c>
      <c r="Q352" s="11">
        <v>1</v>
      </c>
      <c r="R352" s="1" t="e">
        <f>IF(#REF!&lt;&gt;#REF!,COUNTIFS($K$112:$K$1378,$K$112,#REF!,#REF!),"")</f>
        <v>#REF!</v>
      </c>
      <c r="S352" s="1" t="e">
        <f>IF(AND(#REF!&lt;&gt;#REF!,#REF!=#REF!,M352="positive",M353="negative"),1,"")</f>
        <v>#REF!</v>
      </c>
      <c r="T352" s="1" t="e">
        <f>IF(AND(#REF!=#REF!,K:K="stroke",M:M="positive",S352&lt;&gt;"1"),1,"")</f>
        <v>#REF!</v>
      </c>
      <c r="U352" s="1" t="e">
        <f>IF((AND(R352&lt;&gt;"",W352&lt;&gt;1,K:K="stroke",M:M="negative",#REF!=#REF!)),IF(W352&lt;&gt;0,"",1),"")</f>
        <v>#REF!</v>
      </c>
      <c r="V352" s="1" t="e">
        <f t="shared" si="22"/>
        <v>#REF!</v>
      </c>
      <c r="W352" s="1" t="e">
        <f>IF(#REF!&lt;&gt;#REF!,COUNTIFS($K$112:$K$1378,"up",#REF!,#REF!),"")</f>
        <v>#REF!</v>
      </c>
      <c r="X352" s="1" t="e">
        <f>IF(#REF!&lt;&gt;#REF!,COUNTIFS($K$112:$K$1378,"SRS",#REF!,#REF!),"")</f>
        <v>#REF!</v>
      </c>
      <c r="Y352" s="1" t="e">
        <f>IF(R352&lt;&gt;"",IF(R352=1,"",COUNTIFS($O$112:$O$1378,"&gt;40",#REF!,#REF!)),"")</f>
        <v>#REF!</v>
      </c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 spans="1:34" s="5" customFormat="1">
      <c r="A353" s="11">
        <f t="shared" si="19"/>
        <v>67192</v>
      </c>
      <c r="B353" s="16" t="str">
        <f t="shared" si="20"/>
        <v>20171021183952</v>
      </c>
      <c r="C353" s="1" t="str">
        <f t="shared" si="21"/>
        <v>20171021</v>
      </c>
      <c r="D353" s="1">
        <v>2017</v>
      </c>
      <c r="E353" s="1">
        <v>10</v>
      </c>
      <c r="F353" s="1">
        <v>21</v>
      </c>
      <c r="G353" s="1">
        <v>18</v>
      </c>
      <c r="H353" s="11">
        <v>39</v>
      </c>
      <c r="I353" s="11">
        <v>52</v>
      </c>
      <c r="J353" s="11">
        <v>590</v>
      </c>
      <c r="K353" s="17" t="s">
        <v>21</v>
      </c>
      <c r="L353" s="1" t="e">
        <f>IF(#REF!=#REF!,IF(K353="Stroke",IF(K354="Stroke",IF((J354-J353)&lt;0,1000+J354-J353,J354-J353),""),""),"")</f>
        <v>#REF!</v>
      </c>
      <c r="M353" s="11" t="s">
        <v>1</v>
      </c>
      <c r="N353" s="11" t="s">
        <v>2</v>
      </c>
      <c r="O353" s="11">
        <v>0</v>
      </c>
      <c r="P353" s="1" t="e">
        <f>IF(#REF!=#REF!,IF(K353="Stroke",IF(K354="Stroke",IF(#REF!=#REF!,IF(Q353=Q354,IF((J354-J353)&lt;0,1000+J354-J353-O353,J354-J353-O353),""),""),""),""),"")</f>
        <v>#REF!</v>
      </c>
      <c r="Q353" s="11">
        <v>1</v>
      </c>
      <c r="R353" s="1" t="e">
        <f>IF(#REF!&lt;&gt;#REF!,COUNTIFS($K$112:$K$1378,$K$112,#REF!,#REF!),"")</f>
        <v>#REF!</v>
      </c>
      <c r="S353" s="1" t="e">
        <f>IF(AND(#REF!&lt;&gt;#REF!,#REF!=#REF!,M353="positive",M354="negative"),1,"")</f>
        <v>#REF!</v>
      </c>
      <c r="T353" s="1" t="e">
        <f>IF(AND(#REF!=#REF!,K:K="stroke",M:M="positive",S353&lt;&gt;"1"),1,"")</f>
        <v>#REF!</v>
      </c>
      <c r="U353" s="1" t="e">
        <f>IF((AND(R353&lt;&gt;"",W353&lt;&gt;1,K:K="stroke",M:M="negative",#REF!=#REF!)),IF(W353&lt;&gt;0,"",1),"")</f>
        <v>#REF!</v>
      </c>
      <c r="V353" s="1" t="e">
        <f t="shared" si="22"/>
        <v>#REF!</v>
      </c>
      <c r="W353" s="1" t="e">
        <f>IF(#REF!&lt;&gt;#REF!,COUNTIFS($K$112:$K$1378,"up",#REF!,#REF!),"")</f>
        <v>#REF!</v>
      </c>
      <c r="X353" s="1" t="e">
        <f>IF(#REF!&lt;&gt;#REF!,COUNTIFS($K$112:$K$1378,"SRS",#REF!,#REF!),"")</f>
        <v>#REF!</v>
      </c>
      <c r="Y353" s="1" t="e">
        <f>IF(R353&lt;&gt;"",IF(R353=1,"",COUNTIFS($O$112:$O$1378,"&gt;40",#REF!,#REF!)),"")</f>
        <v>#REF!</v>
      </c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spans="1:34">
      <c r="A354" s="11">
        <f t="shared" si="19"/>
        <v>67192</v>
      </c>
      <c r="B354" s="16" t="str">
        <f t="shared" si="20"/>
        <v>20171021183952</v>
      </c>
      <c r="C354" s="1" t="str">
        <f t="shared" si="21"/>
        <v>20171021</v>
      </c>
      <c r="D354" s="1">
        <v>2017</v>
      </c>
      <c r="E354" s="1">
        <v>10</v>
      </c>
      <c r="F354" s="1">
        <v>21</v>
      </c>
      <c r="G354" s="1">
        <v>18</v>
      </c>
      <c r="H354" s="11">
        <v>39</v>
      </c>
      <c r="I354" s="11">
        <v>52</v>
      </c>
      <c r="J354" s="11">
        <v>616</v>
      </c>
      <c r="K354" s="17" t="s">
        <v>21</v>
      </c>
      <c r="L354" s="1" t="e">
        <f>IF(#REF!=#REF!,IF(K354="Stroke",IF(K355="Stroke",IF((J355-J354)&lt;0,1000+J355-J354,J355-J354),""),""),"")</f>
        <v>#REF!</v>
      </c>
      <c r="M354" s="11" t="s">
        <v>1</v>
      </c>
      <c r="N354" s="11" t="s">
        <v>2</v>
      </c>
      <c r="O354" s="11">
        <v>0</v>
      </c>
      <c r="P354" s="1" t="e">
        <f>IF(#REF!=#REF!,IF(K354="Stroke",IF(K355="Stroke",IF(#REF!=#REF!,IF(Q354=Q355,IF((J355-J354)&lt;0,1000+J355-J354-O354,J355-J354-O354),""),""),""),""),"")</f>
        <v>#REF!</v>
      </c>
      <c r="Q354" s="11">
        <v>1</v>
      </c>
      <c r="R354" s="1" t="e">
        <f>IF(#REF!&lt;&gt;#REF!,COUNTIFS($K$112:$K$1378,$K$112,#REF!,#REF!),"")</f>
        <v>#REF!</v>
      </c>
      <c r="S354" s="1" t="e">
        <f>IF(AND(#REF!&lt;&gt;#REF!,#REF!=#REF!,M354="positive",M355="negative"),1,"")</f>
        <v>#REF!</v>
      </c>
      <c r="T354" s="1" t="e">
        <f>IF(AND(#REF!=#REF!,K:K="stroke",M:M="positive",S354&lt;&gt;"1"),1,"")</f>
        <v>#REF!</v>
      </c>
      <c r="U354" s="1" t="e">
        <f>IF((AND(R354&lt;&gt;"",W354&lt;&gt;1,K:K="stroke",M:M="negative",#REF!=#REF!)),IF(W354&lt;&gt;0,"",1),"")</f>
        <v>#REF!</v>
      </c>
      <c r="V354" s="1" t="e">
        <f t="shared" si="22"/>
        <v>#REF!</v>
      </c>
      <c r="W354" s="1" t="e">
        <f>IF(#REF!&lt;&gt;#REF!,COUNTIFS($K$112:$K$1378,"up",#REF!,#REF!),"")</f>
        <v>#REF!</v>
      </c>
      <c r="X354" s="1" t="e">
        <f>IF(#REF!&lt;&gt;#REF!,COUNTIFS($K$112:$K$1378,"SRS",#REF!,#REF!),"")</f>
        <v>#REF!</v>
      </c>
      <c r="Y354" s="1" t="e">
        <f>IF(R354&lt;&gt;"",IF(R354=1,"",COUNTIFS($O$112:$O$1378,"&gt;40",#REF!,#REF!)),"")</f>
        <v>#REF!</v>
      </c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spans="1:34">
      <c r="A355" s="11">
        <f t="shared" si="19"/>
        <v>67192</v>
      </c>
      <c r="B355" s="16" t="str">
        <f t="shared" si="20"/>
        <v>20171021183952</v>
      </c>
      <c r="C355" s="1" t="str">
        <f t="shared" si="21"/>
        <v>20171021</v>
      </c>
      <c r="D355" s="1">
        <v>2017</v>
      </c>
      <c r="E355" s="1">
        <v>10</v>
      </c>
      <c r="F355" s="1">
        <v>21</v>
      </c>
      <c r="G355" s="1">
        <v>18</v>
      </c>
      <c r="H355" s="11">
        <v>39</v>
      </c>
      <c r="I355" s="11">
        <v>52</v>
      </c>
      <c r="J355" s="11">
        <v>639</v>
      </c>
      <c r="K355" s="17" t="s">
        <v>21</v>
      </c>
      <c r="L355" s="1" t="e">
        <f>IF(#REF!=#REF!,IF(K355="Stroke",IF(K356="Stroke",IF((J356-J355)&lt;0,1000+J356-J355,J356-J355),""),""),"")</f>
        <v>#REF!</v>
      </c>
      <c r="M355" s="11" t="s">
        <v>1</v>
      </c>
      <c r="N355" s="11" t="s">
        <v>2</v>
      </c>
      <c r="O355" s="11">
        <v>0</v>
      </c>
      <c r="P355" s="1" t="e">
        <f>IF(#REF!=#REF!,IF(K355="Stroke",IF(K356="Stroke",IF(#REF!=#REF!,IF(Q355=Q356,IF((J356-J355)&lt;0,1000+J356-J355-O355,J356-J355-O355),""),""),""),""),"")</f>
        <v>#REF!</v>
      </c>
      <c r="Q355" s="11">
        <v>1</v>
      </c>
      <c r="R355" s="1" t="e">
        <f>IF(#REF!&lt;&gt;#REF!,COUNTIFS($K$112:$K$1378,$K$112,#REF!,#REF!),"")</f>
        <v>#REF!</v>
      </c>
      <c r="S355" s="1" t="e">
        <f>IF(AND(#REF!&lt;&gt;#REF!,#REF!=#REF!,M355="positive",M356="negative"),1,"")</f>
        <v>#REF!</v>
      </c>
      <c r="T355" s="1" t="e">
        <f>IF(AND(#REF!=#REF!,K:K="stroke",M:M="positive",S355&lt;&gt;"1"),1,"")</f>
        <v>#REF!</v>
      </c>
      <c r="U355" s="1" t="e">
        <f>IF((AND(R355&lt;&gt;"",W355&lt;&gt;1,K:K="stroke",M:M="negative",#REF!=#REF!)),IF(W355&lt;&gt;0,"",1),"")</f>
        <v>#REF!</v>
      </c>
      <c r="V355" s="1" t="e">
        <f t="shared" si="22"/>
        <v>#REF!</v>
      </c>
      <c r="W355" s="1" t="e">
        <f>IF(#REF!&lt;&gt;#REF!,COUNTIFS($K$112:$K$1378,"up",#REF!,#REF!),"")</f>
        <v>#REF!</v>
      </c>
      <c r="X355" s="1" t="e">
        <f>IF(#REF!&lt;&gt;#REF!,COUNTIFS($K$112:$K$1378,"SRS",#REF!,#REF!),"")</f>
        <v>#REF!</v>
      </c>
      <c r="Y355" s="1" t="e">
        <f>IF(R355&lt;&gt;"",IF(R355=1,"",COUNTIFS($O$112:$O$1378,"&gt;40",#REF!,#REF!)),"")</f>
        <v>#REF!</v>
      </c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spans="1:34">
      <c r="A356" s="11">
        <f t="shared" si="19"/>
        <v>67192</v>
      </c>
      <c r="B356" s="16" t="str">
        <f t="shared" si="20"/>
        <v>20171021183952</v>
      </c>
      <c r="C356" s="1" t="str">
        <f t="shared" si="21"/>
        <v>20171021</v>
      </c>
      <c r="D356" s="1">
        <v>2017</v>
      </c>
      <c r="E356" s="1">
        <v>10</v>
      </c>
      <c r="F356" s="1">
        <v>21</v>
      </c>
      <c r="G356" s="1">
        <v>18</v>
      </c>
      <c r="H356" s="11">
        <v>39</v>
      </c>
      <c r="I356" s="11">
        <v>52</v>
      </c>
      <c r="J356" s="11">
        <v>662</v>
      </c>
      <c r="K356" s="17" t="s">
        <v>21</v>
      </c>
      <c r="L356" s="1" t="e">
        <f>IF(#REF!=#REF!,IF(K356="Stroke",IF(K357="Stroke",IF((J357-J356)&lt;0,1000+J357-J356,J357-J356),""),""),"")</f>
        <v>#REF!</v>
      </c>
      <c r="M356" s="11" t="s">
        <v>1</v>
      </c>
      <c r="N356" s="11" t="s">
        <v>2</v>
      </c>
      <c r="O356" s="11">
        <v>0</v>
      </c>
      <c r="P356" s="1" t="e">
        <f>IF(#REF!=#REF!,IF(K356="Stroke",IF(K357="Stroke",IF(#REF!=#REF!,IF(Q356=Q357,IF((J357-J356)&lt;0,1000+J357-J356-O356,J357-J356-O356),""),""),""),""),"")</f>
        <v>#REF!</v>
      </c>
      <c r="Q356" s="11">
        <v>1</v>
      </c>
      <c r="R356" s="1" t="e">
        <f>IF(#REF!&lt;&gt;#REF!,COUNTIFS($K$112:$K$1378,$K$112,#REF!,#REF!),"")</f>
        <v>#REF!</v>
      </c>
      <c r="S356" s="1" t="e">
        <f>IF(AND(#REF!&lt;&gt;#REF!,#REF!=#REF!,M356="positive",M357="negative"),1,"")</f>
        <v>#REF!</v>
      </c>
      <c r="T356" s="1" t="e">
        <f>IF(AND(#REF!=#REF!,K:K="stroke",M:M="positive",S356&lt;&gt;"1"),1,"")</f>
        <v>#REF!</v>
      </c>
      <c r="U356" s="1" t="e">
        <f>IF((AND(R356&lt;&gt;"",W356&lt;&gt;1,K:K="stroke",M:M="negative",#REF!=#REF!)),IF(W356&lt;&gt;0,"",1),"")</f>
        <v>#REF!</v>
      </c>
      <c r="V356" s="1" t="e">
        <f t="shared" si="22"/>
        <v>#REF!</v>
      </c>
      <c r="W356" s="1" t="e">
        <f>IF(#REF!&lt;&gt;#REF!,COUNTIFS($K$112:$K$1378,"up",#REF!,#REF!),"")</f>
        <v>#REF!</v>
      </c>
      <c r="X356" s="1" t="e">
        <f>IF(#REF!&lt;&gt;#REF!,COUNTIFS($K$112:$K$1378,"SRS",#REF!,#REF!),"")</f>
        <v>#REF!</v>
      </c>
      <c r="Y356" s="1" t="e">
        <f>IF(R356&lt;&gt;"",IF(R356=1,"",COUNTIFS($O$112:$O$1378,"&gt;40",#REF!,#REF!)),"")</f>
        <v>#REF!</v>
      </c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spans="1:34">
      <c r="A357" s="1">
        <f t="shared" si="19"/>
        <v>67192</v>
      </c>
      <c r="B357" s="2" t="str">
        <f t="shared" si="20"/>
        <v>20171021183952</v>
      </c>
      <c r="C357" s="19" t="str">
        <f t="shared" si="21"/>
        <v>20171021</v>
      </c>
      <c r="D357" s="19">
        <v>2017</v>
      </c>
      <c r="E357" s="19">
        <v>10</v>
      </c>
      <c r="F357" s="19">
        <v>21</v>
      </c>
      <c r="G357" s="19">
        <v>18</v>
      </c>
      <c r="H357" s="20">
        <v>39</v>
      </c>
      <c r="I357" s="20">
        <v>52</v>
      </c>
      <c r="J357" s="19">
        <v>677</v>
      </c>
      <c r="K357" s="19" t="s">
        <v>16</v>
      </c>
      <c r="L357" s="19" t="e">
        <f>IF(#REF!=#REF!,IF(K357="Stroke",IF(K358="Stroke",IF((J358-J357)&lt;0,1000+J358-J357,J358-J357),""),""),"")</f>
        <v>#REF!</v>
      </c>
      <c r="M357" s="19" t="s">
        <v>1</v>
      </c>
      <c r="N357" s="19" t="s">
        <v>2</v>
      </c>
      <c r="O357" s="19">
        <v>0</v>
      </c>
      <c r="P357" s="1" t="e">
        <f>IF(#REF!=#REF!,IF(K357="Stroke",IF(K358="Stroke",IF(#REF!=#REF!,IF(Q357=Q358,IF((J358-J357)&lt;0,1000+J358-J357-O357,J358-J357-O357),""),""),""),""),"")</f>
        <v>#REF!</v>
      </c>
      <c r="Q357" s="19"/>
      <c r="R357" s="1" t="e">
        <f>IF(#REF!&lt;&gt;#REF!,COUNTIFS($K$112:$K$1378,$K$112,#REF!,#REF!),"")</f>
        <v>#REF!</v>
      </c>
      <c r="S357" s="1" t="e">
        <f>IF(AND(#REF!&lt;&gt;#REF!,#REF!=#REF!,M357="positive",M358="negative"),1,"")</f>
        <v>#REF!</v>
      </c>
      <c r="T357" s="1" t="e">
        <f>IF(AND(#REF!=#REF!,K:K="stroke",M:M="positive",S357&lt;&gt;"1"),1,"")</f>
        <v>#REF!</v>
      </c>
      <c r="U357" s="1" t="e">
        <f>IF((AND(R357&lt;&gt;"",W357&lt;&gt;1,K:K="stroke",M:M="negative",#REF!=#REF!)),IF(W357&lt;&gt;0,"",1),"")</f>
        <v>#REF!</v>
      </c>
      <c r="V357" s="1" t="e">
        <f t="shared" si="22"/>
        <v>#REF!</v>
      </c>
      <c r="W357" s="1" t="e">
        <f>IF(#REF!&lt;&gt;#REF!,COUNTIFS($K$112:$K$1378,"up",#REF!,#REF!),"")</f>
        <v>#REF!</v>
      </c>
      <c r="X357" s="1" t="e">
        <f>IF(#REF!&lt;&gt;#REF!,COUNTIFS($K$112:$K$1378,"SRS",#REF!,#REF!),"")</f>
        <v>#REF!</v>
      </c>
      <c r="Y357" s="1" t="e">
        <f>IF(R357&lt;&gt;"",IF(R357=1,"",COUNTIFS($O$112:$O$1378,"&gt;40",#REF!,#REF!)),"")</f>
        <v>#REF!</v>
      </c>
    </row>
    <row r="358" spans="1:34">
      <c r="A358" s="1">
        <f t="shared" si="19"/>
        <v>67192</v>
      </c>
      <c r="B358" s="2" t="str">
        <f t="shared" si="20"/>
        <v>20171021183952</v>
      </c>
      <c r="C358" s="1" t="str">
        <f t="shared" si="21"/>
        <v>20171021</v>
      </c>
      <c r="D358" s="1">
        <v>2017</v>
      </c>
      <c r="E358" s="1">
        <v>10</v>
      </c>
      <c r="F358" s="1">
        <v>21</v>
      </c>
      <c r="G358" s="1">
        <v>18</v>
      </c>
      <c r="H358" s="11">
        <v>39</v>
      </c>
      <c r="I358" s="1">
        <v>52</v>
      </c>
      <c r="J358" s="1">
        <v>694</v>
      </c>
      <c r="K358" s="1" t="s">
        <v>23</v>
      </c>
      <c r="L358" s="1" t="e">
        <f>IF(#REF!=#REF!,IF(K358="Stroke",IF(K359="Stroke",IF((J359-J358)&lt;0,1000+J359-J358,J359-J358),""),""),"")</f>
        <v>#REF!</v>
      </c>
      <c r="M358" s="1" t="s">
        <v>1</v>
      </c>
      <c r="N358" s="1" t="s">
        <v>2</v>
      </c>
      <c r="O358" s="1">
        <v>11</v>
      </c>
      <c r="P358" s="1" t="e">
        <f>IF(#REF!=#REF!,IF(K358="Stroke",IF(K359="Stroke",IF(#REF!=#REF!,IF(Q358=Q359,IF((J359-J358)&lt;0,1000+J359-J358-O358,J359-J358-O358),""),""),""),""),"")</f>
        <v>#REF!</v>
      </c>
      <c r="Q358" s="1">
        <v>1</v>
      </c>
      <c r="R358" s="1" t="e">
        <f>IF(#REF!&lt;&gt;#REF!,COUNTIFS($K$112:$K$1378,$K$112,#REF!,#REF!),"")</f>
        <v>#REF!</v>
      </c>
      <c r="S358" s="1" t="e">
        <f>IF(AND(#REF!&lt;&gt;#REF!,#REF!=#REF!,M358="positive",M359="negative"),1,"")</f>
        <v>#REF!</v>
      </c>
      <c r="T358" s="1" t="e">
        <f>IF(AND(#REF!=#REF!,K:K="stroke",M:M="positive",S358&lt;&gt;"1"),1,"")</f>
        <v>#REF!</v>
      </c>
      <c r="U358" s="1" t="e">
        <f>IF((AND(R358&lt;&gt;"",W358&lt;&gt;1,K:K="stroke",M:M="negative",#REF!=#REF!)),IF(W358&lt;&gt;0,"",1),"")</f>
        <v>#REF!</v>
      </c>
      <c r="V358" s="1" t="e">
        <f t="shared" si="22"/>
        <v>#REF!</v>
      </c>
      <c r="W358" s="1" t="e">
        <f>IF(#REF!&lt;&gt;#REF!,COUNTIFS($K$112:$K$1378,"up",#REF!,#REF!),"")</f>
        <v>#REF!</v>
      </c>
      <c r="X358" s="1" t="e">
        <f>IF(#REF!&lt;&gt;#REF!,COUNTIFS($K$112:$K$1378,"SRS",#REF!,#REF!),"")</f>
        <v>#REF!</v>
      </c>
      <c r="Y358" s="1" t="e">
        <f>IF(R358&lt;&gt;"",IF(R358=1,"",COUNTIFS($O$112:$O$1378,"&gt;40",#REF!,#REF!)),"")</f>
        <v>#REF!</v>
      </c>
    </row>
    <row r="359" spans="1:34">
      <c r="A359" s="1">
        <f t="shared" si="19"/>
        <v>67192</v>
      </c>
      <c r="B359" s="2" t="str">
        <f t="shared" si="20"/>
        <v>20171021183952</v>
      </c>
      <c r="C359" s="1" t="str">
        <f t="shared" si="21"/>
        <v>20171021</v>
      </c>
      <c r="D359" s="1">
        <v>2017</v>
      </c>
      <c r="E359" s="1">
        <v>10</v>
      </c>
      <c r="F359" s="1">
        <v>21</v>
      </c>
      <c r="G359" s="1">
        <v>18</v>
      </c>
      <c r="H359" s="1">
        <v>39</v>
      </c>
      <c r="I359" s="1">
        <v>52</v>
      </c>
      <c r="J359" s="1">
        <v>749</v>
      </c>
      <c r="K359" s="1" t="s">
        <v>23</v>
      </c>
      <c r="L359" s="1" t="e">
        <f>IF(#REF!=#REF!,IF(K359="Stroke",IF(K360="Stroke",IF((J360-J359)&lt;0,1000+J360-J359,J360-J359),""),""),"")</f>
        <v>#REF!</v>
      </c>
      <c r="M359" s="1" t="s">
        <v>1</v>
      </c>
      <c r="N359" s="1" t="s">
        <v>2</v>
      </c>
      <c r="O359" s="1">
        <v>11</v>
      </c>
      <c r="P359" s="1" t="e">
        <f>IF(#REF!=#REF!,IF(K359="Stroke",IF(K360="Stroke",IF(#REF!=#REF!,IF(Q359=Q360,IF((J360-J359)&lt;0,1000+J360-J359-O359,J360-J359-O359),""),""),""),""),"")</f>
        <v>#REF!</v>
      </c>
      <c r="Q359" s="1">
        <v>1</v>
      </c>
      <c r="R359" s="1" t="e">
        <f>IF(#REF!&lt;&gt;#REF!,COUNTIFS($K$112:$K$1378,$K$112,#REF!,#REF!),"")</f>
        <v>#REF!</v>
      </c>
      <c r="S359" s="1" t="e">
        <f>IF(AND(#REF!&lt;&gt;#REF!,#REF!=#REF!,M359="positive",M360="negative"),1,"")</f>
        <v>#REF!</v>
      </c>
      <c r="T359" s="1" t="e">
        <f>IF(AND(#REF!=#REF!,K:K="stroke",M:M="positive",S359&lt;&gt;"1"),1,"")</f>
        <v>#REF!</v>
      </c>
      <c r="U359" s="1" t="e">
        <f>IF((AND(R359&lt;&gt;"",W359&lt;&gt;1,K:K="stroke",M:M="negative",#REF!=#REF!)),IF(W359&lt;&gt;0,"",1),"")</f>
        <v>#REF!</v>
      </c>
      <c r="V359" s="1" t="e">
        <f t="shared" si="22"/>
        <v>#REF!</v>
      </c>
      <c r="W359" s="1" t="e">
        <f>IF(#REF!&lt;&gt;#REF!,COUNTIFS($K$112:$K$1378,"up",#REF!,#REF!),"")</f>
        <v>#REF!</v>
      </c>
      <c r="X359" s="1" t="e">
        <f>IF(#REF!&lt;&gt;#REF!,COUNTIFS($K$112:$K$1378,"SRS",#REF!,#REF!),"")</f>
        <v>#REF!</v>
      </c>
      <c r="Y359" s="1" t="e">
        <f>IF(R359&lt;&gt;"",IF(R359=1,"",COUNTIFS($O$112:$O$1378,"&gt;40",#REF!,#REF!)),"")</f>
        <v>#REF!</v>
      </c>
    </row>
    <row r="360" spans="1:34">
      <c r="A360" s="1">
        <f t="shared" si="19"/>
        <v>67192</v>
      </c>
      <c r="B360" s="2" t="str">
        <f t="shared" si="20"/>
        <v>20171021183952</v>
      </c>
      <c r="C360" s="1" t="str">
        <f t="shared" si="21"/>
        <v>20171021</v>
      </c>
      <c r="D360" s="1">
        <v>2017</v>
      </c>
      <c r="E360" s="1">
        <v>10</v>
      </c>
      <c r="F360" s="1">
        <v>21</v>
      </c>
      <c r="G360" s="1">
        <v>18</v>
      </c>
      <c r="H360" s="1">
        <v>39</v>
      </c>
      <c r="I360" s="1">
        <v>52</v>
      </c>
      <c r="J360" s="1">
        <v>774</v>
      </c>
      <c r="K360" s="1" t="s">
        <v>16</v>
      </c>
      <c r="L360" s="1" t="e">
        <f>IF(#REF!=#REF!,IF(K360="Stroke",IF(K361="Stroke",IF((J361-J360)&lt;0,1000+J361-J360,J361-J360),""),""),"")</f>
        <v>#REF!</v>
      </c>
      <c r="M360" s="1" t="s">
        <v>1</v>
      </c>
      <c r="N360" s="1" t="s">
        <v>2</v>
      </c>
      <c r="O360" s="1">
        <v>0</v>
      </c>
      <c r="P360" s="1" t="e">
        <f>IF(#REF!=#REF!,IF(K360="Stroke",IF(K361="Stroke",IF(#REF!=#REF!,IF(Q360=Q361,IF((J361-J360)&lt;0,1000+J361-J360-O360,J361-J360-O360),""),""),""),""),"")</f>
        <v>#REF!</v>
      </c>
      <c r="R360" s="1" t="e">
        <f>IF(#REF!&lt;&gt;#REF!,COUNTIFS($K$112:$K$1378,$K$112,#REF!,#REF!),"")</f>
        <v>#REF!</v>
      </c>
      <c r="S360" s="1" t="e">
        <f>IF(AND(#REF!&lt;&gt;#REF!,#REF!=#REF!,M360="positive",M361="negative"),1,"")</f>
        <v>#REF!</v>
      </c>
      <c r="T360" s="1" t="e">
        <f>IF(AND(#REF!=#REF!,K:K="stroke",M:M="positive",S360&lt;&gt;"1"),1,"")</f>
        <v>#REF!</v>
      </c>
      <c r="U360" s="1" t="e">
        <f>IF((AND(R360&lt;&gt;"",W360&lt;&gt;1,K:K="stroke",M:M="negative",#REF!=#REF!)),IF(W360&lt;&gt;0,"",1),"")</f>
        <v>#REF!</v>
      </c>
      <c r="V360" s="1" t="e">
        <f t="shared" si="22"/>
        <v>#REF!</v>
      </c>
      <c r="W360" s="1" t="e">
        <f>IF(#REF!&lt;&gt;#REF!,COUNTIFS($K$112:$K$1378,"up",#REF!,#REF!),"")</f>
        <v>#REF!</v>
      </c>
      <c r="X360" s="1" t="e">
        <f>IF(#REF!&lt;&gt;#REF!,COUNTIFS($K$112:$K$1378,"SRS",#REF!,#REF!),"")</f>
        <v>#REF!</v>
      </c>
      <c r="Y360" s="1" t="e">
        <f>IF(R360&lt;&gt;"",IF(R360=1,"",COUNTIFS($O$112:$O$1378,"&gt;40",#REF!,#REF!)),"")</f>
        <v>#REF!</v>
      </c>
      <c r="Z360" s="12" t="s">
        <v>34</v>
      </c>
    </row>
    <row r="361" spans="1:34">
      <c r="A361" s="1">
        <f t="shared" si="19"/>
        <v>67192</v>
      </c>
      <c r="B361" s="2" t="str">
        <f t="shared" si="20"/>
        <v>20171021183952</v>
      </c>
      <c r="C361" s="1" t="str">
        <f t="shared" si="21"/>
        <v>20171021</v>
      </c>
      <c r="D361" s="1">
        <v>2017</v>
      </c>
      <c r="E361" s="1">
        <v>10</v>
      </c>
      <c r="F361" s="1">
        <v>21</v>
      </c>
      <c r="G361" s="1">
        <v>18</v>
      </c>
      <c r="H361" s="1">
        <v>39</v>
      </c>
      <c r="I361" s="1">
        <v>52</v>
      </c>
      <c r="J361" s="1">
        <v>780</v>
      </c>
      <c r="K361" s="1" t="s">
        <v>23</v>
      </c>
      <c r="L361" s="1" t="e">
        <f>IF(#REF!=#REF!,IF(K361="Stroke",IF(K362="Stroke",IF((J362-J361)&lt;0,1000+J362-J361,J362-J361),""),""),"")</f>
        <v>#REF!</v>
      </c>
      <c r="M361" s="1" t="s">
        <v>1</v>
      </c>
      <c r="N361" s="1" t="s">
        <v>2</v>
      </c>
      <c r="O361" s="1">
        <v>3</v>
      </c>
      <c r="P361" s="1" t="e">
        <f>IF(#REF!=#REF!,IF(K361="Stroke",IF(K362="Stroke",IF(#REF!=#REF!,IF(Q361=Q362,IF((J362-J361)&lt;0,1000+J362-J361-O361,J362-J361-O361),""),""),""),""),"")</f>
        <v>#REF!</v>
      </c>
      <c r="Q361" s="1">
        <v>1</v>
      </c>
      <c r="R361" s="1" t="e">
        <f>IF(#REF!&lt;&gt;#REF!,COUNTIFS($K$112:$K$1378,$K$112,#REF!,#REF!),"")</f>
        <v>#REF!</v>
      </c>
      <c r="S361" s="1" t="e">
        <f>IF(AND(#REF!&lt;&gt;#REF!,#REF!=#REF!,M361="positive",M362="negative"),1,"")</f>
        <v>#REF!</v>
      </c>
      <c r="T361" s="1" t="e">
        <f>IF(AND(#REF!=#REF!,K:K="stroke",M:M="positive",S361&lt;&gt;"1"),1,"")</f>
        <v>#REF!</v>
      </c>
      <c r="U361" s="1" t="e">
        <f>IF((AND(R361&lt;&gt;"",W361&lt;&gt;1,K:K="stroke",M:M="negative",#REF!=#REF!)),IF(W361&lt;&gt;0,"",1),"")</f>
        <v>#REF!</v>
      </c>
      <c r="V361" s="1" t="e">
        <f t="shared" si="22"/>
        <v>#REF!</v>
      </c>
      <c r="W361" s="1" t="e">
        <f>IF(#REF!&lt;&gt;#REF!,COUNTIFS($K$112:$K$1378,"up",#REF!,#REF!),"")</f>
        <v>#REF!</v>
      </c>
      <c r="X361" s="1" t="e">
        <f>IF(#REF!&lt;&gt;#REF!,COUNTIFS($K$112:$K$1378,"SRS",#REF!,#REF!),"")</f>
        <v>#REF!</v>
      </c>
      <c r="Y361" s="1" t="e">
        <f>IF(R361&lt;&gt;"",IF(R361=1,"",COUNTIFS($O$112:$O$1378,"&gt;40",#REF!,#REF!)),"")</f>
        <v>#REF!</v>
      </c>
    </row>
    <row r="362" spans="1:34">
      <c r="A362" s="1">
        <f t="shared" si="19"/>
        <v>67192</v>
      </c>
      <c r="B362" s="2" t="str">
        <f t="shared" si="20"/>
        <v>20171021183952</v>
      </c>
      <c r="C362" s="1" t="str">
        <f t="shared" si="21"/>
        <v>20171021</v>
      </c>
      <c r="D362" s="1">
        <v>2017</v>
      </c>
      <c r="E362" s="1">
        <v>10</v>
      </c>
      <c r="F362" s="1">
        <v>21</v>
      </c>
      <c r="G362" s="1">
        <v>18</v>
      </c>
      <c r="H362" s="1">
        <v>39</v>
      </c>
      <c r="I362" s="1">
        <v>52</v>
      </c>
      <c r="J362" s="1">
        <v>825</v>
      </c>
      <c r="K362" s="1" t="s">
        <v>16</v>
      </c>
      <c r="L362" s="1" t="e">
        <f>IF(#REF!=#REF!,IF(K362="Stroke",IF(K363="Stroke",IF((J363-J362)&lt;0,1000+J363-J362,J363-J362),""),""),"")</f>
        <v>#REF!</v>
      </c>
      <c r="M362" s="1" t="s">
        <v>1</v>
      </c>
      <c r="N362" s="1" t="s">
        <v>2</v>
      </c>
      <c r="O362" s="1">
        <v>0</v>
      </c>
      <c r="P362" s="1" t="e">
        <f>IF(#REF!=#REF!,IF(K362="Stroke",IF(K363="Stroke",IF(#REF!=#REF!,IF(Q362=Q363,IF((J363-J362)&lt;0,1000+J363-J362-O362,J363-J362-O362),""),""),""),""),"")</f>
        <v>#REF!</v>
      </c>
      <c r="R362" s="1" t="e">
        <f>IF(#REF!&lt;&gt;#REF!,COUNTIFS($K$112:$K$1378,$K$112,#REF!,#REF!),"")</f>
        <v>#REF!</v>
      </c>
      <c r="S362" s="1" t="e">
        <f>IF(AND(#REF!&lt;&gt;#REF!,#REF!=#REF!,M362="positive",M363="negative"),1,"")</f>
        <v>#REF!</v>
      </c>
      <c r="T362" s="1" t="e">
        <f>IF(AND(#REF!=#REF!,K:K="stroke",M:M="positive",S362&lt;&gt;"1"),1,"")</f>
        <v>#REF!</v>
      </c>
      <c r="U362" s="1" t="e">
        <f>IF((AND(R362&lt;&gt;"",W362&lt;&gt;1,K:K="stroke",M:M="negative",#REF!=#REF!)),IF(W362&lt;&gt;0,"",1),"")</f>
        <v>#REF!</v>
      </c>
      <c r="V362" s="1" t="e">
        <f t="shared" si="22"/>
        <v>#REF!</v>
      </c>
      <c r="W362" s="1" t="e">
        <f>IF(#REF!&lt;&gt;#REF!,COUNTIFS($K$112:$K$1378,"up",#REF!,#REF!),"")</f>
        <v>#REF!</v>
      </c>
      <c r="X362" s="1" t="e">
        <f>IF(#REF!&lt;&gt;#REF!,COUNTIFS($K$112:$K$1378,"SRS",#REF!,#REF!),"")</f>
        <v>#REF!</v>
      </c>
      <c r="Y362" s="1" t="e">
        <f>IF(R362&lt;&gt;"",IF(R362=1,"",COUNTIFS($O$112:$O$1378,"&gt;40",#REF!,#REF!)),"")</f>
        <v>#REF!</v>
      </c>
    </row>
    <row r="363" spans="1:34">
      <c r="A363" s="5">
        <f t="shared" si="19"/>
        <v>67315</v>
      </c>
      <c r="B363" s="6" t="str">
        <f t="shared" si="20"/>
        <v>20171021184155</v>
      </c>
      <c r="C363" s="5" t="str">
        <f t="shared" si="21"/>
        <v>20171021</v>
      </c>
      <c r="D363" s="5">
        <v>2017</v>
      </c>
      <c r="E363" s="5">
        <v>10</v>
      </c>
      <c r="F363" s="5">
        <v>21</v>
      </c>
      <c r="G363" s="5">
        <v>18</v>
      </c>
      <c r="H363" s="5">
        <v>41</v>
      </c>
      <c r="I363" s="5">
        <v>55</v>
      </c>
      <c r="J363" s="5">
        <v>434</v>
      </c>
      <c r="K363" s="10" t="s">
        <v>17</v>
      </c>
      <c r="L363" s="5" t="e">
        <f>IF(#REF!=#REF!,IF(K363="Stroke",IF(K364="Stroke",IF((J364-J363)&lt;0,1000+J364-J363,J364-J363),""),""),"")</f>
        <v>#REF!</v>
      </c>
      <c r="M363" s="5" t="s">
        <v>1</v>
      </c>
      <c r="N363" s="5" t="s">
        <v>2</v>
      </c>
      <c r="O363" s="5">
        <v>320</v>
      </c>
      <c r="P363" s="5" t="e">
        <f>IF(#REF!=#REF!,IF(K363="Stroke",IF(K364="Stroke",IF(#REF!=#REF!,IF(Q363=Q364,IF((J364-J363)&lt;0,1000+J364-J363-O363,J364-J363-O363),""),""),""),""),"")</f>
        <v>#REF!</v>
      </c>
      <c r="Q363" s="5">
        <v>1</v>
      </c>
      <c r="R363" s="5" t="e">
        <f>IF(#REF!&lt;&gt;#REF!,COUNTIFS($K$112:$K$1378,$K$112,#REF!,#REF!),"")</f>
        <v>#REF!</v>
      </c>
      <c r="S363" s="5" t="e">
        <f>IF(AND(#REF!&lt;&gt;#REF!,#REF!=#REF!,M363="positive",M364="negative"),1,"")</f>
        <v>#REF!</v>
      </c>
      <c r="T363" s="5" t="e">
        <f>IF(AND(#REF!=#REF!,K:K="stroke",M:M="positive",S363&lt;&gt;"1"),1,"")</f>
        <v>#REF!</v>
      </c>
      <c r="U363" s="5" t="e">
        <f>IF((AND(R363&lt;&gt;"",W363&lt;&gt;1,K:K="stroke",M:M="negative",#REF!=#REF!)),IF(W363&lt;&gt;0,"",1),"")</f>
        <v>#REF!</v>
      </c>
      <c r="V363" s="5" t="e">
        <f t="shared" si="22"/>
        <v>#REF!</v>
      </c>
      <c r="W363" s="5" t="e">
        <f>IF(#REF!&lt;&gt;#REF!,COUNTIFS($K$112:$K$1378,"up",#REF!,#REF!),"")</f>
        <v>#REF!</v>
      </c>
      <c r="X363" s="5" t="e">
        <f>IF(#REF!&lt;&gt;#REF!,COUNTIFS($K$112:$K$1378,"SRS",#REF!,#REF!),"")</f>
        <v>#REF!</v>
      </c>
      <c r="Y363" s="5" t="e">
        <f>IF(R363&lt;&gt;"",IF(R363=1,"",COUNTIFS($O$112:$O$1378,"&gt;40",#REF!,#REF!)),"")</f>
        <v>#REF!</v>
      </c>
      <c r="Z363" s="5" t="s">
        <v>35</v>
      </c>
      <c r="AA363" s="5"/>
      <c r="AB363" s="5"/>
      <c r="AC363" s="5"/>
      <c r="AD363" s="5"/>
      <c r="AE363" s="5"/>
      <c r="AF363" s="5"/>
      <c r="AG363" s="5"/>
      <c r="AH363" s="5"/>
    </row>
    <row r="364" spans="1:34" s="5" customFormat="1">
      <c r="A364" s="11">
        <f t="shared" si="19"/>
        <v>67315</v>
      </c>
      <c r="B364" s="16" t="str">
        <f t="shared" si="20"/>
        <v>20171021184155</v>
      </c>
      <c r="C364" s="11" t="str">
        <f t="shared" si="21"/>
        <v>20171021</v>
      </c>
      <c r="D364" s="11">
        <v>2017</v>
      </c>
      <c r="E364" s="11">
        <v>10</v>
      </c>
      <c r="F364" s="11">
        <v>21</v>
      </c>
      <c r="G364" s="11">
        <v>18</v>
      </c>
      <c r="H364" s="11">
        <v>41</v>
      </c>
      <c r="I364" s="11">
        <v>55</v>
      </c>
      <c r="J364" s="11">
        <v>527</v>
      </c>
      <c r="K364" s="17" t="s">
        <v>21</v>
      </c>
      <c r="L364" s="1" t="e">
        <f>IF(#REF!=#REF!,IF(K364="Stroke",IF(K365="Stroke",IF((J365-J364)&lt;0,1000+J365-J364,J365-J364),""),""),"")</f>
        <v>#REF!</v>
      </c>
      <c r="M364" s="11" t="s">
        <v>1</v>
      </c>
      <c r="N364" s="11" t="s">
        <v>2</v>
      </c>
      <c r="O364" s="11">
        <v>0</v>
      </c>
      <c r="P364" s="1" t="e">
        <f>IF(#REF!=#REF!,IF(K364="Stroke",IF(K365="Stroke",IF(#REF!=#REF!,IF(Q364=Q365,IF((J365-J364)&lt;0,1000+J365-J364-O364,J365-J364-O364),""),""),""),""),"")</f>
        <v>#REF!</v>
      </c>
      <c r="Q364" s="11">
        <v>1</v>
      </c>
      <c r="R364" s="1" t="e">
        <f>IF(#REF!&lt;&gt;#REF!,COUNTIFS($K$112:$K$1378,$K$112,#REF!,#REF!),"")</f>
        <v>#REF!</v>
      </c>
      <c r="S364" s="1" t="e">
        <f>IF(AND(#REF!&lt;&gt;#REF!,#REF!=#REF!,M364="positive",M365="negative"),1,"")</f>
        <v>#REF!</v>
      </c>
      <c r="T364" s="1" t="e">
        <f>IF(AND(#REF!=#REF!,K:K="stroke",M:M="positive",S364&lt;&gt;"1"),1,"")</f>
        <v>#REF!</v>
      </c>
      <c r="U364" s="1" t="e">
        <f>IF((AND(R364&lt;&gt;"",W364&lt;&gt;1,K:K="stroke",M:M="negative",#REF!=#REF!)),IF(W364&lt;&gt;0,"",1),"")</f>
        <v>#REF!</v>
      </c>
      <c r="V364" s="1" t="e">
        <f t="shared" si="22"/>
        <v>#REF!</v>
      </c>
      <c r="W364" s="1" t="e">
        <f>IF(#REF!&lt;&gt;#REF!,COUNTIFS($K$112:$K$1378,"up",#REF!,#REF!),"")</f>
        <v>#REF!</v>
      </c>
      <c r="X364" s="1" t="e">
        <f>IF(#REF!&lt;&gt;#REF!,COUNTIFS($K$112:$K$1378,"SRS",#REF!,#REF!),"")</f>
        <v>#REF!</v>
      </c>
      <c r="Y364" s="1" t="e">
        <f>IF(R364&lt;&gt;"",IF(R364=1,"",COUNTIFS($O$112:$O$1378,"&gt;40",#REF!,#REF!)),"")</f>
        <v>#REF!</v>
      </c>
      <c r="Z364" s="11" t="s">
        <v>36</v>
      </c>
      <c r="AA364" s="11"/>
      <c r="AB364" s="11"/>
      <c r="AC364" s="11"/>
      <c r="AD364" s="11"/>
      <c r="AE364" s="11"/>
      <c r="AF364" s="11"/>
      <c r="AG364" s="11"/>
      <c r="AH364" s="11"/>
    </row>
    <row r="365" spans="1:34">
      <c r="A365" s="5">
        <f t="shared" si="19"/>
        <v>67587</v>
      </c>
      <c r="B365" s="6" t="str">
        <f t="shared" si="20"/>
        <v>20171021184627</v>
      </c>
      <c r="C365" s="5" t="str">
        <f t="shared" si="21"/>
        <v>20171021</v>
      </c>
      <c r="D365" s="5">
        <v>2017</v>
      </c>
      <c r="E365" s="5">
        <v>10</v>
      </c>
      <c r="F365" s="5">
        <v>21</v>
      </c>
      <c r="G365" s="5">
        <v>18</v>
      </c>
      <c r="H365" s="5">
        <v>46</v>
      </c>
      <c r="I365" s="5">
        <v>27</v>
      </c>
      <c r="J365" s="5">
        <v>321</v>
      </c>
      <c r="K365" s="5" t="s">
        <v>11</v>
      </c>
      <c r="L365" s="5" t="e">
        <f>IF(#REF!=#REF!,IF(K365="Stroke",IF(K366="Stroke",IF((J366-J365)&lt;0,1000+J366-J365,J366-J365),""),""),"")</f>
        <v>#REF!</v>
      </c>
      <c r="M365" s="5" t="s">
        <v>29</v>
      </c>
      <c r="N365" s="5" t="s">
        <v>2</v>
      </c>
      <c r="O365" s="5">
        <v>192</v>
      </c>
      <c r="P365" s="5" t="e">
        <f>IF(#REF!=#REF!,IF(K365="Stroke",IF(K366="Stroke",IF(#REF!=#REF!,IF(Q365=Q366,IF((J366-J365)&lt;0,1000+J366-J365-O365,J366-J365-O365),""),""),""),""),"")</f>
        <v>#REF!</v>
      </c>
      <c r="Q365" s="5">
        <v>1</v>
      </c>
      <c r="R365" s="5" t="e">
        <f>IF(#REF!&lt;&gt;#REF!,COUNTIFS($K$112:$K$1378,$K$112,#REF!,#REF!),"")</f>
        <v>#REF!</v>
      </c>
      <c r="S365" s="5" t="e">
        <f>IF(AND(#REF!&lt;&gt;#REF!,#REF!=#REF!,M365="positive",M366="negative"),1,"")</f>
        <v>#REF!</v>
      </c>
      <c r="T365" s="5" t="e">
        <f>IF(AND(#REF!=#REF!,K:K="stroke",M:M="positive",S365&lt;&gt;"1"),1,"")</f>
        <v>#REF!</v>
      </c>
      <c r="U365" s="5" t="e">
        <f>IF((AND(R365&lt;&gt;"",W365&lt;&gt;1,K:K="stroke",M:M="negative",#REF!=#REF!)),IF(W365&lt;&gt;0,"",1),"")</f>
        <v>#REF!</v>
      </c>
      <c r="V365" s="5" t="e">
        <f t="shared" si="22"/>
        <v>#REF!</v>
      </c>
      <c r="W365" s="5" t="e">
        <f>IF(#REF!&lt;&gt;#REF!,COUNTIFS($K$112:$K$1378,"up",#REF!,#REF!),"")</f>
        <v>#REF!</v>
      </c>
      <c r="X365" s="5" t="e">
        <f>IF(#REF!&lt;&gt;#REF!,COUNTIFS($K$112:$K$1378,"SRS",#REF!,#REF!),"")</f>
        <v>#REF!</v>
      </c>
      <c r="Y365" s="5" t="e">
        <f>IF(R365&lt;&gt;"",IF(R365=1,"",COUNTIFS($O$112:$O$1378,"&gt;40",#REF!,#REF!)),"")</f>
        <v>#REF!</v>
      </c>
      <c r="Z365" s="5" t="s">
        <v>37</v>
      </c>
      <c r="AA365" s="5"/>
      <c r="AB365" s="5"/>
      <c r="AC365" s="5"/>
      <c r="AD365" s="5"/>
      <c r="AE365" s="5"/>
      <c r="AF365" s="5"/>
      <c r="AG365" s="5"/>
      <c r="AH365" s="5"/>
    </row>
    <row r="366" spans="1:34">
      <c r="A366" s="5">
        <f t="shared" si="19"/>
        <v>67278</v>
      </c>
      <c r="B366" s="6" t="str">
        <f t="shared" si="20"/>
        <v>20171024184118</v>
      </c>
      <c r="C366" s="5" t="str">
        <f t="shared" si="21"/>
        <v>20171024</v>
      </c>
      <c r="D366" s="5">
        <v>2017</v>
      </c>
      <c r="E366" s="5">
        <v>10</v>
      </c>
      <c r="F366" s="5">
        <v>24</v>
      </c>
      <c r="G366" s="5">
        <v>18</v>
      </c>
      <c r="H366" s="5">
        <v>41</v>
      </c>
      <c r="I366" s="5">
        <v>18</v>
      </c>
      <c r="J366" s="5">
        <v>449</v>
      </c>
      <c r="K366" s="14" t="s">
        <v>0</v>
      </c>
      <c r="L366" s="5" t="e">
        <f>IF(#REF!=#REF!,IF(K366="Stroke",IF(K367="Stroke",IF((J367-J366)&lt;0,1000+J367-J366,J367-J366),""),""),"")</f>
        <v>#REF!</v>
      </c>
      <c r="M366" s="5" t="s">
        <v>1</v>
      </c>
      <c r="N366" s="5" t="s">
        <v>2</v>
      </c>
      <c r="O366" s="5">
        <v>10</v>
      </c>
      <c r="P366" s="5" t="e">
        <f>IF(#REF!=#REF!,IF(K366="Stroke",IF(K367="Stroke",IF(#REF!=#REF!,IF(Q366=Q367,IF((J367-J366)&lt;0,1000+J367-J366-O366,J367-J366-O366),""),""),""),""),"")</f>
        <v>#REF!</v>
      </c>
      <c r="Q366" s="14">
        <v>1</v>
      </c>
      <c r="R366" s="5" t="e">
        <f>IF(#REF!&lt;&gt;#REF!,COUNTIFS($K$112:$K$1378,$K$112,#REF!,#REF!),"")</f>
        <v>#REF!</v>
      </c>
      <c r="S366" s="5" t="e">
        <f>IF(AND(#REF!&lt;&gt;#REF!,#REF!=#REF!,M366="positive",M367="negative"),1,"")</f>
        <v>#REF!</v>
      </c>
      <c r="T366" s="5" t="e">
        <f>IF(AND(#REF!=#REF!,K:K="stroke",M:M="positive",S366&lt;&gt;"1"),1,"")</f>
        <v>#REF!</v>
      </c>
      <c r="U366" s="5" t="e">
        <f>IF((AND(R366&lt;&gt;"",W366&lt;&gt;1,K:K="stroke",M:M="negative",#REF!=#REF!)),IF(W366&lt;&gt;0,"",1),"")</f>
        <v>#REF!</v>
      </c>
      <c r="V366" s="5" t="e">
        <f t="shared" si="22"/>
        <v>#REF!</v>
      </c>
      <c r="W366" s="5" t="e">
        <f>IF(#REF!&lt;&gt;#REF!,COUNTIFS($K$112:$K$1378,"up",#REF!,#REF!),"")</f>
        <v>#REF!</v>
      </c>
      <c r="X366" s="5" t="e">
        <f>IF(#REF!&lt;&gt;#REF!,COUNTIFS($K$112:$K$1378,"SRS",#REF!,#REF!),"")</f>
        <v>#REF!</v>
      </c>
      <c r="Y366" s="5" t="e">
        <f>IF(R366&lt;&gt;"",IF(R366=1,"",COUNTIFS($O$112:$O$1378,"&gt;40",#REF!,#REF!)),"")</f>
        <v>#REF!</v>
      </c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>
      <c r="A367" s="5">
        <f t="shared" si="19"/>
        <v>51049</v>
      </c>
      <c r="B367" s="6" t="str">
        <f t="shared" si="20"/>
        <v>20171112141049</v>
      </c>
      <c r="C367" s="5" t="str">
        <f t="shared" si="21"/>
        <v>20171112</v>
      </c>
      <c r="D367" s="5">
        <v>2017</v>
      </c>
      <c r="E367" s="5">
        <v>11</v>
      </c>
      <c r="F367" s="5">
        <v>12</v>
      </c>
      <c r="G367" s="5">
        <v>14</v>
      </c>
      <c r="H367" s="5">
        <v>10</v>
      </c>
      <c r="I367" s="5">
        <v>49</v>
      </c>
      <c r="J367" s="5">
        <v>392</v>
      </c>
      <c r="K367" s="14" t="s">
        <v>11</v>
      </c>
      <c r="L367" s="5" t="e">
        <f>IF(#REF!=#REF!,IF(K367="Stroke",IF(K368="Stroke",IF((J368-J367)&lt;0,1000+J368-J367,J368-J367),""),""),"")</f>
        <v>#REF!</v>
      </c>
      <c r="M367" s="5" t="s">
        <v>1</v>
      </c>
      <c r="N367" s="5" t="s">
        <v>2</v>
      </c>
      <c r="O367" s="5">
        <v>6</v>
      </c>
      <c r="P367" s="5" t="e">
        <f>IF(#REF!=#REF!,IF(K367="Stroke",IF(K368="Stroke",IF(#REF!=#REF!,IF(Q367=Q368,IF((J368-J367)&lt;0,1000+J368-J367-O367,J368-J367-O367),""),""),""),""),"")</f>
        <v>#REF!</v>
      </c>
      <c r="Q367" s="14">
        <v>1</v>
      </c>
      <c r="R367" s="5" t="e">
        <f>IF(#REF!&lt;&gt;#REF!,COUNTIFS($K$112:$K$1378,$K$112,#REF!,#REF!),"")</f>
        <v>#REF!</v>
      </c>
      <c r="S367" s="5" t="e">
        <f>IF(AND(#REF!&lt;&gt;#REF!,#REF!=#REF!,M367="positive",M368="negative"),1,"")</f>
        <v>#REF!</v>
      </c>
      <c r="T367" s="5" t="e">
        <f>IF(AND(#REF!=#REF!,K:K="stroke",M:M="positive",S367&lt;&gt;"1"),1,"")</f>
        <v>#REF!</v>
      </c>
      <c r="U367" s="5" t="e">
        <f>IF((AND(R367&lt;&gt;"",W367&lt;&gt;1,K:K="stroke",M:M="negative",#REF!=#REF!)),IF(W367&lt;&gt;0,"",1),"")</f>
        <v>#REF!</v>
      </c>
      <c r="V367" s="5" t="e">
        <f t="shared" si="22"/>
        <v>#REF!</v>
      </c>
      <c r="W367" s="5" t="e">
        <f>IF(#REF!&lt;&gt;#REF!,COUNTIFS($K$112:$K$1378,"up",#REF!,#REF!),"")</f>
        <v>#REF!</v>
      </c>
      <c r="X367" s="5" t="e">
        <f>IF(#REF!&lt;&gt;#REF!,COUNTIFS($K$112:$K$1378,"SRS",#REF!,#REF!),"")</f>
        <v>#REF!</v>
      </c>
      <c r="Y367" s="5" t="e">
        <f>IF(R367&lt;&gt;"",IF(R367=1,"",COUNTIFS($O$112:$O$1378,"&gt;40",#REF!,#REF!)),"")</f>
        <v>#REF!</v>
      </c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>
      <c r="A368" s="1">
        <f t="shared" si="19"/>
        <v>51049</v>
      </c>
      <c r="B368" s="2" t="str">
        <f t="shared" si="20"/>
        <v>20171112141049</v>
      </c>
      <c r="C368" s="1" t="str">
        <f t="shared" si="21"/>
        <v>20171112</v>
      </c>
      <c r="D368" s="1">
        <v>2017</v>
      </c>
      <c r="E368" s="1">
        <v>11</v>
      </c>
      <c r="F368" s="1">
        <v>12</v>
      </c>
      <c r="G368" s="1">
        <v>14</v>
      </c>
      <c r="H368" s="1">
        <v>10</v>
      </c>
      <c r="I368" s="1">
        <v>49</v>
      </c>
      <c r="J368" s="1">
        <v>453</v>
      </c>
      <c r="K368" s="15" t="s">
        <v>16</v>
      </c>
      <c r="L368" s="1" t="e">
        <f>IF(#REF!=#REF!,IF(K368="Stroke",IF(K369="Stroke",IF((J369-J368)&lt;0,1000+J369-J368,J369-J368),""),""),"")</f>
        <v>#REF!</v>
      </c>
      <c r="M368" s="1" t="s">
        <v>1</v>
      </c>
      <c r="N368" s="1" t="s">
        <v>38</v>
      </c>
      <c r="O368" s="1">
        <v>0</v>
      </c>
      <c r="P368" s="1" t="e">
        <f>IF(#REF!=#REF!,IF(K368="Stroke",IF(K369="Stroke",IF(#REF!=#REF!,IF(Q368=Q369,IF((J369-J368)&lt;0,1000+J369-J368-O368,J369-J368-O368),""),""),""),""),"")</f>
        <v>#REF!</v>
      </c>
      <c r="R368" s="1" t="e">
        <f>IF(#REF!&lt;&gt;#REF!,COUNTIFS($K$112:$K$1378,$K$112,#REF!,#REF!),"")</f>
        <v>#REF!</v>
      </c>
      <c r="S368" s="1" t="e">
        <f>IF(AND(#REF!&lt;&gt;#REF!,#REF!=#REF!,M368="positive",M369="negative"),1,"")</f>
        <v>#REF!</v>
      </c>
      <c r="T368" s="1" t="e">
        <f>IF(AND(#REF!=#REF!,K:K="stroke",M:M="positive",S368&lt;&gt;"1"),1,"")</f>
        <v>#REF!</v>
      </c>
      <c r="U368" s="1" t="e">
        <f>IF((AND(R368&lt;&gt;"",W368&lt;&gt;1,K:K="stroke",M:M="negative",#REF!=#REF!)),IF(W368&lt;&gt;0,"",1),"")</f>
        <v>#REF!</v>
      </c>
      <c r="V368" s="1" t="e">
        <f t="shared" si="22"/>
        <v>#REF!</v>
      </c>
      <c r="W368" s="1" t="e">
        <f>IF(#REF!&lt;&gt;#REF!,COUNTIFS($K$112:$K$1378,"up",#REF!,#REF!),"")</f>
        <v>#REF!</v>
      </c>
      <c r="X368" s="1" t="e">
        <f>IF(#REF!&lt;&gt;#REF!,COUNTIFS($K$112:$K$1378,"SRS",#REF!,#REF!),"")</f>
        <v>#REF!</v>
      </c>
      <c r="Y368" s="1" t="e">
        <f>IF(R368&lt;&gt;"",IF(R368=1,"",COUNTIFS($O$112:$O$1378,"&gt;40",#REF!,#REF!)),"")</f>
        <v>#REF!</v>
      </c>
    </row>
    <row r="369" spans="1:34">
      <c r="A369" s="5">
        <f t="shared" si="19"/>
        <v>51067</v>
      </c>
      <c r="B369" s="6" t="str">
        <f t="shared" si="20"/>
        <v>2017111214117</v>
      </c>
      <c r="C369" s="5" t="str">
        <f t="shared" si="21"/>
        <v>20171112</v>
      </c>
      <c r="D369" s="5">
        <v>2017</v>
      </c>
      <c r="E369" s="5">
        <v>11</v>
      </c>
      <c r="F369" s="5">
        <v>12</v>
      </c>
      <c r="G369" s="5">
        <v>14</v>
      </c>
      <c r="H369" s="5">
        <v>11</v>
      </c>
      <c r="I369" s="5">
        <v>7</v>
      </c>
      <c r="J369" s="5">
        <v>134</v>
      </c>
      <c r="K369" s="14" t="s">
        <v>11</v>
      </c>
      <c r="L369" s="5" t="e">
        <f>IF(#REF!=#REF!,IF(K369="Stroke",IF(K370="Stroke",IF((J370-J369)&lt;0,1000+J370-J369,J370-J369),""),""),"")</f>
        <v>#REF!</v>
      </c>
      <c r="M369" s="5" t="s">
        <v>1</v>
      </c>
      <c r="N369" s="5" t="s">
        <v>2</v>
      </c>
      <c r="O369" s="5">
        <v>5</v>
      </c>
      <c r="P369" s="5" t="e">
        <f>IF(#REF!=#REF!,IF(K369="Stroke",IF(K370="Stroke",IF(#REF!=#REF!,IF(Q369=Q370,IF((J370-J369)&lt;0,1000+J370-J369-O369,J370-J369-O369),""),""),""),""),"")</f>
        <v>#REF!</v>
      </c>
      <c r="Q369" s="14">
        <v>1</v>
      </c>
      <c r="R369" s="5" t="e">
        <f>IF(#REF!&lt;&gt;#REF!,COUNTIFS($K$112:$K$1378,$K$112,#REF!,#REF!),"")</f>
        <v>#REF!</v>
      </c>
      <c r="S369" s="5" t="e">
        <f>IF(AND(#REF!&lt;&gt;#REF!,#REF!=#REF!,M369="positive",M370="negative"),1,"")</f>
        <v>#REF!</v>
      </c>
      <c r="T369" s="5" t="e">
        <f>IF(AND(#REF!=#REF!,K:K="stroke",M:M="positive",S369&lt;&gt;"1"),1,"")</f>
        <v>#REF!</v>
      </c>
      <c r="U369" s="5" t="e">
        <f>IF((AND(R369&lt;&gt;"",W369&lt;&gt;1,K:K="stroke",M:M="negative",#REF!=#REF!)),IF(W369&lt;&gt;0,"",1),"")</f>
        <v>#REF!</v>
      </c>
      <c r="V369" s="5" t="e">
        <f t="shared" si="22"/>
        <v>#REF!</v>
      </c>
      <c r="W369" s="5" t="e">
        <f>IF(#REF!&lt;&gt;#REF!,COUNTIFS($K$112:$K$1378,"up",#REF!,#REF!),"")</f>
        <v>#REF!</v>
      </c>
      <c r="X369" s="5" t="e">
        <f>IF(#REF!&lt;&gt;#REF!,COUNTIFS($K$112:$K$1378,"SRS",#REF!,#REF!),"")</f>
        <v>#REF!</v>
      </c>
      <c r="Y369" s="5" t="e">
        <f>IF(#REF!&lt;&gt;#REF!,1,"")</f>
        <v>#REF!</v>
      </c>
      <c r="Z369" s="5" t="s">
        <v>39</v>
      </c>
      <c r="AA369" s="5"/>
      <c r="AB369" s="5"/>
      <c r="AC369" s="5"/>
      <c r="AD369" s="5"/>
      <c r="AE369" s="5"/>
      <c r="AF369" s="5"/>
      <c r="AG369" s="5"/>
      <c r="AH369" s="5"/>
    </row>
    <row r="370" spans="1:34">
      <c r="A370" s="1">
        <f t="shared" si="19"/>
        <v>51067</v>
      </c>
      <c r="B370" s="2" t="str">
        <f t="shared" si="20"/>
        <v>2017111214117</v>
      </c>
      <c r="C370" s="1" t="str">
        <f t="shared" si="21"/>
        <v>20171112</v>
      </c>
      <c r="D370" s="1">
        <v>2017</v>
      </c>
      <c r="E370" s="1">
        <v>11</v>
      </c>
      <c r="F370" s="1">
        <v>12</v>
      </c>
      <c r="G370" s="1">
        <v>14</v>
      </c>
      <c r="H370" s="1">
        <v>11</v>
      </c>
      <c r="I370" s="1">
        <v>7</v>
      </c>
      <c r="J370" s="1">
        <v>154</v>
      </c>
      <c r="K370" s="15" t="s">
        <v>16</v>
      </c>
      <c r="L370" s="1" t="e">
        <f>IF(#REF!=#REF!,IF(K370="Stroke",IF(K371="Stroke",IF((J371-J370)&lt;0,1000+J371-J370,J371-J370),""),""),"")</f>
        <v>#REF!</v>
      </c>
      <c r="M370" s="1" t="s">
        <v>1</v>
      </c>
      <c r="N370" s="1" t="s">
        <v>2</v>
      </c>
      <c r="O370" s="1">
        <v>0</v>
      </c>
      <c r="P370" s="1" t="e">
        <f>IF(#REF!=#REF!,IF(K370="Stroke",IF(K371="Stroke",IF(#REF!=#REF!,IF(Q370=Q371,IF((J371-J370)&lt;0,1000+J371-J370-O370,J371-J370-O370),""),""),""),""),"")</f>
        <v>#REF!</v>
      </c>
      <c r="Q370" s="15"/>
      <c r="R370" s="1" t="e">
        <f>IF(#REF!&lt;&gt;#REF!,COUNTIFS($K$112:$K$1378,$K$112,#REF!,#REF!),"")</f>
        <v>#REF!</v>
      </c>
      <c r="S370" s="1" t="e">
        <f>IF(AND(#REF!&lt;&gt;#REF!,#REF!=#REF!,M370="positive",M371="negative"),1,"")</f>
        <v>#REF!</v>
      </c>
      <c r="T370" s="1" t="e">
        <f>IF(AND(#REF!=#REF!,K:K="stroke",M:M="positive",S370&lt;&gt;"1"),1,"")</f>
        <v>#REF!</v>
      </c>
      <c r="U370" s="1" t="e">
        <f>IF((AND(R370&lt;&gt;"",W370&lt;&gt;1,K:K="stroke",M:M="negative",#REF!=#REF!)),IF(W370&lt;&gt;0,"",1),"")</f>
        <v>#REF!</v>
      </c>
      <c r="V370" s="1" t="e">
        <f t="shared" si="22"/>
        <v>#REF!</v>
      </c>
      <c r="W370" s="1" t="e">
        <f>IF(#REF!&lt;&gt;#REF!,COUNTIFS($K$112:$K$1378,"up",#REF!,#REF!),"")</f>
        <v>#REF!</v>
      </c>
      <c r="X370" s="1" t="e">
        <f>IF(#REF!&lt;&gt;#REF!,COUNTIFS($K$112:$K$1378,"SRS",#REF!,#REF!),"")</f>
        <v>#REF!</v>
      </c>
      <c r="Y370" s="1" t="e">
        <f>IF(#REF!&lt;&gt;#REF!,1,"")</f>
        <v>#REF!</v>
      </c>
    </row>
    <row r="371" spans="1:34">
      <c r="A371" s="1">
        <f t="shared" si="19"/>
        <v>51067</v>
      </c>
      <c r="B371" s="2" t="str">
        <f t="shared" si="20"/>
        <v>2017111214117</v>
      </c>
      <c r="C371" s="1" t="str">
        <f t="shared" si="21"/>
        <v>20171112</v>
      </c>
      <c r="D371" s="1">
        <v>2017</v>
      </c>
      <c r="E371" s="1">
        <v>11</v>
      </c>
      <c r="F371" s="1">
        <v>12</v>
      </c>
      <c r="G371" s="1">
        <v>14</v>
      </c>
      <c r="H371" s="1">
        <v>11</v>
      </c>
      <c r="I371" s="1">
        <v>7</v>
      </c>
      <c r="J371" s="1">
        <v>170</v>
      </c>
      <c r="K371" s="15" t="s">
        <v>16</v>
      </c>
      <c r="L371" s="1" t="e">
        <f>IF(#REF!=#REF!,IF(K371="Stroke",IF(K372="Stroke",IF((J372-J371)&lt;0,1000+J372-J371,J372-J371),""),""),"")</f>
        <v>#REF!</v>
      </c>
      <c r="M371" s="1" t="s">
        <v>1</v>
      </c>
      <c r="N371" s="1" t="s">
        <v>2</v>
      </c>
      <c r="O371" s="1">
        <v>0</v>
      </c>
      <c r="P371" s="1" t="e">
        <f>IF(#REF!=#REF!,IF(K371="Stroke",IF(K372="Stroke",IF(#REF!=#REF!,IF(Q371=Q372,IF((J372-J371)&lt;0,1000+J372-J371-O371,J372-J371-O371),""),""),""),""),"")</f>
        <v>#REF!</v>
      </c>
      <c r="Q371" s="15"/>
      <c r="R371" s="1" t="e">
        <f>IF(#REF!&lt;&gt;#REF!,COUNTIFS($K$112:$K$1378,$K$112,#REF!,#REF!),"")</f>
        <v>#REF!</v>
      </c>
      <c r="S371" s="1" t="e">
        <f>IF(AND(#REF!&lt;&gt;#REF!,#REF!=#REF!,M371="positive",M372="negative"),1,"")</f>
        <v>#REF!</v>
      </c>
      <c r="T371" s="1" t="e">
        <f>IF(AND(#REF!=#REF!,K:K="stroke",M:M="positive",S371&lt;&gt;"1"),1,"")</f>
        <v>#REF!</v>
      </c>
      <c r="U371" s="1" t="e">
        <f>IF((AND(R371&lt;&gt;"",W371&lt;&gt;1,K:K="stroke",M:M="negative",#REF!=#REF!)),IF(W371&lt;&gt;0,"",1),"")</f>
        <v>#REF!</v>
      </c>
      <c r="V371" s="1" t="e">
        <f t="shared" si="22"/>
        <v>#REF!</v>
      </c>
      <c r="W371" s="1" t="e">
        <f>IF(#REF!&lt;&gt;#REF!,COUNTIFS($K$112:$K$1378,"up",#REF!,#REF!),"")</f>
        <v>#REF!</v>
      </c>
      <c r="X371" s="1" t="e">
        <f>IF(#REF!&lt;&gt;#REF!,COUNTIFS($K$112:$K$1378,"SRS",#REF!,#REF!),"")</f>
        <v>#REF!</v>
      </c>
      <c r="Y371" s="1" t="e">
        <f>IF(#REF!&lt;&gt;#REF!,1,"")</f>
        <v>#REF!</v>
      </c>
    </row>
    <row r="372" spans="1:34">
      <c r="A372" s="1">
        <f t="shared" si="19"/>
        <v>51067</v>
      </c>
      <c r="B372" s="2" t="str">
        <f t="shared" si="20"/>
        <v>2017111214117</v>
      </c>
      <c r="C372" s="1" t="str">
        <f t="shared" si="21"/>
        <v>20171112</v>
      </c>
      <c r="D372" s="1">
        <v>2017</v>
      </c>
      <c r="E372" s="1">
        <v>11</v>
      </c>
      <c r="F372" s="1">
        <v>12</v>
      </c>
      <c r="G372" s="1">
        <v>14</v>
      </c>
      <c r="H372" s="1">
        <v>11</v>
      </c>
      <c r="I372" s="1">
        <v>7</v>
      </c>
      <c r="J372" s="1">
        <v>229</v>
      </c>
      <c r="K372" s="15" t="s">
        <v>16</v>
      </c>
      <c r="L372" s="1" t="e">
        <f>IF(#REF!=#REF!,IF(K372="Stroke",IF(K373="Stroke",IF((J373-J372)&lt;0,1000+J373-J372,J373-J372),""),""),"")</f>
        <v>#REF!</v>
      </c>
      <c r="M372" s="1" t="s">
        <v>1</v>
      </c>
      <c r="N372" s="1" t="s">
        <v>2</v>
      </c>
      <c r="O372" s="1">
        <v>0</v>
      </c>
      <c r="P372" s="1" t="e">
        <f>IF(#REF!=#REF!,IF(K372="Stroke",IF(K373="Stroke",IF(#REF!=#REF!,IF(Q372=Q373,IF((J373-J372)&lt;0,1000+J373-J372-O372,J373-J372-O372),""),""),""),""),"")</f>
        <v>#REF!</v>
      </c>
      <c r="Q372" s="15"/>
      <c r="R372" s="1" t="e">
        <f>IF(#REF!&lt;&gt;#REF!,COUNTIFS($K$112:$K$1378,$K$112,#REF!,#REF!),"")</f>
        <v>#REF!</v>
      </c>
      <c r="S372" s="1" t="e">
        <f>IF(AND(#REF!&lt;&gt;#REF!,#REF!=#REF!,M372="positive",M373="negative"),1,"")</f>
        <v>#REF!</v>
      </c>
      <c r="T372" s="1" t="e">
        <f>IF(AND(#REF!=#REF!,K:K="stroke",M:M="positive",S372&lt;&gt;"1"),1,"")</f>
        <v>#REF!</v>
      </c>
      <c r="U372" s="1" t="e">
        <f>IF((AND(R372&lt;&gt;"",W372&lt;&gt;1,K:K="stroke",M:M="negative",#REF!=#REF!)),IF(W372&lt;&gt;0,"",1),"")</f>
        <v>#REF!</v>
      </c>
      <c r="V372" s="1" t="e">
        <f t="shared" si="22"/>
        <v>#REF!</v>
      </c>
      <c r="W372" s="1" t="e">
        <f>IF(#REF!&lt;&gt;#REF!,COUNTIFS($K$112:$K$1378,"up",#REF!,#REF!),"")</f>
        <v>#REF!</v>
      </c>
      <c r="X372" s="1" t="e">
        <f>IF(#REF!&lt;&gt;#REF!,COUNTIFS($K$112:$K$1378,"SRS",#REF!,#REF!),"")</f>
        <v>#REF!</v>
      </c>
      <c r="Y372" s="1" t="e">
        <f>IF(R372&lt;&gt;"",IF(R372=1,"",COUNTIFS($O$112:$O$1378,"&gt;40",#REF!,#REF!)),"")</f>
        <v>#REF!</v>
      </c>
    </row>
    <row r="373" spans="1:34">
      <c r="A373" s="5">
        <f t="shared" si="19"/>
        <v>51090</v>
      </c>
      <c r="B373" s="6" t="str">
        <f t="shared" si="20"/>
        <v>20171112141130</v>
      </c>
      <c r="C373" s="5" t="str">
        <f t="shared" si="21"/>
        <v>20171112</v>
      </c>
      <c r="D373" s="5">
        <v>2017</v>
      </c>
      <c r="E373" s="5">
        <v>11</v>
      </c>
      <c r="F373" s="5">
        <v>12</v>
      </c>
      <c r="G373" s="5">
        <v>14</v>
      </c>
      <c r="H373" s="5">
        <v>11</v>
      </c>
      <c r="I373" s="5">
        <v>30</v>
      </c>
      <c r="J373" s="5">
        <v>778</v>
      </c>
      <c r="K373" s="14" t="s">
        <v>11</v>
      </c>
      <c r="L373" s="5" t="e">
        <f>IF(#REF!=#REF!,IF(K373="Stroke",IF(K374="Stroke",IF((J374-J373)&lt;0,1000+J374-J373,J374-J373),""),""),"")</f>
        <v>#REF!</v>
      </c>
      <c r="M373" s="5" t="s">
        <v>1</v>
      </c>
      <c r="N373" s="5" t="s">
        <v>2</v>
      </c>
      <c r="O373" s="5">
        <v>8</v>
      </c>
      <c r="P373" s="5" t="e">
        <f>IF(#REF!=#REF!,IF(K373="Stroke",IF(K374="Stroke",IF(#REF!=#REF!,IF(Q373=Q374,IF((J374-J373)&lt;0,1000+J374-J373-O373,J374-J373-O373),""),""),""),""),"")</f>
        <v>#REF!</v>
      </c>
      <c r="Q373" s="14">
        <v>1</v>
      </c>
      <c r="R373" s="5" t="e">
        <f>IF(#REF!&lt;&gt;#REF!,COUNTIFS($K$112:$K$1378,$K$112,#REF!,#REF!),"")</f>
        <v>#REF!</v>
      </c>
      <c r="S373" s="5" t="e">
        <f>IF(AND(#REF!&lt;&gt;#REF!,#REF!=#REF!,M373="positive",M374="negative"),1,"")</f>
        <v>#REF!</v>
      </c>
      <c r="T373" s="5" t="e">
        <f>IF(AND(#REF!=#REF!,K:K="stroke",M:M="positive",S373&lt;&gt;"1"),1,"")</f>
        <v>#REF!</v>
      </c>
      <c r="U373" s="5" t="e">
        <f>IF((AND(R373&lt;&gt;"",W373&lt;&gt;1,K:K="stroke",M:M="negative",#REF!=#REF!)),IF(W373&lt;&gt;0,"",1),"")</f>
        <v>#REF!</v>
      </c>
      <c r="V373" s="5" t="e">
        <f t="shared" si="22"/>
        <v>#REF!</v>
      </c>
      <c r="W373" s="5" t="e">
        <f>IF(#REF!&lt;&gt;#REF!,COUNTIFS($K$112:$K$1378,"up",#REF!,#REF!),"")</f>
        <v>#REF!</v>
      </c>
      <c r="X373" s="5" t="e">
        <f>IF(#REF!&lt;&gt;#REF!,COUNTIFS($K$112:$K$1378,"SRS",#REF!,#REF!),"")</f>
        <v>#REF!</v>
      </c>
      <c r="Y373" s="5" t="e">
        <f>IF(R373&lt;&gt;"",IF(R373=1,"",COUNTIFS($O$112:$O$1378,"&gt;40",#REF!,#REF!)),"")</f>
        <v>#REF!</v>
      </c>
      <c r="Z373" s="5" t="s">
        <v>40</v>
      </c>
      <c r="AA373" s="5"/>
      <c r="AB373" s="5"/>
      <c r="AC373" s="5"/>
      <c r="AD373" s="5"/>
      <c r="AE373" s="5"/>
      <c r="AF373" s="5"/>
      <c r="AG373" s="5"/>
      <c r="AH373" s="5"/>
    </row>
    <row r="374" spans="1:34">
      <c r="A374" s="1">
        <f t="shared" si="19"/>
        <v>51090</v>
      </c>
      <c r="B374" s="2" t="str">
        <f t="shared" si="20"/>
        <v>20171112141130</v>
      </c>
      <c r="C374" s="1" t="str">
        <f t="shared" si="21"/>
        <v>20171112</v>
      </c>
      <c r="D374" s="1">
        <v>2017</v>
      </c>
      <c r="E374" s="1">
        <v>11</v>
      </c>
      <c r="F374" s="1">
        <v>12</v>
      </c>
      <c r="G374" s="1">
        <v>14</v>
      </c>
      <c r="H374" s="1">
        <v>11</v>
      </c>
      <c r="I374" s="1">
        <v>30</v>
      </c>
      <c r="J374" s="1">
        <v>829</v>
      </c>
      <c r="K374" s="15" t="s">
        <v>11</v>
      </c>
      <c r="L374" s="1" t="e">
        <f>IF(#REF!=#REF!,IF(K374="Stroke",IF(K375="Stroke",IF((J375-J374)&lt;0,1000+J375-J374,J375-J374),""),""),"")</f>
        <v>#REF!</v>
      </c>
      <c r="M374" s="1" t="s">
        <v>1</v>
      </c>
      <c r="N374" s="1" t="s">
        <v>2</v>
      </c>
      <c r="O374" s="1">
        <v>8</v>
      </c>
      <c r="P374" s="1" t="e">
        <f>IF(#REF!=#REF!,IF(K374="Stroke",IF(K375="Stroke",IF(#REF!=#REF!,IF(Q374=Q375,IF((J375-J374)&lt;0,1000+J375-J374-O374,J375-J374-O374),""),""),""),""),"")</f>
        <v>#REF!</v>
      </c>
      <c r="Q374" s="15">
        <v>1</v>
      </c>
      <c r="R374" s="1" t="e">
        <f>IF(#REF!&lt;&gt;#REF!,COUNTIFS($K$112:$K$1378,$K$112,#REF!,#REF!),"")</f>
        <v>#REF!</v>
      </c>
      <c r="S374" s="1" t="e">
        <f>IF(AND(#REF!&lt;&gt;#REF!,#REF!=#REF!,M374="positive",M375="negative"),1,"")</f>
        <v>#REF!</v>
      </c>
      <c r="T374" s="1" t="e">
        <f>IF(AND(#REF!=#REF!,K:K="stroke",M:M="positive",S374&lt;&gt;"1"),1,"")</f>
        <v>#REF!</v>
      </c>
      <c r="U374" s="1" t="e">
        <f>IF((AND(R374&lt;&gt;"",W374&lt;&gt;1,K:K="stroke",M:M="negative",#REF!=#REF!)),IF(W374&lt;&gt;0,"",1),"")</f>
        <v>#REF!</v>
      </c>
      <c r="V374" s="1" t="e">
        <f t="shared" si="22"/>
        <v>#REF!</v>
      </c>
      <c r="W374" s="1" t="e">
        <f>IF(#REF!&lt;&gt;#REF!,COUNTIFS($K$112:$K$1378,"up",#REF!,#REF!),"")</f>
        <v>#REF!</v>
      </c>
      <c r="X374" s="1" t="e">
        <f>IF(#REF!&lt;&gt;#REF!,COUNTIFS($K$112:$K$1378,"SRS",#REF!,#REF!),"")</f>
        <v>#REF!</v>
      </c>
      <c r="Y374" s="1" t="e">
        <f>IF(R374&lt;&gt;"",IF(R374=1,"",COUNTIFS($O$112:$O$1378,"&gt;40",#REF!,#REF!)),"")</f>
        <v>#REF!</v>
      </c>
      <c r="Z374" s="1" t="s">
        <v>15</v>
      </c>
    </row>
    <row r="375" spans="1:34">
      <c r="A375" s="1">
        <f t="shared" si="19"/>
        <v>51090</v>
      </c>
      <c r="B375" s="2" t="str">
        <f t="shared" si="20"/>
        <v>20171112141130</v>
      </c>
      <c r="C375" s="1" t="str">
        <f t="shared" si="21"/>
        <v>20171112</v>
      </c>
      <c r="D375" s="1">
        <v>2017</v>
      </c>
      <c r="E375" s="1">
        <v>11</v>
      </c>
      <c r="F375" s="1">
        <v>12</v>
      </c>
      <c r="G375" s="1">
        <v>14</v>
      </c>
      <c r="H375" s="1">
        <v>11</v>
      </c>
      <c r="I375" s="1">
        <v>30</v>
      </c>
      <c r="J375" s="1">
        <v>845</v>
      </c>
      <c r="K375" s="15" t="s">
        <v>11</v>
      </c>
      <c r="L375" s="1" t="e">
        <f>IF(#REF!=#REF!,IF(K375="Stroke",IF(K376="Stroke",IF((J376-J375)&lt;0,1000+J376-J375,J376-J375),""),""),"")</f>
        <v>#REF!</v>
      </c>
      <c r="M375" s="1" t="s">
        <v>1</v>
      </c>
      <c r="N375" s="1" t="s">
        <v>2</v>
      </c>
      <c r="O375" s="1">
        <v>8</v>
      </c>
      <c r="P375" s="1" t="e">
        <f>IF(#REF!=#REF!,IF(K375="Stroke",IF(K376="Stroke",IF(#REF!=#REF!,IF(Q375=Q376,IF((J376-J375)&lt;0,1000+J376-J375-O375,J376-J375-O375),""),""),""),""),"")</f>
        <v>#REF!</v>
      </c>
      <c r="Q375" s="15">
        <v>1</v>
      </c>
      <c r="R375" s="1" t="e">
        <f>IF(#REF!&lt;&gt;#REF!,COUNTIFS($K$112:$K$1378,$K$112,#REF!,#REF!),"")</f>
        <v>#REF!</v>
      </c>
      <c r="S375" s="1" t="e">
        <f>IF(AND(#REF!&lt;&gt;#REF!,#REF!=#REF!,M375="positive",M376="negative"),1,"")</f>
        <v>#REF!</v>
      </c>
      <c r="T375" s="1" t="e">
        <f>IF(AND(#REF!=#REF!,K:K="stroke",M:M="positive",S375&lt;&gt;"1"),1,"")</f>
        <v>#REF!</v>
      </c>
      <c r="U375" s="1" t="e">
        <f>IF((AND(R375&lt;&gt;"",W375&lt;&gt;1,K:K="stroke",M:M="negative",#REF!=#REF!)),IF(W375&lt;&gt;0,"",1),"")</f>
        <v>#REF!</v>
      </c>
      <c r="V375" s="1" t="e">
        <f t="shared" si="22"/>
        <v>#REF!</v>
      </c>
      <c r="W375" s="1" t="e">
        <f>IF(#REF!&lt;&gt;#REF!,COUNTIFS($K$112:$K$1378,"up",#REF!,#REF!),"")</f>
        <v>#REF!</v>
      </c>
      <c r="X375" s="1" t="e">
        <f>IF(#REF!&lt;&gt;#REF!,COUNTIFS($K$112:$K$1378,"SRS",#REF!,#REF!),"")</f>
        <v>#REF!</v>
      </c>
      <c r="Y375" s="1" t="e">
        <f>IF(R375&lt;&gt;"",IF(R375=1,"",COUNTIFS($O$112:$O$1378,"&gt;40",#REF!,#REF!)),"")</f>
        <v>#REF!</v>
      </c>
    </row>
    <row r="376" spans="1:34">
      <c r="A376" s="1">
        <f t="shared" si="19"/>
        <v>51090</v>
      </c>
      <c r="B376" s="2" t="str">
        <f t="shared" si="20"/>
        <v>20171112141130</v>
      </c>
      <c r="C376" s="1" t="str">
        <f t="shared" si="21"/>
        <v>20171112</v>
      </c>
      <c r="D376" s="1">
        <v>2017</v>
      </c>
      <c r="E376" s="1">
        <v>11</v>
      </c>
      <c r="F376" s="1">
        <v>12</v>
      </c>
      <c r="G376" s="1">
        <v>14</v>
      </c>
      <c r="H376" s="1">
        <v>11</v>
      </c>
      <c r="I376" s="1">
        <v>30</v>
      </c>
      <c r="J376" s="1">
        <v>889</v>
      </c>
      <c r="K376" s="15" t="s">
        <v>11</v>
      </c>
      <c r="L376" s="1" t="e">
        <f>IF(#REF!=#REF!,IF(K376="Stroke",IF(K377="Stroke",IF((J377-J376)&lt;0,1000+J377-J376,J377-J376),""),""),"")</f>
        <v>#REF!</v>
      </c>
      <c r="M376" s="1" t="s">
        <v>1</v>
      </c>
      <c r="N376" s="1" t="s">
        <v>2</v>
      </c>
      <c r="O376" s="1">
        <v>5</v>
      </c>
      <c r="P376" s="1" t="e">
        <f>IF(#REF!=#REF!,IF(K376="Stroke",IF(K377="Stroke",IF(#REF!=#REF!,IF(Q376=Q377,IF((J377-J376)&lt;0,1000+J377-J376-O376,J377-J376-O376),""),""),""),""),"")</f>
        <v>#REF!</v>
      </c>
      <c r="Q376" s="15">
        <v>1</v>
      </c>
      <c r="R376" s="1" t="e">
        <f>IF(#REF!&lt;&gt;#REF!,COUNTIFS($K$112:$K$1378,$K$112,#REF!,#REF!),"")</f>
        <v>#REF!</v>
      </c>
      <c r="S376" s="1" t="e">
        <f>IF(AND(#REF!&lt;&gt;#REF!,#REF!=#REF!,M376="positive",M377="negative"),1,"")</f>
        <v>#REF!</v>
      </c>
      <c r="T376" s="1" t="e">
        <f>IF(AND(#REF!=#REF!,K:K="stroke",M:M="positive",S376&lt;&gt;"1"),1,"")</f>
        <v>#REF!</v>
      </c>
      <c r="U376" s="1" t="e">
        <f>IF((AND(R376&lt;&gt;"",W376&lt;&gt;1,K:K="stroke",M:M="negative",#REF!=#REF!)),IF(W376&lt;&gt;0,"",1),"")</f>
        <v>#REF!</v>
      </c>
      <c r="V376" s="1" t="e">
        <f t="shared" si="22"/>
        <v>#REF!</v>
      </c>
      <c r="W376" s="1" t="e">
        <f>IF(#REF!&lt;&gt;#REF!,COUNTIFS($K$112:$K$1378,"up",#REF!,#REF!),"")</f>
        <v>#REF!</v>
      </c>
      <c r="X376" s="1" t="e">
        <f>IF(#REF!&lt;&gt;#REF!,COUNTIFS($K$112:$K$1378,"SRS",#REF!,#REF!),"")</f>
        <v>#REF!</v>
      </c>
      <c r="Y376" s="1" t="e">
        <f>IF(R376&lt;&gt;"",IF(R376=1,"",COUNTIFS($O$112:$O$1378,"&gt;40",#REF!,#REF!)),"")</f>
        <v>#REF!</v>
      </c>
      <c r="Z376" s="11"/>
    </row>
    <row r="377" spans="1:34">
      <c r="A377" s="5">
        <f t="shared" si="19"/>
        <v>53520</v>
      </c>
      <c r="B377" s="6" t="str">
        <f t="shared" si="20"/>
        <v>2017111214520</v>
      </c>
      <c r="C377" s="5" t="str">
        <f t="shared" si="21"/>
        <v>20171112</v>
      </c>
      <c r="D377" s="5">
        <v>2017</v>
      </c>
      <c r="E377" s="5">
        <v>11</v>
      </c>
      <c r="F377" s="5">
        <v>12</v>
      </c>
      <c r="G377" s="5">
        <v>14</v>
      </c>
      <c r="H377" s="5">
        <v>52</v>
      </c>
      <c r="I377" s="5">
        <v>0</v>
      </c>
      <c r="J377" s="5">
        <v>608</v>
      </c>
      <c r="K377" s="5" t="s">
        <v>11</v>
      </c>
      <c r="L377" s="5" t="e">
        <f>IF(#REF!=#REF!,IF(K377="Stroke",IF(K378="Stroke",IF((J378-J377)&lt;0,1000+J378-J377,J378-J377),""),""),"")</f>
        <v>#REF!</v>
      </c>
      <c r="M377" s="5" t="s">
        <v>1</v>
      </c>
      <c r="N377" s="5" t="s">
        <v>2</v>
      </c>
      <c r="O377" s="5">
        <v>21</v>
      </c>
      <c r="P377" s="5" t="e">
        <f>IF(#REF!=#REF!,IF(K377="Stroke",IF(K378="Stroke",IF(#REF!=#REF!,IF(Q377=Q378,IF((J378-J377)&lt;0,1000+J378-J377-O377,J378-J377-O377),""),""),""),""),"")</f>
        <v>#REF!</v>
      </c>
      <c r="Q377" s="5">
        <v>1</v>
      </c>
      <c r="R377" s="5" t="e">
        <f>IF(#REF!&lt;&gt;#REF!,COUNTIFS($K$112:$K$1378,$K$112,#REF!,#REF!),"")</f>
        <v>#REF!</v>
      </c>
      <c r="S377" s="5" t="e">
        <f>IF(AND(#REF!&lt;&gt;#REF!,#REF!=#REF!,M377="positive",M378="negative"),1,"")</f>
        <v>#REF!</v>
      </c>
      <c r="T377" s="5" t="e">
        <f>IF(AND(#REF!=#REF!,K:K="stroke",M:M="positive",S377&lt;&gt;"1"),1,"")</f>
        <v>#REF!</v>
      </c>
      <c r="U377" s="5" t="e">
        <f>IF((AND(R377&lt;&gt;"",W377&lt;&gt;1,K:K="stroke",M:M="negative",#REF!=#REF!)),IF(W377&lt;&gt;0,"",1),"")</f>
        <v>#REF!</v>
      </c>
      <c r="V377" s="5" t="e">
        <f t="shared" si="22"/>
        <v>#REF!</v>
      </c>
      <c r="W377" s="5" t="e">
        <f>IF(#REF!&lt;&gt;#REF!,COUNTIFS($K$112:$K$1378,"up",#REF!,#REF!),"")</f>
        <v>#REF!</v>
      </c>
      <c r="X377" s="5" t="e">
        <f>IF(#REF!&lt;&gt;#REF!,COUNTIFS($K$112:$K$1378,"SRS",#REF!,#REF!),"")</f>
        <v>#REF!</v>
      </c>
      <c r="Y377" s="5" t="e">
        <f>IF(R377&lt;&gt;"",IF(R377=1,"",COUNTIFS($O$112:$O$1378,"&gt;40",#REF!,#REF!)),"")</f>
        <v>#REF!</v>
      </c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>
      <c r="A378" s="1">
        <f t="shared" si="19"/>
        <v>53520</v>
      </c>
      <c r="B378" s="2" t="str">
        <f t="shared" si="20"/>
        <v>2017111214520</v>
      </c>
      <c r="C378" s="1" t="str">
        <f t="shared" si="21"/>
        <v>20171112</v>
      </c>
      <c r="D378" s="1">
        <v>2017</v>
      </c>
      <c r="E378" s="1">
        <v>11</v>
      </c>
      <c r="F378" s="1">
        <v>12</v>
      </c>
      <c r="G378" s="1">
        <v>14</v>
      </c>
      <c r="H378" s="1">
        <v>52</v>
      </c>
      <c r="I378" s="1">
        <v>0</v>
      </c>
      <c r="J378" s="1">
        <v>727</v>
      </c>
      <c r="K378" s="1" t="s">
        <v>11</v>
      </c>
      <c r="L378" s="1" t="e">
        <f>IF(#REF!=#REF!,IF(K378="Stroke",IF(K379="Stroke",IF((J379-J378)&lt;0,1000+J379-J378,J379-J378),""),""),"")</f>
        <v>#REF!</v>
      </c>
      <c r="M378" s="1" t="s">
        <v>1</v>
      </c>
      <c r="N378" s="1" t="s">
        <v>2</v>
      </c>
      <c r="O378" s="1">
        <v>20</v>
      </c>
      <c r="P378" s="1" t="e">
        <f>IF(#REF!=#REF!,IF(K378="Stroke",IF(K379="Stroke",IF(#REF!=#REF!,IF(Q378=Q379,IF((J379-J378)&lt;0,1000+J379-J378-O378,J379-J378-O378),""),""),""),""),"")</f>
        <v>#REF!</v>
      </c>
      <c r="Q378" s="1">
        <v>1</v>
      </c>
      <c r="R378" s="1" t="e">
        <f>IF(#REF!&lt;&gt;#REF!,COUNTIFS($K$112:$K$1378,$K$112,#REF!,#REF!),"")</f>
        <v>#REF!</v>
      </c>
      <c r="S378" s="1" t="e">
        <f>IF(AND(#REF!&lt;&gt;#REF!,#REF!=#REF!,M378="positive",M379="negative"),1,"")</f>
        <v>#REF!</v>
      </c>
      <c r="T378" s="1" t="e">
        <f>IF(AND(#REF!=#REF!,K:K="stroke",M:M="positive",S378&lt;&gt;"1"),1,"")</f>
        <v>#REF!</v>
      </c>
      <c r="U378" s="1" t="e">
        <f>IF((AND(R378&lt;&gt;"",W378&lt;&gt;1,K:K="stroke",M:M="negative",#REF!=#REF!)),IF(W378&lt;&gt;0,"",1),"")</f>
        <v>#REF!</v>
      </c>
      <c r="V378" s="1" t="e">
        <f t="shared" si="22"/>
        <v>#REF!</v>
      </c>
      <c r="W378" s="1" t="e">
        <f>IF(#REF!&lt;&gt;#REF!,COUNTIFS($K$112:$K$1378,"up",#REF!,#REF!),"")</f>
        <v>#REF!</v>
      </c>
      <c r="X378" s="1" t="e">
        <f>IF(#REF!&lt;&gt;#REF!,COUNTIFS($K$112:$K$1378,"SRS",#REF!,#REF!),"")</f>
        <v>#REF!</v>
      </c>
      <c r="Y378" s="1" t="e">
        <f>IF(R378&lt;&gt;"",IF(R378=1,"",COUNTIFS($O$112:$O$1378,"&gt;40",#REF!,#REF!)),"")</f>
        <v>#REF!</v>
      </c>
    </row>
    <row r="379" spans="1:34">
      <c r="A379" s="1">
        <f t="shared" si="19"/>
        <v>53520</v>
      </c>
      <c r="B379" s="2" t="str">
        <f t="shared" si="20"/>
        <v>2017111214520</v>
      </c>
      <c r="C379" s="1" t="str">
        <f t="shared" si="21"/>
        <v>20171112</v>
      </c>
      <c r="D379" s="1">
        <v>2017</v>
      </c>
      <c r="E379" s="1">
        <v>11</v>
      </c>
      <c r="F379" s="1">
        <v>12</v>
      </c>
      <c r="G379" s="1">
        <v>14</v>
      </c>
      <c r="H379" s="1">
        <v>52</v>
      </c>
      <c r="I379" s="1">
        <v>0</v>
      </c>
      <c r="J379" s="1">
        <v>820</v>
      </c>
      <c r="K379" s="1" t="s">
        <v>11</v>
      </c>
      <c r="L379" s="1" t="e">
        <f>IF(#REF!=#REF!,IF(K379="Stroke",IF(K380="Stroke",IF((J380-J379)&lt;0,1000+J380-J379,J380-J379),""),""),"")</f>
        <v>#REF!</v>
      </c>
      <c r="M379" s="1" t="s">
        <v>1</v>
      </c>
      <c r="N379" s="1" t="s">
        <v>2</v>
      </c>
      <c r="O379" s="1">
        <v>37</v>
      </c>
      <c r="P379" s="1" t="e">
        <f>IF(#REF!=#REF!,IF(K379="Stroke",IF(K380="Stroke",IF(#REF!=#REF!,IF(Q379=Q380,IF((J380-J379)&lt;0,1000+J380-J379-O379,J380-J379-O379),""),""),""),""),"")</f>
        <v>#REF!</v>
      </c>
      <c r="Q379" s="1">
        <v>1</v>
      </c>
      <c r="R379" s="1" t="e">
        <f>IF(#REF!&lt;&gt;#REF!,COUNTIFS($K$112:$K$1378,$K$112,#REF!,#REF!),"")</f>
        <v>#REF!</v>
      </c>
      <c r="S379" s="1" t="e">
        <f>IF(AND(#REF!&lt;&gt;#REF!,#REF!=#REF!,M379="positive",M380="negative"),1,"")</f>
        <v>#REF!</v>
      </c>
      <c r="T379" s="1" t="e">
        <f>IF(AND(#REF!=#REF!,K:K="stroke",M:M="positive",S379&lt;&gt;"1"),1,"")</f>
        <v>#REF!</v>
      </c>
      <c r="U379" s="1" t="e">
        <f>IF((AND(R379&lt;&gt;"",W379&lt;&gt;1,K:K="stroke",M:M="negative",#REF!=#REF!)),IF(W379&lt;&gt;0,"",1),"")</f>
        <v>#REF!</v>
      </c>
      <c r="V379" s="1" t="e">
        <f t="shared" si="22"/>
        <v>#REF!</v>
      </c>
      <c r="W379" s="1" t="e">
        <f>IF(#REF!&lt;&gt;#REF!,COUNTIFS($K$112:$K$1378,"up",#REF!,#REF!),"")</f>
        <v>#REF!</v>
      </c>
      <c r="X379" s="1" t="e">
        <f>IF(#REF!&lt;&gt;#REF!,COUNTIFS($K$112:$K$1378,"SRS",#REF!,#REF!),"")</f>
        <v>#REF!</v>
      </c>
      <c r="Y379" s="1" t="e">
        <f>IF(R379&lt;&gt;"",IF(R379=1,"",COUNTIFS($O$112:$O$1378,"&gt;40",#REF!,#REF!)),"")</f>
        <v>#REF!</v>
      </c>
    </row>
    <row r="380" spans="1:34" s="5" customFormat="1">
      <c r="A380" s="1">
        <f t="shared" si="19"/>
        <v>53520</v>
      </c>
      <c r="B380" s="2" t="str">
        <f t="shared" si="20"/>
        <v>2017111214520</v>
      </c>
      <c r="C380" s="1" t="str">
        <f t="shared" si="21"/>
        <v>20171112</v>
      </c>
      <c r="D380" s="1">
        <v>2017</v>
      </c>
      <c r="E380" s="1">
        <v>11</v>
      </c>
      <c r="F380" s="1">
        <v>12</v>
      </c>
      <c r="G380" s="1">
        <v>14</v>
      </c>
      <c r="H380" s="1">
        <v>52</v>
      </c>
      <c r="I380" s="1">
        <v>0</v>
      </c>
      <c r="J380" s="1">
        <v>989</v>
      </c>
      <c r="K380" s="1" t="s">
        <v>11</v>
      </c>
      <c r="L380" s="1" t="e">
        <f>IF(#REF!=#REF!,IF(K380="Stroke",IF(K381="Stroke",IF((J381-J380)&lt;0,1000+J381-J380,J381-J380),""),""),"")</f>
        <v>#REF!</v>
      </c>
      <c r="M380" s="1" t="s">
        <v>1</v>
      </c>
      <c r="N380" s="1" t="s">
        <v>2</v>
      </c>
      <c r="O380" s="1">
        <v>45</v>
      </c>
      <c r="P380" s="1" t="e">
        <f>IF(#REF!=#REF!,IF(K380="Stroke",IF(K381="Stroke",IF(#REF!=#REF!,IF(Q380=Q381,IF((J381-J380)&lt;0,1000+J381-J380-O380,J381-J380-O380),""),""),""),""),"")</f>
        <v>#REF!</v>
      </c>
      <c r="Q380" s="1">
        <v>1</v>
      </c>
      <c r="R380" s="1" t="e">
        <f>IF(#REF!&lt;&gt;#REF!,COUNTIFS($K$112:$K$1378,$K$112,#REF!,#REF!),"")</f>
        <v>#REF!</v>
      </c>
      <c r="S380" s="1" t="e">
        <f>IF(AND(#REF!&lt;&gt;#REF!,#REF!=#REF!,M380="positive",M381="negative"),1,"")</f>
        <v>#REF!</v>
      </c>
      <c r="T380" s="1" t="e">
        <f>IF(AND(#REF!=#REF!,K:K="stroke",M:M="positive",S380&lt;&gt;"1"),1,"")</f>
        <v>#REF!</v>
      </c>
      <c r="U380" s="1" t="e">
        <f>IF((AND(R380&lt;&gt;"",W380&lt;&gt;1,K:K="stroke",M:M="negative",#REF!=#REF!)),IF(W380&lt;&gt;0,"",1),"")</f>
        <v>#REF!</v>
      </c>
      <c r="V380" s="1" t="e">
        <f t="shared" ref="V380:V411" si="23">IF(R380="","",(SUM(S380:U380)+W380))</f>
        <v>#REF!</v>
      </c>
      <c r="W380" s="1" t="e">
        <f>IF(#REF!&lt;&gt;#REF!,COUNTIFS($K$112:$K$1378,"up",#REF!,#REF!),"")</f>
        <v>#REF!</v>
      </c>
      <c r="X380" s="1" t="e">
        <f>IF(#REF!&lt;&gt;#REF!,COUNTIFS($K$112:$K$1378,"SRS",#REF!,#REF!),"")</f>
        <v>#REF!</v>
      </c>
      <c r="Y380" s="1" t="e">
        <f>IF(R380&lt;&gt;"",IF(R380=1,"",COUNTIFS($O$112:$O$1378,"&gt;40",#REF!,#REF!)),"")</f>
        <v>#REF!</v>
      </c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>
      <c r="A381" s="5">
        <f t="shared" si="19"/>
        <v>53615</v>
      </c>
      <c r="B381" s="6" t="str">
        <f t="shared" si="20"/>
        <v>20171112145335</v>
      </c>
      <c r="C381" s="5" t="str">
        <f t="shared" si="21"/>
        <v>20171112</v>
      </c>
      <c r="D381" s="5">
        <v>2017</v>
      </c>
      <c r="E381" s="5">
        <v>11</v>
      </c>
      <c r="F381" s="5">
        <v>12</v>
      </c>
      <c r="G381" s="5">
        <v>14</v>
      </c>
      <c r="H381" s="5">
        <v>53</v>
      </c>
      <c r="I381" s="5">
        <v>35</v>
      </c>
      <c r="J381" s="5">
        <v>469</v>
      </c>
      <c r="K381" s="5" t="s">
        <v>0</v>
      </c>
      <c r="L381" s="5" t="e">
        <f>IF(#REF!=#REF!,IF(K381="Stroke",IF(K382="Stroke",IF((J382-J381)&lt;0,1000+J382-J381,J382-J381),""),""),"")</f>
        <v>#REF!</v>
      </c>
      <c r="M381" s="5" t="s">
        <v>1</v>
      </c>
      <c r="N381" s="5" t="s">
        <v>41</v>
      </c>
      <c r="O381" s="5">
        <v>17</v>
      </c>
      <c r="P381" s="5" t="e">
        <f>IF(#REF!=#REF!,IF(K381="Stroke",IF(K382="Stroke",IF(#REF!=#REF!,IF(Q381=Q382,IF((J382-J381)&lt;0,1000+J382-J381-O381,J382-J381-O381),""),""),""),""),"")</f>
        <v>#REF!</v>
      </c>
      <c r="Q381" s="5">
        <v>1</v>
      </c>
      <c r="R381" s="5" t="e">
        <f>IF(#REF!&lt;&gt;#REF!,COUNTIFS($K$112:$K$1378,$K$112,#REF!,#REF!),"")</f>
        <v>#REF!</v>
      </c>
      <c r="S381" s="5" t="e">
        <f>IF(AND(#REF!&lt;&gt;#REF!,#REF!=#REF!,M381="positive",M382="negative"),1,"")</f>
        <v>#REF!</v>
      </c>
      <c r="T381" s="5" t="e">
        <f>IF(AND(#REF!=#REF!,K:K="stroke",M:M="positive",S381&lt;&gt;"1"),1,"")</f>
        <v>#REF!</v>
      </c>
      <c r="U381" s="5" t="e">
        <f>IF((AND(R381&lt;&gt;"",W381&lt;&gt;1,K:K="stroke",M:M="negative",#REF!=#REF!)),IF(W381&lt;&gt;0,"",1),"")</f>
        <v>#REF!</v>
      </c>
      <c r="V381" s="5" t="e">
        <f t="shared" si="23"/>
        <v>#REF!</v>
      </c>
      <c r="W381" s="5" t="e">
        <f>IF(#REF!&lt;&gt;#REF!,COUNTIFS($K$112:$K$1378,"up",#REF!,#REF!),"")</f>
        <v>#REF!</v>
      </c>
      <c r="X381" s="5" t="e">
        <f>IF(#REF!&lt;&gt;#REF!,COUNTIFS($K$112:$K$1378,"SRS",#REF!,#REF!),"")</f>
        <v>#REF!</v>
      </c>
      <c r="Y381" s="5" t="e">
        <f>IF(R381&lt;&gt;"",IF(R381=1,"",COUNTIFS($O$112:$O$1378,"&gt;40",#REF!,#REF!)),"")</f>
        <v>#REF!</v>
      </c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>
      <c r="A382" s="11">
        <f t="shared" si="19"/>
        <v>53615</v>
      </c>
      <c r="B382" s="16" t="str">
        <f t="shared" si="20"/>
        <v>20171112145335</v>
      </c>
      <c r="C382" s="1" t="str">
        <f t="shared" si="21"/>
        <v>20171112</v>
      </c>
      <c r="D382" s="1">
        <v>2017</v>
      </c>
      <c r="E382" s="1">
        <v>11</v>
      </c>
      <c r="F382" s="1">
        <v>12</v>
      </c>
      <c r="G382" s="1">
        <v>14</v>
      </c>
      <c r="H382" s="1">
        <v>53</v>
      </c>
      <c r="I382" s="11">
        <v>35</v>
      </c>
      <c r="J382" s="11">
        <v>575</v>
      </c>
      <c r="K382" s="11" t="s">
        <v>0</v>
      </c>
      <c r="L382" s="1" t="e">
        <f>IF(#REF!=#REF!,IF(K382="Stroke",IF(K383="Stroke",IF((J383-J382)&lt;0,1000+J383-J382,J383-J382),""),""),"")</f>
        <v>#REF!</v>
      </c>
      <c r="M382" s="11" t="s">
        <v>1</v>
      </c>
      <c r="N382" s="11" t="s">
        <v>2</v>
      </c>
      <c r="O382" s="11">
        <v>651</v>
      </c>
      <c r="P382" s="1" t="e">
        <f>IF(#REF!=#REF!,IF(K382="Stroke",IF(K383="Stroke",IF(#REF!=#REF!,IF(Q382=Q383,IF((J383-J382)&lt;0,1000+J383-J382-O382,J383-J382-O382),""),""),""),""),"")</f>
        <v>#REF!</v>
      </c>
      <c r="Q382" s="11">
        <v>2</v>
      </c>
      <c r="R382" s="1" t="e">
        <f>IF(#REF!&lt;&gt;#REF!,COUNTIFS($K$112:$K$1378,$K$112,#REF!,#REF!),"")</f>
        <v>#REF!</v>
      </c>
      <c r="S382" s="1" t="e">
        <f>IF(AND(#REF!&lt;&gt;#REF!,#REF!=#REF!,M382="positive",M383="negative"),1,"")</f>
        <v>#REF!</v>
      </c>
      <c r="T382" s="1" t="e">
        <f>IF(AND(#REF!=#REF!,K:K="stroke",M:M="positive",S382&lt;&gt;"1"),1,"")</f>
        <v>#REF!</v>
      </c>
      <c r="U382" s="1" t="e">
        <f>IF((AND(R382&lt;&gt;"",W382&lt;&gt;1,K:K="stroke",M:M="negative",#REF!=#REF!)),IF(W382&lt;&gt;0,"",1),"")</f>
        <v>#REF!</v>
      </c>
      <c r="V382" s="1" t="e">
        <f t="shared" si="23"/>
        <v>#REF!</v>
      </c>
      <c r="W382" s="1" t="e">
        <f>IF(#REF!&lt;&gt;#REF!,COUNTIFS($K$112:$K$1378,"up",#REF!,#REF!),"")</f>
        <v>#REF!</v>
      </c>
      <c r="X382" s="1" t="e">
        <f>IF(#REF!&lt;&gt;#REF!,COUNTIFS($K$112:$K$1378,"SRS",#REF!,#REF!),"")</f>
        <v>#REF!</v>
      </c>
      <c r="Y382" s="1" t="e">
        <f>IF(R382&lt;&gt;"",IF(R382=1,"",COUNTIFS($O$112:$O$1378,"&gt;40",#REF!,#REF!)),"")</f>
        <v>#REF!</v>
      </c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spans="1:34" s="5" customFormat="1">
      <c r="A383" s="1">
        <f t="shared" si="19"/>
        <v>53615</v>
      </c>
      <c r="B383" s="2" t="str">
        <f t="shared" si="20"/>
        <v>20171112145335</v>
      </c>
      <c r="C383" s="1" t="str">
        <f t="shared" si="21"/>
        <v>20171112</v>
      </c>
      <c r="D383" s="1">
        <v>2017</v>
      </c>
      <c r="E383" s="1">
        <v>11</v>
      </c>
      <c r="F383" s="1">
        <v>12</v>
      </c>
      <c r="G383" s="1">
        <v>14</v>
      </c>
      <c r="H383" s="1">
        <v>53</v>
      </c>
      <c r="I383" s="1">
        <v>35</v>
      </c>
      <c r="J383" s="1">
        <v>855</v>
      </c>
      <c r="K383" s="1" t="s">
        <v>4</v>
      </c>
      <c r="L383" s="1" t="e">
        <f>IF(#REF!=#REF!,IF(K383="Stroke",IF(K384="Stroke",IF((J384-J383)&lt;0,1000+J384-J383,J384-J383),""),""),"")</f>
        <v>#REF!</v>
      </c>
      <c r="M383" s="1" t="s">
        <v>1</v>
      </c>
      <c r="N383" s="1" t="s">
        <v>2</v>
      </c>
      <c r="O383" s="1">
        <v>0</v>
      </c>
      <c r="P383" s="1" t="e">
        <f>IF(#REF!=#REF!,IF(K383="Stroke",IF(K384="Stroke",IF(#REF!=#REF!,IF(Q383=Q384,IF((J384-J383)&lt;0,1000+J384-J383-O383,J384-J383-O383),""),""),""),""),"")</f>
        <v>#REF!</v>
      </c>
      <c r="Q383" s="1">
        <v>2</v>
      </c>
      <c r="R383" s="1" t="e">
        <f>IF(#REF!&lt;&gt;#REF!,COUNTIFS($K$112:$K$1378,$K$112,#REF!,#REF!),"")</f>
        <v>#REF!</v>
      </c>
      <c r="S383" s="1" t="e">
        <f>IF(AND(#REF!&lt;&gt;#REF!,#REF!=#REF!,M383="positive",M384="negative"),1,"")</f>
        <v>#REF!</v>
      </c>
      <c r="T383" s="1" t="e">
        <f>IF(AND(#REF!=#REF!,K:K="stroke",M:M="positive",S383&lt;&gt;"1"),1,"")</f>
        <v>#REF!</v>
      </c>
      <c r="U383" s="1" t="e">
        <f>IF((AND(R383&lt;&gt;"",W383&lt;&gt;1,K:K="stroke",M:M="negative",#REF!=#REF!)),IF(W383&lt;&gt;0,"",1),"")</f>
        <v>#REF!</v>
      </c>
      <c r="V383" s="1" t="e">
        <f t="shared" si="23"/>
        <v>#REF!</v>
      </c>
      <c r="W383" s="1" t="e">
        <f>IF(#REF!&lt;&gt;#REF!,COUNTIFS($K$112:$K$1378,"up",#REF!,#REF!),"")</f>
        <v>#REF!</v>
      </c>
      <c r="X383" s="1" t="e">
        <f>IF(#REF!&lt;&gt;#REF!,COUNTIFS($K$112:$K$1378,"SRS",#REF!,#REF!),"")</f>
        <v>#REF!</v>
      </c>
      <c r="Y383" s="1" t="e">
        <f>IF(R383&lt;&gt;"",IF(R383=1,"",COUNTIFS($O$112:$O$1378,"&gt;40",#REF!,#REF!)),"")</f>
        <v>#REF!</v>
      </c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>
      <c r="A384" s="1">
        <f t="shared" si="19"/>
        <v>53615</v>
      </c>
      <c r="B384" s="2" t="str">
        <f t="shared" si="20"/>
        <v>20171112145335</v>
      </c>
      <c r="C384" s="1" t="str">
        <f t="shared" si="21"/>
        <v>20171112</v>
      </c>
      <c r="D384" s="1">
        <v>2017</v>
      </c>
      <c r="E384" s="1">
        <v>11</v>
      </c>
      <c r="F384" s="1">
        <v>12</v>
      </c>
      <c r="G384" s="1">
        <v>14</v>
      </c>
      <c r="H384" s="1">
        <v>53</v>
      </c>
      <c r="I384" s="1">
        <v>35</v>
      </c>
      <c r="J384" s="1">
        <v>986</v>
      </c>
      <c r="K384" s="1" t="s">
        <v>4</v>
      </c>
      <c r="L384" s="1" t="e">
        <f>IF(#REF!=#REF!,IF(K384="Stroke",IF(K385="Stroke",IF((J385-J384)&lt;0,1000+J385-J384,J385-J384),""),""),"")</f>
        <v>#REF!</v>
      </c>
      <c r="M384" s="1" t="s">
        <v>1</v>
      </c>
      <c r="N384" s="1" t="s">
        <v>2</v>
      </c>
      <c r="O384" s="1">
        <v>0</v>
      </c>
      <c r="P384" s="1" t="e">
        <f>IF(#REF!=#REF!,IF(K384="Stroke",IF(K385="Stroke",IF(#REF!=#REF!,IF(Q384=Q385,IF((J385-J384)&lt;0,1000+J385-J384-O384,J385-J384-O384),""),""),""),""),"")</f>
        <v>#REF!</v>
      </c>
      <c r="Q384" s="1">
        <v>2</v>
      </c>
      <c r="R384" s="1" t="e">
        <f>IF(#REF!&lt;&gt;#REF!,COUNTIFS($K$112:$K$1378,$K$112,#REF!,#REF!),"")</f>
        <v>#REF!</v>
      </c>
      <c r="S384" s="1" t="e">
        <f>IF(AND(#REF!&lt;&gt;#REF!,#REF!=#REF!,M384="positive",M385="negative"),1,"")</f>
        <v>#REF!</v>
      </c>
      <c r="T384" s="1" t="e">
        <f>IF(AND(#REF!=#REF!,K:K="stroke",M:M="positive",S384&lt;&gt;"1"),1,"")</f>
        <v>#REF!</v>
      </c>
      <c r="U384" s="1" t="e">
        <f>IF((AND(R384&lt;&gt;"",W384&lt;&gt;1,K:K="stroke",M:M="negative",#REF!=#REF!)),IF(W384&lt;&gt;0,"",1),"")</f>
        <v>#REF!</v>
      </c>
      <c r="V384" s="1" t="e">
        <f t="shared" si="23"/>
        <v>#REF!</v>
      </c>
      <c r="W384" s="1" t="e">
        <f>IF(#REF!&lt;&gt;#REF!,COUNTIFS($K$112:$K$1378,"up",#REF!,#REF!),"")</f>
        <v>#REF!</v>
      </c>
      <c r="X384" s="1" t="e">
        <f>IF(#REF!&lt;&gt;#REF!,COUNTIFS($K$112:$K$1378,"SRS",#REF!,#REF!),"")</f>
        <v>#REF!</v>
      </c>
      <c r="Y384" s="1" t="e">
        <f>IF(R384&lt;&gt;"",IF(R384=1,"",COUNTIFS($O$112:$O$1378,"&gt;40",#REF!,#REF!)),"")</f>
        <v>#REF!</v>
      </c>
    </row>
    <row r="385" spans="1:34">
      <c r="A385" s="1">
        <f t="shared" ref="A385:A448" si="24">I385+(H385*60)+(G385*3600)</f>
        <v>53616</v>
      </c>
      <c r="B385" s="2" t="str">
        <f t="shared" ref="B385:B448" si="25">CONCATENATE(D385,E385,F385,G385,H385,I385)</f>
        <v>20171112145336</v>
      </c>
      <c r="C385" s="1" t="str">
        <f t="shared" ref="C385:C448" si="26">CONCATENATE(D385,E385,F385)</f>
        <v>20171112</v>
      </c>
      <c r="D385" s="1">
        <v>2017</v>
      </c>
      <c r="E385" s="1">
        <v>11</v>
      </c>
      <c r="F385" s="1">
        <v>12</v>
      </c>
      <c r="G385" s="1">
        <v>14</v>
      </c>
      <c r="H385" s="1">
        <v>53</v>
      </c>
      <c r="I385" s="1">
        <v>36</v>
      </c>
      <c r="J385" s="1">
        <v>31</v>
      </c>
      <c r="K385" s="1" t="s">
        <v>4</v>
      </c>
      <c r="L385" s="1" t="e">
        <f>IF(#REF!=#REF!,IF(K385="Stroke",IF(K386="Stroke",IF((J386-J385)&lt;0,1000+J386-J385,J386-J385),""),""),"")</f>
        <v>#REF!</v>
      </c>
      <c r="M385" s="1" t="s">
        <v>1</v>
      </c>
      <c r="N385" s="1" t="s">
        <v>2</v>
      </c>
      <c r="O385" s="1">
        <v>0</v>
      </c>
      <c r="P385" s="1" t="e">
        <f>IF(#REF!=#REF!,IF(K385="Stroke",IF(K386="Stroke",IF(#REF!=#REF!,IF(Q385=Q386,IF((J386-J385)&lt;0,1000+J386-J385-O385,J386-J385-O385),""),""),""),""),"")</f>
        <v>#REF!</v>
      </c>
      <c r="Q385" s="1">
        <v>2</v>
      </c>
      <c r="R385" s="1" t="e">
        <f>IF(#REF!&lt;&gt;#REF!,COUNTIFS($K$112:$K$1378,$K$112,#REF!,#REF!),"")</f>
        <v>#REF!</v>
      </c>
      <c r="S385" s="1" t="e">
        <f>IF(AND(#REF!&lt;&gt;#REF!,#REF!=#REF!,M385="positive",M386="negative"),1,"")</f>
        <v>#REF!</v>
      </c>
      <c r="T385" s="1" t="e">
        <f>IF(AND(#REF!=#REF!,K:K="stroke",M:M="positive",S385&lt;&gt;"1"),1,"")</f>
        <v>#REF!</v>
      </c>
      <c r="U385" s="1" t="e">
        <f>IF((AND(R385&lt;&gt;"",W385&lt;&gt;1,K:K="stroke",M:M="negative",#REF!=#REF!)),IF(W385&lt;&gt;0,"",1),"")</f>
        <v>#REF!</v>
      </c>
      <c r="V385" s="1" t="e">
        <f t="shared" si="23"/>
        <v>#REF!</v>
      </c>
      <c r="W385" s="1" t="e">
        <f>IF(#REF!&lt;&gt;#REF!,COUNTIFS($K$112:$K$1378,"up",#REF!,#REF!),"")</f>
        <v>#REF!</v>
      </c>
      <c r="X385" s="1" t="e">
        <f>IF(#REF!&lt;&gt;#REF!,COUNTIFS($K$112:$K$1378,"SRS",#REF!,#REF!),"")</f>
        <v>#REF!</v>
      </c>
      <c r="Y385" s="1" t="e">
        <f>IF(R385&lt;&gt;"",IF(R385=1,"",COUNTIFS($O$112:$O$1378,"&gt;40",#REF!,#REF!)),"")</f>
        <v>#REF!</v>
      </c>
    </row>
    <row r="386" spans="1:34">
      <c r="A386" s="5">
        <f t="shared" si="24"/>
        <v>47447</v>
      </c>
      <c r="B386" s="6" t="str">
        <f t="shared" si="25"/>
        <v>20171113131047</v>
      </c>
      <c r="C386" s="10" t="str">
        <f t="shared" si="26"/>
        <v>20171113</v>
      </c>
      <c r="D386" s="5">
        <v>2017</v>
      </c>
      <c r="E386" s="5">
        <v>11</v>
      </c>
      <c r="F386" s="5">
        <v>13</v>
      </c>
      <c r="G386" s="5">
        <v>13</v>
      </c>
      <c r="H386" s="5">
        <v>10</v>
      </c>
      <c r="I386" s="5">
        <v>47</v>
      </c>
      <c r="J386" s="5">
        <v>769</v>
      </c>
      <c r="K386" s="5" t="s">
        <v>11</v>
      </c>
      <c r="L386" s="5" t="e">
        <f>IF(#REF!=#REF!,IF(K386="Stroke",IF(K387="Stroke",IF((J387-J386)&lt;0,1000+J387-J386,J387-J386),""),""),"")</f>
        <v>#REF!</v>
      </c>
      <c r="M386" s="5" t="s">
        <v>1</v>
      </c>
      <c r="N386" s="5" t="s">
        <v>2</v>
      </c>
      <c r="O386" s="5">
        <v>6</v>
      </c>
      <c r="P386" s="5" t="e">
        <f>IF(#REF!=#REF!,IF(K386="Stroke",IF(K387="Stroke",IF(#REF!=#REF!,IF(Q386=Q387,IF((J387-J386)&lt;0,1000+J387-J386-O386,J387-J386-O386),""),""),""),""),"")</f>
        <v>#REF!</v>
      </c>
      <c r="Q386" s="5">
        <v>1</v>
      </c>
      <c r="R386" s="5" t="e">
        <f>IF(#REF!&lt;&gt;#REF!,COUNTIFS($K$112:$K$1378,$K$112,#REF!,#REF!),"")</f>
        <v>#REF!</v>
      </c>
      <c r="S386" s="5" t="e">
        <f>IF(AND(#REF!&lt;&gt;#REF!,#REF!=#REF!,M386="positive",M387="negative"),1,"")</f>
        <v>#REF!</v>
      </c>
      <c r="T386" s="5" t="e">
        <f>IF(AND(#REF!=#REF!,K:K="stroke",M:M="positive",S386&lt;&gt;"1"),1,"")</f>
        <v>#REF!</v>
      </c>
      <c r="U386" s="5" t="e">
        <f>IF((AND(R386&lt;&gt;"",W386&lt;&gt;1,K:K="stroke",M:M="negative",#REF!=#REF!)),IF(W386&lt;&gt;0,"",1),"")</f>
        <v>#REF!</v>
      </c>
      <c r="V386" s="5" t="e">
        <f t="shared" si="23"/>
        <v>#REF!</v>
      </c>
      <c r="W386" s="5" t="e">
        <f>IF(#REF!&lt;&gt;#REF!,COUNTIFS($K$112:$K$1378,"up",#REF!,#REF!),"")</f>
        <v>#REF!</v>
      </c>
      <c r="X386" s="5" t="e">
        <f>IF(#REF!&lt;&gt;#REF!,COUNTIFS($K$112:$K$1378,"SRS",#REF!,#REF!),"")</f>
        <v>#REF!</v>
      </c>
      <c r="Y386" s="5" t="e">
        <f>IF(R386&lt;&gt;"",IF(R386=1,"",COUNTIFS($O$112:$O$1378,"&gt;40",#REF!,#REF!)),"")</f>
        <v>#REF!</v>
      </c>
      <c r="Z386" s="5" t="s">
        <v>42</v>
      </c>
      <c r="AA386" s="5"/>
      <c r="AB386" s="5"/>
      <c r="AC386" s="5"/>
      <c r="AD386" s="5"/>
      <c r="AE386" s="5"/>
      <c r="AF386" s="5"/>
      <c r="AG386" s="5"/>
      <c r="AH386" s="5"/>
    </row>
    <row r="387" spans="1:34">
      <c r="A387" s="1">
        <f t="shared" si="24"/>
        <v>47447</v>
      </c>
      <c r="B387" s="2" t="str">
        <f t="shared" si="25"/>
        <v>20171113131047</v>
      </c>
      <c r="C387" s="9" t="str">
        <f t="shared" si="26"/>
        <v>20171113</v>
      </c>
      <c r="D387" s="1">
        <v>2017</v>
      </c>
      <c r="E387" s="1">
        <v>11</v>
      </c>
      <c r="F387" s="1">
        <v>13</v>
      </c>
      <c r="G387" s="1">
        <v>13</v>
      </c>
      <c r="H387" s="1">
        <v>10</v>
      </c>
      <c r="I387" s="1">
        <v>47</v>
      </c>
      <c r="J387" s="1">
        <v>917</v>
      </c>
      <c r="K387" s="1" t="s">
        <v>11</v>
      </c>
      <c r="L387" s="1" t="e">
        <f>IF(#REF!=#REF!,IF(K387="Stroke",IF(K388="Stroke",IF((J388-J387)&lt;0,1000+J388-J387,J388-J387),""),""),"")</f>
        <v>#REF!</v>
      </c>
      <c r="M387" s="1" t="s">
        <v>1</v>
      </c>
      <c r="N387" s="1" t="s">
        <v>2</v>
      </c>
      <c r="O387" s="1">
        <v>5</v>
      </c>
      <c r="P387" s="1" t="e">
        <f>IF(#REF!=#REF!,IF(K387="Stroke",IF(K388="Stroke",IF(#REF!=#REF!,IF(Q387=Q388,IF((J388-J387)&lt;0,1000+J388-J387-O387,J388-J387-O387),""),""),""),""),"")</f>
        <v>#REF!</v>
      </c>
      <c r="Q387" s="1">
        <v>1</v>
      </c>
      <c r="R387" s="1" t="e">
        <f>IF(#REF!&lt;&gt;#REF!,COUNTIFS($K$112:$K$1378,$K$112,#REF!,#REF!),"")</f>
        <v>#REF!</v>
      </c>
      <c r="S387" s="1" t="e">
        <f>IF(AND(#REF!&lt;&gt;#REF!,#REF!=#REF!,M387="positive",M388="negative"),1,"")</f>
        <v>#REF!</v>
      </c>
      <c r="T387" s="1" t="e">
        <f>IF(AND(#REF!=#REF!,K:K="stroke",M:M="positive",S387&lt;&gt;"1"),1,"")</f>
        <v>#REF!</v>
      </c>
      <c r="U387" s="1" t="e">
        <f>IF((AND(R387&lt;&gt;"",W387&lt;&gt;1,K:K="stroke",M:M="negative",#REF!=#REF!)),IF(W387&lt;&gt;0,"",1),"")</f>
        <v>#REF!</v>
      </c>
      <c r="V387" s="1" t="e">
        <f t="shared" si="23"/>
        <v>#REF!</v>
      </c>
      <c r="W387" s="1" t="e">
        <f>IF(#REF!&lt;&gt;#REF!,COUNTIFS($K$112:$K$1378,"up",#REF!,#REF!),"")</f>
        <v>#REF!</v>
      </c>
      <c r="X387" s="1" t="e">
        <f>IF(#REF!&lt;&gt;#REF!,COUNTIFS($K$112:$K$1378,"SRS",#REF!,#REF!),"")</f>
        <v>#REF!</v>
      </c>
      <c r="Y387" s="1" t="e">
        <f>IF(R387&lt;&gt;"",IF(R387=1,"",COUNTIFS($O$112:$O$1378,"&gt;40",#REF!,#REF!)),"")</f>
        <v>#REF!</v>
      </c>
    </row>
    <row r="388" spans="1:34">
      <c r="A388" s="1">
        <f t="shared" si="24"/>
        <v>47447</v>
      </c>
      <c r="B388" s="2" t="str">
        <f t="shared" si="25"/>
        <v>20171113131047</v>
      </c>
      <c r="C388" s="9" t="str">
        <f t="shared" si="26"/>
        <v>20171113</v>
      </c>
      <c r="D388" s="1">
        <v>2017</v>
      </c>
      <c r="E388" s="1">
        <v>11</v>
      </c>
      <c r="F388" s="1">
        <v>13</v>
      </c>
      <c r="G388" s="1">
        <v>13</v>
      </c>
      <c r="H388" s="1">
        <v>10</v>
      </c>
      <c r="I388" s="1">
        <v>47</v>
      </c>
      <c r="J388" s="1">
        <v>967</v>
      </c>
      <c r="K388" s="1" t="s">
        <v>11</v>
      </c>
      <c r="L388" s="1" t="e">
        <f>IF(#REF!=#REF!,IF(K388="Stroke",IF(K389="Stroke",IF((J389-J388)&lt;0,1000+J389-J388,J389-J388),""),""),"")</f>
        <v>#REF!</v>
      </c>
      <c r="M388" s="1" t="s">
        <v>1</v>
      </c>
      <c r="N388" s="1" t="s">
        <v>2</v>
      </c>
      <c r="O388" s="1">
        <v>128</v>
      </c>
      <c r="P388" s="1" t="e">
        <f>IF(#REF!=#REF!,IF(K388="Stroke",IF(K389="Stroke",IF(#REF!=#REF!,IF(Q388=Q389,IF((J389-J388)&lt;0,1000+J389-J388-O388,J389-J388-O388),""),""),""),""),"")</f>
        <v>#REF!</v>
      </c>
      <c r="Q388" s="1">
        <v>1</v>
      </c>
      <c r="R388" s="1" t="e">
        <f>IF(#REF!&lt;&gt;#REF!,COUNTIFS($K$112:$K$1378,$K$112,#REF!,#REF!),"")</f>
        <v>#REF!</v>
      </c>
      <c r="S388" s="1" t="e">
        <f>IF(AND(#REF!&lt;&gt;#REF!,#REF!=#REF!,M388="positive",M389="negative"),1,"")</f>
        <v>#REF!</v>
      </c>
      <c r="T388" s="1" t="e">
        <f>IF(AND(#REF!=#REF!,K:K="stroke",M:M="positive",S388&lt;&gt;"1"),1,"")</f>
        <v>#REF!</v>
      </c>
      <c r="U388" s="1" t="e">
        <f>IF((AND(R388&lt;&gt;"",W388&lt;&gt;1,K:K="stroke",M:M="negative",#REF!=#REF!)),IF(W388&lt;&gt;0,"",1),"")</f>
        <v>#REF!</v>
      </c>
      <c r="V388" s="1" t="e">
        <f t="shared" si="23"/>
        <v>#REF!</v>
      </c>
      <c r="W388" s="1" t="e">
        <f>IF(#REF!&lt;&gt;#REF!,COUNTIFS($K$112:$K$1378,"up",#REF!,#REF!),"")</f>
        <v>#REF!</v>
      </c>
      <c r="X388" s="1" t="e">
        <f>IF(#REF!&lt;&gt;#REF!,COUNTIFS($K$112:$K$1378,"SRS",#REF!,#REF!),"")</f>
        <v>#REF!</v>
      </c>
      <c r="Y388" s="1" t="e">
        <f>IF(R388&lt;&gt;"",IF(R388=1,"",COUNTIFS($O$112:$O$1378,"&gt;40",#REF!,#REF!)),"")</f>
        <v>#REF!</v>
      </c>
    </row>
    <row r="389" spans="1:34">
      <c r="A389" s="5">
        <f t="shared" si="24"/>
        <v>48708</v>
      </c>
      <c r="B389" s="6" t="str">
        <f t="shared" si="25"/>
        <v>20171113133148</v>
      </c>
      <c r="C389" s="5" t="str">
        <f t="shared" si="26"/>
        <v>20171113</v>
      </c>
      <c r="D389" s="5">
        <v>2017</v>
      </c>
      <c r="E389" s="5">
        <v>11</v>
      </c>
      <c r="F389" s="5">
        <v>13</v>
      </c>
      <c r="G389" s="5">
        <v>13</v>
      </c>
      <c r="H389" s="5">
        <v>31</v>
      </c>
      <c r="I389" s="5">
        <v>48</v>
      </c>
      <c r="J389" s="5">
        <v>654</v>
      </c>
      <c r="K389" s="5" t="s">
        <v>11</v>
      </c>
      <c r="L389" s="5" t="e">
        <f>IF(#REF!=#REF!,IF(K389="Stroke",IF(K390="Stroke",IF((J390-J389)&lt;0,1000+J390-J389,J390-J389),""),""),"")</f>
        <v>#REF!</v>
      </c>
      <c r="M389" s="5" t="s">
        <v>1</v>
      </c>
      <c r="N389" s="5" t="s">
        <v>2</v>
      </c>
      <c r="O389" s="5">
        <v>307</v>
      </c>
      <c r="P389" s="5" t="e">
        <f>IF(#REF!=#REF!,IF(K389="Stroke",IF(K390="Stroke",IF(#REF!=#REF!,IF(Q389=Q390,IF((J390-J389)&lt;0,1000+J390-J389-O389,J390-J389-O389),""),""),""),""),"")</f>
        <v>#REF!</v>
      </c>
      <c r="Q389" s="5">
        <v>1</v>
      </c>
      <c r="R389" s="5" t="e">
        <f>IF(#REF!&lt;&gt;#REF!,COUNTIFS($K$112:$K$1378,$K$112,#REF!,#REF!),"")</f>
        <v>#REF!</v>
      </c>
      <c r="S389" s="5" t="e">
        <f>IF(AND(#REF!&lt;&gt;#REF!,#REF!=#REF!,M389="positive",M390="negative"),1,"")</f>
        <v>#REF!</v>
      </c>
      <c r="T389" s="5" t="e">
        <f>IF(AND(#REF!=#REF!,K:K="stroke",M:M="positive",S389&lt;&gt;"1"),1,"")</f>
        <v>#REF!</v>
      </c>
      <c r="U389" s="5" t="e">
        <f>IF((AND(R389&lt;&gt;"",W389&lt;&gt;1,K:K="stroke",M:M="negative",#REF!=#REF!)),IF(W389&lt;&gt;0,"",1),"")</f>
        <v>#REF!</v>
      </c>
      <c r="V389" s="5" t="e">
        <f t="shared" si="23"/>
        <v>#REF!</v>
      </c>
      <c r="W389" s="5" t="e">
        <f>IF(#REF!&lt;&gt;#REF!,COUNTIFS($K$112:$K$1378,"up",#REF!,#REF!),"")</f>
        <v>#REF!</v>
      </c>
      <c r="X389" s="5" t="e">
        <f>IF(#REF!&lt;&gt;#REF!,COUNTIFS($K$112:$K$1378,"SRS",#REF!,#REF!),"")</f>
        <v>#REF!</v>
      </c>
      <c r="Y389" s="5" t="e">
        <f>IF(R389&lt;&gt;"",IF(R389=1,"",COUNTIFS($O$112:$O$1378,"&gt;40",#REF!,#REF!)),"")</f>
        <v>#REF!</v>
      </c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>
      <c r="A390" s="11">
        <f t="shared" si="24"/>
        <v>48708</v>
      </c>
      <c r="B390" s="16" t="str">
        <f t="shared" si="25"/>
        <v>20171113133148</v>
      </c>
      <c r="C390" s="11" t="str">
        <f t="shared" si="26"/>
        <v>20171113</v>
      </c>
      <c r="D390" s="1">
        <v>2017</v>
      </c>
      <c r="E390" s="1">
        <v>11</v>
      </c>
      <c r="F390" s="1">
        <v>13</v>
      </c>
      <c r="G390" s="1">
        <v>13</v>
      </c>
      <c r="H390" s="11">
        <v>31</v>
      </c>
      <c r="I390" s="11">
        <v>48</v>
      </c>
      <c r="J390" s="11">
        <v>659</v>
      </c>
      <c r="K390" s="11" t="s">
        <v>4</v>
      </c>
      <c r="L390" s="1" t="e">
        <f>IF(#REF!=#REF!,IF(K390="Stroke",IF(K391="Stroke",IF((J391-J390)&lt;0,1000+J391-J390,J391-J390),""),""),"")</f>
        <v>#REF!</v>
      </c>
      <c r="M390" s="1" t="s">
        <v>1</v>
      </c>
      <c r="N390" s="1" t="s">
        <v>43</v>
      </c>
      <c r="O390" s="11">
        <v>0</v>
      </c>
      <c r="P390" s="1" t="e">
        <f>IF(#REF!=#REF!,IF(K390="Stroke",IF(K391="Stroke",IF(#REF!=#REF!,IF(Q390=Q391,IF((J391-J390)&lt;0,1000+J391-J390-O390,J391-J390-O390),""),""),""),""),"")</f>
        <v>#REF!</v>
      </c>
      <c r="Q390" s="11">
        <v>1</v>
      </c>
      <c r="R390" s="1" t="e">
        <f>IF(#REF!&lt;&gt;#REF!,COUNTIFS($K$112:$K$1378,$K$112,#REF!,#REF!),"")</f>
        <v>#REF!</v>
      </c>
      <c r="S390" s="1" t="e">
        <f>IF(AND(#REF!&lt;&gt;#REF!,#REF!=#REF!,M390="positive",M391="negative"),1,"")</f>
        <v>#REF!</v>
      </c>
      <c r="T390" s="1" t="e">
        <f>IF(AND(#REF!=#REF!,K:K="stroke",M:M="positive",S390&lt;&gt;"1"),1,"")</f>
        <v>#REF!</v>
      </c>
      <c r="U390" s="1" t="e">
        <f>IF((AND(R390&lt;&gt;"",W390&lt;&gt;1,K:K="stroke",M:M="negative",#REF!=#REF!)),IF(W390&lt;&gt;0,"",1),"")</f>
        <v>#REF!</v>
      </c>
      <c r="V390" s="1" t="e">
        <f t="shared" si="23"/>
        <v>#REF!</v>
      </c>
      <c r="W390" s="1" t="e">
        <f>IF(#REF!&lt;&gt;#REF!,COUNTIFS($K$112:$K$1378,"up",#REF!,#REF!),"")</f>
        <v>#REF!</v>
      </c>
      <c r="X390" s="1" t="e">
        <f>IF(#REF!&lt;&gt;#REF!,COUNTIFS($K$112:$K$1378,"SRS",#REF!,#REF!),"")</f>
        <v>#REF!</v>
      </c>
      <c r="Y390" s="1" t="e">
        <f>IF(R390&lt;&gt;"",IF(R390=1,"",COUNTIFS($O$112:$O$1378,"&gt;40",#REF!,#REF!)),"")</f>
        <v>#REF!</v>
      </c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spans="1:34">
      <c r="A391" s="11">
        <f t="shared" si="24"/>
        <v>48708</v>
      </c>
      <c r="B391" s="16" t="str">
        <f t="shared" si="25"/>
        <v>20171113133148</v>
      </c>
      <c r="C391" s="11" t="str">
        <f t="shared" si="26"/>
        <v>20171113</v>
      </c>
      <c r="D391" s="1">
        <v>2017</v>
      </c>
      <c r="E391" s="1">
        <v>11</v>
      </c>
      <c r="F391" s="1">
        <v>13</v>
      </c>
      <c r="G391" s="1">
        <v>13</v>
      </c>
      <c r="H391" s="11">
        <v>31</v>
      </c>
      <c r="I391" s="11">
        <v>48</v>
      </c>
      <c r="J391" s="11">
        <v>664</v>
      </c>
      <c r="K391" s="11" t="s">
        <v>4</v>
      </c>
      <c r="L391" s="1" t="e">
        <f>IF(#REF!=#REF!,IF(K391="Stroke",IF(K392="Stroke",IF((J392-J391)&lt;0,1000+J392-J391,J392-J391),""),""),"")</f>
        <v>#REF!</v>
      </c>
      <c r="M391" s="1" t="s">
        <v>1</v>
      </c>
      <c r="N391" s="1" t="s">
        <v>43</v>
      </c>
      <c r="O391" s="11">
        <v>0</v>
      </c>
      <c r="P391" s="1" t="e">
        <f>IF(#REF!=#REF!,IF(K391="Stroke",IF(K392="Stroke",IF(#REF!=#REF!,IF(Q391=Q392,IF((J392-J391)&lt;0,1000+J392-J391-O391,J392-J391-O391),""),""),""),""),"")</f>
        <v>#REF!</v>
      </c>
      <c r="Q391" s="11">
        <v>1</v>
      </c>
      <c r="R391" s="1" t="e">
        <f>IF(#REF!&lt;&gt;#REF!,COUNTIFS($K$112:$K$1378,$K$112,#REF!,#REF!),"")</f>
        <v>#REF!</v>
      </c>
      <c r="S391" s="1" t="e">
        <f>IF(AND(#REF!&lt;&gt;#REF!,#REF!=#REF!,M391="positive",M392="negative"),1,"")</f>
        <v>#REF!</v>
      </c>
      <c r="T391" s="1" t="e">
        <f>IF(AND(#REF!=#REF!,K:K="stroke",M:M="positive",S391&lt;&gt;"1"),1,"")</f>
        <v>#REF!</v>
      </c>
      <c r="U391" s="1" t="e">
        <f>IF((AND(R391&lt;&gt;"",W391&lt;&gt;1,K:K="stroke",M:M="negative",#REF!=#REF!)),IF(W391&lt;&gt;0,"",1),"")</f>
        <v>#REF!</v>
      </c>
      <c r="V391" s="1" t="e">
        <f t="shared" si="23"/>
        <v>#REF!</v>
      </c>
      <c r="W391" s="1" t="e">
        <f>IF(#REF!&lt;&gt;#REF!,COUNTIFS($K$112:$K$1378,"up",#REF!,#REF!),"")</f>
        <v>#REF!</v>
      </c>
      <c r="X391" s="1" t="e">
        <f>IF(#REF!&lt;&gt;#REF!,COUNTIFS($K$112:$K$1378,"SRS",#REF!,#REF!),"")</f>
        <v>#REF!</v>
      </c>
      <c r="Y391" s="1" t="e">
        <f>IF(R391&lt;&gt;"",IF(R391=1,"",COUNTIFS($O$112:$O$1378,"&gt;40",#REF!,#REF!)),"")</f>
        <v>#REF!</v>
      </c>
      <c r="Z391" s="11" t="s">
        <v>44</v>
      </c>
      <c r="AA391" s="11"/>
      <c r="AB391" s="11"/>
      <c r="AC391" s="11"/>
      <c r="AD391" s="11"/>
      <c r="AE391" s="11"/>
      <c r="AF391" s="11"/>
      <c r="AG391" s="11"/>
      <c r="AH391" s="11"/>
    </row>
    <row r="392" spans="1:34">
      <c r="A392" s="11">
        <f t="shared" si="24"/>
        <v>48708</v>
      </c>
      <c r="B392" s="16" t="str">
        <f t="shared" si="25"/>
        <v>20171113133148</v>
      </c>
      <c r="C392" s="11" t="str">
        <f t="shared" si="26"/>
        <v>20171113</v>
      </c>
      <c r="D392" s="1">
        <v>2017</v>
      </c>
      <c r="E392" s="1">
        <v>11</v>
      </c>
      <c r="F392" s="1">
        <v>13</v>
      </c>
      <c r="G392" s="1">
        <v>13</v>
      </c>
      <c r="H392" s="11">
        <v>31</v>
      </c>
      <c r="I392" s="11">
        <v>48</v>
      </c>
      <c r="J392" s="11">
        <v>721</v>
      </c>
      <c r="K392" s="11" t="s">
        <v>4</v>
      </c>
      <c r="L392" s="1" t="e">
        <f>IF(#REF!=#REF!,IF(K392="Stroke",IF(K393="Stroke",IF((J393-J392)&lt;0,1000+J393-J392,J393-J392),""),""),"")</f>
        <v>#REF!</v>
      </c>
      <c r="M392" s="1" t="s">
        <v>1</v>
      </c>
      <c r="N392" s="1" t="s">
        <v>43</v>
      </c>
      <c r="O392" s="11">
        <v>0</v>
      </c>
      <c r="P392" s="1" t="e">
        <f>IF(#REF!=#REF!,IF(K392="Stroke",IF(K393="Stroke",IF(#REF!=#REF!,IF(Q392=Q393,IF((J393-J392)&lt;0,1000+J393-J392-O392,J393-J392-O392),""),""),""),""),"")</f>
        <v>#REF!</v>
      </c>
      <c r="Q392" s="11">
        <v>1</v>
      </c>
      <c r="R392" s="1" t="e">
        <f>IF(#REF!&lt;&gt;#REF!,COUNTIFS($K$112:$K$1378,$K$112,#REF!,#REF!),"")</f>
        <v>#REF!</v>
      </c>
      <c r="S392" s="1" t="e">
        <f>IF(AND(#REF!&lt;&gt;#REF!,#REF!=#REF!,M392="positive",M393="negative"),1,"")</f>
        <v>#REF!</v>
      </c>
      <c r="T392" s="1" t="e">
        <f>IF(AND(#REF!=#REF!,K:K="stroke",M:M="positive",S392&lt;&gt;"1"),1,"")</f>
        <v>#REF!</v>
      </c>
      <c r="U392" s="1" t="e">
        <f>IF((AND(R392&lt;&gt;"",W392&lt;&gt;1,K:K="stroke",M:M="negative",#REF!=#REF!)),IF(W392&lt;&gt;0,"",1),"")</f>
        <v>#REF!</v>
      </c>
      <c r="V392" s="1" t="e">
        <f t="shared" si="23"/>
        <v>#REF!</v>
      </c>
      <c r="W392" s="1" t="e">
        <f>IF(#REF!&lt;&gt;#REF!,COUNTIFS($K$112:$K$1378,"up",#REF!,#REF!),"")</f>
        <v>#REF!</v>
      </c>
      <c r="X392" s="1" t="e">
        <f>IF(#REF!&lt;&gt;#REF!,COUNTIFS($K$112:$K$1378,"SRS",#REF!,#REF!),"")</f>
        <v>#REF!</v>
      </c>
      <c r="Y392" s="1" t="e">
        <f>IF(R392&lt;&gt;"",IF(R392=1,"",COUNTIFS($O$112:$O$1378,"&gt;40",#REF!,#REF!)),"")</f>
        <v>#REF!</v>
      </c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spans="1:34">
      <c r="A393" s="1">
        <f t="shared" si="24"/>
        <v>48708</v>
      </c>
      <c r="B393" s="2" t="str">
        <f t="shared" si="25"/>
        <v>20171113133148</v>
      </c>
      <c r="C393" s="11" t="str">
        <f t="shared" si="26"/>
        <v>20171113</v>
      </c>
      <c r="D393" s="1">
        <v>2017</v>
      </c>
      <c r="E393" s="1">
        <v>11</v>
      </c>
      <c r="F393" s="1">
        <v>13</v>
      </c>
      <c r="G393" s="1">
        <v>13</v>
      </c>
      <c r="H393" s="1">
        <v>31</v>
      </c>
      <c r="I393" s="1">
        <v>48</v>
      </c>
      <c r="J393" s="1">
        <v>999</v>
      </c>
      <c r="K393" s="1" t="s">
        <v>11</v>
      </c>
      <c r="L393" s="1" t="e">
        <f>IF(#REF!=#REF!,IF(K393="Stroke",IF(K394="Stroke",IF((J394-J393)&lt;0,1000+J394-J393,J394-J393),""),""),"")</f>
        <v>#REF!</v>
      </c>
      <c r="M393" s="1" t="s">
        <v>1</v>
      </c>
      <c r="N393" s="1" t="s">
        <v>43</v>
      </c>
      <c r="O393" s="1">
        <v>22</v>
      </c>
      <c r="P393" s="1" t="e">
        <f>IF(#REF!=#REF!,IF(K393="Stroke",IF(K394="Stroke",IF(#REF!=#REF!,IF(Q393=Q394,IF((J394-J393)&lt;0,1000+J394-J393-O393,J394-J393-O393),""),""),""),""),"")</f>
        <v>#REF!</v>
      </c>
      <c r="Q393" s="1">
        <v>1</v>
      </c>
      <c r="R393" s="1" t="e">
        <f>IF(#REF!&lt;&gt;#REF!,COUNTIFS($K$112:$K$1378,$K$112,#REF!,#REF!),"")</f>
        <v>#REF!</v>
      </c>
      <c r="S393" s="1" t="e">
        <f>IF(AND(#REF!&lt;&gt;#REF!,#REF!=#REF!,M393="positive",M394="negative"),1,"")</f>
        <v>#REF!</v>
      </c>
      <c r="T393" s="1" t="e">
        <f>IF(AND(#REF!=#REF!,K:K="stroke",M:M="positive",S393&lt;&gt;"1"),1,"")</f>
        <v>#REF!</v>
      </c>
      <c r="U393" s="1" t="e">
        <f>IF((AND(R393&lt;&gt;"",W393&lt;&gt;1,K:K="stroke",M:M="negative",#REF!=#REF!)),IF(W393&lt;&gt;0,"",1),"")</f>
        <v>#REF!</v>
      </c>
      <c r="V393" s="1" t="e">
        <f t="shared" si="23"/>
        <v>#REF!</v>
      </c>
      <c r="W393" s="1" t="e">
        <f>IF(#REF!&lt;&gt;#REF!,COUNTIFS($K$112:$K$1378,"up",#REF!,#REF!),"")</f>
        <v>#REF!</v>
      </c>
      <c r="X393" s="1" t="e">
        <f>IF(#REF!&lt;&gt;#REF!,COUNTIFS($K$112:$K$1378,"SRS",#REF!,#REF!),"")</f>
        <v>#REF!</v>
      </c>
      <c r="Y393" s="1" t="e">
        <f>IF(R393&lt;&gt;"",IF(R393=1,"",COUNTIFS($O$112:$O$1378,"&gt;40",#REF!,#REF!)),"")</f>
        <v>#REF!</v>
      </c>
    </row>
    <row r="394" spans="1:34" s="5" customFormat="1">
      <c r="A394" s="5">
        <f t="shared" si="24"/>
        <v>71452</v>
      </c>
      <c r="B394" s="6" t="str">
        <f t="shared" si="25"/>
        <v>20171114195052</v>
      </c>
      <c r="C394" s="5" t="str">
        <f t="shared" si="26"/>
        <v>20171114</v>
      </c>
      <c r="D394" s="5">
        <v>2017</v>
      </c>
      <c r="E394" s="5">
        <v>11</v>
      </c>
      <c r="F394" s="5">
        <v>14</v>
      </c>
      <c r="G394" s="5">
        <v>19</v>
      </c>
      <c r="H394" s="5">
        <v>50</v>
      </c>
      <c r="I394" s="5">
        <v>52</v>
      </c>
      <c r="J394" s="5">
        <v>973</v>
      </c>
      <c r="K394" s="5" t="s">
        <v>11</v>
      </c>
      <c r="L394" s="5" t="e">
        <f>IF(#REF!=#REF!,IF(K394="Stroke",IF(K395="Stroke",IF((J395-J394)&lt;0,1000+J395-J394,J395-J394),""),""),"")</f>
        <v>#REF!</v>
      </c>
      <c r="M394" s="5" t="s">
        <v>1</v>
      </c>
      <c r="N394" s="5" t="s">
        <v>2</v>
      </c>
      <c r="O394" s="5">
        <v>13</v>
      </c>
      <c r="P394" s="5" t="e">
        <f>IF(#REF!=#REF!,IF(K394="Stroke",IF(K395="Stroke",IF(#REF!=#REF!,IF(Q394=Q395,IF((J395-J394)&lt;0,1000+J395-J394-O394,J395-J394-O394),""),""),""),""),"")</f>
        <v>#REF!</v>
      </c>
      <c r="Q394" s="5">
        <v>1</v>
      </c>
      <c r="R394" s="5" t="e">
        <f>IF(#REF!&lt;&gt;#REF!,COUNTIFS($K$112:$K$1378,$K$112,#REF!,#REF!),"")</f>
        <v>#REF!</v>
      </c>
      <c r="S394" s="5" t="e">
        <f>IF(AND(#REF!&lt;&gt;#REF!,#REF!=#REF!,M394="positive",M395="negative"),1,"")</f>
        <v>#REF!</v>
      </c>
      <c r="T394" s="5" t="e">
        <f>IF(AND(#REF!=#REF!,K:K="stroke",M:M="positive",S394&lt;&gt;"1"),1,"")</f>
        <v>#REF!</v>
      </c>
      <c r="U394" s="5" t="e">
        <f>IF((AND(R394&lt;&gt;"",W394&lt;&gt;1,K:K="stroke",M:M="negative",#REF!=#REF!)),IF(W394&lt;&gt;0,"",1),"")</f>
        <v>#REF!</v>
      </c>
      <c r="V394" s="5" t="e">
        <f t="shared" si="23"/>
        <v>#REF!</v>
      </c>
      <c r="W394" s="5" t="e">
        <f>IF(#REF!&lt;&gt;#REF!,COUNTIFS($K$112:$K$1378,"up",#REF!,#REF!),"")</f>
        <v>#REF!</v>
      </c>
      <c r="X394" s="5" t="e">
        <f>IF(#REF!&lt;&gt;#REF!,COUNTIFS($K$112:$K$1378,"SRS",#REF!,#REF!),"")</f>
        <v>#REF!</v>
      </c>
      <c r="Y394" s="5" t="e">
        <f>IF(R394&lt;&gt;"",IF(R394=1,"",COUNTIFS($O$112:$O$1378,"&gt;40",#REF!,#REF!)),"")</f>
        <v>#REF!</v>
      </c>
      <c r="Z394" s="5" t="s">
        <v>45</v>
      </c>
    </row>
    <row r="395" spans="1:34">
      <c r="A395" s="5">
        <f t="shared" si="24"/>
        <v>71669</v>
      </c>
      <c r="B395" s="6" t="str">
        <f t="shared" si="25"/>
        <v>20171114195429</v>
      </c>
      <c r="C395" s="5" t="str">
        <f t="shared" si="26"/>
        <v>20171114</v>
      </c>
      <c r="D395" s="5">
        <v>2017</v>
      </c>
      <c r="E395" s="5">
        <v>11</v>
      </c>
      <c r="F395" s="5">
        <v>14</v>
      </c>
      <c r="G395" s="5">
        <v>19</v>
      </c>
      <c r="H395" s="5">
        <v>54</v>
      </c>
      <c r="I395" s="5">
        <v>29</v>
      </c>
      <c r="J395" s="5">
        <v>303</v>
      </c>
      <c r="K395" s="5" t="s">
        <v>11</v>
      </c>
      <c r="L395" s="5" t="e">
        <f>IF(#REF!=#REF!,IF(K395="Stroke",IF(K396="Stroke",IF((J396-J395)&lt;0,1000+J396-J395,J396-J395),""),""),"")</f>
        <v>#REF!</v>
      </c>
      <c r="M395" s="5" t="s">
        <v>1</v>
      </c>
      <c r="N395" s="5" t="s">
        <v>41</v>
      </c>
      <c r="O395" s="5">
        <v>9</v>
      </c>
      <c r="P395" s="5" t="e">
        <f>IF(#REF!=#REF!,IF(K395="Stroke",IF(K396="Stroke",IF(#REF!=#REF!,IF(Q395=Q396,IF((J396-J395)&lt;0,1000+J396-J395-O395,J396-J395-O395),""),""),""),""),"")</f>
        <v>#REF!</v>
      </c>
      <c r="Q395" s="5">
        <v>1</v>
      </c>
      <c r="R395" s="5" t="e">
        <f>IF(#REF!&lt;&gt;#REF!,COUNTIFS($K$112:$K$1378,$K$112,#REF!,#REF!),"")</f>
        <v>#REF!</v>
      </c>
      <c r="S395" s="5" t="e">
        <f>IF(AND(#REF!&lt;&gt;#REF!,#REF!=#REF!,M395="positive",M396="negative"),1,"")</f>
        <v>#REF!</v>
      </c>
      <c r="T395" s="5" t="e">
        <f>IF(AND(#REF!=#REF!,K:K="stroke",M:M="positive",S395&lt;&gt;"1"),1,"")</f>
        <v>#REF!</v>
      </c>
      <c r="U395" s="5" t="e">
        <f>IF((AND(R395&lt;&gt;"",W395&lt;&gt;1,K:K="stroke",M:M="negative",#REF!=#REF!)),IF(W395&lt;&gt;0,"",1),"")</f>
        <v>#REF!</v>
      </c>
      <c r="V395" s="5" t="e">
        <f t="shared" si="23"/>
        <v>#REF!</v>
      </c>
      <c r="W395" s="5" t="e">
        <f>IF(#REF!&lt;&gt;#REF!,COUNTIFS($K$112:$K$1378,"up",#REF!,#REF!),"")</f>
        <v>#REF!</v>
      </c>
      <c r="X395" s="5" t="e">
        <f>IF(#REF!&lt;&gt;#REF!,COUNTIFS($K$112:$K$1378,"SRS",#REF!,#REF!),"")</f>
        <v>#REF!</v>
      </c>
      <c r="Y395" s="5" t="e">
        <f>IF(R395&lt;&gt;"",IF(R395=1,"",COUNTIFS($O$112:$O$1378,"&gt;40",#REF!,#REF!)),"")</f>
        <v>#REF!</v>
      </c>
      <c r="Z395" s="5" t="s">
        <v>46</v>
      </c>
      <c r="AA395" s="5"/>
      <c r="AB395" s="5"/>
      <c r="AC395" s="5"/>
      <c r="AD395" s="5"/>
      <c r="AE395" s="5"/>
      <c r="AF395" s="5"/>
      <c r="AG395" s="5"/>
      <c r="AH395" s="5"/>
    </row>
    <row r="396" spans="1:34">
      <c r="A396" s="5">
        <f t="shared" si="24"/>
        <v>72083</v>
      </c>
      <c r="B396" s="6" t="str">
        <f t="shared" si="25"/>
        <v>2017111420123</v>
      </c>
      <c r="C396" s="5" t="str">
        <f t="shared" si="26"/>
        <v>20171114</v>
      </c>
      <c r="D396" s="5">
        <v>2017</v>
      </c>
      <c r="E396" s="5">
        <v>11</v>
      </c>
      <c r="F396" s="5">
        <v>14</v>
      </c>
      <c r="G396" s="5">
        <v>20</v>
      </c>
      <c r="H396" s="5">
        <v>1</v>
      </c>
      <c r="I396" s="5">
        <v>23</v>
      </c>
      <c r="J396" s="5">
        <v>621</v>
      </c>
      <c r="K396" s="5" t="s">
        <v>11</v>
      </c>
      <c r="L396" s="5" t="e">
        <f>IF(#REF!=#REF!,IF(K396="Stroke",IF(K397="Stroke",IF((J397-J396)&lt;0,1000+J397-J396,J397-J396),""),""),"")</f>
        <v>#REF!</v>
      </c>
      <c r="M396" s="5" t="s">
        <v>1</v>
      </c>
      <c r="N396" s="5" t="s">
        <v>43</v>
      </c>
      <c r="O396" s="5">
        <v>1</v>
      </c>
      <c r="P396" s="5" t="e">
        <f>IF(#REF!=#REF!,IF(K396="Stroke",IF(K397="Stroke",IF(#REF!=#REF!,IF(Q396=Q397,IF((J397-J396)&lt;0,1000+J397-J396-O396,J397-J396-O396),""),""),""),""),"")</f>
        <v>#REF!</v>
      </c>
      <c r="Q396" s="5">
        <v>1</v>
      </c>
      <c r="R396" s="5" t="e">
        <f>IF(#REF!&lt;&gt;#REF!,COUNTIFS($K$112:$K$1378,$K$112,#REF!,#REF!),"")</f>
        <v>#REF!</v>
      </c>
      <c r="S396" s="5" t="e">
        <f>IF(AND(#REF!&lt;&gt;#REF!,#REF!=#REF!,M396="positive",M397="negative"),1,"")</f>
        <v>#REF!</v>
      </c>
      <c r="T396" s="5" t="e">
        <f>IF(AND(#REF!=#REF!,K:K="stroke",M:M="positive",S396&lt;&gt;"1"),1,"")</f>
        <v>#REF!</v>
      </c>
      <c r="U396" s="5" t="e">
        <f>IF((AND(R396&lt;&gt;"",W396&lt;&gt;1,K:K="stroke",M:M="negative",#REF!=#REF!)),IF(W396&lt;&gt;0,"",1),"")</f>
        <v>#REF!</v>
      </c>
      <c r="V396" s="5" t="e">
        <f t="shared" si="23"/>
        <v>#REF!</v>
      </c>
      <c r="W396" s="5" t="e">
        <f>IF(#REF!&lt;&gt;#REF!,COUNTIFS($K$112:$K$1378,"up",#REF!,#REF!),"")</f>
        <v>#REF!</v>
      </c>
      <c r="X396" s="5" t="e">
        <f>IF(#REF!&lt;&gt;#REF!,COUNTIFS($K$112:$K$1378,"SRS",#REF!,#REF!),"")</f>
        <v>#REF!</v>
      </c>
      <c r="Y396" s="5" t="e">
        <f>IF(R396&lt;&gt;"",IF(R396=1,"",COUNTIFS($O$112:$O$1378,"&gt;40",#REF!,#REF!)),"")</f>
        <v>#REF!</v>
      </c>
      <c r="Z396" s="5" t="s">
        <v>47</v>
      </c>
      <c r="AA396" s="5"/>
      <c r="AB396" s="5"/>
      <c r="AC396" s="5"/>
      <c r="AD396" s="5"/>
      <c r="AE396" s="5"/>
      <c r="AF396" s="5"/>
      <c r="AG396" s="5"/>
      <c r="AH396" s="5"/>
    </row>
    <row r="397" spans="1:34">
      <c r="A397" s="1">
        <f t="shared" si="24"/>
        <v>72083</v>
      </c>
      <c r="B397" s="2" t="str">
        <f t="shared" si="25"/>
        <v>2017111420123</v>
      </c>
      <c r="C397" s="1" t="str">
        <f t="shared" si="26"/>
        <v>20171114</v>
      </c>
      <c r="D397" s="1">
        <v>2017</v>
      </c>
      <c r="E397" s="1">
        <v>11</v>
      </c>
      <c r="F397" s="1">
        <v>14</v>
      </c>
      <c r="G397" s="1">
        <v>20</v>
      </c>
      <c r="H397" s="1">
        <v>1</v>
      </c>
      <c r="I397" s="1">
        <v>23</v>
      </c>
      <c r="J397" s="1">
        <v>638</v>
      </c>
      <c r="K397" s="1" t="s">
        <v>11</v>
      </c>
      <c r="L397" s="1" t="e">
        <f>IF(#REF!=#REF!,IF(K397="Stroke",IF(K398="Stroke",IF((J398-J397)&lt;0,1000+J398-J397,J398-J397),""),""),"")</f>
        <v>#REF!</v>
      </c>
      <c r="M397" s="1" t="s">
        <v>1</v>
      </c>
      <c r="N397" s="1" t="s">
        <v>2</v>
      </c>
      <c r="O397" s="1">
        <v>1</v>
      </c>
      <c r="P397" s="1" t="e">
        <f>IF(#REF!=#REF!,IF(K397="Stroke",IF(K398="Stroke",IF(#REF!=#REF!,IF(Q397=Q398,IF((J398-J397)&lt;0,1000+J398-J397-O397,J398-J397-O397),""),""),""),""),"")</f>
        <v>#REF!</v>
      </c>
      <c r="Q397" s="1">
        <v>1</v>
      </c>
      <c r="R397" s="1" t="e">
        <f>IF(#REF!&lt;&gt;#REF!,COUNTIFS($K$112:$K$1378,$K$112,#REF!,#REF!),"")</f>
        <v>#REF!</v>
      </c>
      <c r="S397" s="1" t="e">
        <f>IF(AND(#REF!&lt;&gt;#REF!,#REF!=#REF!,M397="positive",M398="negative"),1,"")</f>
        <v>#REF!</v>
      </c>
      <c r="T397" s="1" t="e">
        <f>IF(AND(#REF!=#REF!,K:K="stroke",M:M="positive",S397&lt;&gt;"1"),1,"")</f>
        <v>#REF!</v>
      </c>
      <c r="U397" s="1" t="e">
        <f>IF((AND(R397&lt;&gt;"",W397&lt;&gt;1,K:K="stroke",M:M="negative",#REF!=#REF!)),IF(W397&lt;&gt;0,"",1),"")</f>
        <v>#REF!</v>
      </c>
      <c r="V397" s="1" t="e">
        <f t="shared" si="23"/>
        <v>#REF!</v>
      </c>
      <c r="W397" s="1" t="e">
        <f>IF(#REF!&lt;&gt;#REF!,COUNTIFS($K$112:$K$1378,"up",#REF!,#REF!),"")</f>
        <v>#REF!</v>
      </c>
      <c r="X397" s="1" t="e">
        <f>IF(#REF!&lt;&gt;#REF!,COUNTIFS($K$112:$K$1378,"SRS",#REF!,#REF!),"")</f>
        <v>#REF!</v>
      </c>
      <c r="Y397" s="1" t="e">
        <f>IF(R397&lt;&gt;"",IF(R397=1,"",COUNTIFS($O$112:$O$1378,"&gt;40",#REF!,#REF!)),"")</f>
        <v>#REF!</v>
      </c>
    </row>
    <row r="398" spans="1:34">
      <c r="A398" s="1">
        <f t="shared" si="24"/>
        <v>72083</v>
      </c>
      <c r="B398" s="2" t="str">
        <f t="shared" si="25"/>
        <v>2017111420123</v>
      </c>
      <c r="C398" s="1" t="str">
        <f t="shared" si="26"/>
        <v>20171114</v>
      </c>
      <c r="D398" s="1">
        <v>2017</v>
      </c>
      <c r="E398" s="1">
        <v>11</v>
      </c>
      <c r="F398" s="1">
        <v>14</v>
      </c>
      <c r="G398" s="1">
        <v>20</v>
      </c>
      <c r="H398" s="1">
        <v>1</v>
      </c>
      <c r="I398" s="1">
        <v>23</v>
      </c>
      <c r="J398" s="1">
        <v>664</v>
      </c>
      <c r="K398" s="1" t="s">
        <v>11</v>
      </c>
      <c r="L398" s="1" t="e">
        <f>IF(#REF!=#REF!,IF(K398="Stroke",IF(K399="Stroke",IF((J399-J398)&lt;0,1000+J399-J398,J399-J398),""),""),"")</f>
        <v>#REF!</v>
      </c>
      <c r="M398" s="1" t="s">
        <v>1</v>
      </c>
      <c r="N398" s="1" t="s">
        <v>43</v>
      </c>
      <c r="O398" s="1">
        <v>1</v>
      </c>
      <c r="P398" s="1" t="e">
        <f>IF(#REF!=#REF!,IF(K398="Stroke",IF(K399="Stroke",IF(#REF!=#REF!,IF(Q398=Q399,IF((J399-J398)&lt;0,1000+J399-J398-O398,J399-J398-O398),""),""),""),""),"")</f>
        <v>#REF!</v>
      </c>
      <c r="Q398" s="1">
        <v>1</v>
      </c>
      <c r="R398" s="1" t="e">
        <f>IF(#REF!&lt;&gt;#REF!,COUNTIFS($K$112:$K$1378,$K$112,#REF!,#REF!),"")</f>
        <v>#REF!</v>
      </c>
      <c r="S398" s="1" t="e">
        <f>IF(AND(#REF!&lt;&gt;#REF!,#REF!=#REF!,M398="positive",M399="negative"),1,"")</f>
        <v>#REF!</v>
      </c>
      <c r="T398" s="1" t="e">
        <f>IF(AND(#REF!=#REF!,K:K="stroke",M:M="positive",S398&lt;&gt;"1"),1,"")</f>
        <v>#REF!</v>
      </c>
      <c r="U398" s="1" t="e">
        <f>IF((AND(R398&lt;&gt;"",W398&lt;&gt;1,K:K="stroke",M:M="negative",#REF!=#REF!)),IF(W398&lt;&gt;0,"",1),"")</f>
        <v>#REF!</v>
      </c>
      <c r="V398" s="1" t="e">
        <f t="shared" si="23"/>
        <v>#REF!</v>
      </c>
      <c r="W398" s="1" t="e">
        <f>IF(#REF!&lt;&gt;#REF!,COUNTIFS($K$112:$K$1378,"up",#REF!,#REF!),"")</f>
        <v>#REF!</v>
      </c>
      <c r="X398" s="1" t="e">
        <f>IF(#REF!&lt;&gt;#REF!,COUNTIFS($K$112:$K$1378,"SRS",#REF!,#REF!),"")</f>
        <v>#REF!</v>
      </c>
      <c r="Y398" s="1" t="e">
        <f>IF(R398&lt;&gt;"",IF(R398=1,"",COUNTIFS($O$112:$O$1378,"&gt;40",#REF!,#REF!)),"")</f>
        <v>#REF!</v>
      </c>
    </row>
    <row r="399" spans="1:34">
      <c r="A399" s="1">
        <f t="shared" si="24"/>
        <v>72083</v>
      </c>
      <c r="B399" s="2" t="str">
        <f t="shared" si="25"/>
        <v>2017111420123</v>
      </c>
      <c r="C399" s="1" t="str">
        <f t="shared" si="26"/>
        <v>20171114</v>
      </c>
      <c r="D399" s="1">
        <v>2017</v>
      </c>
      <c r="E399" s="1">
        <v>11</v>
      </c>
      <c r="F399" s="1">
        <v>14</v>
      </c>
      <c r="G399" s="1">
        <v>20</v>
      </c>
      <c r="H399" s="1">
        <v>1</v>
      </c>
      <c r="I399" s="1">
        <v>23</v>
      </c>
      <c r="J399" s="1">
        <v>712</v>
      </c>
      <c r="K399" s="1" t="s">
        <v>11</v>
      </c>
      <c r="L399" s="1" t="e">
        <f>IF(#REF!=#REF!,IF(K399="Stroke",IF(K400="Stroke",IF((J400-J399)&lt;0,1000+J400-J399,J400-J399),""),""),"")</f>
        <v>#REF!</v>
      </c>
      <c r="M399" s="1" t="s">
        <v>1</v>
      </c>
      <c r="N399" s="1" t="s">
        <v>43</v>
      </c>
      <c r="O399" s="1">
        <v>1</v>
      </c>
      <c r="P399" s="1" t="e">
        <f>IF(#REF!=#REF!,IF(K399="Stroke",IF(K400="Stroke",IF(#REF!=#REF!,IF(Q399=Q400,IF((J400-J399)&lt;0,1000+J400-J399-O399,J400-J399-O399),""),""),""),""),"")</f>
        <v>#REF!</v>
      </c>
      <c r="Q399" s="1">
        <v>1</v>
      </c>
      <c r="R399" s="1" t="e">
        <f>IF(#REF!&lt;&gt;#REF!,COUNTIFS($K$112:$K$1378,$K$112,#REF!,#REF!),"")</f>
        <v>#REF!</v>
      </c>
      <c r="S399" s="1" t="e">
        <f>IF(AND(#REF!&lt;&gt;#REF!,#REF!=#REF!,M399="positive",M400="negative"),1,"")</f>
        <v>#REF!</v>
      </c>
      <c r="T399" s="1" t="e">
        <f>IF(AND(#REF!=#REF!,K:K="stroke",M:M="positive",S399&lt;&gt;"1"),1,"")</f>
        <v>#REF!</v>
      </c>
      <c r="U399" s="1" t="e">
        <f>IF((AND(R399&lt;&gt;"",W399&lt;&gt;1,K:K="stroke",M:M="negative",#REF!=#REF!)),IF(W399&lt;&gt;0,"",1),"")</f>
        <v>#REF!</v>
      </c>
      <c r="V399" s="1" t="e">
        <f t="shared" si="23"/>
        <v>#REF!</v>
      </c>
      <c r="W399" s="1" t="e">
        <f>IF(#REF!&lt;&gt;#REF!,COUNTIFS($K$112:$K$1378,"up",#REF!,#REF!),"")</f>
        <v>#REF!</v>
      </c>
      <c r="X399" s="1" t="e">
        <f>IF(#REF!&lt;&gt;#REF!,COUNTIFS($K$112:$K$1378,"SRS",#REF!,#REF!),"")</f>
        <v>#REF!</v>
      </c>
      <c r="Y399" s="1" t="e">
        <f>IF(R399&lt;&gt;"",IF(R399=1,"",COUNTIFS($O$112:$O$1378,"&gt;40",#REF!,#REF!)),"")</f>
        <v>#REF!</v>
      </c>
    </row>
    <row r="400" spans="1:34" s="5" customFormat="1">
      <c r="A400" s="1">
        <f t="shared" si="24"/>
        <v>72083</v>
      </c>
      <c r="B400" s="2" t="str">
        <f t="shared" si="25"/>
        <v>2017111420123</v>
      </c>
      <c r="C400" s="1" t="str">
        <f t="shared" si="26"/>
        <v>20171114</v>
      </c>
      <c r="D400" s="1">
        <v>2017</v>
      </c>
      <c r="E400" s="1">
        <v>11</v>
      </c>
      <c r="F400" s="1">
        <v>14</v>
      </c>
      <c r="G400" s="1">
        <v>20</v>
      </c>
      <c r="H400" s="1">
        <v>1</v>
      </c>
      <c r="I400" s="1">
        <v>23</v>
      </c>
      <c r="J400" s="1">
        <v>760</v>
      </c>
      <c r="K400" s="1" t="s">
        <v>11</v>
      </c>
      <c r="L400" s="1" t="e">
        <f>IF(#REF!=#REF!,IF(K400="Stroke",IF(K401="Stroke",IF((J401-J400)&lt;0,1000+J401-J400,J401-J400),""),""),"")</f>
        <v>#REF!</v>
      </c>
      <c r="M400" s="1" t="s">
        <v>1</v>
      </c>
      <c r="N400" s="1" t="s">
        <v>43</v>
      </c>
      <c r="O400" s="1">
        <v>1</v>
      </c>
      <c r="P400" s="1" t="e">
        <f>IF(#REF!=#REF!,IF(K400="Stroke",IF(K401="Stroke",IF(#REF!=#REF!,IF(Q400=Q401,IF((J401-J400)&lt;0,1000+J401-J400-O400,J401-J400-O400),""),""),""),""),"")</f>
        <v>#REF!</v>
      </c>
      <c r="Q400" s="1">
        <v>1</v>
      </c>
      <c r="R400" s="1" t="e">
        <f>IF(#REF!&lt;&gt;#REF!,COUNTIFS($K$112:$K$1378,$K$112,#REF!,#REF!),"")</f>
        <v>#REF!</v>
      </c>
      <c r="S400" s="1" t="e">
        <f>IF(AND(#REF!&lt;&gt;#REF!,#REF!=#REF!,M400="positive",M401="negative"),1,"")</f>
        <v>#REF!</v>
      </c>
      <c r="T400" s="1" t="e">
        <f>IF(AND(#REF!=#REF!,K:K="stroke",M:M="positive",S400&lt;&gt;"1"),1,"")</f>
        <v>#REF!</v>
      </c>
      <c r="U400" s="1" t="e">
        <f>IF((AND(R400&lt;&gt;"",W400&lt;&gt;1,K:K="stroke",M:M="negative",#REF!=#REF!)),IF(W400&lt;&gt;0,"",1),"")</f>
        <v>#REF!</v>
      </c>
      <c r="V400" s="1" t="e">
        <f t="shared" si="23"/>
        <v>#REF!</v>
      </c>
      <c r="W400" s="1" t="e">
        <f>IF(#REF!&lt;&gt;#REF!,COUNTIFS($K$112:$K$1378,"up",#REF!,#REF!),"")</f>
        <v>#REF!</v>
      </c>
      <c r="X400" s="1" t="e">
        <f>IF(#REF!&lt;&gt;#REF!,COUNTIFS($K$112:$K$1378,"SRS",#REF!,#REF!),"")</f>
        <v>#REF!</v>
      </c>
      <c r="Y400" s="1" t="e">
        <f>IF(R400&lt;&gt;"",IF(R400=1,"",COUNTIFS($O$112:$O$1378,"&gt;40",#REF!,#REF!)),"")</f>
        <v>#REF!</v>
      </c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>
      <c r="A401" s="1">
        <f t="shared" si="24"/>
        <v>72083</v>
      </c>
      <c r="B401" s="2" t="str">
        <f t="shared" si="25"/>
        <v>2017111420123</v>
      </c>
      <c r="C401" s="1" t="str">
        <f t="shared" si="26"/>
        <v>20171114</v>
      </c>
      <c r="D401" s="1">
        <v>2017</v>
      </c>
      <c r="E401" s="1">
        <v>11</v>
      </c>
      <c r="F401" s="1">
        <v>14</v>
      </c>
      <c r="G401" s="1">
        <v>20</v>
      </c>
      <c r="H401" s="1">
        <v>1</v>
      </c>
      <c r="I401" s="1">
        <v>23</v>
      </c>
      <c r="J401" s="1">
        <v>800</v>
      </c>
      <c r="K401" s="1" t="s">
        <v>11</v>
      </c>
      <c r="L401" s="1" t="e">
        <f>IF(#REF!=#REF!,IF(K401="Stroke",IF(K402="Stroke",IF((J402-J401)&lt;0,1000+J402-J401,J402-J401),""),""),"")</f>
        <v>#REF!</v>
      </c>
      <c r="M401" s="1" t="s">
        <v>1</v>
      </c>
      <c r="N401" s="1" t="s">
        <v>2</v>
      </c>
      <c r="O401" s="1">
        <v>1</v>
      </c>
      <c r="P401" s="1" t="e">
        <f>IF(#REF!=#REF!,IF(K401="Stroke",IF(K402="Stroke",IF(#REF!=#REF!,IF(Q401=Q402,IF((J402-J401)&lt;0,1000+J402-J401-O401,J402-J401-O401),""),""),""),""),"")</f>
        <v>#REF!</v>
      </c>
      <c r="Q401" s="1">
        <v>1</v>
      </c>
      <c r="R401" s="1" t="e">
        <f>IF(#REF!&lt;&gt;#REF!,COUNTIFS($K$112:$K$1378,$K$112,#REF!,#REF!),"")</f>
        <v>#REF!</v>
      </c>
      <c r="S401" s="1" t="e">
        <f>IF(AND(#REF!&lt;&gt;#REF!,#REF!=#REF!,M401="positive",M402="negative"),1,"")</f>
        <v>#REF!</v>
      </c>
      <c r="T401" s="1" t="e">
        <f>IF(AND(#REF!=#REF!,K:K="stroke",M:M="positive",S401&lt;&gt;"1"),1,"")</f>
        <v>#REF!</v>
      </c>
      <c r="U401" s="1" t="e">
        <f>IF((AND(R401&lt;&gt;"",W401&lt;&gt;1,K:K="stroke",M:M="negative",#REF!=#REF!)),IF(W401&lt;&gt;0,"",1),"")</f>
        <v>#REF!</v>
      </c>
      <c r="V401" s="1" t="e">
        <f t="shared" si="23"/>
        <v>#REF!</v>
      </c>
      <c r="W401" s="1" t="e">
        <f>IF(#REF!&lt;&gt;#REF!,COUNTIFS($K$112:$K$1378,"up",#REF!,#REF!),"")</f>
        <v>#REF!</v>
      </c>
      <c r="X401" s="1" t="e">
        <f>IF(#REF!&lt;&gt;#REF!,COUNTIFS($K$112:$K$1378,"SRS",#REF!,#REF!),"")</f>
        <v>#REF!</v>
      </c>
      <c r="Y401" s="1" t="e">
        <f>IF(R401&lt;&gt;"",IF(R401=1,"",COUNTIFS($O$112:$O$1378,"&gt;40",#REF!,#REF!)),"")</f>
        <v>#REF!</v>
      </c>
    </row>
    <row r="402" spans="1:34">
      <c r="A402" s="1">
        <f t="shared" si="24"/>
        <v>72083</v>
      </c>
      <c r="B402" s="2" t="str">
        <f t="shared" si="25"/>
        <v>2017111420123</v>
      </c>
      <c r="C402" s="1" t="str">
        <f t="shared" si="26"/>
        <v>20171114</v>
      </c>
      <c r="D402" s="1">
        <v>2017</v>
      </c>
      <c r="E402" s="1">
        <v>11</v>
      </c>
      <c r="F402" s="1">
        <v>14</v>
      </c>
      <c r="G402" s="1">
        <v>20</v>
      </c>
      <c r="H402" s="1">
        <v>1</v>
      </c>
      <c r="I402" s="1">
        <v>23</v>
      </c>
      <c r="J402" s="1">
        <v>813</v>
      </c>
      <c r="K402" s="1" t="s">
        <v>11</v>
      </c>
      <c r="L402" s="1" t="e">
        <f>IF(#REF!=#REF!,IF(K402="Stroke",IF(K403="Stroke",IF((J403-J402)&lt;0,1000+J403-J402,J403-J402),""),""),"")</f>
        <v>#REF!</v>
      </c>
      <c r="M402" s="1" t="s">
        <v>1</v>
      </c>
      <c r="N402" s="1" t="s">
        <v>2</v>
      </c>
      <c r="O402" s="1">
        <v>1</v>
      </c>
      <c r="P402" s="1" t="e">
        <f>IF(#REF!=#REF!,IF(K402="Stroke",IF(K403="Stroke",IF(#REF!=#REF!,IF(Q402=Q403,IF((J403-J402)&lt;0,1000+J403-J402-O402,J403-J402-O402),""),""),""),""),"")</f>
        <v>#REF!</v>
      </c>
      <c r="Q402" s="1">
        <v>1</v>
      </c>
      <c r="R402" s="1" t="e">
        <f>IF(#REF!&lt;&gt;#REF!,COUNTIFS($K$112:$K$1378,$K$112,#REF!,#REF!),"")</f>
        <v>#REF!</v>
      </c>
      <c r="S402" s="1" t="e">
        <f>IF(AND(#REF!&lt;&gt;#REF!,#REF!=#REF!,M402="positive",M403="negative"),1,"")</f>
        <v>#REF!</v>
      </c>
      <c r="T402" s="1" t="e">
        <f>IF(AND(#REF!=#REF!,K:K="stroke",M:M="positive",S402&lt;&gt;"1"),1,"")</f>
        <v>#REF!</v>
      </c>
      <c r="U402" s="1" t="e">
        <f>IF((AND(R402&lt;&gt;"",W402&lt;&gt;1,K:K="stroke",M:M="negative",#REF!=#REF!)),IF(W402&lt;&gt;0,"",1),"")</f>
        <v>#REF!</v>
      </c>
      <c r="V402" s="1" t="e">
        <f t="shared" si="23"/>
        <v>#REF!</v>
      </c>
      <c r="W402" s="1" t="e">
        <f>IF(#REF!&lt;&gt;#REF!,COUNTIFS($K$112:$K$1378,"up",#REF!,#REF!),"")</f>
        <v>#REF!</v>
      </c>
      <c r="X402" s="1" t="e">
        <f>IF(#REF!&lt;&gt;#REF!,COUNTIFS($K$112:$K$1378,"SRS",#REF!,#REF!),"")</f>
        <v>#REF!</v>
      </c>
      <c r="Y402" s="1" t="e">
        <f>IF(R402&lt;&gt;"",IF(R402=1,"",COUNTIFS($O$112:$O$1378,"&gt;40",#REF!,#REF!)),"")</f>
        <v>#REF!</v>
      </c>
    </row>
    <row r="403" spans="1:34">
      <c r="A403" s="1">
        <f t="shared" si="24"/>
        <v>72083</v>
      </c>
      <c r="B403" s="2" t="str">
        <f t="shared" si="25"/>
        <v>2017111420123</v>
      </c>
      <c r="C403" s="1" t="str">
        <f t="shared" si="26"/>
        <v>20171114</v>
      </c>
      <c r="D403" s="1">
        <v>2017</v>
      </c>
      <c r="E403" s="1">
        <v>11</v>
      </c>
      <c r="F403" s="1">
        <v>14</v>
      </c>
      <c r="G403" s="1">
        <v>20</v>
      </c>
      <c r="H403" s="1">
        <v>1</v>
      </c>
      <c r="I403" s="1">
        <v>23</v>
      </c>
      <c r="J403" s="1">
        <v>827</v>
      </c>
      <c r="K403" s="1" t="s">
        <v>11</v>
      </c>
      <c r="L403" s="1" t="e">
        <f>IF(#REF!=#REF!,IF(K403="Stroke",IF(K404="Stroke",IF((J404-J403)&lt;0,1000+J404-J403,J404-J403),""),""),"")</f>
        <v>#REF!</v>
      </c>
      <c r="M403" s="1" t="s">
        <v>1</v>
      </c>
      <c r="N403" s="1" t="s">
        <v>2</v>
      </c>
      <c r="O403" s="1">
        <v>1</v>
      </c>
      <c r="P403" s="1" t="e">
        <f>IF(#REF!=#REF!,IF(K403="Stroke",IF(K404="Stroke",IF(#REF!=#REF!,IF(Q403=Q404,IF((J404-J403)&lt;0,1000+J404-J403-O403,J404-J403-O403),""),""),""),""),"")</f>
        <v>#REF!</v>
      </c>
      <c r="Q403" s="1">
        <v>1</v>
      </c>
      <c r="R403" s="1" t="e">
        <f>IF(#REF!&lt;&gt;#REF!,COUNTIFS($K$112:$K$1378,$K$112,#REF!,#REF!),"")</f>
        <v>#REF!</v>
      </c>
      <c r="S403" s="1" t="e">
        <f>IF(AND(#REF!&lt;&gt;#REF!,#REF!=#REF!,M403="positive",M404="negative"),1,"")</f>
        <v>#REF!</v>
      </c>
      <c r="T403" s="1" t="e">
        <f>IF(AND(#REF!=#REF!,K:K="stroke",M:M="positive",S403&lt;&gt;"1"),1,"")</f>
        <v>#REF!</v>
      </c>
      <c r="U403" s="1" t="e">
        <f>IF((AND(R403&lt;&gt;"",W403&lt;&gt;1,K:K="stroke",M:M="negative",#REF!=#REF!)),IF(W403&lt;&gt;0,"",1),"")</f>
        <v>#REF!</v>
      </c>
      <c r="V403" s="1" t="e">
        <f t="shared" si="23"/>
        <v>#REF!</v>
      </c>
      <c r="W403" s="1" t="e">
        <f>IF(#REF!&lt;&gt;#REF!,COUNTIFS($K$112:$K$1378,"up",#REF!,#REF!),"")</f>
        <v>#REF!</v>
      </c>
      <c r="X403" s="1" t="e">
        <f>IF(#REF!&lt;&gt;#REF!,COUNTIFS($K$112:$K$1378,"SRS",#REF!,#REF!),"")</f>
        <v>#REF!</v>
      </c>
      <c r="Y403" s="1" t="e">
        <f>IF(R403&lt;&gt;"",IF(R403=1,"",COUNTIFS($O$112:$O$1378,"&gt;40",#REF!,#REF!)),"")</f>
        <v>#REF!</v>
      </c>
    </row>
    <row r="404" spans="1:34">
      <c r="A404" s="1">
        <f t="shared" si="24"/>
        <v>72083</v>
      </c>
      <c r="B404" s="2" t="str">
        <f t="shared" si="25"/>
        <v>2017111420123</v>
      </c>
      <c r="C404" s="1" t="str">
        <f t="shared" si="26"/>
        <v>20171114</v>
      </c>
      <c r="D404" s="1">
        <v>2017</v>
      </c>
      <c r="E404" s="1">
        <v>11</v>
      </c>
      <c r="F404" s="1">
        <v>14</v>
      </c>
      <c r="G404" s="1">
        <v>20</v>
      </c>
      <c r="H404" s="1">
        <v>1</v>
      </c>
      <c r="I404" s="1">
        <v>23</v>
      </c>
      <c r="J404" s="1">
        <v>848</v>
      </c>
      <c r="K404" s="1" t="s">
        <v>11</v>
      </c>
      <c r="L404" s="1" t="e">
        <f>IF(#REF!=#REF!,IF(K404="Stroke",IF(K405="Stroke",IF((J405-J404)&lt;0,1000+J405-J404,J405-J404),""),""),"")</f>
        <v>#REF!</v>
      </c>
      <c r="M404" s="1" t="s">
        <v>1</v>
      </c>
      <c r="N404" s="1" t="s">
        <v>2</v>
      </c>
      <c r="O404" s="1">
        <v>1</v>
      </c>
      <c r="P404" s="1" t="e">
        <f>IF(#REF!=#REF!,IF(K404="Stroke",IF(K405="Stroke",IF(#REF!=#REF!,IF(Q404=Q405,IF((J405-J404)&lt;0,1000+J405-J404-O404,J405-J404-O404),""),""),""),""),"")</f>
        <v>#REF!</v>
      </c>
      <c r="Q404" s="1">
        <v>1</v>
      </c>
      <c r="R404" s="1" t="e">
        <f>IF(#REF!&lt;&gt;#REF!,COUNTIFS($K$112:$K$1378,$K$112,#REF!,#REF!),"")</f>
        <v>#REF!</v>
      </c>
      <c r="S404" s="1" t="e">
        <f>IF(AND(#REF!&lt;&gt;#REF!,#REF!=#REF!,M404="positive",M405="negative"),1,"")</f>
        <v>#REF!</v>
      </c>
      <c r="T404" s="1" t="e">
        <f>IF(AND(#REF!=#REF!,K:K="stroke",M:M="positive",S404&lt;&gt;"1"),1,"")</f>
        <v>#REF!</v>
      </c>
      <c r="U404" s="1" t="e">
        <f>IF((AND(R404&lt;&gt;"",W404&lt;&gt;1,K:K="stroke",M:M="negative",#REF!=#REF!)),IF(W404&lt;&gt;0,"",1),"")</f>
        <v>#REF!</v>
      </c>
      <c r="V404" s="1" t="e">
        <f t="shared" si="23"/>
        <v>#REF!</v>
      </c>
      <c r="W404" s="1" t="e">
        <f>IF(#REF!&lt;&gt;#REF!,COUNTIFS($K$112:$K$1378,"up",#REF!,#REF!),"")</f>
        <v>#REF!</v>
      </c>
      <c r="X404" s="1" t="e">
        <f>IF(#REF!&lt;&gt;#REF!,COUNTIFS($K$112:$K$1378,"SRS",#REF!,#REF!),"")</f>
        <v>#REF!</v>
      </c>
      <c r="Y404" s="1" t="e">
        <f>IF(R404&lt;&gt;"",IF(R404=1,"",COUNTIFS($O$112:$O$1378,"&gt;40",#REF!,#REF!)),"")</f>
        <v>#REF!</v>
      </c>
    </row>
    <row r="405" spans="1:34">
      <c r="A405" s="1">
        <f t="shared" si="24"/>
        <v>72083</v>
      </c>
      <c r="B405" s="2" t="str">
        <f t="shared" si="25"/>
        <v>2017111420123</v>
      </c>
      <c r="C405" s="1" t="str">
        <f t="shared" si="26"/>
        <v>20171114</v>
      </c>
      <c r="D405" s="1">
        <v>2017</v>
      </c>
      <c r="E405" s="1">
        <v>11</v>
      </c>
      <c r="F405" s="1">
        <v>14</v>
      </c>
      <c r="G405" s="1">
        <v>20</v>
      </c>
      <c r="H405" s="1">
        <v>1</v>
      </c>
      <c r="I405" s="1">
        <v>23</v>
      </c>
      <c r="J405" s="1">
        <v>873</v>
      </c>
      <c r="K405" s="1" t="s">
        <v>11</v>
      </c>
      <c r="L405" s="1" t="e">
        <f>IF(#REF!=#REF!,IF(K405="Stroke",IF(K406="Stroke",IF((J406-J405)&lt;0,1000+J406-J405,J406-J405),""),""),"")</f>
        <v>#REF!</v>
      </c>
      <c r="M405" s="1" t="s">
        <v>1</v>
      </c>
      <c r="N405" s="1" t="s">
        <v>2</v>
      </c>
      <c r="O405" s="1">
        <v>3</v>
      </c>
      <c r="P405" s="1" t="e">
        <f>IF(#REF!=#REF!,IF(K405="Stroke",IF(K406="Stroke",IF(#REF!=#REF!,IF(Q405=Q406,IF((J406-J405)&lt;0,1000+J406-J405-O405,J406-J405-O405),""),""),""),""),"")</f>
        <v>#REF!</v>
      </c>
      <c r="Q405" s="1">
        <v>1</v>
      </c>
      <c r="R405" s="1" t="e">
        <f>IF(#REF!&lt;&gt;#REF!,COUNTIFS($K$112:$K$1378,$K$112,#REF!,#REF!),"")</f>
        <v>#REF!</v>
      </c>
      <c r="S405" s="1" t="e">
        <f>IF(AND(#REF!&lt;&gt;#REF!,#REF!=#REF!,M405="positive",M406="negative"),1,"")</f>
        <v>#REF!</v>
      </c>
      <c r="T405" s="1" t="e">
        <f>IF(AND(#REF!=#REF!,K:K="stroke",M:M="positive",S405&lt;&gt;"1"),1,"")</f>
        <v>#REF!</v>
      </c>
      <c r="U405" s="1" t="e">
        <f>IF((AND(R405&lt;&gt;"",W405&lt;&gt;1,K:K="stroke",M:M="negative",#REF!=#REF!)),IF(W405&lt;&gt;0,"",1),"")</f>
        <v>#REF!</v>
      </c>
      <c r="V405" s="1" t="e">
        <f t="shared" si="23"/>
        <v>#REF!</v>
      </c>
      <c r="W405" s="1" t="e">
        <f>IF(#REF!&lt;&gt;#REF!,COUNTIFS($K$112:$K$1378,"up",#REF!,#REF!),"")</f>
        <v>#REF!</v>
      </c>
      <c r="X405" s="1" t="e">
        <f>IF(#REF!&lt;&gt;#REF!,COUNTIFS($K$112:$K$1378,"SRS",#REF!,#REF!),"")</f>
        <v>#REF!</v>
      </c>
      <c r="Y405" s="1" t="e">
        <f>IF(R405&lt;&gt;"",IF(R405=1,"",COUNTIFS($O$112:$O$1378,"&gt;40",#REF!,#REF!)),"")</f>
        <v>#REF!</v>
      </c>
    </row>
    <row r="406" spans="1:34">
      <c r="A406" s="1">
        <f t="shared" si="24"/>
        <v>72084</v>
      </c>
      <c r="B406" s="2" t="str">
        <f t="shared" si="25"/>
        <v>2017111420124</v>
      </c>
      <c r="C406" s="1" t="str">
        <f t="shared" si="26"/>
        <v>20171114</v>
      </c>
      <c r="D406" s="1">
        <v>2017</v>
      </c>
      <c r="E406" s="1">
        <v>11</v>
      </c>
      <c r="F406" s="1">
        <v>14</v>
      </c>
      <c r="G406" s="1">
        <v>20</v>
      </c>
      <c r="H406" s="1">
        <v>1</v>
      </c>
      <c r="I406" s="1">
        <v>24</v>
      </c>
      <c r="J406" s="1">
        <v>105</v>
      </c>
      <c r="K406" s="1" t="s">
        <v>11</v>
      </c>
      <c r="L406" s="1" t="e">
        <f>IF(#REF!=#REF!,IF(K406="Stroke",IF(K407="Stroke",IF((J407-J406)&lt;0,1000+J407-J406,J407-J406),""),""),"")</f>
        <v>#REF!</v>
      </c>
      <c r="M406" s="1" t="s">
        <v>1</v>
      </c>
      <c r="N406" s="1" t="s">
        <v>2</v>
      </c>
      <c r="O406" s="1">
        <v>1</v>
      </c>
      <c r="P406" s="1" t="e">
        <f>IF(#REF!=#REF!,IF(K406="Stroke",IF(K407="Stroke",IF(#REF!=#REF!,IF(Q406=Q407,IF((J407-J406)&lt;0,1000+J407-J406-O406,J407-J406-O406),""),""),""),""),"")</f>
        <v>#REF!</v>
      </c>
      <c r="Q406" s="1">
        <v>1</v>
      </c>
      <c r="R406" s="1" t="e">
        <f>IF(#REF!&lt;&gt;#REF!,COUNTIFS($K$112:$K$1378,$K$112,#REF!,#REF!),"")</f>
        <v>#REF!</v>
      </c>
      <c r="S406" s="1" t="e">
        <f>IF(AND(#REF!&lt;&gt;#REF!,#REF!=#REF!,M406="positive",M407="negative"),1,"")</f>
        <v>#REF!</v>
      </c>
      <c r="T406" s="1" t="e">
        <f>IF(AND(#REF!=#REF!,K:K="stroke",M:M="positive",S406&lt;&gt;"1"),1,"")</f>
        <v>#REF!</v>
      </c>
      <c r="U406" s="1" t="e">
        <f>IF((AND(R406&lt;&gt;"",W406&lt;&gt;1,K:K="stroke",M:M="negative",#REF!=#REF!)),IF(W406&lt;&gt;0,"",1),"")</f>
        <v>#REF!</v>
      </c>
      <c r="V406" s="1" t="e">
        <f t="shared" si="23"/>
        <v>#REF!</v>
      </c>
      <c r="W406" s="1" t="e">
        <f>IF(#REF!&lt;&gt;#REF!,COUNTIFS($K$112:$K$1378,"up",#REF!,#REF!),"")</f>
        <v>#REF!</v>
      </c>
      <c r="X406" s="1" t="e">
        <f>IF(#REF!&lt;&gt;#REF!,COUNTIFS($K$112:$K$1378,"SRS",#REF!,#REF!),"")</f>
        <v>#REF!</v>
      </c>
      <c r="Y406" s="1" t="e">
        <f>IF(R406&lt;&gt;"",IF(R406=1,"",COUNTIFS($O$112:$O$1378,"&gt;40",#REF!,#REF!)),"")</f>
        <v>#REF!</v>
      </c>
    </row>
    <row r="407" spans="1:34">
      <c r="A407" s="1">
        <f t="shared" si="24"/>
        <v>72084</v>
      </c>
      <c r="B407" s="2" t="str">
        <f t="shared" si="25"/>
        <v>2017111420124</v>
      </c>
      <c r="C407" s="1" t="str">
        <f t="shared" si="26"/>
        <v>20171114</v>
      </c>
      <c r="D407" s="1">
        <v>2017</v>
      </c>
      <c r="E407" s="1">
        <v>11</v>
      </c>
      <c r="F407" s="1">
        <v>14</v>
      </c>
      <c r="G407" s="1">
        <v>20</v>
      </c>
      <c r="H407" s="1">
        <v>1</v>
      </c>
      <c r="I407" s="1">
        <v>24</v>
      </c>
      <c r="J407" s="1">
        <v>169</v>
      </c>
      <c r="K407" s="1" t="s">
        <v>11</v>
      </c>
      <c r="L407" s="1" t="e">
        <f>IF(#REF!=#REF!,IF(K407="Stroke",IF(K408="Stroke",IF((J408-J407)&lt;0,1000+J408-J407,J408-J407),""),""),"")</f>
        <v>#REF!</v>
      </c>
      <c r="M407" s="1" t="s">
        <v>1</v>
      </c>
      <c r="N407" s="1" t="s">
        <v>2</v>
      </c>
      <c r="O407" s="1">
        <v>2</v>
      </c>
      <c r="P407" s="1" t="e">
        <f>IF(#REF!=#REF!,IF(K407="Stroke",IF(K408="Stroke",IF(#REF!=#REF!,IF(Q407=Q408,IF((J408-J407)&lt;0,1000+J408-J407-O407,J408-J407-O407),""),""),""),""),"")</f>
        <v>#REF!</v>
      </c>
      <c r="Q407" s="1">
        <v>1</v>
      </c>
      <c r="R407" s="1" t="e">
        <f>IF(#REF!&lt;&gt;#REF!,COUNTIFS($K$112:$K$1378,$K$112,#REF!,#REF!),"")</f>
        <v>#REF!</v>
      </c>
      <c r="S407" s="1" t="e">
        <f>IF(AND(#REF!&lt;&gt;#REF!,#REF!=#REF!,M407="positive",M408="negative"),1,"")</f>
        <v>#REF!</v>
      </c>
      <c r="T407" s="1" t="e">
        <f>IF(AND(#REF!=#REF!,K:K="stroke",M:M="positive",S407&lt;&gt;"1"),1,"")</f>
        <v>#REF!</v>
      </c>
      <c r="U407" s="1" t="e">
        <f>IF((AND(R407&lt;&gt;"",W407&lt;&gt;1,K:K="stroke",M:M="negative",#REF!=#REF!)),IF(W407&lt;&gt;0,"",1),"")</f>
        <v>#REF!</v>
      </c>
      <c r="V407" s="1" t="e">
        <f t="shared" si="23"/>
        <v>#REF!</v>
      </c>
      <c r="W407" s="1" t="e">
        <f>IF(#REF!&lt;&gt;#REF!,COUNTIFS($K$112:$K$1378,"up",#REF!,#REF!),"")</f>
        <v>#REF!</v>
      </c>
      <c r="X407" s="1" t="e">
        <f>IF(#REF!&lt;&gt;#REF!,COUNTIFS($K$112:$K$1378,"SRS",#REF!,#REF!),"")</f>
        <v>#REF!</v>
      </c>
      <c r="Y407" s="1" t="e">
        <f>IF(R407&lt;&gt;"",IF(R407=1,"",COUNTIFS($O$112:$O$1378,"&gt;40",#REF!,#REF!)),"")</f>
        <v>#REF!</v>
      </c>
    </row>
    <row r="408" spans="1:34">
      <c r="A408" s="1">
        <f t="shared" si="24"/>
        <v>72084</v>
      </c>
      <c r="B408" s="2" t="str">
        <f t="shared" si="25"/>
        <v>2017111420124</v>
      </c>
      <c r="C408" s="1" t="str">
        <f t="shared" si="26"/>
        <v>20171114</v>
      </c>
      <c r="D408" s="1">
        <v>2017</v>
      </c>
      <c r="E408" s="1">
        <v>11</v>
      </c>
      <c r="F408" s="1">
        <v>14</v>
      </c>
      <c r="G408" s="1">
        <v>20</v>
      </c>
      <c r="H408" s="1">
        <v>1</v>
      </c>
      <c r="I408" s="1">
        <v>24</v>
      </c>
      <c r="J408" s="1">
        <v>202</v>
      </c>
      <c r="K408" s="1" t="s">
        <v>11</v>
      </c>
      <c r="L408" s="1" t="e">
        <f>IF(#REF!=#REF!,IF(K408="Stroke",IF(K409="Stroke",IF((J409-J408)&lt;0,1000+J409-J408,J409-J408),""),""),"")</f>
        <v>#REF!</v>
      </c>
      <c r="M408" s="1" t="s">
        <v>1</v>
      </c>
      <c r="N408" s="1" t="s">
        <v>2</v>
      </c>
      <c r="O408" s="1">
        <v>1</v>
      </c>
      <c r="P408" s="1" t="e">
        <f>IF(#REF!=#REF!,IF(K408="Stroke",IF(K409="Stroke",IF(#REF!=#REF!,IF(Q408=Q409,IF((J409-J408)&lt;0,1000+J409-J408-O408,J409-J408-O408),""),""),""),""),"")</f>
        <v>#REF!</v>
      </c>
      <c r="Q408" s="1">
        <v>1</v>
      </c>
      <c r="R408" s="1" t="e">
        <f>IF(#REF!&lt;&gt;#REF!,COUNTIFS($K$112:$K$1378,$K$112,#REF!,#REF!),"")</f>
        <v>#REF!</v>
      </c>
      <c r="S408" s="1" t="e">
        <f>IF(AND(#REF!&lt;&gt;#REF!,#REF!=#REF!,M408="positive",M409="negative"),1,"")</f>
        <v>#REF!</v>
      </c>
      <c r="T408" s="1" t="e">
        <f>IF(AND(#REF!=#REF!,K:K="stroke",M:M="positive",S408&lt;&gt;"1"),1,"")</f>
        <v>#REF!</v>
      </c>
      <c r="U408" s="1" t="e">
        <f>IF((AND(R408&lt;&gt;"",W408&lt;&gt;1,K:K="stroke",M:M="negative",#REF!=#REF!)),IF(W408&lt;&gt;0,"",1),"")</f>
        <v>#REF!</v>
      </c>
      <c r="V408" s="1" t="e">
        <f t="shared" si="23"/>
        <v>#REF!</v>
      </c>
      <c r="W408" s="1" t="e">
        <f>IF(#REF!&lt;&gt;#REF!,COUNTIFS($K$112:$K$1378,"up",#REF!,#REF!),"")</f>
        <v>#REF!</v>
      </c>
      <c r="X408" s="1" t="e">
        <f>IF(#REF!&lt;&gt;#REF!,COUNTIFS($K$112:$K$1378,"SRS",#REF!,#REF!),"")</f>
        <v>#REF!</v>
      </c>
      <c r="Y408" s="1" t="e">
        <f>IF(R408&lt;&gt;"",IF(R408=1,"",COUNTIFS($O$112:$O$1378,"&gt;40",#REF!,#REF!)),"")</f>
        <v>#REF!</v>
      </c>
    </row>
    <row r="409" spans="1:34">
      <c r="A409" s="1">
        <f t="shared" si="24"/>
        <v>72084</v>
      </c>
      <c r="B409" s="2" t="str">
        <f t="shared" si="25"/>
        <v>2017111420124</v>
      </c>
      <c r="C409" s="1" t="str">
        <f t="shared" si="26"/>
        <v>20171114</v>
      </c>
      <c r="D409" s="1">
        <v>2017</v>
      </c>
      <c r="E409" s="1">
        <v>11</v>
      </c>
      <c r="F409" s="1">
        <v>14</v>
      </c>
      <c r="G409" s="1">
        <v>20</v>
      </c>
      <c r="H409" s="1">
        <v>1</v>
      </c>
      <c r="I409" s="1">
        <v>24</v>
      </c>
      <c r="J409" s="1">
        <v>210</v>
      </c>
      <c r="K409" s="1" t="s">
        <v>11</v>
      </c>
      <c r="L409" s="1" t="e">
        <f>IF(#REF!=#REF!,IF(K409="Stroke",IF(K410="Stroke",IF((J410-J409)&lt;0,1000+J410-J409,J410-J409),""),""),"")</f>
        <v>#REF!</v>
      </c>
      <c r="M409" s="1" t="s">
        <v>1</v>
      </c>
      <c r="N409" s="1" t="s">
        <v>2</v>
      </c>
      <c r="O409" s="1">
        <v>1</v>
      </c>
      <c r="P409" s="1" t="e">
        <f>IF(#REF!=#REF!,IF(K409="Stroke",IF(K410="Stroke",IF(#REF!=#REF!,IF(Q409=Q410,IF((J410-J409)&lt;0,1000+J410-J409-O409,J410-J409-O409),""),""),""),""),"")</f>
        <v>#REF!</v>
      </c>
      <c r="Q409" s="1">
        <v>1</v>
      </c>
      <c r="R409" s="1" t="e">
        <f>IF(#REF!&lt;&gt;#REF!,COUNTIFS($K$112:$K$1378,$K$112,#REF!,#REF!),"")</f>
        <v>#REF!</v>
      </c>
      <c r="S409" s="1" t="e">
        <f>IF(AND(#REF!&lt;&gt;#REF!,#REF!=#REF!,M409="positive",M410="negative"),1,"")</f>
        <v>#REF!</v>
      </c>
      <c r="T409" s="1" t="e">
        <f>IF(AND(#REF!=#REF!,K:K="stroke",M:M="positive",S409&lt;&gt;"1"),1,"")</f>
        <v>#REF!</v>
      </c>
      <c r="U409" s="1" t="e">
        <f>IF((AND(R409&lt;&gt;"",W409&lt;&gt;1,K:K="stroke",M:M="negative",#REF!=#REF!)),IF(W409&lt;&gt;0,"",1),"")</f>
        <v>#REF!</v>
      </c>
      <c r="V409" s="1" t="e">
        <f t="shared" si="23"/>
        <v>#REF!</v>
      </c>
      <c r="W409" s="1" t="e">
        <f>IF(#REF!&lt;&gt;#REF!,COUNTIFS($K$112:$K$1378,"up",#REF!,#REF!),"")</f>
        <v>#REF!</v>
      </c>
      <c r="X409" s="1" t="e">
        <f>IF(#REF!&lt;&gt;#REF!,COUNTIFS($K$112:$K$1378,"SRS",#REF!,#REF!),"")</f>
        <v>#REF!</v>
      </c>
      <c r="Y409" s="1" t="e">
        <f>IF(R409&lt;&gt;"",IF(R409=1,"",COUNTIFS($O$112:$O$1378,"&gt;40",#REF!,#REF!)),"")</f>
        <v>#REF!</v>
      </c>
    </row>
    <row r="410" spans="1:34">
      <c r="A410" s="1">
        <f t="shared" si="24"/>
        <v>72084</v>
      </c>
      <c r="B410" s="2" t="str">
        <f t="shared" si="25"/>
        <v>2017111420124</v>
      </c>
      <c r="C410" s="1" t="str">
        <f t="shared" si="26"/>
        <v>20171114</v>
      </c>
      <c r="D410" s="1">
        <v>2017</v>
      </c>
      <c r="E410" s="1">
        <v>11</v>
      </c>
      <c r="F410" s="1">
        <v>14</v>
      </c>
      <c r="G410" s="1">
        <v>20</v>
      </c>
      <c r="H410" s="1">
        <v>1</v>
      </c>
      <c r="I410" s="1">
        <v>24</v>
      </c>
      <c r="J410" s="1">
        <v>279</v>
      </c>
      <c r="K410" s="1" t="s">
        <v>11</v>
      </c>
      <c r="L410" s="1" t="e">
        <f>IF(#REF!=#REF!,IF(K410="Stroke",IF(K411="Stroke",IF((J411-J410)&lt;0,1000+J411-J410,J411-J410),""),""),"")</f>
        <v>#REF!</v>
      </c>
      <c r="M410" s="1" t="s">
        <v>1</v>
      </c>
      <c r="N410" s="1" t="s">
        <v>2</v>
      </c>
      <c r="O410" s="1">
        <v>3</v>
      </c>
      <c r="P410" s="1" t="e">
        <f>IF(#REF!=#REF!,IF(K410="Stroke",IF(K411="Stroke",IF(#REF!=#REF!,IF(Q410=Q411,IF((J411-J410)&lt;0,1000+J411-J410-O410,J411-J410-O410),""),""),""),""),"")</f>
        <v>#REF!</v>
      </c>
      <c r="Q410" s="1">
        <v>1</v>
      </c>
      <c r="R410" s="1" t="e">
        <f>IF(#REF!&lt;&gt;#REF!,COUNTIFS($K$112:$K$1378,$K$112,#REF!,#REF!),"")</f>
        <v>#REF!</v>
      </c>
      <c r="S410" s="1" t="e">
        <f>IF(AND(#REF!&lt;&gt;#REF!,#REF!=#REF!,M410="positive",M411="negative"),1,"")</f>
        <v>#REF!</v>
      </c>
      <c r="T410" s="1" t="e">
        <f>IF(AND(#REF!=#REF!,K:K="stroke",M:M="positive",S410&lt;&gt;"1"),1,"")</f>
        <v>#REF!</v>
      </c>
      <c r="U410" s="1" t="e">
        <f>IF((AND(R410&lt;&gt;"",W410&lt;&gt;1,K:K="stroke",M:M="negative",#REF!=#REF!)),IF(W410&lt;&gt;0,"",1),"")</f>
        <v>#REF!</v>
      </c>
      <c r="V410" s="1" t="e">
        <f t="shared" si="23"/>
        <v>#REF!</v>
      </c>
      <c r="W410" s="1" t="e">
        <f>IF(#REF!&lt;&gt;#REF!,COUNTIFS($K$112:$K$1378,"up",#REF!,#REF!),"")</f>
        <v>#REF!</v>
      </c>
      <c r="X410" s="1" t="e">
        <f>IF(#REF!&lt;&gt;#REF!,COUNTIFS($K$112:$K$1378,"SRS",#REF!,#REF!),"")</f>
        <v>#REF!</v>
      </c>
      <c r="Y410" s="1" t="e">
        <f>IF(R410&lt;&gt;"",IF(R410=1,"",COUNTIFS($O$112:$O$1378,"&gt;40",#REF!,#REF!)),"")</f>
        <v>#REF!</v>
      </c>
    </row>
    <row r="411" spans="1:34">
      <c r="A411" s="5">
        <f t="shared" si="24"/>
        <v>72170</v>
      </c>
      <c r="B411" s="6" t="str">
        <f t="shared" si="25"/>
        <v>2017111420250</v>
      </c>
      <c r="C411" s="5" t="str">
        <f t="shared" si="26"/>
        <v>20171114</v>
      </c>
      <c r="D411" s="5">
        <v>2017</v>
      </c>
      <c r="E411" s="5">
        <v>11</v>
      </c>
      <c r="F411" s="5">
        <v>14</v>
      </c>
      <c r="G411" s="5">
        <v>20</v>
      </c>
      <c r="H411" s="5">
        <v>2</v>
      </c>
      <c r="I411" s="5">
        <v>50</v>
      </c>
      <c r="J411" s="5">
        <v>47</v>
      </c>
      <c r="K411" s="5" t="s">
        <v>11</v>
      </c>
      <c r="L411" s="5" t="e">
        <f>IF(#REF!=#REF!,IF(K411="Stroke",IF(K412="Stroke",IF((J412-J411)&lt;0,1000+J412-J411,J412-J411),""),""),"")</f>
        <v>#REF!</v>
      </c>
      <c r="M411" s="5" t="s">
        <v>1</v>
      </c>
      <c r="N411" s="5" t="s">
        <v>2</v>
      </c>
      <c r="O411" s="5">
        <v>3</v>
      </c>
      <c r="P411" s="5" t="e">
        <f>IF(#REF!=#REF!,IF(K411="Stroke",IF(K412="Stroke",IF(#REF!=#REF!,IF(Q411=Q412,IF((J412-J411)&lt;0,1000+J412-J411-O411,J412-J411-O411),""),""),""),""),"")</f>
        <v>#REF!</v>
      </c>
      <c r="Q411" s="5">
        <v>1</v>
      </c>
      <c r="R411" s="5" t="e">
        <f>IF(#REF!&lt;&gt;#REF!,COUNTIFS($K$112:$K$1378,$K$112,#REF!,#REF!),"")</f>
        <v>#REF!</v>
      </c>
      <c r="S411" s="5" t="e">
        <f>IF(AND(#REF!&lt;&gt;#REF!,#REF!=#REF!,M411="positive",M412="negative"),1,"")</f>
        <v>#REF!</v>
      </c>
      <c r="T411" s="5" t="e">
        <f>IF(AND(#REF!=#REF!,K:K="stroke",M:M="positive",S411&lt;&gt;"1"),1,"")</f>
        <v>#REF!</v>
      </c>
      <c r="U411" s="5" t="e">
        <f>IF((AND(R411&lt;&gt;"",W411&lt;&gt;1,K:K="stroke",M:M="negative",#REF!=#REF!)),IF(W411&lt;&gt;0,"",1),"")</f>
        <v>#REF!</v>
      </c>
      <c r="V411" s="5" t="e">
        <f t="shared" si="23"/>
        <v>#REF!</v>
      </c>
      <c r="W411" s="5" t="e">
        <f>IF(#REF!&lt;&gt;#REF!,COUNTIFS($K$112:$K$1378,"up",#REF!,#REF!),"")</f>
        <v>#REF!</v>
      </c>
      <c r="X411" s="5" t="e">
        <f>IF(#REF!&lt;&gt;#REF!,COUNTIFS($K$112:$K$1378,"SRS",#REF!,#REF!),"")</f>
        <v>#REF!</v>
      </c>
      <c r="Y411" s="5" t="e">
        <f>IF(R411&lt;&gt;"",IF(R411=1,"",COUNTIFS($O$112:$O$1378,"&gt;40",#REF!,#REF!)),"")</f>
        <v>#REF!</v>
      </c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>
      <c r="A412" s="5">
        <f t="shared" si="24"/>
        <v>72188</v>
      </c>
      <c r="B412" s="6" t="str">
        <f t="shared" si="25"/>
        <v>201711142038</v>
      </c>
      <c r="C412" s="5" t="str">
        <f t="shared" si="26"/>
        <v>20171114</v>
      </c>
      <c r="D412" s="5">
        <v>2017</v>
      </c>
      <c r="E412" s="5">
        <v>11</v>
      </c>
      <c r="F412" s="5">
        <v>14</v>
      </c>
      <c r="G412" s="5">
        <v>20</v>
      </c>
      <c r="H412" s="5">
        <v>3</v>
      </c>
      <c r="I412" s="5">
        <v>8</v>
      </c>
      <c r="J412" s="5">
        <v>743</v>
      </c>
      <c r="K412" s="5" t="s">
        <v>11</v>
      </c>
      <c r="L412" s="5" t="e">
        <f>IF(#REF!=#REF!,IF(K412="Stroke",IF(K413="Stroke",IF((J413-J412)&lt;0,1000+J413-J412,J413-J412),""),""),"")</f>
        <v>#REF!</v>
      </c>
      <c r="M412" s="5" t="s">
        <v>1</v>
      </c>
      <c r="N412" s="5" t="s">
        <v>2</v>
      </c>
      <c r="O412" s="5">
        <v>7</v>
      </c>
      <c r="P412" s="5" t="e">
        <f>IF(#REF!=#REF!,IF(K412="Stroke",IF(K413="Stroke",IF(#REF!=#REF!,IF(Q412=Q413,IF((J413-J412)&lt;0,1000+J413-J412-O412,J413-J412-O412),""),""),""),""),"")</f>
        <v>#REF!</v>
      </c>
      <c r="Q412" s="5">
        <v>1</v>
      </c>
      <c r="R412" s="5" t="e">
        <f>IF(#REF!&lt;&gt;#REF!,COUNTIFS($K$112:$K$1378,$K$112,#REF!,#REF!),"")</f>
        <v>#REF!</v>
      </c>
      <c r="S412" s="5" t="e">
        <f>IF(AND(#REF!&lt;&gt;#REF!,#REF!=#REF!,M412="positive",M413="negative"),1,"")</f>
        <v>#REF!</v>
      </c>
      <c r="T412" s="5" t="e">
        <f>IF(AND(#REF!=#REF!,K:K="stroke",M:M="positive",S412&lt;&gt;"1"),1,"")</f>
        <v>#REF!</v>
      </c>
      <c r="U412" s="5" t="e">
        <f>IF((AND(R412&lt;&gt;"",W412&lt;&gt;1,K:K="stroke",M:M="negative",#REF!=#REF!)),IF(W412&lt;&gt;0,"",1),"")</f>
        <v>#REF!</v>
      </c>
      <c r="V412" s="5" t="e">
        <f t="shared" ref="V412:V443" si="27">IF(R412="","",(SUM(S412:U412)+W412))</f>
        <v>#REF!</v>
      </c>
      <c r="W412" s="5" t="e">
        <f>IF(#REF!&lt;&gt;#REF!,COUNTIFS($K$112:$K$1378,"up",#REF!,#REF!),"")</f>
        <v>#REF!</v>
      </c>
      <c r="X412" s="5" t="e">
        <f>IF(#REF!&lt;&gt;#REF!,COUNTIFS($K$112:$K$1378,"SRS",#REF!,#REF!),"")</f>
        <v>#REF!</v>
      </c>
      <c r="Y412" s="5" t="e">
        <f>IF(R412&lt;&gt;"",IF(R412=1,"",COUNTIFS($O$112:$O$1378,"&gt;40",#REF!,#REF!)),"")</f>
        <v>#REF!</v>
      </c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s="5" customFormat="1">
      <c r="A413" s="1">
        <f t="shared" si="24"/>
        <v>72188</v>
      </c>
      <c r="B413" s="2" t="str">
        <f t="shared" si="25"/>
        <v>201711142038</v>
      </c>
      <c r="C413" s="1" t="str">
        <f t="shared" si="26"/>
        <v>20171114</v>
      </c>
      <c r="D413" s="1">
        <v>2017</v>
      </c>
      <c r="E413" s="1">
        <v>11</v>
      </c>
      <c r="F413" s="1">
        <v>14</v>
      </c>
      <c r="G413" s="1">
        <v>20</v>
      </c>
      <c r="H413" s="1">
        <v>3</v>
      </c>
      <c r="I413" s="1">
        <v>8</v>
      </c>
      <c r="J413" s="1">
        <v>795</v>
      </c>
      <c r="K413" s="1" t="s">
        <v>11</v>
      </c>
      <c r="L413" s="1" t="e">
        <f>IF(#REF!=#REF!,IF(K413="Stroke",IF(K414="Stroke",IF((J414-J413)&lt;0,1000+J414-J413,J414-J413),""),""),"")</f>
        <v>#REF!</v>
      </c>
      <c r="M413" s="1" t="s">
        <v>1</v>
      </c>
      <c r="N413" s="1" t="s">
        <v>2</v>
      </c>
      <c r="O413" s="1">
        <v>8</v>
      </c>
      <c r="P413" s="1" t="e">
        <f>IF(#REF!=#REF!,IF(K413="Stroke",IF(K414="Stroke",IF(#REF!=#REF!,IF(Q413=Q414,IF((J414-J413)&lt;0,1000+J414-J413-O413,J414-J413-O413),""),""),""),""),"")</f>
        <v>#REF!</v>
      </c>
      <c r="Q413" s="1">
        <v>1</v>
      </c>
      <c r="R413" s="1" t="e">
        <f>IF(#REF!&lt;&gt;#REF!,COUNTIFS($K$112:$K$1378,$K$112,#REF!,#REF!),"")</f>
        <v>#REF!</v>
      </c>
      <c r="S413" s="1" t="e">
        <f>IF(AND(#REF!&lt;&gt;#REF!,#REF!=#REF!,M413="positive",M414="negative"),1,"")</f>
        <v>#REF!</v>
      </c>
      <c r="T413" s="1" t="e">
        <f>IF(AND(#REF!=#REF!,K:K="stroke",M:M="positive",S413&lt;&gt;"1"),1,"")</f>
        <v>#REF!</v>
      </c>
      <c r="U413" s="1" t="e">
        <f>IF((AND(R413&lt;&gt;"",W413&lt;&gt;1,K:K="stroke",M:M="negative",#REF!=#REF!)),IF(W413&lt;&gt;0,"",1),"")</f>
        <v>#REF!</v>
      </c>
      <c r="V413" s="1" t="e">
        <f t="shared" si="27"/>
        <v>#REF!</v>
      </c>
      <c r="W413" s="1" t="e">
        <f>IF(#REF!&lt;&gt;#REF!,COUNTIFS($K$112:$K$1378,"up",#REF!,#REF!),"")</f>
        <v>#REF!</v>
      </c>
      <c r="X413" s="1" t="e">
        <f>IF(#REF!&lt;&gt;#REF!,COUNTIFS($K$112:$K$1378,"SRS",#REF!,#REF!),"")</f>
        <v>#REF!</v>
      </c>
      <c r="Y413" s="1" t="e">
        <f>IF(R413&lt;&gt;"",IF(R413=1,"",COUNTIFS($O$112:$O$1378,"&gt;40",#REF!,#REF!)),"")</f>
        <v>#REF!</v>
      </c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>
      <c r="A414" s="1">
        <f t="shared" si="24"/>
        <v>72188</v>
      </c>
      <c r="B414" s="2" t="str">
        <f t="shared" si="25"/>
        <v>201711142038</v>
      </c>
      <c r="C414" s="1" t="str">
        <f t="shared" si="26"/>
        <v>20171114</v>
      </c>
      <c r="D414" s="1">
        <v>2017</v>
      </c>
      <c r="E414" s="1">
        <v>11</v>
      </c>
      <c r="F414" s="1">
        <v>14</v>
      </c>
      <c r="G414" s="1">
        <v>20</v>
      </c>
      <c r="H414" s="1">
        <v>3</v>
      </c>
      <c r="I414" s="1">
        <v>8</v>
      </c>
      <c r="J414" s="1">
        <v>927</v>
      </c>
      <c r="K414" s="1" t="s">
        <v>11</v>
      </c>
      <c r="L414" s="1" t="e">
        <f>IF(#REF!=#REF!,IF(K414="Stroke",IF(K415="Stroke",IF((J415-J414)&lt;0,1000+J415-J414,J415-J414),""),""),"")</f>
        <v>#REF!</v>
      </c>
      <c r="M414" s="1" t="s">
        <v>1</v>
      </c>
      <c r="N414" s="1" t="s">
        <v>2</v>
      </c>
      <c r="O414" s="1">
        <v>7</v>
      </c>
      <c r="P414" s="1" t="e">
        <f>IF(#REF!=#REF!,IF(K414="Stroke",IF(K415="Stroke",IF(#REF!=#REF!,IF(Q414=Q415,IF((J415-J414)&lt;0,1000+J415-J414-O414,J415-J414-O414),""),""),""),""),"")</f>
        <v>#REF!</v>
      </c>
      <c r="Q414" s="1">
        <v>1</v>
      </c>
      <c r="R414" s="1" t="e">
        <f>IF(#REF!&lt;&gt;#REF!,COUNTIFS($K$112:$K$1378,$K$112,#REF!,#REF!),"")</f>
        <v>#REF!</v>
      </c>
      <c r="S414" s="1" t="e">
        <f>IF(AND(#REF!&lt;&gt;#REF!,#REF!=#REF!,M414="positive",M415="negative"),1,"")</f>
        <v>#REF!</v>
      </c>
      <c r="T414" s="1" t="e">
        <f>IF(AND(#REF!=#REF!,K:K="stroke",M:M="positive",S414&lt;&gt;"1"),1,"")</f>
        <v>#REF!</v>
      </c>
      <c r="U414" s="1" t="e">
        <f>IF((AND(R414&lt;&gt;"",W414&lt;&gt;1,K:K="stroke",M:M="negative",#REF!=#REF!)),IF(W414&lt;&gt;0,"",1),"")</f>
        <v>#REF!</v>
      </c>
      <c r="V414" s="1" t="e">
        <f t="shared" si="27"/>
        <v>#REF!</v>
      </c>
      <c r="W414" s="1" t="e">
        <f>IF(#REF!&lt;&gt;#REF!,COUNTIFS($K$112:$K$1378,"up",#REF!,#REF!),"")</f>
        <v>#REF!</v>
      </c>
      <c r="X414" s="1" t="e">
        <f>IF(#REF!&lt;&gt;#REF!,COUNTIFS($K$112:$K$1378,"SRS",#REF!,#REF!),"")</f>
        <v>#REF!</v>
      </c>
      <c r="Y414" s="1" t="e">
        <f>IF(R414&lt;&gt;"",IF(R414=1,"",COUNTIFS($O$112:$O$1378,"&gt;40",#REF!,#REF!)),"")</f>
        <v>#REF!</v>
      </c>
    </row>
    <row r="415" spans="1:34">
      <c r="A415" s="1">
        <f t="shared" si="24"/>
        <v>72189</v>
      </c>
      <c r="B415" s="2" t="str">
        <f t="shared" si="25"/>
        <v>201711142039</v>
      </c>
      <c r="C415" s="1" t="str">
        <f t="shared" si="26"/>
        <v>20171114</v>
      </c>
      <c r="D415" s="1">
        <v>2017</v>
      </c>
      <c r="E415" s="1">
        <v>11</v>
      </c>
      <c r="F415" s="1">
        <v>14</v>
      </c>
      <c r="G415" s="1">
        <v>20</v>
      </c>
      <c r="H415" s="1">
        <v>3</v>
      </c>
      <c r="I415" s="1">
        <v>9</v>
      </c>
      <c r="J415" s="1">
        <v>25</v>
      </c>
      <c r="K415" s="1" t="s">
        <v>11</v>
      </c>
      <c r="L415" s="1" t="e">
        <f>IF(#REF!=#REF!,IF(K415="Stroke",IF(K416="Stroke",IF((J416-J415)&lt;0,1000+J416-J415,J416-J415),""),""),"")</f>
        <v>#REF!</v>
      </c>
      <c r="M415" s="1" t="s">
        <v>1</v>
      </c>
      <c r="N415" s="1" t="s">
        <v>2</v>
      </c>
      <c r="O415" s="1">
        <v>91</v>
      </c>
      <c r="P415" s="1" t="e">
        <f>IF(#REF!=#REF!,IF(K415="Stroke",IF(K416="Stroke",IF(#REF!=#REF!,IF(Q415=Q416,IF((J416-J415)&lt;0,1000+J416-J415-O415,J416-J415-O415),""),""),""),""),"")</f>
        <v>#REF!</v>
      </c>
      <c r="Q415" s="1">
        <v>1</v>
      </c>
      <c r="R415" s="1" t="e">
        <f>IF(#REF!&lt;&gt;#REF!,COUNTIFS($K$112:$K$1378,$K$112,#REF!,#REF!),"")</f>
        <v>#REF!</v>
      </c>
      <c r="S415" s="1" t="e">
        <f>IF(AND(#REF!&lt;&gt;#REF!,#REF!=#REF!,M415="positive",M416="negative"),1,"")</f>
        <v>#REF!</v>
      </c>
      <c r="T415" s="1" t="e">
        <f>IF(AND(#REF!=#REF!,K:K="stroke",M:M="positive",S415&lt;&gt;"1"),1,"")</f>
        <v>#REF!</v>
      </c>
      <c r="U415" s="1" t="e">
        <f>IF((AND(R415&lt;&gt;"",W415&lt;&gt;1,K:K="stroke",M:M="negative",#REF!=#REF!)),IF(W415&lt;&gt;0,"",1),"")</f>
        <v>#REF!</v>
      </c>
      <c r="V415" s="1" t="e">
        <f t="shared" si="27"/>
        <v>#REF!</v>
      </c>
      <c r="W415" s="1" t="e">
        <f>IF(#REF!&lt;&gt;#REF!,COUNTIFS($K$112:$K$1378,"up",#REF!,#REF!),"")</f>
        <v>#REF!</v>
      </c>
      <c r="X415" s="1" t="e">
        <f>IF(#REF!&lt;&gt;#REF!,COUNTIFS($K$112:$K$1378,"SRS",#REF!,#REF!),"")</f>
        <v>#REF!</v>
      </c>
      <c r="Y415" s="1" t="e">
        <f>IF(R415&lt;&gt;"",IF(R415=1,"",COUNTIFS($O$112:$O$1378,"&gt;40",#REF!,#REF!)),"")</f>
        <v>#REF!</v>
      </c>
    </row>
    <row r="416" spans="1:34">
      <c r="A416" s="5">
        <f t="shared" si="24"/>
        <v>72211</v>
      </c>
      <c r="B416" s="6" t="str">
        <f t="shared" si="25"/>
        <v>2017111420331</v>
      </c>
      <c r="C416" s="5" t="str">
        <f t="shared" si="26"/>
        <v>20171114</v>
      </c>
      <c r="D416" s="5">
        <v>2017</v>
      </c>
      <c r="E416" s="5">
        <v>11</v>
      </c>
      <c r="F416" s="5">
        <v>14</v>
      </c>
      <c r="G416" s="5">
        <v>20</v>
      </c>
      <c r="H416" s="5">
        <v>3</v>
      </c>
      <c r="I416" s="5">
        <v>31</v>
      </c>
      <c r="J416" s="5">
        <v>811</v>
      </c>
      <c r="K416" s="5" t="s">
        <v>11</v>
      </c>
      <c r="L416" s="5" t="e">
        <f>IF(#REF!=#REF!,IF(K416="Stroke",IF(K417="Stroke",IF((J417-J416)&lt;0,1000+J417-J416,J417-J416),""),""),"")</f>
        <v>#REF!</v>
      </c>
      <c r="M416" s="5" t="s">
        <v>1</v>
      </c>
      <c r="N416" s="5" t="s">
        <v>2</v>
      </c>
      <c r="O416" s="5">
        <v>439</v>
      </c>
      <c r="P416" s="5" t="e">
        <f>IF(#REF!=#REF!,IF(K416="Stroke",IF(K417="Stroke",IF(#REF!=#REF!,IF(Q416=Q417,IF((J417-J416)&lt;0,1000+J417-J416-O416,J417-J416-O416),""),""),""),""),"")</f>
        <v>#REF!</v>
      </c>
      <c r="Q416" s="5">
        <v>1</v>
      </c>
      <c r="R416" s="5" t="e">
        <f>IF(#REF!&lt;&gt;#REF!,COUNTIFS($K$112:$K$1378,$K$112,#REF!,#REF!),"")</f>
        <v>#REF!</v>
      </c>
      <c r="S416" s="5" t="e">
        <f>IF(AND(#REF!&lt;&gt;#REF!,#REF!=#REF!,M416="positive",M417="negative"),1,"")</f>
        <v>#REF!</v>
      </c>
      <c r="T416" s="5" t="e">
        <f>IF(AND(#REF!=#REF!,K:K="stroke",M:M="positive",S416&lt;&gt;"1"),1,"")</f>
        <v>#REF!</v>
      </c>
      <c r="U416" s="5" t="e">
        <f>IF((AND(R416&lt;&gt;"",W416&lt;&gt;1,K:K="stroke",M:M="negative",#REF!=#REF!)),IF(W416&lt;&gt;0,"",1),"")</f>
        <v>#REF!</v>
      </c>
      <c r="V416" s="5" t="e">
        <f t="shared" si="27"/>
        <v>#REF!</v>
      </c>
      <c r="W416" s="5" t="e">
        <f>IF(#REF!&lt;&gt;#REF!,COUNTIFS($K$112:$K$1378,"up",#REF!,#REF!),"")</f>
        <v>#REF!</v>
      </c>
      <c r="X416" s="5" t="e">
        <f>IF(#REF!&lt;&gt;#REF!,COUNTIFS($K$112:$K$1378,"SRS",#REF!,#REF!),"")</f>
        <v>#REF!</v>
      </c>
      <c r="Y416" s="5" t="e">
        <f>IF(R416&lt;&gt;"",IF(R416=1,"",COUNTIFS($O$112:$O$1378,"&gt;40",#REF!,#REF!)),"")</f>
        <v>#REF!</v>
      </c>
      <c r="Z416" s="5" t="s">
        <v>48</v>
      </c>
      <c r="AA416" s="5"/>
      <c r="AB416" s="5"/>
      <c r="AC416" s="5"/>
      <c r="AD416" s="5"/>
      <c r="AE416" s="5"/>
      <c r="AF416" s="5"/>
      <c r="AG416" s="5"/>
      <c r="AH416" s="5"/>
    </row>
    <row r="417" spans="1:34">
      <c r="A417" s="5">
        <f t="shared" si="24"/>
        <v>72313</v>
      </c>
      <c r="B417" s="6" t="str">
        <f t="shared" si="25"/>
        <v>2017111420513</v>
      </c>
      <c r="C417" s="5" t="str">
        <f t="shared" si="26"/>
        <v>20171114</v>
      </c>
      <c r="D417" s="5">
        <v>2017</v>
      </c>
      <c r="E417" s="5">
        <v>11</v>
      </c>
      <c r="F417" s="5">
        <v>14</v>
      </c>
      <c r="G417" s="5">
        <v>20</v>
      </c>
      <c r="H417" s="5">
        <v>5</v>
      </c>
      <c r="I417" s="5">
        <v>13</v>
      </c>
      <c r="J417" s="5">
        <v>543</v>
      </c>
      <c r="K417" s="5" t="s">
        <v>11</v>
      </c>
      <c r="L417" s="5" t="e">
        <f>IF(#REF!=#REF!,IF(K417="Stroke",IF(K418="Stroke",IF((J418-J417)&lt;0,1000+J418-J417,J418-J417),""),""),"")</f>
        <v>#REF!</v>
      </c>
      <c r="M417" s="5" t="s">
        <v>1</v>
      </c>
      <c r="N417" s="5" t="s">
        <v>2</v>
      </c>
      <c r="O417" s="5">
        <v>4</v>
      </c>
      <c r="P417" s="5" t="e">
        <f>IF(#REF!=#REF!,IF(K417="Stroke",IF(K418="Stroke",IF(#REF!=#REF!,IF(Q417=Q418,IF((J418-J417)&lt;0,1000+J418-J417-O417,J418-J417-O417),""),""),""),""),"")</f>
        <v>#REF!</v>
      </c>
      <c r="Q417" s="5">
        <v>1</v>
      </c>
      <c r="R417" s="5" t="e">
        <f>IF(#REF!&lt;&gt;#REF!,COUNTIFS($K$112:$K$1378,$K$112,#REF!,#REF!),"")</f>
        <v>#REF!</v>
      </c>
      <c r="S417" s="5" t="e">
        <f>IF(AND(#REF!&lt;&gt;#REF!,#REF!=#REF!,M417="positive",M418="negative"),1,"")</f>
        <v>#REF!</v>
      </c>
      <c r="T417" s="5" t="e">
        <f>IF(AND(#REF!=#REF!,K:K="stroke",M:M="positive",S417&lt;&gt;"1"),1,"")</f>
        <v>#REF!</v>
      </c>
      <c r="U417" s="5" t="e">
        <f>IF((AND(R417&lt;&gt;"",W417&lt;&gt;1,K:K="stroke",M:M="negative",#REF!=#REF!)),IF(W417&lt;&gt;0,"",1),"")</f>
        <v>#REF!</v>
      </c>
      <c r="V417" s="5" t="e">
        <f t="shared" si="27"/>
        <v>#REF!</v>
      </c>
      <c r="W417" s="5" t="e">
        <f>IF(#REF!&lt;&gt;#REF!,COUNTIFS($K$112:$K$1378,"up",#REF!,#REF!),"")</f>
        <v>#REF!</v>
      </c>
      <c r="X417" s="5" t="e">
        <f>IF(#REF!&lt;&gt;#REF!,COUNTIFS($K$112:$K$1378,"SRS",#REF!,#REF!),"")</f>
        <v>#REF!</v>
      </c>
      <c r="Y417" s="5" t="e">
        <f>IF(R417&lt;&gt;"",IF(R417=1,"",COUNTIFS($O$112:$O$1378,"&gt;40",#REF!,#REF!)),"")</f>
        <v>#REF!</v>
      </c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>
      <c r="A418" s="5">
        <f t="shared" si="24"/>
        <v>72313</v>
      </c>
      <c r="B418" s="6" t="str">
        <f t="shared" si="25"/>
        <v>2017111420513</v>
      </c>
      <c r="C418" s="5" t="str">
        <f t="shared" si="26"/>
        <v>20171114</v>
      </c>
      <c r="D418" s="5">
        <v>2017</v>
      </c>
      <c r="E418" s="5">
        <v>11</v>
      </c>
      <c r="F418" s="5">
        <v>14</v>
      </c>
      <c r="G418" s="5">
        <v>20</v>
      </c>
      <c r="H418" s="5">
        <v>5</v>
      </c>
      <c r="I418" s="5">
        <v>13</v>
      </c>
      <c r="J418" s="5">
        <v>562</v>
      </c>
      <c r="K418" s="5" t="s">
        <v>11</v>
      </c>
      <c r="L418" s="5" t="e">
        <f>IF(#REF!=#REF!,IF(K418="Stroke",IF(K420="Stroke",IF((J420-J418)&lt;0,1000+J420-J418,J420-J418),""),""),"")</f>
        <v>#REF!</v>
      </c>
      <c r="M418" s="5" t="s">
        <v>1</v>
      </c>
      <c r="N418" s="5" t="s">
        <v>2</v>
      </c>
      <c r="O418" s="5">
        <v>1</v>
      </c>
      <c r="P418" s="5" t="e">
        <f>IF(#REF!=#REF!,IF(K418="Stroke",IF(K420="Stroke",IF(#REF!=#REF!,IF(Q418=Q420,IF((J420-J418)&lt;0,1000+J420-J418-O418,J420-J418-O418),""),""),""),""),"")</f>
        <v>#REF!</v>
      </c>
      <c r="Q418" s="5">
        <v>1</v>
      </c>
      <c r="R418" s="5" t="e">
        <f>IF(#REF!&lt;&gt;#REF!,COUNTIFS($K$112:$K$1378,$K$112,#REF!,#REF!),"")</f>
        <v>#REF!</v>
      </c>
      <c r="S418" s="5" t="e">
        <f>IF(AND(#REF!&lt;&gt;#REF!,#REF!=#REF!,M418="positive",M420="negative"),1,"")</f>
        <v>#REF!</v>
      </c>
      <c r="T418" s="5" t="e">
        <f>IF(AND(#REF!=#REF!,K:K="stroke",M:M="positive",S418&lt;&gt;"1"),1,"")</f>
        <v>#REF!</v>
      </c>
      <c r="U418" s="5" t="e">
        <f>IF((AND(R418&lt;&gt;"",W418&lt;&gt;1,K:K="stroke",M:M="negative",#REF!=#REF!)),IF(W418&lt;&gt;0,"",1),"")</f>
        <v>#REF!</v>
      </c>
      <c r="V418" s="5" t="e">
        <f t="shared" si="27"/>
        <v>#REF!</v>
      </c>
      <c r="W418" s="5" t="e">
        <f>IF(#REF!&lt;&gt;#REF!,COUNTIFS($K$112:$K$1378,"up",#REF!,#REF!),"")</f>
        <v>#REF!</v>
      </c>
      <c r="X418" s="5" t="e">
        <f>IF(#REF!&lt;&gt;#REF!,COUNTIFS($K$112:$K$1378,"SRS",#REF!,#REF!),"")</f>
        <v>#REF!</v>
      </c>
      <c r="Y418" s="5" t="e">
        <f>IF(R418&lt;&gt;"",IF(R418=1,"",COUNTIFS($O$112:$O$1378,"&gt;40",#REF!,#REF!)),"")</f>
        <v>#REF!</v>
      </c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>
      <c r="A419" s="1">
        <f t="shared" si="24"/>
        <v>72313</v>
      </c>
      <c r="B419" s="2" t="str">
        <f t="shared" si="25"/>
        <v>2017111420513</v>
      </c>
      <c r="C419" s="11">
        <v>20171114</v>
      </c>
      <c r="D419" s="11">
        <v>2017</v>
      </c>
      <c r="E419" s="11">
        <v>11</v>
      </c>
      <c r="F419" s="11">
        <v>14</v>
      </c>
      <c r="G419" s="11">
        <v>20</v>
      </c>
      <c r="H419" s="11">
        <v>5</v>
      </c>
      <c r="I419" s="11">
        <v>13</v>
      </c>
      <c r="J419" s="11">
        <v>575</v>
      </c>
      <c r="K419" s="11" t="s">
        <v>11</v>
      </c>
      <c r="L419" s="11">
        <f>IF(B420=B419,IF(K419="Stroke",IF(K420="Stroke",IF((J420-J419)&lt;0,1000+J420-J419,J420-J419),""),""),"")</f>
        <v>0</v>
      </c>
      <c r="M419" s="11" t="s">
        <v>1</v>
      </c>
      <c r="N419" s="11" t="s">
        <v>2</v>
      </c>
      <c r="O419" s="11">
        <v>1</v>
      </c>
      <c r="P419" s="11">
        <f>IF(B420=B419,IF(K419="Stroke",IF(K420="Stroke",IF(B420=B419,IF(Q419=Q420,IF((J420-J419)&lt;0,1000+J420-J419-O419,J420-J419-O419),""),""),""),""),"")</f>
        <v>-1</v>
      </c>
      <c r="Q419" s="11">
        <v>1</v>
      </c>
    </row>
    <row r="420" spans="1:34">
      <c r="A420" s="14">
        <f t="shared" si="24"/>
        <v>72313</v>
      </c>
      <c r="B420" s="22" t="str">
        <f t="shared" si="25"/>
        <v>2017111420513</v>
      </c>
      <c r="C420" s="5">
        <v>20171114</v>
      </c>
      <c r="D420" s="5">
        <v>2017</v>
      </c>
      <c r="E420" s="5">
        <v>11</v>
      </c>
      <c r="F420" s="5">
        <v>14</v>
      </c>
      <c r="G420" s="5">
        <v>20</v>
      </c>
      <c r="H420" s="5">
        <v>5</v>
      </c>
      <c r="I420" s="5">
        <v>13</v>
      </c>
      <c r="J420" s="5">
        <v>575</v>
      </c>
      <c r="K420" s="5" t="s">
        <v>11</v>
      </c>
      <c r="L420" s="5">
        <f>IF(B421=B420,IF(K420="Stroke",IF(K421="Stroke",IF((J421-J420)&lt;0,1000+J421-J420,J421-J420),""),""),"")</f>
        <v>11</v>
      </c>
      <c r="M420" s="5" t="s">
        <v>1</v>
      </c>
      <c r="N420" s="5" t="s">
        <v>2</v>
      </c>
      <c r="O420" s="5">
        <v>1</v>
      </c>
      <c r="P420" s="5">
        <f>IF(B421=B420,IF(K420="Stroke",IF(K421="Stroke",IF(B421=B420,IF(Q420=Q421,IF((J421-J420)&lt;0,1000+J421-J420-O420,J421-J420-O420),""),""),""),""),"")</f>
        <v>10</v>
      </c>
      <c r="Q420" s="5">
        <v>1</v>
      </c>
      <c r="R420" s="5" t="e">
        <f>IF(#REF!&lt;&gt;#REF!,COUNTIFS($K$112:$K$1378,$K$112,#REF!,#REF!),"")</f>
        <v>#REF!</v>
      </c>
      <c r="S420" s="5" t="e">
        <f>IF(AND(#REF!&lt;&gt;#REF!,#REF!=#REF!,M420="positive",M421="negative"),1,"")</f>
        <v>#REF!</v>
      </c>
      <c r="T420" s="5" t="e">
        <f>IF(AND(#REF!=#REF!,K:K="stroke",M:M="positive",S420&lt;&gt;"1"),1,"")</f>
        <v>#REF!</v>
      </c>
      <c r="U420" s="5" t="e">
        <f>IF((AND(R420&lt;&gt;"",W420&lt;&gt;1,K:K="stroke",M:M="negative",#REF!=#REF!)),IF(W420&lt;&gt;0,"",1),"")</f>
        <v>#REF!</v>
      </c>
      <c r="V420" s="5" t="e">
        <f t="shared" ref="V420:V451" si="28">IF(R420="","",(SUM(S420:U420)+W420))</f>
        <v>#REF!</v>
      </c>
      <c r="W420" s="5" t="e">
        <f>IF(#REF!&lt;&gt;#REF!,COUNTIFS($K$112:$K$1378,"up",#REF!,#REF!),"")</f>
        <v>#REF!</v>
      </c>
      <c r="X420" s="5" t="e">
        <f>IF(#REF!&lt;&gt;#REF!,COUNTIFS($K$112:$K$1378,"SRS",#REF!,#REF!),"")</f>
        <v>#REF!</v>
      </c>
      <c r="Y420" s="5" t="e">
        <f>IF(R420&lt;&gt;"",IF(R420=1,"",COUNTIFS($O$112:$O$1378,"&gt;40",#REF!,#REF!)),"")</f>
        <v>#REF!</v>
      </c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>
      <c r="A421" s="1">
        <f t="shared" si="24"/>
        <v>72313</v>
      </c>
      <c r="B421" s="2" t="str">
        <f t="shared" si="25"/>
        <v>2017111420513</v>
      </c>
      <c r="C421" s="1" t="str">
        <f t="shared" ref="C421:C452" si="29">CONCATENATE(D421,E421,F421)</f>
        <v>20171114</v>
      </c>
      <c r="D421" s="1">
        <v>2017</v>
      </c>
      <c r="E421" s="1">
        <v>11</v>
      </c>
      <c r="F421" s="1">
        <v>14</v>
      </c>
      <c r="G421" s="1">
        <v>20</v>
      </c>
      <c r="H421" s="1">
        <v>5</v>
      </c>
      <c r="I421" s="1">
        <v>13</v>
      </c>
      <c r="J421" s="1">
        <v>586</v>
      </c>
      <c r="K421" s="1" t="s">
        <v>11</v>
      </c>
      <c r="L421" s="1" t="e">
        <f>IF(#REF!=#REF!,IF(K421="Stroke",IF(K422="Stroke",IF((J422-J421)&lt;0,1000+J422-J421,J422-J421),""),""),"")</f>
        <v>#REF!</v>
      </c>
      <c r="M421" s="1" t="s">
        <v>1</v>
      </c>
      <c r="N421" s="1" t="s">
        <v>2</v>
      </c>
      <c r="O421" s="1">
        <v>2</v>
      </c>
      <c r="P421" s="1" t="e">
        <f>IF(#REF!=#REF!,IF(K421="Stroke",IF(K422="Stroke",IF(#REF!=#REF!,IF(Q421=Q422,IF((J422-J421)&lt;0,1000+J422-J421-O421,J422-J421-O421),""),""),""),""),"")</f>
        <v>#REF!</v>
      </c>
      <c r="Q421" s="1">
        <v>1</v>
      </c>
      <c r="R421" s="1" t="e">
        <f>IF(#REF!&lt;&gt;#REF!,COUNTIFS($K$112:$K$1378,$K$112,#REF!,#REF!),"")</f>
        <v>#REF!</v>
      </c>
      <c r="S421" s="1" t="e">
        <f>IF(AND(#REF!&lt;&gt;#REF!,#REF!=#REF!,M421="positive",M422="negative"),1,"")</f>
        <v>#REF!</v>
      </c>
      <c r="T421" s="1" t="e">
        <f>IF(AND(#REF!=#REF!,K:K="stroke",M:M="positive",S421&lt;&gt;"1"),1,"")</f>
        <v>#REF!</v>
      </c>
      <c r="U421" s="1" t="e">
        <f>IF((AND(R421&lt;&gt;"",W421&lt;&gt;1,K:K="stroke",M:M="negative",#REF!=#REF!)),IF(W421&lt;&gt;0,"",1),"")</f>
        <v>#REF!</v>
      </c>
      <c r="V421" s="1" t="e">
        <f t="shared" si="28"/>
        <v>#REF!</v>
      </c>
      <c r="W421" s="1" t="e">
        <f>IF(#REF!&lt;&gt;#REF!,COUNTIFS($K$112:$K$1378,"up",#REF!,#REF!),"")</f>
        <v>#REF!</v>
      </c>
      <c r="X421" s="1" t="e">
        <f>IF(#REF!&lt;&gt;#REF!,COUNTIFS($K$112:$K$1378,"SRS",#REF!,#REF!),"")</f>
        <v>#REF!</v>
      </c>
      <c r="Y421" s="1" t="e">
        <f>IF(R421&lt;&gt;"",IF(R421=1,"",COUNTIFS($O$112:$O$1378,"&gt;40",#REF!,#REF!)),"")</f>
        <v>#REF!</v>
      </c>
    </row>
    <row r="422" spans="1:34">
      <c r="A422" s="1">
        <f t="shared" si="24"/>
        <v>72313</v>
      </c>
      <c r="B422" s="2" t="str">
        <f t="shared" si="25"/>
        <v>2017111420513</v>
      </c>
      <c r="C422" s="1" t="str">
        <f t="shared" si="29"/>
        <v>20171114</v>
      </c>
      <c r="D422" s="1">
        <v>2017</v>
      </c>
      <c r="E422" s="1">
        <v>11</v>
      </c>
      <c r="F422" s="1">
        <v>14</v>
      </c>
      <c r="G422" s="1">
        <v>20</v>
      </c>
      <c r="H422" s="1">
        <v>5</v>
      </c>
      <c r="I422" s="1">
        <v>13</v>
      </c>
      <c r="J422" s="1">
        <v>603</v>
      </c>
      <c r="K422" s="1" t="s">
        <v>11</v>
      </c>
      <c r="L422" s="1" t="e">
        <f>IF(#REF!=#REF!,IF(K422="Stroke",IF(K423="Stroke",IF((J423-J422)&lt;0,1000+J423-J422,J423-J422),""),""),"")</f>
        <v>#REF!</v>
      </c>
      <c r="M422" s="1" t="s">
        <v>1</v>
      </c>
      <c r="N422" s="1" t="s">
        <v>2</v>
      </c>
      <c r="O422" s="1">
        <v>1</v>
      </c>
      <c r="P422" s="1" t="e">
        <f>IF(#REF!=#REF!,IF(K422="Stroke",IF(K423="Stroke",IF(#REF!=#REF!,IF(Q422=Q423,IF((J423-J422)&lt;0,1000+J423-J422-O422,J423-J422-O422),""),""),""),""),"")</f>
        <v>#REF!</v>
      </c>
      <c r="Q422" s="1">
        <v>1</v>
      </c>
      <c r="R422" s="1" t="e">
        <f>IF(#REF!&lt;&gt;#REF!,COUNTIFS($K$112:$K$1378,$K$112,#REF!,#REF!),"")</f>
        <v>#REF!</v>
      </c>
      <c r="S422" s="1" t="e">
        <f>IF(AND(#REF!&lt;&gt;#REF!,#REF!=#REF!,M422="positive",M423="negative"),1,"")</f>
        <v>#REF!</v>
      </c>
      <c r="T422" s="1" t="e">
        <f>IF(AND(#REF!=#REF!,K:K="stroke",M:M="positive",S422&lt;&gt;"1"),1,"")</f>
        <v>#REF!</v>
      </c>
      <c r="U422" s="1" t="e">
        <f>IF((AND(R422&lt;&gt;"",W422&lt;&gt;1,K:K="stroke",M:M="negative",#REF!=#REF!)),IF(W422&lt;&gt;0,"",1),"")</f>
        <v>#REF!</v>
      </c>
      <c r="V422" s="1" t="e">
        <f t="shared" si="28"/>
        <v>#REF!</v>
      </c>
      <c r="W422" s="1" t="e">
        <f>IF(#REF!&lt;&gt;#REF!,COUNTIFS($K$112:$K$1378,"up",#REF!,#REF!),"")</f>
        <v>#REF!</v>
      </c>
      <c r="X422" s="1" t="e">
        <f>IF(#REF!&lt;&gt;#REF!,COUNTIFS($K$112:$K$1378,"SRS",#REF!,#REF!),"")</f>
        <v>#REF!</v>
      </c>
      <c r="Y422" s="1" t="e">
        <f>IF(R422&lt;&gt;"",IF(R422=1,"",COUNTIFS($O$112:$O$1378,"&gt;40",#REF!,#REF!)),"")</f>
        <v>#REF!</v>
      </c>
    </row>
    <row r="423" spans="1:34" s="5" customFormat="1">
      <c r="A423" s="11">
        <f t="shared" si="24"/>
        <v>72313</v>
      </c>
      <c r="B423" s="16" t="str">
        <f t="shared" si="25"/>
        <v>2017111420513</v>
      </c>
      <c r="C423" s="1" t="str">
        <f t="shared" si="29"/>
        <v>20171114</v>
      </c>
      <c r="D423" s="1">
        <v>2017</v>
      </c>
      <c r="E423" s="1">
        <v>11</v>
      </c>
      <c r="F423" s="1">
        <v>14</v>
      </c>
      <c r="G423" s="1">
        <v>20</v>
      </c>
      <c r="H423" s="1">
        <v>5</v>
      </c>
      <c r="I423" s="1">
        <v>13</v>
      </c>
      <c r="J423" s="1">
        <v>643</v>
      </c>
      <c r="K423" s="1" t="s">
        <v>11</v>
      </c>
      <c r="L423" s="1" t="e">
        <f>IF(#REF!=#REF!,IF(K423="Stroke",IF(K424="Stroke",IF((J424-J423)&lt;0,1000+J424-J423,J424-J423),""),""),"")</f>
        <v>#REF!</v>
      </c>
      <c r="M423" s="1" t="s">
        <v>1</v>
      </c>
      <c r="N423" s="1" t="s">
        <v>2</v>
      </c>
      <c r="O423" s="1">
        <v>11</v>
      </c>
      <c r="P423" s="1" t="e">
        <f>IF(#REF!=#REF!,IF(K423="Stroke",IF(K424="Stroke",IF(#REF!=#REF!,IF(Q423=Q424,IF((J424-J423)&lt;0,1000+J424-J423-O423,J424-J423-O423),""),""),""),""),"")</f>
        <v>#REF!</v>
      </c>
      <c r="Q423" s="1">
        <v>2</v>
      </c>
      <c r="R423" s="1" t="e">
        <f>IF(#REF!&lt;&gt;#REF!,COUNTIFS($K$112:$K$1378,$K$112,#REF!,#REF!),"")</f>
        <v>#REF!</v>
      </c>
      <c r="S423" s="1" t="e">
        <f>IF(AND(#REF!&lt;&gt;#REF!,#REF!=#REF!,M423="positive",M424="negative"),1,"")</f>
        <v>#REF!</v>
      </c>
      <c r="T423" s="1" t="e">
        <f>IF(AND(#REF!=#REF!,K:K="stroke",M:M="positive",S423&lt;&gt;"1"),1,"")</f>
        <v>#REF!</v>
      </c>
      <c r="U423" s="1" t="e">
        <f>IF((AND(R423&lt;&gt;"",W423&lt;&gt;1,K:K="stroke",M:M="negative",#REF!=#REF!)),IF(W423&lt;&gt;0,"",1),"")</f>
        <v>#REF!</v>
      </c>
      <c r="V423" s="1" t="e">
        <f t="shared" si="28"/>
        <v>#REF!</v>
      </c>
      <c r="W423" s="1" t="e">
        <f>IF(#REF!&lt;&gt;#REF!,COUNTIFS($K$112:$K$1378,"up",#REF!,#REF!),"")</f>
        <v>#REF!</v>
      </c>
      <c r="X423" s="1" t="e">
        <f>IF(#REF!&lt;&gt;#REF!,COUNTIFS($K$112:$K$1378,"SRS",#REF!,#REF!),"")</f>
        <v>#REF!</v>
      </c>
      <c r="Y423" s="1" t="e">
        <f>IF(R423&lt;&gt;"",IF(R423=1,"",COUNTIFS($O$112:$O$1378,"&gt;40",#REF!,#REF!)),"")</f>
        <v>#REF!</v>
      </c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>
      <c r="A424" s="1">
        <f t="shared" si="24"/>
        <v>72313</v>
      </c>
      <c r="B424" s="2" t="str">
        <f t="shared" si="25"/>
        <v>2017111420513</v>
      </c>
      <c r="C424" s="1" t="str">
        <f t="shared" si="29"/>
        <v>20171114</v>
      </c>
      <c r="D424" s="1">
        <v>2017</v>
      </c>
      <c r="E424" s="1">
        <v>11</v>
      </c>
      <c r="F424" s="1">
        <v>14</v>
      </c>
      <c r="G424" s="1">
        <v>20</v>
      </c>
      <c r="H424" s="1">
        <v>5</v>
      </c>
      <c r="I424" s="1">
        <v>13</v>
      </c>
      <c r="J424" s="1">
        <v>669</v>
      </c>
      <c r="K424" s="1" t="s">
        <v>11</v>
      </c>
      <c r="L424" s="1" t="e">
        <f>IF(#REF!=#REF!,IF(K424="Stroke",IF(K425="Stroke",IF((J425-J424)&lt;0,1000+J425-J424,J425-J424),""),""),"")</f>
        <v>#REF!</v>
      </c>
      <c r="M424" s="1" t="s">
        <v>1</v>
      </c>
      <c r="N424" s="1" t="s">
        <v>2</v>
      </c>
      <c r="O424" s="1">
        <v>5</v>
      </c>
      <c r="P424" s="1" t="e">
        <f>IF(#REF!=#REF!,IF(K424="Stroke",IF(K425="Stroke",IF(#REF!=#REF!,IF(Q424=Q425,IF((J425-J424)&lt;0,1000+J425-J424-O424,J425-J424-O424),""),""),""),""),"")</f>
        <v>#REF!</v>
      </c>
      <c r="Q424" s="1">
        <v>2</v>
      </c>
      <c r="R424" s="1" t="e">
        <f>IF(#REF!&lt;&gt;#REF!,COUNTIFS($K$112:$K$1378,$K$112,#REF!,#REF!),"")</f>
        <v>#REF!</v>
      </c>
      <c r="S424" s="1" t="e">
        <f>IF(AND(#REF!&lt;&gt;#REF!,#REF!=#REF!,M424="positive",M425="negative"),1,"")</f>
        <v>#REF!</v>
      </c>
      <c r="T424" s="1" t="e">
        <f>IF(AND(#REF!=#REF!,K:K="stroke",M:M="positive",S424&lt;&gt;"1"),1,"")</f>
        <v>#REF!</v>
      </c>
      <c r="U424" s="1" t="e">
        <f>IF((AND(R424&lt;&gt;"",W424&lt;&gt;1,K:K="stroke",M:M="negative",#REF!=#REF!)),IF(W424&lt;&gt;0,"",1),"")</f>
        <v>#REF!</v>
      </c>
      <c r="V424" s="1" t="e">
        <f t="shared" si="28"/>
        <v>#REF!</v>
      </c>
      <c r="W424" s="1" t="e">
        <f>IF(#REF!&lt;&gt;#REF!,COUNTIFS($K$112:$K$1378,"up",#REF!,#REF!),"")</f>
        <v>#REF!</v>
      </c>
      <c r="X424" s="1" t="e">
        <f>IF(#REF!&lt;&gt;#REF!,COUNTIFS($K$112:$K$1378,"SRS",#REF!,#REF!),"")</f>
        <v>#REF!</v>
      </c>
      <c r="Y424" s="1" t="e">
        <f>IF(R424&lt;&gt;"",IF(R424=1,"",COUNTIFS($O$112:$O$1378,"&gt;40",#REF!,#REF!)),"")</f>
        <v>#REF!</v>
      </c>
    </row>
    <row r="425" spans="1:34">
      <c r="A425" s="1">
        <f t="shared" si="24"/>
        <v>72313</v>
      </c>
      <c r="B425" s="2" t="str">
        <f t="shared" si="25"/>
        <v>2017111420513</v>
      </c>
      <c r="C425" s="1" t="str">
        <f t="shared" si="29"/>
        <v>20171114</v>
      </c>
      <c r="D425" s="1">
        <v>2017</v>
      </c>
      <c r="E425" s="1">
        <v>11</v>
      </c>
      <c r="F425" s="1">
        <v>14</v>
      </c>
      <c r="G425" s="1">
        <v>20</v>
      </c>
      <c r="H425" s="1">
        <v>5</v>
      </c>
      <c r="I425" s="1">
        <v>13</v>
      </c>
      <c r="J425" s="1">
        <v>680</v>
      </c>
      <c r="K425" s="1" t="s">
        <v>11</v>
      </c>
      <c r="L425" s="1" t="e">
        <f>IF(#REF!=#REF!,IF(K425="Stroke",IF(K426="Stroke",IF((J426-J425)&lt;0,1000+J426-J425,J426-J425),""),""),"")</f>
        <v>#REF!</v>
      </c>
      <c r="M425" s="1" t="s">
        <v>1</v>
      </c>
      <c r="N425" s="1" t="s">
        <v>2</v>
      </c>
      <c r="O425" s="1">
        <v>2</v>
      </c>
      <c r="P425" s="1" t="e">
        <f>IF(#REF!=#REF!,IF(K425="Stroke",IF(K426="Stroke",IF(#REF!=#REF!,IF(Q425=Q426,IF((J426-J425)&lt;0,1000+J426-J425-O425,J426-J425-O425),""),""),""),""),"")</f>
        <v>#REF!</v>
      </c>
      <c r="Q425" s="1">
        <v>1</v>
      </c>
      <c r="R425" s="1" t="e">
        <f>IF(#REF!&lt;&gt;#REF!,COUNTIFS($K$112:$K$1378,$K$112,#REF!,#REF!),"")</f>
        <v>#REF!</v>
      </c>
      <c r="S425" s="1" t="e">
        <f>IF(AND(#REF!&lt;&gt;#REF!,#REF!=#REF!,M425="positive",M426="negative"),1,"")</f>
        <v>#REF!</v>
      </c>
      <c r="T425" s="1" t="e">
        <f>IF(AND(#REF!=#REF!,K:K="stroke",M:M="positive",S425&lt;&gt;"1"),1,"")</f>
        <v>#REF!</v>
      </c>
      <c r="U425" s="1" t="e">
        <f>IF((AND(R425&lt;&gt;"",W425&lt;&gt;1,K:K="stroke",M:M="negative",#REF!=#REF!)),IF(W425&lt;&gt;0,"",1),"")</f>
        <v>#REF!</v>
      </c>
      <c r="V425" s="1" t="e">
        <f t="shared" si="28"/>
        <v>#REF!</v>
      </c>
      <c r="W425" s="1" t="e">
        <f>IF(#REF!&lt;&gt;#REF!,COUNTIFS($K$112:$K$1378,"up",#REF!,#REF!),"")</f>
        <v>#REF!</v>
      </c>
      <c r="X425" s="1" t="e">
        <f>IF(#REF!&lt;&gt;#REF!,COUNTIFS($K$112:$K$1378,"SRS",#REF!,#REF!),"")</f>
        <v>#REF!</v>
      </c>
      <c r="Y425" s="1" t="e">
        <f>IF(R425&lt;&gt;"",IF(R425=1,"",COUNTIFS($O$112:$O$1378,"&gt;40",#REF!,#REF!)),"")</f>
        <v>#REF!</v>
      </c>
    </row>
    <row r="426" spans="1:34">
      <c r="A426" s="1">
        <f t="shared" si="24"/>
        <v>72313</v>
      </c>
      <c r="B426" s="2" t="str">
        <f t="shared" si="25"/>
        <v>2017111420513</v>
      </c>
      <c r="C426" s="1" t="str">
        <f t="shared" si="29"/>
        <v>20171114</v>
      </c>
      <c r="D426" s="1">
        <v>2017</v>
      </c>
      <c r="E426" s="1">
        <v>11</v>
      </c>
      <c r="F426" s="1">
        <v>14</v>
      </c>
      <c r="G426" s="1">
        <v>20</v>
      </c>
      <c r="H426" s="1">
        <v>5</v>
      </c>
      <c r="I426" s="1">
        <v>13</v>
      </c>
      <c r="J426" s="1">
        <v>735</v>
      </c>
      <c r="K426" s="1" t="s">
        <v>11</v>
      </c>
      <c r="L426" s="1" t="e">
        <f>IF(#REF!=#REF!,IF(K426="Stroke",IF(K427="Stroke",IF((J427-J426)&lt;0,1000+J427-J426,J427-J426),""),""),"")</f>
        <v>#REF!</v>
      </c>
      <c r="M426" s="1" t="s">
        <v>1</v>
      </c>
      <c r="N426" s="1" t="s">
        <v>2</v>
      </c>
      <c r="O426" s="1">
        <v>3</v>
      </c>
      <c r="P426" s="1" t="e">
        <f>IF(#REF!=#REF!,IF(K426="Stroke",IF(K427="Stroke",IF(#REF!=#REF!,IF(Q426=Q427,IF((J427-J426)&lt;0,1000+J427-J426-O426,J427-J426-O426),""),""),""),""),"")</f>
        <v>#REF!</v>
      </c>
      <c r="Q426" s="1">
        <v>1</v>
      </c>
      <c r="R426" s="1" t="e">
        <f>IF(#REF!&lt;&gt;#REF!,COUNTIFS($K$112:$K$1378,$K$112,#REF!,#REF!),"")</f>
        <v>#REF!</v>
      </c>
      <c r="S426" s="1" t="e">
        <f>IF(AND(#REF!&lt;&gt;#REF!,#REF!=#REF!,M426="positive",M427="negative"),1,"")</f>
        <v>#REF!</v>
      </c>
      <c r="T426" s="1" t="e">
        <f>IF(AND(#REF!=#REF!,K:K="stroke",M:M="positive",S426&lt;&gt;"1"),1,"")</f>
        <v>#REF!</v>
      </c>
      <c r="U426" s="1" t="e">
        <f>IF((AND(R426&lt;&gt;"",W426&lt;&gt;1,K:K="stroke",M:M="negative",#REF!=#REF!)),IF(W426&lt;&gt;0,"",1),"")</f>
        <v>#REF!</v>
      </c>
      <c r="V426" s="1" t="e">
        <f t="shared" si="28"/>
        <v>#REF!</v>
      </c>
      <c r="W426" s="1" t="e">
        <f>IF(#REF!&lt;&gt;#REF!,COUNTIFS($K$112:$K$1378,"up",#REF!,#REF!),"")</f>
        <v>#REF!</v>
      </c>
      <c r="X426" s="1" t="e">
        <f>IF(#REF!&lt;&gt;#REF!,COUNTIFS($K$112:$K$1378,"SRS",#REF!,#REF!),"")</f>
        <v>#REF!</v>
      </c>
      <c r="Y426" s="1" t="e">
        <f>IF(R426&lt;&gt;"",IF(R426=1,"",COUNTIFS($O$112:$O$1378,"&gt;40",#REF!,#REF!)),"")</f>
        <v>#REF!</v>
      </c>
    </row>
    <row r="427" spans="1:34">
      <c r="A427" s="1">
        <f t="shared" si="24"/>
        <v>72313</v>
      </c>
      <c r="B427" s="2" t="str">
        <f t="shared" si="25"/>
        <v>2017111420513</v>
      </c>
      <c r="C427" s="1" t="str">
        <f t="shared" si="29"/>
        <v>20171114</v>
      </c>
      <c r="D427" s="1">
        <v>2017</v>
      </c>
      <c r="E427" s="1">
        <v>11</v>
      </c>
      <c r="F427" s="1">
        <v>14</v>
      </c>
      <c r="G427" s="1">
        <v>20</v>
      </c>
      <c r="H427" s="1">
        <v>5</v>
      </c>
      <c r="I427" s="1">
        <v>13</v>
      </c>
      <c r="J427" s="1">
        <v>760</v>
      </c>
      <c r="K427" s="1" t="s">
        <v>11</v>
      </c>
      <c r="L427" s="1" t="e">
        <f>IF(#REF!=#REF!,IF(K427="Stroke",IF(K428="Stroke",IF((J428-J427)&lt;0,1000+J428-J427,J428-J427),""),""),"")</f>
        <v>#REF!</v>
      </c>
      <c r="M427" s="1" t="s">
        <v>1</v>
      </c>
      <c r="N427" s="1" t="s">
        <v>2</v>
      </c>
      <c r="O427" s="1">
        <v>1</v>
      </c>
      <c r="P427" s="1" t="e">
        <f>IF(#REF!=#REF!,IF(K427="Stroke",IF(K428="Stroke",IF(#REF!=#REF!,IF(Q427=Q428,IF((J428-J427)&lt;0,1000+J428-J427-O427,J428-J427-O427),""),""),""),""),"")</f>
        <v>#REF!</v>
      </c>
      <c r="Q427" s="1">
        <v>2</v>
      </c>
      <c r="R427" s="1" t="e">
        <f>IF(#REF!&lt;&gt;#REF!,COUNTIFS($K$112:$K$1378,$K$112,#REF!,#REF!),"")</f>
        <v>#REF!</v>
      </c>
      <c r="S427" s="1" t="e">
        <f>IF(AND(#REF!&lt;&gt;#REF!,#REF!=#REF!,M427="positive",M428="negative"),1,"")</f>
        <v>#REF!</v>
      </c>
      <c r="T427" s="1" t="e">
        <f>IF(AND(#REF!=#REF!,K:K="stroke",M:M="positive",S427&lt;&gt;"1"),1,"")</f>
        <v>#REF!</v>
      </c>
      <c r="U427" s="1" t="e">
        <f>IF((AND(R427&lt;&gt;"",W427&lt;&gt;1,K:K="stroke",M:M="negative",#REF!=#REF!)),IF(W427&lt;&gt;0,"",1),"")</f>
        <v>#REF!</v>
      </c>
      <c r="V427" s="1" t="e">
        <f t="shared" si="28"/>
        <v>#REF!</v>
      </c>
      <c r="W427" s="1" t="e">
        <f>IF(#REF!&lt;&gt;#REF!,COUNTIFS($K$112:$K$1378,"up",#REF!,#REF!),"")</f>
        <v>#REF!</v>
      </c>
      <c r="X427" s="1" t="e">
        <f>IF(#REF!&lt;&gt;#REF!,COUNTIFS($K$112:$K$1378,"SRS",#REF!,#REF!),"")</f>
        <v>#REF!</v>
      </c>
      <c r="Y427" s="1" t="e">
        <f>IF(R427&lt;&gt;"",IF(R427=1,"",COUNTIFS($O$112:$O$1378,"&gt;40",#REF!,#REF!)),"")</f>
        <v>#REF!</v>
      </c>
    </row>
    <row r="428" spans="1:34">
      <c r="A428" s="1">
        <f t="shared" si="24"/>
        <v>72313</v>
      </c>
      <c r="B428" s="2" t="str">
        <f t="shared" si="25"/>
        <v>2017111420513</v>
      </c>
      <c r="C428" s="1" t="str">
        <f t="shared" si="29"/>
        <v>20171114</v>
      </c>
      <c r="D428" s="1">
        <v>2017</v>
      </c>
      <c r="E428" s="1">
        <v>11</v>
      </c>
      <c r="F428" s="1">
        <v>14</v>
      </c>
      <c r="G428" s="1">
        <v>20</v>
      </c>
      <c r="H428" s="1">
        <v>5</v>
      </c>
      <c r="I428" s="1">
        <v>13</v>
      </c>
      <c r="J428" s="1">
        <v>815</v>
      </c>
      <c r="K428" s="1" t="s">
        <v>11</v>
      </c>
      <c r="L428" s="1" t="e">
        <f>IF(#REF!=#REF!,IF(K428="Stroke",IF(K429="Stroke",IF((J429-J428)&lt;0,1000+J429-J428,J429-J428),""),""),"")</f>
        <v>#REF!</v>
      </c>
      <c r="M428" s="1" t="s">
        <v>1</v>
      </c>
      <c r="N428" s="1" t="s">
        <v>2</v>
      </c>
      <c r="O428" s="1">
        <v>2</v>
      </c>
      <c r="P428" s="1" t="e">
        <f>IF(#REF!=#REF!,IF(K428="Stroke",IF(K429="Stroke",IF(#REF!=#REF!,IF(Q428=Q429,IF((J429-J428)&lt;0,1000+J429-J428-O428,J429-J428-O428),""),""),""),""),"")</f>
        <v>#REF!</v>
      </c>
      <c r="Q428" s="1">
        <v>2</v>
      </c>
      <c r="R428" s="1" t="e">
        <f>IF(#REF!&lt;&gt;#REF!,COUNTIFS($K$112:$K$1378,$K$112,#REF!,#REF!),"")</f>
        <v>#REF!</v>
      </c>
      <c r="S428" s="1" t="e">
        <f>IF(AND(#REF!&lt;&gt;#REF!,#REF!=#REF!,M428="positive",M429="negative"),1,"")</f>
        <v>#REF!</v>
      </c>
      <c r="T428" s="1" t="e">
        <f>IF(AND(#REF!=#REF!,K:K="stroke",M:M="positive",S428&lt;&gt;"1"),1,"")</f>
        <v>#REF!</v>
      </c>
      <c r="U428" s="1" t="e">
        <f>IF((AND(R428&lt;&gt;"",W428&lt;&gt;1,K:K="stroke",M:M="negative",#REF!=#REF!)),IF(W428&lt;&gt;0,"",1),"")</f>
        <v>#REF!</v>
      </c>
      <c r="V428" s="1" t="e">
        <f t="shared" si="28"/>
        <v>#REF!</v>
      </c>
      <c r="W428" s="1" t="e">
        <f>IF(#REF!&lt;&gt;#REF!,COUNTIFS($K$112:$K$1378,"up",#REF!,#REF!),"")</f>
        <v>#REF!</v>
      </c>
      <c r="X428" s="1" t="e">
        <f>IF(#REF!&lt;&gt;#REF!,COUNTIFS($K$112:$K$1378,"SRS",#REF!,#REF!),"")</f>
        <v>#REF!</v>
      </c>
      <c r="Y428" s="1" t="e">
        <f>IF(R428&lt;&gt;"",IF(R428=1,"",COUNTIFS($O$112:$O$1378,"&gt;40",#REF!,#REF!)),"")</f>
        <v>#REF!</v>
      </c>
    </row>
    <row r="429" spans="1:34">
      <c r="A429" s="1">
        <f t="shared" si="24"/>
        <v>72313</v>
      </c>
      <c r="B429" s="2" t="str">
        <f t="shared" si="25"/>
        <v>2017111420513</v>
      </c>
      <c r="C429" s="1" t="str">
        <f t="shared" si="29"/>
        <v>20171114</v>
      </c>
      <c r="D429" s="1">
        <v>2017</v>
      </c>
      <c r="E429" s="1">
        <v>11</v>
      </c>
      <c r="F429" s="1">
        <v>14</v>
      </c>
      <c r="G429" s="1">
        <v>20</v>
      </c>
      <c r="H429" s="1">
        <v>5</v>
      </c>
      <c r="I429" s="1">
        <v>13</v>
      </c>
      <c r="J429" s="1">
        <v>856</v>
      </c>
      <c r="K429" s="1" t="s">
        <v>11</v>
      </c>
      <c r="L429" s="1" t="e">
        <f>IF(#REF!=#REF!,IF(K429="Stroke",IF(K430="Stroke",IF((J430-J429)&lt;0,1000+J430-J429,J430-J429),""),""),"")</f>
        <v>#REF!</v>
      </c>
      <c r="M429" s="1" t="s">
        <v>1</v>
      </c>
      <c r="N429" s="1" t="s">
        <v>2</v>
      </c>
      <c r="O429" s="1">
        <v>4</v>
      </c>
      <c r="P429" s="1" t="e">
        <f>IF(#REF!=#REF!,IF(K429="Stroke",IF(K430="Stroke",IF(#REF!=#REF!,IF(Q429=Q430,IF((J430-J429)&lt;0,1000+J430-J429-O429,J430-J429-O429),""),""),""),""),"")</f>
        <v>#REF!</v>
      </c>
      <c r="Q429" s="1">
        <v>1</v>
      </c>
      <c r="R429" s="1" t="e">
        <f>IF(#REF!&lt;&gt;#REF!,COUNTIFS($K$112:$K$1378,$K$112,#REF!,#REF!),"")</f>
        <v>#REF!</v>
      </c>
      <c r="S429" s="1" t="e">
        <f>IF(AND(#REF!&lt;&gt;#REF!,#REF!=#REF!,M429="positive",M430="negative"),1,"")</f>
        <v>#REF!</v>
      </c>
      <c r="T429" s="1" t="e">
        <f>IF(AND(#REF!=#REF!,K:K="stroke",M:M="positive",S429&lt;&gt;"1"),1,"")</f>
        <v>#REF!</v>
      </c>
      <c r="U429" s="1" t="e">
        <f>IF((AND(R429&lt;&gt;"",W429&lt;&gt;1,K:K="stroke",M:M="negative",#REF!=#REF!)),IF(W429&lt;&gt;0,"",1),"")</f>
        <v>#REF!</v>
      </c>
      <c r="V429" s="1" t="e">
        <f t="shared" si="28"/>
        <v>#REF!</v>
      </c>
      <c r="W429" s="1" t="e">
        <f>IF(#REF!&lt;&gt;#REF!,COUNTIFS($K$112:$K$1378,"up",#REF!,#REF!),"")</f>
        <v>#REF!</v>
      </c>
      <c r="X429" s="1" t="e">
        <f>IF(#REF!&lt;&gt;#REF!,COUNTIFS($K$112:$K$1378,"SRS",#REF!,#REF!),"")</f>
        <v>#REF!</v>
      </c>
      <c r="Y429" s="1" t="e">
        <f>IF(R429&lt;&gt;"",IF(R429=1,"",COUNTIFS($O$112:$O$1378,"&gt;40",#REF!,#REF!)),"")</f>
        <v>#REF!</v>
      </c>
    </row>
    <row r="430" spans="1:34">
      <c r="A430" s="1">
        <f t="shared" si="24"/>
        <v>72313</v>
      </c>
      <c r="B430" s="2" t="str">
        <f t="shared" si="25"/>
        <v>2017111420513</v>
      </c>
      <c r="C430" s="1" t="str">
        <f t="shared" si="29"/>
        <v>20171114</v>
      </c>
      <c r="D430" s="1">
        <v>2017</v>
      </c>
      <c r="E430" s="1">
        <v>11</v>
      </c>
      <c r="F430" s="1">
        <v>14</v>
      </c>
      <c r="G430" s="1">
        <v>20</v>
      </c>
      <c r="H430" s="1">
        <v>5</v>
      </c>
      <c r="I430" s="1">
        <v>13</v>
      </c>
      <c r="J430" s="1">
        <v>891</v>
      </c>
      <c r="K430" s="1" t="s">
        <v>11</v>
      </c>
      <c r="L430" s="1" t="e">
        <f>IF(#REF!=#REF!,IF(K430="Stroke",IF(K431="Stroke",IF((J431-J430)&lt;0,1000+J431-J430,J431-J430),""),""),"")</f>
        <v>#REF!</v>
      </c>
      <c r="M430" s="1" t="s">
        <v>1</v>
      </c>
      <c r="N430" s="1" t="s">
        <v>2</v>
      </c>
      <c r="O430" s="1">
        <v>1</v>
      </c>
      <c r="P430" s="1" t="e">
        <f>IF(#REF!=#REF!,IF(K430="Stroke",IF(K431="Stroke",IF(#REF!=#REF!,IF(Q430=Q431,IF((J431-J430)&lt;0,1000+J431-J430-O430,J431-J430-O430),""),""),""),""),"")</f>
        <v>#REF!</v>
      </c>
      <c r="Q430" s="1">
        <v>1</v>
      </c>
      <c r="R430" s="1" t="e">
        <f>IF(#REF!&lt;&gt;#REF!,COUNTIFS($K$112:$K$1378,$K$112,#REF!,#REF!),"")</f>
        <v>#REF!</v>
      </c>
      <c r="S430" s="1" t="e">
        <f>IF(AND(#REF!&lt;&gt;#REF!,#REF!=#REF!,M430="positive",M431="negative"),1,"")</f>
        <v>#REF!</v>
      </c>
      <c r="T430" s="1" t="e">
        <f>IF(AND(#REF!=#REF!,K:K="stroke",M:M="positive",S430&lt;&gt;"1"),1,"")</f>
        <v>#REF!</v>
      </c>
      <c r="U430" s="1" t="e">
        <f>IF((AND(R430&lt;&gt;"",W430&lt;&gt;1,K:K="stroke",M:M="negative",#REF!=#REF!)),IF(W430&lt;&gt;0,"",1),"")</f>
        <v>#REF!</v>
      </c>
      <c r="V430" s="1" t="e">
        <f t="shared" si="28"/>
        <v>#REF!</v>
      </c>
      <c r="W430" s="1" t="e">
        <f>IF(#REF!&lt;&gt;#REF!,COUNTIFS($K$112:$K$1378,"up",#REF!,#REF!),"")</f>
        <v>#REF!</v>
      </c>
      <c r="X430" s="1" t="e">
        <f>IF(#REF!&lt;&gt;#REF!,COUNTIFS($K$112:$K$1378,"SRS",#REF!,#REF!),"")</f>
        <v>#REF!</v>
      </c>
      <c r="Y430" s="1" t="e">
        <f>IF(R430&lt;&gt;"",IF(R430=1,"",COUNTIFS($O$112:$O$1378,"&gt;40",#REF!,#REF!)),"")</f>
        <v>#REF!</v>
      </c>
    </row>
    <row r="431" spans="1:34">
      <c r="A431" s="1">
        <f t="shared" si="24"/>
        <v>72313</v>
      </c>
      <c r="B431" s="2" t="str">
        <f t="shared" si="25"/>
        <v>2017111420513</v>
      </c>
      <c r="C431" s="1" t="str">
        <f t="shared" si="29"/>
        <v>20171114</v>
      </c>
      <c r="D431" s="1">
        <v>2017</v>
      </c>
      <c r="E431" s="1">
        <v>11</v>
      </c>
      <c r="F431" s="1">
        <v>14</v>
      </c>
      <c r="G431" s="1">
        <v>20</v>
      </c>
      <c r="H431" s="1">
        <v>5</v>
      </c>
      <c r="I431" s="1">
        <v>13</v>
      </c>
      <c r="J431" s="1">
        <v>917</v>
      </c>
      <c r="K431" s="1" t="s">
        <v>11</v>
      </c>
      <c r="L431" s="1" t="e">
        <f>IF(#REF!=#REF!,IF(K431="Stroke",IF(K432="Stroke",IF((J432-J431)&lt;0,1000+J432-J431,J432-J431),""),""),"")</f>
        <v>#REF!</v>
      </c>
      <c r="M431" s="1" t="s">
        <v>1</v>
      </c>
      <c r="N431" s="1" t="s">
        <v>2</v>
      </c>
      <c r="O431" s="1">
        <v>5</v>
      </c>
      <c r="P431" s="1" t="e">
        <f>IF(#REF!=#REF!,IF(K431="Stroke",IF(K432="Stroke",IF(#REF!=#REF!,IF(Q431=Q432,IF((J432-J431)&lt;0,1000+J432-J431-O431,J432-J431-O431),""),""),""),""),"")</f>
        <v>#REF!</v>
      </c>
      <c r="Q431" s="1">
        <v>1</v>
      </c>
      <c r="R431" s="1" t="e">
        <f>IF(#REF!&lt;&gt;#REF!,COUNTIFS($K$112:$K$1378,$K$112,#REF!,#REF!),"")</f>
        <v>#REF!</v>
      </c>
      <c r="S431" s="1" t="e">
        <f>IF(AND(#REF!&lt;&gt;#REF!,#REF!=#REF!,M431="positive",M432="negative"),1,"")</f>
        <v>#REF!</v>
      </c>
      <c r="T431" s="1" t="e">
        <f>IF(AND(#REF!=#REF!,K:K="stroke",M:M="positive",S431&lt;&gt;"1"),1,"")</f>
        <v>#REF!</v>
      </c>
      <c r="U431" s="1" t="e">
        <f>IF((AND(R431&lt;&gt;"",W431&lt;&gt;1,K:K="stroke",M:M="negative",#REF!=#REF!)),IF(W431&lt;&gt;0,"",1),"")</f>
        <v>#REF!</v>
      </c>
      <c r="V431" s="1" t="e">
        <f t="shared" si="28"/>
        <v>#REF!</v>
      </c>
      <c r="W431" s="1" t="e">
        <f>IF(#REF!&lt;&gt;#REF!,COUNTIFS($K$112:$K$1378,"up",#REF!,#REF!),"")</f>
        <v>#REF!</v>
      </c>
      <c r="X431" s="1" t="e">
        <f>IF(#REF!&lt;&gt;#REF!,COUNTIFS($K$112:$K$1378,"SRS",#REF!,#REF!),"")</f>
        <v>#REF!</v>
      </c>
      <c r="Y431" s="1" t="e">
        <f>IF(R431&lt;&gt;"",IF(R431=1,"",COUNTIFS($O$112:$O$1378,"&gt;40",#REF!,#REF!)),"")</f>
        <v>#REF!</v>
      </c>
    </row>
    <row r="432" spans="1:34">
      <c r="A432" s="1">
        <f t="shared" si="24"/>
        <v>72313</v>
      </c>
      <c r="B432" s="2" t="str">
        <f t="shared" si="25"/>
        <v>2017111420513</v>
      </c>
      <c r="C432" s="1" t="str">
        <f t="shared" si="29"/>
        <v>20171114</v>
      </c>
      <c r="D432" s="1">
        <v>2017</v>
      </c>
      <c r="E432" s="1">
        <v>11</v>
      </c>
      <c r="F432" s="1">
        <v>14</v>
      </c>
      <c r="G432" s="1">
        <v>20</v>
      </c>
      <c r="H432" s="1">
        <v>5</v>
      </c>
      <c r="I432" s="1">
        <v>13</v>
      </c>
      <c r="J432" s="1">
        <v>954</v>
      </c>
      <c r="K432" s="1" t="s">
        <v>11</v>
      </c>
      <c r="L432" s="1" t="e">
        <f>IF(#REF!=#REF!,IF(K432="Stroke",IF(K433="Stroke",IF((J433-J432)&lt;0,1000+J433-J432,J433-J432),""),""),"")</f>
        <v>#REF!</v>
      </c>
      <c r="M432" s="1" t="s">
        <v>1</v>
      </c>
      <c r="N432" s="1" t="s">
        <v>2</v>
      </c>
      <c r="O432" s="1">
        <v>78</v>
      </c>
      <c r="P432" s="1" t="e">
        <f>IF(#REF!=#REF!,IF(K432="Stroke",IF(K433="Stroke",IF(#REF!=#REF!,IF(Q432=Q433,IF((J433-J432)&lt;0,1000+J433-J432-O432,J433-J432-O432),""),""),""),""),"")</f>
        <v>#REF!</v>
      </c>
      <c r="Q432" s="1">
        <v>1</v>
      </c>
      <c r="R432" s="1" t="e">
        <f>IF(#REF!&lt;&gt;#REF!,COUNTIFS($K$112:$K$1378,$K$112,#REF!,#REF!),"")</f>
        <v>#REF!</v>
      </c>
      <c r="S432" s="1" t="e">
        <f>IF(AND(#REF!&lt;&gt;#REF!,#REF!=#REF!,M432="positive",M433="negative"),1,"")</f>
        <v>#REF!</v>
      </c>
      <c r="T432" s="1" t="e">
        <f>IF(AND(#REF!=#REF!,K:K="stroke",M:M="positive",S432&lt;&gt;"1"),1,"")</f>
        <v>#REF!</v>
      </c>
      <c r="U432" s="1" t="e">
        <f>IF((AND(R432&lt;&gt;"",W432&lt;&gt;1,K:K="stroke",M:M="negative",#REF!=#REF!)),IF(W432&lt;&gt;0,"",1),"")</f>
        <v>#REF!</v>
      </c>
      <c r="V432" s="1" t="e">
        <f t="shared" si="28"/>
        <v>#REF!</v>
      </c>
      <c r="W432" s="1" t="e">
        <f>IF(#REF!&lt;&gt;#REF!,COUNTIFS($K$112:$K$1378,"up",#REF!,#REF!),"")</f>
        <v>#REF!</v>
      </c>
      <c r="X432" s="1" t="e">
        <f>IF(#REF!&lt;&gt;#REF!,COUNTIFS($K$112:$K$1378,"SRS",#REF!,#REF!),"")</f>
        <v>#REF!</v>
      </c>
      <c r="Y432" s="1" t="e">
        <f>IF(R432&lt;&gt;"",IF(R432=1,"",COUNTIFS($O$112:$O$1378,"&gt;40",#REF!,#REF!)),"")</f>
        <v>#REF!</v>
      </c>
    </row>
    <row r="433" spans="1:34" s="5" customFormat="1">
      <c r="A433" s="1">
        <f t="shared" si="24"/>
        <v>72314</v>
      </c>
      <c r="B433" s="2" t="str">
        <f t="shared" si="25"/>
        <v>2017111420514</v>
      </c>
      <c r="C433" s="1" t="str">
        <f t="shared" si="29"/>
        <v>20171114</v>
      </c>
      <c r="D433" s="1">
        <v>2017</v>
      </c>
      <c r="E433" s="1">
        <v>11</v>
      </c>
      <c r="F433" s="1">
        <v>14</v>
      </c>
      <c r="G433" s="1">
        <v>20</v>
      </c>
      <c r="H433" s="1">
        <v>5</v>
      </c>
      <c r="I433" s="1">
        <v>14</v>
      </c>
      <c r="J433" s="1">
        <v>84</v>
      </c>
      <c r="K433" s="1" t="s">
        <v>11</v>
      </c>
      <c r="L433" s="1" t="e">
        <f>IF(#REF!=#REF!,IF(K433="Stroke",IF(K434="Stroke",IF((J434-J433)&lt;0,1000+J434-J433,J434-J433),""),""),"")</f>
        <v>#REF!</v>
      </c>
      <c r="M433" s="1" t="s">
        <v>1</v>
      </c>
      <c r="N433" s="1" t="s">
        <v>2</v>
      </c>
      <c r="O433" s="1">
        <v>2</v>
      </c>
      <c r="P433" s="1" t="e">
        <f>IF(#REF!=#REF!,IF(K433="Stroke",IF(K434="Stroke",IF(#REF!=#REF!,IF(Q433=Q434,IF((J434-J433)&lt;0,1000+J434-J433-O433,J434-J433-O433),""),""),""),""),"")</f>
        <v>#REF!</v>
      </c>
      <c r="Q433" s="1">
        <v>1</v>
      </c>
      <c r="R433" s="1" t="e">
        <f>IF(#REF!&lt;&gt;#REF!,COUNTIFS($K$112:$K$1378,$K$112,#REF!,#REF!),"")</f>
        <v>#REF!</v>
      </c>
      <c r="S433" s="1" t="e">
        <f>IF(AND(#REF!&lt;&gt;#REF!,#REF!=#REF!,M433="positive",M434="negative"),1,"")</f>
        <v>#REF!</v>
      </c>
      <c r="T433" s="1" t="e">
        <f>IF(AND(#REF!=#REF!,K:K="stroke",M:M="positive",S433&lt;&gt;"1"),1,"")</f>
        <v>#REF!</v>
      </c>
      <c r="U433" s="1" t="e">
        <f>IF((AND(R433&lt;&gt;"",W433&lt;&gt;1,K:K="stroke",M:M="negative",#REF!=#REF!)),IF(W433&lt;&gt;0,"",1),"")</f>
        <v>#REF!</v>
      </c>
      <c r="V433" s="1" t="e">
        <f t="shared" si="28"/>
        <v>#REF!</v>
      </c>
      <c r="W433" s="1" t="e">
        <f>IF(#REF!&lt;&gt;#REF!,COUNTIFS($K$112:$K$1378,"up",#REF!,#REF!),"")</f>
        <v>#REF!</v>
      </c>
      <c r="X433" s="1" t="e">
        <f>IF(#REF!&lt;&gt;#REF!,COUNTIFS($K$112:$K$1378,"SRS",#REF!,#REF!),"")</f>
        <v>#REF!</v>
      </c>
      <c r="Y433" s="1" t="e">
        <f>IF(R433&lt;&gt;"",IF(R433=1,"",COUNTIFS($O$112:$O$1378,"&gt;40",#REF!,#REF!)),"")</f>
        <v>#REF!</v>
      </c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>
      <c r="A434" s="1">
        <f t="shared" si="24"/>
        <v>72314</v>
      </c>
      <c r="B434" s="2" t="str">
        <f t="shared" si="25"/>
        <v>2017111420514</v>
      </c>
      <c r="C434" s="1" t="str">
        <f t="shared" si="29"/>
        <v>20171114</v>
      </c>
      <c r="D434" s="1">
        <v>2017</v>
      </c>
      <c r="E434" s="1">
        <v>11</v>
      </c>
      <c r="F434" s="1">
        <v>14</v>
      </c>
      <c r="G434" s="1">
        <v>20</v>
      </c>
      <c r="H434" s="1">
        <v>5</v>
      </c>
      <c r="I434" s="1">
        <v>14</v>
      </c>
      <c r="J434" s="1">
        <v>155</v>
      </c>
      <c r="K434" s="1" t="s">
        <v>11</v>
      </c>
      <c r="L434" s="1" t="e">
        <f>IF(#REF!=#REF!,IF(K434="Stroke",IF(K435="Stroke",IF((J435-J434)&lt;0,1000+J435-J434,J435-J434),""),""),"")</f>
        <v>#REF!</v>
      </c>
      <c r="M434" s="1" t="s">
        <v>1</v>
      </c>
      <c r="N434" s="1" t="s">
        <v>2</v>
      </c>
      <c r="O434" s="1">
        <v>1</v>
      </c>
      <c r="P434" s="1" t="e">
        <f>IF(#REF!=#REF!,IF(K434="Stroke",IF(K435="Stroke",IF(#REF!=#REF!,IF(Q434=Q435,IF((J435-J434)&lt;0,1000+J435-J434-O434,J435-J434-O434),""),""),""),""),"")</f>
        <v>#REF!</v>
      </c>
      <c r="Q434" s="1">
        <v>1</v>
      </c>
      <c r="R434" s="1" t="e">
        <f>IF(#REF!&lt;&gt;#REF!,COUNTIFS($K$112:$K$1378,$K$112,#REF!,#REF!),"")</f>
        <v>#REF!</v>
      </c>
      <c r="S434" s="1" t="e">
        <f>IF(AND(#REF!&lt;&gt;#REF!,#REF!=#REF!,M434="positive",M435="negative"),1,"")</f>
        <v>#REF!</v>
      </c>
      <c r="T434" s="1" t="e">
        <f>IF(AND(#REF!=#REF!,K:K="stroke",M:M="positive",S434&lt;&gt;"1"),1,"")</f>
        <v>#REF!</v>
      </c>
      <c r="U434" s="1" t="e">
        <f>IF((AND(R434&lt;&gt;"",W434&lt;&gt;1,K:K="stroke",M:M="negative",#REF!=#REF!)),IF(W434&lt;&gt;0,"",1),"")</f>
        <v>#REF!</v>
      </c>
      <c r="V434" s="1" t="e">
        <f t="shared" si="28"/>
        <v>#REF!</v>
      </c>
      <c r="W434" s="1" t="e">
        <f>IF(#REF!&lt;&gt;#REF!,COUNTIFS($K$112:$K$1378,"up",#REF!,#REF!),"")</f>
        <v>#REF!</v>
      </c>
      <c r="X434" s="1" t="e">
        <f>IF(#REF!&lt;&gt;#REF!,COUNTIFS($K$112:$K$1378,"SRS",#REF!,#REF!),"")</f>
        <v>#REF!</v>
      </c>
      <c r="Y434" s="1" t="e">
        <f>IF(R434&lt;&gt;"",IF(R434=1,"",COUNTIFS($O$112:$O$1378,"&gt;40",#REF!,#REF!)),"")</f>
        <v>#REF!</v>
      </c>
    </row>
    <row r="435" spans="1:34">
      <c r="A435" s="5">
        <f t="shared" si="24"/>
        <v>72386</v>
      </c>
      <c r="B435" s="6" t="str">
        <f t="shared" si="25"/>
        <v>2017111420626</v>
      </c>
      <c r="C435" s="5" t="str">
        <f t="shared" si="29"/>
        <v>20171114</v>
      </c>
      <c r="D435" s="5">
        <v>2017</v>
      </c>
      <c r="E435" s="5">
        <v>11</v>
      </c>
      <c r="F435" s="5">
        <v>14</v>
      </c>
      <c r="G435" s="5">
        <v>20</v>
      </c>
      <c r="H435" s="5">
        <v>6</v>
      </c>
      <c r="I435" s="5">
        <v>26</v>
      </c>
      <c r="J435" s="13">
        <v>119</v>
      </c>
      <c r="K435" s="5" t="s">
        <v>11</v>
      </c>
      <c r="L435" s="5" t="e">
        <f>IF(#REF!=#REF!,IF(K435="Stroke",IF(K436="Stroke",IF((J436-J435)&lt;0,1000+J436-J435,J436-J435),""),""),"")</f>
        <v>#REF!</v>
      </c>
      <c r="M435" s="5" t="s">
        <v>1</v>
      </c>
      <c r="N435" s="5" t="s">
        <v>2</v>
      </c>
      <c r="O435" s="5">
        <v>6</v>
      </c>
      <c r="P435" s="5" t="e">
        <f>IF(#REF!=#REF!,IF(K435="Stroke",IF(K436="Stroke",IF(#REF!=#REF!,IF(Q435=Q436,IF((J436-J435)&lt;0,1000+J436-J435-O435,J436-J435-O435),""),""),""),""),"")</f>
        <v>#REF!</v>
      </c>
      <c r="Q435" s="5">
        <v>1</v>
      </c>
      <c r="R435" s="5" t="e">
        <f>IF(#REF!&lt;&gt;#REF!,COUNTIFS($K$112:$K$1378,$K$112,#REF!,#REF!),"")</f>
        <v>#REF!</v>
      </c>
      <c r="S435" s="5" t="e">
        <f>IF(AND(#REF!&lt;&gt;#REF!,#REF!=#REF!,M435="positive",M436="negative"),1,"")</f>
        <v>#REF!</v>
      </c>
      <c r="T435" s="5" t="e">
        <f>IF(AND(#REF!=#REF!,K:K="stroke",M:M="positive",S435&lt;&gt;"1"),1,"")</f>
        <v>#REF!</v>
      </c>
      <c r="U435" s="5" t="e">
        <f>IF((AND(R435&lt;&gt;"",W435&lt;&gt;1,K:K="stroke",M:M="negative",#REF!=#REF!)),IF(W435&lt;&gt;0,"",1),"")</f>
        <v>#REF!</v>
      </c>
      <c r="V435" s="5" t="e">
        <f t="shared" si="28"/>
        <v>#REF!</v>
      </c>
      <c r="W435" s="5" t="e">
        <f>IF(#REF!&lt;&gt;#REF!,COUNTIFS($K$112:$K$1378,"up",#REF!,#REF!),"")</f>
        <v>#REF!</v>
      </c>
      <c r="X435" s="5" t="e">
        <f>IF(#REF!&lt;&gt;#REF!,COUNTIFS($K$112:$K$1378,"SRS",#REF!,#REF!),"")</f>
        <v>#REF!</v>
      </c>
      <c r="Y435" s="5" t="e">
        <f>IF(R435&lt;&gt;"",IF(R435=1,"",COUNTIFS($O$112:$O$1378,"&gt;40",#REF!,#REF!)),"")</f>
        <v>#REF!</v>
      </c>
      <c r="Z435" s="5" t="s">
        <v>49</v>
      </c>
      <c r="AA435" s="5"/>
      <c r="AB435" s="5"/>
      <c r="AC435" s="5"/>
      <c r="AD435" s="5"/>
      <c r="AE435" s="5"/>
      <c r="AF435" s="5"/>
      <c r="AG435" s="5"/>
      <c r="AH435" s="5"/>
    </row>
    <row r="436" spans="1:34">
      <c r="A436" s="1">
        <f t="shared" si="24"/>
        <v>72386</v>
      </c>
      <c r="B436" s="2" t="str">
        <f t="shared" si="25"/>
        <v>2017111420626</v>
      </c>
      <c r="C436" s="1" t="str">
        <f t="shared" si="29"/>
        <v>20171114</v>
      </c>
      <c r="D436" s="1">
        <v>2017</v>
      </c>
      <c r="E436" s="1">
        <v>11</v>
      </c>
      <c r="F436" s="1">
        <v>14</v>
      </c>
      <c r="G436" s="1">
        <v>20</v>
      </c>
      <c r="H436" s="1">
        <v>6</v>
      </c>
      <c r="I436" s="1">
        <v>26</v>
      </c>
      <c r="J436" s="1">
        <v>144</v>
      </c>
      <c r="K436" s="1" t="s">
        <v>11</v>
      </c>
      <c r="L436" s="1" t="e">
        <f>IF(#REF!=#REF!,IF(K436="Stroke",IF(K437="Stroke",IF((J437-J436)&lt;0,1000+J437-J436,J437-J436),""),""),"")</f>
        <v>#REF!</v>
      </c>
      <c r="M436" s="1" t="s">
        <v>1</v>
      </c>
      <c r="N436" s="1" t="s">
        <v>2</v>
      </c>
      <c r="O436" s="1">
        <v>1</v>
      </c>
      <c r="P436" s="1" t="e">
        <f>IF(#REF!=#REF!,IF(K436="Stroke",IF(K437="Stroke",IF(#REF!=#REF!,IF(Q436=Q437,IF((J437-J436)&lt;0,1000+J437-J436-O436,J437-J436-O436),""),""),""),""),"")</f>
        <v>#REF!</v>
      </c>
      <c r="Q436" s="1">
        <v>1</v>
      </c>
      <c r="R436" s="1" t="e">
        <f>IF(#REF!&lt;&gt;#REF!,COUNTIFS($K$112:$K$1378,$K$112,#REF!,#REF!),"")</f>
        <v>#REF!</v>
      </c>
      <c r="S436" s="1" t="e">
        <f>IF(AND(#REF!&lt;&gt;#REF!,#REF!=#REF!,M436="positive",M437="negative"),1,"")</f>
        <v>#REF!</v>
      </c>
      <c r="T436" s="1" t="e">
        <f>IF(AND(#REF!=#REF!,K:K="stroke",M:M="positive",S436&lt;&gt;"1"),1,"")</f>
        <v>#REF!</v>
      </c>
      <c r="U436" s="1" t="e">
        <f>IF((AND(R436&lt;&gt;"",W436&lt;&gt;1,K:K="stroke",M:M="negative",#REF!=#REF!)),IF(W436&lt;&gt;0,"",1),"")</f>
        <v>#REF!</v>
      </c>
      <c r="V436" s="1" t="e">
        <f t="shared" si="28"/>
        <v>#REF!</v>
      </c>
      <c r="W436" s="1" t="e">
        <f>IF(#REF!&lt;&gt;#REF!,COUNTIFS($K$112:$K$1378,"up",#REF!,#REF!),"")</f>
        <v>#REF!</v>
      </c>
      <c r="X436" s="1" t="e">
        <f>IF(#REF!&lt;&gt;#REF!,COUNTIFS($K$112:$K$1378,"SRS",#REF!,#REF!),"")</f>
        <v>#REF!</v>
      </c>
      <c r="Y436" s="1" t="e">
        <f>IF(R436&lt;&gt;"",IF(R436=1,"",COUNTIFS($O$112:$O$1378,"&gt;40",#REF!,#REF!)),"")</f>
        <v>#REF!</v>
      </c>
    </row>
    <row r="437" spans="1:34">
      <c r="A437" s="1">
        <f t="shared" si="24"/>
        <v>72386</v>
      </c>
      <c r="B437" s="2" t="str">
        <f t="shared" si="25"/>
        <v>2017111420626</v>
      </c>
      <c r="C437" s="1" t="str">
        <f t="shared" si="29"/>
        <v>20171114</v>
      </c>
      <c r="D437" s="1">
        <v>2017</v>
      </c>
      <c r="E437" s="1">
        <v>11</v>
      </c>
      <c r="F437" s="1">
        <v>14</v>
      </c>
      <c r="G437" s="1">
        <v>20</v>
      </c>
      <c r="H437" s="1">
        <v>6</v>
      </c>
      <c r="I437" s="1">
        <v>26</v>
      </c>
      <c r="J437" s="1">
        <v>160</v>
      </c>
      <c r="K437" s="1" t="s">
        <v>11</v>
      </c>
      <c r="L437" s="1" t="e">
        <f>IF(#REF!=#REF!,IF(K437="Stroke",IF(K438="Stroke",IF((J438-J437)&lt;0,1000+J438-J437,J438-J437),""),""),"")</f>
        <v>#REF!</v>
      </c>
      <c r="M437" s="1" t="s">
        <v>1</v>
      </c>
      <c r="N437" s="1" t="s">
        <v>2</v>
      </c>
      <c r="O437" s="1">
        <v>1</v>
      </c>
      <c r="P437" s="1" t="e">
        <f>IF(#REF!=#REF!,IF(K437="Stroke",IF(K438="Stroke",IF(#REF!=#REF!,IF(Q437=Q438,IF((J438-J437)&lt;0,1000+J438-J437-O437,J438-J437-O437),""),""),""),""),"")</f>
        <v>#REF!</v>
      </c>
      <c r="Q437" s="1">
        <v>1</v>
      </c>
      <c r="R437" s="1" t="e">
        <f>IF(#REF!&lt;&gt;#REF!,COUNTIFS($K$112:$K$1378,$K$112,#REF!,#REF!),"")</f>
        <v>#REF!</v>
      </c>
      <c r="S437" s="1" t="e">
        <f>IF(AND(#REF!&lt;&gt;#REF!,#REF!=#REF!,M437="positive",M438="negative"),1,"")</f>
        <v>#REF!</v>
      </c>
      <c r="T437" s="1" t="e">
        <f>IF(AND(#REF!=#REF!,K:K="stroke",M:M="positive",S437&lt;&gt;"1"),1,"")</f>
        <v>#REF!</v>
      </c>
      <c r="U437" s="1" t="e">
        <f>IF((AND(R437&lt;&gt;"",W437&lt;&gt;1,K:K="stroke",M:M="negative",#REF!=#REF!)),IF(W437&lt;&gt;0,"",1),"")</f>
        <v>#REF!</v>
      </c>
      <c r="V437" s="1" t="e">
        <f t="shared" si="28"/>
        <v>#REF!</v>
      </c>
      <c r="W437" s="1" t="e">
        <f>IF(#REF!&lt;&gt;#REF!,COUNTIFS($K$112:$K$1378,"up",#REF!,#REF!),"")</f>
        <v>#REF!</v>
      </c>
      <c r="X437" s="1" t="e">
        <f>IF(#REF!&lt;&gt;#REF!,COUNTIFS($K$112:$K$1378,"SRS",#REF!,#REF!),"")</f>
        <v>#REF!</v>
      </c>
      <c r="Y437" s="1" t="e">
        <f>IF(R437&lt;&gt;"",IF(R437=1,"",COUNTIFS($O$112:$O$1378,"&gt;40",#REF!,#REF!)),"")</f>
        <v>#REF!</v>
      </c>
    </row>
    <row r="438" spans="1:34">
      <c r="A438" s="1">
        <f t="shared" si="24"/>
        <v>72386</v>
      </c>
      <c r="B438" s="2" t="str">
        <f t="shared" si="25"/>
        <v>2017111420626</v>
      </c>
      <c r="C438" s="1" t="str">
        <f t="shared" si="29"/>
        <v>20171114</v>
      </c>
      <c r="D438" s="1">
        <v>2017</v>
      </c>
      <c r="E438" s="1">
        <v>11</v>
      </c>
      <c r="F438" s="1">
        <v>14</v>
      </c>
      <c r="G438" s="1">
        <v>20</v>
      </c>
      <c r="H438" s="1">
        <v>6</v>
      </c>
      <c r="I438" s="1">
        <v>26</v>
      </c>
      <c r="J438" s="1">
        <v>185</v>
      </c>
      <c r="K438" s="1" t="s">
        <v>11</v>
      </c>
      <c r="L438" s="1" t="e">
        <f>IF(#REF!=#REF!,IF(K438="Stroke",IF(K439="Stroke",IF((J439-J438)&lt;0,1000+J439-J438,J439-J438),""),""),"")</f>
        <v>#REF!</v>
      </c>
      <c r="M438" s="1" t="s">
        <v>1</v>
      </c>
      <c r="N438" s="1" t="s">
        <v>2</v>
      </c>
      <c r="O438" s="1">
        <v>2</v>
      </c>
      <c r="P438" s="1" t="e">
        <f>IF(#REF!=#REF!,IF(K438="Stroke",IF(K439="Stroke",IF(#REF!=#REF!,IF(Q438=Q439,IF((J439-J438)&lt;0,1000+J439-J438-O438,J439-J438-O438),""),""),""),""),"")</f>
        <v>#REF!</v>
      </c>
      <c r="Q438" s="1">
        <v>1</v>
      </c>
      <c r="R438" s="1" t="e">
        <f>IF(#REF!&lt;&gt;#REF!,COUNTIFS($K$112:$K$1378,$K$112,#REF!,#REF!),"")</f>
        <v>#REF!</v>
      </c>
      <c r="S438" s="1" t="e">
        <f>IF(AND(#REF!&lt;&gt;#REF!,#REF!=#REF!,M438="positive",M439="negative"),1,"")</f>
        <v>#REF!</v>
      </c>
      <c r="T438" s="1" t="e">
        <f>IF(AND(#REF!=#REF!,K:K="stroke",M:M="positive",S438&lt;&gt;"1"),1,"")</f>
        <v>#REF!</v>
      </c>
      <c r="U438" s="1" t="e">
        <f>IF((AND(R438&lt;&gt;"",W438&lt;&gt;1,K:K="stroke",M:M="negative",#REF!=#REF!)),IF(W438&lt;&gt;0,"",1),"")</f>
        <v>#REF!</v>
      </c>
      <c r="V438" s="1" t="e">
        <f t="shared" si="28"/>
        <v>#REF!</v>
      </c>
      <c r="W438" s="1" t="e">
        <f>IF(#REF!&lt;&gt;#REF!,COUNTIFS($K$112:$K$1378,"up",#REF!,#REF!),"")</f>
        <v>#REF!</v>
      </c>
      <c r="X438" s="1" t="e">
        <f>IF(#REF!&lt;&gt;#REF!,COUNTIFS($K$112:$K$1378,"SRS",#REF!,#REF!),"")</f>
        <v>#REF!</v>
      </c>
      <c r="Y438" s="1" t="e">
        <f>IF(R438&lt;&gt;"",IF(R438=1,"",COUNTIFS($O$112:$O$1378,"&gt;40",#REF!,#REF!)),"")</f>
        <v>#REF!</v>
      </c>
    </row>
    <row r="439" spans="1:34">
      <c r="A439" s="1">
        <f t="shared" si="24"/>
        <v>72386</v>
      </c>
      <c r="B439" s="2" t="str">
        <f t="shared" si="25"/>
        <v>2017111420626</v>
      </c>
      <c r="C439" s="1" t="str">
        <f t="shared" si="29"/>
        <v>20171114</v>
      </c>
      <c r="D439" s="1">
        <v>2017</v>
      </c>
      <c r="E439" s="1">
        <v>11</v>
      </c>
      <c r="F439" s="1">
        <v>14</v>
      </c>
      <c r="G439" s="1">
        <v>20</v>
      </c>
      <c r="H439" s="1">
        <v>6</v>
      </c>
      <c r="I439" s="1">
        <v>26</v>
      </c>
      <c r="J439" s="1">
        <v>211</v>
      </c>
      <c r="K439" s="1" t="s">
        <v>11</v>
      </c>
      <c r="L439" s="1" t="e">
        <f>IF(#REF!=#REF!,IF(K439="Stroke",IF(K440="Stroke",IF((J440-J439)&lt;0,1000+J440-J439,J440-J439),""),""),"")</f>
        <v>#REF!</v>
      </c>
      <c r="M439" s="1" t="s">
        <v>1</v>
      </c>
      <c r="N439" s="1" t="s">
        <v>2</v>
      </c>
      <c r="O439" s="1">
        <v>2</v>
      </c>
      <c r="P439" s="1" t="e">
        <f>IF(#REF!=#REF!,IF(K439="Stroke",IF(K440="Stroke",IF(#REF!=#REF!,IF(Q439=Q440,IF((J440-J439)&lt;0,1000+J440-J439-O439,J440-J439-O439),""),""),""),""),"")</f>
        <v>#REF!</v>
      </c>
      <c r="Q439" s="1">
        <v>1</v>
      </c>
      <c r="R439" s="1" t="e">
        <f>IF(#REF!&lt;&gt;#REF!,COUNTIFS($K$112:$K$1378,$K$112,#REF!,#REF!),"")</f>
        <v>#REF!</v>
      </c>
      <c r="S439" s="1" t="e">
        <f>IF(AND(#REF!&lt;&gt;#REF!,#REF!=#REF!,M439="positive",M440="negative"),1,"")</f>
        <v>#REF!</v>
      </c>
      <c r="T439" s="1" t="e">
        <f>IF(AND(#REF!=#REF!,K:K="stroke",M:M="positive",S439&lt;&gt;"1"),1,"")</f>
        <v>#REF!</v>
      </c>
      <c r="U439" s="1" t="e">
        <f>IF((AND(R439&lt;&gt;"",W439&lt;&gt;1,K:K="stroke",M:M="negative",#REF!=#REF!)),IF(W439&lt;&gt;0,"",1),"")</f>
        <v>#REF!</v>
      </c>
      <c r="V439" s="1" t="e">
        <f t="shared" si="28"/>
        <v>#REF!</v>
      </c>
      <c r="W439" s="1" t="e">
        <f>IF(#REF!&lt;&gt;#REF!,COUNTIFS($K$112:$K$1378,"up",#REF!,#REF!),"")</f>
        <v>#REF!</v>
      </c>
      <c r="X439" s="1" t="e">
        <f>IF(#REF!&lt;&gt;#REF!,COUNTIFS($K$112:$K$1378,"SRS",#REF!,#REF!),"")</f>
        <v>#REF!</v>
      </c>
      <c r="Y439" s="1" t="e">
        <f>IF(R439&lt;&gt;"",IF(R439=1,"",COUNTIFS($O$112:$O$1378,"&gt;40",#REF!,#REF!)),"")</f>
        <v>#REF!</v>
      </c>
    </row>
    <row r="440" spans="1:34">
      <c r="A440" s="1">
        <f t="shared" si="24"/>
        <v>72386</v>
      </c>
      <c r="B440" s="2" t="str">
        <f t="shared" si="25"/>
        <v>2017111420626</v>
      </c>
      <c r="C440" s="1" t="str">
        <f t="shared" si="29"/>
        <v>20171114</v>
      </c>
      <c r="D440" s="1">
        <v>2017</v>
      </c>
      <c r="E440" s="1">
        <v>11</v>
      </c>
      <c r="F440" s="1">
        <v>14</v>
      </c>
      <c r="G440" s="1">
        <v>20</v>
      </c>
      <c r="H440" s="1">
        <v>6</v>
      </c>
      <c r="I440" s="1">
        <v>26</v>
      </c>
      <c r="J440" s="1">
        <v>253</v>
      </c>
      <c r="K440" s="1" t="s">
        <v>11</v>
      </c>
      <c r="L440" s="1" t="e">
        <f>IF(#REF!=#REF!,IF(K440="Stroke",IF(K441="Stroke",IF((J441-J440)&lt;0,1000+J441-J440,J441-J440),""),""),"")</f>
        <v>#REF!</v>
      </c>
      <c r="M440" s="1" t="s">
        <v>1</v>
      </c>
      <c r="N440" s="1" t="s">
        <v>2</v>
      </c>
      <c r="O440" s="1">
        <v>6</v>
      </c>
      <c r="P440" s="1" t="e">
        <f>IF(#REF!=#REF!,IF(K440="Stroke",IF(K441="Stroke",IF(#REF!=#REF!,IF(Q440=Q441,IF((J441-J440)&lt;0,1000+J441-J440-O440,J441-J440-O440),""),""),""),""),"")</f>
        <v>#REF!</v>
      </c>
      <c r="Q440" s="1">
        <v>1</v>
      </c>
      <c r="R440" s="1" t="e">
        <f>IF(#REF!&lt;&gt;#REF!,COUNTIFS($K$112:$K$1378,$K$112,#REF!,#REF!),"")</f>
        <v>#REF!</v>
      </c>
      <c r="S440" s="1" t="e">
        <f>IF(AND(#REF!&lt;&gt;#REF!,#REF!=#REF!,M440="positive",M441="negative"),1,"")</f>
        <v>#REF!</v>
      </c>
      <c r="T440" s="1" t="e">
        <f>IF(AND(#REF!=#REF!,K:K="stroke",M:M="positive",S440&lt;&gt;"1"),1,"")</f>
        <v>#REF!</v>
      </c>
      <c r="U440" s="1" t="e">
        <f>IF((AND(R440&lt;&gt;"",W440&lt;&gt;1,K:K="stroke",M:M="negative",#REF!=#REF!)),IF(W440&lt;&gt;0,"",1),"")</f>
        <v>#REF!</v>
      </c>
      <c r="V440" s="1" t="e">
        <f t="shared" si="28"/>
        <v>#REF!</v>
      </c>
      <c r="W440" s="1" t="e">
        <f>IF(#REF!&lt;&gt;#REF!,COUNTIFS($K$112:$K$1378,"up",#REF!,#REF!),"")</f>
        <v>#REF!</v>
      </c>
      <c r="X440" s="1" t="e">
        <f>IF(#REF!&lt;&gt;#REF!,COUNTIFS($K$112:$K$1378,"SRS",#REF!,#REF!),"")</f>
        <v>#REF!</v>
      </c>
      <c r="Y440" s="1" t="e">
        <f>IF(R440&lt;&gt;"",IF(R440=1,"",COUNTIFS($O$112:$O$1378,"&gt;40",#REF!,#REF!)),"")</f>
        <v>#REF!</v>
      </c>
    </row>
    <row r="441" spans="1:34">
      <c r="A441" s="1">
        <f t="shared" si="24"/>
        <v>72386</v>
      </c>
      <c r="B441" s="2" t="str">
        <f t="shared" si="25"/>
        <v>2017111420626</v>
      </c>
      <c r="C441" s="1" t="str">
        <f t="shared" si="29"/>
        <v>20171114</v>
      </c>
      <c r="D441" s="1">
        <v>2017</v>
      </c>
      <c r="E441" s="1">
        <v>11</v>
      </c>
      <c r="F441" s="1">
        <v>14</v>
      </c>
      <c r="G441" s="1">
        <v>20</v>
      </c>
      <c r="H441" s="1">
        <v>6</v>
      </c>
      <c r="I441" s="1">
        <v>26</v>
      </c>
      <c r="J441" s="1">
        <v>255</v>
      </c>
      <c r="K441" s="1" t="s">
        <v>4</v>
      </c>
      <c r="L441" s="1" t="e">
        <f>IF(#REF!=#REF!,IF(K441="Stroke",IF(K442="Stroke",IF((J442-J441)&lt;0,1000+J442-J441,J442-J441),""),""),"")</f>
        <v>#REF!</v>
      </c>
      <c r="M441" s="1" t="s">
        <v>1</v>
      </c>
      <c r="N441" s="1" t="s">
        <v>2</v>
      </c>
      <c r="O441" s="1">
        <v>0</v>
      </c>
      <c r="P441" s="1" t="e">
        <f>IF(#REF!=#REF!,IF(K441="Stroke",IF(K442="Stroke",IF(#REF!=#REF!,IF(Q441=Q442,IF((J442-J441)&lt;0,1000+J442-J441-O441,J442-J441-O441),""),""),""),""),"")</f>
        <v>#REF!</v>
      </c>
      <c r="Q441" s="1">
        <v>1</v>
      </c>
      <c r="R441" s="1" t="e">
        <f>IF(#REF!&lt;&gt;#REF!,COUNTIFS($K$112:$K$1378,$K$112,#REF!,#REF!),"")</f>
        <v>#REF!</v>
      </c>
      <c r="S441" s="1" t="e">
        <f>IF(AND(#REF!&lt;&gt;#REF!,#REF!=#REF!,M441="positive",M442="negative"),1,"")</f>
        <v>#REF!</v>
      </c>
      <c r="T441" s="1" t="e">
        <f>IF(AND(#REF!=#REF!,K:K="stroke",M:M="positive",S441&lt;&gt;"1"),1,"")</f>
        <v>#REF!</v>
      </c>
      <c r="U441" s="1" t="e">
        <f>IF((AND(R441&lt;&gt;"",W441&lt;&gt;1,K:K="stroke",M:M="negative",#REF!=#REF!)),IF(W441&lt;&gt;0,"",1),"")</f>
        <v>#REF!</v>
      </c>
      <c r="V441" s="1" t="e">
        <f t="shared" si="28"/>
        <v>#REF!</v>
      </c>
      <c r="W441" s="1" t="e">
        <f>IF(#REF!&lt;&gt;#REF!,COUNTIFS($K$112:$K$1378,"up",#REF!,#REF!),"")</f>
        <v>#REF!</v>
      </c>
      <c r="X441" s="1" t="e">
        <f>IF(#REF!&lt;&gt;#REF!,COUNTIFS($K$112:$K$1378,"SRS",#REF!,#REF!),"")</f>
        <v>#REF!</v>
      </c>
      <c r="Y441" s="1" t="e">
        <f>IF(R441&lt;&gt;"",IF(R441=1,"",COUNTIFS($O$112:$O$1378,"&gt;40",#REF!,#REF!)),"")</f>
        <v>#REF!</v>
      </c>
    </row>
    <row r="442" spans="1:34">
      <c r="A442" s="1">
        <f t="shared" si="24"/>
        <v>72386</v>
      </c>
      <c r="B442" s="2" t="str">
        <f t="shared" si="25"/>
        <v>2017111420626</v>
      </c>
      <c r="C442" s="1" t="str">
        <f t="shared" si="29"/>
        <v>20171114</v>
      </c>
      <c r="D442" s="1">
        <v>2017</v>
      </c>
      <c r="E442" s="1">
        <v>11</v>
      </c>
      <c r="F442" s="1">
        <v>14</v>
      </c>
      <c r="G442" s="1">
        <v>20</v>
      </c>
      <c r="H442" s="1">
        <v>6</v>
      </c>
      <c r="I442" s="1">
        <v>26</v>
      </c>
      <c r="J442" s="1">
        <v>266</v>
      </c>
      <c r="K442" s="1" t="s">
        <v>11</v>
      </c>
      <c r="L442" s="1" t="e">
        <f>IF(#REF!=#REF!,IF(K442="Stroke",IF(K443="Stroke",IF((J443-J442)&lt;0,1000+J443-J442,J443-J442),""),""),"")</f>
        <v>#REF!</v>
      </c>
      <c r="M442" s="1" t="s">
        <v>1</v>
      </c>
      <c r="N442" s="1" t="s">
        <v>2</v>
      </c>
      <c r="O442" s="1">
        <v>3</v>
      </c>
      <c r="P442" s="1" t="e">
        <f>IF(#REF!=#REF!,IF(K442="Stroke",IF(K443="Stroke",IF(#REF!=#REF!,IF(Q442=Q443,IF((J443-J442)&lt;0,1000+J443-J442-O442,J443-J442-O442),""),""),""),""),"")</f>
        <v>#REF!</v>
      </c>
      <c r="Q442" s="1">
        <v>1</v>
      </c>
      <c r="R442" s="1" t="e">
        <f>IF(#REF!&lt;&gt;#REF!,COUNTIFS($K$112:$K$1378,$K$112,#REF!,#REF!),"")</f>
        <v>#REF!</v>
      </c>
      <c r="S442" s="1" t="e">
        <f>IF(AND(#REF!&lt;&gt;#REF!,#REF!=#REF!,M442="positive",M443="negative"),1,"")</f>
        <v>#REF!</v>
      </c>
      <c r="T442" s="1" t="e">
        <f>IF(AND(#REF!=#REF!,K:K="stroke",M:M="positive",S442&lt;&gt;"1"),1,"")</f>
        <v>#REF!</v>
      </c>
      <c r="U442" s="1" t="e">
        <f>IF((AND(R442&lt;&gt;"",W442&lt;&gt;1,K:K="stroke",M:M="negative",#REF!=#REF!)),IF(W442&lt;&gt;0,"",1),"")</f>
        <v>#REF!</v>
      </c>
      <c r="V442" s="1" t="e">
        <f t="shared" si="28"/>
        <v>#REF!</v>
      </c>
      <c r="W442" s="1" t="e">
        <f>IF(#REF!&lt;&gt;#REF!,COUNTIFS($K$112:$K$1378,"up",#REF!,#REF!),"")</f>
        <v>#REF!</v>
      </c>
      <c r="X442" s="1" t="e">
        <f>IF(#REF!&lt;&gt;#REF!,COUNTIFS($K$112:$K$1378,"SRS",#REF!,#REF!),"")</f>
        <v>#REF!</v>
      </c>
      <c r="Y442" s="1" t="e">
        <f>IF(R442&lt;&gt;"",IF(R442=1,"",COUNTIFS($O$112:$O$1378,"&gt;40",#REF!,#REF!)),"")</f>
        <v>#REF!</v>
      </c>
    </row>
    <row r="443" spans="1:34">
      <c r="A443" s="1">
        <f t="shared" si="24"/>
        <v>72386</v>
      </c>
      <c r="B443" s="2" t="str">
        <f t="shared" si="25"/>
        <v>2017111420626</v>
      </c>
      <c r="C443" s="1" t="str">
        <f t="shared" si="29"/>
        <v>20171114</v>
      </c>
      <c r="D443" s="1">
        <v>2017</v>
      </c>
      <c r="E443" s="1">
        <v>11</v>
      </c>
      <c r="F443" s="1">
        <v>14</v>
      </c>
      <c r="G443" s="1">
        <v>20</v>
      </c>
      <c r="H443" s="1">
        <v>6</v>
      </c>
      <c r="I443" s="1">
        <v>26</v>
      </c>
      <c r="J443" s="1">
        <v>279</v>
      </c>
      <c r="K443" s="1" t="s">
        <v>11</v>
      </c>
      <c r="L443" s="1" t="e">
        <f>IF(#REF!=#REF!,IF(K443="Stroke",IF(K444="Stroke",IF((J444-J443)&lt;0,1000+J444-J443,J444-J443),""),""),"")</f>
        <v>#REF!</v>
      </c>
      <c r="M443" s="1" t="s">
        <v>1</v>
      </c>
      <c r="N443" s="1" t="s">
        <v>2</v>
      </c>
      <c r="O443" s="1">
        <v>79</v>
      </c>
      <c r="P443" s="1" t="e">
        <f>IF(#REF!=#REF!,IF(K443="Stroke",IF(K444="Stroke",IF(#REF!=#REF!,IF(Q443=Q444,IF((J444-J443)&lt;0,1000+J444-J443-O443,J444-J443-O443),""),""),""),""),"")</f>
        <v>#REF!</v>
      </c>
      <c r="Q443" s="1">
        <v>1</v>
      </c>
      <c r="R443" s="1" t="e">
        <f>IF(#REF!&lt;&gt;#REF!,COUNTIFS($K$112:$K$1378,$K$112,#REF!,#REF!),"")</f>
        <v>#REF!</v>
      </c>
      <c r="S443" s="1" t="e">
        <f>IF(AND(#REF!&lt;&gt;#REF!,#REF!=#REF!,M443="positive",M444="negative"),1,"")</f>
        <v>#REF!</v>
      </c>
      <c r="T443" s="1" t="e">
        <f>IF(AND(#REF!=#REF!,K:K="stroke",M:M="positive",S443&lt;&gt;"1"),1,"")</f>
        <v>#REF!</v>
      </c>
      <c r="U443" s="1" t="e">
        <f>IF((AND(R443&lt;&gt;"",W443&lt;&gt;1,K:K="stroke",M:M="negative",#REF!=#REF!)),IF(W443&lt;&gt;0,"",1),"")</f>
        <v>#REF!</v>
      </c>
      <c r="V443" s="1" t="e">
        <f t="shared" si="28"/>
        <v>#REF!</v>
      </c>
      <c r="W443" s="1" t="e">
        <f>IF(#REF!&lt;&gt;#REF!,COUNTIFS($K$112:$K$1378,"up",#REF!,#REF!),"")</f>
        <v>#REF!</v>
      </c>
      <c r="X443" s="1" t="e">
        <f>IF(#REF!&lt;&gt;#REF!,COUNTIFS($K$112:$K$1378,"SRS",#REF!,#REF!),"")</f>
        <v>#REF!</v>
      </c>
      <c r="Y443" s="1" t="e">
        <f>IF(R443&lt;&gt;"",IF(R443=1,"",COUNTIFS($O$112:$O$1378,"&gt;40",#REF!,#REF!)),"")</f>
        <v>#REF!</v>
      </c>
    </row>
    <row r="444" spans="1:34">
      <c r="A444" s="1">
        <f t="shared" si="24"/>
        <v>72386</v>
      </c>
      <c r="B444" s="2" t="str">
        <f t="shared" si="25"/>
        <v>2017111420626</v>
      </c>
      <c r="C444" s="1" t="str">
        <f t="shared" si="29"/>
        <v>20171114</v>
      </c>
      <c r="D444" s="1">
        <v>2017</v>
      </c>
      <c r="E444" s="1">
        <v>11</v>
      </c>
      <c r="F444" s="1">
        <v>14</v>
      </c>
      <c r="G444" s="1">
        <v>20</v>
      </c>
      <c r="H444" s="1">
        <v>6</v>
      </c>
      <c r="I444" s="1">
        <v>26</v>
      </c>
      <c r="J444" s="1">
        <v>293</v>
      </c>
      <c r="K444" s="1" t="s">
        <v>4</v>
      </c>
      <c r="L444" s="1" t="e">
        <f>IF(#REF!=#REF!,IF(K444="Stroke",IF(K445="Stroke",IF((J445-J444)&lt;0,1000+J445-J444,J445-J444),""),""),"")</f>
        <v>#REF!</v>
      </c>
      <c r="M444" s="1" t="s">
        <v>1</v>
      </c>
      <c r="N444" s="1" t="s">
        <v>2</v>
      </c>
      <c r="P444" s="1" t="e">
        <f>IF(#REF!=#REF!,IF(K444="Stroke",IF(K445="Stroke",IF(#REF!=#REF!,IF(Q444=Q445,IF((J445-J444)&lt;0,1000+J445-J444-O444,J445-J444-O444),""),""),""),""),"")</f>
        <v>#REF!</v>
      </c>
      <c r="Q444" s="1">
        <v>1</v>
      </c>
      <c r="R444" s="1" t="e">
        <f>IF(#REF!&lt;&gt;#REF!,COUNTIFS($K$112:$K$1378,$K$112,#REF!,#REF!),"")</f>
        <v>#REF!</v>
      </c>
      <c r="S444" s="1" t="e">
        <f>IF(AND(#REF!&lt;&gt;#REF!,#REF!=#REF!,M444="positive",M445="negative"),1,"")</f>
        <v>#REF!</v>
      </c>
      <c r="T444" s="1" t="e">
        <f>IF(AND(#REF!=#REF!,K:K="stroke",M:M="positive",S444&lt;&gt;"1"),1,"")</f>
        <v>#REF!</v>
      </c>
      <c r="U444" s="1" t="e">
        <f>IF((AND(R444&lt;&gt;"",W444&lt;&gt;1,K:K="stroke",M:M="negative",#REF!=#REF!)),IF(W444&lt;&gt;0,"",1),"")</f>
        <v>#REF!</v>
      </c>
      <c r="V444" s="1" t="e">
        <f t="shared" si="28"/>
        <v>#REF!</v>
      </c>
      <c r="W444" s="1" t="e">
        <f>IF(#REF!&lt;&gt;#REF!,COUNTIFS($K$112:$K$1378,"up",#REF!,#REF!),"")</f>
        <v>#REF!</v>
      </c>
      <c r="X444" s="1" t="e">
        <f>IF(#REF!&lt;&gt;#REF!,COUNTIFS($K$112:$K$1378,"SRS",#REF!,#REF!),"")</f>
        <v>#REF!</v>
      </c>
      <c r="Y444" s="1" t="e">
        <f>IF(R444&lt;&gt;"",IF(R444=1,"",COUNTIFS($O$112:$O$1378,"&gt;40",#REF!,#REF!)),"")</f>
        <v>#REF!</v>
      </c>
    </row>
    <row r="445" spans="1:34">
      <c r="A445" s="5">
        <f t="shared" si="24"/>
        <v>72543</v>
      </c>
      <c r="B445" s="6" t="str">
        <f t="shared" si="25"/>
        <v>201711142093</v>
      </c>
      <c r="C445" s="5" t="str">
        <f t="shared" si="29"/>
        <v>20171114</v>
      </c>
      <c r="D445" s="5">
        <v>2017</v>
      </c>
      <c r="E445" s="5">
        <v>11</v>
      </c>
      <c r="F445" s="5">
        <v>14</v>
      </c>
      <c r="G445" s="5">
        <v>20</v>
      </c>
      <c r="H445" s="5">
        <v>9</v>
      </c>
      <c r="I445" s="5">
        <v>3</v>
      </c>
      <c r="J445" s="5">
        <v>757</v>
      </c>
      <c r="K445" s="5" t="s">
        <v>11</v>
      </c>
      <c r="L445" s="5" t="e">
        <f>IF(#REF!=#REF!,IF(K445="Stroke",IF(K446="Stroke",IF((J446-J445)&lt;0,1000+J446-J445,J446-J445),""),""),"")</f>
        <v>#REF!</v>
      </c>
      <c r="M445" s="5" t="s">
        <v>1</v>
      </c>
      <c r="N445" s="5" t="s">
        <v>2</v>
      </c>
      <c r="O445" s="5">
        <v>271</v>
      </c>
      <c r="P445" s="5" t="e">
        <f>IF(#REF!=#REF!,IF(K445="Stroke",IF(K446="Stroke",IF(#REF!=#REF!,IF(Q445=Q446,IF((J446-J445)&lt;0,1000+J446-J445-O445,J446-J445-O445),""),""),""),""),"")</f>
        <v>#REF!</v>
      </c>
      <c r="Q445" s="5">
        <v>1</v>
      </c>
      <c r="R445" s="5" t="e">
        <f>IF(#REF!&lt;&gt;#REF!,COUNTIFS($K$112:$K$1378,$K$112,#REF!,#REF!),"")</f>
        <v>#REF!</v>
      </c>
      <c r="S445" s="5" t="e">
        <f>IF(AND(#REF!&lt;&gt;#REF!,#REF!=#REF!,M445="positive",M446="negative"),1,"")</f>
        <v>#REF!</v>
      </c>
      <c r="T445" s="5" t="e">
        <f>IF(AND(#REF!=#REF!,K:K="stroke",M:M="positive",S445&lt;&gt;"1"),1,"")</f>
        <v>#REF!</v>
      </c>
      <c r="U445" s="5" t="e">
        <f>IF((AND(R445&lt;&gt;"",W445&lt;&gt;1,K:K="stroke",M:M="negative",#REF!=#REF!)),IF(W445&lt;&gt;0,"",1),"")</f>
        <v>#REF!</v>
      </c>
      <c r="V445" s="5" t="e">
        <f t="shared" si="28"/>
        <v>#REF!</v>
      </c>
      <c r="W445" s="5" t="e">
        <f>IF(#REF!&lt;&gt;#REF!,COUNTIFS($K$112:$K$1378,"up",#REF!,#REF!),"")</f>
        <v>#REF!</v>
      </c>
      <c r="X445" s="5" t="e">
        <f>IF(#REF!&lt;&gt;#REF!,COUNTIFS($K$112:$K$1378,"SRS",#REF!,#REF!),"")</f>
        <v>#REF!</v>
      </c>
      <c r="Y445" s="5" t="e">
        <f>IF(R445&lt;&gt;"",IF(R445=1,"",COUNTIFS($O$112:$O$1378,"&gt;40",#REF!,#REF!)),"")</f>
        <v>#REF!</v>
      </c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>
      <c r="A446" s="5">
        <f t="shared" si="24"/>
        <v>72829</v>
      </c>
      <c r="B446" s="6" t="str">
        <f t="shared" si="25"/>
        <v>20171114201349</v>
      </c>
      <c r="C446" s="5" t="str">
        <f t="shared" si="29"/>
        <v>20171114</v>
      </c>
      <c r="D446" s="5">
        <v>2017</v>
      </c>
      <c r="E446" s="5">
        <v>11</v>
      </c>
      <c r="F446" s="5">
        <v>14</v>
      </c>
      <c r="G446" s="5">
        <v>20</v>
      </c>
      <c r="H446" s="5">
        <v>13</v>
      </c>
      <c r="I446" s="5">
        <v>49</v>
      </c>
      <c r="J446" s="5">
        <v>490</v>
      </c>
      <c r="K446" s="5" t="s">
        <v>11</v>
      </c>
      <c r="L446" s="5" t="e">
        <f>IF(#REF!=#REF!,IF(K446="Stroke",IF(K447="Stroke",IF((J447-J446)&lt;0,1000+J447-J446,J447-J446),""),""),"")</f>
        <v>#REF!</v>
      </c>
      <c r="M446" s="5" t="s">
        <v>1</v>
      </c>
      <c r="N446" s="5" t="s">
        <v>2</v>
      </c>
      <c r="O446" s="5">
        <v>9</v>
      </c>
      <c r="P446" s="5" t="e">
        <f>IF(#REF!=#REF!,IF(K446="Stroke",IF(K447="Stroke",IF(#REF!=#REF!,IF(Q446=Q447,IF((J447-J446)&lt;0,1000+J447-J446-O446,J447-J446-O446),""),""),""),""),"")</f>
        <v>#REF!</v>
      </c>
      <c r="Q446" s="5">
        <v>1</v>
      </c>
      <c r="R446" s="5" t="e">
        <f>IF(#REF!&lt;&gt;#REF!,COUNTIFS($K$112:$K$1378,$K$112,#REF!,#REF!),"")</f>
        <v>#REF!</v>
      </c>
      <c r="S446" s="5" t="e">
        <f>IF(AND(#REF!&lt;&gt;#REF!,#REF!=#REF!,M446="positive",M447="negative"),1,"")</f>
        <v>#REF!</v>
      </c>
      <c r="T446" s="5" t="e">
        <f>IF(AND(#REF!=#REF!,K:K="stroke",M:M="positive",S446&lt;&gt;"1"),1,"")</f>
        <v>#REF!</v>
      </c>
      <c r="U446" s="5" t="e">
        <f>IF((AND(R446&lt;&gt;"",W446&lt;&gt;1,K:K="stroke",M:M="negative",#REF!=#REF!)),IF(W446&lt;&gt;0,"",1),"")</f>
        <v>#REF!</v>
      </c>
      <c r="V446" s="5" t="e">
        <f t="shared" si="28"/>
        <v>#REF!</v>
      </c>
      <c r="W446" s="5" t="e">
        <f>IF(#REF!&lt;&gt;#REF!,COUNTIFS($K$112:$K$1378,"up",#REF!,#REF!),"")</f>
        <v>#REF!</v>
      </c>
      <c r="X446" s="5" t="e">
        <f>IF(#REF!&lt;&gt;#REF!,COUNTIFS($K$112:$K$1378,"SRS",#REF!,#REF!),"")</f>
        <v>#REF!</v>
      </c>
      <c r="Y446" s="5" t="e">
        <f>IF(R446&lt;&gt;"",IF(R446=1,"",COUNTIFS($O$112:$O$1378,"&gt;40",#REF!,#REF!)),"")</f>
        <v>#REF!</v>
      </c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s="5" customFormat="1">
      <c r="A447" s="1">
        <f t="shared" si="24"/>
        <v>72829</v>
      </c>
      <c r="B447" s="2" t="str">
        <f t="shared" si="25"/>
        <v>20171114201349</v>
      </c>
      <c r="C447" s="1" t="str">
        <f t="shared" si="29"/>
        <v>20171114</v>
      </c>
      <c r="D447" s="1">
        <v>2017</v>
      </c>
      <c r="E447" s="1">
        <v>11</v>
      </c>
      <c r="F447" s="1">
        <v>14</v>
      </c>
      <c r="G447" s="1">
        <v>20</v>
      </c>
      <c r="H447" s="1">
        <v>13</v>
      </c>
      <c r="I447" s="1">
        <v>49</v>
      </c>
      <c r="J447" s="1">
        <v>535</v>
      </c>
      <c r="K447" s="1" t="s">
        <v>11</v>
      </c>
      <c r="L447" s="1" t="e">
        <f>IF(#REF!=#REF!,IF(K447="Stroke",IF(K448="Stroke",IF((J448-J447)&lt;0,1000+J448-J447,J448-J447),""),""),"")</f>
        <v>#REF!</v>
      </c>
      <c r="M447" s="1" t="s">
        <v>1</v>
      </c>
      <c r="N447" s="1" t="s">
        <v>2</v>
      </c>
      <c r="O447" s="1">
        <v>7</v>
      </c>
      <c r="P447" s="1" t="e">
        <f>IF(#REF!=#REF!,IF(K447="Stroke",IF(K448="Stroke",IF(#REF!=#REF!,IF(Q447=Q448,IF((J448-J447)&lt;0,1000+J448-J447-O447,J448-J447-O447),""),""),""),""),"")</f>
        <v>#REF!</v>
      </c>
      <c r="Q447" s="1">
        <v>1</v>
      </c>
      <c r="R447" s="1" t="e">
        <f>IF(#REF!&lt;&gt;#REF!,COUNTIFS($K$112:$K$1378,$K$112,#REF!,#REF!),"")</f>
        <v>#REF!</v>
      </c>
      <c r="S447" s="1" t="e">
        <f>IF(AND(#REF!&lt;&gt;#REF!,#REF!=#REF!,M447="positive",M448="negative"),1,"")</f>
        <v>#REF!</v>
      </c>
      <c r="T447" s="1" t="e">
        <f>IF(AND(#REF!=#REF!,K:K="stroke",M:M="positive",S447&lt;&gt;"1"),1,"")</f>
        <v>#REF!</v>
      </c>
      <c r="U447" s="1" t="e">
        <f>IF((AND(R447&lt;&gt;"",W447&lt;&gt;1,K:K="stroke",M:M="negative",#REF!=#REF!)),IF(W447&lt;&gt;0,"",1),"")</f>
        <v>#REF!</v>
      </c>
      <c r="V447" s="1" t="e">
        <f t="shared" si="28"/>
        <v>#REF!</v>
      </c>
      <c r="W447" s="1" t="e">
        <f>IF(#REF!&lt;&gt;#REF!,COUNTIFS($K$112:$K$1378,"up",#REF!,#REF!),"")</f>
        <v>#REF!</v>
      </c>
      <c r="X447" s="1" t="e">
        <f>IF(#REF!&lt;&gt;#REF!,COUNTIFS($K$112:$K$1378,"SRS",#REF!,#REF!),"")</f>
        <v>#REF!</v>
      </c>
      <c r="Y447" s="1" t="e">
        <f>IF(R447&lt;&gt;"",IF(R447=1,"",COUNTIFS($O$112:$O$1378,"&gt;40",#REF!,#REF!)),"")</f>
        <v>#REF!</v>
      </c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>
      <c r="A448" s="1">
        <f t="shared" si="24"/>
        <v>72829</v>
      </c>
      <c r="B448" s="2" t="str">
        <f t="shared" si="25"/>
        <v>20171114201349</v>
      </c>
      <c r="C448" s="1" t="str">
        <f t="shared" si="29"/>
        <v>20171114</v>
      </c>
      <c r="D448" s="1">
        <v>2017</v>
      </c>
      <c r="E448" s="1">
        <v>11</v>
      </c>
      <c r="F448" s="1">
        <v>14</v>
      </c>
      <c r="G448" s="1">
        <v>20</v>
      </c>
      <c r="H448" s="1">
        <v>13</v>
      </c>
      <c r="I448" s="1">
        <v>49</v>
      </c>
      <c r="J448" s="1">
        <v>568</v>
      </c>
      <c r="K448" s="1" t="s">
        <v>11</v>
      </c>
      <c r="L448" s="1" t="e">
        <f>IF(#REF!=#REF!,IF(K448="Stroke",IF(K449="Stroke",IF((J449-J448)&lt;0,1000+J449-J448,J449-J448),""),""),"")</f>
        <v>#REF!</v>
      </c>
      <c r="M448" s="1" t="s">
        <v>1</v>
      </c>
      <c r="N448" s="1" t="s">
        <v>2</v>
      </c>
      <c r="O448" s="1">
        <v>6</v>
      </c>
      <c r="P448" s="1" t="e">
        <f>IF(#REF!=#REF!,IF(K448="Stroke",IF(K449="Stroke",IF(#REF!=#REF!,IF(Q448=Q449,IF((J449-J448)&lt;0,1000+J449-J448-O448,J449-J448-O448),""),""),""),""),"")</f>
        <v>#REF!</v>
      </c>
      <c r="Q448" s="1">
        <v>1</v>
      </c>
      <c r="R448" s="1" t="e">
        <f>IF(#REF!&lt;&gt;#REF!,COUNTIFS($K$112:$K$1378,$K$112,#REF!,#REF!),"")</f>
        <v>#REF!</v>
      </c>
      <c r="S448" s="1" t="e">
        <f>IF(AND(#REF!&lt;&gt;#REF!,#REF!=#REF!,M448="positive",M449="negative"),1,"")</f>
        <v>#REF!</v>
      </c>
      <c r="T448" s="1" t="e">
        <f>IF(AND(#REF!=#REF!,K:K="stroke",M:M="positive",S448&lt;&gt;"1"),1,"")</f>
        <v>#REF!</v>
      </c>
      <c r="U448" s="1" t="e">
        <f>IF((AND(R448&lt;&gt;"",W448&lt;&gt;1,K:K="stroke",M:M="negative",#REF!=#REF!)),IF(W448&lt;&gt;0,"",1),"")</f>
        <v>#REF!</v>
      </c>
      <c r="V448" s="1" t="e">
        <f t="shared" si="28"/>
        <v>#REF!</v>
      </c>
      <c r="W448" s="1" t="e">
        <f>IF(#REF!&lt;&gt;#REF!,COUNTIFS($K$112:$K$1378,"up",#REF!,#REF!),"")</f>
        <v>#REF!</v>
      </c>
      <c r="X448" s="1" t="e">
        <f>IF(#REF!&lt;&gt;#REF!,COUNTIFS($K$112:$K$1378,"SRS",#REF!,#REF!),"")</f>
        <v>#REF!</v>
      </c>
      <c r="Y448" s="1" t="e">
        <f>IF(R448&lt;&gt;"",IF(R448=1,"",COUNTIFS($O$112:$O$1378,"&gt;40",#REF!,#REF!)),"")</f>
        <v>#REF!</v>
      </c>
    </row>
    <row r="449" spans="1:34" s="5" customFormat="1">
      <c r="A449" s="1">
        <f t="shared" ref="A449:A512" si="30">I449+(H449*60)+(G449*3600)</f>
        <v>72829</v>
      </c>
      <c r="B449" s="2" t="str">
        <f t="shared" ref="B449:B512" si="31">CONCATENATE(D449,E449,F449,G449,H449,I449)</f>
        <v>20171114201349</v>
      </c>
      <c r="C449" s="1" t="str">
        <f t="shared" si="29"/>
        <v>20171114</v>
      </c>
      <c r="D449" s="1">
        <v>2017</v>
      </c>
      <c r="E449" s="1">
        <v>11</v>
      </c>
      <c r="F449" s="1">
        <v>14</v>
      </c>
      <c r="G449" s="1">
        <v>20</v>
      </c>
      <c r="H449" s="1">
        <v>13</v>
      </c>
      <c r="I449" s="1">
        <v>49</v>
      </c>
      <c r="J449" s="1">
        <v>590</v>
      </c>
      <c r="K449" s="1" t="s">
        <v>11</v>
      </c>
      <c r="L449" s="1" t="e">
        <f>IF(#REF!=#REF!,IF(K449="Stroke",IF(K450="Stroke",IF((J450-J449)&lt;0,1000+J450-J449,J450-J449),""),""),"")</f>
        <v>#REF!</v>
      </c>
      <c r="M449" s="1" t="s">
        <v>1</v>
      </c>
      <c r="N449" s="1" t="s">
        <v>2</v>
      </c>
      <c r="O449" s="1">
        <v>3</v>
      </c>
      <c r="P449" s="1" t="e">
        <f>IF(#REF!=#REF!,IF(K449="Stroke",IF(K450="Stroke",IF(#REF!=#REF!,IF(Q449=Q450,IF((J450-J449)&lt;0,1000+J450-J449-O449,J450-J449-O449),""),""),""),""),"")</f>
        <v>#REF!</v>
      </c>
      <c r="Q449" s="1">
        <v>1</v>
      </c>
      <c r="R449" s="1" t="e">
        <f>IF(#REF!&lt;&gt;#REF!,COUNTIFS($K$112:$K$1378,$K$112,#REF!,#REF!),"")</f>
        <v>#REF!</v>
      </c>
      <c r="S449" s="1" t="e">
        <f>IF(AND(#REF!&lt;&gt;#REF!,#REF!=#REF!,M449="positive",M450="negative"),1,"")</f>
        <v>#REF!</v>
      </c>
      <c r="T449" s="1" t="e">
        <f>IF(AND(#REF!=#REF!,K:K="stroke",M:M="positive",S449&lt;&gt;"1"),1,"")</f>
        <v>#REF!</v>
      </c>
      <c r="U449" s="1" t="e">
        <f>IF((AND(R449&lt;&gt;"",W449&lt;&gt;1,K:K="stroke",M:M="negative",#REF!=#REF!)),IF(W449&lt;&gt;0,"",1),"")</f>
        <v>#REF!</v>
      </c>
      <c r="V449" s="1" t="e">
        <f t="shared" si="28"/>
        <v>#REF!</v>
      </c>
      <c r="W449" s="1" t="e">
        <f>IF(#REF!&lt;&gt;#REF!,COUNTIFS($K$112:$K$1378,"up",#REF!,#REF!),"")</f>
        <v>#REF!</v>
      </c>
      <c r="X449" s="1" t="e">
        <f>IF(#REF!&lt;&gt;#REF!,COUNTIFS($K$112:$K$1378,"SRS",#REF!,#REF!),"")</f>
        <v>#REF!</v>
      </c>
      <c r="Y449" s="1" t="e">
        <f>IF(R449&lt;&gt;"",IF(R449=1,"",COUNTIFS($O$112:$O$1378,"&gt;40",#REF!,#REF!)),"")</f>
        <v>#REF!</v>
      </c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>
      <c r="A450" s="1">
        <f t="shared" si="30"/>
        <v>72829</v>
      </c>
      <c r="B450" s="2" t="str">
        <f t="shared" si="31"/>
        <v>20171114201349</v>
      </c>
      <c r="C450" s="1" t="str">
        <f t="shared" si="29"/>
        <v>20171114</v>
      </c>
      <c r="D450" s="1">
        <v>2017</v>
      </c>
      <c r="E450" s="1">
        <v>11</v>
      </c>
      <c r="F450" s="1">
        <v>14</v>
      </c>
      <c r="G450" s="1">
        <v>20</v>
      </c>
      <c r="H450" s="1">
        <v>13</v>
      </c>
      <c r="I450" s="1">
        <v>49</v>
      </c>
      <c r="J450" s="1">
        <v>596</v>
      </c>
      <c r="K450" s="1" t="s">
        <v>11</v>
      </c>
      <c r="L450" s="1" t="e">
        <f>IF(#REF!=#REF!,IF(K450="Stroke",IF(K451="Stroke",IF((J451-J450)&lt;0,1000+J451-J450,J451-J450),""),""),"")</f>
        <v>#REF!</v>
      </c>
      <c r="M450" s="1" t="s">
        <v>1</v>
      </c>
      <c r="N450" s="1" t="s">
        <v>2</v>
      </c>
      <c r="O450" s="1">
        <v>3</v>
      </c>
      <c r="P450" s="1" t="e">
        <f>IF(#REF!=#REF!,IF(K450="Stroke",IF(K451="Stroke",IF(#REF!=#REF!,IF(Q450=Q451,IF((J451-J450)&lt;0,1000+J451-J450-O450,J451-J450-O450),""),""),""),""),"")</f>
        <v>#REF!</v>
      </c>
      <c r="Q450" s="1">
        <v>1</v>
      </c>
      <c r="R450" s="1" t="e">
        <f>IF(#REF!&lt;&gt;#REF!,COUNTIFS($K$112:$K$1378,$K$112,#REF!,#REF!),"")</f>
        <v>#REF!</v>
      </c>
      <c r="S450" s="1" t="e">
        <f>IF(AND(#REF!&lt;&gt;#REF!,#REF!=#REF!,M450="positive",M451="negative"),1,"")</f>
        <v>#REF!</v>
      </c>
      <c r="T450" s="1" t="e">
        <f>IF(AND(#REF!=#REF!,K:K="stroke",M:M="positive",S450&lt;&gt;"1"),1,"")</f>
        <v>#REF!</v>
      </c>
      <c r="U450" s="1" t="e">
        <f>IF((AND(R450&lt;&gt;"",W450&lt;&gt;1,K:K="stroke",M:M="negative",#REF!=#REF!)),IF(W450&lt;&gt;0,"",1),"")</f>
        <v>#REF!</v>
      </c>
      <c r="V450" s="1" t="e">
        <f t="shared" si="28"/>
        <v>#REF!</v>
      </c>
      <c r="W450" s="1" t="e">
        <f>IF(#REF!&lt;&gt;#REF!,COUNTIFS($K$112:$K$1378,"up",#REF!,#REF!),"")</f>
        <v>#REF!</v>
      </c>
      <c r="X450" s="1" t="e">
        <f>IF(#REF!&lt;&gt;#REF!,COUNTIFS($K$112:$K$1378,"SRS",#REF!,#REF!),"")</f>
        <v>#REF!</v>
      </c>
      <c r="Y450" s="1" t="e">
        <f>IF(R450&lt;&gt;"",IF(R450=1,"",COUNTIFS($O$112:$O$1378,"&gt;40",#REF!,#REF!)),"")</f>
        <v>#REF!</v>
      </c>
    </row>
    <row r="451" spans="1:34">
      <c r="A451" s="1">
        <f t="shared" si="30"/>
        <v>72829</v>
      </c>
      <c r="B451" s="2" t="str">
        <f t="shared" si="31"/>
        <v>20171114201349</v>
      </c>
      <c r="C451" s="1" t="str">
        <f t="shared" si="29"/>
        <v>20171114</v>
      </c>
      <c r="D451" s="1">
        <v>2017</v>
      </c>
      <c r="E451" s="1">
        <v>11</v>
      </c>
      <c r="F451" s="1">
        <v>14</v>
      </c>
      <c r="G451" s="1">
        <v>20</v>
      </c>
      <c r="H451" s="1">
        <v>13</v>
      </c>
      <c r="I451" s="1">
        <v>49</v>
      </c>
      <c r="J451" s="1">
        <v>649</v>
      </c>
      <c r="K451" s="1" t="s">
        <v>11</v>
      </c>
      <c r="L451" s="1" t="e">
        <f>IF(#REF!=#REF!,IF(K451="Stroke",IF(K452="Stroke",IF((J452-J451)&lt;0,1000+J452-J451,J452-J451),""),""),"")</f>
        <v>#REF!</v>
      </c>
      <c r="M451" s="1" t="s">
        <v>1</v>
      </c>
      <c r="N451" s="1" t="s">
        <v>2</v>
      </c>
      <c r="O451" s="1">
        <v>6</v>
      </c>
      <c r="P451" s="1" t="e">
        <f>IF(#REF!=#REF!,IF(K451="Stroke",IF(K452="Stroke",IF(#REF!=#REF!,IF(Q451=Q452,IF((J452-J451)&lt;0,1000+J452-J451-O451,J452-J451-O451),""),""),""),""),"")</f>
        <v>#REF!</v>
      </c>
      <c r="Q451" s="1">
        <v>1</v>
      </c>
      <c r="R451" s="1" t="e">
        <f>IF(#REF!&lt;&gt;#REF!,COUNTIFS($K$112:$K$1378,$K$112,#REF!,#REF!),"")</f>
        <v>#REF!</v>
      </c>
      <c r="S451" s="1" t="e">
        <f>IF(AND(#REF!&lt;&gt;#REF!,#REF!=#REF!,M451="positive",M452="negative"),1,"")</f>
        <v>#REF!</v>
      </c>
      <c r="T451" s="1" t="e">
        <f>IF(AND(#REF!=#REF!,K:K="stroke",M:M="positive",S451&lt;&gt;"1"),1,"")</f>
        <v>#REF!</v>
      </c>
      <c r="U451" s="1" t="e">
        <f>IF((AND(R451&lt;&gt;"",W451&lt;&gt;1,K:K="stroke",M:M="negative",#REF!=#REF!)),IF(W451&lt;&gt;0,"",1),"")</f>
        <v>#REF!</v>
      </c>
      <c r="V451" s="1" t="e">
        <f t="shared" si="28"/>
        <v>#REF!</v>
      </c>
      <c r="W451" s="1" t="e">
        <f>IF(#REF!&lt;&gt;#REF!,COUNTIFS($K$112:$K$1378,"up",#REF!,#REF!),"")</f>
        <v>#REF!</v>
      </c>
      <c r="X451" s="1" t="e">
        <f>IF(#REF!&lt;&gt;#REF!,COUNTIFS($K$112:$K$1378,"SRS",#REF!,#REF!),"")</f>
        <v>#REF!</v>
      </c>
      <c r="Y451" s="1" t="e">
        <f>IF(R451&lt;&gt;"",IF(R451=1,"",COUNTIFS($O$112:$O$1378,"&gt;40",#REF!,#REF!)),"")</f>
        <v>#REF!</v>
      </c>
    </row>
    <row r="452" spans="1:34">
      <c r="A452" s="1">
        <f t="shared" si="30"/>
        <v>72829</v>
      </c>
      <c r="B452" s="2" t="str">
        <f t="shared" si="31"/>
        <v>20171114201349</v>
      </c>
      <c r="C452" s="1" t="str">
        <f t="shared" si="29"/>
        <v>20171114</v>
      </c>
      <c r="D452" s="1">
        <v>2017</v>
      </c>
      <c r="E452" s="1">
        <v>11</v>
      </c>
      <c r="F452" s="1">
        <v>14</v>
      </c>
      <c r="G452" s="1">
        <v>20</v>
      </c>
      <c r="H452" s="1">
        <v>13</v>
      </c>
      <c r="I452" s="1">
        <v>49</v>
      </c>
      <c r="J452" s="1">
        <v>693</v>
      </c>
      <c r="K452" s="1" t="s">
        <v>11</v>
      </c>
      <c r="L452" s="1" t="e">
        <f>IF(#REF!=#REF!,IF(K452="Stroke",IF(K453="Stroke",IF((J453-J452)&lt;0,1000+J453-J452,J453-J452),""),""),"")</f>
        <v>#REF!</v>
      </c>
      <c r="M452" s="1" t="s">
        <v>1</v>
      </c>
      <c r="N452" s="1" t="s">
        <v>2</v>
      </c>
      <c r="O452" s="1">
        <v>8</v>
      </c>
      <c r="P452" s="1" t="e">
        <f>IF(#REF!=#REF!,IF(K452="Stroke",IF(K453="Stroke",IF(#REF!=#REF!,IF(Q452=Q453,IF((J453-J452)&lt;0,1000+J453-J452-O452,J453-J452-O452),""),""),""),""),"")</f>
        <v>#REF!</v>
      </c>
      <c r="Q452" s="1">
        <v>1</v>
      </c>
      <c r="R452" s="1" t="e">
        <f>IF(#REF!&lt;&gt;#REF!,COUNTIFS($K$112:$K$1378,$K$112,#REF!,#REF!),"")</f>
        <v>#REF!</v>
      </c>
      <c r="S452" s="1" t="e">
        <f>IF(AND(#REF!&lt;&gt;#REF!,#REF!=#REF!,M452="positive",M453="negative"),1,"")</f>
        <v>#REF!</v>
      </c>
      <c r="T452" s="1" t="e">
        <f>IF(AND(#REF!=#REF!,K:K="stroke",M:M="positive",S452&lt;&gt;"1"),1,"")</f>
        <v>#REF!</v>
      </c>
      <c r="U452" s="1" t="e">
        <f>IF((AND(R452&lt;&gt;"",W452&lt;&gt;1,K:K="stroke",M:M="negative",#REF!=#REF!)),IF(W452&lt;&gt;0,"",1),"")</f>
        <v>#REF!</v>
      </c>
      <c r="V452" s="1" t="e">
        <f t="shared" ref="V452:V483" si="32">IF(R452="","",(SUM(S452:U452)+W452))</f>
        <v>#REF!</v>
      </c>
      <c r="W452" s="1" t="e">
        <f>IF(#REF!&lt;&gt;#REF!,COUNTIFS($K$112:$K$1378,"up",#REF!,#REF!),"")</f>
        <v>#REF!</v>
      </c>
      <c r="X452" s="1" t="e">
        <f>IF(#REF!&lt;&gt;#REF!,COUNTIFS($K$112:$K$1378,"SRS",#REF!,#REF!),"")</f>
        <v>#REF!</v>
      </c>
      <c r="Y452" s="1" t="e">
        <f>IF(R452&lt;&gt;"",IF(R452=1,"",COUNTIFS($O$112:$O$1378,"&gt;40",#REF!,#REF!)),"")</f>
        <v>#REF!</v>
      </c>
    </row>
    <row r="453" spans="1:34">
      <c r="A453" s="1">
        <f t="shared" si="30"/>
        <v>72829</v>
      </c>
      <c r="B453" s="2" t="str">
        <f t="shared" si="31"/>
        <v>20171114201349</v>
      </c>
      <c r="C453" s="1" t="str">
        <f t="shared" ref="C453:C484" si="33">CONCATENATE(D453,E453,F453)</f>
        <v>20171114</v>
      </c>
      <c r="D453" s="1">
        <v>2017</v>
      </c>
      <c r="E453" s="1">
        <v>11</v>
      </c>
      <c r="F453" s="1">
        <v>14</v>
      </c>
      <c r="G453" s="1">
        <v>20</v>
      </c>
      <c r="H453" s="1">
        <v>13</v>
      </c>
      <c r="I453" s="1">
        <v>49</v>
      </c>
      <c r="J453" s="1">
        <v>723</v>
      </c>
      <c r="K453" s="1" t="s">
        <v>11</v>
      </c>
      <c r="L453" s="1" t="e">
        <f>IF(#REF!=#REF!,IF(K453="Stroke",IF(K454="Stroke",IF((J454-J453)&lt;0,1000+J454-J453,J454-J453),""),""),"")</f>
        <v>#REF!</v>
      </c>
      <c r="M453" s="1" t="s">
        <v>1</v>
      </c>
      <c r="N453" s="1" t="s">
        <v>2</v>
      </c>
      <c r="O453" s="1">
        <v>4</v>
      </c>
      <c r="P453" s="1" t="e">
        <f>IF(#REF!=#REF!,IF(K453="Stroke",IF(K454="Stroke",IF(#REF!=#REF!,IF(Q453=Q454,IF((J454-J453)&lt;0,1000+J454-J453-O453,J454-J453-O453),""),""),""),""),"")</f>
        <v>#REF!</v>
      </c>
      <c r="Q453" s="1">
        <v>1</v>
      </c>
      <c r="R453" s="1" t="e">
        <f>IF(#REF!&lt;&gt;#REF!,COUNTIFS($K$112:$K$1378,$K$112,#REF!,#REF!),"")</f>
        <v>#REF!</v>
      </c>
      <c r="S453" s="1" t="e">
        <f>IF(AND(#REF!&lt;&gt;#REF!,#REF!=#REF!,M453="positive",M454="negative"),1,"")</f>
        <v>#REF!</v>
      </c>
      <c r="T453" s="1" t="e">
        <f>IF(AND(#REF!=#REF!,K:K="stroke",M:M="positive",S453&lt;&gt;"1"),1,"")</f>
        <v>#REF!</v>
      </c>
      <c r="U453" s="1" t="e">
        <f>IF((AND(R453&lt;&gt;"",W453&lt;&gt;1,K:K="stroke",M:M="negative",#REF!=#REF!)),IF(W453&lt;&gt;0,"",1),"")</f>
        <v>#REF!</v>
      </c>
      <c r="V453" s="1" t="e">
        <f t="shared" si="32"/>
        <v>#REF!</v>
      </c>
      <c r="W453" s="1" t="e">
        <f>IF(#REF!&lt;&gt;#REF!,COUNTIFS($K$112:$K$1378,"up",#REF!,#REF!),"")</f>
        <v>#REF!</v>
      </c>
      <c r="X453" s="1" t="e">
        <f>IF(#REF!&lt;&gt;#REF!,COUNTIFS($K$112:$K$1378,"SRS",#REF!,#REF!),"")</f>
        <v>#REF!</v>
      </c>
      <c r="Y453" s="1" t="e">
        <f>IF(R453&lt;&gt;"",IF(R453=1,"",COUNTIFS($O$112:$O$1378,"&gt;40",#REF!,#REF!)),"")</f>
        <v>#REF!</v>
      </c>
    </row>
    <row r="454" spans="1:34">
      <c r="A454" s="1">
        <f t="shared" si="30"/>
        <v>72829</v>
      </c>
      <c r="B454" s="2" t="str">
        <f t="shared" si="31"/>
        <v>20171114201349</v>
      </c>
      <c r="C454" s="1" t="str">
        <f t="shared" si="33"/>
        <v>20171114</v>
      </c>
      <c r="D454" s="1">
        <v>2017</v>
      </c>
      <c r="E454" s="1">
        <v>11</v>
      </c>
      <c r="F454" s="1">
        <v>14</v>
      </c>
      <c r="G454" s="1">
        <v>20</v>
      </c>
      <c r="H454" s="1">
        <v>13</v>
      </c>
      <c r="I454" s="1">
        <v>49</v>
      </c>
      <c r="J454" s="1">
        <v>808</v>
      </c>
      <c r="K454" s="1" t="s">
        <v>11</v>
      </c>
      <c r="L454" s="1" t="e">
        <f>IF(#REF!=#REF!,IF(K454="Stroke",IF(K455="Stroke",IF((J455-J454)&lt;0,1000+J455-J454,J455-J454),""),""),"")</f>
        <v>#REF!</v>
      </c>
      <c r="M454" s="1" t="s">
        <v>1</v>
      </c>
      <c r="N454" s="1" t="s">
        <v>2</v>
      </c>
      <c r="O454" s="1">
        <v>16</v>
      </c>
      <c r="P454" s="1" t="e">
        <f>IF(#REF!=#REF!,IF(K454="Stroke",IF(K455="Stroke",IF(#REF!=#REF!,IF(Q454=Q455,IF((J455-J454)&lt;0,1000+J455-J454-O454,J455-J454-O454),""),""),""),""),"")</f>
        <v>#REF!</v>
      </c>
      <c r="Q454" s="1">
        <v>1</v>
      </c>
      <c r="R454" s="1" t="e">
        <f>IF(#REF!&lt;&gt;#REF!,COUNTIFS($K$112:$K$1378,$K$112,#REF!,#REF!),"")</f>
        <v>#REF!</v>
      </c>
      <c r="S454" s="1" t="e">
        <f>IF(AND(#REF!&lt;&gt;#REF!,#REF!=#REF!,M454="positive",M455="negative"),1,"")</f>
        <v>#REF!</v>
      </c>
      <c r="T454" s="1" t="e">
        <f>IF(AND(#REF!=#REF!,K:K="stroke",M:M="positive",S454&lt;&gt;"1"),1,"")</f>
        <v>#REF!</v>
      </c>
      <c r="U454" s="1" t="e">
        <f>IF((AND(R454&lt;&gt;"",W454&lt;&gt;1,K:K="stroke",M:M="negative",#REF!=#REF!)),IF(W454&lt;&gt;0,"",1),"")</f>
        <v>#REF!</v>
      </c>
      <c r="V454" s="1" t="e">
        <f t="shared" si="32"/>
        <v>#REF!</v>
      </c>
      <c r="W454" s="1" t="e">
        <f>IF(#REF!&lt;&gt;#REF!,COUNTIFS($K$112:$K$1378,"up",#REF!,#REF!),"")</f>
        <v>#REF!</v>
      </c>
      <c r="X454" s="1" t="e">
        <f>IF(#REF!&lt;&gt;#REF!,COUNTIFS($K$112:$K$1378,"SRS",#REF!,#REF!),"")</f>
        <v>#REF!</v>
      </c>
      <c r="Y454" s="1" t="e">
        <f>IF(R454&lt;&gt;"",IF(R454=1,"",COUNTIFS($O$112:$O$1378,"&gt;40",#REF!,#REF!)),"")</f>
        <v>#REF!</v>
      </c>
    </row>
    <row r="455" spans="1:34">
      <c r="A455" s="1">
        <f t="shared" si="30"/>
        <v>72829</v>
      </c>
      <c r="B455" s="2" t="str">
        <f t="shared" si="31"/>
        <v>20171114201349</v>
      </c>
      <c r="C455" s="1" t="str">
        <f t="shared" si="33"/>
        <v>20171114</v>
      </c>
      <c r="D455" s="1">
        <v>2017</v>
      </c>
      <c r="E455" s="1">
        <v>11</v>
      </c>
      <c r="F455" s="1">
        <v>14</v>
      </c>
      <c r="G455" s="1">
        <v>20</v>
      </c>
      <c r="H455" s="1">
        <v>13</v>
      </c>
      <c r="I455" s="1">
        <v>49</v>
      </c>
      <c r="J455" s="1">
        <v>810</v>
      </c>
      <c r="K455" s="1" t="s">
        <v>4</v>
      </c>
      <c r="L455" s="1" t="e">
        <f>IF(#REF!=#REF!,IF(K455="Stroke",IF(K456="Stroke",IF((J456-J455)&lt;0,1000+J456-J455,J456-J455),""),""),"")</f>
        <v>#REF!</v>
      </c>
      <c r="M455" s="1" t="s">
        <v>1</v>
      </c>
      <c r="N455" s="1" t="s">
        <v>2</v>
      </c>
      <c r="O455" s="1">
        <v>0</v>
      </c>
      <c r="P455" s="1" t="e">
        <f>IF(#REF!=#REF!,IF(K455="Stroke",IF(K456="Stroke",IF(#REF!=#REF!,IF(Q455=Q456,IF((J456-J455)&lt;0,1000+J456-J455-O455,J456-J455-O455),""),""),""),""),"")</f>
        <v>#REF!</v>
      </c>
      <c r="Q455" s="1">
        <v>1</v>
      </c>
      <c r="R455" s="1" t="e">
        <f>IF(#REF!&lt;&gt;#REF!,COUNTIFS($K$112:$K$1378,$K$112,#REF!,#REF!),"")</f>
        <v>#REF!</v>
      </c>
      <c r="S455" s="1" t="e">
        <f>IF(AND(#REF!&lt;&gt;#REF!,#REF!=#REF!,M455="positive",M456="negative"),1,"")</f>
        <v>#REF!</v>
      </c>
      <c r="T455" s="1" t="e">
        <f>IF(AND(#REF!=#REF!,K:K="stroke",M:M="positive",S455&lt;&gt;"1"),1,"")</f>
        <v>#REF!</v>
      </c>
      <c r="U455" s="1" t="e">
        <f>IF((AND(R455&lt;&gt;"",W455&lt;&gt;1,K:K="stroke",M:M="negative",#REF!=#REF!)),IF(W455&lt;&gt;0,"",1),"")</f>
        <v>#REF!</v>
      </c>
      <c r="V455" s="1" t="e">
        <f t="shared" si="32"/>
        <v>#REF!</v>
      </c>
      <c r="W455" s="1" t="e">
        <f>IF(#REF!&lt;&gt;#REF!,COUNTIFS($K$112:$K$1378,"up",#REF!,#REF!),"")</f>
        <v>#REF!</v>
      </c>
      <c r="X455" s="1" t="e">
        <f>IF(#REF!&lt;&gt;#REF!,COUNTIFS($K$112:$K$1378,"SRS",#REF!,#REF!),"")</f>
        <v>#REF!</v>
      </c>
      <c r="Y455" s="1" t="e">
        <f>IF(R455&lt;&gt;"",IF(R455=1,"",COUNTIFS($O$112:$O$1378,"&gt;40",#REF!,#REF!)),"")</f>
        <v>#REF!</v>
      </c>
    </row>
    <row r="456" spans="1:34">
      <c r="A456" s="1">
        <f t="shared" si="30"/>
        <v>72829</v>
      </c>
      <c r="B456" s="2" t="str">
        <f t="shared" si="31"/>
        <v>20171114201349</v>
      </c>
      <c r="C456" s="1" t="str">
        <f t="shared" si="33"/>
        <v>20171114</v>
      </c>
      <c r="D456" s="1">
        <v>2017</v>
      </c>
      <c r="E456" s="1">
        <v>11</v>
      </c>
      <c r="F456" s="1">
        <v>14</v>
      </c>
      <c r="G456" s="1">
        <v>20</v>
      </c>
      <c r="H456" s="1">
        <v>13</v>
      </c>
      <c r="I456" s="1">
        <v>49</v>
      </c>
      <c r="J456" s="1">
        <v>839</v>
      </c>
      <c r="K456" s="1" t="s">
        <v>11</v>
      </c>
      <c r="L456" s="1" t="e">
        <f>IF(#REF!=#REF!,IF(K456="Stroke",IF(K457="Stroke",IF((J457-J456)&lt;0,1000+J457-J456,J457-J456),""),""),"")</f>
        <v>#REF!</v>
      </c>
      <c r="M456" s="1" t="s">
        <v>1</v>
      </c>
      <c r="N456" s="1" t="s">
        <v>2</v>
      </c>
      <c r="O456" s="1">
        <v>3</v>
      </c>
      <c r="P456" s="1" t="e">
        <f>IF(#REF!=#REF!,IF(K456="Stroke",IF(K457="Stroke",IF(#REF!=#REF!,IF(Q456=Q457,IF((J457-J456)&lt;0,1000+J457-J456-O456,J457-J456-O456),""),""),""),""),"")</f>
        <v>#REF!</v>
      </c>
      <c r="Q456" s="1">
        <v>1</v>
      </c>
      <c r="R456" s="1" t="e">
        <f>IF(#REF!&lt;&gt;#REF!,COUNTIFS($K$112:$K$1378,$K$112,#REF!,#REF!),"")</f>
        <v>#REF!</v>
      </c>
      <c r="S456" s="1" t="e">
        <f>IF(AND(#REF!&lt;&gt;#REF!,#REF!=#REF!,M456="positive",M457="negative"),1,"")</f>
        <v>#REF!</v>
      </c>
      <c r="T456" s="1" t="e">
        <f>IF(AND(#REF!=#REF!,K:K="stroke",M:M="positive",S456&lt;&gt;"1"),1,"")</f>
        <v>#REF!</v>
      </c>
      <c r="U456" s="1" t="e">
        <f>IF((AND(R456&lt;&gt;"",W456&lt;&gt;1,K:K="stroke",M:M="negative",#REF!=#REF!)),IF(W456&lt;&gt;0,"",1),"")</f>
        <v>#REF!</v>
      </c>
      <c r="V456" s="1" t="e">
        <f t="shared" si="32"/>
        <v>#REF!</v>
      </c>
      <c r="W456" s="1" t="e">
        <f>IF(#REF!&lt;&gt;#REF!,COUNTIFS($K$112:$K$1378,"up",#REF!,#REF!),"")</f>
        <v>#REF!</v>
      </c>
      <c r="X456" s="1" t="e">
        <f>IF(#REF!&lt;&gt;#REF!,COUNTIFS($K$112:$K$1378,"SRS",#REF!,#REF!),"")</f>
        <v>#REF!</v>
      </c>
      <c r="Y456" s="1" t="e">
        <f>IF(R456&lt;&gt;"",IF(R456=1,"",COUNTIFS($O$112:$O$1378,"&gt;40",#REF!,#REF!)),"")</f>
        <v>#REF!</v>
      </c>
    </row>
    <row r="457" spans="1:34">
      <c r="A457" s="1">
        <f t="shared" si="30"/>
        <v>72829</v>
      </c>
      <c r="B457" s="2" t="str">
        <f t="shared" si="31"/>
        <v>20171114201349</v>
      </c>
      <c r="C457" s="1" t="str">
        <f t="shared" si="33"/>
        <v>20171114</v>
      </c>
      <c r="D457" s="1">
        <v>2017</v>
      </c>
      <c r="E457" s="1">
        <v>11</v>
      </c>
      <c r="F457" s="1">
        <v>14</v>
      </c>
      <c r="G457" s="1">
        <v>20</v>
      </c>
      <c r="H457" s="1">
        <v>13</v>
      </c>
      <c r="I457" s="1">
        <v>49</v>
      </c>
      <c r="J457" s="1">
        <v>876</v>
      </c>
      <c r="K457" s="1" t="s">
        <v>11</v>
      </c>
      <c r="L457" s="1" t="e">
        <f>IF(#REF!=#REF!,IF(K457="Stroke",IF(K458="Stroke",IF((J458-J457)&lt;0,1000+J458-J457,J458-J457),""),""),"")</f>
        <v>#REF!</v>
      </c>
      <c r="M457" s="1" t="s">
        <v>1</v>
      </c>
      <c r="N457" s="1" t="s">
        <v>2</v>
      </c>
      <c r="O457" s="1">
        <v>4</v>
      </c>
      <c r="P457" s="1" t="e">
        <f>IF(#REF!=#REF!,IF(K457="Stroke",IF(K458="Stroke",IF(#REF!=#REF!,IF(Q457=Q458,IF((J458-J457)&lt;0,1000+J458-J457-O457,J458-J457-O457),""),""),""),""),"")</f>
        <v>#REF!</v>
      </c>
      <c r="Q457" s="1">
        <v>1</v>
      </c>
      <c r="R457" s="1" t="e">
        <f>IF(#REF!&lt;&gt;#REF!,COUNTIFS($K$112:$K$1378,$K$112,#REF!,#REF!),"")</f>
        <v>#REF!</v>
      </c>
      <c r="S457" s="1" t="e">
        <f>IF(AND(#REF!&lt;&gt;#REF!,#REF!=#REF!,M457="positive",M458="negative"),1,"")</f>
        <v>#REF!</v>
      </c>
      <c r="T457" s="1" t="e">
        <f>IF(AND(#REF!=#REF!,K:K="stroke",M:M="positive",S457&lt;&gt;"1"),1,"")</f>
        <v>#REF!</v>
      </c>
      <c r="U457" s="1" t="e">
        <f>IF((AND(R457&lt;&gt;"",W457&lt;&gt;1,K:K="stroke",M:M="negative",#REF!=#REF!)),IF(W457&lt;&gt;0,"",1),"")</f>
        <v>#REF!</v>
      </c>
      <c r="V457" s="1" t="e">
        <f t="shared" si="32"/>
        <v>#REF!</v>
      </c>
      <c r="W457" s="1" t="e">
        <f>IF(#REF!&lt;&gt;#REF!,COUNTIFS($K$112:$K$1378,"up",#REF!,#REF!),"")</f>
        <v>#REF!</v>
      </c>
      <c r="X457" s="1" t="e">
        <f>IF(#REF!&lt;&gt;#REF!,COUNTIFS($K$112:$K$1378,"SRS",#REF!,#REF!),"")</f>
        <v>#REF!</v>
      </c>
      <c r="Y457" s="1" t="e">
        <f>IF(R457&lt;&gt;"",IF(R457=1,"",COUNTIFS($O$112:$O$1378,"&gt;40",#REF!,#REF!)),"")</f>
        <v>#REF!</v>
      </c>
    </row>
    <row r="458" spans="1:34" s="5" customFormat="1">
      <c r="A458" s="1">
        <f t="shared" si="30"/>
        <v>72829</v>
      </c>
      <c r="B458" s="2" t="str">
        <f t="shared" si="31"/>
        <v>20171114201349</v>
      </c>
      <c r="C458" s="1" t="str">
        <f t="shared" si="33"/>
        <v>20171114</v>
      </c>
      <c r="D458" s="1">
        <v>2017</v>
      </c>
      <c r="E458" s="1">
        <v>11</v>
      </c>
      <c r="F458" s="1">
        <v>14</v>
      </c>
      <c r="G458" s="1">
        <v>20</v>
      </c>
      <c r="H458" s="1">
        <v>13</v>
      </c>
      <c r="I458" s="1">
        <v>49</v>
      </c>
      <c r="J458" s="1">
        <v>882</v>
      </c>
      <c r="K458" s="1" t="s">
        <v>11</v>
      </c>
      <c r="L458" s="1" t="e">
        <f>IF(#REF!=#REF!,IF(K458="Stroke",IF(K459="Stroke",IF((J459-J458)&lt;0,1000+J459-J458,J459-J458),""),""),"")</f>
        <v>#REF!</v>
      </c>
      <c r="M458" s="1" t="s">
        <v>1</v>
      </c>
      <c r="N458" s="1" t="s">
        <v>2</v>
      </c>
      <c r="O458" s="1">
        <v>3</v>
      </c>
      <c r="P458" s="1" t="e">
        <f>IF(#REF!=#REF!,IF(K458="Stroke",IF(K459="Stroke",IF(#REF!=#REF!,IF(Q458=Q459,IF((J459-J458)&lt;0,1000+J459-J458-O458,J459-J458-O458),""),""),""),""),"")</f>
        <v>#REF!</v>
      </c>
      <c r="Q458" s="1">
        <v>1</v>
      </c>
      <c r="R458" s="1" t="e">
        <f>IF(#REF!&lt;&gt;#REF!,COUNTIFS($K$112:$K$1378,$K$112,#REF!,#REF!),"")</f>
        <v>#REF!</v>
      </c>
      <c r="S458" s="1" t="e">
        <f>IF(AND(#REF!&lt;&gt;#REF!,#REF!=#REF!,M458="positive",M459="negative"),1,"")</f>
        <v>#REF!</v>
      </c>
      <c r="T458" s="1" t="e">
        <f>IF(AND(#REF!=#REF!,K:K="stroke",M:M="positive",S458&lt;&gt;"1"),1,"")</f>
        <v>#REF!</v>
      </c>
      <c r="U458" s="1" t="e">
        <f>IF((AND(R458&lt;&gt;"",W458&lt;&gt;1,K:K="stroke",M:M="negative",#REF!=#REF!)),IF(W458&lt;&gt;0,"",1),"")</f>
        <v>#REF!</v>
      </c>
      <c r="V458" s="1" t="e">
        <f t="shared" si="32"/>
        <v>#REF!</v>
      </c>
      <c r="W458" s="1" t="e">
        <f>IF(#REF!&lt;&gt;#REF!,COUNTIFS($K$112:$K$1378,"up",#REF!,#REF!),"")</f>
        <v>#REF!</v>
      </c>
      <c r="X458" s="1" t="e">
        <f>IF(#REF!&lt;&gt;#REF!,COUNTIFS($K$112:$K$1378,"SRS",#REF!,#REF!),"")</f>
        <v>#REF!</v>
      </c>
      <c r="Y458" s="1" t="e">
        <f>IF(R458&lt;&gt;"",IF(R458=1,"",COUNTIFS($O$112:$O$1378,"&gt;40",#REF!,#REF!)),"")</f>
        <v>#REF!</v>
      </c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>
      <c r="A459" s="1">
        <f t="shared" si="30"/>
        <v>72829</v>
      </c>
      <c r="B459" s="2" t="str">
        <f t="shared" si="31"/>
        <v>20171114201349</v>
      </c>
      <c r="C459" s="1" t="str">
        <f t="shared" si="33"/>
        <v>20171114</v>
      </c>
      <c r="D459" s="1">
        <v>2017</v>
      </c>
      <c r="E459" s="1">
        <v>11</v>
      </c>
      <c r="F459" s="1">
        <v>14</v>
      </c>
      <c r="G459" s="1">
        <v>20</v>
      </c>
      <c r="H459" s="1">
        <v>13</v>
      </c>
      <c r="I459" s="1">
        <v>49</v>
      </c>
      <c r="J459" s="1">
        <v>906</v>
      </c>
      <c r="K459" s="1" t="s">
        <v>11</v>
      </c>
      <c r="L459" s="1" t="e">
        <f>IF(#REF!=#REF!,IF(K459="Stroke",IF(K460="Stroke",IF((J460-J459)&lt;0,1000+J460-J459,J460-J459),""),""),"")</f>
        <v>#REF!</v>
      </c>
      <c r="M459" s="1" t="s">
        <v>1</v>
      </c>
      <c r="N459" s="1" t="s">
        <v>2</v>
      </c>
      <c r="O459" s="1">
        <v>34</v>
      </c>
      <c r="P459" s="1" t="e">
        <f>IF(#REF!=#REF!,IF(K459="Stroke",IF(K460="Stroke",IF(#REF!=#REF!,IF(Q459=Q460,IF((J460-J459)&lt;0,1000+J460-J459-O459,J460-J459-O459),""),""),""),""),"")</f>
        <v>#REF!</v>
      </c>
      <c r="Q459" s="1">
        <v>1</v>
      </c>
      <c r="R459" s="1" t="e">
        <f>IF(#REF!&lt;&gt;#REF!,COUNTIFS($K$112:$K$1378,$K$112,#REF!,#REF!),"")</f>
        <v>#REF!</v>
      </c>
      <c r="S459" s="1" t="e">
        <f>IF(AND(#REF!&lt;&gt;#REF!,#REF!=#REF!,M459="positive",M460="negative"),1,"")</f>
        <v>#REF!</v>
      </c>
      <c r="T459" s="1" t="e">
        <f>IF(AND(#REF!=#REF!,K:K="stroke",M:M="positive",S459&lt;&gt;"1"),1,"")</f>
        <v>#REF!</v>
      </c>
      <c r="U459" s="1" t="e">
        <f>IF((AND(R459&lt;&gt;"",W459&lt;&gt;1,K:K="stroke",M:M="negative",#REF!=#REF!)),IF(W459&lt;&gt;0,"",1),"")</f>
        <v>#REF!</v>
      </c>
      <c r="V459" s="1" t="e">
        <f t="shared" si="32"/>
        <v>#REF!</v>
      </c>
      <c r="W459" s="1" t="e">
        <f>IF(#REF!&lt;&gt;#REF!,COUNTIFS($K$112:$K$1378,"up",#REF!,#REF!),"")</f>
        <v>#REF!</v>
      </c>
      <c r="X459" s="1" t="e">
        <f>IF(#REF!&lt;&gt;#REF!,COUNTIFS($K$112:$K$1378,"SRS",#REF!,#REF!),"")</f>
        <v>#REF!</v>
      </c>
      <c r="Y459" s="1" t="e">
        <f>IF(R459&lt;&gt;"",IF(R459=1,"",COUNTIFS($O$112:$O$1378,"&gt;40",#REF!,#REF!)),"")</f>
        <v>#REF!</v>
      </c>
    </row>
    <row r="460" spans="1:34">
      <c r="A460" s="1">
        <f t="shared" si="30"/>
        <v>72829</v>
      </c>
      <c r="B460" s="2" t="str">
        <f t="shared" si="31"/>
        <v>20171114201349</v>
      </c>
      <c r="C460" s="1" t="str">
        <f t="shared" si="33"/>
        <v>20171114</v>
      </c>
      <c r="D460" s="1">
        <v>2017</v>
      </c>
      <c r="E460" s="1">
        <v>11</v>
      </c>
      <c r="F460" s="1">
        <v>14</v>
      </c>
      <c r="G460" s="1">
        <v>20</v>
      </c>
      <c r="H460" s="1">
        <v>13</v>
      </c>
      <c r="I460" s="1">
        <v>49</v>
      </c>
      <c r="J460" s="1">
        <v>908</v>
      </c>
      <c r="K460" s="1" t="s">
        <v>4</v>
      </c>
      <c r="L460" s="1" t="e">
        <f>IF(#REF!=#REF!,IF(K460="Stroke",IF(K461="Stroke",IF((J461-J460)&lt;0,1000+J461-J460,J461-J460),""),""),"")</f>
        <v>#REF!</v>
      </c>
      <c r="M460" s="1" t="s">
        <v>1</v>
      </c>
      <c r="N460" s="1" t="s">
        <v>2</v>
      </c>
      <c r="O460" s="1">
        <v>0</v>
      </c>
      <c r="P460" s="1" t="e">
        <f>IF(#REF!=#REF!,IF(K460="Stroke",IF(K461="Stroke",IF(#REF!=#REF!,IF(Q460=Q461,IF((J461-J460)&lt;0,1000+J461-J460-O460,J461-J460-O460),""),""),""),""),"")</f>
        <v>#REF!</v>
      </c>
      <c r="Q460" s="1">
        <v>1</v>
      </c>
      <c r="R460" s="1" t="e">
        <f>IF(#REF!&lt;&gt;#REF!,COUNTIFS($K$112:$K$1378,$K$112,#REF!,#REF!),"")</f>
        <v>#REF!</v>
      </c>
      <c r="S460" s="1" t="e">
        <f>IF(AND(#REF!&lt;&gt;#REF!,#REF!=#REF!,M460="positive",M461="negative"),1,"")</f>
        <v>#REF!</v>
      </c>
      <c r="T460" s="1" t="e">
        <f>IF(AND(#REF!=#REF!,K:K="stroke",M:M="positive",S460&lt;&gt;"1"),1,"")</f>
        <v>#REF!</v>
      </c>
      <c r="U460" s="1" t="e">
        <f>IF((AND(R460&lt;&gt;"",W460&lt;&gt;1,K:K="stroke",M:M="negative",#REF!=#REF!)),IF(W460&lt;&gt;0,"",1),"")</f>
        <v>#REF!</v>
      </c>
      <c r="V460" s="1" t="e">
        <f t="shared" si="32"/>
        <v>#REF!</v>
      </c>
      <c r="W460" s="1" t="e">
        <f>IF(#REF!&lt;&gt;#REF!,COUNTIFS($K$112:$K$1378,"up",#REF!,#REF!),"")</f>
        <v>#REF!</v>
      </c>
      <c r="X460" s="1" t="e">
        <f>IF(#REF!&lt;&gt;#REF!,COUNTIFS($K$112:$K$1378,"SRS",#REF!,#REF!),"")</f>
        <v>#REF!</v>
      </c>
      <c r="Y460" s="1" t="e">
        <f>IF(R460&lt;&gt;"",IF(R460=1,"",COUNTIFS($O$112:$O$1378,"&gt;40",#REF!,#REF!)),"")</f>
        <v>#REF!</v>
      </c>
    </row>
    <row r="461" spans="1:34">
      <c r="A461" s="1">
        <f t="shared" si="30"/>
        <v>72829</v>
      </c>
      <c r="B461" s="2" t="str">
        <f t="shared" si="31"/>
        <v>20171114201349</v>
      </c>
      <c r="C461" s="1" t="str">
        <f t="shared" si="33"/>
        <v>20171114</v>
      </c>
      <c r="D461" s="1">
        <v>2017</v>
      </c>
      <c r="E461" s="1">
        <v>11</v>
      </c>
      <c r="F461" s="1">
        <v>14</v>
      </c>
      <c r="G461" s="1">
        <v>20</v>
      </c>
      <c r="H461" s="1">
        <v>13</v>
      </c>
      <c r="I461" s="1">
        <v>49</v>
      </c>
      <c r="J461" s="1">
        <v>925</v>
      </c>
      <c r="K461" s="1" t="s">
        <v>4</v>
      </c>
      <c r="L461" s="1" t="e">
        <f>IF(#REF!=#REF!,IF(K461="Stroke",IF(K462="Stroke",IF((J462-J461)&lt;0,1000+J462-J461,J462-J461),""),""),"")</f>
        <v>#REF!</v>
      </c>
      <c r="M461" s="1" t="s">
        <v>1</v>
      </c>
      <c r="N461" s="1" t="s">
        <v>2</v>
      </c>
      <c r="O461" s="1">
        <v>0</v>
      </c>
      <c r="P461" s="1" t="e">
        <f>IF(#REF!=#REF!,IF(K461="Stroke",IF(K462="Stroke",IF(#REF!=#REF!,IF(Q461=Q462,IF((J462-J461)&lt;0,1000+J462-J461-O461,J462-J461-O461),""),""),""),""),"")</f>
        <v>#REF!</v>
      </c>
      <c r="Q461" s="1">
        <v>1</v>
      </c>
      <c r="R461" s="1" t="e">
        <f>IF(#REF!&lt;&gt;#REF!,COUNTIFS($K$112:$K$1378,$K$112,#REF!,#REF!),"")</f>
        <v>#REF!</v>
      </c>
      <c r="S461" s="1" t="e">
        <f>IF(AND(#REF!&lt;&gt;#REF!,#REF!=#REF!,M461="positive",M462="negative"),1,"")</f>
        <v>#REF!</v>
      </c>
      <c r="T461" s="1" t="e">
        <f>IF(AND(#REF!=#REF!,K:K="stroke",M:M="positive",S461&lt;&gt;"1"),1,"")</f>
        <v>#REF!</v>
      </c>
      <c r="U461" s="1" t="e">
        <f>IF((AND(R461&lt;&gt;"",W461&lt;&gt;1,K:K="stroke",M:M="negative",#REF!=#REF!)),IF(W461&lt;&gt;0,"",1),"")</f>
        <v>#REF!</v>
      </c>
      <c r="V461" s="1" t="e">
        <f t="shared" si="32"/>
        <v>#REF!</v>
      </c>
      <c r="W461" s="1" t="e">
        <f>IF(#REF!&lt;&gt;#REF!,COUNTIFS($K$112:$K$1378,"up",#REF!,#REF!),"")</f>
        <v>#REF!</v>
      </c>
      <c r="X461" s="1" t="e">
        <f>IF(#REF!&lt;&gt;#REF!,COUNTIFS($K$112:$K$1378,"SRS",#REF!,#REF!),"")</f>
        <v>#REF!</v>
      </c>
      <c r="Y461" s="1" t="e">
        <f>IF(R461&lt;&gt;"",IF(R461=1,"",COUNTIFS($O$112:$O$1378,"&gt;40",#REF!,#REF!)),"")</f>
        <v>#REF!</v>
      </c>
    </row>
    <row r="462" spans="1:34">
      <c r="A462" s="1">
        <f t="shared" si="30"/>
        <v>72829</v>
      </c>
      <c r="B462" s="2" t="str">
        <f t="shared" si="31"/>
        <v>20171114201349</v>
      </c>
      <c r="C462" s="1" t="str">
        <f t="shared" si="33"/>
        <v>20171114</v>
      </c>
      <c r="D462" s="1">
        <v>2017</v>
      </c>
      <c r="E462" s="1">
        <v>11</v>
      </c>
      <c r="F462" s="1">
        <v>14</v>
      </c>
      <c r="G462" s="1">
        <v>20</v>
      </c>
      <c r="H462" s="1">
        <v>13</v>
      </c>
      <c r="I462" s="1">
        <v>49</v>
      </c>
      <c r="J462" s="1">
        <v>991</v>
      </c>
      <c r="K462" s="1" t="s">
        <v>11</v>
      </c>
      <c r="L462" s="1" t="e">
        <f>IF(#REF!=#REF!,IF(K462="Stroke",IF(K463="Stroke",IF((J463-J462)&lt;0,1000+J463-J462,J463-J462),""),""),"")</f>
        <v>#REF!</v>
      </c>
      <c r="M462" s="1" t="s">
        <v>1</v>
      </c>
      <c r="N462" s="1" t="s">
        <v>2</v>
      </c>
      <c r="O462" s="1">
        <v>9</v>
      </c>
      <c r="P462" s="1" t="e">
        <f>IF(#REF!=#REF!,IF(K462="Stroke",IF(K463="Stroke",IF(#REF!=#REF!,IF(Q462=Q463,IF((J463-J462)&lt;0,1000+J463-J462-O462,J463-J462-O462),""),""),""),""),"")</f>
        <v>#REF!</v>
      </c>
      <c r="Q462" s="1">
        <v>1</v>
      </c>
      <c r="R462" s="1" t="e">
        <f>IF(#REF!&lt;&gt;#REF!,COUNTIFS($K$112:$K$1378,$K$112,#REF!,#REF!),"")</f>
        <v>#REF!</v>
      </c>
      <c r="S462" s="1" t="e">
        <f>IF(AND(#REF!&lt;&gt;#REF!,#REF!=#REF!,M462="positive",M463="negative"),1,"")</f>
        <v>#REF!</v>
      </c>
      <c r="T462" s="1" t="e">
        <f>IF(AND(#REF!=#REF!,K:K="stroke",M:M="positive",S462&lt;&gt;"1"),1,"")</f>
        <v>#REF!</v>
      </c>
      <c r="U462" s="1" t="e">
        <f>IF((AND(R462&lt;&gt;"",W462&lt;&gt;1,K:K="stroke",M:M="negative",#REF!=#REF!)),IF(W462&lt;&gt;0,"",1),"")</f>
        <v>#REF!</v>
      </c>
      <c r="V462" s="1" t="e">
        <f t="shared" si="32"/>
        <v>#REF!</v>
      </c>
      <c r="W462" s="1" t="e">
        <f>IF(#REF!&lt;&gt;#REF!,COUNTIFS($K$112:$K$1378,"up",#REF!,#REF!),"")</f>
        <v>#REF!</v>
      </c>
      <c r="X462" s="1" t="e">
        <f>IF(#REF!&lt;&gt;#REF!,COUNTIFS($K$112:$K$1378,"SRS",#REF!,#REF!),"")</f>
        <v>#REF!</v>
      </c>
      <c r="Y462" s="1" t="e">
        <f>IF(R462&lt;&gt;"",IF(R462=1,"",COUNTIFS($O$112:$O$1378,"&gt;40",#REF!,#REF!)),"")</f>
        <v>#REF!</v>
      </c>
    </row>
    <row r="463" spans="1:34">
      <c r="A463" s="1">
        <f t="shared" si="30"/>
        <v>72830</v>
      </c>
      <c r="B463" s="2" t="str">
        <f t="shared" si="31"/>
        <v>20171114201350</v>
      </c>
      <c r="C463" s="1" t="str">
        <f t="shared" si="33"/>
        <v>20171114</v>
      </c>
      <c r="D463" s="1">
        <v>2017</v>
      </c>
      <c r="E463" s="1">
        <v>11</v>
      </c>
      <c r="F463" s="1">
        <v>14</v>
      </c>
      <c r="G463" s="1">
        <v>20</v>
      </c>
      <c r="H463" s="1">
        <v>13</v>
      </c>
      <c r="I463" s="1">
        <v>50</v>
      </c>
      <c r="J463" s="1">
        <v>37</v>
      </c>
      <c r="K463" s="1" t="s">
        <v>11</v>
      </c>
      <c r="L463" s="1" t="e">
        <f>IF(#REF!=#REF!,IF(K463="Stroke",IF(K464="Stroke",IF((J464-J463)&lt;0,1000+J464-J463,J464-J463),""),""),"")</f>
        <v>#REF!</v>
      </c>
      <c r="M463" s="1" t="s">
        <v>1</v>
      </c>
      <c r="N463" s="1" t="s">
        <v>2</v>
      </c>
      <c r="O463" s="1">
        <v>137</v>
      </c>
      <c r="P463" s="1" t="e">
        <f>IF(#REF!=#REF!,IF(K463="Stroke",IF(K464="Stroke",IF(#REF!=#REF!,IF(Q463=Q464,IF((J464-J463)&lt;0,1000+J464-J463-O463,J464-J463-O463),""),""),""),""),"")</f>
        <v>#REF!</v>
      </c>
      <c r="Q463" s="1">
        <v>1</v>
      </c>
      <c r="R463" s="1" t="e">
        <f>IF(#REF!&lt;&gt;#REF!,COUNTIFS($K$112:$K$1378,$K$112,#REF!,#REF!),"")</f>
        <v>#REF!</v>
      </c>
      <c r="S463" s="1" t="e">
        <f>IF(AND(#REF!&lt;&gt;#REF!,#REF!=#REF!,M463="positive",M464="negative"),1,"")</f>
        <v>#REF!</v>
      </c>
      <c r="T463" s="1" t="e">
        <f>IF(AND(#REF!=#REF!,K:K="stroke",M:M="positive",S463&lt;&gt;"1"),1,"")</f>
        <v>#REF!</v>
      </c>
      <c r="U463" s="1" t="e">
        <f>IF((AND(R463&lt;&gt;"",W463&lt;&gt;1,K:K="stroke",M:M="negative",#REF!=#REF!)),IF(W463&lt;&gt;0,"",1),"")</f>
        <v>#REF!</v>
      </c>
      <c r="V463" s="1" t="e">
        <f t="shared" si="32"/>
        <v>#REF!</v>
      </c>
      <c r="W463" s="1" t="e">
        <f>IF(#REF!&lt;&gt;#REF!,COUNTIFS($K$112:$K$1378,"up",#REF!,#REF!),"")</f>
        <v>#REF!</v>
      </c>
      <c r="X463" s="1" t="e">
        <f>IF(#REF!&lt;&gt;#REF!,COUNTIFS($K$112:$K$1378,"SRS",#REF!,#REF!),"")</f>
        <v>#REF!</v>
      </c>
      <c r="Y463" s="1" t="e">
        <f>IF(R463&lt;&gt;"",IF(R463=1,"",COUNTIFS($O$112:$O$1378,"&gt;40",#REF!,#REF!)),"")</f>
        <v>#REF!</v>
      </c>
    </row>
    <row r="464" spans="1:34">
      <c r="A464" s="1">
        <f t="shared" si="30"/>
        <v>72830</v>
      </c>
      <c r="B464" s="2" t="str">
        <f t="shared" si="31"/>
        <v>20171114201350</v>
      </c>
      <c r="C464" s="1" t="str">
        <f t="shared" si="33"/>
        <v>20171114</v>
      </c>
      <c r="D464" s="1">
        <v>2017</v>
      </c>
      <c r="E464" s="1">
        <v>11</v>
      </c>
      <c r="F464" s="1">
        <v>14</v>
      </c>
      <c r="G464" s="1">
        <v>20</v>
      </c>
      <c r="H464" s="1">
        <v>13</v>
      </c>
      <c r="I464" s="1">
        <v>50</v>
      </c>
      <c r="J464" s="1">
        <v>45</v>
      </c>
      <c r="K464" s="1" t="s">
        <v>4</v>
      </c>
      <c r="L464" s="1" t="e">
        <f>IF(#REF!=#REF!,IF(K464="Stroke",IF(K465="Stroke",IF((J465-J464)&lt;0,1000+J465-J464,J465-J464),""),""),"")</f>
        <v>#REF!</v>
      </c>
      <c r="M464" s="1" t="s">
        <v>1</v>
      </c>
      <c r="N464" s="1" t="s">
        <v>2</v>
      </c>
      <c r="O464" s="1">
        <v>0</v>
      </c>
      <c r="P464" s="1" t="e">
        <f>IF(#REF!=#REF!,IF(K464="Stroke",IF(K465="Stroke",IF(#REF!=#REF!,IF(Q464=Q465,IF((J465-J464)&lt;0,1000+J465-J464-O464,J465-J464-O464),""),""),""),""),"")</f>
        <v>#REF!</v>
      </c>
      <c r="Q464" s="1">
        <v>1</v>
      </c>
      <c r="R464" s="1" t="e">
        <f>IF(#REF!&lt;&gt;#REF!,COUNTIFS($K$112:$K$1378,$K$112,#REF!,#REF!),"")</f>
        <v>#REF!</v>
      </c>
      <c r="S464" s="1" t="e">
        <f>IF(AND(#REF!&lt;&gt;#REF!,#REF!=#REF!,M464="positive",M465="negative"),1,"")</f>
        <v>#REF!</v>
      </c>
      <c r="T464" s="1" t="e">
        <f>IF(AND(#REF!=#REF!,K:K="stroke",M:M="positive",S464&lt;&gt;"1"),1,"")</f>
        <v>#REF!</v>
      </c>
      <c r="U464" s="1" t="e">
        <f>IF((AND(R464&lt;&gt;"",W464&lt;&gt;1,K:K="stroke",M:M="negative",#REF!=#REF!)),IF(W464&lt;&gt;0,"",1),"")</f>
        <v>#REF!</v>
      </c>
      <c r="V464" s="1" t="e">
        <f t="shared" si="32"/>
        <v>#REF!</v>
      </c>
      <c r="W464" s="1" t="e">
        <f>IF(#REF!&lt;&gt;#REF!,COUNTIFS($K$112:$K$1378,"up",#REF!,#REF!),"")</f>
        <v>#REF!</v>
      </c>
      <c r="X464" s="1" t="e">
        <f>IF(#REF!&lt;&gt;#REF!,COUNTIFS($K$112:$K$1378,"SRS",#REF!,#REF!),"")</f>
        <v>#REF!</v>
      </c>
      <c r="Y464" s="1" t="e">
        <f>IF(R464&lt;&gt;"",IF(R464=1,"",COUNTIFS($O$112:$O$1378,"&gt;40",#REF!,#REF!)),"")</f>
        <v>#REF!</v>
      </c>
    </row>
    <row r="465" spans="1:34">
      <c r="A465" s="1">
        <f t="shared" si="30"/>
        <v>72830</v>
      </c>
      <c r="B465" s="2" t="str">
        <f t="shared" si="31"/>
        <v>20171114201350</v>
      </c>
      <c r="C465" s="1" t="str">
        <f t="shared" si="33"/>
        <v>20171114</v>
      </c>
      <c r="D465" s="1">
        <v>2017</v>
      </c>
      <c r="E465" s="1">
        <v>11</v>
      </c>
      <c r="F465" s="1">
        <v>14</v>
      </c>
      <c r="G465" s="1">
        <v>20</v>
      </c>
      <c r="H465" s="1">
        <v>13</v>
      </c>
      <c r="I465" s="1">
        <v>50</v>
      </c>
      <c r="J465" s="1">
        <v>184</v>
      </c>
      <c r="K465" s="1" t="s">
        <v>11</v>
      </c>
      <c r="L465" s="1" t="e">
        <f>IF(#REF!=#REF!,IF(K465="Stroke",IF(K466="Stroke",IF((J466-J465)&lt;0,1000+J466-J465,J466-J465),""),""),"")</f>
        <v>#REF!</v>
      </c>
      <c r="M465" s="1" t="s">
        <v>1</v>
      </c>
      <c r="N465" s="1" t="s">
        <v>2</v>
      </c>
      <c r="O465" s="1">
        <v>132</v>
      </c>
      <c r="P465" s="1" t="e">
        <f>IF(#REF!=#REF!,IF(K465="Stroke",IF(K466="Stroke",IF(#REF!=#REF!,IF(Q465=Q466,IF((J466-J465)&lt;0,1000+J466-J465-O465,J466-J465-O465),""),""),""),""),"")</f>
        <v>#REF!</v>
      </c>
      <c r="Q465" s="1">
        <v>1</v>
      </c>
      <c r="R465" s="1" t="e">
        <f>IF(#REF!&lt;&gt;#REF!,COUNTIFS($K$112:$K$1378,$K$112,#REF!,#REF!),"")</f>
        <v>#REF!</v>
      </c>
      <c r="S465" s="1" t="e">
        <f>IF(AND(#REF!&lt;&gt;#REF!,#REF!=#REF!,M465="positive",M466="negative"),1,"")</f>
        <v>#REF!</v>
      </c>
      <c r="T465" s="1" t="e">
        <f>IF(AND(#REF!=#REF!,K:K="stroke",M:M="positive",S465&lt;&gt;"1"),1,"")</f>
        <v>#REF!</v>
      </c>
      <c r="U465" s="1" t="e">
        <f>IF((AND(R465&lt;&gt;"",W465&lt;&gt;1,K:K="stroke",M:M="negative",#REF!=#REF!)),IF(W465&lt;&gt;0,"",1),"")</f>
        <v>#REF!</v>
      </c>
      <c r="V465" s="1" t="e">
        <f t="shared" si="32"/>
        <v>#REF!</v>
      </c>
      <c r="W465" s="1" t="e">
        <f>IF(#REF!&lt;&gt;#REF!,COUNTIFS($K$112:$K$1378,"up",#REF!,#REF!),"")</f>
        <v>#REF!</v>
      </c>
      <c r="X465" s="1" t="e">
        <f>IF(#REF!&lt;&gt;#REF!,COUNTIFS($K$112:$K$1378,"SRS",#REF!,#REF!),"")</f>
        <v>#REF!</v>
      </c>
      <c r="Y465" s="1" t="e">
        <f>IF(R465&lt;&gt;"",IF(R465=1,"",COUNTIFS($O$112:$O$1378,"&gt;40",#REF!,#REF!)),"")</f>
        <v>#REF!</v>
      </c>
    </row>
    <row r="466" spans="1:34">
      <c r="A466" s="1">
        <f t="shared" si="30"/>
        <v>72830</v>
      </c>
      <c r="B466" s="2" t="str">
        <f t="shared" si="31"/>
        <v>20171114201350</v>
      </c>
      <c r="C466" s="1" t="str">
        <f t="shared" si="33"/>
        <v>20171114</v>
      </c>
      <c r="D466" s="1">
        <v>2017</v>
      </c>
      <c r="E466" s="1">
        <v>11</v>
      </c>
      <c r="F466" s="1">
        <v>14</v>
      </c>
      <c r="G466" s="1">
        <v>20</v>
      </c>
      <c r="H466" s="1">
        <v>13</v>
      </c>
      <c r="I466" s="1">
        <v>50</v>
      </c>
      <c r="J466" s="1">
        <v>186</v>
      </c>
      <c r="K466" s="1" t="s">
        <v>4</v>
      </c>
      <c r="L466" s="1" t="e">
        <f>IF(#REF!=#REF!,IF(K466="Stroke",IF(K467="Stroke",IF((J467-J466)&lt;0,1000+J467-J466,J467-J466),""),""),"")</f>
        <v>#REF!</v>
      </c>
      <c r="M466" s="1" t="s">
        <v>1</v>
      </c>
      <c r="N466" s="1" t="s">
        <v>2</v>
      </c>
      <c r="O466" s="1">
        <v>0</v>
      </c>
      <c r="P466" s="1" t="e">
        <f>IF(#REF!=#REF!,IF(K466="Stroke",IF(K467="Stroke",IF(#REF!=#REF!,IF(Q466=Q467,IF((J467-J466)&lt;0,1000+J467-J466-O466,J467-J466-O466),""),""),""),""),"")</f>
        <v>#REF!</v>
      </c>
      <c r="Q466" s="1">
        <v>1</v>
      </c>
      <c r="R466" s="1" t="e">
        <f>IF(#REF!&lt;&gt;#REF!,COUNTIFS($K$112:$K$1378,$K$112,#REF!,#REF!),"")</f>
        <v>#REF!</v>
      </c>
      <c r="S466" s="1" t="e">
        <f>IF(AND(#REF!&lt;&gt;#REF!,#REF!=#REF!,M466="positive",M467="negative"),1,"")</f>
        <v>#REF!</v>
      </c>
      <c r="T466" s="1" t="e">
        <f>IF(AND(#REF!=#REF!,K:K="stroke",M:M="positive",S466&lt;&gt;"1"),1,"")</f>
        <v>#REF!</v>
      </c>
      <c r="U466" s="1" t="e">
        <f>IF((AND(R466&lt;&gt;"",W466&lt;&gt;1,K:K="stroke",M:M="negative",#REF!=#REF!)),IF(W466&lt;&gt;0,"",1),"")</f>
        <v>#REF!</v>
      </c>
      <c r="V466" s="1" t="e">
        <f t="shared" si="32"/>
        <v>#REF!</v>
      </c>
      <c r="W466" s="1" t="e">
        <f>IF(#REF!&lt;&gt;#REF!,COUNTIFS($K$112:$K$1378,"up",#REF!,#REF!),"")</f>
        <v>#REF!</v>
      </c>
      <c r="X466" s="1" t="e">
        <f>IF(#REF!&lt;&gt;#REF!,COUNTIFS($K$112:$K$1378,"SRS",#REF!,#REF!),"")</f>
        <v>#REF!</v>
      </c>
      <c r="Y466" s="1" t="e">
        <f>IF(R466&lt;&gt;"",IF(R466=1,"",COUNTIFS($O$112:$O$1378,"&gt;40",#REF!,#REF!)),"")</f>
        <v>#REF!</v>
      </c>
    </row>
    <row r="467" spans="1:34">
      <c r="A467" s="1">
        <f t="shared" si="30"/>
        <v>72830</v>
      </c>
      <c r="B467" s="2" t="str">
        <f t="shared" si="31"/>
        <v>20171114201350</v>
      </c>
      <c r="C467" s="1" t="str">
        <f t="shared" si="33"/>
        <v>20171114</v>
      </c>
      <c r="D467" s="1">
        <v>2017</v>
      </c>
      <c r="E467" s="1">
        <v>11</v>
      </c>
      <c r="F467" s="1">
        <v>14</v>
      </c>
      <c r="G467" s="1">
        <v>20</v>
      </c>
      <c r="H467" s="1">
        <v>13</v>
      </c>
      <c r="I467" s="1">
        <v>50</v>
      </c>
      <c r="J467" s="1">
        <v>188</v>
      </c>
      <c r="K467" s="1" t="s">
        <v>4</v>
      </c>
      <c r="L467" s="1" t="e">
        <f>IF(#REF!=#REF!,IF(K467="Stroke",IF(K468="Stroke",IF((J468-J467)&lt;0,1000+J468-J467,J468-J467),""),""),"")</f>
        <v>#REF!</v>
      </c>
      <c r="M467" s="1" t="s">
        <v>1</v>
      </c>
      <c r="N467" s="1" t="s">
        <v>2</v>
      </c>
      <c r="O467" s="1">
        <v>0</v>
      </c>
      <c r="P467" s="1" t="e">
        <f>IF(#REF!=#REF!,IF(K467="Stroke",IF(K468="Stroke",IF(#REF!=#REF!,IF(Q467=Q468,IF((J468-J467)&lt;0,1000+J468-J467-O467,J468-J467-O467),""),""),""),""),"")</f>
        <v>#REF!</v>
      </c>
      <c r="Q467" s="1">
        <v>1</v>
      </c>
      <c r="R467" s="1" t="e">
        <f>IF(#REF!&lt;&gt;#REF!,COUNTIFS($K$112:$K$1378,$K$112,#REF!,#REF!),"")</f>
        <v>#REF!</v>
      </c>
      <c r="S467" s="1" t="e">
        <f>IF(AND(#REF!&lt;&gt;#REF!,#REF!=#REF!,M467="positive",M468="negative"),1,"")</f>
        <v>#REF!</v>
      </c>
      <c r="T467" s="1" t="e">
        <f>IF(AND(#REF!=#REF!,K:K="stroke",M:M="positive",S467&lt;&gt;"1"),1,"")</f>
        <v>#REF!</v>
      </c>
      <c r="U467" s="1" t="e">
        <f>IF((AND(R467&lt;&gt;"",W467&lt;&gt;1,K:K="stroke",M:M="negative",#REF!=#REF!)),IF(W467&lt;&gt;0,"",1),"")</f>
        <v>#REF!</v>
      </c>
      <c r="V467" s="1" t="e">
        <f t="shared" si="32"/>
        <v>#REF!</v>
      </c>
      <c r="W467" s="1" t="e">
        <f>IF(#REF!&lt;&gt;#REF!,COUNTIFS($K$112:$K$1378,"up",#REF!,#REF!),"")</f>
        <v>#REF!</v>
      </c>
      <c r="X467" s="1" t="e">
        <f>IF(#REF!&lt;&gt;#REF!,COUNTIFS($K$112:$K$1378,"SRS",#REF!,#REF!),"")</f>
        <v>#REF!</v>
      </c>
      <c r="Y467" s="1" t="e">
        <f>IF(R467&lt;&gt;"",IF(R467=1,"",COUNTIFS($O$112:$O$1378,"&gt;40",#REF!,#REF!)),"")</f>
        <v>#REF!</v>
      </c>
    </row>
    <row r="468" spans="1:34">
      <c r="A468" s="1">
        <f t="shared" si="30"/>
        <v>72830</v>
      </c>
      <c r="B468" s="2" t="str">
        <f t="shared" si="31"/>
        <v>20171114201350</v>
      </c>
      <c r="C468" s="1" t="str">
        <f t="shared" si="33"/>
        <v>20171114</v>
      </c>
      <c r="D468" s="1">
        <v>2017</v>
      </c>
      <c r="E468" s="1">
        <v>11</v>
      </c>
      <c r="F468" s="1">
        <v>14</v>
      </c>
      <c r="G468" s="1">
        <v>20</v>
      </c>
      <c r="H468" s="1">
        <v>13</v>
      </c>
      <c r="I468" s="1">
        <v>50</v>
      </c>
      <c r="J468" s="1">
        <v>192</v>
      </c>
      <c r="K468" s="1" t="s">
        <v>4</v>
      </c>
      <c r="L468" s="1" t="e">
        <f>IF(#REF!=#REF!,IF(K468="Stroke",IF(K469="Stroke",IF((J469-J468)&lt;0,1000+J469-J468,J469-J468),""),""),"")</f>
        <v>#REF!</v>
      </c>
      <c r="M468" s="1" t="s">
        <v>1</v>
      </c>
      <c r="N468" s="1" t="s">
        <v>2</v>
      </c>
      <c r="O468" s="1">
        <v>0</v>
      </c>
      <c r="P468" s="1" t="e">
        <f>IF(#REF!=#REF!,IF(K468="Stroke",IF(K469="Stroke",IF(#REF!=#REF!,IF(Q468=Q469,IF((J469-J468)&lt;0,1000+J469-J468-O468,J469-J468-O468),""),""),""),""),"")</f>
        <v>#REF!</v>
      </c>
      <c r="Q468" s="1">
        <v>1</v>
      </c>
      <c r="R468" s="1" t="e">
        <f>IF(#REF!&lt;&gt;#REF!,COUNTIFS($K$112:$K$1378,$K$112,#REF!,#REF!),"")</f>
        <v>#REF!</v>
      </c>
      <c r="S468" s="1" t="e">
        <f>IF(AND(#REF!&lt;&gt;#REF!,#REF!=#REF!,M468="positive",M469="negative"),1,"")</f>
        <v>#REF!</v>
      </c>
      <c r="T468" s="1" t="e">
        <f>IF(AND(#REF!=#REF!,K:K="stroke",M:M="positive",S468&lt;&gt;"1"),1,"")</f>
        <v>#REF!</v>
      </c>
      <c r="U468" s="1" t="e">
        <f>IF((AND(R468&lt;&gt;"",W468&lt;&gt;1,K:K="stroke",M:M="negative",#REF!=#REF!)),IF(W468&lt;&gt;0,"",1),"")</f>
        <v>#REF!</v>
      </c>
      <c r="V468" s="1" t="e">
        <f t="shared" si="32"/>
        <v>#REF!</v>
      </c>
      <c r="W468" s="1" t="e">
        <f>IF(#REF!&lt;&gt;#REF!,COUNTIFS($K$112:$K$1378,"up",#REF!,#REF!),"")</f>
        <v>#REF!</v>
      </c>
      <c r="X468" s="1" t="e">
        <f>IF(#REF!&lt;&gt;#REF!,COUNTIFS($K$112:$K$1378,"SRS",#REF!,#REF!),"")</f>
        <v>#REF!</v>
      </c>
      <c r="Y468" s="1" t="e">
        <f>IF(R468&lt;&gt;"",IF(R468=1,"",COUNTIFS($O$112:$O$1378,"&gt;40",#REF!,#REF!)),"")</f>
        <v>#REF!</v>
      </c>
    </row>
    <row r="469" spans="1:34">
      <c r="A469" s="1">
        <f t="shared" si="30"/>
        <v>72830</v>
      </c>
      <c r="B469" s="2" t="str">
        <f t="shared" si="31"/>
        <v>20171114201350</v>
      </c>
      <c r="C469" s="1" t="str">
        <f t="shared" si="33"/>
        <v>20171114</v>
      </c>
      <c r="D469" s="1">
        <v>2017</v>
      </c>
      <c r="E469" s="1">
        <v>11</v>
      </c>
      <c r="F469" s="1">
        <v>14</v>
      </c>
      <c r="G469" s="1">
        <v>20</v>
      </c>
      <c r="H469" s="1">
        <v>13</v>
      </c>
      <c r="I469" s="1">
        <v>50</v>
      </c>
      <c r="J469" s="1">
        <v>343</v>
      </c>
      <c r="K469" s="1" t="s">
        <v>11</v>
      </c>
      <c r="L469" s="1" t="e">
        <f>IF(#REF!=#REF!,IF(K469="Stroke",IF(K470="Stroke",IF((J470-J469)&lt;0,1000+J470-J469,J470-J469),""),""),"")</f>
        <v>#REF!</v>
      </c>
      <c r="M469" s="1" t="s">
        <v>1</v>
      </c>
      <c r="N469" s="1" t="s">
        <v>2</v>
      </c>
      <c r="O469" s="1">
        <v>40</v>
      </c>
      <c r="P469" s="1" t="e">
        <f>IF(#REF!=#REF!,IF(K469="Stroke",IF(K470="Stroke",IF(#REF!=#REF!,IF(Q469=Q470,IF((J470-J469)&lt;0,1000+J470-J469-O469,J470-J469-O469),""),""),""),""),"")</f>
        <v>#REF!</v>
      </c>
      <c r="Q469" s="1">
        <v>1</v>
      </c>
      <c r="R469" s="1" t="e">
        <f>IF(#REF!&lt;&gt;#REF!,COUNTIFS($K$112:$K$1378,$K$112,#REF!,#REF!),"")</f>
        <v>#REF!</v>
      </c>
      <c r="S469" s="1" t="e">
        <f>IF(AND(#REF!&lt;&gt;#REF!,#REF!=#REF!,M469="positive",M470="negative"),1,"")</f>
        <v>#REF!</v>
      </c>
      <c r="T469" s="1" t="e">
        <f>IF(AND(#REF!=#REF!,K:K="stroke",M:M="positive",S469&lt;&gt;"1"),1,"")</f>
        <v>#REF!</v>
      </c>
      <c r="U469" s="1" t="e">
        <f>IF((AND(R469&lt;&gt;"",W469&lt;&gt;1,K:K="stroke",M:M="negative",#REF!=#REF!)),IF(W469&lt;&gt;0,"",1),"")</f>
        <v>#REF!</v>
      </c>
      <c r="V469" s="1" t="e">
        <f t="shared" si="32"/>
        <v>#REF!</v>
      </c>
      <c r="W469" s="1" t="e">
        <f>IF(#REF!&lt;&gt;#REF!,COUNTIFS($K$112:$K$1378,"up",#REF!,#REF!),"")</f>
        <v>#REF!</v>
      </c>
      <c r="X469" s="1" t="e">
        <f>IF(#REF!&lt;&gt;#REF!,COUNTIFS($K$112:$K$1378,"SRS",#REF!,#REF!),"")</f>
        <v>#REF!</v>
      </c>
      <c r="Y469" s="1" t="e">
        <f>IF(R469&lt;&gt;"",IF(R469=1,"",COUNTIFS($O$112:$O$1378,"&gt;40",#REF!,#REF!)),"")</f>
        <v>#REF!</v>
      </c>
    </row>
    <row r="470" spans="1:34">
      <c r="A470" s="1">
        <f t="shared" si="30"/>
        <v>72830</v>
      </c>
      <c r="B470" s="2" t="str">
        <f t="shared" si="31"/>
        <v>20171114201350</v>
      </c>
      <c r="C470" s="1" t="str">
        <f t="shared" si="33"/>
        <v>20171114</v>
      </c>
      <c r="D470" s="1">
        <v>2017</v>
      </c>
      <c r="E470" s="1">
        <v>11</v>
      </c>
      <c r="F470" s="1">
        <v>14</v>
      </c>
      <c r="G470" s="1">
        <v>20</v>
      </c>
      <c r="H470" s="1">
        <v>13</v>
      </c>
      <c r="I470" s="1">
        <v>50</v>
      </c>
      <c r="J470" s="1">
        <v>478</v>
      </c>
      <c r="K470" s="1" t="s">
        <v>11</v>
      </c>
      <c r="L470" s="1" t="e">
        <f>IF(#REF!=#REF!,IF(K470="Stroke",IF(K471="Stroke",IF((J471-J470)&lt;0,1000+J471-J470,J471-J470),""),""),"")</f>
        <v>#REF!</v>
      </c>
      <c r="M470" s="1" t="s">
        <v>1</v>
      </c>
      <c r="N470" s="1" t="s">
        <v>2</v>
      </c>
      <c r="O470" s="1">
        <v>59</v>
      </c>
      <c r="P470" s="1" t="e">
        <f>IF(#REF!=#REF!,IF(K470="Stroke",IF(K471="Stroke",IF(#REF!=#REF!,IF(Q470=Q471,IF((J471-J470)&lt;0,1000+J471-J470-O470,J471-J470-O470),""),""),""),""),"")</f>
        <v>#REF!</v>
      </c>
      <c r="Q470" s="1">
        <v>1</v>
      </c>
      <c r="R470" s="1" t="e">
        <f>IF(#REF!&lt;&gt;#REF!,COUNTIFS($K$112:$K$1378,$K$112,#REF!,#REF!),"")</f>
        <v>#REF!</v>
      </c>
      <c r="S470" s="1" t="e">
        <f>IF(AND(#REF!&lt;&gt;#REF!,#REF!=#REF!,M470="positive",M471="negative"),1,"")</f>
        <v>#REF!</v>
      </c>
      <c r="T470" s="1" t="e">
        <f>IF(AND(#REF!=#REF!,K:K="stroke",M:M="positive",S470&lt;&gt;"1"),1,"")</f>
        <v>#REF!</v>
      </c>
      <c r="U470" s="1" t="e">
        <f>IF((AND(R470&lt;&gt;"",W470&lt;&gt;1,K:K="stroke",M:M="negative",#REF!=#REF!)),IF(W470&lt;&gt;0,"",1),"")</f>
        <v>#REF!</v>
      </c>
      <c r="V470" s="1" t="e">
        <f t="shared" si="32"/>
        <v>#REF!</v>
      </c>
      <c r="W470" s="1" t="e">
        <f>IF(#REF!&lt;&gt;#REF!,COUNTIFS($K$112:$K$1378,"up",#REF!,#REF!),"")</f>
        <v>#REF!</v>
      </c>
      <c r="X470" s="1" t="e">
        <f>IF(#REF!&lt;&gt;#REF!,COUNTIFS($K$112:$K$1378,"SRS",#REF!,#REF!),"")</f>
        <v>#REF!</v>
      </c>
      <c r="Y470" s="1" t="e">
        <f>IF(R470&lt;&gt;"",IF(R470=1,"",COUNTIFS($O$112:$O$1378,"&gt;40",#REF!,#REF!)),"")</f>
        <v>#REF!</v>
      </c>
    </row>
    <row r="471" spans="1:34">
      <c r="A471" s="5">
        <f t="shared" si="30"/>
        <v>72920</v>
      </c>
      <c r="B471" s="6" t="str">
        <f t="shared" si="31"/>
        <v>20171114201520</v>
      </c>
      <c r="C471" s="5" t="str">
        <f t="shared" si="33"/>
        <v>20171114</v>
      </c>
      <c r="D471" s="5">
        <v>2017</v>
      </c>
      <c r="E471" s="5">
        <v>11</v>
      </c>
      <c r="F471" s="5">
        <v>14</v>
      </c>
      <c r="G471" s="5">
        <v>20</v>
      </c>
      <c r="H471" s="5">
        <v>15</v>
      </c>
      <c r="I471" s="5">
        <v>20</v>
      </c>
      <c r="J471" s="5">
        <v>271</v>
      </c>
      <c r="K471" s="5" t="s">
        <v>16</v>
      </c>
      <c r="L471" s="5" t="e">
        <f>IF(#REF!=#REF!,IF(K471="Stroke",IF(K472="Stroke",IF((J472-J471)&lt;0,1000+J472-J471,J472-J471),""),""),"")</f>
        <v>#REF!</v>
      </c>
      <c r="M471" s="5" t="s">
        <v>1</v>
      </c>
      <c r="N471" s="5" t="s">
        <v>2</v>
      </c>
      <c r="O471" s="5">
        <v>0</v>
      </c>
      <c r="P471" s="5" t="e">
        <f>IF(#REF!=#REF!,IF(K471="Stroke",IF(K472="Stroke",IF(#REF!=#REF!,IF(Q471=Q472,IF((J472-J471)&lt;0,1000+J472-J471-O471,J472-J471-O471),""),""),""),""),"")</f>
        <v>#REF!</v>
      </c>
      <c r="Q471" s="5"/>
      <c r="R471" s="5" t="e">
        <f>IF(#REF!&lt;&gt;#REF!,COUNTIFS($K$112:$K$1378,$K$112,#REF!,#REF!),"")</f>
        <v>#REF!</v>
      </c>
      <c r="S471" s="5" t="e">
        <f>IF(AND(#REF!&lt;&gt;#REF!,#REF!=#REF!,M471="positive",M472="negative"),1,"")</f>
        <v>#REF!</v>
      </c>
      <c r="T471" s="5" t="e">
        <f>IF(AND(#REF!=#REF!,K:K="stroke",M:M="positive",S471&lt;&gt;"1"),1,"")</f>
        <v>#REF!</v>
      </c>
      <c r="U471" s="5" t="e">
        <f>IF((AND(R471&lt;&gt;"",W471&lt;&gt;1,K:K="stroke",M:M="negative",#REF!=#REF!)),IF(W471&lt;&gt;0,"",1),"")</f>
        <v>#REF!</v>
      </c>
      <c r="V471" s="5" t="e">
        <f t="shared" si="32"/>
        <v>#REF!</v>
      </c>
      <c r="W471" s="5" t="e">
        <f>IF(#REF!&lt;&gt;#REF!,COUNTIFS($K$112:$K$1378,"up",#REF!,#REF!),"")</f>
        <v>#REF!</v>
      </c>
      <c r="X471" s="5" t="e">
        <f>IF(#REF!&lt;&gt;#REF!,COUNTIFS($K$112:$K$1378,"SRS",#REF!,#REF!),"")</f>
        <v>#REF!</v>
      </c>
      <c r="Y471" s="5" t="e">
        <f>IF(R471&lt;&gt;"",IF(R471=1,"",COUNTIFS($O$112:$O$1378,"&gt;40",#REF!,#REF!)),"")</f>
        <v>#REF!</v>
      </c>
      <c r="Z471" s="5" t="s">
        <v>50</v>
      </c>
      <c r="AA471" s="5"/>
      <c r="AB471" s="5"/>
      <c r="AC471" s="5"/>
      <c r="AD471" s="5"/>
      <c r="AE471" s="5"/>
      <c r="AF471" s="5"/>
      <c r="AG471" s="5"/>
      <c r="AH471" s="5"/>
    </row>
    <row r="472" spans="1:34">
      <c r="A472" s="1">
        <f t="shared" si="30"/>
        <v>72920</v>
      </c>
      <c r="B472" s="2" t="str">
        <f t="shared" si="31"/>
        <v>20171114201520</v>
      </c>
      <c r="C472" s="1" t="str">
        <f t="shared" si="33"/>
        <v>20171114</v>
      </c>
      <c r="D472" s="1">
        <v>2017</v>
      </c>
      <c r="E472" s="1">
        <v>11</v>
      </c>
      <c r="F472" s="1">
        <v>14</v>
      </c>
      <c r="G472" s="1">
        <v>20</v>
      </c>
      <c r="H472" s="1">
        <v>15</v>
      </c>
      <c r="I472" s="1">
        <v>20</v>
      </c>
      <c r="J472" s="1">
        <v>418</v>
      </c>
      <c r="K472" s="1" t="s">
        <v>11</v>
      </c>
      <c r="L472" s="1" t="e">
        <f>IF(#REF!=#REF!,IF(K472="Stroke",IF(K473="Stroke",IF((J473-J472)&lt;0,1000+J473-J472,J473-J472),""),""),"")</f>
        <v>#REF!</v>
      </c>
      <c r="M472" s="1" t="s">
        <v>1</v>
      </c>
      <c r="N472" s="1" t="s">
        <v>2</v>
      </c>
      <c r="O472" s="1">
        <v>10</v>
      </c>
      <c r="P472" s="1" t="e">
        <f>IF(#REF!=#REF!,IF(K472="Stroke",IF(K473="Stroke",IF(#REF!=#REF!,IF(Q472=Q473,IF((J473-J472)&lt;0,1000+J473-J472-O472,J473-J472-O472),""),""),""),""),"")</f>
        <v>#REF!</v>
      </c>
      <c r="Q472" s="1">
        <v>1</v>
      </c>
      <c r="R472" s="1" t="e">
        <f>IF(#REF!&lt;&gt;#REF!,COUNTIFS($K$112:$K$1378,$K$112,#REF!,#REF!),"")</f>
        <v>#REF!</v>
      </c>
      <c r="S472" s="1" t="e">
        <f>IF(AND(#REF!&lt;&gt;#REF!,#REF!=#REF!,M472="positive",M473="negative"),1,"")</f>
        <v>#REF!</v>
      </c>
      <c r="T472" s="1" t="e">
        <f>IF(AND(#REF!=#REF!,K:K="stroke",M:M="positive",S472&lt;&gt;"1"),1,"")</f>
        <v>#REF!</v>
      </c>
      <c r="U472" s="1" t="e">
        <f>IF((AND(R472&lt;&gt;"",W472&lt;&gt;1,K:K="stroke",M:M="negative",#REF!=#REF!)),IF(W472&lt;&gt;0,"",1),"")</f>
        <v>#REF!</v>
      </c>
      <c r="V472" s="1" t="e">
        <f t="shared" si="32"/>
        <v>#REF!</v>
      </c>
      <c r="W472" s="1" t="e">
        <f>IF(#REF!&lt;&gt;#REF!,COUNTIFS($K$112:$K$1378,"up",#REF!,#REF!),"")</f>
        <v>#REF!</v>
      </c>
      <c r="X472" s="1" t="e">
        <f>IF(#REF!&lt;&gt;#REF!,COUNTIFS($K$112:$K$1378,"SRS",#REF!,#REF!),"")</f>
        <v>#REF!</v>
      </c>
      <c r="Y472" s="1" t="e">
        <f>IF(R472&lt;&gt;"",IF(R472=1,"",COUNTIFS($O$112:$O$1378,"&gt;40",#REF!,#REF!)),"")</f>
        <v>#REF!</v>
      </c>
    </row>
    <row r="473" spans="1:34">
      <c r="A473" s="1">
        <f t="shared" si="30"/>
        <v>72920</v>
      </c>
      <c r="B473" s="2" t="str">
        <f t="shared" si="31"/>
        <v>20171114201520</v>
      </c>
      <c r="C473" s="1" t="str">
        <f t="shared" si="33"/>
        <v>20171114</v>
      </c>
      <c r="D473" s="1">
        <v>2017</v>
      </c>
      <c r="E473" s="1">
        <v>11</v>
      </c>
      <c r="F473" s="1">
        <v>14</v>
      </c>
      <c r="G473" s="1">
        <v>20</v>
      </c>
      <c r="H473" s="1">
        <v>15</v>
      </c>
      <c r="I473" s="1">
        <v>20</v>
      </c>
      <c r="J473" s="1">
        <v>494</v>
      </c>
      <c r="K473" s="1" t="s">
        <v>11</v>
      </c>
      <c r="L473" s="1" t="e">
        <f>IF(#REF!=#REF!,IF(K473="Stroke",IF(K474="Stroke",IF((J474-J473)&lt;0,1000+J474-J473,J474-J473),""),""),"")</f>
        <v>#REF!</v>
      </c>
      <c r="M473" s="1" t="s">
        <v>1</v>
      </c>
      <c r="N473" s="1" t="s">
        <v>2</v>
      </c>
      <c r="O473" s="1">
        <v>356</v>
      </c>
      <c r="P473" s="1" t="e">
        <f>IF(#REF!=#REF!,IF(K473="Stroke",IF(K474="Stroke",IF(#REF!=#REF!,IF(Q473=Q474,IF((J474-J473)&lt;0,1000+J474-J473-O473,J474-J473-O473),""),""),""),""),"")</f>
        <v>#REF!</v>
      </c>
      <c r="Q473" s="1">
        <v>2</v>
      </c>
      <c r="R473" s="1" t="e">
        <f>IF(#REF!&lt;&gt;#REF!,COUNTIFS($K$112:$K$1378,$K$112,#REF!,#REF!),"")</f>
        <v>#REF!</v>
      </c>
      <c r="S473" s="1" t="e">
        <f>IF(AND(#REF!&lt;&gt;#REF!,#REF!=#REF!,M473="positive",M474="negative"),1,"")</f>
        <v>#REF!</v>
      </c>
      <c r="T473" s="1" t="e">
        <f>IF(AND(#REF!=#REF!,K:K="stroke",M:M="positive",S473&lt;&gt;"1"),1,"")</f>
        <v>#REF!</v>
      </c>
      <c r="U473" s="1" t="e">
        <f>IF((AND(R473&lt;&gt;"",W473&lt;&gt;1,K:K="stroke",M:M="negative",#REF!=#REF!)),IF(W473&lt;&gt;0,"",1),"")</f>
        <v>#REF!</v>
      </c>
      <c r="V473" s="1" t="e">
        <f t="shared" si="32"/>
        <v>#REF!</v>
      </c>
      <c r="W473" s="1" t="e">
        <f>IF(#REF!&lt;&gt;#REF!,COUNTIFS($K$112:$K$1378,"up",#REF!,#REF!),"")</f>
        <v>#REF!</v>
      </c>
      <c r="X473" s="1" t="e">
        <f>IF(#REF!&lt;&gt;#REF!,COUNTIFS($K$112:$K$1378,"SRS",#REF!,#REF!),"")</f>
        <v>#REF!</v>
      </c>
      <c r="Y473" s="1" t="e">
        <f>IF(R473&lt;&gt;"",IF(R473=1,"",COUNTIFS($O$112:$O$1378,"&gt;40",#REF!,#REF!)),"")</f>
        <v>#REF!</v>
      </c>
    </row>
    <row r="474" spans="1:34">
      <c r="A474" s="1">
        <f t="shared" si="30"/>
        <v>72920</v>
      </c>
      <c r="B474" s="2" t="str">
        <f t="shared" si="31"/>
        <v>20171114201520</v>
      </c>
      <c r="C474" s="1" t="str">
        <f t="shared" si="33"/>
        <v>20171114</v>
      </c>
      <c r="D474" s="1">
        <v>2017</v>
      </c>
      <c r="E474" s="1">
        <v>11</v>
      </c>
      <c r="F474" s="1">
        <v>14</v>
      </c>
      <c r="G474" s="1">
        <v>20</v>
      </c>
      <c r="H474" s="1">
        <v>15</v>
      </c>
      <c r="I474" s="1">
        <v>20</v>
      </c>
      <c r="J474" s="1">
        <v>511</v>
      </c>
      <c r="K474" s="1" t="s">
        <v>4</v>
      </c>
      <c r="L474" s="1" t="e">
        <f>IF(#REF!=#REF!,IF(K474="Stroke",IF(K475="Stroke",IF((J475-J474)&lt;0,1000+J475-J474,J475-J474),""),""),"")</f>
        <v>#REF!</v>
      </c>
      <c r="M474" s="1" t="s">
        <v>1</v>
      </c>
      <c r="N474" s="1" t="s">
        <v>2</v>
      </c>
      <c r="O474" s="1">
        <v>0</v>
      </c>
      <c r="P474" s="1" t="e">
        <f>IF(#REF!=#REF!,IF(K474="Stroke",IF(K475="Stroke",IF(#REF!=#REF!,IF(Q474=Q475,IF((J475-J474)&lt;0,1000+J475-J474-O474,J475-J474-O474),""),""),""),""),"")</f>
        <v>#REF!</v>
      </c>
      <c r="Q474" s="1">
        <v>2</v>
      </c>
      <c r="R474" s="1" t="e">
        <f>IF(#REF!&lt;&gt;#REF!,COUNTIFS($K$112:$K$1378,$K$112,#REF!,#REF!),"")</f>
        <v>#REF!</v>
      </c>
      <c r="S474" s="1" t="e">
        <f>IF(AND(#REF!&lt;&gt;#REF!,#REF!=#REF!,M474="positive",M475="negative"),1,"")</f>
        <v>#REF!</v>
      </c>
      <c r="T474" s="1" t="e">
        <f>IF(AND(#REF!=#REF!,K:K="stroke",M:M="positive",S474&lt;&gt;"1"),1,"")</f>
        <v>#REF!</v>
      </c>
      <c r="U474" s="1" t="e">
        <f>IF((AND(R474&lt;&gt;"",W474&lt;&gt;1,K:K="stroke",M:M="negative",#REF!=#REF!)),IF(W474&lt;&gt;0,"",1),"")</f>
        <v>#REF!</v>
      </c>
      <c r="V474" s="1" t="e">
        <f t="shared" si="32"/>
        <v>#REF!</v>
      </c>
      <c r="W474" s="1" t="e">
        <f>IF(#REF!&lt;&gt;#REF!,COUNTIFS($K$112:$K$1378,"up",#REF!,#REF!),"")</f>
        <v>#REF!</v>
      </c>
      <c r="X474" s="1" t="e">
        <f>IF(#REF!&lt;&gt;#REF!,COUNTIFS($K$112:$K$1378,"SRS",#REF!,#REF!),"")</f>
        <v>#REF!</v>
      </c>
      <c r="Y474" s="1" t="e">
        <f>IF(R474&lt;&gt;"",IF(R474=1,"",COUNTIFS($O$112:$O$1378,"&gt;40",#REF!,#REF!)),"")</f>
        <v>#REF!</v>
      </c>
    </row>
    <row r="475" spans="1:34">
      <c r="A475" s="1">
        <f t="shared" si="30"/>
        <v>72920</v>
      </c>
      <c r="B475" s="2" t="str">
        <f t="shared" si="31"/>
        <v>20171114201520</v>
      </c>
      <c r="C475" s="1" t="str">
        <f t="shared" si="33"/>
        <v>20171114</v>
      </c>
      <c r="D475" s="1">
        <v>2017</v>
      </c>
      <c r="E475" s="1">
        <v>11</v>
      </c>
      <c r="F475" s="1">
        <v>14</v>
      </c>
      <c r="G475" s="1">
        <v>20</v>
      </c>
      <c r="H475" s="1">
        <v>15</v>
      </c>
      <c r="I475" s="1">
        <v>20</v>
      </c>
      <c r="J475" s="1">
        <v>829</v>
      </c>
      <c r="K475" s="1" t="s">
        <v>4</v>
      </c>
      <c r="L475" s="1" t="e">
        <f>IF(#REF!=#REF!,IF(K475="Stroke",IF(K476="Stroke",IF((J476-J475)&lt;0,1000+J476-J475,J476-J475),""),""),"")</f>
        <v>#REF!</v>
      </c>
      <c r="M475" s="1" t="s">
        <v>1</v>
      </c>
      <c r="N475" s="1" t="s">
        <v>2</v>
      </c>
      <c r="O475" s="1">
        <v>0</v>
      </c>
      <c r="P475" s="1" t="e">
        <f>IF(#REF!=#REF!,IF(K475="Stroke",IF(K476="Stroke",IF(#REF!=#REF!,IF(Q475=Q476,IF((J476-J475)&lt;0,1000+J476-J475-O475,J476-J475-O475),""),""),""),""),"")</f>
        <v>#REF!</v>
      </c>
      <c r="Q475" s="1">
        <v>2</v>
      </c>
      <c r="R475" s="1" t="e">
        <f>IF(#REF!&lt;&gt;#REF!,COUNTIFS($K$112:$K$1378,$K$112,#REF!,#REF!),"")</f>
        <v>#REF!</v>
      </c>
      <c r="S475" s="1" t="e">
        <f>IF(AND(#REF!&lt;&gt;#REF!,#REF!=#REF!,M475="positive",M476="negative"),1,"")</f>
        <v>#REF!</v>
      </c>
      <c r="T475" s="1" t="e">
        <f>IF(AND(#REF!=#REF!,K:K="stroke",M:M="positive",S475&lt;&gt;"1"),1,"")</f>
        <v>#REF!</v>
      </c>
      <c r="U475" s="1" t="e">
        <f>IF((AND(R475&lt;&gt;"",W475&lt;&gt;1,K:K="stroke",M:M="negative",#REF!=#REF!)),IF(W475&lt;&gt;0,"",1),"")</f>
        <v>#REF!</v>
      </c>
      <c r="V475" s="1" t="e">
        <f t="shared" si="32"/>
        <v>#REF!</v>
      </c>
      <c r="W475" s="1" t="e">
        <f>IF(#REF!&lt;&gt;#REF!,COUNTIFS($K$112:$K$1378,"up",#REF!,#REF!),"")</f>
        <v>#REF!</v>
      </c>
      <c r="X475" s="1" t="e">
        <f>IF(#REF!&lt;&gt;#REF!,COUNTIFS($K$112:$K$1378,"SRS",#REF!,#REF!),"")</f>
        <v>#REF!</v>
      </c>
      <c r="Y475" s="1" t="e">
        <f>IF(R475&lt;&gt;"",IF(R475=1,"",COUNTIFS($O$112:$O$1378,"&gt;40",#REF!,#REF!)),"")</f>
        <v>#REF!</v>
      </c>
    </row>
    <row r="476" spans="1:34">
      <c r="A476" s="5">
        <f t="shared" si="30"/>
        <v>72949</v>
      </c>
      <c r="B476" s="6" t="str">
        <f t="shared" si="31"/>
        <v>20171114201549</v>
      </c>
      <c r="C476" s="5" t="str">
        <f t="shared" si="33"/>
        <v>20171114</v>
      </c>
      <c r="D476" s="5">
        <v>2017</v>
      </c>
      <c r="E476" s="5">
        <v>11</v>
      </c>
      <c r="F476" s="5">
        <v>14</v>
      </c>
      <c r="G476" s="5">
        <v>20</v>
      </c>
      <c r="H476" s="5">
        <v>15</v>
      </c>
      <c r="I476" s="5">
        <v>49</v>
      </c>
      <c r="J476" s="5">
        <v>604</v>
      </c>
      <c r="K476" s="5" t="s">
        <v>11</v>
      </c>
      <c r="L476" s="5" t="e">
        <f>IF(#REF!=#REF!,IF(K476="Stroke",IF(K477="Stroke",IF((J477-J476)&lt;0,1000+J477-J476,J477-J476),""),""),"")</f>
        <v>#REF!</v>
      </c>
      <c r="M476" s="5" t="s">
        <v>1</v>
      </c>
      <c r="N476" s="5" t="s">
        <v>2</v>
      </c>
      <c r="O476" s="5">
        <v>11</v>
      </c>
      <c r="P476" s="5" t="e">
        <f>IF(#REF!=#REF!,IF(K476="Stroke",IF(K477="Stroke",IF(#REF!=#REF!,IF(Q476=Q477,IF((J477-J476)&lt;0,1000+J477-J476-O476,J477-J476-O476),""),""),""),""),"")</f>
        <v>#REF!</v>
      </c>
      <c r="Q476" s="5">
        <v>1</v>
      </c>
      <c r="R476" s="5" t="e">
        <f>IF(#REF!&lt;&gt;#REF!,COUNTIFS($K$112:$K$1378,$K$112,#REF!,#REF!),"")</f>
        <v>#REF!</v>
      </c>
      <c r="S476" s="5" t="e">
        <f>IF(AND(#REF!&lt;&gt;#REF!,#REF!=#REF!,M476="positive",M477="negative"),1,"")</f>
        <v>#REF!</v>
      </c>
      <c r="T476" s="5" t="e">
        <f>IF(AND(#REF!=#REF!,K:K="stroke",M:M="positive",S476&lt;&gt;"1"),1,"")</f>
        <v>#REF!</v>
      </c>
      <c r="U476" s="5" t="e">
        <f>IF((AND(R476&lt;&gt;"",W476&lt;&gt;1,K:K="stroke",M:M="negative",#REF!=#REF!)),IF(W476&lt;&gt;0,"",1),"")</f>
        <v>#REF!</v>
      </c>
      <c r="V476" s="5" t="e">
        <f t="shared" si="32"/>
        <v>#REF!</v>
      </c>
      <c r="W476" s="5" t="e">
        <f>IF(#REF!&lt;&gt;#REF!,COUNTIFS($K$112:$K$1378,"up",#REF!,#REF!),"")</f>
        <v>#REF!</v>
      </c>
      <c r="X476" s="5" t="e">
        <f>IF(#REF!&lt;&gt;#REF!,COUNTIFS($K$112:$K$1378,"SRS",#REF!,#REF!),"")</f>
        <v>#REF!</v>
      </c>
      <c r="Y476" s="5" t="e">
        <f>IF(R476&lt;&gt;"",IF(R476=1,"",COUNTIFS($O$112:$O$1378,"&gt;40",#REF!,#REF!)),"")</f>
        <v>#REF!</v>
      </c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s="5" customFormat="1">
      <c r="A477" s="1">
        <f t="shared" si="30"/>
        <v>72949</v>
      </c>
      <c r="B477" s="2" t="str">
        <f t="shared" si="31"/>
        <v>20171114201549</v>
      </c>
      <c r="C477" s="1" t="str">
        <f t="shared" si="33"/>
        <v>20171114</v>
      </c>
      <c r="D477" s="1">
        <v>2017</v>
      </c>
      <c r="E477" s="1">
        <v>11</v>
      </c>
      <c r="F477" s="1">
        <v>14</v>
      </c>
      <c r="G477" s="1">
        <v>20</v>
      </c>
      <c r="H477" s="1">
        <v>15</v>
      </c>
      <c r="I477" s="1">
        <v>49</v>
      </c>
      <c r="J477" s="1">
        <v>656</v>
      </c>
      <c r="K477" s="1" t="s">
        <v>11</v>
      </c>
      <c r="L477" s="1" t="e">
        <f>IF(#REF!=#REF!,IF(K477="Stroke",IF(K478="Stroke",IF((J478-J477)&lt;0,1000+J478-J477,J478-J477),""),""),"")</f>
        <v>#REF!</v>
      </c>
      <c r="M477" s="1" t="s">
        <v>1</v>
      </c>
      <c r="N477" s="1" t="s">
        <v>2</v>
      </c>
      <c r="O477" s="1">
        <v>10</v>
      </c>
      <c r="P477" s="1" t="e">
        <f>IF(#REF!=#REF!,IF(K477="Stroke",IF(K478="Stroke",IF(#REF!=#REF!,IF(Q477=Q478,IF((J478-J477)&lt;0,1000+J478-J477-O477,J478-J477-O477),""),""),""),""),"")</f>
        <v>#REF!</v>
      </c>
      <c r="Q477" s="1">
        <v>1</v>
      </c>
      <c r="R477" s="1" t="e">
        <f>IF(#REF!&lt;&gt;#REF!,COUNTIFS($K$112:$K$1378,$K$112,#REF!,#REF!),"")</f>
        <v>#REF!</v>
      </c>
      <c r="S477" s="1" t="e">
        <f>IF(AND(#REF!&lt;&gt;#REF!,#REF!=#REF!,M477="positive",M478="negative"),1,"")</f>
        <v>#REF!</v>
      </c>
      <c r="T477" s="1" t="e">
        <f>IF(AND(#REF!=#REF!,K:K="stroke",M:M="positive",S477&lt;&gt;"1"),1,"")</f>
        <v>#REF!</v>
      </c>
      <c r="U477" s="1" t="e">
        <f>IF((AND(R477&lt;&gt;"",W477&lt;&gt;1,K:K="stroke",M:M="negative",#REF!=#REF!)),IF(W477&lt;&gt;0,"",1),"")</f>
        <v>#REF!</v>
      </c>
      <c r="V477" s="1" t="e">
        <f t="shared" si="32"/>
        <v>#REF!</v>
      </c>
      <c r="W477" s="1" t="e">
        <f>IF(#REF!&lt;&gt;#REF!,COUNTIFS($K$112:$K$1378,"up",#REF!,#REF!),"")</f>
        <v>#REF!</v>
      </c>
      <c r="X477" s="1" t="e">
        <f>IF(#REF!&lt;&gt;#REF!,COUNTIFS($K$112:$K$1378,"SRS",#REF!,#REF!),"")</f>
        <v>#REF!</v>
      </c>
      <c r="Y477" s="1" t="e">
        <f>IF(R477&lt;&gt;"",IF(R477=1,"",COUNTIFS($O$112:$O$1378,"&gt;40",#REF!,#REF!)),"")</f>
        <v>#REF!</v>
      </c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>
      <c r="A478" s="1">
        <f t="shared" si="30"/>
        <v>72949</v>
      </c>
      <c r="B478" s="2" t="str">
        <f t="shared" si="31"/>
        <v>20171114201549</v>
      </c>
      <c r="C478" s="1" t="str">
        <f t="shared" si="33"/>
        <v>20171114</v>
      </c>
      <c r="D478" s="1">
        <v>2017</v>
      </c>
      <c r="E478" s="1">
        <v>11</v>
      </c>
      <c r="F478" s="1">
        <v>14</v>
      </c>
      <c r="G478" s="1">
        <v>20</v>
      </c>
      <c r="H478" s="1">
        <v>15</v>
      </c>
      <c r="I478" s="1">
        <v>49</v>
      </c>
      <c r="J478" s="1">
        <v>717</v>
      </c>
      <c r="K478" s="1" t="s">
        <v>11</v>
      </c>
      <c r="L478" s="1" t="e">
        <f>IF(#REF!=#REF!,IF(K478="Stroke",IF(K479="Stroke",IF((J479-J478)&lt;0,1000+J479-J478,J479-J478),""),""),"")</f>
        <v>#REF!</v>
      </c>
      <c r="M478" s="1" t="s">
        <v>1</v>
      </c>
      <c r="N478" s="1" t="s">
        <v>2</v>
      </c>
      <c r="O478" s="1">
        <v>16</v>
      </c>
      <c r="P478" s="1" t="e">
        <f>IF(#REF!=#REF!,IF(K478="Stroke",IF(K479="Stroke",IF(#REF!=#REF!,IF(Q478=Q479,IF((J479-J478)&lt;0,1000+J479-J478-O478,J479-J478-O478),""),""),""),""),"")</f>
        <v>#REF!</v>
      </c>
      <c r="Q478" s="1">
        <v>1</v>
      </c>
      <c r="R478" s="1" t="e">
        <f>IF(#REF!&lt;&gt;#REF!,COUNTIFS($K$112:$K$1378,$K$112,#REF!,#REF!),"")</f>
        <v>#REF!</v>
      </c>
      <c r="S478" s="1" t="e">
        <f>IF(AND(#REF!&lt;&gt;#REF!,#REF!=#REF!,M478="positive",M479="negative"),1,"")</f>
        <v>#REF!</v>
      </c>
      <c r="T478" s="1" t="e">
        <f>IF(AND(#REF!=#REF!,K:K="stroke",M:M="positive",S478&lt;&gt;"1"),1,"")</f>
        <v>#REF!</v>
      </c>
      <c r="U478" s="1" t="e">
        <f>IF((AND(R478&lt;&gt;"",W478&lt;&gt;1,K:K="stroke",M:M="negative",#REF!=#REF!)),IF(W478&lt;&gt;0,"",1),"")</f>
        <v>#REF!</v>
      </c>
      <c r="V478" s="1" t="e">
        <f t="shared" si="32"/>
        <v>#REF!</v>
      </c>
      <c r="W478" s="1" t="e">
        <f>IF(#REF!&lt;&gt;#REF!,COUNTIFS($K$112:$K$1378,"up",#REF!,#REF!),"")</f>
        <v>#REF!</v>
      </c>
      <c r="X478" s="1" t="e">
        <f>IF(#REF!&lt;&gt;#REF!,COUNTIFS($K$112:$K$1378,"SRS",#REF!,#REF!),"")</f>
        <v>#REF!</v>
      </c>
      <c r="Y478" s="1" t="e">
        <f>IF(R478&lt;&gt;"",IF(R478=1,"",COUNTIFS($O$112:$O$1378,"&gt;40",#REF!,#REF!)),"")</f>
        <v>#REF!</v>
      </c>
    </row>
    <row r="479" spans="1:34">
      <c r="A479" s="1">
        <f t="shared" si="30"/>
        <v>72949</v>
      </c>
      <c r="B479" s="2" t="str">
        <f t="shared" si="31"/>
        <v>20171114201549</v>
      </c>
      <c r="C479" s="1" t="str">
        <f>CONCATENATE(D480,E479,F479)</f>
        <v>20171114</v>
      </c>
      <c r="D479" s="1">
        <v>2017</v>
      </c>
      <c r="E479" s="1">
        <v>11</v>
      </c>
      <c r="F479" s="1">
        <v>14</v>
      </c>
      <c r="G479" s="1">
        <v>20</v>
      </c>
      <c r="H479" s="1">
        <v>15</v>
      </c>
      <c r="I479" s="1">
        <v>49</v>
      </c>
      <c r="J479" s="1">
        <v>784</v>
      </c>
      <c r="K479" s="1" t="s">
        <v>11</v>
      </c>
      <c r="L479" s="1" t="e">
        <f>IF(#REF!=#REF!,IF(K479="Stroke",IF(K480="Stroke",IF((J480-J479)&lt;0,1000+J480-J479,J480-J479),""),""),"")</f>
        <v>#REF!</v>
      </c>
      <c r="M479" s="1" t="s">
        <v>1</v>
      </c>
      <c r="N479" s="1" t="s">
        <v>2</v>
      </c>
      <c r="O479" s="1">
        <v>198</v>
      </c>
      <c r="P479" s="1" t="e">
        <f>IF(#REF!=#REF!,IF(K479="Stroke",IF(K480="Stroke",IF(#REF!=#REF!,IF(Q479=Q480,IF((J480-J479)&lt;0,1000+J480-J479-O479,J480-J479-O479),""),""),""),""),"")</f>
        <v>#REF!</v>
      </c>
      <c r="Q479" s="1">
        <v>1</v>
      </c>
      <c r="R479" s="1" t="e">
        <f>IF(#REF!&lt;&gt;#REF!,COUNTIFS($K$112:$K$1378,$K$112,#REF!,#REF!),"")</f>
        <v>#REF!</v>
      </c>
      <c r="S479" s="1" t="e">
        <f>IF(AND(#REF!&lt;&gt;#REF!,#REF!=#REF!,M479="positive",M480="negative"),1,"")</f>
        <v>#REF!</v>
      </c>
      <c r="T479" s="1" t="e">
        <f>IF(AND(#REF!=#REF!,K:K="stroke",M:M="positive",S479&lt;&gt;"1"),1,"")</f>
        <v>#REF!</v>
      </c>
      <c r="U479" s="1" t="e">
        <f>IF((AND(R479&lt;&gt;"",W479&lt;&gt;1,K:K="stroke",M:M="negative",#REF!=#REF!)),IF(W479&lt;&gt;0,"",1),"")</f>
        <v>#REF!</v>
      </c>
      <c r="V479" s="1" t="e">
        <f t="shared" si="32"/>
        <v>#REF!</v>
      </c>
      <c r="W479" s="1" t="e">
        <f>IF(#REF!&lt;&gt;#REF!,COUNTIFS($K$112:$K$1378,"up",#REF!,#REF!),"")</f>
        <v>#REF!</v>
      </c>
      <c r="X479" s="1" t="e">
        <f>IF(#REF!&lt;&gt;#REF!,COUNTIFS($K$112:$K$1378,"SRS",#REF!,#REF!),"")</f>
        <v>#REF!</v>
      </c>
      <c r="Y479" s="1" t="e">
        <f>IF(R479&lt;&gt;"",IF(R479=1,"",COUNTIFS($O$112:$O$1378,"&gt;40",#REF!,#REF!)),"")</f>
        <v>#REF!</v>
      </c>
    </row>
    <row r="480" spans="1:34">
      <c r="A480" s="1">
        <f t="shared" si="30"/>
        <v>72949</v>
      </c>
      <c r="B480" s="2" t="str">
        <f t="shared" si="31"/>
        <v>20171114201549</v>
      </c>
      <c r="C480" s="1" t="str">
        <f>CONCATENATE(D481,E480,F480)</f>
        <v>20171114</v>
      </c>
      <c r="D480" s="1">
        <v>2017</v>
      </c>
      <c r="E480" s="1">
        <v>11</v>
      </c>
      <c r="F480" s="1">
        <v>14</v>
      </c>
      <c r="G480" s="1">
        <v>20</v>
      </c>
      <c r="H480" s="1">
        <v>15</v>
      </c>
      <c r="I480" s="1">
        <v>49</v>
      </c>
      <c r="J480" s="1">
        <v>789</v>
      </c>
      <c r="K480" s="1" t="s">
        <v>4</v>
      </c>
      <c r="L480" s="1" t="e">
        <f>IF(#REF!=#REF!,IF(K480="Stroke",IF(K481="Stroke",IF((J481-J480)&lt;0,1000+J481-J480,J481-J480),""),""),"")</f>
        <v>#REF!</v>
      </c>
      <c r="M480" s="1" t="s">
        <v>1</v>
      </c>
      <c r="N480" s="1" t="s">
        <v>2</v>
      </c>
      <c r="P480" s="1" t="e">
        <f>IF(#REF!=#REF!,IF(K480="Stroke",IF(K481="Stroke",IF(#REF!=#REF!,IF(Q480=Q481,IF((J481-J480)&lt;0,1000+J481-J480-O480,J481-J480-O480),""),""),""),""),"")</f>
        <v>#REF!</v>
      </c>
      <c r="Q480" s="1">
        <v>1</v>
      </c>
      <c r="R480" s="1" t="e">
        <f>IF(#REF!&lt;&gt;#REF!,COUNTIFS($K$112:$K$1378,$K$112,#REF!,#REF!),"")</f>
        <v>#REF!</v>
      </c>
      <c r="S480" s="1" t="e">
        <f>IF(AND(#REF!&lt;&gt;#REF!,#REF!=#REF!,M480="positive",M481="negative"),1,"")</f>
        <v>#REF!</v>
      </c>
      <c r="T480" s="1" t="e">
        <f>IF(AND(#REF!=#REF!,K:K="stroke",M:M="positive",S480&lt;&gt;"1"),1,"")</f>
        <v>#REF!</v>
      </c>
      <c r="U480" s="1" t="e">
        <f>IF((AND(R480&lt;&gt;"",W480&lt;&gt;1,K:K="stroke",M:M="negative",#REF!=#REF!)),IF(W480&lt;&gt;0,"",1),"")</f>
        <v>#REF!</v>
      </c>
      <c r="V480" s="1" t="e">
        <f t="shared" si="32"/>
        <v>#REF!</v>
      </c>
      <c r="W480" s="1" t="e">
        <f>IF(#REF!&lt;&gt;#REF!,COUNTIFS($K$112:$K$1378,"up",#REF!,#REF!),"")</f>
        <v>#REF!</v>
      </c>
      <c r="X480" s="1" t="e">
        <f>IF(#REF!&lt;&gt;#REF!,COUNTIFS($K$112:$K$1378,"SRS",#REF!,#REF!),"")</f>
        <v>#REF!</v>
      </c>
      <c r="Y480" s="1" t="e">
        <f>IF(R480&lt;&gt;"",IF(R480=1,"",COUNTIFS($O$112:$O$1378,"&gt;40",#REF!,#REF!)),"")</f>
        <v>#REF!</v>
      </c>
    </row>
    <row r="481" spans="1:34">
      <c r="A481" s="1">
        <f t="shared" si="30"/>
        <v>72949</v>
      </c>
      <c r="B481" s="2" t="str">
        <f t="shared" si="31"/>
        <v>20171114201549</v>
      </c>
      <c r="C481" s="1" t="str">
        <f t="shared" ref="C481:C544" si="34">CONCATENATE(D481,E481,F481)</f>
        <v>20171114</v>
      </c>
      <c r="D481" s="1">
        <v>2017</v>
      </c>
      <c r="E481" s="1">
        <v>11</v>
      </c>
      <c r="F481" s="1">
        <v>14</v>
      </c>
      <c r="G481" s="1">
        <v>20</v>
      </c>
      <c r="H481" s="1">
        <v>15</v>
      </c>
      <c r="I481" s="1">
        <v>49</v>
      </c>
      <c r="J481" s="1">
        <v>998</v>
      </c>
      <c r="K481" s="1" t="s">
        <v>11</v>
      </c>
      <c r="L481" s="1" t="e">
        <f>IF(#REF!=#REF!,IF(K481="Stroke",IF(K482="Stroke",IF((J482-J481)&lt;0,1000+J482-J481,J482-J481),""),""),"")</f>
        <v>#REF!</v>
      </c>
      <c r="M481" s="1" t="s">
        <v>1</v>
      </c>
      <c r="N481" s="1" t="s">
        <v>2</v>
      </c>
      <c r="O481" s="1">
        <v>13</v>
      </c>
      <c r="P481" s="1" t="e">
        <f>IF(#REF!=#REF!,IF(K481="Stroke",IF(K482="Stroke",IF(#REF!=#REF!,IF(Q481=Q482,IF((J482-J481)&lt;0,1000+J482-J481-O481,J482-J481-O481),""),""),""),""),"")</f>
        <v>#REF!</v>
      </c>
      <c r="Q481" s="1">
        <v>1</v>
      </c>
      <c r="R481" s="1" t="e">
        <f>IF(#REF!&lt;&gt;#REF!,COUNTIFS($K$112:$K$1378,$K$112,#REF!,#REF!),"")</f>
        <v>#REF!</v>
      </c>
      <c r="S481" s="1" t="e">
        <f>IF(AND(#REF!&lt;&gt;#REF!,#REF!=#REF!,M481="positive",M482="negative"),1,"")</f>
        <v>#REF!</v>
      </c>
      <c r="T481" s="1" t="e">
        <f>IF(AND(#REF!=#REF!,K:K="stroke",M:M="positive",S481&lt;&gt;"1"),1,"")</f>
        <v>#REF!</v>
      </c>
      <c r="U481" s="1" t="e">
        <f>IF((AND(R481&lt;&gt;"",W481&lt;&gt;1,K:K="stroke",M:M="negative",#REF!=#REF!)),IF(W481&lt;&gt;0,"",1),"")</f>
        <v>#REF!</v>
      </c>
      <c r="V481" s="1" t="e">
        <f t="shared" si="32"/>
        <v>#REF!</v>
      </c>
      <c r="W481" s="1" t="e">
        <f>IF(#REF!&lt;&gt;#REF!,COUNTIFS($K$112:$K$1378,"up",#REF!,#REF!),"")</f>
        <v>#REF!</v>
      </c>
      <c r="X481" s="1" t="e">
        <f>IF(#REF!&lt;&gt;#REF!,COUNTIFS($K$112:$K$1378,"SRS",#REF!,#REF!),"")</f>
        <v>#REF!</v>
      </c>
      <c r="Y481" s="1" t="e">
        <f>IF(R481&lt;&gt;"",IF(R481=1,"",COUNTIFS($O$112:$O$1378,"&gt;40",#REF!,#REF!)),"")</f>
        <v>#REF!</v>
      </c>
    </row>
    <row r="482" spans="1:34">
      <c r="A482" s="1">
        <f t="shared" si="30"/>
        <v>72950</v>
      </c>
      <c r="B482" s="2" t="str">
        <f t="shared" si="31"/>
        <v>20171114201550</v>
      </c>
      <c r="C482" s="1" t="str">
        <f t="shared" si="34"/>
        <v>20171114</v>
      </c>
      <c r="D482" s="1">
        <v>2017</v>
      </c>
      <c r="E482" s="1">
        <v>11</v>
      </c>
      <c r="F482" s="1">
        <v>14</v>
      </c>
      <c r="G482" s="1">
        <v>20</v>
      </c>
      <c r="H482" s="1">
        <v>15</v>
      </c>
      <c r="I482" s="1">
        <v>50</v>
      </c>
      <c r="J482" s="1">
        <v>91</v>
      </c>
      <c r="K482" s="1" t="s">
        <v>11</v>
      </c>
      <c r="L482" s="1" t="e">
        <f>IF(#REF!=#REF!,IF(K482="Stroke",IF(K483="Stroke",IF((J483-J482)&lt;0,1000+J483-J482,J483-J482),""),""),"")</f>
        <v>#REF!</v>
      </c>
      <c r="M482" s="1" t="s">
        <v>1</v>
      </c>
      <c r="N482" s="1" t="s">
        <v>2</v>
      </c>
      <c r="O482" s="1">
        <v>24</v>
      </c>
      <c r="P482" s="1" t="e">
        <f>IF(#REF!=#REF!,IF(K482="Stroke",IF(K483="Stroke",IF(#REF!=#REF!,IF(Q482=Q483,IF((J483-J482)&lt;0,1000+J483-J482-O482,J483-J482-O482),""),""),""),""),"")</f>
        <v>#REF!</v>
      </c>
      <c r="Q482" s="1">
        <v>1</v>
      </c>
      <c r="R482" s="1" t="e">
        <f>IF(#REF!&lt;&gt;#REF!,COUNTIFS($K$112:$K$1378,$K$112,#REF!,#REF!),"")</f>
        <v>#REF!</v>
      </c>
      <c r="S482" s="1" t="e">
        <f>IF(AND(#REF!&lt;&gt;#REF!,#REF!=#REF!,M482="positive",M483="negative"),1,"")</f>
        <v>#REF!</v>
      </c>
      <c r="T482" s="1" t="e">
        <f>IF(AND(#REF!=#REF!,K:K="stroke",M:M="positive",S482&lt;&gt;"1"),1,"")</f>
        <v>#REF!</v>
      </c>
      <c r="U482" s="1" t="e">
        <f>IF((AND(R482&lt;&gt;"",W482&lt;&gt;1,K:K="stroke",M:M="negative",#REF!=#REF!)),IF(W482&lt;&gt;0,"",1),"")</f>
        <v>#REF!</v>
      </c>
      <c r="V482" s="1" t="e">
        <f t="shared" si="32"/>
        <v>#REF!</v>
      </c>
      <c r="W482" s="1" t="e">
        <f>IF(#REF!&lt;&gt;#REF!,COUNTIFS($K$112:$K$1378,"up",#REF!,#REF!),"")</f>
        <v>#REF!</v>
      </c>
      <c r="X482" s="1" t="e">
        <f>IF(#REF!&lt;&gt;#REF!,COUNTIFS($K$112:$K$1378,"SRS",#REF!,#REF!),"")</f>
        <v>#REF!</v>
      </c>
      <c r="Y482" s="1" t="e">
        <f>IF(R482&lt;&gt;"",IF(R482=1,"",COUNTIFS($O$112:$O$1378,"&gt;40",#REF!,#REF!)),"")</f>
        <v>#REF!</v>
      </c>
    </row>
    <row r="483" spans="1:34" s="5" customFormat="1">
      <c r="A483" s="5">
        <f t="shared" si="30"/>
        <v>73066</v>
      </c>
      <c r="B483" s="6" t="str">
        <f t="shared" si="31"/>
        <v>20171114201746</v>
      </c>
      <c r="C483" s="5" t="str">
        <f t="shared" si="34"/>
        <v>20171114</v>
      </c>
      <c r="D483" s="5">
        <v>2017</v>
      </c>
      <c r="E483" s="5">
        <v>11</v>
      </c>
      <c r="F483" s="5">
        <v>14</v>
      </c>
      <c r="G483" s="5">
        <v>20</v>
      </c>
      <c r="H483" s="5">
        <v>17</v>
      </c>
      <c r="I483" s="5">
        <v>46</v>
      </c>
      <c r="J483" s="5">
        <v>232</v>
      </c>
      <c r="K483" s="5" t="s">
        <v>11</v>
      </c>
      <c r="L483" s="5" t="e">
        <f>IF(#REF!=#REF!,IF(K483="Stroke",IF(K484="Stroke",IF((J484-J483)&lt;0,1000+J484-J483,J484-J483),""),""),"")</f>
        <v>#REF!</v>
      </c>
      <c r="M483" s="5" t="s">
        <v>1</v>
      </c>
      <c r="N483" s="5" t="s">
        <v>2</v>
      </c>
      <c r="O483" s="5">
        <v>6</v>
      </c>
      <c r="P483" s="5" t="e">
        <f>IF(#REF!=#REF!,IF(K483="Stroke",IF(K484="Stroke",IF(#REF!=#REF!,IF(Q483=Q484,IF((J484-J483)&lt;0,1000+J484-J483-O483,J484-J483-O483),""),""),""),""),"")</f>
        <v>#REF!</v>
      </c>
      <c r="Q483" s="5">
        <v>1</v>
      </c>
      <c r="R483" s="5" t="e">
        <f>IF(#REF!&lt;&gt;#REF!,COUNTIFS($K$112:$K$1378,$K$112,#REF!,#REF!),"")</f>
        <v>#REF!</v>
      </c>
      <c r="S483" s="5" t="e">
        <f>IF(AND(#REF!&lt;&gt;#REF!,#REF!=#REF!,M483="positive",M484="negative"),1,"")</f>
        <v>#REF!</v>
      </c>
      <c r="T483" s="5" t="e">
        <f>IF(AND(#REF!=#REF!,K:K="stroke",M:M="positive",S483&lt;&gt;"1"),1,"")</f>
        <v>#REF!</v>
      </c>
      <c r="U483" s="5" t="e">
        <f>IF((AND(R483&lt;&gt;"",W483&lt;&gt;1,K:K="stroke",M:M="negative",#REF!=#REF!)),IF(W483&lt;&gt;0,"",1),"")</f>
        <v>#REF!</v>
      </c>
      <c r="V483" s="5" t="e">
        <f t="shared" si="32"/>
        <v>#REF!</v>
      </c>
      <c r="W483" s="5" t="e">
        <f>IF(#REF!&lt;&gt;#REF!,COUNTIFS($K$112:$K$1378,"up",#REF!,#REF!),"")</f>
        <v>#REF!</v>
      </c>
      <c r="X483" s="5" t="e">
        <f>IF(#REF!&lt;&gt;#REF!,COUNTIFS($K$112:$K$1378,"SRS",#REF!,#REF!),"")</f>
        <v>#REF!</v>
      </c>
      <c r="Y483" s="5" t="e">
        <f>IF(R483&lt;&gt;"",IF(R483=1,"",COUNTIFS($O$112:$O$1378,"&gt;40",#REF!,#REF!)),"")</f>
        <v>#REF!</v>
      </c>
    </row>
    <row r="484" spans="1:34">
      <c r="A484" s="1">
        <f t="shared" si="30"/>
        <v>73066</v>
      </c>
      <c r="B484" s="2" t="str">
        <f t="shared" si="31"/>
        <v>20171114201746</v>
      </c>
      <c r="C484" s="1" t="str">
        <f t="shared" si="34"/>
        <v>20171114</v>
      </c>
      <c r="D484" s="1">
        <v>2017</v>
      </c>
      <c r="E484" s="1">
        <v>11</v>
      </c>
      <c r="F484" s="1">
        <v>14</v>
      </c>
      <c r="G484" s="1">
        <v>20</v>
      </c>
      <c r="H484" s="1">
        <v>17</v>
      </c>
      <c r="I484" s="1">
        <v>46</v>
      </c>
      <c r="J484" s="1">
        <v>287</v>
      </c>
      <c r="K484" s="1" t="s">
        <v>11</v>
      </c>
      <c r="L484" s="1" t="e">
        <f>IF(#REF!=#REF!,IF(K484="Stroke",IF(K485="Stroke",IF((J485-J484)&lt;0,1000+J485-J484,J485-J484),""),""),"")</f>
        <v>#REF!</v>
      </c>
      <c r="M484" s="1" t="s">
        <v>1</v>
      </c>
      <c r="N484" s="1" t="s">
        <v>2</v>
      </c>
      <c r="O484" s="1">
        <v>8</v>
      </c>
      <c r="P484" s="1" t="e">
        <f>IF(#REF!=#REF!,IF(K484="Stroke",IF(K485="Stroke",IF(#REF!=#REF!,IF(Q484=Q485,IF((J485-J484)&lt;0,1000+J485-J484-O484,J485-J484-O484),""),""),""),""),"")</f>
        <v>#REF!</v>
      </c>
      <c r="Q484" s="1">
        <v>1</v>
      </c>
      <c r="R484" s="1" t="e">
        <f>IF(#REF!&lt;&gt;#REF!,COUNTIFS($K$112:$K$1378,$K$112,#REF!,#REF!),"")</f>
        <v>#REF!</v>
      </c>
      <c r="S484" s="1" t="e">
        <f>IF(AND(#REF!&lt;&gt;#REF!,#REF!=#REF!,M484="positive",M485="negative"),1,"")</f>
        <v>#REF!</v>
      </c>
      <c r="T484" s="1" t="e">
        <f>IF(AND(#REF!=#REF!,K:K="stroke",M:M="positive",S484&lt;&gt;"1"),1,"")</f>
        <v>#REF!</v>
      </c>
      <c r="U484" s="1" t="e">
        <f>IF((AND(R484&lt;&gt;"",W484&lt;&gt;1,K:K="stroke",M:M="negative",#REF!=#REF!)),IF(W484&lt;&gt;0,"",1),"")</f>
        <v>#REF!</v>
      </c>
      <c r="V484" s="1" t="e">
        <f t="shared" ref="V484:V515" si="35">IF(R484="","",(SUM(S484:U484)+W484))</f>
        <v>#REF!</v>
      </c>
      <c r="W484" s="1" t="e">
        <f>IF(#REF!&lt;&gt;#REF!,COUNTIFS($K$112:$K$1378,"up",#REF!,#REF!),"")</f>
        <v>#REF!</v>
      </c>
      <c r="X484" s="1" t="e">
        <f>IF(#REF!&lt;&gt;#REF!,COUNTIFS($K$112:$K$1378,"SRS",#REF!,#REF!),"")</f>
        <v>#REF!</v>
      </c>
      <c r="Y484" s="1" t="e">
        <f>IF(R484&lt;&gt;"",IF(R484=1,"",COUNTIFS($O$112:$O$1378,"&gt;40",#REF!,#REF!)),"")</f>
        <v>#REF!</v>
      </c>
    </row>
    <row r="485" spans="1:34">
      <c r="A485" s="1">
        <f t="shared" si="30"/>
        <v>73066</v>
      </c>
      <c r="B485" s="2" t="str">
        <f t="shared" si="31"/>
        <v>20171114201746</v>
      </c>
      <c r="C485" s="1" t="str">
        <f t="shared" si="34"/>
        <v>20171114</v>
      </c>
      <c r="D485" s="1">
        <v>2017</v>
      </c>
      <c r="E485" s="1">
        <v>11</v>
      </c>
      <c r="F485" s="1">
        <v>14</v>
      </c>
      <c r="G485" s="1">
        <v>20</v>
      </c>
      <c r="H485" s="1">
        <v>17</v>
      </c>
      <c r="I485" s="1">
        <v>46</v>
      </c>
      <c r="J485" s="1">
        <v>393</v>
      </c>
      <c r="K485" s="1" t="s">
        <v>11</v>
      </c>
      <c r="L485" s="1" t="e">
        <f>IF(#REF!=#REF!,IF(K485="Stroke",IF(K486="Stroke",IF((J486-J485)&lt;0,1000+J486-J485,J486-J485),""),""),"")</f>
        <v>#REF!</v>
      </c>
      <c r="M485" s="1" t="s">
        <v>1</v>
      </c>
      <c r="N485" s="1" t="s">
        <v>2</v>
      </c>
      <c r="O485" s="1">
        <v>7</v>
      </c>
      <c r="P485" s="1" t="e">
        <f>IF(#REF!=#REF!,IF(K485="Stroke",IF(K486="Stroke",IF(#REF!=#REF!,IF(Q485=Q486,IF((J486-J485)&lt;0,1000+J486-J485-O485,J486-J485-O485),""),""),""),""),"")</f>
        <v>#REF!</v>
      </c>
      <c r="Q485" s="1">
        <v>1</v>
      </c>
      <c r="R485" s="1" t="e">
        <f>IF(#REF!&lt;&gt;#REF!,COUNTIFS($K$112:$K$1378,$K$112,#REF!,#REF!),"")</f>
        <v>#REF!</v>
      </c>
      <c r="S485" s="1" t="e">
        <f>IF(AND(#REF!&lt;&gt;#REF!,#REF!=#REF!,M485="positive",M486="negative"),1,"")</f>
        <v>#REF!</v>
      </c>
      <c r="T485" s="1" t="e">
        <f>IF(AND(#REF!=#REF!,K:K="stroke",M:M="positive",S485&lt;&gt;"1"),1,"")</f>
        <v>#REF!</v>
      </c>
      <c r="U485" s="1" t="e">
        <f>IF((AND(R485&lt;&gt;"",W485&lt;&gt;1,K:K="stroke",M:M="negative",#REF!=#REF!)),IF(W485&lt;&gt;0,"",1),"")</f>
        <v>#REF!</v>
      </c>
      <c r="V485" s="1" t="e">
        <f t="shared" si="35"/>
        <v>#REF!</v>
      </c>
      <c r="W485" s="1" t="e">
        <f>IF(#REF!&lt;&gt;#REF!,COUNTIFS($K$112:$K$1378,"up",#REF!,#REF!),"")</f>
        <v>#REF!</v>
      </c>
      <c r="X485" s="1" t="e">
        <f>IF(#REF!&lt;&gt;#REF!,COUNTIFS($K$112:$K$1378,"SRS",#REF!,#REF!),"")</f>
        <v>#REF!</v>
      </c>
      <c r="Y485" s="1" t="e">
        <f>IF(R485&lt;&gt;"",IF(R485=1,"",COUNTIFS($O$112:$O$1378,"&gt;40",#REF!,#REF!)),"")</f>
        <v>#REF!</v>
      </c>
    </row>
    <row r="486" spans="1:34">
      <c r="A486" s="1">
        <f t="shared" si="30"/>
        <v>73066</v>
      </c>
      <c r="B486" s="2" t="str">
        <f t="shared" si="31"/>
        <v>20171114201746</v>
      </c>
      <c r="C486" s="1" t="str">
        <f t="shared" si="34"/>
        <v>20171114</v>
      </c>
      <c r="D486" s="1">
        <v>2017</v>
      </c>
      <c r="E486" s="1">
        <v>11</v>
      </c>
      <c r="F486" s="1">
        <v>14</v>
      </c>
      <c r="G486" s="1">
        <v>20</v>
      </c>
      <c r="H486" s="1">
        <v>17</v>
      </c>
      <c r="I486" s="1">
        <v>46</v>
      </c>
      <c r="J486" s="1">
        <v>435</v>
      </c>
      <c r="K486" s="1" t="s">
        <v>11</v>
      </c>
      <c r="L486" s="1" t="e">
        <f>IF(#REF!=#REF!,IF(K486="Stroke",IF(K487="Stroke",IF((J487-J486)&lt;0,1000+J487-J486,J487-J486),""),""),"")</f>
        <v>#REF!</v>
      </c>
      <c r="M486" s="1" t="s">
        <v>1</v>
      </c>
      <c r="N486" s="1" t="s">
        <v>2</v>
      </c>
      <c r="O486" s="1">
        <v>1</v>
      </c>
      <c r="P486" s="1" t="e">
        <f>IF(#REF!=#REF!,IF(K486="Stroke",IF(K487="Stroke",IF(#REF!=#REF!,IF(Q486=Q487,IF((J487-J486)&lt;0,1000+J487-J486-O486,J487-J486-O486),""),""),""),""),"")</f>
        <v>#REF!</v>
      </c>
      <c r="Q486" s="1">
        <v>1</v>
      </c>
      <c r="R486" s="1" t="e">
        <f>IF(#REF!&lt;&gt;#REF!,COUNTIFS($K$112:$K$1378,$K$112,#REF!,#REF!),"")</f>
        <v>#REF!</v>
      </c>
      <c r="S486" s="1" t="e">
        <f>IF(AND(#REF!&lt;&gt;#REF!,#REF!=#REF!,M486="positive",M487="negative"),1,"")</f>
        <v>#REF!</v>
      </c>
      <c r="T486" s="1" t="e">
        <f>IF(AND(#REF!=#REF!,K:K="stroke",M:M="positive",S486&lt;&gt;"1"),1,"")</f>
        <v>#REF!</v>
      </c>
      <c r="U486" s="1" t="e">
        <f>IF((AND(R486&lt;&gt;"",W486&lt;&gt;1,K:K="stroke",M:M="negative",#REF!=#REF!)),IF(W486&lt;&gt;0,"",1),"")</f>
        <v>#REF!</v>
      </c>
      <c r="V486" s="1" t="e">
        <f t="shared" si="35"/>
        <v>#REF!</v>
      </c>
      <c r="W486" s="1" t="e">
        <f>IF(#REF!&lt;&gt;#REF!,COUNTIFS($K$112:$K$1378,"up",#REF!,#REF!),"")</f>
        <v>#REF!</v>
      </c>
      <c r="X486" s="1" t="e">
        <f>IF(#REF!&lt;&gt;#REF!,COUNTIFS($K$112:$K$1378,"SRS",#REF!,#REF!),"")</f>
        <v>#REF!</v>
      </c>
      <c r="Y486" s="1" t="e">
        <f>IF(R486&lt;&gt;"",IF(R486=1,"",COUNTIFS($O$112:$O$1378,"&gt;40",#REF!,#REF!)),"")</f>
        <v>#REF!</v>
      </c>
    </row>
    <row r="487" spans="1:34">
      <c r="A487" s="1">
        <f t="shared" si="30"/>
        <v>73066</v>
      </c>
      <c r="B487" s="2" t="str">
        <f t="shared" si="31"/>
        <v>20171114201746</v>
      </c>
      <c r="C487" s="1" t="str">
        <f t="shared" si="34"/>
        <v>20171114</v>
      </c>
      <c r="D487" s="1">
        <v>2017</v>
      </c>
      <c r="E487" s="1">
        <v>11</v>
      </c>
      <c r="F487" s="1">
        <v>14</v>
      </c>
      <c r="G487" s="1">
        <v>20</v>
      </c>
      <c r="H487" s="1">
        <v>17</v>
      </c>
      <c r="I487" s="1">
        <v>46</v>
      </c>
      <c r="J487" s="1">
        <v>452</v>
      </c>
      <c r="K487" s="1" t="s">
        <v>11</v>
      </c>
      <c r="L487" s="1" t="e">
        <f>IF(#REF!=#REF!,IF(K487="Stroke",IF(K488="Stroke",IF((J488-J487)&lt;0,1000+J488-J487,J488-J487),""),""),"")</f>
        <v>#REF!</v>
      </c>
      <c r="M487" s="1" t="s">
        <v>1</v>
      </c>
      <c r="N487" s="1" t="s">
        <v>43</v>
      </c>
      <c r="O487" s="1">
        <v>1</v>
      </c>
      <c r="P487" s="1" t="e">
        <f>IF(#REF!=#REF!,IF(K487="Stroke",IF(K488="Stroke",IF(#REF!=#REF!,IF(Q487=Q488,IF((J488-J487)&lt;0,1000+J488-J487-O487,J488-J487-O487),""),""),""),""),"")</f>
        <v>#REF!</v>
      </c>
      <c r="Q487" s="1">
        <v>1</v>
      </c>
      <c r="R487" s="1" t="e">
        <f>IF(#REF!&lt;&gt;#REF!,COUNTIFS($K$112:$K$1378,$K$112,#REF!,#REF!),"")</f>
        <v>#REF!</v>
      </c>
      <c r="S487" s="1" t="e">
        <f>IF(AND(#REF!&lt;&gt;#REF!,#REF!=#REF!,M487="positive",M488="negative"),1,"")</f>
        <v>#REF!</v>
      </c>
      <c r="T487" s="1" t="e">
        <f>IF(AND(#REF!=#REF!,K:K="stroke",M:M="positive",S487&lt;&gt;"1"),1,"")</f>
        <v>#REF!</v>
      </c>
      <c r="U487" s="1" t="e">
        <f>IF((AND(R487&lt;&gt;"",W487&lt;&gt;1,K:K="stroke",M:M="negative",#REF!=#REF!)),IF(W487&lt;&gt;0,"",1),"")</f>
        <v>#REF!</v>
      </c>
      <c r="V487" s="1" t="e">
        <f t="shared" si="35"/>
        <v>#REF!</v>
      </c>
      <c r="W487" s="1" t="e">
        <f>IF(#REF!&lt;&gt;#REF!,COUNTIFS($K$112:$K$1378,"up",#REF!,#REF!),"")</f>
        <v>#REF!</v>
      </c>
      <c r="X487" s="1" t="e">
        <f>IF(#REF!&lt;&gt;#REF!,COUNTIFS($K$112:$K$1378,"SRS",#REF!,#REF!),"")</f>
        <v>#REF!</v>
      </c>
      <c r="Y487" s="1" t="e">
        <f>IF(R487&lt;&gt;"",IF(R487=1,"",COUNTIFS($O$112:$O$1378,"&gt;40",#REF!,#REF!)),"")</f>
        <v>#REF!</v>
      </c>
    </row>
    <row r="488" spans="1:34">
      <c r="A488" s="5">
        <f t="shared" si="30"/>
        <v>73123</v>
      </c>
      <c r="B488" s="6" t="str">
        <f t="shared" si="31"/>
        <v>20171114201843</v>
      </c>
      <c r="C488" s="5" t="str">
        <f t="shared" si="34"/>
        <v>20171114</v>
      </c>
      <c r="D488" s="5">
        <v>2017</v>
      </c>
      <c r="E488" s="5">
        <v>11</v>
      </c>
      <c r="F488" s="5">
        <v>14</v>
      </c>
      <c r="G488" s="5">
        <v>20</v>
      </c>
      <c r="H488" s="5">
        <v>18</v>
      </c>
      <c r="I488" s="5">
        <v>43</v>
      </c>
      <c r="J488" s="5">
        <v>642</v>
      </c>
      <c r="K488" s="5" t="s">
        <v>11</v>
      </c>
      <c r="L488" s="5" t="e">
        <f>IF(#REF!=#REF!,IF(K488="Stroke",IF(K489="Stroke",IF((J489-J488)&lt;0,1000+J489-J488,J489-J488),""),""),"")</f>
        <v>#REF!</v>
      </c>
      <c r="M488" s="5" t="s">
        <v>1</v>
      </c>
      <c r="N488" s="5" t="s">
        <v>2</v>
      </c>
      <c r="O488" s="5">
        <v>8</v>
      </c>
      <c r="P488" s="5" t="e">
        <f>IF(#REF!=#REF!,IF(K488="Stroke",IF(K489="Stroke",IF(#REF!=#REF!,IF(Q488=Q489,IF((J489-J488)&lt;0,1000+J489-J488-O488,J489-J488-O488),""),""),""),""),"")</f>
        <v>#REF!</v>
      </c>
      <c r="Q488" s="5">
        <v>1</v>
      </c>
      <c r="R488" s="5" t="e">
        <f>IF(#REF!&lt;&gt;#REF!,COUNTIFS($K$112:$K$1378,$K$112,#REF!,#REF!),"")</f>
        <v>#REF!</v>
      </c>
      <c r="S488" s="5" t="e">
        <f>IF(AND(#REF!&lt;&gt;#REF!,#REF!=#REF!,M488="positive",M489="negative"),1,"")</f>
        <v>#REF!</v>
      </c>
      <c r="T488" s="5" t="e">
        <f>IF(AND(#REF!=#REF!,K:K="stroke",M:M="positive",S488&lt;&gt;"1"),1,"")</f>
        <v>#REF!</v>
      </c>
      <c r="U488" s="5" t="e">
        <f>IF((AND(R488&lt;&gt;"",W488&lt;&gt;1,K:K="stroke",M:M="negative",#REF!=#REF!)),IF(W488&lt;&gt;0,"",1),"")</f>
        <v>#REF!</v>
      </c>
      <c r="V488" s="5" t="e">
        <f t="shared" si="35"/>
        <v>#REF!</v>
      </c>
      <c r="W488" s="5" t="e">
        <f>IF(#REF!&lt;&gt;#REF!,COUNTIFS($K$112:$K$1378,"up",#REF!,#REF!),"")</f>
        <v>#REF!</v>
      </c>
      <c r="X488" s="5" t="e">
        <f>IF(#REF!&lt;&gt;#REF!,COUNTIFS($K$112:$K$1378,"SRS",#REF!,#REF!),"")</f>
        <v>#REF!</v>
      </c>
      <c r="Y488" s="5" t="e">
        <f>IF(R488&lt;&gt;"",IF(R488=1,"",COUNTIFS($O$112:$O$1378,"&gt;40",#REF!,#REF!)),"")</f>
        <v>#REF!</v>
      </c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>
      <c r="A489" s="1">
        <f t="shared" si="30"/>
        <v>73123</v>
      </c>
      <c r="B489" s="2" t="str">
        <f t="shared" si="31"/>
        <v>20171114201843</v>
      </c>
      <c r="C489" s="1" t="str">
        <f t="shared" si="34"/>
        <v>20171114</v>
      </c>
      <c r="D489" s="1">
        <v>2017</v>
      </c>
      <c r="E489" s="1">
        <v>11</v>
      </c>
      <c r="F489" s="1">
        <v>14</v>
      </c>
      <c r="G489" s="1">
        <v>20</v>
      </c>
      <c r="H489" s="1">
        <v>18</v>
      </c>
      <c r="I489" s="1">
        <v>43</v>
      </c>
      <c r="J489" s="1">
        <v>670</v>
      </c>
      <c r="K489" s="1" t="s">
        <v>16</v>
      </c>
      <c r="L489" s="1" t="e">
        <f>IF(#REF!=#REF!,IF(K489="Stroke",IF(K490="Stroke",IF((J490-J489)&lt;0,1000+J490-J489,J490-J489),""),""),"")</f>
        <v>#REF!</v>
      </c>
      <c r="M489" s="1" t="s">
        <v>1</v>
      </c>
      <c r="N489" s="1" t="s">
        <v>2</v>
      </c>
      <c r="O489" s="1">
        <v>0</v>
      </c>
      <c r="P489" s="1" t="e">
        <f>IF(#REF!=#REF!,IF(K489="Stroke",IF(K490="Stroke",IF(#REF!=#REF!,IF(Q489=Q490,IF((J490-J489)&lt;0,1000+J490-J489-O489,J490-J489-O489),""),""),""),""),"")</f>
        <v>#REF!</v>
      </c>
      <c r="R489" s="1" t="e">
        <f>IF(#REF!&lt;&gt;#REF!,COUNTIFS($K$112:$K$1378,$K$112,#REF!,#REF!),"")</f>
        <v>#REF!</v>
      </c>
      <c r="S489" s="1" t="e">
        <f>IF(AND(#REF!&lt;&gt;#REF!,#REF!=#REF!,M489="positive",M490="negative"),1,"")</f>
        <v>#REF!</v>
      </c>
      <c r="T489" s="1" t="e">
        <f>IF(AND(#REF!=#REF!,K:K="stroke",M:M="positive",S489&lt;&gt;"1"),1,"")</f>
        <v>#REF!</v>
      </c>
      <c r="U489" s="1" t="e">
        <f>IF((AND(R489&lt;&gt;"",W489&lt;&gt;1,K:K="stroke",M:M="negative",#REF!=#REF!)),IF(W489&lt;&gt;0,"",1),"")</f>
        <v>#REF!</v>
      </c>
      <c r="V489" s="1" t="e">
        <f t="shared" si="35"/>
        <v>#REF!</v>
      </c>
      <c r="W489" s="1" t="e">
        <f>IF(#REF!&lt;&gt;#REF!,COUNTIFS($K$112:$K$1378,"up",#REF!,#REF!),"")</f>
        <v>#REF!</v>
      </c>
      <c r="X489" s="1" t="e">
        <f>IF(#REF!&lt;&gt;#REF!,COUNTIFS($K$112:$K$1378,"SRS",#REF!,#REF!),"")</f>
        <v>#REF!</v>
      </c>
      <c r="Y489" s="1" t="e">
        <f>IF(R489&lt;&gt;"",IF(R489=1,"",COUNTIFS($O$112:$O$1378,"&gt;40",#REF!,#REF!)),"")</f>
        <v>#REF!</v>
      </c>
    </row>
    <row r="490" spans="1:34">
      <c r="A490" s="1">
        <f t="shared" si="30"/>
        <v>73123</v>
      </c>
      <c r="B490" s="2" t="str">
        <f t="shared" si="31"/>
        <v>20171114201843</v>
      </c>
      <c r="C490" s="1" t="str">
        <f t="shared" si="34"/>
        <v>20171114</v>
      </c>
      <c r="D490" s="1">
        <v>2017</v>
      </c>
      <c r="E490" s="1">
        <v>11</v>
      </c>
      <c r="F490" s="1">
        <v>14</v>
      </c>
      <c r="G490" s="1">
        <v>20</v>
      </c>
      <c r="H490" s="1">
        <v>18</v>
      </c>
      <c r="I490" s="1">
        <v>43</v>
      </c>
      <c r="J490" s="1">
        <v>703</v>
      </c>
      <c r="K490" s="1" t="s">
        <v>16</v>
      </c>
      <c r="L490" s="1" t="e">
        <f>IF(#REF!=#REF!,IF(K490="Stroke",IF(K491="Stroke",IF((J491-J490)&lt;0,1000+J491-J490,J491-J490),""),""),"")</f>
        <v>#REF!</v>
      </c>
      <c r="M490" s="1" t="s">
        <v>1</v>
      </c>
      <c r="N490" s="1" t="s">
        <v>2</v>
      </c>
      <c r="O490" s="1">
        <v>0</v>
      </c>
      <c r="P490" s="1" t="e">
        <f>IF(#REF!=#REF!,IF(K490="Stroke",IF(K491="Stroke",IF(#REF!=#REF!,IF(Q490=Q491,IF((J491-J490)&lt;0,1000+J491-J490-O490,J491-J490-O490),""),""),""),""),"")</f>
        <v>#REF!</v>
      </c>
      <c r="R490" s="1" t="e">
        <f>IF(#REF!&lt;&gt;#REF!,COUNTIFS($K$112:$K$1378,$K$112,#REF!,#REF!),"")</f>
        <v>#REF!</v>
      </c>
      <c r="S490" s="1" t="e">
        <f>IF(AND(#REF!&lt;&gt;#REF!,#REF!=#REF!,M490="positive",M491="negative"),1,"")</f>
        <v>#REF!</v>
      </c>
      <c r="T490" s="1" t="e">
        <f>IF(AND(#REF!=#REF!,K:K="stroke",M:M="positive",S490&lt;&gt;"1"),1,"")</f>
        <v>#REF!</v>
      </c>
      <c r="U490" s="1" t="e">
        <f>IF((AND(R490&lt;&gt;"",W490&lt;&gt;1,K:K="stroke",M:M="negative",#REF!=#REF!)),IF(W490&lt;&gt;0,"",1),"")</f>
        <v>#REF!</v>
      </c>
      <c r="V490" s="1" t="e">
        <f t="shared" si="35"/>
        <v>#REF!</v>
      </c>
      <c r="W490" s="1" t="e">
        <f>IF(#REF!&lt;&gt;#REF!,COUNTIFS($K$112:$K$1378,"up",#REF!,#REF!),"")</f>
        <v>#REF!</v>
      </c>
      <c r="X490" s="1" t="e">
        <f>IF(#REF!&lt;&gt;#REF!,COUNTIFS($K$112:$K$1378,"SRS",#REF!,#REF!),"")</f>
        <v>#REF!</v>
      </c>
      <c r="Y490" s="1" t="e">
        <f>IF(R490&lt;&gt;"",IF(R490=1,"",COUNTIFS($O$112:$O$1378,"&gt;40",#REF!,#REF!)),"")</f>
        <v>#REF!</v>
      </c>
    </row>
    <row r="491" spans="1:34">
      <c r="A491" s="1">
        <f t="shared" si="30"/>
        <v>73123</v>
      </c>
      <c r="B491" s="2" t="str">
        <f t="shared" si="31"/>
        <v>20171114201843</v>
      </c>
      <c r="C491" s="1" t="str">
        <f t="shared" si="34"/>
        <v>20171114</v>
      </c>
      <c r="D491" s="1">
        <v>2017</v>
      </c>
      <c r="E491" s="1">
        <v>11</v>
      </c>
      <c r="F491" s="1">
        <v>14</v>
      </c>
      <c r="G491" s="1">
        <v>20</v>
      </c>
      <c r="H491" s="1">
        <v>18</v>
      </c>
      <c r="I491" s="1">
        <v>43</v>
      </c>
      <c r="J491" s="1">
        <v>741</v>
      </c>
      <c r="K491" s="1" t="s">
        <v>11</v>
      </c>
      <c r="L491" s="1" t="e">
        <f>IF(#REF!=#REF!,IF(K491="Stroke",IF(K492="Stroke",IF((J492-J491)&lt;0,1000+J492-J491,J492-J491),""),""),"")</f>
        <v>#REF!</v>
      </c>
      <c r="M491" s="1" t="s">
        <v>1</v>
      </c>
      <c r="N491" s="1" t="s">
        <v>2</v>
      </c>
      <c r="O491" s="1">
        <v>9</v>
      </c>
      <c r="P491" s="1" t="e">
        <f>IF(#REF!=#REF!,IF(K491="Stroke",IF(K492="Stroke",IF(#REF!=#REF!,IF(Q491=Q492,IF((J492-J491)&lt;0,1000+J492-J491-O491,J492-J491-O491),""),""),""),""),"")</f>
        <v>#REF!</v>
      </c>
      <c r="Q491" s="1">
        <v>1</v>
      </c>
      <c r="R491" s="1" t="e">
        <f>IF(#REF!&lt;&gt;#REF!,COUNTIFS($K$112:$K$1378,$K$112,#REF!,#REF!),"")</f>
        <v>#REF!</v>
      </c>
      <c r="S491" s="1" t="e">
        <f>IF(AND(#REF!&lt;&gt;#REF!,#REF!=#REF!,M491="positive",M493="negative"),1,"")</f>
        <v>#REF!</v>
      </c>
      <c r="T491" s="1" t="e">
        <f>IF(AND(#REF!=#REF!,K:K="stroke",M:M="positive",S491&lt;&gt;"1"),1,"")</f>
        <v>#REF!</v>
      </c>
      <c r="U491" s="1" t="e">
        <f>IF((AND(R491&lt;&gt;"",W491&lt;&gt;1,K:K="stroke",M:M="negative",#REF!=#REF!)),IF(W491&lt;&gt;0,"",1),"")</f>
        <v>#REF!</v>
      </c>
      <c r="V491" s="1" t="e">
        <f t="shared" si="35"/>
        <v>#REF!</v>
      </c>
      <c r="W491" s="1" t="e">
        <f>IF(#REF!&lt;&gt;#REF!,COUNTIFS($K$112:$K$1378,"up",#REF!,#REF!),"")</f>
        <v>#REF!</v>
      </c>
      <c r="X491" s="1" t="e">
        <f>IF(#REF!&lt;&gt;#REF!,COUNTIFS($K$112:$K$1378,"SRS",#REF!,#REF!),"")</f>
        <v>#REF!</v>
      </c>
      <c r="Y491" s="1" t="e">
        <f>IF(R491&lt;&gt;"",IF(R491=1,"",COUNTIFS($O$112:$O$1378,"&gt;40",#REF!,#REF!)),"")</f>
        <v>#REF!</v>
      </c>
    </row>
    <row r="492" spans="1:34">
      <c r="A492" s="1">
        <f t="shared" si="30"/>
        <v>73123</v>
      </c>
      <c r="B492" s="2" t="str">
        <f t="shared" si="31"/>
        <v>20171114201843</v>
      </c>
      <c r="C492" s="11" t="str">
        <f t="shared" si="34"/>
        <v>20171114</v>
      </c>
      <c r="D492" s="11">
        <v>2017</v>
      </c>
      <c r="E492" s="11">
        <v>11</v>
      </c>
      <c r="F492" s="11">
        <v>14</v>
      </c>
      <c r="G492" s="11">
        <v>20</v>
      </c>
      <c r="H492" s="11">
        <v>18</v>
      </c>
      <c r="I492" s="11">
        <v>43</v>
      </c>
      <c r="J492" s="11">
        <v>770</v>
      </c>
      <c r="K492" s="11" t="s">
        <v>11</v>
      </c>
      <c r="L492" s="11" t="e">
        <f>IF(#REF!=#REF!,IF(K492="Stroke",IF(K493="Stroke",IF((J493-J492)&lt;0,1000+J493-J492,J493-J492),""),""),"")</f>
        <v>#REF!</v>
      </c>
      <c r="M492" s="11" t="s">
        <v>1</v>
      </c>
      <c r="N492" s="11" t="s">
        <v>2</v>
      </c>
      <c r="O492" s="11">
        <v>4</v>
      </c>
      <c r="P492" s="1" t="e">
        <f>IF(#REF!=#REF!,IF(K492="Stroke",IF(K493="Stroke",IF(#REF!=#REF!,IF(Q492=Q493,IF((J493-J492)&lt;0,1000+J493-J492-O492,J493-J492-O492),""),""),""),""),"")</f>
        <v>#REF!</v>
      </c>
      <c r="Q492" s="11">
        <v>1</v>
      </c>
    </row>
    <row r="493" spans="1:34">
      <c r="A493" s="14">
        <f t="shared" si="30"/>
        <v>73123</v>
      </c>
      <c r="B493" s="22" t="str">
        <f t="shared" si="31"/>
        <v>20171114201843</v>
      </c>
      <c r="C493" s="5" t="str">
        <f t="shared" si="34"/>
        <v>20171114</v>
      </c>
      <c r="D493" s="5">
        <v>2017</v>
      </c>
      <c r="E493" s="5">
        <v>11</v>
      </c>
      <c r="F493" s="5">
        <v>14</v>
      </c>
      <c r="G493" s="5">
        <v>20</v>
      </c>
      <c r="H493" s="5">
        <v>18</v>
      </c>
      <c r="I493" s="5">
        <v>43</v>
      </c>
      <c r="J493" s="5">
        <v>770</v>
      </c>
      <c r="K493" s="5" t="s">
        <v>11</v>
      </c>
      <c r="L493" s="5">
        <f>IF(B494=B493,IF(K493="Stroke",IF(K494="Stroke",IF((J494-J493)&lt;0,1000+J494-J493,J494-J493),""),""),"")</f>
        <v>18</v>
      </c>
      <c r="M493" s="5" t="s">
        <v>1</v>
      </c>
      <c r="N493" s="5" t="s">
        <v>2</v>
      </c>
      <c r="O493" s="5">
        <v>4</v>
      </c>
      <c r="P493" s="5" t="str">
        <f>IF(B494=B493,IF(K493="Stroke",IF(K494="Stroke",IF(B494=B493,IF(Q493=Q494,IF((J494-J493)&lt;0,1000+J494-J493-O493,J494-J493-O493),""),""),""),""),"")</f>
        <v/>
      </c>
      <c r="Q493" s="5"/>
      <c r="R493" s="5" t="e">
        <f>IF(#REF!&lt;&gt;#REF!,COUNTIFS($K$112:$K$1378,$K$112,#REF!,#REF!),"")</f>
        <v>#REF!</v>
      </c>
      <c r="S493" s="5"/>
      <c r="T493" s="5"/>
      <c r="U493" s="5"/>
      <c r="V493" s="5"/>
      <c r="W493" s="5" t="e">
        <f>IF(#REF!&lt;&gt;#REF!,COUNTIFS($K$112:$K$1378,"up",#REF!,#REF!),"")</f>
        <v>#REF!</v>
      </c>
      <c r="X493" s="5" t="e">
        <f>IF(#REF!&lt;&gt;#REF!,COUNTIFS($K$112:$K$1378,"SRS",#REF!,#REF!),"")</f>
        <v>#REF!</v>
      </c>
      <c r="Y493" s="5" t="e">
        <f>IF(R493&lt;&gt;"",IF(R493=1,"",COUNTIFS($O$112:$O$1378,"&gt;40",#REF!,#REF!)),"")</f>
        <v>#REF!</v>
      </c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>
      <c r="A494" s="1">
        <f t="shared" si="30"/>
        <v>73123</v>
      </c>
      <c r="B494" s="2" t="str">
        <f t="shared" si="31"/>
        <v>20171114201843</v>
      </c>
      <c r="C494" s="1" t="str">
        <f t="shared" si="34"/>
        <v>20171114</v>
      </c>
      <c r="D494" s="1">
        <v>2017</v>
      </c>
      <c r="E494" s="1">
        <v>11</v>
      </c>
      <c r="F494" s="1">
        <v>14</v>
      </c>
      <c r="G494" s="1">
        <v>20</v>
      </c>
      <c r="H494" s="1">
        <v>18</v>
      </c>
      <c r="I494" s="1">
        <v>43</v>
      </c>
      <c r="J494" s="1">
        <v>788</v>
      </c>
      <c r="K494" s="1" t="s">
        <v>11</v>
      </c>
      <c r="L494" s="1" t="e">
        <f>IF(#REF!=#REF!,IF(K494="Stroke",IF(K495="Stroke",IF((J495-J494)&lt;0,1000+J495-J494,J495-J494),""),""),"")</f>
        <v>#REF!</v>
      </c>
      <c r="M494" s="1" t="s">
        <v>1</v>
      </c>
      <c r="N494" s="1" t="s">
        <v>2</v>
      </c>
      <c r="O494" s="1">
        <v>12</v>
      </c>
      <c r="P494" s="1" t="e">
        <f>IF(#REF!=#REF!,IF(K494="Stroke",IF(K495="Stroke",IF(#REF!=#REF!,IF(Q494=Q495,IF((J495-J494)&lt;0,1000+J495-J494-O494,J495-J494-O494),""),""),""),""),"")</f>
        <v>#REF!</v>
      </c>
      <c r="Q494" s="1">
        <v>1</v>
      </c>
      <c r="R494" s="1" t="e">
        <f>IF(#REF!&lt;&gt;#REF!,COUNTIFS($K$112:$K$1378,$K$112,#REF!,#REF!),"")</f>
        <v>#REF!</v>
      </c>
      <c r="S494" s="1" t="e">
        <f>IF(AND(#REF!&lt;&gt;#REF!,#REF!=#REF!,M494="positive",M495="negative"),1,"")</f>
        <v>#REF!</v>
      </c>
      <c r="T494" s="1" t="e">
        <f>IF(AND(#REF!=#REF!,K:K="stroke",M:M="positive",S494&lt;&gt;"1"),1,"")</f>
        <v>#REF!</v>
      </c>
      <c r="U494" s="1" t="e">
        <f>IF((AND(R494&lt;&gt;"",W494&lt;&gt;1,K:K="stroke",M:M="negative",#REF!=#REF!)),IF(W494&lt;&gt;0,"",1),"")</f>
        <v>#REF!</v>
      </c>
      <c r="V494" s="1" t="e">
        <f t="shared" ref="V494:V557" si="36">IF(R494="","",(SUM(S494:U494)+W494))</f>
        <v>#REF!</v>
      </c>
      <c r="W494" s="1" t="e">
        <f>IF(#REF!&lt;&gt;#REF!,COUNTIFS($K$112:$K$1378,"up",#REF!,#REF!),"")</f>
        <v>#REF!</v>
      </c>
      <c r="X494" s="1" t="e">
        <f>IF(#REF!&lt;&gt;#REF!,COUNTIFS($K$112:$K$1378,"SRS",#REF!,#REF!),"")</f>
        <v>#REF!</v>
      </c>
      <c r="Y494" s="1" t="e">
        <f>IF(R494&lt;&gt;"",IF(R494=1,"",COUNTIFS($O$112:$O$1378,"&gt;40",#REF!,#REF!)),"")</f>
        <v>#REF!</v>
      </c>
    </row>
    <row r="495" spans="1:34">
      <c r="A495" s="1">
        <f t="shared" si="30"/>
        <v>73123</v>
      </c>
      <c r="B495" s="2" t="str">
        <f t="shared" si="31"/>
        <v>20171114201843</v>
      </c>
      <c r="C495" s="1" t="str">
        <f t="shared" si="34"/>
        <v>20171114</v>
      </c>
      <c r="D495" s="1">
        <v>2017</v>
      </c>
      <c r="E495" s="1">
        <v>11</v>
      </c>
      <c r="F495" s="1">
        <v>14</v>
      </c>
      <c r="G495" s="1">
        <v>20</v>
      </c>
      <c r="H495" s="1">
        <v>18</v>
      </c>
      <c r="I495" s="1">
        <v>43</v>
      </c>
      <c r="J495" s="1">
        <v>791</v>
      </c>
      <c r="K495" s="1" t="s">
        <v>4</v>
      </c>
      <c r="L495" s="1" t="e">
        <f>IF(#REF!=#REF!,IF(K495="Stroke",IF(K496="Stroke",IF((J496-J495)&lt;0,1000+J496-J495,J496-J495),""),""),"")</f>
        <v>#REF!</v>
      </c>
      <c r="M495" s="1" t="s">
        <v>1</v>
      </c>
      <c r="N495" s="1" t="s">
        <v>2</v>
      </c>
      <c r="O495" s="1">
        <v>0</v>
      </c>
      <c r="P495" s="1" t="e">
        <f>IF(#REF!=#REF!,IF(K495="Stroke",IF(K496="Stroke",IF(#REF!=#REF!,IF(Q495=Q496,IF((J496-J495)&lt;0,1000+J496-J495-O495,J496-J495-O495),""),""),""),""),"")</f>
        <v>#REF!</v>
      </c>
      <c r="Q495" s="1">
        <v>1</v>
      </c>
      <c r="R495" s="1" t="e">
        <f>IF(#REF!&lt;&gt;#REF!,COUNTIFS($K$112:$K$1378,$K$112,#REF!,#REF!),"")</f>
        <v>#REF!</v>
      </c>
      <c r="S495" s="1" t="e">
        <f>IF(AND(#REF!&lt;&gt;#REF!,#REF!=#REF!,M495="positive",M496="negative"),1,"")</f>
        <v>#REF!</v>
      </c>
      <c r="T495" s="1" t="e">
        <f>IF(AND(#REF!=#REF!,K:K="stroke",M:M="positive",S495&lt;&gt;"1"),1,"")</f>
        <v>#REF!</v>
      </c>
      <c r="U495" s="1" t="e">
        <f>IF((AND(R495&lt;&gt;"",W495&lt;&gt;1,K:K="stroke",M:M="negative",#REF!=#REF!)),IF(W495&lt;&gt;0,"",1),"")</f>
        <v>#REF!</v>
      </c>
      <c r="V495" s="1" t="e">
        <f t="shared" si="36"/>
        <v>#REF!</v>
      </c>
      <c r="W495" s="1" t="e">
        <f>IF(#REF!&lt;&gt;#REF!,COUNTIFS($K$112:$K$1378,"up",#REF!,#REF!),"")</f>
        <v>#REF!</v>
      </c>
      <c r="X495" s="1" t="e">
        <f>IF(#REF!&lt;&gt;#REF!,COUNTIFS($K$112:$K$1378,"SRS",#REF!,#REF!),"")</f>
        <v>#REF!</v>
      </c>
      <c r="Y495" s="1" t="e">
        <f>IF(R495&lt;&gt;"",IF(R495=1,"",COUNTIFS($O$112:$O$1378,"&gt;40",#REF!,#REF!)),"")</f>
        <v>#REF!</v>
      </c>
    </row>
    <row r="496" spans="1:34">
      <c r="A496" s="1">
        <f t="shared" si="30"/>
        <v>73123</v>
      </c>
      <c r="B496" s="2" t="str">
        <f t="shared" si="31"/>
        <v>20171114201843</v>
      </c>
      <c r="C496" s="1" t="str">
        <f t="shared" si="34"/>
        <v>20171114</v>
      </c>
      <c r="D496" s="1">
        <v>2017</v>
      </c>
      <c r="E496" s="1">
        <v>11</v>
      </c>
      <c r="F496" s="1">
        <v>14</v>
      </c>
      <c r="G496" s="1">
        <v>20</v>
      </c>
      <c r="H496" s="1">
        <v>18</v>
      </c>
      <c r="I496" s="1">
        <v>43</v>
      </c>
      <c r="J496" s="1">
        <v>801</v>
      </c>
      <c r="K496" s="1" t="s">
        <v>16</v>
      </c>
      <c r="L496" s="1" t="e">
        <f>IF(#REF!=#REF!,IF(K496="Stroke",IF(K497="Stroke",IF((J497-J496)&lt;0,1000+J497-J496,J497-J496),""),""),"")</f>
        <v>#REF!</v>
      </c>
      <c r="M496" s="1" t="s">
        <v>1</v>
      </c>
      <c r="N496" s="1" t="s">
        <v>2</v>
      </c>
      <c r="O496" s="1">
        <v>0</v>
      </c>
      <c r="P496" s="1" t="e">
        <f>IF(#REF!=#REF!,IF(K496="Stroke",IF(K497="Stroke",IF(#REF!=#REF!,IF(Q496=Q497,IF((J497-J496)&lt;0,1000+J497-J496-O496,J497-J496-O496),""),""),""),""),"")</f>
        <v>#REF!</v>
      </c>
      <c r="R496" s="1" t="e">
        <f>IF(#REF!&lt;&gt;#REF!,COUNTIFS($K$112:$K$1378,$K$112,#REF!,#REF!),"")</f>
        <v>#REF!</v>
      </c>
      <c r="S496" s="1" t="e">
        <f>IF(AND(#REF!&lt;&gt;#REF!,#REF!=#REF!,M496="positive",M497="negative"),1,"")</f>
        <v>#REF!</v>
      </c>
      <c r="T496" s="1" t="e">
        <f>IF(AND(#REF!=#REF!,K:K="stroke",M:M="positive",S496&lt;&gt;"1"),1,"")</f>
        <v>#REF!</v>
      </c>
      <c r="U496" s="1" t="e">
        <f>IF((AND(R496&lt;&gt;"",W496&lt;&gt;1,K:K="stroke",M:M="negative",#REF!=#REF!)),IF(W496&lt;&gt;0,"",1),"")</f>
        <v>#REF!</v>
      </c>
      <c r="V496" s="1" t="e">
        <f t="shared" si="36"/>
        <v>#REF!</v>
      </c>
      <c r="W496" s="1" t="e">
        <f>IF(#REF!&lt;&gt;#REF!,COUNTIFS($K$112:$K$1378,"up",#REF!,#REF!),"")</f>
        <v>#REF!</v>
      </c>
      <c r="X496" s="1" t="e">
        <f>IF(#REF!&lt;&gt;#REF!,COUNTIFS($K$112:$K$1378,"SRS",#REF!,#REF!),"")</f>
        <v>#REF!</v>
      </c>
      <c r="Y496" s="1" t="e">
        <f>IF(R496&lt;&gt;"",IF(R496=1,"",COUNTIFS($O$112:$O$1378,"&gt;40",#REF!,#REF!)),"")</f>
        <v>#REF!</v>
      </c>
    </row>
    <row r="497" spans="1:34">
      <c r="A497" s="1">
        <f t="shared" si="30"/>
        <v>73123</v>
      </c>
      <c r="B497" s="2" t="str">
        <f t="shared" si="31"/>
        <v>20171114201843</v>
      </c>
      <c r="C497" s="1" t="str">
        <f t="shared" si="34"/>
        <v>20171114</v>
      </c>
      <c r="D497" s="1">
        <v>2017</v>
      </c>
      <c r="E497" s="1">
        <v>11</v>
      </c>
      <c r="F497" s="1">
        <v>14</v>
      </c>
      <c r="G497" s="1">
        <v>20</v>
      </c>
      <c r="H497" s="1">
        <v>18</v>
      </c>
      <c r="I497" s="1">
        <v>43</v>
      </c>
      <c r="J497" s="1">
        <v>840</v>
      </c>
      <c r="K497" s="1" t="s">
        <v>11</v>
      </c>
      <c r="L497" s="1" t="e">
        <f>IF(#REF!=#REF!,IF(K497="Stroke",IF(K498="Stroke",IF((J498-J497)&lt;0,1000+J498-J497,J498-J497),""),""),"")</f>
        <v>#REF!</v>
      </c>
      <c r="M497" s="1" t="s">
        <v>1</v>
      </c>
      <c r="N497" s="1" t="s">
        <v>2</v>
      </c>
      <c r="O497" s="1">
        <v>6</v>
      </c>
      <c r="P497" s="1" t="e">
        <f>IF(#REF!=#REF!,IF(K497="Stroke",IF(K498="Stroke",IF(#REF!=#REF!,IF(Q497=Q498,IF((J498-J497)&lt;0,1000+J498-J497-O497,J498-J497-O497),""),""),""),""),"")</f>
        <v>#REF!</v>
      </c>
      <c r="Q497" s="1">
        <v>1</v>
      </c>
      <c r="R497" s="1" t="e">
        <f>IF(#REF!&lt;&gt;#REF!,COUNTIFS($K$112:$K$1378,$K$112,#REF!,#REF!),"")</f>
        <v>#REF!</v>
      </c>
      <c r="S497" s="1" t="e">
        <f>IF(AND(#REF!&lt;&gt;#REF!,#REF!=#REF!,M497="positive",M498="negative"),1,"")</f>
        <v>#REF!</v>
      </c>
      <c r="T497" s="1" t="e">
        <f>IF(AND(#REF!=#REF!,K:K="stroke",M:M="positive",S497&lt;&gt;"1"),1,"")</f>
        <v>#REF!</v>
      </c>
      <c r="U497" s="1" t="e">
        <f>IF((AND(R497&lt;&gt;"",W497&lt;&gt;1,K:K="stroke",M:M="negative",#REF!=#REF!)),IF(W497&lt;&gt;0,"",1),"")</f>
        <v>#REF!</v>
      </c>
      <c r="V497" s="1" t="e">
        <f t="shared" si="36"/>
        <v>#REF!</v>
      </c>
      <c r="W497" s="1" t="e">
        <f>IF(#REF!&lt;&gt;#REF!,COUNTIFS($K$112:$K$1378,"up",#REF!,#REF!),"")</f>
        <v>#REF!</v>
      </c>
      <c r="X497" s="1" t="e">
        <f>IF(#REF!&lt;&gt;#REF!,COUNTIFS($K$112:$K$1378,"SRS",#REF!,#REF!),"")</f>
        <v>#REF!</v>
      </c>
      <c r="Y497" s="1" t="e">
        <f>IF(R497&lt;&gt;"",IF(R497=1,"",COUNTIFS($O$112:$O$1378,"&gt;40",#REF!,#REF!)),"")</f>
        <v>#REF!</v>
      </c>
    </row>
    <row r="498" spans="1:34">
      <c r="A498" s="1">
        <f t="shared" si="30"/>
        <v>73123</v>
      </c>
      <c r="B498" s="2" t="str">
        <f t="shared" si="31"/>
        <v>20171114201843</v>
      </c>
      <c r="C498" s="1" t="str">
        <f t="shared" si="34"/>
        <v>20171114</v>
      </c>
      <c r="D498" s="1">
        <v>2017</v>
      </c>
      <c r="E498" s="1">
        <v>11</v>
      </c>
      <c r="F498" s="1">
        <v>14</v>
      </c>
      <c r="G498" s="1">
        <v>20</v>
      </c>
      <c r="H498" s="1">
        <v>18</v>
      </c>
      <c r="I498" s="1">
        <v>43</v>
      </c>
      <c r="J498" s="1">
        <v>895</v>
      </c>
      <c r="K498" s="1" t="s">
        <v>11</v>
      </c>
      <c r="L498" s="1" t="e">
        <f>IF(#REF!=#REF!,IF(K498="Stroke",IF(K499="Stroke",IF((J499-J498)&lt;0,1000+J499-J498,J499-J498),""),""),"")</f>
        <v>#REF!</v>
      </c>
      <c r="M498" s="1" t="s">
        <v>1</v>
      </c>
      <c r="N498" s="1" t="s">
        <v>2</v>
      </c>
      <c r="O498" s="1">
        <v>5</v>
      </c>
      <c r="P498" s="1" t="e">
        <f>IF(#REF!=#REF!,IF(K498="Stroke",IF(K499="Stroke",IF(#REF!=#REF!,IF(Q498=Q499,IF((J499-J498)&lt;0,1000+J499-J498-O498,J499-J498-O498),""),""),""),""),"")</f>
        <v>#REF!</v>
      </c>
      <c r="Q498" s="1">
        <v>1</v>
      </c>
      <c r="R498" s="1" t="e">
        <f>IF(#REF!&lt;&gt;#REF!,COUNTIFS($K$112:$K$1378,$K$112,#REF!,#REF!),"")</f>
        <v>#REF!</v>
      </c>
      <c r="S498" s="1" t="e">
        <f>IF(AND(#REF!&lt;&gt;#REF!,#REF!=#REF!,M498="positive",M499="negative"),1,"")</f>
        <v>#REF!</v>
      </c>
      <c r="T498" s="1" t="e">
        <f>IF(AND(#REF!=#REF!,K:K="stroke",M:M="positive",S498&lt;&gt;"1"),1,"")</f>
        <v>#REF!</v>
      </c>
      <c r="U498" s="1" t="e">
        <f>IF((AND(R498&lt;&gt;"",W498&lt;&gt;1,K:K="stroke",M:M="negative",#REF!=#REF!)),IF(W498&lt;&gt;0,"",1),"")</f>
        <v>#REF!</v>
      </c>
      <c r="V498" s="1" t="e">
        <f t="shared" si="36"/>
        <v>#REF!</v>
      </c>
      <c r="W498" s="1" t="e">
        <f>IF(#REF!&lt;&gt;#REF!,COUNTIFS($K$112:$K$1378,"up",#REF!,#REF!),"")</f>
        <v>#REF!</v>
      </c>
      <c r="X498" s="1" t="e">
        <f>IF(#REF!&lt;&gt;#REF!,COUNTIFS($K$112:$K$1378,"SRS",#REF!,#REF!),"")</f>
        <v>#REF!</v>
      </c>
      <c r="Y498" s="1" t="e">
        <f>IF(R498&lt;&gt;"",IF(R498=1,"",COUNTIFS($O$112:$O$1378,"&gt;40",#REF!,#REF!)),"")</f>
        <v>#REF!</v>
      </c>
    </row>
    <row r="499" spans="1:34">
      <c r="A499" s="1">
        <f t="shared" si="30"/>
        <v>73123</v>
      </c>
      <c r="B499" s="2" t="str">
        <f t="shared" si="31"/>
        <v>20171114201843</v>
      </c>
      <c r="C499" s="1" t="str">
        <f t="shared" si="34"/>
        <v>20171114</v>
      </c>
      <c r="D499" s="1">
        <v>2017</v>
      </c>
      <c r="E499" s="1">
        <v>11</v>
      </c>
      <c r="F499" s="1">
        <v>14</v>
      </c>
      <c r="G499" s="1">
        <v>20</v>
      </c>
      <c r="H499" s="1">
        <v>18</v>
      </c>
      <c r="I499" s="1">
        <v>43</v>
      </c>
      <c r="J499" s="1">
        <v>924</v>
      </c>
      <c r="K499" s="1" t="s">
        <v>11</v>
      </c>
      <c r="L499" s="1" t="e">
        <f>IF(#REF!=#REF!,IF(K499="Stroke",IF(K500="Stroke",IF((J500-J499)&lt;0,1000+J500-J499,J500-J499),""),""),"")</f>
        <v>#REF!</v>
      </c>
      <c r="M499" s="1" t="s">
        <v>1</v>
      </c>
      <c r="N499" s="1" t="s">
        <v>2</v>
      </c>
      <c r="O499" s="1">
        <v>266</v>
      </c>
      <c r="P499" s="1" t="e">
        <f>IF(#REF!=#REF!,IF(K499="Stroke",IF(K500="Stroke",IF(#REF!=#REF!,IF(Q499=Q500,IF((J500-J499)&lt;0,1000+J500-J499-O499,J500-J499-O499),""),""),""),""),"")</f>
        <v>#REF!</v>
      </c>
      <c r="Q499" s="1">
        <v>1</v>
      </c>
      <c r="R499" s="1" t="e">
        <f>IF(#REF!&lt;&gt;#REF!,COUNTIFS($K$112:$K$1378,$K$112,#REF!,#REF!),"")</f>
        <v>#REF!</v>
      </c>
      <c r="S499" s="1" t="e">
        <f>IF(AND(#REF!&lt;&gt;#REF!,#REF!=#REF!,M499="positive",M500="negative"),1,"")</f>
        <v>#REF!</v>
      </c>
      <c r="T499" s="1" t="e">
        <f>IF(AND(#REF!=#REF!,K:K="stroke",M:M="positive",S499&lt;&gt;"1"),1,"")</f>
        <v>#REF!</v>
      </c>
      <c r="U499" s="1" t="e">
        <f>IF((AND(R499&lt;&gt;"",W499&lt;&gt;1,K:K="stroke",M:M="negative",#REF!=#REF!)),IF(W499&lt;&gt;0,"",1),"")</f>
        <v>#REF!</v>
      </c>
      <c r="V499" s="1" t="e">
        <f t="shared" si="36"/>
        <v>#REF!</v>
      </c>
      <c r="W499" s="1" t="e">
        <f>IF(#REF!&lt;&gt;#REF!,COUNTIFS($K$112:$K$1378,"up",#REF!,#REF!),"")</f>
        <v>#REF!</v>
      </c>
      <c r="X499" s="1" t="e">
        <f>IF(#REF!&lt;&gt;#REF!,COUNTIFS($K$112:$K$1378,"SRS",#REF!,#REF!),"")</f>
        <v>#REF!</v>
      </c>
      <c r="Y499" s="1" t="e">
        <f>IF(R499&lt;&gt;"",IF(R499=1,"",COUNTIFS($O$112:$O$1378,"&gt;40",#REF!,#REF!)),"")</f>
        <v>#REF!</v>
      </c>
    </row>
    <row r="500" spans="1:34">
      <c r="A500" s="5">
        <f t="shared" si="30"/>
        <v>73147</v>
      </c>
      <c r="B500" s="6" t="str">
        <f t="shared" si="31"/>
        <v>2017111420197</v>
      </c>
      <c r="C500" s="5" t="str">
        <f t="shared" si="34"/>
        <v>20171114</v>
      </c>
      <c r="D500" s="5">
        <v>2017</v>
      </c>
      <c r="E500" s="5">
        <v>11</v>
      </c>
      <c r="F500" s="5">
        <v>14</v>
      </c>
      <c r="G500" s="5">
        <v>20</v>
      </c>
      <c r="H500" s="5">
        <v>19</v>
      </c>
      <c r="I500" s="5">
        <v>7</v>
      </c>
      <c r="J500" s="5">
        <v>203</v>
      </c>
      <c r="K500" s="5" t="s">
        <v>11</v>
      </c>
      <c r="L500" s="5" t="e">
        <f>IF(#REF!=#REF!,IF(K500="Stroke",IF(K501="Stroke",IF((J501-J500)&lt;0,1000+J501-J500,J501-J500),""),""),"")</f>
        <v>#REF!</v>
      </c>
      <c r="M500" s="5" t="s">
        <v>1</v>
      </c>
      <c r="N500" s="5" t="s">
        <v>2</v>
      </c>
      <c r="O500" s="5">
        <v>5</v>
      </c>
      <c r="P500" s="5" t="e">
        <f>IF(#REF!=#REF!,IF(K500="Stroke",IF(K501="Stroke",IF(#REF!=#REF!,IF(Q500=Q501,IF((J501-J500)&lt;0,1000+J501-J500-O500,J501-J500-O500),""),""),""),""),"")</f>
        <v>#REF!</v>
      </c>
      <c r="Q500" s="5">
        <v>1</v>
      </c>
      <c r="R500" s="5" t="e">
        <f>IF(#REF!&lt;&gt;#REF!,COUNTIFS($K$112:$K$1378,$K$112,#REF!,#REF!),"")</f>
        <v>#REF!</v>
      </c>
      <c r="S500" s="5" t="e">
        <f>IF(AND(#REF!&lt;&gt;#REF!,#REF!=#REF!,M500="positive",M501="negative"),1,"")</f>
        <v>#REF!</v>
      </c>
      <c r="T500" s="5" t="e">
        <f>IF(AND(#REF!=#REF!,K:K="stroke",M:M="positive",S500&lt;&gt;"1"),1,"")</f>
        <v>#REF!</v>
      </c>
      <c r="U500" s="5" t="e">
        <f>IF((AND(R500&lt;&gt;"",W500&lt;&gt;1,K:K="stroke",M:M="negative",#REF!=#REF!)),IF(W500&lt;&gt;0,"",1),"")</f>
        <v>#REF!</v>
      </c>
      <c r="V500" s="5" t="e">
        <f t="shared" si="36"/>
        <v>#REF!</v>
      </c>
      <c r="W500" s="5" t="e">
        <f>IF(#REF!&lt;&gt;#REF!,COUNTIFS($K$112:$K$1378,"up",#REF!,#REF!),"")</f>
        <v>#REF!</v>
      </c>
      <c r="X500" s="5" t="e">
        <f>IF(#REF!&lt;&gt;#REF!,COUNTIFS($K$112:$K$1378,"SRS",#REF!,#REF!),"")</f>
        <v>#REF!</v>
      </c>
      <c r="Y500" s="5" t="e">
        <f>IF(R500&lt;&gt;"",IF(R500=1,"",COUNTIFS($O$112:$O$1378,"&gt;40",#REF!,#REF!)),"")</f>
        <v>#REF!</v>
      </c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>
      <c r="A501" s="1">
        <f t="shared" si="30"/>
        <v>73147</v>
      </c>
      <c r="B501" s="2" t="str">
        <f t="shared" si="31"/>
        <v>2017111420197</v>
      </c>
      <c r="C501" s="1" t="str">
        <f t="shared" si="34"/>
        <v>20171114</v>
      </c>
      <c r="D501" s="1">
        <v>2017</v>
      </c>
      <c r="E501" s="1">
        <v>11</v>
      </c>
      <c r="F501" s="1">
        <v>14</v>
      </c>
      <c r="G501" s="1">
        <v>20</v>
      </c>
      <c r="H501" s="1">
        <v>19</v>
      </c>
      <c r="I501" s="1">
        <v>7</v>
      </c>
      <c r="J501" s="1">
        <v>220</v>
      </c>
      <c r="K501" s="1" t="s">
        <v>16</v>
      </c>
      <c r="L501" s="1" t="e">
        <f>IF(#REF!=#REF!,IF(K501="Stroke",IF(K502="Stroke",IF((J502-J501)&lt;0,1000+J502-J501,J502-J501),""),""),"")</f>
        <v>#REF!</v>
      </c>
      <c r="M501" s="1" t="s">
        <v>1</v>
      </c>
      <c r="N501" s="1" t="s">
        <v>2</v>
      </c>
      <c r="O501" s="1">
        <v>0</v>
      </c>
      <c r="P501" s="1" t="e">
        <f>IF(#REF!=#REF!,IF(K501="Stroke",IF(K502="Stroke",IF(#REF!=#REF!,IF(Q501=Q502,IF((J502-J501)&lt;0,1000+J502-J501-O501,J502-J501-O501),""),""),""),""),"")</f>
        <v>#REF!</v>
      </c>
      <c r="R501" s="1" t="e">
        <f>IF(#REF!&lt;&gt;#REF!,COUNTIFS($K$112:$K$1378,$K$112,#REF!,#REF!),"")</f>
        <v>#REF!</v>
      </c>
      <c r="S501" s="1" t="e">
        <f>IF(AND(#REF!&lt;&gt;#REF!,#REF!=#REF!,M501="positive",M502="negative"),1,"")</f>
        <v>#REF!</v>
      </c>
      <c r="T501" s="1" t="e">
        <f>IF(AND(#REF!=#REF!,K:K="stroke",M:M="positive",S501&lt;&gt;"1"),1,"")</f>
        <v>#REF!</v>
      </c>
      <c r="U501" s="1" t="e">
        <f>IF((AND(R501&lt;&gt;"",W501&lt;&gt;1,K:K="stroke",M:M="negative",#REF!=#REF!)),IF(W501&lt;&gt;0,"",1),"")</f>
        <v>#REF!</v>
      </c>
      <c r="V501" s="1" t="e">
        <f t="shared" si="36"/>
        <v>#REF!</v>
      </c>
      <c r="W501" s="1" t="e">
        <f>IF(#REF!&lt;&gt;#REF!,COUNTIFS($K$112:$K$1378,"up",#REF!,#REF!),"")</f>
        <v>#REF!</v>
      </c>
      <c r="X501" s="1" t="e">
        <f>IF(#REF!&lt;&gt;#REF!,COUNTIFS($K$112:$K$1378,"SRS",#REF!,#REF!),"")</f>
        <v>#REF!</v>
      </c>
      <c r="Y501" s="1" t="e">
        <f>IF(R501&lt;&gt;"",IF(R501=1,"",COUNTIFS($O$112:$O$1378,"&gt;40",#REF!,#REF!)),"")</f>
        <v>#REF!</v>
      </c>
    </row>
    <row r="502" spans="1:34">
      <c r="A502" s="1">
        <f t="shared" si="30"/>
        <v>73147</v>
      </c>
      <c r="B502" s="2" t="str">
        <f t="shared" si="31"/>
        <v>2017111420197</v>
      </c>
      <c r="C502" s="1" t="str">
        <f t="shared" si="34"/>
        <v>20171114</v>
      </c>
      <c r="D502" s="1">
        <v>2017</v>
      </c>
      <c r="E502" s="1">
        <v>11</v>
      </c>
      <c r="F502" s="1">
        <v>14</v>
      </c>
      <c r="G502" s="1">
        <v>20</v>
      </c>
      <c r="H502" s="1">
        <v>19</v>
      </c>
      <c r="I502" s="1">
        <v>7</v>
      </c>
      <c r="J502" s="1">
        <v>225</v>
      </c>
      <c r="K502" s="1" t="s">
        <v>11</v>
      </c>
      <c r="L502" s="1" t="e">
        <f>IF(#REF!=#REF!,IF(K502="Stroke",IF(K503="Stroke",IF((J503-J502)&lt;0,1000+J503-J502,J503-J502),""),""),"")</f>
        <v>#REF!</v>
      </c>
      <c r="M502" s="1" t="s">
        <v>1</v>
      </c>
      <c r="N502" s="1" t="s">
        <v>2</v>
      </c>
      <c r="O502" s="1">
        <v>2</v>
      </c>
      <c r="P502" s="1" t="e">
        <f>IF(#REF!=#REF!,IF(K502="Stroke",IF(K503="Stroke",IF(#REF!=#REF!,IF(Q502=Q503,IF((J503-J502)&lt;0,1000+J503-J502-O502,J503-J502-O502),""),""),""),""),"")</f>
        <v>#REF!</v>
      </c>
      <c r="Q502" s="1">
        <v>1</v>
      </c>
      <c r="R502" s="1" t="e">
        <f>IF(#REF!&lt;&gt;#REF!,COUNTIFS($K$112:$K$1378,$K$112,#REF!,#REF!),"")</f>
        <v>#REF!</v>
      </c>
      <c r="S502" s="1" t="e">
        <f>IF(AND(#REF!&lt;&gt;#REF!,#REF!=#REF!,M502="positive",M503="negative"),1,"")</f>
        <v>#REF!</v>
      </c>
      <c r="T502" s="1" t="e">
        <f>IF(AND(#REF!=#REF!,K:K="stroke",M:M="positive",S502&lt;&gt;"1"),1,"")</f>
        <v>#REF!</v>
      </c>
      <c r="U502" s="1" t="e">
        <f>IF((AND(R502&lt;&gt;"",W502&lt;&gt;1,K:K="stroke",M:M="negative",#REF!=#REF!)),IF(W502&lt;&gt;0,"",1),"")</f>
        <v>#REF!</v>
      </c>
      <c r="V502" s="1" t="e">
        <f t="shared" si="36"/>
        <v>#REF!</v>
      </c>
      <c r="W502" s="1" t="e">
        <f>IF(#REF!&lt;&gt;#REF!,COUNTIFS($K$112:$K$1378,"up",#REF!,#REF!),"")</f>
        <v>#REF!</v>
      </c>
      <c r="X502" s="1" t="e">
        <f>IF(#REF!&lt;&gt;#REF!,COUNTIFS($K$112:$K$1378,"SRS",#REF!,#REF!),"")</f>
        <v>#REF!</v>
      </c>
      <c r="Y502" s="1" t="e">
        <f>IF(R502&lt;&gt;"",IF(R502=1,"",COUNTIFS($O$112:$O$1378,"&gt;40",#REF!,#REF!)),"")</f>
        <v>#REF!</v>
      </c>
    </row>
    <row r="503" spans="1:34">
      <c r="A503" s="1">
        <f t="shared" si="30"/>
        <v>73147</v>
      </c>
      <c r="B503" s="2" t="str">
        <f t="shared" si="31"/>
        <v>2017111420197</v>
      </c>
      <c r="C503" s="1" t="str">
        <f t="shared" si="34"/>
        <v>20171114</v>
      </c>
      <c r="D503" s="1">
        <v>2017</v>
      </c>
      <c r="E503" s="1">
        <v>11</v>
      </c>
      <c r="F503" s="1">
        <v>14</v>
      </c>
      <c r="G503" s="1">
        <v>20</v>
      </c>
      <c r="H503" s="1">
        <v>19</v>
      </c>
      <c r="I503" s="1">
        <v>7</v>
      </c>
      <c r="J503" s="1">
        <v>228</v>
      </c>
      <c r="K503" s="1" t="s">
        <v>16</v>
      </c>
      <c r="L503" s="1" t="e">
        <f>IF(#REF!=#REF!,IF(K503="Stroke",IF(K504="Stroke",IF((J504-J503)&lt;0,1000+J504-J503,J504-J503),""),""),"")</f>
        <v>#REF!</v>
      </c>
      <c r="M503" s="1" t="s">
        <v>1</v>
      </c>
      <c r="N503" s="1" t="s">
        <v>2</v>
      </c>
      <c r="O503" s="1">
        <v>0</v>
      </c>
      <c r="P503" s="1" t="e">
        <f>IF(#REF!=#REF!,IF(K503="Stroke",IF(K504="Stroke",IF(#REF!=#REF!,IF(Q503=Q504,IF((J504-J503)&lt;0,1000+J504-J503-O503,J504-J503-O503),""),""),""),""),"")</f>
        <v>#REF!</v>
      </c>
      <c r="R503" s="1" t="e">
        <f>IF(#REF!&lt;&gt;#REF!,COUNTIFS($K$112:$K$1378,$K$112,#REF!,#REF!),"")</f>
        <v>#REF!</v>
      </c>
      <c r="S503" s="1" t="e">
        <f>IF(AND(#REF!&lt;&gt;#REF!,#REF!=#REF!,M503="positive",M504="negative"),1,"")</f>
        <v>#REF!</v>
      </c>
      <c r="T503" s="1" t="e">
        <f>IF(AND(#REF!=#REF!,K:K="stroke",M:M="positive",S503&lt;&gt;"1"),1,"")</f>
        <v>#REF!</v>
      </c>
      <c r="U503" s="1" t="e">
        <f>IF((AND(R503&lt;&gt;"",W503&lt;&gt;1,K:K="stroke",M:M="negative",#REF!=#REF!)),IF(W503&lt;&gt;0,"",1),"")</f>
        <v>#REF!</v>
      </c>
      <c r="V503" s="1" t="e">
        <f t="shared" si="36"/>
        <v>#REF!</v>
      </c>
      <c r="W503" s="1" t="e">
        <f>IF(#REF!&lt;&gt;#REF!,COUNTIFS($K$112:$K$1378,"up",#REF!,#REF!),"")</f>
        <v>#REF!</v>
      </c>
      <c r="X503" s="1" t="e">
        <f>IF(#REF!&lt;&gt;#REF!,COUNTIFS($K$112:$K$1378,"SRS",#REF!,#REF!),"")</f>
        <v>#REF!</v>
      </c>
      <c r="Y503" s="1" t="e">
        <f>IF(R503&lt;&gt;"",IF(R503=1,"",COUNTIFS($O$112:$O$1378,"&gt;40",#REF!,#REF!)),"")</f>
        <v>#REF!</v>
      </c>
    </row>
    <row r="504" spans="1:34">
      <c r="A504" s="1">
        <f t="shared" si="30"/>
        <v>73147</v>
      </c>
      <c r="B504" s="2" t="str">
        <f t="shared" si="31"/>
        <v>2017111420197</v>
      </c>
      <c r="C504" s="1" t="str">
        <f t="shared" si="34"/>
        <v>20171114</v>
      </c>
      <c r="D504" s="1">
        <v>2017</v>
      </c>
      <c r="E504" s="1">
        <v>11</v>
      </c>
      <c r="F504" s="1">
        <v>14</v>
      </c>
      <c r="G504" s="1">
        <v>20</v>
      </c>
      <c r="H504" s="1">
        <v>19</v>
      </c>
      <c r="I504" s="1">
        <v>7</v>
      </c>
      <c r="J504" s="1">
        <v>303</v>
      </c>
      <c r="K504" s="1" t="s">
        <v>11</v>
      </c>
      <c r="L504" s="1" t="e">
        <f>IF(#REF!=#REF!,IF(K504="Stroke",IF(K505="Stroke",IF((J505-J504)&lt;0,1000+J505-J504,J505-J504),""),""),"")</f>
        <v>#REF!</v>
      </c>
      <c r="M504" s="1" t="s">
        <v>1</v>
      </c>
      <c r="N504" s="1" t="s">
        <v>2</v>
      </c>
      <c r="O504" s="1">
        <v>4</v>
      </c>
      <c r="P504" s="1" t="e">
        <f>IF(#REF!=#REF!,IF(K504="Stroke",IF(K505="Stroke",IF(#REF!=#REF!,IF(Q504=Q505,IF((J505-J504)&lt;0,1000+J505-J504-O504,J505-J504-O504),""),""),""),""),"")</f>
        <v>#REF!</v>
      </c>
      <c r="Q504" s="1">
        <v>1</v>
      </c>
      <c r="R504" s="1" t="e">
        <f>IF(#REF!&lt;&gt;#REF!,COUNTIFS($K$112:$K$1378,$K$112,#REF!,#REF!),"")</f>
        <v>#REF!</v>
      </c>
      <c r="S504" s="1" t="e">
        <f>IF(AND(#REF!&lt;&gt;#REF!,#REF!=#REF!,M504="positive",M505="negative"),1,"")</f>
        <v>#REF!</v>
      </c>
      <c r="T504" s="1" t="e">
        <f>IF(AND(#REF!=#REF!,K:K="stroke",M:M="positive",S504&lt;&gt;"1"),1,"")</f>
        <v>#REF!</v>
      </c>
      <c r="U504" s="1" t="e">
        <f>IF((AND(R504&lt;&gt;"",W504&lt;&gt;1,K:K="stroke",M:M="negative",#REF!=#REF!)),IF(W504&lt;&gt;0,"",1),"")</f>
        <v>#REF!</v>
      </c>
      <c r="V504" s="1" t="e">
        <f t="shared" si="36"/>
        <v>#REF!</v>
      </c>
      <c r="W504" s="1" t="e">
        <f>IF(#REF!&lt;&gt;#REF!,COUNTIFS($K$112:$K$1378,"up",#REF!,#REF!),"")</f>
        <v>#REF!</v>
      </c>
      <c r="X504" s="1" t="e">
        <f>IF(#REF!&lt;&gt;#REF!,COUNTIFS($K$112:$K$1378,"SRS",#REF!,#REF!),"")</f>
        <v>#REF!</v>
      </c>
      <c r="Y504" s="1" t="e">
        <f>IF(R504&lt;&gt;"",IF(R504=1,"",COUNTIFS($O$112:$O$1378,"&gt;40",#REF!,#REF!)),"")</f>
        <v>#REF!</v>
      </c>
    </row>
    <row r="505" spans="1:34">
      <c r="A505" s="1">
        <f t="shared" si="30"/>
        <v>73147</v>
      </c>
      <c r="B505" s="2" t="str">
        <f t="shared" si="31"/>
        <v>2017111420197</v>
      </c>
      <c r="C505" s="1" t="str">
        <f t="shared" si="34"/>
        <v>20171114</v>
      </c>
      <c r="D505" s="1">
        <v>2017</v>
      </c>
      <c r="E505" s="1">
        <v>11</v>
      </c>
      <c r="F505" s="1">
        <v>14</v>
      </c>
      <c r="G505" s="1">
        <v>20</v>
      </c>
      <c r="H505" s="1">
        <v>19</v>
      </c>
      <c r="I505" s="1">
        <v>7</v>
      </c>
      <c r="J505" s="1">
        <v>321</v>
      </c>
      <c r="K505" s="1" t="s">
        <v>11</v>
      </c>
      <c r="L505" s="1" t="e">
        <f>IF(#REF!=#REF!,IF(K505="Stroke",IF(K506="Stroke",IF((J506-J505)&lt;0,1000+J506-J505,J506-J505),""),""),"")</f>
        <v>#REF!</v>
      </c>
      <c r="M505" s="1" t="s">
        <v>1</v>
      </c>
      <c r="N505" s="1" t="s">
        <v>2</v>
      </c>
      <c r="O505" s="1">
        <v>6</v>
      </c>
      <c r="P505" s="1" t="e">
        <f>IF(#REF!=#REF!,IF(K505="Stroke",IF(K506="Stroke",IF(#REF!=#REF!,IF(Q505=Q506,IF((J506-J505)&lt;0,1000+J506-J505-O505,J506-J505-O505),""),""),""),""),"")</f>
        <v>#REF!</v>
      </c>
      <c r="Q505" s="1">
        <v>1</v>
      </c>
      <c r="R505" s="1" t="e">
        <f>IF(#REF!&lt;&gt;#REF!,COUNTIFS($K$112:$K$1378,$K$112,#REF!,#REF!),"")</f>
        <v>#REF!</v>
      </c>
      <c r="S505" s="1" t="e">
        <f>IF(AND(#REF!&lt;&gt;#REF!,#REF!=#REF!,M505="positive",M506="negative"),1,"")</f>
        <v>#REF!</v>
      </c>
      <c r="T505" s="1" t="e">
        <f>IF(AND(#REF!=#REF!,K:K="stroke",M:M="positive",S505&lt;&gt;"1"),1,"")</f>
        <v>#REF!</v>
      </c>
      <c r="U505" s="1" t="e">
        <f>IF((AND(R505&lt;&gt;"",W505&lt;&gt;1,K:K="stroke",M:M="negative",#REF!=#REF!)),IF(W505&lt;&gt;0,"",1),"")</f>
        <v>#REF!</v>
      </c>
      <c r="V505" s="1" t="e">
        <f t="shared" si="36"/>
        <v>#REF!</v>
      </c>
      <c r="W505" s="1" t="e">
        <f>IF(#REF!&lt;&gt;#REF!,COUNTIFS($K$112:$K$1378,"up",#REF!,#REF!),"")</f>
        <v>#REF!</v>
      </c>
      <c r="X505" s="1" t="e">
        <f>IF(#REF!&lt;&gt;#REF!,COUNTIFS($K$112:$K$1378,"SRS",#REF!,#REF!),"")</f>
        <v>#REF!</v>
      </c>
      <c r="Y505" s="1" t="e">
        <f>IF(R505&lt;&gt;"",IF(R505=1,"",COUNTIFS($O$112:$O$1378,"&gt;40",#REF!,#REF!)),"")</f>
        <v>#REF!</v>
      </c>
    </row>
    <row r="506" spans="1:34">
      <c r="A506" s="1">
        <f t="shared" si="30"/>
        <v>73147</v>
      </c>
      <c r="B506" s="2" t="str">
        <f t="shared" si="31"/>
        <v>2017111420197</v>
      </c>
      <c r="C506" s="1" t="str">
        <f t="shared" si="34"/>
        <v>20171114</v>
      </c>
      <c r="D506" s="1">
        <v>2017</v>
      </c>
      <c r="E506" s="1">
        <v>11</v>
      </c>
      <c r="F506" s="1">
        <v>14</v>
      </c>
      <c r="G506" s="1">
        <v>20</v>
      </c>
      <c r="H506" s="1">
        <v>19</v>
      </c>
      <c r="I506" s="1">
        <v>7</v>
      </c>
      <c r="J506" s="1">
        <v>324</v>
      </c>
      <c r="K506" s="1" t="s">
        <v>4</v>
      </c>
      <c r="L506" s="1" t="e">
        <f>IF(#REF!=#REF!,IF(K506="Stroke",IF(K507="Stroke",IF((J507-J506)&lt;0,1000+J507-J506,J507-J506),""),""),"")</f>
        <v>#REF!</v>
      </c>
      <c r="M506" s="1" t="s">
        <v>1</v>
      </c>
      <c r="N506" s="1" t="s">
        <v>2</v>
      </c>
      <c r="O506" s="1">
        <v>0</v>
      </c>
      <c r="P506" s="1" t="e">
        <f>IF(#REF!=#REF!,IF(K506="Stroke",IF(K507="Stroke",IF(#REF!=#REF!,IF(Q506=Q507,IF((J507-J506)&lt;0,1000+J507-J506-O506,J507-J506-O506),""),""),""),""),"")</f>
        <v>#REF!</v>
      </c>
      <c r="Q506" s="1">
        <v>1</v>
      </c>
      <c r="R506" s="1" t="e">
        <f>IF(#REF!&lt;&gt;#REF!,COUNTIFS($K$112:$K$1378,$K$112,#REF!,#REF!),"")</f>
        <v>#REF!</v>
      </c>
      <c r="S506" s="1" t="e">
        <f>IF(AND(#REF!&lt;&gt;#REF!,#REF!=#REF!,M506="positive",M507="negative"),1,"")</f>
        <v>#REF!</v>
      </c>
      <c r="T506" s="1" t="e">
        <f>IF(AND(#REF!=#REF!,K:K="stroke",M:M="positive",S506&lt;&gt;"1"),1,"")</f>
        <v>#REF!</v>
      </c>
      <c r="U506" s="1" t="e">
        <f>IF((AND(R506&lt;&gt;"",W506&lt;&gt;1,K:K="stroke",M:M="negative",#REF!=#REF!)),IF(W506&lt;&gt;0,"",1),"")</f>
        <v>#REF!</v>
      </c>
      <c r="V506" s="1" t="e">
        <f t="shared" si="36"/>
        <v>#REF!</v>
      </c>
      <c r="W506" s="1" t="e">
        <f>IF(#REF!&lt;&gt;#REF!,COUNTIFS($K$112:$K$1378,"up",#REF!,#REF!),"")</f>
        <v>#REF!</v>
      </c>
      <c r="X506" s="1" t="e">
        <f>IF(#REF!&lt;&gt;#REF!,COUNTIFS($K$112:$K$1378,"SRS",#REF!,#REF!),"")</f>
        <v>#REF!</v>
      </c>
      <c r="Y506" s="1" t="e">
        <f>IF(R506&lt;&gt;"",IF(R506=1,"",COUNTIFS($O$112:$O$1378,"&gt;40",#REF!,#REF!)),"")</f>
        <v>#REF!</v>
      </c>
    </row>
    <row r="507" spans="1:34">
      <c r="A507" s="1">
        <f t="shared" si="30"/>
        <v>73147</v>
      </c>
      <c r="B507" s="2" t="str">
        <f t="shared" si="31"/>
        <v>2017111420197</v>
      </c>
      <c r="C507" s="1" t="str">
        <f t="shared" si="34"/>
        <v>20171114</v>
      </c>
      <c r="D507" s="1">
        <v>2017</v>
      </c>
      <c r="E507" s="1">
        <v>11</v>
      </c>
      <c r="F507" s="1">
        <v>14</v>
      </c>
      <c r="G507" s="1">
        <v>20</v>
      </c>
      <c r="H507" s="1">
        <v>19</v>
      </c>
      <c r="I507" s="1">
        <v>7</v>
      </c>
      <c r="J507" s="1">
        <v>361</v>
      </c>
      <c r="K507" s="1" t="s">
        <v>11</v>
      </c>
      <c r="L507" s="1" t="e">
        <f>IF(#REF!=#REF!,IF(K507="Stroke",IF(K508="Stroke",IF((J508-J507)&lt;0,1000+J508-J507,J508-J507),""),""),"")</f>
        <v>#REF!</v>
      </c>
      <c r="M507" s="1" t="s">
        <v>1</v>
      </c>
      <c r="N507" s="1" t="s">
        <v>2</v>
      </c>
      <c r="O507" s="1">
        <v>5</v>
      </c>
      <c r="P507" s="1" t="e">
        <f>IF(#REF!=#REF!,IF(K507="Stroke",IF(K508="Stroke",IF(#REF!=#REF!,IF(Q507=Q508,IF((J508-J507)&lt;0,1000+J508-J507-O507,J508-J507-O507),""),""),""),""),"")</f>
        <v>#REF!</v>
      </c>
      <c r="Q507" s="1">
        <v>1</v>
      </c>
      <c r="R507" s="1" t="e">
        <f>IF(#REF!&lt;&gt;#REF!,COUNTIFS($K$112:$K$1378,$K$112,#REF!,#REF!),"")</f>
        <v>#REF!</v>
      </c>
      <c r="S507" s="1" t="e">
        <f>IF(AND(#REF!&lt;&gt;#REF!,#REF!=#REF!,M507="positive",M508="negative"),1,"")</f>
        <v>#REF!</v>
      </c>
      <c r="T507" s="1" t="e">
        <f>IF(AND(#REF!=#REF!,K:K="stroke",M:M="positive",S507&lt;&gt;"1"),1,"")</f>
        <v>#REF!</v>
      </c>
      <c r="U507" s="1" t="e">
        <f>IF((AND(R507&lt;&gt;"",W507&lt;&gt;1,K:K="stroke",M:M="negative",#REF!=#REF!)),IF(W507&lt;&gt;0,"",1),"")</f>
        <v>#REF!</v>
      </c>
      <c r="V507" s="1" t="e">
        <f t="shared" si="36"/>
        <v>#REF!</v>
      </c>
      <c r="W507" s="1" t="e">
        <f>IF(#REF!&lt;&gt;#REF!,COUNTIFS($K$112:$K$1378,"up",#REF!,#REF!),"")</f>
        <v>#REF!</v>
      </c>
      <c r="X507" s="1" t="e">
        <f>IF(#REF!&lt;&gt;#REF!,COUNTIFS($K$112:$K$1378,"SRS",#REF!,#REF!),"")</f>
        <v>#REF!</v>
      </c>
      <c r="Y507" s="1" t="e">
        <f>IF(R507&lt;&gt;"",IF(R507=1,"",COUNTIFS($O$112:$O$1378,"&gt;40",#REF!,#REF!)),"")</f>
        <v>#REF!</v>
      </c>
    </row>
    <row r="508" spans="1:34" s="5" customFormat="1">
      <c r="A508" s="1">
        <f t="shared" si="30"/>
        <v>73147</v>
      </c>
      <c r="B508" s="2" t="str">
        <f t="shared" si="31"/>
        <v>2017111420197</v>
      </c>
      <c r="C508" s="1" t="str">
        <f t="shared" si="34"/>
        <v>20171114</v>
      </c>
      <c r="D508" s="1">
        <v>2017</v>
      </c>
      <c r="E508" s="1">
        <v>11</v>
      </c>
      <c r="F508" s="1">
        <v>14</v>
      </c>
      <c r="G508" s="1">
        <v>20</v>
      </c>
      <c r="H508" s="1">
        <v>19</v>
      </c>
      <c r="I508" s="1">
        <v>7</v>
      </c>
      <c r="J508" s="1">
        <v>462</v>
      </c>
      <c r="K508" s="1" t="s">
        <v>11</v>
      </c>
      <c r="L508" s="1" t="e">
        <f>IF(#REF!=#REF!,IF(K508="Stroke",IF(K509="Stroke",IF((J509-J508)&lt;0,1000+J509-J508,J509-J508),""),""),"")</f>
        <v>#REF!</v>
      </c>
      <c r="M508" s="1" t="s">
        <v>1</v>
      </c>
      <c r="N508" s="1" t="s">
        <v>2</v>
      </c>
      <c r="O508" s="1">
        <v>5</v>
      </c>
      <c r="P508" s="1" t="e">
        <f>IF(#REF!=#REF!,IF(K508="Stroke",IF(K509="Stroke",IF(#REF!=#REF!,IF(Q508=Q509,IF((J509-J508)&lt;0,1000+J509-J508-O508,J509-J508-O508),""),""),""),""),"")</f>
        <v>#REF!</v>
      </c>
      <c r="Q508" s="1">
        <v>1</v>
      </c>
      <c r="R508" s="1" t="e">
        <f>IF(#REF!&lt;&gt;#REF!,COUNTIFS($K$112:$K$1378,$K$112,#REF!,#REF!),"")</f>
        <v>#REF!</v>
      </c>
      <c r="S508" s="1" t="e">
        <f>IF(AND(#REF!&lt;&gt;#REF!,#REF!=#REF!,M508="positive",M509="negative"),1,"")</f>
        <v>#REF!</v>
      </c>
      <c r="T508" s="1" t="e">
        <f>IF(AND(#REF!=#REF!,K:K="stroke",M:M="positive",S508&lt;&gt;"1"),1,"")</f>
        <v>#REF!</v>
      </c>
      <c r="U508" s="1" t="e">
        <f>IF((AND(R508&lt;&gt;"",W508&lt;&gt;1,K:K="stroke",M:M="negative",#REF!=#REF!)),IF(W508&lt;&gt;0,"",1),"")</f>
        <v>#REF!</v>
      </c>
      <c r="V508" s="1" t="e">
        <f t="shared" si="36"/>
        <v>#REF!</v>
      </c>
      <c r="W508" s="1" t="e">
        <f>IF(#REF!&lt;&gt;#REF!,COUNTIFS($K$112:$K$1378,"up",#REF!,#REF!),"")</f>
        <v>#REF!</v>
      </c>
      <c r="X508" s="1" t="e">
        <f>IF(#REF!&lt;&gt;#REF!,COUNTIFS($K$112:$K$1378,"SRS",#REF!,#REF!),"")</f>
        <v>#REF!</v>
      </c>
      <c r="Y508" s="1" t="e">
        <f>IF(R508&lt;&gt;"",IF(R508=1,"",COUNTIFS($O$112:$O$1378,"&gt;40",#REF!,#REF!)),"")</f>
        <v>#REF!</v>
      </c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>
      <c r="A509" s="1">
        <f t="shared" si="30"/>
        <v>73147</v>
      </c>
      <c r="B509" s="2" t="str">
        <f t="shared" si="31"/>
        <v>2017111420197</v>
      </c>
      <c r="C509" s="1" t="str">
        <f t="shared" si="34"/>
        <v>20171114</v>
      </c>
      <c r="D509" s="1">
        <v>2017</v>
      </c>
      <c r="E509" s="1">
        <v>11</v>
      </c>
      <c r="F509" s="1">
        <v>14</v>
      </c>
      <c r="G509" s="1">
        <v>20</v>
      </c>
      <c r="H509" s="1">
        <v>19</v>
      </c>
      <c r="I509" s="1">
        <v>7</v>
      </c>
      <c r="J509" s="1">
        <v>483</v>
      </c>
      <c r="K509" s="1" t="s">
        <v>11</v>
      </c>
      <c r="L509" s="1" t="e">
        <f>IF(#REF!=#REF!,IF(K509="Stroke",IF(K510="Stroke",IF((J510-J509)&lt;0,1000+J510-J509,J510-J509),""),""),"")</f>
        <v>#REF!</v>
      </c>
      <c r="M509" s="1" t="s">
        <v>1</v>
      </c>
      <c r="N509" s="1" t="s">
        <v>2</v>
      </c>
      <c r="O509" s="1">
        <v>2</v>
      </c>
      <c r="P509" s="1" t="e">
        <f>IF(#REF!=#REF!,IF(K509="Stroke",IF(K510="Stroke",IF(#REF!=#REF!,IF(Q509=Q510,IF((J510-J509)&lt;0,1000+J510-J509-O509,J510-J509-O509),""),""),""),""),"")</f>
        <v>#REF!</v>
      </c>
      <c r="Q509" s="1">
        <v>1</v>
      </c>
      <c r="R509" s="1" t="e">
        <f>IF(#REF!&lt;&gt;#REF!,COUNTIFS($K$112:$K$1378,$K$112,#REF!,#REF!),"")</f>
        <v>#REF!</v>
      </c>
      <c r="S509" s="1" t="e">
        <f>IF(AND(#REF!&lt;&gt;#REF!,#REF!=#REF!,M509="positive",M510="negative"),1,"")</f>
        <v>#REF!</v>
      </c>
      <c r="T509" s="1" t="e">
        <f>IF(AND(#REF!=#REF!,K:K="stroke",M:M="positive",S509&lt;&gt;"1"),1,"")</f>
        <v>#REF!</v>
      </c>
      <c r="U509" s="1" t="e">
        <f>IF((AND(R509&lt;&gt;"",W509&lt;&gt;1,K:K="stroke",M:M="negative",#REF!=#REF!)),IF(W509&lt;&gt;0,"",1),"")</f>
        <v>#REF!</v>
      </c>
      <c r="V509" s="1" t="e">
        <f t="shared" si="36"/>
        <v>#REF!</v>
      </c>
      <c r="W509" s="1" t="e">
        <f>IF(#REF!&lt;&gt;#REF!,COUNTIFS($K$112:$K$1378,"up",#REF!,#REF!),"")</f>
        <v>#REF!</v>
      </c>
      <c r="X509" s="1" t="e">
        <f>IF(#REF!&lt;&gt;#REF!,COUNTIFS($K$112:$K$1378,"SRS",#REF!,#REF!),"")</f>
        <v>#REF!</v>
      </c>
      <c r="Y509" s="1" t="e">
        <f>IF(R509&lt;&gt;"",IF(R509=1,"",COUNTIFS($O$112:$O$1378,"&gt;40",#REF!,#REF!)),"")</f>
        <v>#REF!</v>
      </c>
    </row>
    <row r="510" spans="1:34">
      <c r="A510" s="1">
        <f t="shared" si="30"/>
        <v>73147</v>
      </c>
      <c r="B510" s="2" t="str">
        <f t="shared" si="31"/>
        <v>2017111420197</v>
      </c>
      <c r="C510" s="1" t="str">
        <f t="shared" si="34"/>
        <v>20171114</v>
      </c>
      <c r="D510" s="1">
        <v>2017</v>
      </c>
      <c r="E510" s="1">
        <v>11</v>
      </c>
      <c r="F510" s="1">
        <v>14</v>
      </c>
      <c r="G510" s="1">
        <v>20</v>
      </c>
      <c r="H510" s="1">
        <v>19</v>
      </c>
      <c r="I510" s="1">
        <v>7</v>
      </c>
      <c r="J510" s="1">
        <v>509</v>
      </c>
      <c r="K510" s="1" t="s">
        <v>11</v>
      </c>
      <c r="L510" s="1" t="e">
        <f>IF(#REF!=#REF!,IF(K510="Stroke",IF(K511="Stroke",IF((J511-J510)&lt;0,1000+J511-J510,J511-J510),""),""),"")</f>
        <v>#REF!</v>
      </c>
      <c r="M510" s="1" t="s">
        <v>1</v>
      </c>
      <c r="N510" s="1" t="s">
        <v>2</v>
      </c>
      <c r="O510" s="1">
        <v>5</v>
      </c>
      <c r="P510" s="1" t="e">
        <f>IF(#REF!=#REF!,IF(K510="Stroke",IF(K511="Stroke",IF(#REF!=#REF!,IF(Q510=Q511,IF((J511-J510)&lt;0,1000+J511-J510-O510,J511-J510-O510),""),""),""),""),"")</f>
        <v>#REF!</v>
      </c>
      <c r="Q510" s="1">
        <v>1</v>
      </c>
      <c r="R510" s="1" t="e">
        <f>IF(#REF!&lt;&gt;#REF!,COUNTIFS($K$112:$K$1378,$K$112,#REF!,#REF!),"")</f>
        <v>#REF!</v>
      </c>
      <c r="S510" s="1" t="e">
        <f>IF(AND(#REF!&lt;&gt;#REF!,#REF!=#REF!,M510="positive",M511="negative"),1,"")</f>
        <v>#REF!</v>
      </c>
      <c r="T510" s="1" t="e">
        <f>IF(AND(#REF!=#REF!,K:K="stroke",M:M="positive",S510&lt;&gt;"1"),1,"")</f>
        <v>#REF!</v>
      </c>
      <c r="U510" s="1" t="e">
        <f>IF((AND(R510&lt;&gt;"",W510&lt;&gt;1,K:K="stroke",M:M="negative",#REF!=#REF!)),IF(W510&lt;&gt;0,"",1),"")</f>
        <v>#REF!</v>
      </c>
      <c r="V510" s="1" t="e">
        <f t="shared" si="36"/>
        <v>#REF!</v>
      </c>
      <c r="W510" s="1" t="e">
        <f>IF(#REF!&lt;&gt;#REF!,COUNTIFS($K$112:$K$1378,"up",#REF!,#REF!),"")</f>
        <v>#REF!</v>
      </c>
      <c r="X510" s="1" t="e">
        <f>IF(#REF!&lt;&gt;#REF!,COUNTIFS($K$112:$K$1378,"SRS",#REF!,#REF!),"")</f>
        <v>#REF!</v>
      </c>
      <c r="Y510" s="1" t="e">
        <f>IF(R510&lt;&gt;"",IF(R510=1,"",COUNTIFS($O$112:$O$1378,"&gt;40",#REF!,#REF!)),"")</f>
        <v>#REF!</v>
      </c>
    </row>
    <row r="511" spans="1:34">
      <c r="A511" s="1">
        <f t="shared" si="30"/>
        <v>73147</v>
      </c>
      <c r="B511" s="2" t="str">
        <f t="shared" si="31"/>
        <v>2017111420197</v>
      </c>
      <c r="C511" s="1" t="str">
        <f t="shared" si="34"/>
        <v>20171114</v>
      </c>
      <c r="D511" s="1">
        <v>2017</v>
      </c>
      <c r="E511" s="1">
        <v>11</v>
      </c>
      <c r="F511" s="1">
        <v>14</v>
      </c>
      <c r="G511" s="1">
        <v>20</v>
      </c>
      <c r="H511" s="1">
        <v>19</v>
      </c>
      <c r="I511" s="1">
        <v>7</v>
      </c>
      <c r="J511" s="1">
        <v>544</v>
      </c>
      <c r="K511" s="1" t="s">
        <v>11</v>
      </c>
      <c r="L511" s="1" t="e">
        <f>IF(#REF!=#REF!,IF(K511="Stroke",IF(K512="Stroke",IF((J512-J511)&lt;0,1000+J512-J511,J512-J511),""),""),"")</f>
        <v>#REF!</v>
      </c>
      <c r="M511" s="1" t="s">
        <v>1</v>
      </c>
      <c r="N511" s="1" t="s">
        <v>2</v>
      </c>
      <c r="O511" s="1">
        <v>4</v>
      </c>
      <c r="P511" s="1" t="e">
        <f>IF(#REF!=#REF!,IF(K511="Stroke",IF(K512="Stroke",IF(#REF!=#REF!,IF(Q511=Q512,IF((J512-J511)&lt;0,1000+J512-J511-O511,J512-J511-O511),""),""),""),""),"")</f>
        <v>#REF!</v>
      </c>
      <c r="Q511" s="1">
        <v>1</v>
      </c>
      <c r="R511" s="1" t="e">
        <f>IF(#REF!&lt;&gt;#REF!,COUNTIFS($K$112:$K$1378,$K$112,#REF!,#REF!),"")</f>
        <v>#REF!</v>
      </c>
      <c r="S511" s="1" t="e">
        <f>IF(AND(#REF!&lt;&gt;#REF!,#REF!=#REF!,M511="positive",M512="negative"),1,"")</f>
        <v>#REF!</v>
      </c>
      <c r="T511" s="1" t="e">
        <f>IF(AND(#REF!=#REF!,K:K="stroke",M:M="positive",S511&lt;&gt;"1"),1,"")</f>
        <v>#REF!</v>
      </c>
      <c r="U511" s="1" t="e">
        <f>IF((AND(R511&lt;&gt;"",W511&lt;&gt;1,K:K="stroke",M:M="negative",#REF!=#REF!)),IF(W511&lt;&gt;0,"",1),"")</f>
        <v>#REF!</v>
      </c>
      <c r="V511" s="1" t="e">
        <f t="shared" si="36"/>
        <v>#REF!</v>
      </c>
      <c r="W511" s="1" t="e">
        <f>IF(#REF!&lt;&gt;#REF!,COUNTIFS($K$112:$K$1378,"up",#REF!,#REF!),"")</f>
        <v>#REF!</v>
      </c>
      <c r="X511" s="1" t="e">
        <f>IF(#REF!&lt;&gt;#REF!,COUNTIFS($K$112:$K$1378,"SRS",#REF!,#REF!),"")</f>
        <v>#REF!</v>
      </c>
      <c r="Y511" s="1" t="e">
        <f>IF(R511&lt;&gt;"",IF(R511=1,"",COUNTIFS($O$112:$O$1378,"&gt;40",#REF!,#REF!)),"")</f>
        <v>#REF!</v>
      </c>
    </row>
    <row r="512" spans="1:34">
      <c r="A512" s="1">
        <f t="shared" si="30"/>
        <v>73147</v>
      </c>
      <c r="B512" s="2" t="str">
        <f t="shared" si="31"/>
        <v>2017111420197</v>
      </c>
      <c r="C512" s="1" t="str">
        <f t="shared" si="34"/>
        <v>20171114</v>
      </c>
      <c r="D512" s="1">
        <v>2017</v>
      </c>
      <c r="E512" s="1">
        <v>11</v>
      </c>
      <c r="F512" s="1">
        <v>14</v>
      </c>
      <c r="G512" s="1">
        <v>20</v>
      </c>
      <c r="H512" s="1">
        <v>19</v>
      </c>
      <c r="I512" s="1">
        <v>7</v>
      </c>
      <c r="J512" s="1">
        <v>637</v>
      </c>
      <c r="K512" s="1" t="s">
        <v>11</v>
      </c>
      <c r="L512" s="1" t="e">
        <f>IF(#REF!=#REF!,IF(K512="Stroke",IF(K513="Stroke",IF((J513-J512)&lt;0,1000+J513-J512,J513-J512),""),""),"")</f>
        <v>#REF!</v>
      </c>
      <c r="M512" s="1" t="s">
        <v>1</v>
      </c>
      <c r="N512" s="1" t="s">
        <v>2</v>
      </c>
      <c r="O512" s="1">
        <v>16</v>
      </c>
      <c r="P512" s="1" t="e">
        <f>IF(#REF!=#REF!,IF(K512="Stroke",IF(K513="Stroke",IF(#REF!=#REF!,IF(Q512=Q513,IF((J513-J512)&lt;0,1000+J513-J512-O512,J513-J512-O512),""),""),""),""),"")</f>
        <v>#REF!</v>
      </c>
      <c r="Q512" s="1">
        <v>1</v>
      </c>
      <c r="R512" s="1" t="e">
        <f>IF(#REF!&lt;&gt;#REF!,COUNTIFS($K$112:$K$1378,$K$112,#REF!,#REF!),"")</f>
        <v>#REF!</v>
      </c>
      <c r="S512" s="1" t="e">
        <f>IF(AND(#REF!&lt;&gt;#REF!,#REF!=#REF!,M512="positive",M513="negative"),1,"")</f>
        <v>#REF!</v>
      </c>
      <c r="T512" s="1" t="e">
        <f>IF(AND(#REF!=#REF!,K:K="stroke",M:M="positive",S512&lt;&gt;"1"),1,"")</f>
        <v>#REF!</v>
      </c>
      <c r="U512" s="1" t="e">
        <f>IF((AND(R512&lt;&gt;"",W512&lt;&gt;1,K:K="stroke",M:M="negative",#REF!=#REF!)),IF(W512&lt;&gt;0,"",1),"")</f>
        <v>#REF!</v>
      </c>
      <c r="V512" s="1" t="e">
        <f t="shared" si="36"/>
        <v>#REF!</v>
      </c>
      <c r="W512" s="1" t="e">
        <f>IF(#REF!&lt;&gt;#REF!,COUNTIFS($K$112:$K$1378,"up",#REF!,#REF!),"")</f>
        <v>#REF!</v>
      </c>
      <c r="X512" s="1" t="e">
        <f>IF(#REF!&lt;&gt;#REF!,COUNTIFS($K$112:$K$1378,"SRS",#REF!,#REF!),"")</f>
        <v>#REF!</v>
      </c>
      <c r="Y512" s="1" t="e">
        <f>IF(R512&lt;&gt;"",IF(R512=1,"",COUNTIFS($O$112:$O$1378,"&gt;40",#REF!,#REF!)),"")</f>
        <v>#REF!</v>
      </c>
    </row>
    <row r="513" spans="1:34">
      <c r="A513" s="1">
        <f t="shared" ref="A513:A576" si="37">I513+(H513*60)+(G513*3600)</f>
        <v>73147</v>
      </c>
      <c r="B513" s="2" t="str">
        <f t="shared" ref="B513:B576" si="38">CONCATENATE(D513,E513,F513,G513,H513,I513)</f>
        <v>2017111420197</v>
      </c>
      <c r="C513" s="1" t="str">
        <f t="shared" si="34"/>
        <v>20171114</v>
      </c>
      <c r="D513" s="1">
        <v>2017</v>
      </c>
      <c r="E513" s="1">
        <v>11</v>
      </c>
      <c r="F513" s="1">
        <v>14</v>
      </c>
      <c r="G513" s="1">
        <v>20</v>
      </c>
      <c r="H513" s="1">
        <v>19</v>
      </c>
      <c r="I513" s="1">
        <v>7</v>
      </c>
      <c r="J513" s="1">
        <v>703</v>
      </c>
      <c r="K513" s="1" t="s">
        <v>11</v>
      </c>
      <c r="L513" s="1" t="e">
        <f>IF(#REF!=#REF!,IF(K513="Stroke",IF(K514="Stroke",IF((J514-J513)&lt;0,1000+J514-J513,J514-J513),""),""),"")</f>
        <v>#REF!</v>
      </c>
      <c r="M513" s="1" t="s">
        <v>1</v>
      </c>
      <c r="N513" s="1" t="s">
        <v>2</v>
      </c>
      <c r="O513" s="1">
        <v>3</v>
      </c>
      <c r="P513" s="1" t="e">
        <f>IF(#REF!=#REF!,IF(K513="Stroke",IF(K514="Stroke",IF(#REF!=#REF!,IF(Q513=Q514,IF((J514-J513)&lt;0,1000+J514-J513-O513,J514-J513-O513),""),""),""),""),"")</f>
        <v>#REF!</v>
      </c>
      <c r="Q513" s="1">
        <v>1</v>
      </c>
      <c r="R513" s="1" t="e">
        <f>IF(#REF!&lt;&gt;#REF!,COUNTIFS($K$112:$K$1378,$K$112,#REF!,#REF!),"")</f>
        <v>#REF!</v>
      </c>
      <c r="S513" s="1" t="e">
        <f>IF(AND(#REF!&lt;&gt;#REF!,#REF!=#REF!,M513="positive",M514="negative"),1,"")</f>
        <v>#REF!</v>
      </c>
      <c r="T513" s="1" t="e">
        <f>IF(AND(#REF!=#REF!,K:K="stroke",M:M="positive",S513&lt;&gt;"1"),1,"")</f>
        <v>#REF!</v>
      </c>
      <c r="U513" s="1" t="e">
        <f>IF((AND(R513&lt;&gt;"",W513&lt;&gt;1,K:K="stroke",M:M="negative",#REF!=#REF!)),IF(W513&lt;&gt;0,"",1),"")</f>
        <v>#REF!</v>
      </c>
      <c r="V513" s="1" t="e">
        <f t="shared" si="36"/>
        <v>#REF!</v>
      </c>
      <c r="W513" s="1" t="e">
        <f>IF(#REF!&lt;&gt;#REF!,COUNTIFS($K$112:$K$1378,"up",#REF!,#REF!),"")</f>
        <v>#REF!</v>
      </c>
      <c r="X513" s="1" t="e">
        <f>IF(#REF!&lt;&gt;#REF!,COUNTIFS($K$112:$K$1378,"SRS",#REF!,#REF!),"")</f>
        <v>#REF!</v>
      </c>
      <c r="Y513" s="1" t="e">
        <f>IF(R513&lt;&gt;"",IF(R513=1,"",COUNTIFS($O$112:$O$1378,"&gt;40",#REF!,#REF!)),"")</f>
        <v>#REF!</v>
      </c>
    </row>
    <row r="514" spans="1:34" s="5" customFormat="1">
      <c r="A514" s="1">
        <f t="shared" si="37"/>
        <v>73147</v>
      </c>
      <c r="B514" s="2" t="str">
        <f t="shared" si="38"/>
        <v>2017111420197</v>
      </c>
      <c r="C514" s="1" t="str">
        <f t="shared" si="34"/>
        <v>20171114</v>
      </c>
      <c r="D514" s="1">
        <v>2017</v>
      </c>
      <c r="E514" s="1">
        <v>11</v>
      </c>
      <c r="F514" s="1">
        <v>14</v>
      </c>
      <c r="G514" s="1">
        <v>20</v>
      </c>
      <c r="H514" s="1">
        <v>19</v>
      </c>
      <c r="I514" s="1">
        <v>7</v>
      </c>
      <c r="J514" s="1">
        <v>724</v>
      </c>
      <c r="K514" s="1" t="s">
        <v>11</v>
      </c>
      <c r="L514" s="1" t="e">
        <f>IF(#REF!=#REF!,IF(K514="Stroke",IF(K515="Stroke",IF((J515-J514)&lt;0,1000+J515-J514,J515-J514),""),""),"")</f>
        <v>#REF!</v>
      </c>
      <c r="M514" s="1" t="s">
        <v>1</v>
      </c>
      <c r="N514" s="1" t="s">
        <v>2</v>
      </c>
      <c r="O514" s="1">
        <v>2</v>
      </c>
      <c r="P514" s="1" t="e">
        <f>IF(#REF!=#REF!,IF(K514="Stroke",IF(K515="Stroke",IF(#REF!=#REF!,IF(Q514=Q515,IF((J515-J514)&lt;0,1000+J515-J514-O514,J515-J514-O514),""),""),""),""),"")</f>
        <v>#REF!</v>
      </c>
      <c r="Q514" s="1">
        <v>1</v>
      </c>
      <c r="R514" s="1" t="e">
        <f>IF(#REF!&lt;&gt;#REF!,COUNTIFS($K$112:$K$1378,$K$112,#REF!,#REF!),"")</f>
        <v>#REF!</v>
      </c>
      <c r="S514" s="1" t="e">
        <f>IF(AND(#REF!&lt;&gt;#REF!,#REF!=#REF!,M514="positive",M515="negative"),1,"")</f>
        <v>#REF!</v>
      </c>
      <c r="T514" s="1" t="e">
        <f>IF(AND(#REF!=#REF!,K:K="stroke",M:M="positive",S514&lt;&gt;"1"),1,"")</f>
        <v>#REF!</v>
      </c>
      <c r="U514" s="1" t="e">
        <f>IF((AND(R514&lt;&gt;"",W514&lt;&gt;1,K:K="stroke",M:M="negative",#REF!=#REF!)),IF(W514&lt;&gt;0,"",1),"")</f>
        <v>#REF!</v>
      </c>
      <c r="V514" s="1" t="e">
        <f t="shared" si="36"/>
        <v>#REF!</v>
      </c>
      <c r="W514" s="1" t="e">
        <f>IF(#REF!&lt;&gt;#REF!,COUNTIFS($K$112:$K$1378,"up",#REF!,#REF!),"")</f>
        <v>#REF!</v>
      </c>
      <c r="X514" s="1" t="e">
        <f>IF(#REF!&lt;&gt;#REF!,COUNTIFS($K$112:$K$1378,"SRS",#REF!,#REF!),"")</f>
        <v>#REF!</v>
      </c>
      <c r="Y514" s="1" t="e">
        <f>IF(R514&lt;&gt;"",IF(R514=1,"",COUNTIFS($O$112:$O$1378,"&gt;40",#REF!,#REF!)),"")</f>
        <v>#REF!</v>
      </c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s="5" customFormat="1">
      <c r="A515" s="1">
        <f t="shared" si="37"/>
        <v>73147</v>
      </c>
      <c r="B515" s="2" t="str">
        <f t="shared" si="38"/>
        <v>2017111420197</v>
      </c>
      <c r="C515" s="1" t="str">
        <f t="shared" si="34"/>
        <v>20171114</v>
      </c>
      <c r="D515" s="1">
        <v>2017</v>
      </c>
      <c r="E515" s="1">
        <v>11</v>
      </c>
      <c r="F515" s="1">
        <v>14</v>
      </c>
      <c r="G515" s="1">
        <v>20</v>
      </c>
      <c r="H515" s="1">
        <v>19</v>
      </c>
      <c r="I515" s="1">
        <v>7</v>
      </c>
      <c r="J515" s="1">
        <v>789</v>
      </c>
      <c r="K515" s="1" t="s">
        <v>11</v>
      </c>
      <c r="L515" s="1" t="e">
        <f>IF(#REF!=#REF!,IF(K515="Stroke",IF(K516="Stroke",IF((J516-J515)&lt;0,1000+J516-J515,J516-J515),""),""),"")</f>
        <v>#REF!</v>
      </c>
      <c r="M515" s="1" t="s">
        <v>1</v>
      </c>
      <c r="N515" s="1" t="s">
        <v>2</v>
      </c>
      <c r="O515" s="1">
        <v>7</v>
      </c>
      <c r="P515" s="1" t="e">
        <f>IF(#REF!=#REF!,IF(K515="Stroke",IF(K516="Stroke",IF(#REF!=#REF!,IF(Q515=Q516,IF((J516-J515)&lt;0,1000+J516-J515-O515,J516-J515-O515),""),""),""),""),"")</f>
        <v>#REF!</v>
      </c>
      <c r="Q515" s="1">
        <v>1</v>
      </c>
      <c r="R515" s="1" t="e">
        <f>IF(#REF!&lt;&gt;#REF!,COUNTIFS($K$112:$K$1378,$K$112,#REF!,#REF!),"")</f>
        <v>#REF!</v>
      </c>
      <c r="S515" s="1" t="e">
        <f>IF(AND(#REF!&lt;&gt;#REF!,#REF!=#REF!,M515="positive",M516="negative"),1,"")</f>
        <v>#REF!</v>
      </c>
      <c r="T515" s="1" t="e">
        <f>IF(AND(#REF!=#REF!,K:K="stroke",M:M="positive",S515&lt;&gt;"1"),1,"")</f>
        <v>#REF!</v>
      </c>
      <c r="U515" s="1" t="e">
        <f>IF((AND(R515&lt;&gt;"",W515&lt;&gt;1,K:K="stroke",M:M="negative",#REF!=#REF!)),IF(W515&lt;&gt;0,"",1),"")</f>
        <v>#REF!</v>
      </c>
      <c r="V515" s="1" t="e">
        <f t="shared" si="36"/>
        <v>#REF!</v>
      </c>
      <c r="W515" s="1" t="e">
        <f>IF(#REF!&lt;&gt;#REF!,COUNTIFS($K$112:$K$1378,"up",#REF!,#REF!),"")</f>
        <v>#REF!</v>
      </c>
      <c r="X515" s="1" t="e">
        <f>IF(#REF!&lt;&gt;#REF!,COUNTIFS($K$112:$K$1378,"SRS",#REF!,#REF!),"")</f>
        <v>#REF!</v>
      </c>
      <c r="Y515" s="1" t="e">
        <f>IF(R515&lt;&gt;"",IF(R515=1,"",COUNTIFS($O$112:$O$1378,"&gt;40",#REF!,#REF!)),"")</f>
        <v>#REF!</v>
      </c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s="5" customFormat="1">
      <c r="A516" s="5">
        <f t="shared" si="37"/>
        <v>73179</v>
      </c>
      <c r="B516" s="6" t="str">
        <f t="shared" si="38"/>
        <v>20171114201939</v>
      </c>
      <c r="C516" s="5" t="str">
        <f t="shared" si="34"/>
        <v>20171114</v>
      </c>
      <c r="D516" s="5">
        <v>2017</v>
      </c>
      <c r="E516" s="5">
        <v>11</v>
      </c>
      <c r="F516" s="5">
        <v>14</v>
      </c>
      <c r="G516" s="5">
        <v>20</v>
      </c>
      <c r="H516" s="5">
        <v>19</v>
      </c>
      <c r="I516" s="5">
        <v>39</v>
      </c>
      <c r="J516" s="5">
        <v>411</v>
      </c>
      <c r="K516" s="5" t="s">
        <v>11</v>
      </c>
      <c r="L516" s="5" t="e">
        <f>IF(#REF!=#REF!,IF(K516="Stroke",IF(K517="Stroke",IF((J517-J516)&lt;0,1000+J517-J516,J517-J516),""),""),"")</f>
        <v>#REF!</v>
      </c>
      <c r="M516" s="5" t="s">
        <v>1</v>
      </c>
      <c r="N516" s="5" t="s">
        <v>2</v>
      </c>
      <c r="O516" s="5">
        <v>7</v>
      </c>
      <c r="P516" s="5" t="e">
        <f>IF(#REF!=#REF!,IF(K516="Stroke",IF(K517="Stroke",IF(#REF!=#REF!,IF(Q516=Q517,IF((J517-J516)&lt;0,1000+J517-J516-O516,J517-J516-O516),""),""),""),""),"")</f>
        <v>#REF!</v>
      </c>
      <c r="Q516" s="5">
        <v>1</v>
      </c>
      <c r="R516" s="5" t="e">
        <f>IF(#REF!&lt;&gt;#REF!,COUNTIFS($K$112:$K$1378,$K$112,#REF!,#REF!),"")</f>
        <v>#REF!</v>
      </c>
      <c r="S516" s="5" t="e">
        <f>IF(AND(#REF!&lt;&gt;#REF!,#REF!=#REF!,M516="positive",M517="negative"),1,"")</f>
        <v>#REF!</v>
      </c>
      <c r="T516" s="5" t="e">
        <f>IF(AND(#REF!=#REF!,K:K="stroke",M:M="positive",S516&lt;&gt;"1"),1,"")</f>
        <v>#REF!</v>
      </c>
      <c r="U516" s="5" t="e">
        <f>IF((AND(R516&lt;&gt;"",W516&lt;&gt;1,K:K="stroke",M:M="negative",#REF!=#REF!)),IF(W516&lt;&gt;0,"",1),"")</f>
        <v>#REF!</v>
      </c>
      <c r="V516" s="5" t="e">
        <f t="shared" si="36"/>
        <v>#REF!</v>
      </c>
      <c r="W516" s="5" t="e">
        <f>IF(#REF!&lt;&gt;#REF!,COUNTIFS($K$112:$K$1378,"up",#REF!,#REF!),"")</f>
        <v>#REF!</v>
      </c>
      <c r="X516" s="5" t="e">
        <f>IF(#REF!&lt;&gt;#REF!,COUNTIFS($K$112:$K$1378,"SRS",#REF!,#REF!),"")</f>
        <v>#REF!</v>
      </c>
      <c r="Y516" s="5" t="e">
        <f>IF(R516&lt;&gt;"",IF(R516=1,"",COUNTIFS($O$112:$O$1378,"&gt;40",#REF!,#REF!)),"")</f>
        <v>#REF!</v>
      </c>
    </row>
    <row r="517" spans="1:34" s="5" customFormat="1">
      <c r="A517" s="1">
        <f t="shared" si="37"/>
        <v>73179</v>
      </c>
      <c r="B517" s="2" t="str">
        <f t="shared" si="38"/>
        <v>20171114201939</v>
      </c>
      <c r="C517" s="1" t="str">
        <f t="shared" si="34"/>
        <v>20171114</v>
      </c>
      <c r="D517" s="1">
        <v>2017</v>
      </c>
      <c r="E517" s="1">
        <v>11</v>
      </c>
      <c r="F517" s="1">
        <v>14</v>
      </c>
      <c r="G517" s="1">
        <v>20</v>
      </c>
      <c r="H517" s="1">
        <v>19</v>
      </c>
      <c r="I517" s="1">
        <v>39</v>
      </c>
      <c r="J517" s="1">
        <v>455</v>
      </c>
      <c r="K517" s="1" t="s">
        <v>11</v>
      </c>
      <c r="L517" s="1" t="e">
        <f>IF(#REF!=#REF!,IF(K517="Stroke",IF(K518="Stroke",IF((J518-J517)&lt;0,1000+J518-J517,J518-J517),""),""),"")</f>
        <v>#REF!</v>
      </c>
      <c r="M517" s="1" t="s">
        <v>1</v>
      </c>
      <c r="N517" s="1" t="s">
        <v>2</v>
      </c>
      <c r="O517" s="1">
        <v>186</v>
      </c>
      <c r="P517" s="1" t="e">
        <f>IF(#REF!=#REF!,IF(K517="Stroke",IF(K518="Stroke",IF(#REF!=#REF!,IF(Q517=Q518,IF((J518-J517)&lt;0,1000+J518-J517-O517,J518-J517-O517),""),""),""),""),"")</f>
        <v>#REF!</v>
      </c>
      <c r="Q517" s="1">
        <v>1</v>
      </c>
      <c r="R517" s="1" t="e">
        <f>IF(#REF!&lt;&gt;#REF!,COUNTIFS($K$112:$K$1378,$K$112,#REF!,#REF!),"")</f>
        <v>#REF!</v>
      </c>
      <c r="S517" s="1" t="e">
        <f>IF(AND(#REF!&lt;&gt;#REF!,#REF!=#REF!,M517="positive",M518="negative"),1,"")</f>
        <v>#REF!</v>
      </c>
      <c r="T517" s="1" t="e">
        <f>IF(AND(#REF!=#REF!,K:K="stroke",M:M="positive",S517&lt;&gt;"1"),1,"")</f>
        <v>#REF!</v>
      </c>
      <c r="U517" s="1" t="e">
        <f>IF((AND(R517&lt;&gt;"",W517&lt;&gt;1,K:K="stroke",M:M="negative",#REF!=#REF!)),IF(W517&lt;&gt;0,"",1),"")</f>
        <v>#REF!</v>
      </c>
      <c r="V517" s="1" t="e">
        <f t="shared" si="36"/>
        <v>#REF!</v>
      </c>
      <c r="W517" s="1" t="e">
        <f>IF(#REF!&lt;&gt;#REF!,COUNTIFS($K$112:$K$1378,"up",#REF!,#REF!),"")</f>
        <v>#REF!</v>
      </c>
      <c r="X517" s="1" t="e">
        <f>IF(#REF!&lt;&gt;#REF!,COUNTIFS($K$112:$K$1378,"SRS",#REF!,#REF!),"")</f>
        <v>#REF!</v>
      </c>
      <c r="Y517" s="1" t="e">
        <f>IF(R517&lt;&gt;"",IF(R517=1,"",COUNTIFS($O$112:$O$1378,"&gt;40",#REF!,#REF!)),"")</f>
        <v>#REF!</v>
      </c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>
      <c r="A518" s="1">
        <f t="shared" si="37"/>
        <v>73180</v>
      </c>
      <c r="B518" s="2" t="str">
        <f t="shared" si="38"/>
        <v>20171114201940</v>
      </c>
      <c r="C518" s="1" t="str">
        <f t="shared" si="34"/>
        <v>20171114</v>
      </c>
      <c r="D518" s="1">
        <v>2017</v>
      </c>
      <c r="E518" s="1">
        <v>11</v>
      </c>
      <c r="F518" s="1">
        <v>14</v>
      </c>
      <c r="G518" s="1">
        <v>20</v>
      </c>
      <c r="H518" s="1">
        <v>19</v>
      </c>
      <c r="I518" s="1">
        <v>40</v>
      </c>
      <c r="J518" s="1">
        <v>1</v>
      </c>
      <c r="K518" s="1" t="s">
        <v>11</v>
      </c>
      <c r="L518" s="1" t="e">
        <f>IF(#REF!=#REF!,IF(K518="Stroke",IF(K519="Stroke",IF((J519-J518)&lt;0,1000+J519-J518,J519-J518),""),""),"")</f>
        <v>#REF!</v>
      </c>
      <c r="M518" s="1" t="s">
        <v>1</v>
      </c>
      <c r="N518" s="1" t="s">
        <v>2</v>
      </c>
      <c r="O518" s="1">
        <v>190</v>
      </c>
      <c r="P518" s="1" t="e">
        <f>IF(#REF!=#REF!,IF(K518="Stroke",IF(K519="Stroke",IF(#REF!=#REF!,IF(Q518=Q519,IF((J519-J518)&lt;0,1000+J519-J518-O518,J519-J518-O518),""),""),""),""),"")</f>
        <v>#REF!</v>
      </c>
      <c r="Q518" s="1">
        <v>1</v>
      </c>
      <c r="R518" s="1" t="e">
        <f>IF(#REF!&lt;&gt;#REF!,COUNTIFS($K$112:$K$1378,$K$112,#REF!,#REF!),"")</f>
        <v>#REF!</v>
      </c>
      <c r="S518" s="1" t="e">
        <f>IF(AND(#REF!&lt;&gt;#REF!,#REF!=#REF!,M518="positive",M519="negative"),1,"")</f>
        <v>#REF!</v>
      </c>
      <c r="T518" s="1" t="e">
        <f>IF(AND(#REF!=#REF!,K:K="stroke",M:M="positive",S518&lt;&gt;"1"),1,"")</f>
        <v>#REF!</v>
      </c>
      <c r="U518" s="1" t="e">
        <f>IF((AND(R518&lt;&gt;"",W518&lt;&gt;1,K:K="stroke",M:M="negative",#REF!=#REF!)),IF(W518&lt;&gt;0,"",1),"")</f>
        <v>#REF!</v>
      </c>
      <c r="V518" s="1" t="e">
        <f t="shared" si="36"/>
        <v>#REF!</v>
      </c>
      <c r="W518" s="1" t="e">
        <f>IF(#REF!&lt;&gt;#REF!,COUNTIFS($K$112:$K$1378,"up",#REF!,#REF!),"")</f>
        <v>#REF!</v>
      </c>
      <c r="X518" s="1" t="e">
        <f>IF(#REF!&lt;&gt;#REF!,COUNTIFS($K$112:$K$1378,"SRS",#REF!,#REF!),"")</f>
        <v>#REF!</v>
      </c>
      <c r="Y518" s="1" t="e">
        <f>IF(R518&lt;&gt;"",IF(R518=1,"",COUNTIFS($O$112:$O$1378,"&gt;40",#REF!,#REF!)),"")</f>
        <v>#REF!</v>
      </c>
    </row>
    <row r="519" spans="1:34">
      <c r="A519" s="5">
        <f t="shared" si="37"/>
        <v>73193</v>
      </c>
      <c r="B519" s="6" t="str">
        <f t="shared" si="38"/>
        <v>20171114201953</v>
      </c>
      <c r="C519" s="5" t="str">
        <f t="shared" si="34"/>
        <v>20171114</v>
      </c>
      <c r="D519" s="5">
        <v>2017</v>
      </c>
      <c r="E519" s="5">
        <v>11</v>
      </c>
      <c r="F519" s="5">
        <v>14</v>
      </c>
      <c r="G519" s="5">
        <v>20</v>
      </c>
      <c r="H519" s="5">
        <v>19</v>
      </c>
      <c r="I519" s="5">
        <v>53</v>
      </c>
      <c r="J519" s="5">
        <v>334</v>
      </c>
      <c r="K519" s="5" t="s">
        <v>11</v>
      </c>
      <c r="L519" s="5" t="e">
        <f>IF(#REF!=#REF!,IF(K519="Stroke",IF(K520="Stroke",IF((J520-J519)&lt;0,1000+J520-J519,J520-J519),""),""),"")</f>
        <v>#REF!</v>
      </c>
      <c r="M519" s="5" t="s">
        <v>1</v>
      </c>
      <c r="N519" s="5" t="s">
        <v>2</v>
      </c>
      <c r="O519" s="5">
        <v>6</v>
      </c>
      <c r="P519" s="5" t="e">
        <f>IF(#REF!=#REF!,IF(K519="Stroke",IF(K520="Stroke",IF(#REF!=#REF!,IF(Q519=Q520,IF((J520-J519)&lt;0,1000+J520-J519-O519,J520-J519-O519),""),""),""),""),"")</f>
        <v>#REF!</v>
      </c>
      <c r="Q519" s="5">
        <v>1</v>
      </c>
      <c r="R519" s="5" t="e">
        <f>IF(#REF!&lt;&gt;#REF!,COUNTIFS($K$112:$K$1378,$K$112,#REF!,#REF!),"")</f>
        <v>#REF!</v>
      </c>
      <c r="S519" s="5" t="e">
        <f>IF(AND(#REF!&lt;&gt;#REF!,#REF!=#REF!,M519="positive",M520="negative"),1,"")</f>
        <v>#REF!</v>
      </c>
      <c r="T519" s="5" t="e">
        <f>IF(AND(#REF!=#REF!,K:K="stroke",M:M="positive",S519&lt;&gt;"1"),1,"")</f>
        <v>#REF!</v>
      </c>
      <c r="U519" s="5" t="e">
        <f>IF((AND(R519&lt;&gt;"",W519&lt;&gt;1,K:K="stroke",M:M="negative",#REF!=#REF!)),IF(W519&lt;&gt;0,"",1),"")</f>
        <v>#REF!</v>
      </c>
      <c r="V519" s="5" t="e">
        <f t="shared" si="36"/>
        <v>#REF!</v>
      </c>
      <c r="W519" s="5" t="e">
        <f>IF(#REF!&lt;&gt;#REF!,COUNTIFS($K$112:$K$1378,"up",#REF!,#REF!),"")</f>
        <v>#REF!</v>
      </c>
      <c r="X519" s="5" t="e">
        <f>IF(#REF!&lt;&gt;#REF!,COUNTIFS($K$112:$K$1378,"SRS",#REF!,#REF!),"")</f>
        <v>#REF!</v>
      </c>
      <c r="Y519" s="5" t="e">
        <f>IF(R519&lt;&gt;"",IF(R519=1,"",COUNTIFS($O$112:$O$1378,"&gt;40",#REF!,#REF!)),"")</f>
        <v>#REF!</v>
      </c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>
      <c r="A520" s="1">
        <f t="shared" si="37"/>
        <v>73193</v>
      </c>
      <c r="B520" s="2" t="str">
        <f t="shared" si="38"/>
        <v>20171114201953</v>
      </c>
      <c r="C520" s="1" t="str">
        <f t="shared" si="34"/>
        <v>20171114</v>
      </c>
      <c r="D520" s="1">
        <v>2017</v>
      </c>
      <c r="E520" s="1">
        <v>11</v>
      </c>
      <c r="F520" s="1">
        <v>14</v>
      </c>
      <c r="G520" s="1">
        <v>20</v>
      </c>
      <c r="H520" s="1">
        <v>19</v>
      </c>
      <c r="I520" s="1">
        <v>53</v>
      </c>
      <c r="J520" s="1">
        <v>354</v>
      </c>
      <c r="K520" s="1" t="s">
        <v>11</v>
      </c>
      <c r="L520" s="1" t="e">
        <f>IF(#REF!=#REF!,IF(K520="Stroke",IF(K521="Stroke",IF((J521-J520)&lt;0,1000+J521-J520,J521-J520),""),""),"")</f>
        <v>#REF!</v>
      </c>
      <c r="M520" s="1" t="s">
        <v>1</v>
      </c>
      <c r="N520" s="1" t="s">
        <v>2</v>
      </c>
      <c r="O520" s="1">
        <v>2</v>
      </c>
      <c r="P520" s="1" t="e">
        <f>IF(#REF!=#REF!,IF(K520="Stroke",IF(K521="Stroke",IF(#REF!=#REF!,IF(Q520=Q521,IF((J521-J520)&lt;0,1000+J521-J520-O520,J521-J520-O520),""),""),""),""),"")</f>
        <v>#REF!</v>
      </c>
      <c r="Q520" s="1">
        <v>1</v>
      </c>
      <c r="R520" s="1" t="e">
        <f>IF(#REF!&lt;&gt;#REF!,COUNTIFS($K$112:$K$1378,$K$112,#REF!,#REF!),"")</f>
        <v>#REF!</v>
      </c>
      <c r="S520" s="1" t="e">
        <f>IF(AND(#REF!&lt;&gt;#REF!,#REF!=#REF!,M520="positive",M521="negative"),1,"")</f>
        <v>#REF!</v>
      </c>
      <c r="T520" s="1" t="e">
        <f>IF(AND(#REF!=#REF!,K:K="stroke",M:M="positive",S520&lt;&gt;"1"),1,"")</f>
        <v>#REF!</v>
      </c>
      <c r="U520" s="1" t="e">
        <f>IF((AND(R520&lt;&gt;"",W520&lt;&gt;1,K:K="stroke",M:M="negative",#REF!=#REF!)),IF(W520&lt;&gt;0,"",1),"")</f>
        <v>#REF!</v>
      </c>
      <c r="V520" s="1" t="e">
        <f t="shared" si="36"/>
        <v>#REF!</v>
      </c>
      <c r="W520" s="1" t="e">
        <f>IF(#REF!&lt;&gt;#REF!,COUNTIFS($K$112:$K$1378,"up",#REF!,#REF!),"")</f>
        <v>#REF!</v>
      </c>
      <c r="X520" s="1" t="e">
        <f>IF(#REF!&lt;&gt;#REF!,COUNTIFS($K$112:$K$1378,"SRS",#REF!,#REF!),"")</f>
        <v>#REF!</v>
      </c>
      <c r="Y520" s="1" t="e">
        <f>IF(R520&lt;&gt;"",IF(R520=1,"",COUNTIFS($O$112:$O$1378,"&gt;40",#REF!,#REF!)),"")</f>
        <v>#REF!</v>
      </c>
    </row>
    <row r="521" spans="1:34">
      <c r="A521" s="1">
        <f t="shared" si="37"/>
        <v>73193</v>
      </c>
      <c r="B521" s="2" t="str">
        <f t="shared" si="38"/>
        <v>20171114201953</v>
      </c>
      <c r="C521" s="1" t="str">
        <f t="shared" si="34"/>
        <v>20171114</v>
      </c>
      <c r="D521" s="1">
        <v>2017</v>
      </c>
      <c r="E521" s="1">
        <v>11</v>
      </c>
      <c r="F521" s="1">
        <v>14</v>
      </c>
      <c r="G521" s="1">
        <v>20</v>
      </c>
      <c r="H521" s="1">
        <v>19</v>
      </c>
      <c r="I521" s="1">
        <v>53</v>
      </c>
      <c r="J521" s="1">
        <v>386</v>
      </c>
      <c r="K521" s="1" t="s">
        <v>11</v>
      </c>
      <c r="L521" s="1" t="e">
        <f>IF(#REF!=#REF!,IF(K521="Stroke",IF(K522="Stroke",IF((J522-J521)&lt;0,1000+J522-J521,J522-J521),""),""),"")</f>
        <v>#REF!</v>
      </c>
      <c r="M521" s="1" t="s">
        <v>1</v>
      </c>
      <c r="N521" s="1" t="s">
        <v>2</v>
      </c>
      <c r="O521" s="1">
        <v>4</v>
      </c>
      <c r="P521" s="1" t="e">
        <f>IF(#REF!=#REF!,IF(K521="Stroke",IF(K522="Stroke",IF(#REF!=#REF!,IF(Q521=Q522,IF((J522-J521)&lt;0,1000+J522-J521-O521,J522-J521-O521),""),""),""),""),"")</f>
        <v>#REF!</v>
      </c>
      <c r="Q521" s="1">
        <v>1</v>
      </c>
      <c r="R521" s="1" t="e">
        <f>IF(#REF!&lt;&gt;#REF!,COUNTIFS($K$112:$K$1378,$K$112,#REF!,#REF!),"")</f>
        <v>#REF!</v>
      </c>
      <c r="S521" s="1" t="e">
        <f>IF(AND(#REF!&lt;&gt;#REF!,#REF!=#REF!,M521="positive",M522="negative"),1,"")</f>
        <v>#REF!</v>
      </c>
      <c r="T521" s="1" t="e">
        <f>IF(AND(#REF!=#REF!,K:K="stroke",M:M="positive",S521&lt;&gt;"1"),1,"")</f>
        <v>#REF!</v>
      </c>
      <c r="U521" s="1" t="e">
        <f>IF((AND(R521&lt;&gt;"",W521&lt;&gt;1,K:K="stroke",M:M="negative",#REF!=#REF!)),IF(W521&lt;&gt;0,"",1),"")</f>
        <v>#REF!</v>
      </c>
      <c r="V521" s="1" t="e">
        <f t="shared" si="36"/>
        <v>#REF!</v>
      </c>
      <c r="W521" s="1" t="e">
        <f>IF(#REF!&lt;&gt;#REF!,COUNTIFS($K$112:$K$1378,"up",#REF!,#REF!),"")</f>
        <v>#REF!</v>
      </c>
      <c r="X521" s="1" t="e">
        <f>IF(#REF!&lt;&gt;#REF!,COUNTIFS($K$112:$K$1378,"SRS",#REF!,#REF!),"")</f>
        <v>#REF!</v>
      </c>
      <c r="Y521" s="1" t="e">
        <f>IF(R521&lt;&gt;"",IF(R521=1,"",COUNTIFS($O$112:$O$1378,"&gt;40",#REF!,#REF!)),"")</f>
        <v>#REF!</v>
      </c>
    </row>
    <row r="522" spans="1:34">
      <c r="A522" s="1">
        <f t="shared" si="37"/>
        <v>73193</v>
      </c>
      <c r="B522" s="2" t="str">
        <f t="shared" si="38"/>
        <v>20171114201953</v>
      </c>
      <c r="C522" s="1" t="str">
        <f t="shared" si="34"/>
        <v>20171114</v>
      </c>
      <c r="D522" s="1">
        <v>2017</v>
      </c>
      <c r="E522" s="1">
        <v>11</v>
      </c>
      <c r="F522" s="1">
        <v>14</v>
      </c>
      <c r="G522" s="1">
        <v>20</v>
      </c>
      <c r="H522" s="1">
        <v>19</v>
      </c>
      <c r="I522" s="1">
        <v>53</v>
      </c>
      <c r="J522" s="1">
        <v>410</v>
      </c>
      <c r="K522" s="1" t="s">
        <v>11</v>
      </c>
      <c r="L522" s="1" t="e">
        <f>IF(#REF!=#REF!,IF(K522="Stroke",IF(K523="Stroke",IF((J523-J522)&lt;0,1000+J523-J522,J523-J522),""),""),"")</f>
        <v>#REF!</v>
      </c>
      <c r="M522" s="1" t="s">
        <v>1</v>
      </c>
      <c r="N522" s="1" t="s">
        <v>2</v>
      </c>
      <c r="O522" s="1">
        <v>2</v>
      </c>
      <c r="P522" s="1" t="e">
        <f>IF(#REF!=#REF!,IF(K522="Stroke",IF(K523="Stroke",IF(#REF!=#REF!,IF(Q522=Q523,IF((J523-J522)&lt;0,1000+J523-J522-O522,J523-J522-O522),""),""),""),""),"")</f>
        <v>#REF!</v>
      </c>
      <c r="Q522" s="1">
        <v>1</v>
      </c>
      <c r="R522" s="1" t="e">
        <f>IF(#REF!&lt;&gt;#REF!,COUNTIFS($K$112:$K$1378,$K$112,#REF!,#REF!),"")</f>
        <v>#REF!</v>
      </c>
      <c r="S522" s="1" t="e">
        <f>IF(AND(#REF!&lt;&gt;#REF!,#REF!=#REF!,M522="positive",M523="negative"),1,"")</f>
        <v>#REF!</v>
      </c>
      <c r="T522" s="1" t="e">
        <f>IF(AND(#REF!=#REF!,K:K="stroke",M:M="positive",S522&lt;&gt;"1"),1,"")</f>
        <v>#REF!</v>
      </c>
      <c r="U522" s="1" t="e">
        <f>IF((AND(R522&lt;&gt;"",W522&lt;&gt;1,K:K="stroke",M:M="negative",#REF!=#REF!)),IF(W522&lt;&gt;0,"",1),"")</f>
        <v>#REF!</v>
      </c>
      <c r="V522" s="1" t="e">
        <f t="shared" si="36"/>
        <v>#REF!</v>
      </c>
      <c r="W522" s="1" t="e">
        <f>IF(#REF!&lt;&gt;#REF!,COUNTIFS($K$112:$K$1378,"up",#REF!,#REF!),"")</f>
        <v>#REF!</v>
      </c>
      <c r="X522" s="1" t="e">
        <f>IF(#REF!&lt;&gt;#REF!,COUNTIFS($K$112:$K$1378,"SRS",#REF!,#REF!),"")</f>
        <v>#REF!</v>
      </c>
      <c r="Y522" s="1" t="e">
        <f>IF(R522&lt;&gt;"",IF(R522=1,"",COUNTIFS($O$112:$O$1378,"&gt;40",#REF!,#REF!)),"")</f>
        <v>#REF!</v>
      </c>
    </row>
    <row r="523" spans="1:34">
      <c r="A523" s="1">
        <f t="shared" si="37"/>
        <v>73193</v>
      </c>
      <c r="B523" s="2" t="str">
        <f t="shared" si="38"/>
        <v>20171114201953</v>
      </c>
      <c r="C523" s="1" t="str">
        <f t="shared" si="34"/>
        <v>20171114</v>
      </c>
      <c r="D523" s="1">
        <v>2017</v>
      </c>
      <c r="E523" s="1">
        <v>11</v>
      </c>
      <c r="F523" s="1">
        <v>14</v>
      </c>
      <c r="G523" s="1">
        <v>20</v>
      </c>
      <c r="H523" s="1">
        <v>19</v>
      </c>
      <c r="I523" s="1">
        <v>53</v>
      </c>
      <c r="J523" s="1">
        <v>421</v>
      </c>
      <c r="K523" s="1" t="s">
        <v>11</v>
      </c>
      <c r="L523" s="1" t="e">
        <f>IF(#REF!=#REF!,IF(K523="Stroke",IF(K524="Stroke",IF((J524-J523)&lt;0,1000+J524-J523,J524-J523),""),""),"")</f>
        <v>#REF!</v>
      </c>
      <c r="M523" s="1" t="s">
        <v>1</v>
      </c>
      <c r="N523" s="1" t="s">
        <v>2</v>
      </c>
      <c r="O523" s="1">
        <v>1</v>
      </c>
      <c r="P523" s="1" t="e">
        <f>IF(#REF!=#REF!,IF(K523="Stroke",IF(K524="Stroke",IF(#REF!=#REF!,IF(Q523=Q524,IF((J524-J523)&lt;0,1000+J524-J523-O523,J524-J523-O523),""),""),""),""),"")</f>
        <v>#REF!</v>
      </c>
      <c r="Q523" s="1">
        <v>1</v>
      </c>
      <c r="R523" s="1" t="e">
        <f>IF(#REF!&lt;&gt;#REF!,COUNTIFS($K$112:$K$1378,$K$112,#REF!,#REF!),"")</f>
        <v>#REF!</v>
      </c>
      <c r="S523" s="1" t="e">
        <f>IF(AND(#REF!&lt;&gt;#REF!,#REF!=#REF!,M523="positive",M524="negative"),1,"")</f>
        <v>#REF!</v>
      </c>
      <c r="T523" s="1" t="e">
        <f>IF(AND(#REF!=#REF!,K:K="stroke",M:M="positive",S523&lt;&gt;"1"),1,"")</f>
        <v>#REF!</v>
      </c>
      <c r="U523" s="1" t="e">
        <f>IF((AND(R523&lt;&gt;"",W523&lt;&gt;1,K:K="stroke",M:M="negative",#REF!=#REF!)),IF(W523&lt;&gt;0,"",1),"")</f>
        <v>#REF!</v>
      </c>
      <c r="V523" s="1" t="e">
        <f t="shared" si="36"/>
        <v>#REF!</v>
      </c>
      <c r="W523" s="1" t="e">
        <f>IF(#REF!&lt;&gt;#REF!,COUNTIFS($K$112:$K$1378,"up",#REF!,#REF!),"")</f>
        <v>#REF!</v>
      </c>
      <c r="X523" s="1" t="e">
        <f>IF(#REF!&lt;&gt;#REF!,COUNTIFS($K$112:$K$1378,"SRS",#REF!,#REF!),"")</f>
        <v>#REF!</v>
      </c>
      <c r="Y523" s="1" t="e">
        <f>IF(R523&lt;&gt;"",IF(R523=1,"",COUNTIFS($O$112:$O$1378,"&gt;40",#REF!,#REF!)),"")</f>
        <v>#REF!</v>
      </c>
    </row>
    <row r="524" spans="1:34">
      <c r="A524" s="1">
        <f t="shared" si="37"/>
        <v>73193</v>
      </c>
      <c r="B524" s="2" t="str">
        <f t="shared" si="38"/>
        <v>20171114201953</v>
      </c>
      <c r="C524" s="1" t="str">
        <f t="shared" si="34"/>
        <v>20171114</v>
      </c>
      <c r="D524" s="1">
        <v>2017</v>
      </c>
      <c r="E524" s="1">
        <v>11</v>
      </c>
      <c r="F524" s="1">
        <v>14</v>
      </c>
      <c r="G524" s="1">
        <v>20</v>
      </c>
      <c r="H524" s="1">
        <v>19</v>
      </c>
      <c r="I524" s="1">
        <v>53</v>
      </c>
      <c r="J524" s="1">
        <v>468</v>
      </c>
      <c r="K524" s="1" t="s">
        <v>11</v>
      </c>
      <c r="L524" s="1" t="e">
        <f>IF(#REF!=#REF!,IF(K524="Stroke",IF(K525="Stroke",IF((J525-J524)&lt;0,1000+J525-J524,J525-J524),""),""),"")</f>
        <v>#REF!</v>
      </c>
      <c r="M524" s="1" t="s">
        <v>1</v>
      </c>
      <c r="N524" s="1" t="s">
        <v>2</v>
      </c>
      <c r="O524" s="1">
        <v>4</v>
      </c>
      <c r="P524" s="1" t="e">
        <f>IF(#REF!=#REF!,IF(K524="Stroke",IF(K525="Stroke",IF(#REF!=#REF!,IF(Q524=Q525,IF((J525-J524)&lt;0,1000+J525-J524-O524,J525-J524-O524),""),""),""),""),"")</f>
        <v>#REF!</v>
      </c>
      <c r="Q524" s="1">
        <v>1</v>
      </c>
      <c r="R524" s="1" t="e">
        <f>IF(#REF!&lt;&gt;#REF!,COUNTIFS($K$112:$K$1378,$K$112,#REF!,#REF!),"")</f>
        <v>#REF!</v>
      </c>
      <c r="S524" s="1" t="e">
        <f>IF(AND(#REF!&lt;&gt;#REF!,#REF!=#REF!,M524="positive",M525="negative"),1,"")</f>
        <v>#REF!</v>
      </c>
      <c r="T524" s="1" t="e">
        <f>IF(AND(#REF!=#REF!,K:K="stroke",M:M="positive",S524&lt;&gt;"1"),1,"")</f>
        <v>#REF!</v>
      </c>
      <c r="U524" s="1" t="e">
        <f>IF((AND(R524&lt;&gt;"",W524&lt;&gt;1,K:K="stroke",M:M="negative",#REF!=#REF!)),IF(W524&lt;&gt;0,"",1),"")</f>
        <v>#REF!</v>
      </c>
      <c r="V524" s="1" t="e">
        <f t="shared" si="36"/>
        <v>#REF!</v>
      </c>
      <c r="W524" s="1" t="e">
        <f>IF(#REF!&lt;&gt;#REF!,COUNTIFS($K$112:$K$1378,"up",#REF!,#REF!),"")</f>
        <v>#REF!</v>
      </c>
      <c r="X524" s="1" t="e">
        <f>IF(#REF!&lt;&gt;#REF!,COUNTIFS($K$112:$K$1378,"SRS",#REF!,#REF!),"")</f>
        <v>#REF!</v>
      </c>
      <c r="Y524" s="1" t="e">
        <f>IF(R524&lt;&gt;"",IF(R524=1,"",COUNTIFS($O$112:$O$1378,"&gt;40",#REF!,#REF!)),"")</f>
        <v>#REF!</v>
      </c>
    </row>
    <row r="525" spans="1:34">
      <c r="A525" s="1">
        <f t="shared" si="37"/>
        <v>73193</v>
      </c>
      <c r="B525" s="2" t="str">
        <f t="shared" si="38"/>
        <v>20171114201953</v>
      </c>
      <c r="C525" s="1" t="str">
        <f t="shared" si="34"/>
        <v>20171114</v>
      </c>
      <c r="D525" s="1">
        <v>2017</v>
      </c>
      <c r="E525" s="1">
        <v>11</v>
      </c>
      <c r="F525" s="1">
        <v>14</v>
      </c>
      <c r="G525" s="1">
        <v>20</v>
      </c>
      <c r="H525" s="1">
        <v>19</v>
      </c>
      <c r="I525" s="1">
        <v>53</v>
      </c>
      <c r="J525" s="1">
        <v>503</v>
      </c>
      <c r="K525" s="1" t="s">
        <v>11</v>
      </c>
      <c r="L525" s="1" t="e">
        <f>IF(#REF!=#REF!,IF(K525="Stroke",IF(K526="Stroke",IF((J526-J525)&lt;0,1000+J526-J525,J526-J525),""),""),"")</f>
        <v>#REF!</v>
      </c>
      <c r="M525" s="1" t="s">
        <v>1</v>
      </c>
      <c r="N525" s="1" t="s">
        <v>2</v>
      </c>
      <c r="O525" s="1">
        <v>2</v>
      </c>
      <c r="P525" s="1" t="e">
        <f>IF(#REF!=#REF!,IF(K525="Stroke",IF(K526="Stroke",IF(#REF!=#REF!,IF(Q525=Q526,IF((J526-J525)&lt;0,1000+J526-J525-O525,J526-J525-O525),""),""),""),""),"")</f>
        <v>#REF!</v>
      </c>
      <c r="Q525" s="1">
        <v>1</v>
      </c>
      <c r="R525" s="1" t="e">
        <f>IF(#REF!&lt;&gt;#REF!,COUNTIFS($K$112:$K$1378,$K$112,#REF!,#REF!),"")</f>
        <v>#REF!</v>
      </c>
      <c r="S525" s="1" t="e">
        <f>IF(AND(#REF!&lt;&gt;#REF!,#REF!=#REF!,M525="positive",M526="negative"),1,"")</f>
        <v>#REF!</v>
      </c>
      <c r="T525" s="1" t="e">
        <f>IF(AND(#REF!=#REF!,K:K="stroke",M:M="positive",S525&lt;&gt;"1"),1,"")</f>
        <v>#REF!</v>
      </c>
      <c r="U525" s="1" t="e">
        <f>IF((AND(R525&lt;&gt;"",W525&lt;&gt;1,K:K="stroke",M:M="negative",#REF!=#REF!)),IF(W525&lt;&gt;0,"",1),"")</f>
        <v>#REF!</v>
      </c>
      <c r="V525" s="1" t="e">
        <f t="shared" si="36"/>
        <v>#REF!</v>
      </c>
      <c r="W525" s="1" t="e">
        <f>IF(#REF!&lt;&gt;#REF!,COUNTIFS($K$112:$K$1378,"up",#REF!,#REF!),"")</f>
        <v>#REF!</v>
      </c>
      <c r="X525" s="1" t="e">
        <f>IF(#REF!&lt;&gt;#REF!,COUNTIFS($K$112:$K$1378,"SRS",#REF!,#REF!),"")</f>
        <v>#REF!</v>
      </c>
      <c r="Y525" s="1" t="e">
        <f>IF(R525&lt;&gt;"",IF(R525=1,"",COUNTIFS($O$112:$O$1378,"&gt;40",#REF!,#REF!)),"")</f>
        <v>#REF!</v>
      </c>
    </row>
    <row r="526" spans="1:34">
      <c r="A526" s="1">
        <f t="shared" si="37"/>
        <v>73193</v>
      </c>
      <c r="B526" s="2" t="str">
        <f t="shared" si="38"/>
        <v>20171114201953</v>
      </c>
      <c r="C526" s="1" t="str">
        <f t="shared" si="34"/>
        <v>20171114</v>
      </c>
      <c r="D526" s="1">
        <v>2017</v>
      </c>
      <c r="E526" s="1">
        <v>11</v>
      </c>
      <c r="F526" s="1">
        <v>14</v>
      </c>
      <c r="G526" s="1">
        <v>20</v>
      </c>
      <c r="H526" s="1">
        <v>19</v>
      </c>
      <c r="I526" s="1">
        <v>53</v>
      </c>
      <c r="J526" s="1">
        <v>532</v>
      </c>
      <c r="K526" s="1" t="s">
        <v>11</v>
      </c>
      <c r="L526" s="1" t="e">
        <f>IF(#REF!=#REF!,IF(K526="Stroke",IF(K527="Stroke",IF((J527-J526)&lt;0,1000+J527-J526,J527-J526),""),""),"")</f>
        <v>#REF!</v>
      </c>
      <c r="M526" s="1" t="s">
        <v>1</v>
      </c>
      <c r="N526" s="1" t="s">
        <v>2</v>
      </c>
      <c r="O526" s="1">
        <v>2</v>
      </c>
      <c r="P526" s="1" t="e">
        <f>IF(#REF!=#REF!,IF(K526="Stroke",IF(K527="Stroke",IF(#REF!=#REF!,IF(Q526=Q527,IF((J527-J526)&lt;0,1000+J527-J526-O526,J527-J526-O526),""),""),""),""),"")</f>
        <v>#REF!</v>
      </c>
      <c r="Q526" s="1">
        <v>1</v>
      </c>
      <c r="R526" s="1" t="e">
        <f>IF(#REF!&lt;&gt;#REF!,COUNTIFS($K$112:$K$1378,$K$112,#REF!,#REF!),"")</f>
        <v>#REF!</v>
      </c>
      <c r="S526" s="1" t="e">
        <f>IF(AND(#REF!&lt;&gt;#REF!,#REF!=#REF!,M526="positive",M527="negative"),1,"")</f>
        <v>#REF!</v>
      </c>
      <c r="T526" s="1" t="e">
        <f>IF(AND(#REF!=#REF!,K:K="stroke",M:M="positive",S526&lt;&gt;"1"),1,"")</f>
        <v>#REF!</v>
      </c>
      <c r="U526" s="1" t="e">
        <f>IF((AND(R526&lt;&gt;"",W526&lt;&gt;1,K:K="stroke",M:M="negative",#REF!=#REF!)),IF(W526&lt;&gt;0,"",1),"")</f>
        <v>#REF!</v>
      </c>
      <c r="V526" s="1" t="e">
        <f t="shared" si="36"/>
        <v>#REF!</v>
      </c>
      <c r="W526" s="1" t="e">
        <f>IF(#REF!&lt;&gt;#REF!,COUNTIFS($K$112:$K$1378,"up",#REF!,#REF!),"")</f>
        <v>#REF!</v>
      </c>
      <c r="X526" s="1" t="e">
        <f>IF(#REF!&lt;&gt;#REF!,COUNTIFS($K$112:$K$1378,"SRS",#REF!,#REF!),"")</f>
        <v>#REF!</v>
      </c>
      <c r="Y526" s="1" t="e">
        <f>IF(R526&lt;&gt;"",IF(R526=1,"",COUNTIFS($O$112:$O$1378,"&gt;40",#REF!,#REF!)),"")</f>
        <v>#REF!</v>
      </c>
    </row>
    <row r="527" spans="1:34">
      <c r="A527" s="1">
        <f t="shared" si="37"/>
        <v>73193</v>
      </c>
      <c r="B527" s="2" t="str">
        <f t="shared" si="38"/>
        <v>20171114201953</v>
      </c>
      <c r="C527" s="1" t="str">
        <f t="shared" si="34"/>
        <v>20171114</v>
      </c>
      <c r="D527" s="1">
        <v>2017</v>
      </c>
      <c r="E527" s="1">
        <v>11</v>
      </c>
      <c r="F527" s="1">
        <v>14</v>
      </c>
      <c r="G527" s="1">
        <v>20</v>
      </c>
      <c r="H527" s="1">
        <v>19</v>
      </c>
      <c r="I527" s="1">
        <v>53</v>
      </c>
      <c r="J527" s="1">
        <v>550</v>
      </c>
      <c r="K527" s="1" t="s">
        <v>11</v>
      </c>
      <c r="L527" s="1" t="e">
        <f>IF(#REF!=#REF!,IF(K527="Stroke",IF(K528="Stroke",IF((J528-J527)&lt;0,1000+J528-J527,J528-J527),""),""),"")</f>
        <v>#REF!</v>
      </c>
      <c r="M527" s="1" t="s">
        <v>1</v>
      </c>
      <c r="N527" s="1" t="s">
        <v>2</v>
      </c>
      <c r="O527" s="1">
        <v>753</v>
      </c>
      <c r="P527" s="1" t="e">
        <f>IF(#REF!=#REF!,IF(K527="Stroke",IF(K528="Stroke",IF(#REF!=#REF!,IF(Q527=Q528,IF((J528-J527)&lt;0,1000+J528-J527-O527,J528-J527-O527),""),""),""),""),"")</f>
        <v>#REF!</v>
      </c>
      <c r="Q527" s="1">
        <v>1</v>
      </c>
      <c r="R527" s="1" t="e">
        <f>IF(#REF!&lt;&gt;#REF!,COUNTIFS($K$112:$K$1378,$K$112,#REF!,#REF!),"")</f>
        <v>#REF!</v>
      </c>
      <c r="S527" s="1" t="e">
        <f>IF(AND(#REF!&lt;&gt;#REF!,#REF!=#REF!,M527="positive",M528="negative"),1,"")</f>
        <v>#REF!</v>
      </c>
      <c r="T527" s="1" t="e">
        <f>IF(AND(#REF!=#REF!,K:K="stroke",M:M="positive",S527&lt;&gt;"1"),1,"")</f>
        <v>#REF!</v>
      </c>
      <c r="U527" s="1" t="e">
        <f>IF((AND(R527&lt;&gt;"",W527&lt;&gt;1,K:K="stroke",M:M="negative",#REF!=#REF!)),IF(W527&lt;&gt;0,"",1),"")</f>
        <v>#REF!</v>
      </c>
      <c r="V527" s="1" t="e">
        <f t="shared" si="36"/>
        <v>#REF!</v>
      </c>
      <c r="W527" s="1" t="e">
        <f>IF(#REF!&lt;&gt;#REF!,COUNTIFS($K$112:$K$1378,"up",#REF!,#REF!),"")</f>
        <v>#REF!</v>
      </c>
      <c r="X527" s="1" t="e">
        <f>IF(#REF!&lt;&gt;#REF!,COUNTIFS($K$112:$K$1378,"SRS",#REF!,#REF!),"")</f>
        <v>#REF!</v>
      </c>
      <c r="Y527" s="1" t="e">
        <f>IF(R527&lt;&gt;"",IF(R527=1,"",COUNTIFS($O$112:$O$1378,"&gt;40",#REF!,#REF!)),"")</f>
        <v>#REF!</v>
      </c>
    </row>
    <row r="528" spans="1:34">
      <c r="A528" s="1">
        <f t="shared" si="37"/>
        <v>73193</v>
      </c>
      <c r="B528" s="2" t="str">
        <f t="shared" si="38"/>
        <v>20171114201953</v>
      </c>
      <c r="C528" s="1" t="str">
        <f t="shared" si="34"/>
        <v>20171114</v>
      </c>
      <c r="D528" s="1">
        <v>2017</v>
      </c>
      <c r="E528" s="1">
        <v>11</v>
      </c>
      <c r="F528" s="1">
        <v>14</v>
      </c>
      <c r="G528" s="1">
        <v>20</v>
      </c>
      <c r="H528" s="1">
        <v>19</v>
      </c>
      <c r="I528" s="1">
        <v>53</v>
      </c>
      <c r="J528" s="1">
        <v>555</v>
      </c>
      <c r="K528" s="1" t="s">
        <v>4</v>
      </c>
      <c r="L528" s="1" t="e">
        <f>IF(#REF!=#REF!,IF(K528="Stroke",IF(K529="Stroke",IF((J529-J528)&lt;0,1000+J529-J528,J529-J528),""),""),"")</f>
        <v>#REF!</v>
      </c>
      <c r="M528" s="1" t="s">
        <v>1</v>
      </c>
      <c r="N528" s="1" t="s">
        <v>2</v>
      </c>
      <c r="O528" s="1">
        <v>0</v>
      </c>
      <c r="P528" s="1" t="e">
        <f>IF(#REF!=#REF!,IF(K528="Stroke",IF(K529="Stroke",IF(#REF!=#REF!,IF(Q528=Q529,IF((J529-J528)&lt;0,1000+J529-J528-O528,J529-J528-O528),""),""),""),""),"")</f>
        <v>#REF!</v>
      </c>
      <c r="Q528" s="1">
        <v>1</v>
      </c>
      <c r="R528" s="1" t="e">
        <f>IF(#REF!&lt;&gt;#REF!,COUNTIFS($K$112:$K$1378,$K$112,#REF!,#REF!),"")</f>
        <v>#REF!</v>
      </c>
      <c r="S528" s="1" t="e">
        <f>IF(AND(#REF!&lt;&gt;#REF!,#REF!=#REF!,M528="positive",M529="negative"),1,"")</f>
        <v>#REF!</v>
      </c>
      <c r="T528" s="1" t="e">
        <f>IF(AND(#REF!=#REF!,K:K="stroke",M:M="positive",S528&lt;&gt;"1"),1,"")</f>
        <v>#REF!</v>
      </c>
      <c r="U528" s="1" t="e">
        <f>IF((AND(R528&lt;&gt;"",W528&lt;&gt;1,K:K="stroke",M:M="negative",#REF!=#REF!)),IF(W528&lt;&gt;0,"",1),"")</f>
        <v>#REF!</v>
      </c>
      <c r="V528" s="1" t="e">
        <f t="shared" si="36"/>
        <v>#REF!</v>
      </c>
      <c r="W528" s="1" t="e">
        <f>IF(#REF!&lt;&gt;#REF!,COUNTIFS($K$112:$K$1378,"up",#REF!,#REF!),"")</f>
        <v>#REF!</v>
      </c>
      <c r="X528" s="1" t="e">
        <f>IF(#REF!&lt;&gt;#REF!,COUNTIFS($K$112:$K$1378,"SRS",#REF!,#REF!),"")</f>
        <v>#REF!</v>
      </c>
      <c r="Y528" s="1" t="e">
        <f>IF(R528&lt;&gt;"",IF(R528=1,"",COUNTIFS($O$112:$O$1378,"&gt;40",#REF!,#REF!)),"")</f>
        <v>#REF!</v>
      </c>
    </row>
    <row r="529" spans="1:34">
      <c r="A529" s="1">
        <f t="shared" si="37"/>
        <v>73194</v>
      </c>
      <c r="B529" s="2" t="str">
        <f t="shared" si="38"/>
        <v>20171114201954</v>
      </c>
      <c r="C529" s="1" t="str">
        <f t="shared" si="34"/>
        <v>20171114</v>
      </c>
      <c r="D529" s="1">
        <v>2017</v>
      </c>
      <c r="E529" s="1">
        <v>11</v>
      </c>
      <c r="F529" s="1">
        <v>14</v>
      </c>
      <c r="G529" s="1">
        <v>20</v>
      </c>
      <c r="H529" s="1">
        <v>19</v>
      </c>
      <c r="I529" s="1">
        <v>54</v>
      </c>
      <c r="J529" s="1">
        <v>18</v>
      </c>
      <c r="K529" s="1" t="s">
        <v>4</v>
      </c>
      <c r="L529" s="1" t="e">
        <f>IF(#REF!=#REF!,IF(K529="Stroke",IF(K530="Stroke",IF((J530-J529)&lt;0,1000+J530-J529,J530-J529),""),""),"")</f>
        <v>#REF!</v>
      </c>
      <c r="M529" s="1" t="s">
        <v>1</v>
      </c>
      <c r="N529" s="1" t="s">
        <v>2</v>
      </c>
      <c r="O529" s="1">
        <v>0</v>
      </c>
      <c r="P529" s="1" t="e">
        <f>IF(#REF!=#REF!,IF(K529="Stroke",IF(K530="Stroke",IF(#REF!=#REF!,IF(Q529=Q530,IF((J530-J529)&lt;0,1000+J530-J529-O529,J530-J529-O529),""),""),""),""),"")</f>
        <v>#REF!</v>
      </c>
      <c r="Q529" s="1">
        <v>1</v>
      </c>
      <c r="R529" s="1" t="e">
        <f>IF(#REF!&lt;&gt;#REF!,COUNTIFS($K$112:$K$1378,$K$112,#REF!,#REF!),"")</f>
        <v>#REF!</v>
      </c>
      <c r="S529" s="1" t="e">
        <f>IF(AND(#REF!&lt;&gt;#REF!,#REF!=#REF!,M529="positive",M530="negative"),1,"")</f>
        <v>#REF!</v>
      </c>
      <c r="T529" s="1" t="e">
        <f>IF(AND(#REF!=#REF!,K:K="stroke",M:M="positive",S529&lt;&gt;"1"),1,"")</f>
        <v>#REF!</v>
      </c>
      <c r="U529" s="1" t="e">
        <f>IF((AND(R529&lt;&gt;"",W529&lt;&gt;1,K:K="stroke",M:M="negative",#REF!=#REF!)),IF(W529&lt;&gt;0,"",1),"")</f>
        <v>#REF!</v>
      </c>
      <c r="V529" s="1" t="e">
        <f t="shared" si="36"/>
        <v>#REF!</v>
      </c>
      <c r="W529" s="1" t="e">
        <f>IF(#REF!&lt;&gt;#REF!,COUNTIFS($K$112:$K$1378,"up",#REF!,#REF!),"")</f>
        <v>#REF!</v>
      </c>
      <c r="X529" s="1" t="e">
        <f>IF(#REF!&lt;&gt;#REF!,COUNTIFS($K$112:$K$1378,"SRS",#REF!,#REF!),"")</f>
        <v>#REF!</v>
      </c>
      <c r="Y529" s="1" t="e">
        <f>IF(R529&lt;&gt;"",IF(R529=1,"",COUNTIFS($O$112:$O$1378,"&gt;40",#REF!,#REF!)),"")</f>
        <v>#REF!</v>
      </c>
    </row>
    <row r="530" spans="1:34">
      <c r="A530" s="5">
        <f t="shared" si="37"/>
        <v>73212</v>
      </c>
      <c r="B530" s="6" t="str">
        <f t="shared" si="38"/>
        <v>20171114202012</v>
      </c>
      <c r="C530" s="5" t="str">
        <f t="shared" si="34"/>
        <v>20171114</v>
      </c>
      <c r="D530" s="5">
        <v>2017</v>
      </c>
      <c r="E530" s="5">
        <v>11</v>
      </c>
      <c r="F530" s="5">
        <v>14</v>
      </c>
      <c r="G530" s="5">
        <v>20</v>
      </c>
      <c r="H530" s="5">
        <v>20</v>
      </c>
      <c r="I530" s="5">
        <v>12</v>
      </c>
      <c r="J530" s="5">
        <v>262</v>
      </c>
      <c r="K530" s="5" t="s">
        <v>11</v>
      </c>
      <c r="L530" s="5" t="e">
        <f>IF(#REF!=#REF!,IF(K530="Stroke",IF(K531="Stroke",IF((J531-J530)&lt;0,1000+J531-J530,J531-J530),""),""),"")</f>
        <v>#REF!</v>
      </c>
      <c r="M530" s="5" t="s">
        <v>1</v>
      </c>
      <c r="N530" s="5" t="s">
        <v>2</v>
      </c>
      <c r="O530" s="5">
        <v>8</v>
      </c>
      <c r="P530" s="5" t="e">
        <f>IF(#REF!=#REF!,IF(K530="Stroke",IF(K531="Stroke",IF(#REF!=#REF!,IF(Q530=Q531,IF((J531-J530)&lt;0,1000+J531-J530-O530,J531-J530-O530),""),""),""),""),"")</f>
        <v>#REF!</v>
      </c>
      <c r="Q530" s="5">
        <v>1</v>
      </c>
      <c r="R530" s="5" t="e">
        <f>IF(#REF!&lt;&gt;#REF!,COUNTIFS($K$112:$K$1378,$K$112,#REF!,#REF!),"")</f>
        <v>#REF!</v>
      </c>
      <c r="S530" s="5" t="e">
        <f>IF(AND(#REF!&lt;&gt;#REF!,#REF!=#REF!,M530="positive",M531="negative"),1,"")</f>
        <v>#REF!</v>
      </c>
      <c r="T530" s="5" t="e">
        <f>IF(AND(#REF!=#REF!,K:K="stroke",M:M="positive",S530&lt;&gt;"1"),1,"")</f>
        <v>#REF!</v>
      </c>
      <c r="U530" s="5" t="e">
        <f>IF((AND(R530&lt;&gt;"",W530&lt;&gt;1,K:K="stroke",M:M="negative",#REF!=#REF!)),IF(W530&lt;&gt;0,"",1),"")</f>
        <v>#REF!</v>
      </c>
      <c r="V530" s="5" t="e">
        <f t="shared" si="36"/>
        <v>#REF!</v>
      </c>
      <c r="W530" s="5" t="e">
        <f>IF(#REF!&lt;&gt;#REF!,COUNTIFS($K$112:$K$1378,"up",#REF!,#REF!),"")</f>
        <v>#REF!</v>
      </c>
      <c r="X530" s="5" t="e">
        <f>IF(#REF!&lt;&gt;#REF!,COUNTIFS($K$112:$K$1378,"SRS",#REF!,#REF!),"")</f>
        <v>#REF!</v>
      </c>
      <c r="Y530" s="5" t="e">
        <f>IF(R530&lt;&gt;"",IF(R530=1,"",COUNTIFS($O$112:$O$1378,"&gt;40",#REF!,#REF!)),"")</f>
        <v>#REF!</v>
      </c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>
      <c r="A531" s="1">
        <f t="shared" si="37"/>
        <v>73212</v>
      </c>
      <c r="B531" s="2" t="str">
        <f t="shared" si="38"/>
        <v>20171114202012</v>
      </c>
      <c r="C531" s="1" t="str">
        <f t="shared" si="34"/>
        <v>20171114</v>
      </c>
      <c r="D531" s="1">
        <v>2017</v>
      </c>
      <c r="E531" s="1">
        <v>11</v>
      </c>
      <c r="F531" s="1">
        <v>14</v>
      </c>
      <c r="G531" s="1">
        <v>20</v>
      </c>
      <c r="H531" s="1">
        <v>20</v>
      </c>
      <c r="I531" s="1">
        <v>12</v>
      </c>
      <c r="J531" s="1">
        <v>321</v>
      </c>
      <c r="K531" s="1" t="s">
        <v>11</v>
      </c>
      <c r="L531" s="1" t="e">
        <f>IF(#REF!=#REF!,IF(K531="Stroke",IF(K532="Stroke",IF((J532-J531)&lt;0,1000+J532-J531,J532-J531),""),""),"")</f>
        <v>#REF!</v>
      </c>
      <c r="M531" s="1" t="s">
        <v>1</v>
      </c>
      <c r="N531" s="1" t="s">
        <v>2</v>
      </c>
      <c r="O531" s="1">
        <v>11</v>
      </c>
      <c r="P531" s="1" t="e">
        <f>IF(#REF!=#REF!,IF(K531="Stroke",IF(K532="Stroke",IF(#REF!=#REF!,IF(Q531=Q532,IF((J532-J531)&lt;0,1000+J532-J531-O531,J532-J531-O531),""),""),""),""),"")</f>
        <v>#REF!</v>
      </c>
      <c r="Q531" s="1">
        <v>1</v>
      </c>
      <c r="R531" s="1" t="e">
        <f>IF(#REF!&lt;&gt;#REF!,COUNTIFS($K$112:$K$1378,$K$112,#REF!,#REF!),"")</f>
        <v>#REF!</v>
      </c>
      <c r="S531" s="1" t="e">
        <f>IF(AND(#REF!&lt;&gt;#REF!,#REF!=#REF!,M531="positive",M532="negative"),1,"")</f>
        <v>#REF!</v>
      </c>
      <c r="T531" s="1" t="e">
        <f>IF(AND(#REF!=#REF!,K:K="stroke",M:M="positive",S531&lt;&gt;"1"),1,"")</f>
        <v>#REF!</v>
      </c>
      <c r="U531" s="1" t="e">
        <f>IF((AND(R531&lt;&gt;"",W531&lt;&gt;1,K:K="stroke",M:M="negative",#REF!=#REF!)),IF(W531&lt;&gt;0,"",1),"")</f>
        <v>#REF!</v>
      </c>
      <c r="V531" s="1" t="e">
        <f t="shared" si="36"/>
        <v>#REF!</v>
      </c>
      <c r="W531" s="1" t="e">
        <f>IF(#REF!&lt;&gt;#REF!,COUNTIFS($K$112:$K$1378,"up",#REF!,#REF!),"")</f>
        <v>#REF!</v>
      </c>
      <c r="X531" s="1" t="e">
        <f>IF(#REF!&lt;&gt;#REF!,COUNTIFS($K$112:$K$1378,"SRS",#REF!,#REF!),"")</f>
        <v>#REF!</v>
      </c>
      <c r="Y531" s="1" t="e">
        <f>IF(R531&lt;&gt;"",IF(R531=1,"",COUNTIFS($O$112:$O$1378,"&gt;40",#REF!,#REF!)),"")</f>
        <v>#REF!</v>
      </c>
    </row>
    <row r="532" spans="1:34">
      <c r="A532" s="1">
        <f t="shared" si="37"/>
        <v>73212</v>
      </c>
      <c r="B532" s="2" t="str">
        <f t="shared" si="38"/>
        <v>20171114202012</v>
      </c>
      <c r="C532" s="1" t="str">
        <f t="shared" si="34"/>
        <v>20171114</v>
      </c>
      <c r="D532" s="1">
        <v>2017</v>
      </c>
      <c r="E532" s="1">
        <v>11</v>
      </c>
      <c r="F532" s="1">
        <v>14</v>
      </c>
      <c r="G532" s="1">
        <v>20</v>
      </c>
      <c r="H532" s="1">
        <v>20</v>
      </c>
      <c r="I532" s="1">
        <v>12</v>
      </c>
      <c r="J532" s="1">
        <v>382</v>
      </c>
      <c r="K532" s="1" t="s">
        <v>11</v>
      </c>
      <c r="L532" s="1" t="e">
        <f>IF(#REF!=#REF!,IF(K532="Stroke",IF(K533="Stroke",IF((J533-J532)&lt;0,1000+J533-J532,J533-J532),""),""),"")</f>
        <v>#REF!</v>
      </c>
      <c r="M532" s="1" t="s">
        <v>1</v>
      </c>
      <c r="N532" s="1" t="s">
        <v>2</v>
      </c>
      <c r="O532" s="1">
        <v>4</v>
      </c>
      <c r="P532" s="1" t="e">
        <f>IF(#REF!=#REF!,IF(K532="Stroke",IF(K533="Stroke",IF(#REF!=#REF!,IF(Q532=Q533,IF((J533-J532)&lt;0,1000+J533-J532-O532,J533-J532-O532),""),""),""),""),"")</f>
        <v>#REF!</v>
      </c>
      <c r="Q532" s="1">
        <v>1</v>
      </c>
      <c r="R532" s="1" t="e">
        <f>IF(#REF!&lt;&gt;#REF!,COUNTIFS($K$112:$K$1378,$K$112,#REF!,#REF!),"")</f>
        <v>#REF!</v>
      </c>
      <c r="S532" s="1" t="e">
        <f>IF(AND(#REF!&lt;&gt;#REF!,#REF!=#REF!,M532="positive",M533="negative"),1,"")</f>
        <v>#REF!</v>
      </c>
      <c r="T532" s="1" t="e">
        <f>IF(AND(#REF!=#REF!,K:K="stroke",M:M="positive",S532&lt;&gt;"1"),1,"")</f>
        <v>#REF!</v>
      </c>
      <c r="U532" s="1" t="e">
        <f>IF((AND(R532&lt;&gt;"",W532&lt;&gt;1,K:K="stroke",M:M="negative",#REF!=#REF!)),IF(W532&lt;&gt;0,"",1),"")</f>
        <v>#REF!</v>
      </c>
      <c r="V532" s="1" t="e">
        <f t="shared" si="36"/>
        <v>#REF!</v>
      </c>
      <c r="W532" s="1" t="e">
        <f>IF(#REF!&lt;&gt;#REF!,COUNTIFS($K$112:$K$1378,"up",#REF!,#REF!),"")</f>
        <v>#REF!</v>
      </c>
      <c r="X532" s="1" t="e">
        <f>IF(#REF!&lt;&gt;#REF!,COUNTIFS($K$112:$K$1378,"SRS",#REF!,#REF!),"")</f>
        <v>#REF!</v>
      </c>
      <c r="Y532" s="1" t="e">
        <f>IF(R532&lt;&gt;"",IF(R532=1,"",COUNTIFS($O$112:$O$1378,"&gt;40",#REF!,#REF!)),"")</f>
        <v>#REF!</v>
      </c>
    </row>
    <row r="533" spans="1:34">
      <c r="A533" s="1">
        <f t="shared" si="37"/>
        <v>73212</v>
      </c>
      <c r="B533" s="2" t="str">
        <f t="shared" si="38"/>
        <v>20171114202012</v>
      </c>
      <c r="C533" s="1" t="str">
        <f t="shared" si="34"/>
        <v>20171114</v>
      </c>
      <c r="D533" s="1">
        <v>2017</v>
      </c>
      <c r="E533" s="1">
        <v>11</v>
      </c>
      <c r="F533" s="1">
        <v>14</v>
      </c>
      <c r="G533" s="1">
        <v>20</v>
      </c>
      <c r="H533" s="1">
        <v>20</v>
      </c>
      <c r="I533" s="1">
        <v>12</v>
      </c>
      <c r="J533" s="1">
        <v>447</v>
      </c>
      <c r="K533" s="1" t="s">
        <v>11</v>
      </c>
      <c r="L533" s="1" t="e">
        <f>IF(#REF!=#REF!,IF(K533="Stroke",IF(K534="Stroke",IF((J534-J533)&lt;0,1000+J534-J533,J534-J533),""),""),"")</f>
        <v>#REF!</v>
      </c>
      <c r="M533" s="1" t="s">
        <v>1</v>
      </c>
      <c r="N533" s="1" t="s">
        <v>2</v>
      </c>
      <c r="O533" s="1">
        <v>9</v>
      </c>
      <c r="P533" s="1" t="e">
        <f>IF(#REF!=#REF!,IF(K533="Stroke",IF(K534="Stroke",IF(#REF!=#REF!,IF(Q533=Q534,IF((J534-J533)&lt;0,1000+J534-J533-O533,J534-J533-O533),""),""),""),""),"")</f>
        <v>#REF!</v>
      </c>
      <c r="Q533" s="1">
        <v>1</v>
      </c>
      <c r="R533" s="1" t="e">
        <f>IF(#REF!&lt;&gt;#REF!,COUNTIFS($K$112:$K$1378,$K$112,#REF!,#REF!),"")</f>
        <v>#REF!</v>
      </c>
      <c r="S533" s="1" t="e">
        <f>IF(AND(#REF!&lt;&gt;#REF!,#REF!=#REF!,M533="positive",M534="negative"),1,"")</f>
        <v>#REF!</v>
      </c>
      <c r="T533" s="1" t="e">
        <f>IF(AND(#REF!=#REF!,K:K="stroke",M:M="positive",S533&lt;&gt;"1"),1,"")</f>
        <v>#REF!</v>
      </c>
      <c r="U533" s="1" t="e">
        <f>IF((AND(R533&lt;&gt;"",W533&lt;&gt;1,K:K="stroke",M:M="negative",#REF!=#REF!)),IF(W533&lt;&gt;0,"",1),"")</f>
        <v>#REF!</v>
      </c>
      <c r="V533" s="1" t="e">
        <f t="shared" si="36"/>
        <v>#REF!</v>
      </c>
      <c r="W533" s="1" t="e">
        <f>IF(#REF!&lt;&gt;#REF!,COUNTIFS($K$112:$K$1378,"up",#REF!,#REF!),"")</f>
        <v>#REF!</v>
      </c>
      <c r="X533" s="1" t="e">
        <f>IF(#REF!&lt;&gt;#REF!,COUNTIFS($K$112:$K$1378,"SRS",#REF!,#REF!),"")</f>
        <v>#REF!</v>
      </c>
      <c r="Y533" s="1" t="e">
        <f>IF(R533&lt;&gt;"",IF(R533=1,"",COUNTIFS($O$112:$O$1378,"&gt;40",#REF!,#REF!)),"")</f>
        <v>#REF!</v>
      </c>
    </row>
    <row r="534" spans="1:34">
      <c r="A534" s="1">
        <f t="shared" si="37"/>
        <v>73212</v>
      </c>
      <c r="B534" s="2" t="str">
        <f t="shared" si="38"/>
        <v>20171114202012</v>
      </c>
      <c r="C534" s="1" t="str">
        <f t="shared" si="34"/>
        <v>20171114</v>
      </c>
      <c r="D534" s="1">
        <v>2017</v>
      </c>
      <c r="E534" s="1">
        <v>11</v>
      </c>
      <c r="F534" s="1">
        <v>14</v>
      </c>
      <c r="G534" s="1">
        <v>20</v>
      </c>
      <c r="H534" s="1">
        <v>20</v>
      </c>
      <c r="I534" s="1">
        <v>12</v>
      </c>
      <c r="J534" s="1">
        <v>485</v>
      </c>
      <c r="K534" s="1" t="s">
        <v>11</v>
      </c>
      <c r="L534" s="1" t="e">
        <f>IF(#REF!=#REF!,IF(K534="Stroke",IF(K535="Stroke",IF((J535-J534)&lt;0,1000+J535-J534,J535-J534),""),""),"")</f>
        <v>#REF!</v>
      </c>
      <c r="M534" s="1" t="s">
        <v>1</v>
      </c>
      <c r="N534" s="1" t="s">
        <v>2</v>
      </c>
      <c r="O534" s="1">
        <v>3</v>
      </c>
      <c r="P534" s="1" t="e">
        <f>IF(#REF!=#REF!,IF(K534="Stroke",IF(K535="Stroke",IF(#REF!=#REF!,IF(Q534=Q535,IF((J535-J534)&lt;0,1000+J535-J534-O534,J535-J534-O534),""),""),""),""),"")</f>
        <v>#REF!</v>
      </c>
      <c r="Q534" s="1">
        <v>1</v>
      </c>
      <c r="R534" s="1" t="e">
        <f>IF(#REF!&lt;&gt;#REF!,COUNTIFS($K$112:$K$1378,$K$112,#REF!,#REF!),"")</f>
        <v>#REF!</v>
      </c>
      <c r="S534" s="1" t="e">
        <f>IF(AND(#REF!&lt;&gt;#REF!,#REF!=#REF!,M534="positive",M535="negative"),1,"")</f>
        <v>#REF!</v>
      </c>
      <c r="T534" s="1" t="e">
        <f>IF(AND(#REF!=#REF!,K:K="stroke",M:M="positive",S534&lt;&gt;"1"),1,"")</f>
        <v>#REF!</v>
      </c>
      <c r="U534" s="1" t="e">
        <f>IF((AND(R534&lt;&gt;"",W534&lt;&gt;1,K:K="stroke",M:M="negative",#REF!=#REF!)),IF(W534&lt;&gt;0,"",1),"")</f>
        <v>#REF!</v>
      </c>
      <c r="V534" s="1" t="e">
        <f t="shared" si="36"/>
        <v>#REF!</v>
      </c>
      <c r="W534" s="1" t="e">
        <f>IF(#REF!&lt;&gt;#REF!,COUNTIFS($K$112:$K$1378,"up",#REF!,#REF!),"")</f>
        <v>#REF!</v>
      </c>
      <c r="X534" s="1" t="e">
        <f>IF(#REF!&lt;&gt;#REF!,COUNTIFS($K$112:$K$1378,"SRS",#REF!,#REF!),"")</f>
        <v>#REF!</v>
      </c>
      <c r="Y534" s="1" t="e">
        <f>IF(R534&lt;&gt;"",IF(R534=1,"",COUNTIFS($O$112:$O$1378,"&gt;40",#REF!,#REF!)),"")</f>
        <v>#REF!</v>
      </c>
    </row>
    <row r="535" spans="1:34">
      <c r="A535" s="1">
        <f t="shared" si="37"/>
        <v>73212</v>
      </c>
      <c r="B535" s="2" t="str">
        <f t="shared" si="38"/>
        <v>20171114202012</v>
      </c>
      <c r="C535" s="1" t="str">
        <f t="shared" si="34"/>
        <v>20171114</v>
      </c>
      <c r="D535" s="1">
        <v>2017</v>
      </c>
      <c r="E535" s="1">
        <v>11</v>
      </c>
      <c r="F535" s="1">
        <v>14</v>
      </c>
      <c r="G535" s="1">
        <v>20</v>
      </c>
      <c r="H535" s="1">
        <v>20</v>
      </c>
      <c r="I535" s="1">
        <v>12</v>
      </c>
      <c r="J535" s="1">
        <v>527</v>
      </c>
      <c r="K535" s="1" t="s">
        <v>11</v>
      </c>
      <c r="L535" s="1" t="e">
        <f>IF(#REF!=#REF!,IF(K535="Stroke",IF(K536="Stroke",IF((J536-J535)&lt;0,1000+J536-J535,J536-J535),""),""),"")</f>
        <v>#REF!</v>
      </c>
      <c r="M535" s="1" t="s">
        <v>1</v>
      </c>
      <c r="N535" s="1" t="s">
        <v>2</v>
      </c>
      <c r="O535" s="1">
        <v>14</v>
      </c>
      <c r="P535" s="1" t="e">
        <f>IF(#REF!=#REF!,IF(K535="Stroke",IF(K536="Stroke",IF(#REF!=#REF!,IF(Q535=Q536,IF((J536-J535)&lt;0,1000+J536-J535-O535,J536-J535-O535),""),""),""),""),"")</f>
        <v>#REF!</v>
      </c>
      <c r="Q535" s="1">
        <v>1</v>
      </c>
      <c r="R535" s="1" t="e">
        <f>IF(#REF!&lt;&gt;#REF!,COUNTIFS($K$112:$K$1378,$K$112,#REF!,#REF!),"")</f>
        <v>#REF!</v>
      </c>
      <c r="S535" s="1" t="e">
        <f>IF(AND(#REF!&lt;&gt;#REF!,#REF!=#REF!,M535="positive",M536="negative"),1,"")</f>
        <v>#REF!</v>
      </c>
      <c r="T535" s="1" t="e">
        <f>IF(AND(#REF!=#REF!,K:K="stroke",M:M="positive",S535&lt;&gt;"1"),1,"")</f>
        <v>#REF!</v>
      </c>
      <c r="U535" s="1" t="e">
        <f>IF((AND(R535&lt;&gt;"",W535&lt;&gt;1,K:K="stroke",M:M="negative",#REF!=#REF!)),IF(W535&lt;&gt;0,"",1),"")</f>
        <v>#REF!</v>
      </c>
      <c r="V535" s="1" t="e">
        <f t="shared" si="36"/>
        <v>#REF!</v>
      </c>
      <c r="W535" s="1" t="e">
        <f>IF(#REF!&lt;&gt;#REF!,COUNTIFS($K$112:$K$1378,"up",#REF!,#REF!),"")</f>
        <v>#REF!</v>
      </c>
      <c r="X535" s="1" t="e">
        <f>IF(#REF!&lt;&gt;#REF!,COUNTIFS($K$112:$K$1378,"SRS",#REF!,#REF!),"")</f>
        <v>#REF!</v>
      </c>
      <c r="Y535" s="1" t="e">
        <f>IF(R535&lt;&gt;"",IF(R535=1,"",COUNTIFS($O$112:$O$1378,"&gt;40",#REF!,#REF!)),"")</f>
        <v>#REF!</v>
      </c>
    </row>
    <row r="536" spans="1:34">
      <c r="A536" s="5">
        <f t="shared" si="37"/>
        <v>73238</v>
      </c>
      <c r="B536" s="6" t="str">
        <f t="shared" si="38"/>
        <v>20171114202038</v>
      </c>
      <c r="C536" s="5" t="str">
        <f t="shared" si="34"/>
        <v>20171114</v>
      </c>
      <c r="D536" s="5">
        <v>2017</v>
      </c>
      <c r="E536" s="5">
        <v>11</v>
      </c>
      <c r="F536" s="5">
        <v>14</v>
      </c>
      <c r="G536" s="5">
        <v>20</v>
      </c>
      <c r="H536" s="5">
        <v>20</v>
      </c>
      <c r="I536" s="5">
        <v>38</v>
      </c>
      <c r="J536" s="5">
        <v>561</v>
      </c>
      <c r="K536" s="5" t="s">
        <v>11</v>
      </c>
      <c r="L536" s="5" t="e">
        <f>IF(#REF!=#REF!,IF(K536="Stroke",IF(K537="Stroke",IF((J537-J536)&lt;0,1000+J537-J536,J537-J536),""),""),"")</f>
        <v>#REF!</v>
      </c>
      <c r="M536" s="5" t="s">
        <v>1</v>
      </c>
      <c r="N536" s="5" t="s">
        <v>2</v>
      </c>
      <c r="O536" s="5">
        <v>9</v>
      </c>
      <c r="P536" s="5" t="e">
        <f>IF(#REF!=#REF!,IF(K536="Stroke",IF(K537="Stroke",IF(#REF!=#REF!,IF(Q536=Q537,IF((J537-J536)&lt;0,1000+J537-J536-O536,J537-J536-O536),""),""),""),""),"")</f>
        <v>#REF!</v>
      </c>
      <c r="Q536" s="5">
        <v>1</v>
      </c>
      <c r="R536" s="5" t="e">
        <f>IF(#REF!&lt;&gt;#REF!,COUNTIFS($K$112:$K$1378,$K$112,#REF!,#REF!),"")</f>
        <v>#REF!</v>
      </c>
      <c r="S536" s="5" t="e">
        <f>IF(AND(#REF!&lt;&gt;#REF!,#REF!=#REF!,M536="positive",M537="negative"),1,"")</f>
        <v>#REF!</v>
      </c>
      <c r="T536" s="5" t="e">
        <f>IF(AND(#REF!=#REF!,K:K="stroke",M:M="positive",S536&lt;&gt;"1"),1,"")</f>
        <v>#REF!</v>
      </c>
      <c r="U536" s="5" t="e">
        <f>IF((AND(R536&lt;&gt;"",W536&lt;&gt;1,K:K="stroke",M:M="negative",#REF!=#REF!)),IF(W536&lt;&gt;0,"",1),"")</f>
        <v>#REF!</v>
      </c>
      <c r="V536" s="5" t="e">
        <f t="shared" si="36"/>
        <v>#REF!</v>
      </c>
      <c r="W536" s="5" t="e">
        <f>IF(#REF!&lt;&gt;#REF!,COUNTIFS($K$112:$K$1378,"up",#REF!,#REF!),"")</f>
        <v>#REF!</v>
      </c>
      <c r="X536" s="5" t="e">
        <f>IF(#REF!&lt;&gt;#REF!,COUNTIFS($K$112:$K$1378,"SRS",#REF!,#REF!),"")</f>
        <v>#REF!</v>
      </c>
      <c r="Y536" s="5" t="e">
        <f>IF(R536&lt;&gt;"",IF(R536=1,"",COUNTIFS($O$112:$O$1378,"&gt;40",#REF!,#REF!)),"")</f>
        <v>#REF!</v>
      </c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>
      <c r="A537" s="1">
        <f t="shared" si="37"/>
        <v>73238</v>
      </c>
      <c r="B537" s="2" t="str">
        <f t="shared" si="38"/>
        <v>20171114202038</v>
      </c>
      <c r="C537" s="1" t="str">
        <f t="shared" si="34"/>
        <v>20171114</v>
      </c>
      <c r="D537" s="1">
        <v>2017</v>
      </c>
      <c r="E537" s="1">
        <v>11</v>
      </c>
      <c r="F537" s="1">
        <v>14</v>
      </c>
      <c r="G537" s="1">
        <v>20</v>
      </c>
      <c r="H537" s="1">
        <v>20</v>
      </c>
      <c r="I537" s="1">
        <v>38</v>
      </c>
      <c r="J537" s="1">
        <v>574</v>
      </c>
      <c r="K537" s="1" t="s">
        <v>16</v>
      </c>
      <c r="L537" s="1" t="e">
        <f>IF(#REF!=#REF!,IF(K537="Stroke",IF(K538="Stroke",IF((J538-J537)&lt;0,1000+J538-J537,J538-J537),""),""),"")</f>
        <v>#REF!</v>
      </c>
      <c r="M537" s="1" t="s">
        <v>1</v>
      </c>
      <c r="N537" s="1" t="s">
        <v>2</v>
      </c>
      <c r="O537" s="1">
        <v>0</v>
      </c>
      <c r="P537" s="1" t="e">
        <f>IF(#REF!=#REF!,IF(K537="Stroke",IF(K538="Stroke",IF(#REF!=#REF!,IF(Q537=Q538,IF((J538-J537)&lt;0,1000+J538-J537-O537,J538-J537-O537),""),""),""),""),"")</f>
        <v>#REF!</v>
      </c>
      <c r="R537" s="1" t="e">
        <f>IF(#REF!&lt;&gt;#REF!,COUNTIFS($K$112:$K$1378,$K$112,#REF!,#REF!),"")</f>
        <v>#REF!</v>
      </c>
      <c r="S537" s="1" t="e">
        <f>IF(AND(#REF!&lt;&gt;#REF!,#REF!=#REF!,M537="positive",M538="negative"),1,"")</f>
        <v>#REF!</v>
      </c>
      <c r="T537" s="1" t="e">
        <f>IF(AND(#REF!=#REF!,K:K="stroke",M:M="positive",S537&lt;&gt;"1"),1,"")</f>
        <v>#REF!</v>
      </c>
      <c r="U537" s="1" t="e">
        <f>IF((AND(R537&lt;&gt;"",W537&lt;&gt;1,K:K="stroke",M:M="negative",#REF!=#REF!)),IF(W537&lt;&gt;0,"",1),"")</f>
        <v>#REF!</v>
      </c>
      <c r="V537" s="1" t="e">
        <f t="shared" si="36"/>
        <v>#REF!</v>
      </c>
      <c r="W537" s="1" t="e">
        <f>IF(#REF!&lt;&gt;#REF!,COUNTIFS($K$112:$K$1378,"up",#REF!,#REF!),"")</f>
        <v>#REF!</v>
      </c>
      <c r="X537" s="1" t="e">
        <f>IF(#REF!&lt;&gt;#REF!,COUNTIFS($K$112:$K$1378,"SRS",#REF!,#REF!),"")</f>
        <v>#REF!</v>
      </c>
      <c r="Y537" s="1" t="e">
        <f>IF(R537&lt;&gt;"",IF(R537=1,"",COUNTIFS($O$112:$O$1378,"&gt;40",#REF!,#REF!)),"")</f>
        <v>#REF!</v>
      </c>
    </row>
    <row r="538" spans="1:34">
      <c r="A538" s="1">
        <f t="shared" si="37"/>
        <v>73238</v>
      </c>
      <c r="B538" s="2" t="str">
        <f t="shared" si="38"/>
        <v>20171114202038</v>
      </c>
      <c r="C538" s="1" t="str">
        <f t="shared" si="34"/>
        <v>20171114</v>
      </c>
      <c r="D538" s="1">
        <v>2017</v>
      </c>
      <c r="E538" s="1">
        <v>11</v>
      </c>
      <c r="F538" s="1">
        <v>14</v>
      </c>
      <c r="G538" s="1">
        <v>20</v>
      </c>
      <c r="H538" s="1">
        <v>20</v>
      </c>
      <c r="I538" s="1">
        <v>38</v>
      </c>
      <c r="J538" s="1">
        <v>586</v>
      </c>
      <c r="K538" s="1" t="s">
        <v>16</v>
      </c>
      <c r="L538" s="1" t="e">
        <f>IF(#REF!=#REF!,IF(K538="Stroke",IF(K539="Stroke",IF((J539-J538)&lt;0,1000+J539-J538,J539-J538),""),""),"")</f>
        <v>#REF!</v>
      </c>
      <c r="M538" s="1" t="s">
        <v>1</v>
      </c>
      <c r="N538" s="1" t="s">
        <v>2</v>
      </c>
      <c r="O538" s="1">
        <v>0</v>
      </c>
      <c r="P538" s="1" t="e">
        <f>IF(#REF!=#REF!,IF(K538="Stroke",IF(K539="Stroke",IF(#REF!=#REF!,IF(Q538=Q539,IF((J539-J538)&lt;0,1000+J539-J538-O538,J539-J538-O538),""),""),""),""),"")</f>
        <v>#REF!</v>
      </c>
      <c r="R538" s="1" t="e">
        <f>IF(#REF!&lt;&gt;#REF!,COUNTIFS($K$112:$K$1378,$K$112,#REF!,#REF!),"")</f>
        <v>#REF!</v>
      </c>
      <c r="S538" s="1" t="e">
        <f>IF(AND(#REF!&lt;&gt;#REF!,#REF!=#REF!,M538="positive",M539="negative"),1,"")</f>
        <v>#REF!</v>
      </c>
      <c r="T538" s="1" t="e">
        <f>IF(AND(#REF!=#REF!,K:K="stroke",M:M="positive",S538&lt;&gt;"1"),1,"")</f>
        <v>#REF!</v>
      </c>
      <c r="U538" s="1" t="e">
        <f>IF((AND(R538&lt;&gt;"",W538&lt;&gt;1,K:K="stroke",M:M="negative",#REF!=#REF!)),IF(W538&lt;&gt;0,"",1),"")</f>
        <v>#REF!</v>
      </c>
      <c r="V538" s="1" t="e">
        <f t="shared" si="36"/>
        <v>#REF!</v>
      </c>
      <c r="W538" s="1" t="e">
        <f>IF(#REF!&lt;&gt;#REF!,COUNTIFS($K$112:$K$1378,"up",#REF!,#REF!),"")</f>
        <v>#REF!</v>
      </c>
      <c r="X538" s="1" t="e">
        <f>IF(#REF!&lt;&gt;#REF!,COUNTIFS($K$112:$K$1378,"SRS",#REF!,#REF!),"")</f>
        <v>#REF!</v>
      </c>
      <c r="Y538" s="1" t="e">
        <f>IF(R538&lt;&gt;"",IF(R538=1,"",COUNTIFS($O$112:$O$1378,"&gt;40",#REF!,#REF!)),"")</f>
        <v>#REF!</v>
      </c>
    </row>
    <row r="539" spans="1:34">
      <c r="A539" s="1">
        <f t="shared" si="37"/>
        <v>73238</v>
      </c>
      <c r="B539" s="2" t="str">
        <f t="shared" si="38"/>
        <v>20171114202038</v>
      </c>
      <c r="C539" s="1" t="str">
        <f t="shared" si="34"/>
        <v>20171114</v>
      </c>
      <c r="D539" s="1">
        <v>2017</v>
      </c>
      <c r="E539" s="1">
        <v>11</v>
      </c>
      <c r="F539" s="1">
        <v>14</v>
      </c>
      <c r="G539" s="1">
        <v>20</v>
      </c>
      <c r="H539" s="1">
        <v>20</v>
      </c>
      <c r="I539" s="1">
        <v>38</v>
      </c>
      <c r="J539" s="1">
        <v>597</v>
      </c>
      <c r="K539" s="1" t="s">
        <v>16</v>
      </c>
      <c r="L539" s="1" t="e">
        <f>IF(#REF!=#REF!,IF(K539="Stroke",IF(K540="Stroke",IF((J540-J539)&lt;0,1000+J540-J539,J540-J539),""),""),"")</f>
        <v>#REF!</v>
      </c>
      <c r="M539" s="1" t="s">
        <v>1</v>
      </c>
      <c r="N539" s="1" t="s">
        <v>2</v>
      </c>
      <c r="O539" s="1">
        <v>0</v>
      </c>
      <c r="P539" s="1" t="e">
        <f>IF(#REF!=#REF!,IF(K539="Stroke",IF(K540="Stroke",IF(#REF!=#REF!,IF(Q539=Q540,IF((J540-J539)&lt;0,1000+J540-J539-O539,J540-J539-O539),""),""),""),""),"")</f>
        <v>#REF!</v>
      </c>
      <c r="R539" s="1" t="e">
        <f>IF(#REF!&lt;&gt;#REF!,COUNTIFS($K$112:$K$1378,$K$112,#REF!,#REF!),"")</f>
        <v>#REF!</v>
      </c>
      <c r="S539" s="1" t="e">
        <f>IF(AND(#REF!&lt;&gt;#REF!,#REF!=#REF!,M539="positive",M540="negative"),1,"")</f>
        <v>#REF!</v>
      </c>
      <c r="T539" s="1" t="e">
        <f>IF(AND(#REF!=#REF!,K:K="stroke",M:M="positive",S539&lt;&gt;"1"),1,"")</f>
        <v>#REF!</v>
      </c>
      <c r="U539" s="1" t="e">
        <f>IF((AND(R539&lt;&gt;"",W539&lt;&gt;1,K:K="stroke",M:M="negative",#REF!=#REF!)),IF(W539&lt;&gt;0,"",1),"")</f>
        <v>#REF!</v>
      </c>
      <c r="V539" s="1" t="e">
        <f t="shared" si="36"/>
        <v>#REF!</v>
      </c>
      <c r="W539" s="1" t="e">
        <f>IF(#REF!&lt;&gt;#REF!,COUNTIFS($K$112:$K$1378,"up",#REF!,#REF!),"")</f>
        <v>#REF!</v>
      </c>
      <c r="X539" s="1" t="e">
        <f>IF(#REF!&lt;&gt;#REF!,COUNTIFS($K$112:$K$1378,"SRS",#REF!,#REF!),"")</f>
        <v>#REF!</v>
      </c>
      <c r="Y539" s="1" t="e">
        <f>IF(R539&lt;&gt;"",IF(R539=1,"",COUNTIFS($O$112:$O$1378,"&gt;40",#REF!,#REF!)),"")</f>
        <v>#REF!</v>
      </c>
    </row>
    <row r="540" spans="1:34">
      <c r="A540" s="1">
        <f t="shared" si="37"/>
        <v>73238</v>
      </c>
      <c r="B540" s="2" t="str">
        <f t="shared" si="38"/>
        <v>20171114202038</v>
      </c>
      <c r="C540" s="1" t="str">
        <f t="shared" si="34"/>
        <v>20171114</v>
      </c>
      <c r="D540" s="1">
        <v>2017</v>
      </c>
      <c r="E540" s="1">
        <v>11</v>
      </c>
      <c r="F540" s="1">
        <v>14</v>
      </c>
      <c r="G540" s="1">
        <v>20</v>
      </c>
      <c r="H540" s="1">
        <v>20</v>
      </c>
      <c r="I540" s="1">
        <v>38</v>
      </c>
      <c r="J540" s="1">
        <v>605</v>
      </c>
      <c r="K540" s="1" t="s">
        <v>16</v>
      </c>
      <c r="L540" s="1" t="e">
        <f>IF(#REF!=#REF!,IF(K540="Stroke",IF(K541="Stroke",IF((J541-J540)&lt;0,1000+J541-J540,J541-J540),""),""),"")</f>
        <v>#REF!</v>
      </c>
      <c r="M540" s="1" t="s">
        <v>1</v>
      </c>
      <c r="N540" s="1" t="s">
        <v>2</v>
      </c>
      <c r="O540" s="1">
        <v>0</v>
      </c>
      <c r="P540" s="1" t="e">
        <f>IF(#REF!=#REF!,IF(K540="Stroke",IF(K541="Stroke",IF(#REF!=#REF!,IF(Q540=Q541,IF((J541-J540)&lt;0,1000+J541-J540-O540,J541-J540-O540),""),""),""),""),"")</f>
        <v>#REF!</v>
      </c>
      <c r="R540" s="1" t="e">
        <f>IF(#REF!&lt;&gt;#REF!,COUNTIFS($K$112:$K$1378,$K$112,#REF!,#REF!),"")</f>
        <v>#REF!</v>
      </c>
      <c r="S540" s="1" t="e">
        <f>IF(AND(#REF!&lt;&gt;#REF!,#REF!=#REF!,M540="positive",M541="negative"),1,"")</f>
        <v>#REF!</v>
      </c>
      <c r="T540" s="1" t="e">
        <f>IF(AND(#REF!=#REF!,K:K="stroke",M:M="positive",S540&lt;&gt;"1"),1,"")</f>
        <v>#REF!</v>
      </c>
      <c r="U540" s="1" t="e">
        <f>IF((AND(R540&lt;&gt;"",W540&lt;&gt;1,K:K="stroke",M:M="negative",#REF!=#REF!)),IF(W540&lt;&gt;0,"",1),"")</f>
        <v>#REF!</v>
      </c>
      <c r="V540" s="1" t="e">
        <f t="shared" si="36"/>
        <v>#REF!</v>
      </c>
      <c r="W540" s="1" t="e">
        <f>IF(#REF!&lt;&gt;#REF!,COUNTIFS($K$112:$K$1378,"up",#REF!,#REF!),"")</f>
        <v>#REF!</v>
      </c>
      <c r="X540" s="1" t="e">
        <f>IF(#REF!&lt;&gt;#REF!,COUNTIFS($K$112:$K$1378,"SRS",#REF!,#REF!),"")</f>
        <v>#REF!</v>
      </c>
      <c r="Y540" s="1" t="e">
        <f>IF(R540&lt;&gt;"",IF(R540=1,"",COUNTIFS($O$112:$O$1378,"&gt;40",#REF!,#REF!)),"")</f>
        <v>#REF!</v>
      </c>
    </row>
    <row r="541" spans="1:34">
      <c r="A541" s="1">
        <f t="shared" si="37"/>
        <v>73238</v>
      </c>
      <c r="B541" s="2" t="str">
        <f t="shared" si="38"/>
        <v>20171114202038</v>
      </c>
      <c r="C541" s="1" t="str">
        <f t="shared" si="34"/>
        <v>20171114</v>
      </c>
      <c r="D541" s="1">
        <v>2017</v>
      </c>
      <c r="E541" s="1">
        <v>11</v>
      </c>
      <c r="F541" s="1">
        <v>14</v>
      </c>
      <c r="G541" s="1">
        <v>20</v>
      </c>
      <c r="H541" s="1">
        <v>20</v>
      </c>
      <c r="I541" s="1">
        <v>38</v>
      </c>
      <c r="J541" s="1">
        <v>627</v>
      </c>
      <c r="K541" s="1" t="s">
        <v>16</v>
      </c>
      <c r="L541" s="1" t="e">
        <f>IF(#REF!=#REF!,IF(K541="Stroke",IF(K542="Stroke",IF((J542-J541)&lt;0,1000+J542-J541,J542-J541),""),""),"")</f>
        <v>#REF!</v>
      </c>
      <c r="M541" s="1" t="s">
        <v>1</v>
      </c>
      <c r="N541" s="1" t="s">
        <v>2</v>
      </c>
      <c r="O541" s="1">
        <v>0</v>
      </c>
      <c r="P541" s="1" t="e">
        <f>IF(#REF!=#REF!,IF(K541="Stroke",IF(K542="Stroke",IF(#REF!=#REF!,IF(Q541=Q542,IF((J542-J541)&lt;0,1000+J542-J541-O541,J542-J541-O541),""),""),""),""),"")</f>
        <v>#REF!</v>
      </c>
      <c r="R541" s="1" t="e">
        <f>IF(#REF!&lt;&gt;#REF!,COUNTIFS($K$112:$K$1378,$K$112,#REF!,#REF!),"")</f>
        <v>#REF!</v>
      </c>
      <c r="S541" s="1" t="e">
        <f>IF(AND(#REF!&lt;&gt;#REF!,#REF!=#REF!,M541="positive",M542="negative"),1,"")</f>
        <v>#REF!</v>
      </c>
      <c r="T541" s="1" t="e">
        <f>IF(AND(#REF!=#REF!,K:K="stroke",M:M="positive",S541&lt;&gt;"1"),1,"")</f>
        <v>#REF!</v>
      </c>
      <c r="U541" s="1" t="e">
        <f>IF((AND(R541&lt;&gt;"",W541&lt;&gt;1,K:K="stroke",M:M="negative",#REF!=#REF!)),IF(W541&lt;&gt;0,"",1),"")</f>
        <v>#REF!</v>
      </c>
      <c r="V541" s="1" t="e">
        <f t="shared" si="36"/>
        <v>#REF!</v>
      </c>
      <c r="W541" s="1" t="e">
        <f>IF(#REF!&lt;&gt;#REF!,COUNTIFS($K$112:$K$1378,"up",#REF!,#REF!),"")</f>
        <v>#REF!</v>
      </c>
      <c r="X541" s="1" t="e">
        <f>IF(#REF!&lt;&gt;#REF!,COUNTIFS($K$112:$K$1378,"SRS",#REF!,#REF!),"")</f>
        <v>#REF!</v>
      </c>
      <c r="Y541" s="1" t="e">
        <f>IF(R541&lt;&gt;"",IF(R541=1,"",COUNTIFS($O$112:$O$1378,"&gt;40",#REF!,#REF!)),"")</f>
        <v>#REF!</v>
      </c>
    </row>
    <row r="542" spans="1:34">
      <c r="A542" s="1">
        <f t="shared" si="37"/>
        <v>73238</v>
      </c>
      <c r="B542" s="2" t="str">
        <f t="shared" si="38"/>
        <v>20171114202038</v>
      </c>
      <c r="C542" s="1" t="str">
        <f t="shared" si="34"/>
        <v>20171114</v>
      </c>
      <c r="D542" s="1">
        <v>2017</v>
      </c>
      <c r="E542" s="1">
        <v>11</v>
      </c>
      <c r="F542" s="1">
        <v>14</v>
      </c>
      <c r="G542" s="1">
        <v>20</v>
      </c>
      <c r="H542" s="1">
        <v>20</v>
      </c>
      <c r="I542" s="1">
        <v>38</v>
      </c>
      <c r="J542" s="1">
        <v>654</v>
      </c>
      <c r="K542" s="1" t="s">
        <v>11</v>
      </c>
      <c r="L542" s="1" t="e">
        <f>IF(#REF!=#REF!,IF(K542="Stroke",IF(K543="Stroke",IF((J543-J542)&lt;0,1000+J543-J542,J543-J542),""),""),"")</f>
        <v>#REF!</v>
      </c>
      <c r="M542" s="1" t="s">
        <v>1</v>
      </c>
      <c r="N542" s="1" t="s">
        <v>2</v>
      </c>
      <c r="O542" s="1">
        <v>1</v>
      </c>
      <c r="P542" s="1" t="e">
        <f>IF(#REF!=#REF!,IF(K542="Stroke",IF(K543="Stroke",IF(#REF!=#REF!,IF(Q542=Q543,IF((J543-J542)&lt;0,1000+J543-J542-O542,J543-J542-O542),""),""),""),""),"")</f>
        <v>#REF!</v>
      </c>
      <c r="Q542" s="1">
        <v>2</v>
      </c>
      <c r="R542" s="1" t="e">
        <f>IF(#REF!&lt;&gt;#REF!,COUNTIFS($K$112:$K$1378,$K$112,#REF!,#REF!),"")</f>
        <v>#REF!</v>
      </c>
      <c r="S542" s="1" t="e">
        <f>IF(AND(#REF!&lt;&gt;#REF!,#REF!=#REF!,M542="positive",M543="negative"),1,"")</f>
        <v>#REF!</v>
      </c>
      <c r="T542" s="1" t="e">
        <f>IF(AND(#REF!=#REF!,K:K="stroke",M:M="positive",S542&lt;&gt;"1"),1,"")</f>
        <v>#REF!</v>
      </c>
      <c r="U542" s="1" t="e">
        <f>IF((AND(R542&lt;&gt;"",W542&lt;&gt;1,K:K="stroke",M:M="negative",#REF!=#REF!)),IF(W542&lt;&gt;0,"",1),"")</f>
        <v>#REF!</v>
      </c>
      <c r="V542" s="1" t="e">
        <f t="shared" si="36"/>
        <v>#REF!</v>
      </c>
      <c r="W542" s="1" t="e">
        <f>IF(#REF!&lt;&gt;#REF!,COUNTIFS($K$112:$K$1378,"up",#REF!,#REF!),"")</f>
        <v>#REF!</v>
      </c>
      <c r="X542" s="1" t="e">
        <f>IF(#REF!&lt;&gt;#REF!,COUNTIFS($K$112:$K$1378,"SRS",#REF!,#REF!),"")</f>
        <v>#REF!</v>
      </c>
      <c r="Y542" s="1" t="e">
        <f>IF(R542&lt;&gt;"",IF(R542=1,"",COUNTIFS($O$112:$O$1378,"&gt;40",#REF!,#REF!)),"")</f>
        <v>#REF!</v>
      </c>
    </row>
    <row r="543" spans="1:34">
      <c r="A543" s="1">
        <f t="shared" si="37"/>
        <v>73238</v>
      </c>
      <c r="B543" s="2" t="str">
        <f t="shared" si="38"/>
        <v>20171114202038</v>
      </c>
      <c r="C543" s="1" t="str">
        <f t="shared" si="34"/>
        <v>20171114</v>
      </c>
      <c r="D543" s="1">
        <v>2017</v>
      </c>
      <c r="E543" s="1">
        <v>11</v>
      </c>
      <c r="F543" s="1">
        <v>14</v>
      </c>
      <c r="G543" s="1">
        <v>20</v>
      </c>
      <c r="H543" s="1">
        <v>20</v>
      </c>
      <c r="I543" s="1">
        <v>38</v>
      </c>
      <c r="J543" s="1">
        <v>674</v>
      </c>
      <c r="K543" s="1" t="s">
        <v>11</v>
      </c>
      <c r="L543" s="1" t="e">
        <f>IF(#REF!=#REF!,IF(K543="Stroke",IF(K544="Stroke",IF((J544-J543)&lt;0,1000+J544-J543,J544-J543),""),""),"")</f>
        <v>#REF!</v>
      </c>
      <c r="M543" s="1" t="s">
        <v>1</v>
      </c>
      <c r="N543" s="1" t="s">
        <v>2</v>
      </c>
      <c r="O543" s="1">
        <v>58</v>
      </c>
      <c r="P543" s="1" t="e">
        <f>IF(#REF!=#REF!,IF(K543="Stroke",IF(K544="Stroke",IF(#REF!=#REF!,IF(Q543=Q544,IF((J544-J543)&lt;0,1000+J544-J543-O543,J544-J543-O543),""),""),""),""),"")</f>
        <v>#REF!</v>
      </c>
      <c r="Q543" s="1">
        <v>2</v>
      </c>
      <c r="R543" s="1" t="e">
        <f>IF(#REF!&lt;&gt;#REF!,COUNTIFS($K$112:$K$1378,$K$112,#REF!,#REF!),"")</f>
        <v>#REF!</v>
      </c>
      <c r="S543" s="1" t="e">
        <f>IF(AND(#REF!&lt;&gt;#REF!,#REF!=#REF!,M543="positive",M544="negative"),1,"")</f>
        <v>#REF!</v>
      </c>
      <c r="T543" s="1" t="e">
        <f>IF(AND(#REF!=#REF!,K:K="stroke",M:M="positive",S543&lt;&gt;"1"),1,"")</f>
        <v>#REF!</v>
      </c>
      <c r="U543" s="1" t="e">
        <f>IF((AND(R543&lt;&gt;"",W543&lt;&gt;1,K:K="stroke",M:M="negative",#REF!=#REF!)),IF(W543&lt;&gt;0,"",1),"")</f>
        <v>#REF!</v>
      </c>
      <c r="V543" s="1" t="e">
        <f t="shared" si="36"/>
        <v>#REF!</v>
      </c>
      <c r="W543" s="1" t="e">
        <f>IF(#REF!&lt;&gt;#REF!,COUNTIFS($K$112:$K$1378,"up",#REF!,#REF!),"")</f>
        <v>#REF!</v>
      </c>
      <c r="X543" s="1" t="e">
        <f>IF(#REF!&lt;&gt;#REF!,COUNTIFS($K$112:$K$1378,"SRS",#REF!,#REF!),"")</f>
        <v>#REF!</v>
      </c>
      <c r="Y543" s="1" t="e">
        <f>IF(R543&lt;&gt;"",IF(R543=1,"",COUNTIFS($O$112:$O$1378,"&gt;40",#REF!,#REF!)),"")</f>
        <v>#REF!</v>
      </c>
    </row>
    <row r="544" spans="1:34" s="5" customFormat="1">
      <c r="A544" s="1">
        <f t="shared" si="37"/>
        <v>73238</v>
      </c>
      <c r="B544" s="2" t="str">
        <f t="shared" si="38"/>
        <v>20171114202038</v>
      </c>
      <c r="C544" s="1" t="str">
        <f t="shared" si="34"/>
        <v>20171114</v>
      </c>
      <c r="D544" s="1">
        <v>2017</v>
      </c>
      <c r="E544" s="1">
        <v>11</v>
      </c>
      <c r="F544" s="1">
        <v>14</v>
      </c>
      <c r="G544" s="1">
        <v>20</v>
      </c>
      <c r="H544" s="1">
        <v>20</v>
      </c>
      <c r="I544" s="1">
        <v>38</v>
      </c>
      <c r="J544" s="1">
        <v>744</v>
      </c>
      <c r="K544" s="1" t="s">
        <v>11</v>
      </c>
      <c r="L544" s="1" t="e">
        <f>IF(#REF!=#REF!,IF(K544="Stroke",IF(K545="Stroke",IF((J545-J544)&lt;0,1000+J545-J544,J545-J544),""),""),"")</f>
        <v>#REF!</v>
      </c>
      <c r="M544" s="1" t="s">
        <v>1</v>
      </c>
      <c r="N544" s="1" t="s">
        <v>2</v>
      </c>
      <c r="O544" s="1">
        <v>6</v>
      </c>
      <c r="P544" s="1" t="e">
        <f>IF(#REF!=#REF!,IF(K544="Stroke",IF(K545="Stroke",IF(#REF!=#REF!,IF(Q544=Q545,IF((J545-J544)&lt;0,1000+J545-J544-O544,J545-J544-O544),""),""),""),""),"")</f>
        <v>#REF!</v>
      </c>
      <c r="Q544" s="1">
        <v>2</v>
      </c>
      <c r="R544" s="1" t="e">
        <f>IF(#REF!&lt;&gt;#REF!,COUNTIFS($K$112:$K$1378,$K$112,#REF!,#REF!),"")</f>
        <v>#REF!</v>
      </c>
      <c r="S544" s="1" t="e">
        <f>IF(AND(#REF!&lt;&gt;#REF!,#REF!=#REF!,M544="positive",M545="negative"),1,"")</f>
        <v>#REF!</v>
      </c>
      <c r="T544" s="1" t="e">
        <f>IF(AND(#REF!=#REF!,K:K="stroke",M:M="positive",S544&lt;&gt;"1"),1,"")</f>
        <v>#REF!</v>
      </c>
      <c r="U544" s="1" t="e">
        <f>IF((AND(R544&lt;&gt;"",W544&lt;&gt;1,K:K="stroke",M:M="negative",#REF!=#REF!)),IF(W544&lt;&gt;0,"",1),"")</f>
        <v>#REF!</v>
      </c>
      <c r="V544" s="1" t="e">
        <f t="shared" si="36"/>
        <v>#REF!</v>
      </c>
      <c r="W544" s="1" t="e">
        <f>IF(#REF!&lt;&gt;#REF!,COUNTIFS($K$112:$K$1378,"up",#REF!,#REF!),"")</f>
        <v>#REF!</v>
      </c>
      <c r="X544" s="1" t="e">
        <f>IF(#REF!&lt;&gt;#REF!,COUNTIFS($K$112:$K$1378,"SRS",#REF!,#REF!),"")</f>
        <v>#REF!</v>
      </c>
      <c r="Y544" s="1" t="e">
        <f>IF(R544&lt;&gt;"",IF(R544=1,"",COUNTIFS($O$112:$O$1378,"&gt;40",#REF!,#REF!)),"")</f>
        <v>#REF!</v>
      </c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>
      <c r="A545" s="1">
        <f t="shared" si="37"/>
        <v>73238</v>
      </c>
      <c r="B545" s="2" t="str">
        <f t="shared" si="38"/>
        <v>20171114202038</v>
      </c>
      <c r="C545" s="1" t="str">
        <f t="shared" ref="C545:C608" si="39">CONCATENATE(D545,E545,F545)</f>
        <v>20171114</v>
      </c>
      <c r="D545" s="1">
        <v>2017</v>
      </c>
      <c r="E545" s="1">
        <v>11</v>
      </c>
      <c r="F545" s="1">
        <v>14</v>
      </c>
      <c r="G545" s="1">
        <v>20</v>
      </c>
      <c r="H545" s="1">
        <v>20</v>
      </c>
      <c r="I545" s="1">
        <v>38</v>
      </c>
      <c r="J545" s="1">
        <v>789</v>
      </c>
      <c r="K545" s="1" t="s">
        <v>11</v>
      </c>
      <c r="L545" s="1" t="e">
        <f>IF(#REF!=#REF!,IF(K545="Stroke",IF(K546="Stroke",IF((J546-J545)&lt;0,1000+J546-J545,J546-J545),""),""),"")</f>
        <v>#REF!</v>
      </c>
      <c r="M545" s="1" t="s">
        <v>1</v>
      </c>
      <c r="N545" s="1" t="s">
        <v>2</v>
      </c>
      <c r="O545" s="1">
        <v>8</v>
      </c>
      <c r="P545" s="1" t="e">
        <f>IF(#REF!=#REF!,IF(K545="Stroke",IF(K546="Stroke",IF(#REF!=#REF!,IF(Q545=Q546,IF((J546-J545)&lt;0,1000+J546-J545-O545,J546-J545-O545),""),""),""),""),"")</f>
        <v>#REF!</v>
      </c>
      <c r="Q545" s="1">
        <v>2</v>
      </c>
      <c r="R545" s="1" t="e">
        <f>IF(#REF!&lt;&gt;#REF!,COUNTIFS($K$112:$K$1378,$K$112,#REF!,#REF!),"")</f>
        <v>#REF!</v>
      </c>
      <c r="S545" s="1" t="e">
        <f>IF(AND(#REF!&lt;&gt;#REF!,#REF!=#REF!,M545="positive",M546="negative"),1,"")</f>
        <v>#REF!</v>
      </c>
      <c r="T545" s="1" t="e">
        <f>IF(AND(#REF!=#REF!,K:K="stroke",M:M="positive",S545&lt;&gt;"1"),1,"")</f>
        <v>#REF!</v>
      </c>
      <c r="U545" s="1" t="e">
        <f>IF((AND(R545&lt;&gt;"",W545&lt;&gt;1,K:K="stroke",M:M="negative",#REF!=#REF!)),IF(W545&lt;&gt;0,"",1),"")</f>
        <v>#REF!</v>
      </c>
      <c r="V545" s="1" t="e">
        <f t="shared" si="36"/>
        <v>#REF!</v>
      </c>
      <c r="W545" s="1" t="e">
        <f>IF(#REF!&lt;&gt;#REF!,COUNTIFS($K$112:$K$1378,"up",#REF!,#REF!),"")</f>
        <v>#REF!</v>
      </c>
      <c r="X545" s="1" t="e">
        <f>IF(#REF!&lt;&gt;#REF!,COUNTIFS($K$112:$K$1378,"SRS",#REF!,#REF!),"")</f>
        <v>#REF!</v>
      </c>
      <c r="Y545" s="1" t="e">
        <f>IF(R545&lt;&gt;"",IF(R545=1,"",COUNTIFS($O$112:$O$1378,"&gt;40",#REF!,#REF!)),"")</f>
        <v>#REF!</v>
      </c>
    </row>
    <row r="546" spans="1:34">
      <c r="A546" s="1">
        <f t="shared" si="37"/>
        <v>73238</v>
      </c>
      <c r="B546" s="2" t="str">
        <f t="shared" si="38"/>
        <v>20171114202038</v>
      </c>
      <c r="C546" s="1" t="str">
        <f t="shared" si="39"/>
        <v>20171114</v>
      </c>
      <c r="D546" s="1">
        <v>2017</v>
      </c>
      <c r="E546" s="1">
        <v>11</v>
      </c>
      <c r="F546" s="1">
        <v>14</v>
      </c>
      <c r="G546" s="1">
        <v>20</v>
      </c>
      <c r="H546" s="1">
        <v>20</v>
      </c>
      <c r="I546" s="1">
        <v>38</v>
      </c>
      <c r="J546" s="1">
        <v>818</v>
      </c>
      <c r="K546" s="1" t="s">
        <v>11</v>
      </c>
      <c r="L546" s="1" t="e">
        <f>IF(#REF!=#REF!,IF(K546="Stroke",IF(K547="Stroke",IF((J547-J546)&lt;0,1000+J547-J546,J547-J546),""),""),"")</f>
        <v>#REF!</v>
      </c>
      <c r="M546" s="1" t="s">
        <v>1</v>
      </c>
      <c r="N546" s="1" t="s">
        <v>2</v>
      </c>
      <c r="O546" s="1">
        <v>3</v>
      </c>
      <c r="P546" s="1" t="e">
        <f>IF(#REF!=#REF!,IF(K546="Stroke",IF(K547="Stroke",IF(#REF!=#REF!,IF(Q546=Q547,IF((J547-J546)&lt;0,1000+J547-J546-O546,J547-J546-O546),""),""),""),""),"")</f>
        <v>#REF!</v>
      </c>
      <c r="Q546" s="1">
        <v>2</v>
      </c>
      <c r="R546" s="1" t="e">
        <f>IF(#REF!&lt;&gt;#REF!,COUNTIFS($K$112:$K$1378,$K$112,#REF!,#REF!),"")</f>
        <v>#REF!</v>
      </c>
      <c r="S546" s="1" t="e">
        <f>IF(AND(#REF!&lt;&gt;#REF!,#REF!=#REF!,M546="positive",M547="negative"),1,"")</f>
        <v>#REF!</v>
      </c>
      <c r="T546" s="1" t="e">
        <f>IF(AND(#REF!=#REF!,K:K="stroke",M:M="positive",S546&lt;&gt;"1"),1,"")</f>
        <v>#REF!</v>
      </c>
      <c r="U546" s="1" t="e">
        <f>IF((AND(R546&lt;&gt;"",W546&lt;&gt;1,K:K="stroke",M:M="negative",#REF!=#REF!)),IF(W546&lt;&gt;0,"",1),"")</f>
        <v>#REF!</v>
      </c>
      <c r="V546" s="1" t="e">
        <f t="shared" si="36"/>
        <v>#REF!</v>
      </c>
      <c r="W546" s="1" t="e">
        <f>IF(#REF!&lt;&gt;#REF!,COUNTIFS($K$112:$K$1378,"up",#REF!,#REF!),"")</f>
        <v>#REF!</v>
      </c>
      <c r="X546" s="1" t="e">
        <f>IF(#REF!&lt;&gt;#REF!,COUNTIFS($K$112:$K$1378,"SRS",#REF!,#REF!),"")</f>
        <v>#REF!</v>
      </c>
      <c r="Y546" s="1" t="e">
        <f>IF(R546&lt;&gt;"",IF(R546=1,"",COUNTIFS($O$112:$O$1378,"&gt;40",#REF!,#REF!)),"")</f>
        <v>#REF!</v>
      </c>
    </row>
    <row r="547" spans="1:34">
      <c r="A547" s="1">
        <f t="shared" si="37"/>
        <v>73238</v>
      </c>
      <c r="B547" s="2" t="str">
        <f t="shared" si="38"/>
        <v>20171114202038</v>
      </c>
      <c r="C547" s="1" t="str">
        <f t="shared" si="39"/>
        <v>20171114</v>
      </c>
      <c r="D547" s="1">
        <v>2017</v>
      </c>
      <c r="E547" s="1">
        <v>11</v>
      </c>
      <c r="F547" s="1">
        <v>14</v>
      </c>
      <c r="G547" s="1">
        <v>20</v>
      </c>
      <c r="H547" s="1">
        <v>20</v>
      </c>
      <c r="I547" s="1">
        <v>38</v>
      </c>
      <c r="J547" s="1">
        <v>848</v>
      </c>
      <c r="K547" s="1" t="s">
        <v>11</v>
      </c>
      <c r="L547" s="1" t="e">
        <f>IF(#REF!=#REF!,IF(K547="Stroke",IF(K548="Stroke",IF((J548-J547)&lt;0,1000+J548-J547,J548-J547),""),""),"")</f>
        <v>#REF!</v>
      </c>
      <c r="M547" s="1" t="s">
        <v>1</v>
      </c>
      <c r="N547" s="1" t="s">
        <v>2</v>
      </c>
      <c r="O547" s="1">
        <v>12</v>
      </c>
      <c r="P547" s="1" t="e">
        <f>IF(#REF!=#REF!,IF(K547="Stroke",IF(K548="Stroke",IF(#REF!=#REF!,IF(Q547=Q548,IF((J548-J547)&lt;0,1000+J548-J547-O547,J548-J547-O547),""),""),""),""),"")</f>
        <v>#REF!</v>
      </c>
      <c r="Q547" s="1">
        <v>2</v>
      </c>
      <c r="R547" s="1" t="e">
        <f>IF(#REF!&lt;&gt;#REF!,COUNTIFS($K$112:$K$1378,$K$112,#REF!,#REF!),"")</f>
        <v>#REF!</v>
      </c>
      <c r="S547" s="1" t="e">
        <f>IF(AND(#REF!&lt;&gt;#REF!,#REF!=#REF!,M547="positive",M548="negative"),1,"")</f>
        <v>#REF!</v>
      </c>
      <c r="T547" s="1" t="e">
        <f>IF(AND(#REF!=#REF!,K:K="stroke",M:M="positive",S547&lt;&gt;"1"),1,"")</f>
        <v>#REF!</v>
      </c>
      <c r="U547" s="1" t="e">
        <f>IF((AND(R547&lt;&gt;"",W547&lt;&gt;1,K:K="stroke",M:M="negative",#REF!=#REF!)),IF(W547&lt;&gt;0,"",1),"")</f>
        <v>#REF!</v>
      </c>
      <c r="V547" s="1" t="e">
        <f t="shared" si="36"/>
        <v>#REF!</v>
      </c>
      <c r="W547" s="1" t="e">
        <f>IF(#REF!&lt;&gt;#REF!,COUNTIFS($K$112:$K$1378,"up",#REF!,#REF!),"")</f>
        <v>#REF!</v>
      </c>
      <c r="X547" s="1" t="e">
        <f>IF(#REF!&lt;&gt;#REF!,COUNTIFS($K$112:$K$1378,"SRS",#REF!,#REF!),"")</f>
        <v>#REF!</v>
      </c>
      <c r="Y547" s="1" t="e">
        <f>IF(R547&lt;&gt;"",IF(R547=1,"",COUNTIFS($O$112:$O$1378,"&gt;40",#REF!,#REF!)),"")</f>
        <v>#REF!</v>
      </c>
    </row>
    <row r="548" spans="1:34">
      <c r="A548" s="1">
        <f t="shared" si="37"/>
        <v>73238</v>
      </c>
      <c r="B548" s="2" t="str">
        <f t="shared" si="38"/>
        <v>20171114202038</v>
      </c>
      <c r="C548" s="1" t="str">
        <f t="shared" si="39"/>
        <v>20171114</v>
      </c>
      <c r="D548" s="1">
        <v>2017</v>
      </c>
      <c r="E548" s="1">
        <v>11</v>
      </c>
      <c r="F548" s="1">
        <v>14</v>
      </c>
      <c r="G548" s="1">
        <v>20</v>
      </c>
      <c r="H548" s="1">
        <v>20</v>
      </c>
      <c r="I548" s="1">
        <v>38</v>
      </c>
      <c r="J548" s="1">
        <v>928</v>
      </c>
      <c r="K548" s="1" t="s">
        <v>11</v>
      </c>
      <c r="L548" s="1" t="e">
        <f>IF(#REF!=#REF!,IF(K548="Stroke",IF(K549="Stroke",IF((J549-J548)&lt;0,1000+J549-J548,J549-J548),""),""),"")</f>
        <v>#REF!</v>
      </c>
      <c r="M548" s="1" t="s">
        <v>1</v>
      </c>
      <c r="N548" s="1" t="s">
        <v>2</v>
      </c>
      <c r="O548" s="1">
        <v>5</v>
      </c>
      <c r="P548" s="1" t="e">
        <f>IF(#REF!=#REF!,IF(K548="Stroke",IF(K549="Stroke",IF(#REF!=#REF!,IF(Q548=Q549,IF((J549-J548)&lt;0,1000+J549-J548-O548,J549-J548-O548),""),""),""),""),"")</f>
        <v>#REF!</v>
      </c>
      <c r="Q548" s="1">
        <v>2</v>
      </c>
      <c r="R548" s="1" t="e">
        <f>IF(#REF!&lt;&gt;#REF!,COUNTIFS($K$112:$K$1378,$K$112,#REF!,#REF!),"")</f>
        <v>#REF!</v>
      </c>
      <c r="S548" s="1" t="e">
        <f>IF(AND(#REF!&lt;&gt;#REF!,#REF!=#REF!,M548="positive",M549="negative"),1,"")</f>
        <v>#REF!</v>
      </c>
      <c r="T548" s="1" t="e">
        <f>IF(AND(#REF!=#REF!,K:K="stroke",M:M="positive",S548&lt;&gt;"1"),1,"")</f>
        <v>#REF!</v>
      </c>
      <c r="U548" s="1" t="e">
        <f>IF((AND(R548&lt;&gt;"",W548&lt;&gt;1,K:K="stroke",M:M="negative",#REF!=#REF!)),IF(W548&lt;&gt;0,"",1),"")</f>
        <v>#REF!</v>
      </c>
      <c r="V548" s="1" t="e">
        <f t="shared" si="36"/>
        <v>#REF!</v>
      </c>
      <c r="W548" s="1" t="e">
        <f>IF(#REF!&lt;&gt;#REF!,COUNTIFS($K$112:$K$1378,"up",#REF!,#REF!),"")</f>
        <v>#REF!</v>
      </c>
      <c r="X548" s="1" t="e">
        <f>IF(#REF!&lt;&gt;#REF!,COUNTIFS($K$112:$K$1378,"SRS",#REF!,#REF!),"")</f>
        <v>#REF!</v>
      </c>
      <c r="Y548" s="1" t="e">
        <f>IF(R548&lt;&gt;"",IF(R548=1,"",COUNTIFS($O$112:$O$1378,"&gt;40",#REF!,#REF!)),"")</f>
        <v>#REF!</v>
      </c>
    </row>
    <row r="549" spans="1:34">
      <c r="A549" s="18">
        <f t="shared" si="37"/>
        <v>73351</v>
      </c>
      <c r="B549" s="23" t="str">
        <f t="shared" si="38"/>
        <v>20171114202231</v>
      </c>
      <c r="C549" s="5" t="str">
        <f t="shared" si="39"/>
        <v>20171114</v>
      </c>
      <c r="D549" s="5">
        <v>2017</v>
      </c>
      <c r="E549" s="5">
        <v>11</v>
      </c>
      <c r="F549" s="5">
        <v>14</v>
      </c>
      <c r="G549" s="5">
        <v>20</v>
      </c>
      <c r="H549" s="5">
        <v>22</v>
      </c>
      <c r="I549" s="5">
        <v>31</v>
      </c>
      <c r="J549" s="5">
        <v>637</v>
      </c>
      <c r="K549" s="5" t="s">
        <v>11</v>
      </c>
      <c r="L549" s="5" t="e">
        <f>IF(#REF!=#REF!,IF(K549="Stroke",IF(K550="Stroke",IF((J550-J549)&lt;0,1000+J550-J549,J550-J549),""),""),"")</f>
        <v>#REF!</v>
      </c>
      <c r="M549" s="5" t="s">
        <v>1</v>
      </c>
      <c r="N549" s="5" t="s">
        <v>2</v>
      </c>
      <c r="O549" s="5">
        <v>14</v>
      </c>
      <c r="P549" s="5" t="e">
        <f>IF(#REF!=#REF!,IF(K549="Stroke",IF(K550="Stroke",IF(#REF!=#REF!,IF(Q549=Q550,IF((J550-J549)&lt;0,1000+J550-J549-O549,J550-J549-O549),""),""),""),""),"")</f>
        <v>#REF!</v>
      </c>
      <c r="Q549" s="5">
        <v>1</v>
      </c>
      <c r="R549" s="5" t="e">
        <f>IF(#REF!&lt;&gt;#REF!,COUNTIFS($K$112:$K$1378,$K$112,#REF!,#REF!),"")</f>
        <v>#REF!</v>
      </c>
      <c r="S549" s="5" t="e">
        <f>IF(AND(#REF!&lt;&gt;#REF!,#REF!=#REF!,M549="positive",M550="negative"),1,"")</f>
        <v>#REF!</v>
      </c>
      <c r="T549" s="5" t="e">
        <f>IF(AND(#REF!=#REF!,K:K="stroke",M:M="positive",S549&lt;&gt;"1"),1,"")</f>
        <v>#REF!</v>
      </c>
      <c r="U549" s="5" t="e">
        <f>IF((AND(R549&lt;&gt;"",W549&lt;&gt;1,K:K="stroke",M:M="negative",#REF!=#REF!)),IF(W549&lt;&gt;0,"",1),"")</f>
        <v>#REF!</v>
      </c>
      <c r="V549" s="5" t="e">
        <f t="shared" si="36"/>
        <v>#REF!</v>
      </c>
      <c r="W549" s="5" t="e">
        <f>IF(#REF!&lt;&gt;#REF!,COUNTIFS($K$112:$K$1378,"up",#REF!,#REF!),"")</f>
        <v>#REF!</v>
      </c>
      <c r="X549" s="5" t="e">
        <f>IF(#REF!&lt;&gt;#REF!,COUNTIFS($K$112:$K$1378,"SRS",#REF!,#REF!),"")</f>
        <v>#REF!</v>
      </c>
      <c r="Y549" s="5" t="e">
        <f>IF(R549&lt;&gt;"",IF(R549=1,"",COUNTIFS($O$112:$O$1378,"&gt;40",#REF!,#REF!)),"")</f>
        <v>#REF!</v>
      </c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s="5" customFormat="1">
      <c r="A550" s="1">
        <f t="shared" si="37"/>
        <v>73351</v>
      </c>
      <c r="B550" s="2" t="str">
        <f t="shared" si="38"/>
        <v>20171114202231</v>
      </c>
      <c r="C550" s="1" t="str">
        <f t="shared" si="39"/>
        <v>20171114</v>
      </c>
      <c r="D550" s="1">
        <v>2017</v>
      </c>
      <c r="E550" s="1">
        <v>11</v>
      </c>
      <c r="F550" s="1">
        <v>14</v>
      </c>
      <c r="G550" s="1">
        <v>20</v>
      </c>
      <c r="H550" s="1">
        <v>22</v>
      </c>
      <c r="I550" s="1">
        <v>31</v>
      </c>
      <c r="J550" s="1">
        <v>657</v>
      </c>
      <c r="K550" s="1" t="s">
        <v>11</v>
      </c>
      <c r="L550" s="1" t="e">
        <f>IF(#REF!=#REF!,IF(K550="Stroke",IF(K551="Stroke",IF((J551-J550)&lt;0,1000+J551-J550,J551-J550),""),""),"")</f>
        <v>#REF!</v>
      </c>
      <c r="M550" s="1" t="s">
        <v>1</v>
      </c>
      <c r="N550" s="1" t="s">
        <v>2</v>
      </c>
      <c r="O550" s="1">
        <v>17</v>
      </c>
      <c r="P550" s="1" t="e">
        <f>IF(#REF!=#REF!,IF(K550="Stroke",IF(K551="Stroke",IF(#REF!=#REF!,IF(Q550=Q551,IF((J551-J550)&lt;0,1000+J551-J550-O550,J551-J550-O550),""),""),""),""),"")</f>
        <v>#REF!</v>
      </c>
      <c r="Q550" s="1">
        <v>1</v>
      </c>
      <c r="R550" s="1" t="e">
        <f>IF(#REF!&lt;&gt;#REF!,COUNTIFS($K$112:$K$1378,$K$112,#REF!,#REF!),"")</f>
        <v>#REF!</v>
      </c>
      <c r="S550" s="1" t="e">
        <f>IF(AND(#REF!&lt;&gt;#REF!,#REF!=#REF!,M550="positive",M551="negative"),1,"")</f>
        <v>#REF!</v>
      </c>
      <c r="T550" s="1" t="e">
        <f>IF(AND(#REF!=#REF!,K:K="stroke",M:M="positive",S550&lt;&gt;"1"),1,"")</f>
        <v>#REF!</v>
      </c>
      <c r="U550" s="1" t="e">
        <f>IF((AND(R550&lt;&gt;"",W550&lt;&gt;1,K:K="stroke",M:M="negative",#REF!=#REF!)),IF(W550&lt;&gt;0,"",1),"")</f>
        <v>#REF!</v>
      </c>
      <c r="V550" s="1" t="e">
        <f t="shared" si="36"/>
        <v>#REF!</v>
      </c>
      <c r="W550" s="1" t="e">
        <f>IF(#REF!&lt;&gt;#REF!,COUNTIFS($K$112:$K$1378,"up",#REF!,#REF!),"")</f>
        <v>#REF!</v>
      </c>
      <c r="X550" s="1" t="e">
        <f>IF(#REF!&lt;&gt;#REF!,COUNTIFS($K$112:$K$1378,"SRS",#REF!,#REF!),"")</f>
        <v>#REF!</v>
      </c>
      <c r="Y550" s="1" t="e">
        <f>IF(R550&lt;&gt;"",IF(R550=1,"",COUNTIFS($O$112:$O$1378,"&gt;40",#REF!,#REF!)),"")</f>
        <v>#REF!</v>
      </c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>
      <c r="A551" s="1">
        <f t="shared" si="37"/>
        <v>73351</v>
      </c>
      <c r="B551" s="2" t="str">
        <f t="shared" si="38"/>
        <v>20171114202231</v>
      </c>
      <c r="C551" s="1" t="str">
        <f t="shared" si="39"/>
        <v>20171114</v>
      </c>
      <c r="D551" s="1">
        <v>2017</v>
      </c>
      <c r="E551" s="1">
        <v>11</v>
      </c>
      <c r="F551" s="1">
        <v>14</v>
      </c>
      <c r="G551" s="1">
        <v>20</v>
      </c>
      <c r="H551" s="1">
        <v>22</v>
      </c>
      <c r="I551" s="1">
        <v>31</v>
      </c>
      <c r="J551" s="1">
        <v>662</v>
      </c>
      <c r="K551" s="1" t="s">
        <v>4</v>
      </c>
      <c r="L551" s="1" t="e">
        <f>IF(#REF!=#REF!,IF(K551="Stroke",IF(K552="Stroke",IF((J552-J551)&lt;0,1000+J552-J551,J552-J551),""),""),"")</f>
        <v>#REF!</v>
      </c>
      <c r="M551" s="1" t="s">
        <v>1</v>
      </c>
      <c r="N551" s="1" t="s">
        <v>2</v>
      </c>
      <c r="O551" s="1">
        <v>0</v>
      </c>
      <c r="P551" s="1" t="e">
        <f>IF(#REF!=#REF!,IF(K551="Stroke",IF(K552="Stroke",IF(#REF!=#REF!,IF(Q551=Q552,IF((J552-J551)&lt;0,1000+J552-J551-O551,J552-J551-O551),""),""),""),""),"")</f>
        <v>#REF!</v>
      </c>
      <c r="Q551" s="1">
        <v>1</v>
      </c>
      <c r="R551" s="1" t="e">
        <f>IF(#REF!&lt;&gt;#REF!,COUNTIFS($K$112:$K$1378,$K$112,#REF!,#REF!),"")</f>
        <v>#REF!</v>
      </c>
      <c r="S551" s="1" t="e">
        <f>IF(AND(#REF!&lt;&gt;#REF!,#REF!=#REF!,M551="positive",M552="negative"),1,"")</f>
        <v>#REF!</v>
      </c>
      <c r="T551" s="1" t="e">
        <f>IF(AND(#REF!=#REF!,K:K="stroke",M:M="positive",S551&lt;&gt;"1"),1,"")</f>
        <v>#REF!</v>
      </c>
      <c r="U551" s="1" t="e">
        <f>IF((AND(R551&lt;&gt;"",W551&lt;&gt;1,K:K="stroke",M:M="negative",#REF!=#REF!)),IF(W551&lt;&gt;0,"",1),"")</f>
        <v>#REF!</v>
      </c>
      <c r="V551" s="1" t="e">
        <f t="shared" si="36"/>
        <v>#REF!</v>
      </c>
      <c r="W551" s="1" t="e">
        <f>IF(#REF!&lt;&gt;#REF!,COUNTIFS($K$112:$K$1378,"up",#REF!,#REF!),"")</f>
        <v>#REF!</v>
      </c>
      <c r="X551" s="1" t="e">
        <f>IF(#REF!&lt;&gt;#REF!,COUNTIFS($K$112:$K$1378,"SRS",#REF!,#REF!),"")</f>
        <v>#REF!</v>
      </c>
      <c r="Y551" s="1" t="e">
        <f>IF(R551&lt;&gt;"",IF(R551=1,"",COUNTIFS($O$112:$O$1378,"&gt;40",#REF!,#REF!)),"")</f>
        <v>#REF!</v>
      </c>
    </row>
    <row r="552" spans="1:34" s="5" customFormat="1">
      <c r="A552" s="1">
        <f t="shared" si="37"/>
        <v>73351</v>
      </c>
      <c r="B552" s="2" t="str">
        <f t="shared" si="38"/>
        <v>20171114202231</v>
      </c>
      <c r="C552" s="1" t="str">
        <f t="shared" si="39"/>
        <v>20171114</v>
      </c>
      <c r="D552" s="1">
        <v>2017</v>
      </c>
      <c r="E552" s="1">
        <v>11</v>
      </c>
      <c r="F552" s="1">
        <v>14</v>
      </c>
      <c r="G552" s="1">
        <v>20</v>
      </c>
      <c r="H552" s="1">
        <v>22</v>
      </c>
      <c r="I552" s="1">
        <v>31</v>
      </c>
      <c r="J552" s="1">
        <v>741</v>
      </c>
      <c r="K552" s="1" t="s">
        <v>11</v>
      </c>
      <c r="L552" s="1" t="e">
        <f>IF(#REF!=#REF!,IF(K552="Stroke",IF(K553="Stroke",IF((J553-J552)&lt;0,1000+J553-J552,J553-J552),""),""),"")</f>
        <v>#REF!</v>
      </c>
      <c r="M552" s="1" t="s">
        <v>1</v>
      </c>
      <c r="N552" s="1" t="s">
        <v>2</v>
      </c>
      <c r="O552" s="1">
        <v>14</v>
      </c>
      <c r="P552" s="1" t="e">
        <f>IF(#REF!=#REF!,IF(K552="Stroke",IF(K553="Stroke",IF(#REF!=#REF!,IF(Q552=Q553,IF((J553-J552)&lt;0,1000+J553-J552-O552,J553-J552-O552),""),""),""),""),"")</f>
        <v>#REF!</v>
      </c>
      <c r="Q552" s="1">
        <v>1</v>
      </c>
      <c r="R552" s="1" t="e">
        <f>IF(#REF!&lt;&gt;#REF!,COUNTIFS($K$112:$K$1378,$K$112,#REF!,#REF!),"")</f>
        <v>#REF!</v>
      </c>
      <c r="S552" s="1" t="e">
        <f>IF(AND(#REF!&lt;&gt;#REF!,#REF!=#REF!,M552="positive",M553="negative"),1,"")</f>
        <v>#REF!</v>
      </c>
      <c r="T552" s="1" t="e">
        <f>IF(AND(#REF!=#REF!,K:K="stroke",M:M="positive",S552&lt;&gt;"1"),1,"")</f>
        <v>#REF!</v>
      </c>
      <c r="U552" s="1" t="e">
        <f>IF((AND(R552&lt;&gt;"",W552&lt;&gt;1,K:K="stroke",M:M="negative",#REF!=#REF!)),IF(W552&lt;&gt;0,"",1),"")</f>
        <v>#REF!</v>
      </c>
      <c r="V552" s="1" t="e">
        <f t="shared" si="36"/>
        <v>#REF!</v>
      </c>
      <c r="W552" s="1" t="e">
        <f>IF(#REF!&lt;&gt;#REF!,COUNTIFS($K$112:$K$1378,"up",#REF!,#REF!),"")</f>
        <v>#REF!</v>
      </c>
      <c r="X552" s="1" t="e">
        <f>IF(#REF!&lt;&gt;#REF!,COUNTIFS($K$112:$K$1378,"SRS",#REF!,#REF!),"")</f>
        <v>#REF!</v>
      </c>
      <c r="Y552" s="1" t="e">
        <f>IF(R552&lt;&gt;"",IF(R552=1,"",COUNTIFS($O$112:$O$1378,"&gt;40",#REF!,#REF!)),"")</f>
        <v>#REF!</v>
      </c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>
      <c r="A553" s="1">
        <f t="shared" si="37"/>
        <v>73351</v>
      </c>
      <c r="B553" s="2" t="str">
        <f t="shared" si="38"/>
        <v>20171114202231</v>
      </c>
      <c r="C553" s="1" t="str">
        <f t="shared" si="39"/>
        <v>20171114</v>
      </c>
      <c r="D553" s="1">
        <v>2017</v>
      </c>
      <c r="E553" s="1">
        <v>11</v>
      </c>
      <c r="F553" s="1">
        <v>14</v>
      </c>
      <c r="G553" s="1">
        <v>20</v>
      </c>
      <c r="H553" s="1">
        <v>22</v>
      </c>
      <c r="I553" s="1">
        <v>31</v>
      </c>
      <c r="J553" s="1">
        <v>760</v>
      </c>
      <c r="K553" s="1" t="s">
        <v>11</v>
      </c>
      <c r="L553" s="1" t="e">
        <f>IF(#REF!=#REF!,IF(K553="Stroke",IF(K554="Stroke",IF((J554-J553)&lt;0,1000+J554-J553,J554-J553),""),""),"")</f>
        <v>#REF!</v>
      </c>
      <c r="M553" s="1" t="s">
        <v>1</v>
      </c>
      <c r="N553" s="1" t="s">
        <v>2</v>
      </c>
      <c r="O553" s="1">
        <v>12</v>
      </c>
      <c r="P553" s="1" t="e">
        <f>IF(#REF!=#REF!,IF(K553="Stroke",IF(K554="Stroke",IF(#REF!=#REF!,IF(Q553=Q554,IF((J554-J553)&lt;0,1000+J554-J553-O553,J554-J553-O553),""),""),""),""),"")</f>
        <v>#REF!</v>
      </c>
      <c r="Q553" s="1">
        <v>1</v>
      </c>
      <c r="R553" s="1" t="e">
        <f>IF(#REF!&lt;&gt;#REF!,COUNTIFS($K$112:$K$1378,$K$112,#REF!,#REF!),"")</f>
        <v>#REF!</v>
      </c>
      <c r="S553" s="1" t="e">
        <f>IF(AND(#REF!&lt;&gt;#REF!,#REF!=#REF!,M553="positive",M554="negative"),1,"")</f>
        <v>#REF!</v>
      </c>
      <c r="T553" s="1" t="e">
        <f>IF(AND(#REF!=#REF!,K:K="stroke",M:M="positive",S553&lt;&gt;"1"),1,"")</f>
        <v>#REF!</v>
      </c>
      <c r="U553" s="1" t="e">
        <f>IF((AND(R553&lt;&gt;"",W553&lt;&gt;1,K:K="stroke",M:M="negative",#REF!=#REF!)),IF(W553&lt;&gt;0,"",1),"")</f>
        <v>#REF!</v>
      </c>
      <c r="V553" s="1" t="e">
        <f t="shared" si="36"/>
        <v>#REF!</v>
      </c>
      <c r="W553" s="1" t="e">
        <f>IF(#REF!&lt;&gt;#REF!,COUNTIFS($K$112:$K$1378,"up",#REF!,#REF!),"")</f>
        <v>#REF!</v>
      </c>
      <c r="X553" s="1" t="e">
        <f>IF(#REF!&lt;&gt;#REF!,COUNTIFS($K$112:$K$1378,"SRS",#REF!,#REF!),"")</f>
        <v>#REF!</v>
      </c>
      <c r="Y553" s="1" t="e">
        <f>IF(R553&lt;&gt;"",IF(R553=1,"",COUNTIFS($O$112:$O$1378,"&gt;40",#REF!,#REF!)),"")</f>
        <v>#REF!</v>
      </c>
    </row>
    <row r="554" spans="1:34">
      <c r="A554" s="1">
        <f t="shared" si="37"/>
        <v>73351</v>
      </c>
      <c r="B554" s="2" t="str">
        <f t="shared" si="38"/>
        <v>20171114202231</v>
      </c>
      <c r="C554" s="1" t="str">
        <f t="shared" si="39"/>
        <v>20171114</v>
      </c>
      <c r="D554" s="1">
        <v>2017</v>
      </c>
      <c r="E554" s="1">
        <v>11</v>
      </c>
      <c r="F554" s="1">
        <v>14</v>
      </c>
      <c r="G554" s="1">
        <v>20</v>
      </c>
      <c r="H554" s="1">
        <v>22</v>
      </c>
      <c r="I554" s="1">
        <v>31</v>
      </c>
      <c r="J554" s="1">
        <v>783</v>
      </c>
      <c r="K554" s="1" t="s">
        <v>11</v>
      </c>
      <c r="L554" s="1" t="e">
        <f>IF(#REF!=#REF!,IF(K554="Stroke",IF(K555="Stroke",IF((J555-J554)&lt;0,1000+J555-J554,J555-J554),""),""),"")</f>
        <v>#REF!</v>
      </c>
      <c r="M554" s="1" t="s">
        <v>1</v>
      </c>
      <c r="N554" s="1" t="s">
        <v>2</v>
      </c>
      <c r="O554" s="1">
        <v>134</v>
      </c>
      <c r="P554" s="1" t="e">
        <f>IF(#REF!=#REF!,IF(K554="Stroke",IF(K555="Stroke",IF(#REF!=#REF!,IF(Q554=Q555,IF((J555-J554)&lt;0,1000+J555-J554-O554,J555-J554-O554),""),""),""),""),"")</f>
        <v>#REF!</v>
      </c>
      <c r="Q554" s="1">
        <v>1</v>
      </c>
      <c r="R554" s="1" t="e">
        <f>IF(#REF!&lt;&gt;#REF!,COUNTIFS($K$112:$K$1378,$K$112,#REF!,#REF!),"")</f>
        <v>#REF!</v>
      </c>
      <c r="S554" s="1" t="e">
        <f>IF(AND(#REF!&lt;&gt;#REF!,#REF!=#REF!,M554="positive",M555="negative"),1,"")</f>
        <v>#REF!</v>
      </c>
      <c r="T554" s="1" t="e">
        <f>IF(AND(#REF!=#REF!,K:K="stroke",M:M="positive",S554&lt;&gt;"1"),1,"")</f>
        <v>#REF!</v>
      </c>
      <c r="U554" s="1" t="e">
        <f>IF((AND(R554&lt;&gt;"",W554&lt;&gt;1,K:K="stroke",M:M="negative",#REF!=#REF!)),IF(W554&lt;&gt;0,"",1),"")</f>
        <v>#REF!</v>
      </c>
      <c r="V554" s="1" t="e">
        <f t="shared" si="36"/>
        <v>#REF!</v>
      </c>
      <c r="W554" s="1" t="e">
        <f>IF(#REF!&lt;&gt;#REF!,COUNTIFS($K$112:$K$1378,"up",#REF!,#REF!),"")</f>
        <v>#REF!</v>
      </c>
      <c r="X554" s="1" t="e">
        <f>IF(#REF!&lt;&gt;#REF!,COUNTIFS($K$112:$K$1378,"SRS",#REF!,#REF!),"")</f>
        <v>#REF!</v>
      </c>
      <c r="Y554" s="1" t="e">
        <f>IF(R554&lt;&gt;"",IF(R554=1,"",COUNTIFS($O$112:$O$1378,"&gt;40",#REF!,#REF!)),"")</f>
        <v>#REF!</v>
      </c>
    </row>
    <row r="555" spans="1:34">
      <c r="A555" s="1">
        <f t="shared" si="37"/>
        <v>73351</v>
      </c>
      <c r="B555" s="2" t="str">
        <f t="shared" si="38"/>
        <v>20171114202231</v>
      </c>
      <c r="C555" s="1" t="str">
        <f t="shared" si="39"/>
        <v>20171114</v>
      </c>
      <c r="D555" s="1">
        <v>2017</v>
      </c>
      <c r="E555" s="1">
        <v>11</v>
      </c>
      <c r="F555" s="1">
        <v>14</v>
      </c>
      <c r="G555" s="1">
        <v>20</v>
      </c>
      <c r="H555" s="1">
        <v>22</v>
      </c>
      <c r="I555" s="1">
        <v>31</v>
      </c>
      <c r="J555" s="1">
        <v>796</v>
      </c>
      <c r="K555" s="1" t="s">
        <v>4</v>
      </c>
      <c r="L555" s="1" t="e">
        <f>IF(#REF!=#REF!,IF(K555="Stroke",IF(K556="Stroke",IF((J556-J555)&lt;0,1000+J556-J555,J556-J555),""),""),"")</f>
        <v>#REF!</v>
      </c>
      <c r="M555" s="1" t="s">
        <v>1</v>
      </c>
      <c r="N555" s="1" t="s">
        <v>2</v>
      </c>
      <c r="O555" s="1">
        <v>0</v>
      </c>
      <c r="P555" s="1" t="e">
        <f>IF(#REF!=#REF!,IF(K555="Stroke",IF(K556="Stroke",IF(#REF!=#REF!,IF(Q555=Q556,IF((J556-J555)&lt;0,1000+J556-J555-O555,J556-J555-O555),""),""),""),""),"")</f>
        <v>#REF!</v>
      </c>
      <c r="Q555" s="1">
        <v>1</v>
      </c>
      <c r="R555" s="1" t="e">
        <f>IF(#REF!&lt;&gt;#REF!,COUNTIFS($K$112:$K$1378,$K$112,#REF!,#REF!),"")</f>
        <v>#REF!</v>
      </c>
      <c r="S555" s="1" t="e">
        <f>IF(AND(#REF!&lt;&gt;#REF!,#REF!=#REF!,M555="positive",M556="negative"),1,"")</f>
        <v>#REF!</v>
      </c>
      <c r="T555" s="1" t="e">
        <f>IF(AND(#REF!=#REF!,K:K="stroke",M:M="positive",S555&lt;&gt;"1"),1,"")</f>
        <v>#REF!</v>
      </c>
      <c r="U555" s="1" t="e">
        <f>IF((AND(R555&lt;&gt;"",W555&lt;&gt;1,K:K="stroke",M:M="negative",#REF!=#REF!)),IF(W555&lt;&gt;0,"",1),"")</f>
        <v>#REF!</v>
      </c>
      <c r="V555" s="1" t="e">
        <f t="shared" si="36"/>
        <v>#REF!</v>
      </c>
      <c r="W555" s="1" t="e">
        <f>IF(#REF!&lt;&gt;#REF!,COUNTIFS($K$112:$K$1378,"up",#REF!,#REF!),"")</f>
        <v>#REF!</v>
      </c>
      <c r="X555" s="1" t="e">
        <f>IF(#REF!&lt;&gt;#REF!,COUNTIFS($K$112:$K$1378,"SRS",#REF!,#REF!),"")</f>
        <v>#REF!</v>
      </c>
      <c r="Y555" s="1" t="e">
        <f>IF(R555&lt;&gt;"",IF(R555=1,"",COUNTIFS($O$112:$O$1378,"&gt;40",#REF!,#REF!)),"")</f>
        <v>#REF!</v>
      </c>
    </row>
    <row r="556" spans="1:34">
      <c r="A556" s="1">
        <f t="shared" si="37"/>
        <v>73351</v>
      </c>
      <c r="B556" s="2" t="str">
        <f t="shared" si="38"/>
        <v>20171114202231</v>
      </c>
      <c r="C556" s="1" t="str">
        <f t="shared" si="39"/>
        <v>20171114</v>
      </c>
      <c r="D556" s="1">
        <v>2017</v>
      </c>
      <c r="E556" s="1">
        <v>11</v>
      </c>
      <c r="F556" s="1">
        <v>14</v>
      </c>
      <c r="G556" s="1">
        <v>20</v>
      </c>
      <c r="H556" s="1">
        <v>22</v>
      </c>
      <c r="I556" s="1">
        <v>31</v>
      </c>
      <c r="J556" s="1">
        <v>805</v>
      </c>
      <c r="K556" s="1" t="s">
        <v>4</v>
      </c>
      <c r="L556" s="1" t="e">
        <f>IF(#REF!=#REF!,IF(K556="Stroke",IF(K557="Stroke",IF((J557-J556)&lt;0,1000+J557-J556,J557-J556),""),""),"")</f>
        <v>#REF!</v>
      </c>
      <c r="M556" s="1" t="s">
        <v>1</v>
      </c>
      <c r="N556" s="1" t="s">
        <v>2</v>
      </c>
      <c r="O556" s="1">
        <v>0</v>
      </c>
      <c r="P556" s="1" t="e">
        <f>IF(#REF!=#REF!,IF(K556="Stroke",IF(K557="Stroke",IF(#REF!=#REF!,IF(Q556=Q557,IF((J557-J556)&lt;0,1000+J557-J556-O556,J557-J556-O556),""),""),""),""),"")</f>
        <v>#REF!</v>
      </c>
      <c r="Q556" s="1">
        <v>1</v>
      </c>
      <c r="R556" s="1" t="e">
        <f>IF(#REF!&lt;&gt;#REF!,COUNTIFS($K$112:$K$1378,$K$112,#REF!,#REF!),"")</f>
        <v>#REF!</v>
      </c>
      <c r="S556" s="1" t="e">
        <f>IF(AND(#REF!&lt;&gt;#REF!,#REF!=#REF!,M556="positive",M557="negative"),1,"")</f>
        <v>#REF!</v>
      </c>
      <c r="T556" s="1" t="e">
        <f>IF(AND(#REF!=#REF!,K:K="stroke",M:M="positive",S556&lt;&gt;"1"),1,"")</f>
        <v>#REF!</v>
      </c>
      <c r="U556" s="1" t="e">
        <f>IF((AND(R556&lt;&gt;"",W556&lt;&gt;1,K:K="stroke",M:M="negative",#REF!=#REF!)),IF(W556&lt;&gt;0,"",1),"")</f>
        <v>#REF!</v>
      </c>
      <c r="V556" s="1" t="e">
        <f t="shared" si="36"/>
        <v>#REF!</v>
      </c>
      <c r="W556" s="1" t="e">
        <f>IF(#REF!&lt;&gt;#REF!,COUNTIFS($K$112:$K$1378,"up",#REF!,#REF!),"")</f>
        <v>#REF!</v>
      </c>
      <c r="X556" s="1" t="e">
        <f>IF(#REF!&lt;&gt;#REF!,COUNTIFS($K$112:$K$1378,"SRS",#REF!,#REF!),"")</f>
        <v>#REF!</v>
      </c>
      <c r="Y556" s="1" t="e">
        <f>IF(R556&lt;&gt;"",IF(R556=1,"",COUNTIFS($O$112:$O$1378,"&gt;40",#REF!,#REF!)),"")</f>
        <v>#REF!</v>
      </c>
    </row>
    <row r="557" spans="1:34">
      <c r="A557" s="1">
        <f t="shared" si="37"/>
        <v>73351</v>
      </c>
      <c r="B557" s="2" t="str">
        <f t="shared" si="38"/>
        <v>20171114202231</v>
      </c>
      <c r="C557" s="1" t="str">
        <f t="shared" si="39"/>
        <v>20171114</v>
      </c>
      <c r="D557" s="1">
        <v>2017</v>
      </c>
      <c r="E557" s="1">
        <v>11</v>
      </c>
      <c r="F557" s="1">
        <v>14</v>
      </c>
      <c r="G557" s="1">
        <v>20</v>
      </c>
      <c r="H557" s="1">
        <v>22</v>
      </c>
      <c r="I557" s="1">
        <v>31</v>
      </c>
      <c r="J557" s="1">
        <v>922</v>
      </c>
      <c r="K557" s="1" t="s">
        <v>11</v>
      </c>
      <c r="L557" s="1" t="e">
        <f>IF(#REF!=#REF!,IF(K557="Stroke",IF(K558="Stroke",IF((J558-J557)&lt;0,1000+J558-J557,J558-J557),""),""),"")</f>
        <v>#REF!</v>
      </c>
      <c r="M557" s="1" t="s">
        <v>1</v>
      </c>
      <c r="N557" s="1" t="s">
        <v>2</v>
      </c>
      <c r="O557" s="1">
        <v>27</v>
      </c>
      <c r="P557" s="1" t="e">
        <f>IF(#REF!=#REF!,IF(K557="Stroke",IF(K558="Stroke",IF(#REF!=#REF!,IF(Q557=Q558,IF((J558-J557)&lt;0,1000+J558-J557-O557,J558-J557-O557),""),""),""),""),"")</f>
        <v>#REF!</v>
      </c>
      <c r="Q557" s="1">
        <v>1</v>
      </c>
      <c r="R557" s="1" t="e">
        <f>IF(#REF!&lt;&gt;#REF!,COUNTIFS($K$112:$K$1378,$K$112,#REF!,#REF!),"")</f>
        <v>#REF!</v>
      </c>
      <c r="S557" s="1" t="e">
        <f>IF(AND(#REF!&lt;&gt;#REF!,#REF!=#REF!,M557="positive",M558="negative"),1,"")</f>
        <v>#REF!</v>
      </c>
      <c r="T557" s="1" t="e">
        <f>IF(AND(#REF!=#REF!,K:K="stroke",M:M="positive",S557&lt;&gt;"1"),1,"")</f>
        <v>#REF!</v>
      </c>
      <c r="U557" s="1" t="e">
        <f>IF((AND(R557&lt;&gt;"",W557&lt;&gt;1,K:K="stroke",M:M="negative",#REF!=#REF!)),IF(W557&lt;&gt;0,"",1),"")</f>
        <v>#REF!</v>
      </c>
      <c r="V557" s="1" t="e">
        <f t="shared" si="36"/>
        <v>#REF!</v>
      </c>
      <c r="W557" s="1" t="e">
        <f>IF(#REF!&lt;&gt;#REF!,COUNTIFS($K$112:$K$1378,"up",#REF!,#REF!),"")</f>
        <v>#REF!</v>
      </c>
      <c r="X557" s="1" t="e">
        <f>IF(#REF!&lt;&gt;#REF!,COUNTIFS($K$112:$K$1378,"SRS",#REF!,#REF!),"")</f>
        <v>#REF!</v>
      </c>
      <c r="Y557" s="1" t="e">
        <f>IF(R557&lt;&gt;"",IF(R557=1,"",COUNTIFS($O$112:$O$1378,"&gt;40",#REF!,#REF!)),"")</f>
        <v>#REF!</v>
      </c>
    </row>
    <row r="558" spans="1:34">
      <c r="A558" s="1">
        <f t="shared" si="37"/>
        <v>73351</v>
      </c>
      <c r="B558" s="2" t="str">
        <f t="shared" si="38"/>
        <v>20171114202231</v>
      </c>
      <c r="C558" s="1" t="str">
        <f t="shared" si="39"/>
        <v>20171114</v>
      </c>
      <c r="D558" s="1">
        <v>2017</v>
      </c>
      <c r="E558" s="1">
        <v>11</v>
      </c>
      <c r="F558" s="1">
        <v>14</v>
      </c>
      <c r="G558" s="1">
        <v>20</v>
      </c>
      <c r="H558" s="1">
        <v>22</v>
      </c>
      <c r="I558" s="1">
        <v>31</v>
      </c>
      <c r="J558" s="1">
        <v>938</v>
      </c>
      <c r="K558" s="1" t="s">
        <v>4</v>
      </c>
      <c r="L558" s="1" t="e">
        <f>IF(#REF!=#REF!,IF(K558="Stroke",IF(K559="Stroke",IF((J559-J558)&lt;0,1000+J559-J558,J559-J558),""),""),"")</f>
        <v>#REF!</v>
      </c>
      <c r="M558" s="1" t="s">
        <v>1</v>
      </c>
      <c r="N558" s="1" t="s">
        <v>2</v>
      </c>
      <c r="O558" s="1">
        <v>0</v>
      </c>
      <c r="P558" s="1" t="e">
        <f>IF(#REF!=#REF!,IF(K558="Stroke",IF(K559="Stroke",IF(#REF!=#REF!,IF(Q558=Q559,IF((J559-J558)&lt;0,1000+J559-J558-O558,J559-J558-O558),""),""),""),""),"")</f>
        <v>#REF!</v>
      </c>
      <c r="Q558" s="1">
        <v>1</v>
      </c>
      <c r="R558" s="1" t="e">
        <f>IF(#REF!&lt;&gt;#REF!,COUNTIFS($K$112:$K$1378,$K$112,#REF!,#REF!),"")</f>
        <v>#REF!</v>
      </c>
      <c r="S558" s="1" t="e">
        <f>IF(AND(#REF!&lt;&gt;#REF!,#REF!=#REF!,M558="positive",M559="negative"),1,"")</f>
        <v>#REF!</v>
      </c>
      <c r="T558" s="1" t="e">
        <f>IF(AND(#REF!=#REF!,K:K="stroke",M:M="positive",S558&lt;&gt;"1"),1,"")</f>
        <v>#REF!</v>
      </c>
      <c r="U558" s="1" t="e">
        <f>IF((AND(R558&lt;&gt;"",W558&lt;&gt;1,K:K="stroke",M:M="negative",#REF!=#REF!)),IF(W558&lt;&gt;0,"",1),"")</f>
        <v>#REF!</v>
      </c>
      <c r="V558" s="1" t="e">
        <f t="shared" ref="V558:V621" si="40">IF(R558="","",(SUM(S558:U558)+W558))</f>
        <v>#REF!</v>
      </c>
      <c r="W558" s="1" t="e">
        <f>IF(#REF!&lt;&gt;#REF!,COUNTIFS($K$112:$K$1378,"up",#REF!,#REF!),"")</f>
        <v>#REF!</v>
      </c>
      <c r="X558" s="1" t="e">
        <f>IF(#REF!&lt;&gt;#REF!,COUNTIFS($K$112:$K$1378,"SRS",#REF!,#REF!),"")</f>
        <v>#REF!</v>
      </c>
      <c r="Y558" s="1" t="e">
        <f>IF(R558&lt;&gt;"",IF(R558=1,"",COUNTIFS($O$112:$O$1378,"&gt;40",#REF!,#REF!)),"")</f>
        <v>#REF!</v>
      </c>
    </row>
    <row r="559" spans="1:34">
      <c r="A559" s="5">
        <f t="shared" si="37"/>
        <v>73448</v>
      </c>
      <c r="B559" s="6" t="str">
        <f t="shared" si="38"/>
        <v>2017111420248</v>
      </c>
      <c r="C559" s="5" t="str">
        <f t="shared" si="39"/>
        <v>20171114</v>
      </c>
      <c r="D559" s="5">
        <v>2017</v>
      </c>
      <c r="E559" s="5">
        <v>11</v>
      </c>
      <c r="F559" s="5">
        <v>14</v>
      </c>
      <c r="G559" s="5">
        <v>20</v>
      </c>
      <c r="H559" s="5">
        <v>24</v>
      </c>
      <c r="I559" s="5">
        <v>8</v>
      </c>
      <c r="J559" s="5">
        <v>175</v>
      </c>
      <c r="K559" s="5" t="s">
        <v>11</v>
      </c>
      <c r="L559" s="5" t="e">
        <f>IF(#REF!=#REF!,IF(K559="Stroke",IF(K560="Stroke",IF((J560-J559)&lt;0,1000+J560-J559,J560-J559),""),""),"")</f>
        <v>#REF!</v>
      </c>
      <c r="M559" s="5" t="s">
        <v>1</v>
      </c>
      <c r="N559" s="5" t="s">
        <v>2</v>
      </c>
      <c r="O559" s="5">
        <v>17</v>
      </c>
      <c r="P559" s="5" t="e">
        <f>IF(#REF!=#REF!,IF(K559="Stroke",IF(K560="Stroke",IF(#REF!=#REF!,IF(Q559=Q560,IF((J560-J559)&lt;0,1000+J560-J559-O559,J560-J559-O559),""),""),""),""),"")</f>
        <v>#REF!</v>
      </c>
      <c r="Q559" s="5">
        <v>1</v>
      </c>
      <c r="R559" s="5" t="e">
        <f>IF(#REF!&lt;&gt;#REF!,COUNTIFS($K$112:$K$1378,$K$112,#REF!,#REF!),"")</f>
        <v>#REF!</v>
      </c>
      <c r="S559" s="5" t="e">
        <f>IF(AND(#REF!&lt;&gt;#REF!,#REF!=#REF!,M559="positive",M560="negative"),1,"")</f>
        <v>#REF!</v>
      </c>
      <c r="T559" s="5" t="e">
        <f>IF(AND(#REF!=#REF!,K:K="stroke",M:M="positive",S559&lt;&gt;"1"),1,"")</f>
        <v>#REF!</v>
      </c>
      <c r="U559" s="5" t="e">
        <f>IF((AND(R559&lt;&gt;"",W559&lt;&gt;1,K:K="stroke",M:M="negative",#REF!=#REF!)),IF(W559&lt;&gt;0,"",1),"")</f>
        <v>#REF!</v>
      </c>
      <c r="V559" s="5" t="e">
        <f t="shared" si="40"/>
        <v>#REF!</v>
      </c>
      <c r="W559" s="5" t="e">
        <f>IF(#REF!&lt;&gt;#REF!,COUNTIFS($K$112:$K$1378,"up",#REF!,#REF!),"")</f>
        <v>#REF!</v>
      </c>
      <c r="X559" s="5" t="e">
        <f>IF(#REF!&lt;&gt;#REF!,COUNTIFS($K$112:$K$1378,"SRS",#REF!,#REF!),"")</f>
        <v>#REF!</v>
      </c>
      <c r="Y559" s="5" t="e">
        <f>IF(R559&lt;&gt;"",IF(R559=1,"",COUNTIFS($O$112:$O$1378,"&gt;40",#REF!,#REF!)),"")</f>
        <v>#REF!</v>
      </c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>
      <c r="A560" s="1">
        <f t="shared" si="37"/>
        <v>73448</v>
      </c>
      <c r="B560" s="2" t="str">
        <f t="shared" si="38"/>
        <v>2017111420248</v>
      </c>
      <c r="C560" s="1" t="str">
        <f t="shared" si="39"/>
        <v>20171114</v>
      </c>
      <c r="D560" s="1">
        <v>2017</v>
      </c>
      <c r="E560" s="1">
        <v>11</v>
      </c>
      <c r="F560" s="1">
        <v>14</v>
      </c>
      <c r="G560" s="1">
        <v>20</v>
      </c>
      <c r="H560" s="1">
        <v>24</v>
      </c>
      <c r="I560" s="1">
        <v>8</v>
      </c>
      <c r="J560" s="1">
        <v>262</v>
      </c>
      <c r="K560" s="1" t="s">
        <v>11</v>
      </c>
      <c r="L560" s="1" t="e">
        <f>IF(#REF!=#REF!,IF(K560="Stroke",IF(K561="Stroke",IF((J561-J560)&lt;0,1000+J561-J560,J561-J560),""),""),"")</f>
        <v>#REF!</v>
      </c>
      <c r="M560" s="1" t="s">
        <v>1</v>
      </c>
      <c r="N560" s="1" t="s">
        <v>2</v>
      </c>
      <c r="O560" s="1">
        <v>33</v>
      </c>
      <c r="P560" s="1" t="e">
        <f>IF(#REF!=#REF!,IF(K560="Stroke",IF(K561="Stroke",IF(#REF!=#REF!,IF(Q560=Q561,IF((J561-J560)&lt;0,1000+J561-J560-O560,J561-J560-O560),""),""),""),""),"")</f>
        <v>#REF!</v>
      </c>
      <c r="Q560" s="1">
        <v>1</v>
      </c>
      <c r="R560" s="1" t="e">
        <f>IF(#REF!&lt;&gt;#REF!,COUNTIFS($K$112:$K$1378,$K$112,#REF!,#REF!),"")</f>
        <v>#REF!</v>
      </c>
      <c r="S560" s="1" t="e">
        <f>IF(AND(#REF!&lt;&gt;#REF!,#REF!=#REF!,M560="positive",M561="negative"),1,"")</f>
        <v>#REF!</v>
      </c>
      <c r="T560" s="1" t="e">
        <f>IF(AND(#REF!=#REF!,K:K="stroke",M:M="positive",S560&lt;&gt;"1"),1,"")</f>
        <v>#REF!</v>
      </c>
      <c r="U560" s="1" t="e">
        <f>IF((AND(R560&lt;&gt;"",W560&lt;&gt;1,K:K="stroke",M:M="negative",#REF!=#REF!)),IF(W560&lt;&gt;0,"",1),"")</f>
        <v>#REF!</v>
      </c>
      <c r="V560" s="1" t="e">
        <f t="shared" si="40"/>
        <v>#REF!</v>
      </c>
      <c r="W560" s="1" t="e">
        <f>IF(#REF!&lt;&gt;#REF!,COUNTIFS($K$112:$K$1378,"up",#REF!,#REF!),"")</f>
        <v>#REF!</v>
      </c>
      <c r="X560" s="1" t="e">
        <f>IF(#REF!&lt;&gt;#REF!,COUNTIFS($K$112:$K$1378,"SRS",#REF!,#REF!),"")</f>
        <v>#REF!</v>
      </c>
      <c r="Y560" s="1" t="e">
        <f>IF(R560&lt;&gt;"",IF(R560=1,"",COUNTIFS($O$112:$O$1378,"&gt;40",#REF!,#REF!)),"")</f>
        <v>#REF!</v>
      </c>
    </row>
    <row r="561" spans="1:34">
      <c r="A561" s="1">
        <f t="shared" si="37"/>
        <v>73448</v>
      </c>
      <c r="B561" s="2" t="str">
        <f t="shared" si="38"/>
        <v>2017111420248</v>
      </c>
      <c r="C561" s="1" t="str">
        <f t="shared" si="39"/>
        <v>20171114</v>
      </c>
      <c r="D561" s="1">
        <v>2017</v>
      </c>
      <c r="E561" s="1">
        <v>11</v>
      </c>
      <c r="F561" s="1">
        <v>14</v>
      </c>
      <c r="G561" s="1">
        <v>20</v>
      </c>
      <c r="H561" s="1">
        <v>24</v>
      </c>
      <c r="I561" s="1">
        <v>8</v>
      </c>
      <c r="J561" s="1">
        <v>305</v>
      </c>
      <c r="K561" s="1" t="s">
        <v>11</v>
      </c>
      <c r="L561" s="1" t="e">
        <f>IF(#REF!=#REF!,IF(K561="Stroke",IF(K562="Stroke",IF((J562-J561)&lt;0,1000+J562-J561,J562-J561),""),""),"")</f>
        <v>#REF!</v>
      </c>
      <c r="M561" s="1" t="s">
        <v>1</v>
      </c>
      <c r="N561" s="1" t="s">
        <v>2</v>
      </c>
      <c r="O561" s="1">
        <v>222</v>
      </c>
      <c r="P561" s="1" t="e">
        <f>IF(#REF!=#REF!,IF(K561="Stroke",IF(K562="Stroke",IF(#REF!=#REF!,IF(Q561=Q562,IF((J562-J561)&lt;0,1000+J562-J561-O561,J562-J561-O561),""),""),""),""),"")</f>
        <v>#REF!</v>
      </c>
      <c r="Q561" s="1">
        <v>1</v>
      </c>
      <c r="R561" s="1" t="e">
        <f>IF(#REF!&lt;&gt;#REF!,COUNTIFS($K$112:$K$1378,$K$112,#REF!,#REF!),"")</f>
        <v>#REF!</v>
      </c>
      <c r="S561" s="1" t="e">
        <f>IF(AND(#REF!&lt;&gt;#REF!,#REF!=#REF!,M561="positive",M562="negative"),1,"")</f>
        <v>#REF!</v>
      </c>
      <c r="T561" s="1" t="e">
        <f>IF(AND(#REF!=#REF!,K:K="stroke",M:M="positive",S561&lt;&gt;"1"),1,"")</f>
        <v>#REF!</v>
      </c>
      <c r="U561" s="1" t="e">
        <f>IF((AND(R561&lt;&gt;"",W561&lt;&gt;1,K:K="stroke",M:M="negative",#REF!=#REF!)),IF(W561&lt;&gt;0,"",1),"")</f>
        <v>#REF!</v>
      </c>
      <c r="V561" s="1" t="e">
        <f t="shared" si="40"/>
        <v>#REF!</v>
      </c>
      <c r="W561" s="1" t="e">
        <f>IF(#REF!&lt;&gt;#REF!,COUNTIFS($K$112:$K$1378,"up",#REF!,#REF!),"")</f>
        <v>#REF!</v>
      </c>
      <c r="X561" s="1" t="e">
        <f>IF(#REF!&lt;&gt;#REF!,COUNTIFS($K$112:$K$1378,"SRS",#REF!,#REF!),"")</f>
        <v>#REF!</v>
      </c>
      <c r="Y561" s="1" t="e">
        <f>IF(R561&lt;&gt;"",IF(R561=1,"",COUNTIFS($O$112:$O$1378,"&gt;40",#REF!,#REF!)),"")</f>
        <v>#REF!</v>
      </c>
      <c r="Z561" s="1" t="s">
        <v>15</v>
      </c>
    </row>
    <row r="562" spans="1:34">
      <c r="A562" s="1">
        <f t="shared" si="37"/>
        <v>73448</v>
      </c>
      <c r="B562" s="2" t="str">
        <f t="shared" si="38"/>
        <v>2017111420248</v>
      </c>
      <c r="C562" s="1" t="str">
        <f t="shared" si="39"/>
        <v>20171114</v>
      </c>
      <c r="D562" s="1">
        <v>2017</v>
      </c>
      <c r="E562" s="1">
        <v>11</v>
      </c>
      <c r="F562" s="1">
        <v>14</v>
      </c>
      <c r="G562" s="1">
        <v>20</v>
      </c>
      <c r="H562" s="1">
        <v>24</v>
      </c>
      <c r="I562" s="1">
        <v>8</v>
      </c>
      <c r="J562" s="1">
        <v>502</v>
      </c>
      <c r="K562" s="1" t="s">
        <v>4</v>
      </c>
      <c r="L562" s="1" t="e">
        <f>IF(#REF!=#REF!,IF(K562="Stroke",IF(K563="Stroke",IF((J563-J562)&lt;0,1000+J563-J562,J563-J562),""),""),"")</f>
        <v>#REF!</v>
      </c>
      <c r="M562" s="1" t="s">
        <v>1</v>
      </c>
      <c r="N562" s="1" t="s">
        <v>2</v>
      </c>
      <c r="O562" s="1">
        <v>0</v>
      </c>
      <c r="P562" s="1" t="e">
        <f>IF(#REF!=#REF!,IF(K562="Stroke",IF(K563="Stroke",IF(#REF!=#REF!,IF(Q562=Q563,IF((J563-J562)&lt;0,1000+J563-J562-O562,J563-J562-O562),""),""),""),""),"")</f>
        <v>#REF!</v>
      </c>
      <c r="Q562" s="1">
        <v>1</v>
      </c>
      <c r="R562" s="1" t="e">
        <f>IF(#REF!&lt;&gt;#REF!,COUNTIFS($K$112:$K$1378,$K$112,#REF!,#REF!),"")</f>
        <v>#REF!</v>
      </c>
      <c r="S562" s="1" t="e">
        <f>IF(AND(#REF!&lt;&gt;#REF!,#REF!=#REF!,M562="positive",M563="negative"),1,"")</f>
        <v>#REF!</v>
      </c>
      <c r="T562" s="1" t="e">
        <f>IF(AND(#REF!=#REF!,K:K="stroke",M:M="positive",S562&lt;&gt;"1"),1,"")</f>
        <v>#REF!</v>
      </c>
      <c r="U562" s="1" t="e">
        <f>IF((AND(R562&lt;&gt;"",W562&lt;&gt;1,K:K="stroke",M:M="negative",#REF!=#REF!)),IF(W562&lt;&gt;0,"",1),"")</f>
        <v>#REF!</v>
      </c>
      <c r="V562" s="1" t="e">
        <f t="shared" si="40"/>
        <v>#REF!</v>
      </c>
      <c r="W562" s="1" t="e">
        <f>IF(#REF!&lt;&gt;#REF!,COUNTIFS($K$112:$K$1378,"up",#REF!,#REF!),"")</f>
        <v>#REF!</v>
      </c>
      <c r="X562" s="1" t="e">
        <f>IF(#REF!&lt;&gt;#REF!,COUNTIFS($K$112:$K$1378,"SRS",#REF!,#REF!),"")</f>
        <v>#REF!</v>
      </c>
      <c r="Y562" s="1" t="e">
        <f>IF(R562&lt;&gt;"",IF(R562=1,"",COUNTIFS($O$112:$O$1378,"&gt;40",#REF!,#REF!)),"")</f>
        <v>#REF!</v>
      </c>
    </row>
    <row r="563" spans="1:34">
      <c r="A563" s="1">
        <f t="shared" si="37"/>
        <v>73448</v>
      </c>
      <c r="B563" s="2" t="str">
        <f t="shared" si="38"/>
        <v>2017111420248</v>
      </c>
      <c r="C563" s="1" t="str">
        <f t="shared" si="39"/>
        <v>20171114</v>
      </c>
      <c r="D563" s="1">
        <v>2017</v>
      </c>
      <c r="E563" s="1">
        <v>11</v>
      </c>
      <c r="F563" s="1">
        <v>14</v>
      </c>
      <c r="G563" s="1">
        <v>20</v>
      </c>
      <c r="H563" s="1">
        <v>24</v>
      </c>
      <c r="I563" s="1">
        <v>8</v>
      </c>
      <c r="J563" s="1">
        <v>564</v>
      </c>
      <c r="K563" s="1" t="s">
        <v>11</v>
      </c>
      <c r="L563" s="1" t="e">
        <f>IF(#REF!=#REF!,IF(K563="Stroke",IF(K564="Stroke",IF((J564-J563)&lt;0,1000+J564-J563,J564-J563),""),""),"")</f>
        <v>#REF!</v>
      </c>
      <c r="M563" s="1" t="s">
        <v>1</v>
      </c>
      <c r="N563" s="1" t="s">
        <v>2</v>
      </c>
      <c r="O563" s="1">
        <v>28</v>
      </c>
      <c r="P563" s="1" t="e">
        <f>IF(#REF!=#REF!,IF(K563="Stroke",IF(K564="Stroke",IF(#REF!=#REF!,IF(Q563=Q564,IF((J564-J563)&lt;0,1000+J564-J563-O563,J564-J563-O563),""),""),""),""),"")</f>
        <v>#REF!</v>
      </c>
      <c r="Q563" s="1">
        <v>1</v>
      </c>
      <c r="R563" s="1" t="e">
        <f>IF(#REF!&lt;&gt;#REF!,COUNTIFS($K$112:$K$1378,$K$112,#REF!,#REF!),"")</f>
        <v>#REF!</v>
      </c>
      <c r="S563" s="1" t="e">
        <f>IF(AND(#REF!&lt;&gt;#REF!,#REF!=#REF!,M563="positive",M564="negative"),1,"")</f>
        <v>#REF!</v>
      </c>
      <c r="T563" s="1" t="e">
        <f>IF(AND(#REF!=#REF!,K:K="stroke",M:M="positive",S563&lt;&gt;"1"),1,"")</f>
        <v>#REF!</v>
      </c>
      <c r="U563" s="1" t="e">
        <f>IF((AND(R563&lt;&gt;"",W563&lt;&gt;1,K:K="stroke",M:M="negative",#REF!=#REF!)),IF(W563&lt;&gt;0,"",1),"")</f>
        <v>#REF!</v>
      </c>
      <c r="V563" s="1" t="e">
        <f t="shared" si="40"/>
        <v>#REF!</v>
      </c>
      <c r="W563" s="1" t="e">
        <f>IF(#REF!&lt;&gt;#REF!,COUNTIFS($K$112:$K$1378,"up",#REF!,#REF!),"")</f>
        <v>#REF!</v>
      </c>
      <c r="X563" s="1" t="e">
        <f>IF(#REF!&lt;&gt;#REF!,COUNTIFS($K$112:$K$1378,"SRS",#REF!,#REF!),"")</f>
        <v>#REF!</v>
      </c>
      <c r="Y563" s="1" t="e">
        <f>IF(R563&lt;&gt;"",IF(R563=1,"",COUNTIFS($O$112:$O$1378,"&gt;40",#REF!,#REF!)),"")</f>
        <v>#REF!</v>
      </c>
    </row>
    <row r="564" spans="1:34">
      <c r="A564" s="1">
        <f t="shared" si="37"/>
        <v>73448</v>
      </c>
      <c r="B564" s="2" t="str">
        <f t="shared" si="38"/>
        <v>2017111420248</v>
      </c>
      <c r="C564" s="1" t="str">
        <f t="shared" si="39"/>
        <v>20171114</v>
      </c>
      <c r="D564" s="1">
        <v>2017</v>
      </c>
      <c r="E564" s="1">
        <v>11</v>
      </c>
      <c r="F564" s="1">
        <v>14</v>
      </c>
      <c r="G564" s="1">
        <v>20</v>
      </c>
      <c r="H564" s="1">
        <v>24</v>
      </c>
      <c r="I564" s="1">
        <v>8</v>
      </c>
      <c r="J564" s="1">
        <v>575</v>
      </c>
      <c r="K564" s="1" t="s">
        <v>4</v>
      </c>
      <c r="L564" s="1" t="e">
        <f>IF(#REF!=#REF!,IF(K564="Stroke",IF(K565="Stroke",IF((J565-J564)&lt;0,1000+J565-J564,J565-J564),""),""),"")</f>
        <v>#REF!</v>
      </c>
      <c r="M564" s="1" t="s">
        <v>1</v>
      </c>
      <c r="N564" s="1" t="s">
        <v>2</v>
      </c>
      <c r="O564" s="1">
        <v>0</v>
      </c>
      <c r="P564" s="1" t="e">
        <f>IF(#REF!=#REF!,IF(K564="Stroke",IF(K565="Stroke",IF(#REF!=#REF!,IF(Q564=Q565,IF((J565-J564)&lt;0,1000+J565-J564-O564,J565-J564-O564),""),""),""),""),"")</f>
        <v>#REF!</v>
      </c>
      <c r="Q564" s="1">
        <v>1</v>
      </c>
      <c r="R564" s="1" t="e">
        <f>IF(#REF!&lt;&gt;#REF!,COUNTIFS($K$112:$K$1378,$K$112,#REF!,#REF!),"")</f>
        <v>#REF!</v>
      </c>
      <c r="S564" s="1" t="e">
        <f>IF(AND(#REF!&lt;&gt;#REF!,#REF!=#REF!,M564="positive",M565="negative"),1,"")</f>
        <v>#REF!</v>
      </c>
      <c r="T564" s="1" t="e">
        <f>IF(AND(#REF!=#REF!,K:K="stroke",M:M="positive",S564&lt;&gt;"1"),1,"")</f>
        <v>#REF!</v>
      </c>
      <c r="U564" s="1" t="e">
        <f>IF((AND(R564&lt;&gt;"",W564&lt;&gt;1,K:K="stroke",M:M="negative",#REF!=#REF!)),IF(W564&lt;&gt;0,"",1),"")</f>
        <v>#REF!</v>
      </c>
      <c r="V564" s="1" t="e">
        <f t="shared" si="40"/>
        <v>#REF!</v>
      </c>
      <c r="W564" s="1" t="e">
        <f>IF(#REF!&lt;&gt;#REF!,COUNTIFS($K$112:$K$1378,"up",#REF!,#REF!),"")</f>
        <v>#REF!</v>
      </c>
      <c r="X564" s="1" t="e">
        <f>IF(#REF!&lt;&gt;#REF!,COUNTIFS($K$112:$K$1378,"SRS",#REF!,#REF!),"")</f>
        <v>#REF!</v>
      </c>
      <c r="Y564" s="1" t="e">
        <f>IF(R564&lt;&gt;"",IF(R564=1,"",COUNTIFS($O$112:$O$1378,"&gt;40",#REF!,#REF!)),"")</f>
        <v>#REF!</v>
      </c>
    </row>
    <row r="565" spans="1:34" s="5" customFormat="1">
      <c r="A565" s="1">
        <f t="shared" si="37"/>
        <v>73448</v>
      </c>
      <c r="B565" s="2" t="str">
        <f t="shared" si="38"/>
        <v>2017111420248</v>
      </c>
      <c r="C565" s="1" t="str">
        <f t="shared" si="39"/>
        <v>20171114</v>
      </c>
      <c r="D565" s="1">
        <v>2017</v>
      </c>
      <c r="E565" s="1">
        <v>11</v>
      </c>
      <c r="F565" s="1">
        <v>14</v>
      </c>
      <c r="G565" s="1">
        <v>20</v>
      </c>
      <c r="H565" s="1">
        <v>24</v>
      </c>
      <c r="I565" s="1">
        <v>8</v>
      </c>
      <c r="J565" s="1">
        <v>637</v>
      </c>
      <c r="K565" s="1" t="s">
        <v>11</v>
      </c>
      <c r="L565" s="1" t="e">
        <f>IF(#REF!=#REF!,IF(K565="Stroke",IF(K566="Stroke",IF((J566-J565)&lt;0,1000+J566-J565,J566-J565),""),""),"")</f>
        <v>#REF!</v>
      </c>
      <c r="M565" s="1" t="s">
        <v>1</v>
      </c>
      <c r="N565" s="1" t="s">
        <v>2</v>
      </c>
      <c r="O565" s="1">
        <v>98</v>
      </c>
      <c r="P565" s="1" t="e">
        <f>IF(#REF!=#REF!,IF(K565="Stroke",IF(K566="Stroke",IF(#REF!=#REF!,IF(Q565=Q566,IF((J566-J565)&lt;0,1000+J566-J565-O565,J566-J565-O565),""),""),""),""),"")</f>
        <v>#REF!</v>
      </c>
      <c r="Q565" s="1">
        <v>1</v>
      </c>
      <c r="R565" s="1" t="e">
        <f>IF(#REF!&lt;&gt;#REF!,COUNTIFS($K$112:$K$1378,$K$112,#REF!,#REF!),"")</f>
        <v>#REF!</v>
      </c>
      <c r="S565" s="1" t="e">
        <f>IF(AND(#REF!&lt;&gt;#REF!,#REF!=#REF!,M565="positive",M566="negative"),1,"")</f>
        <v>#REF!</v>
      </c>
      <c r="T565" s="1" t="e">
        <f>IF(AND(#REF!=#REF!,K:K="stroke",M:M="positive",S565&lt;&gt;"1"),1,"")</f>
        <v>#REF!</v>
      </c>
      <c r="U565" s="1" t="e">
        <f>IF((AND(R565&lt;&gt;"",W565&lt;&gt;1,K:K="stroke",M:M="negative",#REF!=#REF!)),IF(W565&lt;&gt;0,"",1),"")</f>
        <v>#REF!</v>
      </c>
      <c r="V565" s="1" t="e">
        <f t="shared" si="40"/>
        <v>#REF!</v>
      </c>
      <c r="W565" s="1" t="e">
        <f>IF(#REF!&lt;&gt;#REF!,COUNTIFS($K$112:$K$1378,"up",#REF!,#REF!),"")</f>
        <v>#REF!</v>
      </c>
      <c r="X565" s="1" t="e">
        <f>IF(#REF!&lt;&gt;#REF!,COUNTIFS($K$112:$K$1378,"SRS",#REF!,#REF!),"")</f>
        <v>#REF!</v>
      </c>
      <c r="Y565" s="1" t="e">
        <f>IF(R565&lt;&gt;"",IF(R565=1,"",COUNTIFS($O$112:$O$1378,"&gt;40",#REF!,#REF!)),"")</f>
        <v>#REF!</v>
      </c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>
      <c r="A566" s="1">
        <f t="shared" si="37"/>
        <v>73448</v>
      </c>
      <c r="B566" s="2" t="str">
        <f t="shared" si="38"/>
        <v>2017111420248</v>
      </c>
      <c r="C566" s="1" t="str">
        <f t="shared" si="39"/>
        <v>20171114</v>
      </c>
      <c r="D566" s="1">
        <v>2017</v>
      </c>
      <c r="E566" s="1">
        <v>11</v>
      </c>
      <c r="F566" s="1">
        <v>14</v>
      </c>
      <c r="G566" s="1">
        <v>20</v>
      </c>
      <c r="H566" s="1">
        <v>24</v>
      </c>
      <c r="I566" s="1">
        <v>8</v>
      </c>
      <c r="J566" s="1">
        <v>751</v>
      </c>
      <c r="K566" s="1" t="s">
        <v>11</v>
      </c>
      <c r="L566" s="1" t="e">
        <f>IF(#REF!=#REF!,IF(K566="Stroke",IF(K567="Stroke",IF((J567-J566)&lt;0,1000+J567-J566,J567-J566),""),""),"")</f>
        <v>#REF!</v>
      </c>
      <c r="M566" s="1" t="s">
        <v>1</v>
      </c>
      <c r="N566" s="1" t="s">
        <v>2</v>
      </c>
      <c r="O566" s="1">
        <v>12</v>
      </c>
      <c r="P566" s="1" t="e">
        <f>IF(#REF!=#REF!,IF(K566="Stroke",IF(K567="Stroke",IF(#REF!=#REF!,IF(Q566=Q567,IF((J567-J566)&lt;0,1000+J567-J566-O566,J567-J566-O566),""),""),""),""),"")</f>
        <v>#REF!</v>
      </c>
      <c r="Q566" s="1">
        <v>1</v>
      </c>
      <c r="R566" s="1" t="e">
        <f>IF(#REF!&lt;&gt;#REF!,COUNTIFS($K$112:$K$1378,$K$112,#REF!,#REF!),"")</f>
        <v>#REF!</v>
      </c>
      <c r="S566" s="1" t="e">
        <f>IF(AND(#REF!&lt;&gt;#REF!,#REF!=#REF!,M566="positive",M567="negative"),1,"")</f>
        <v>#REF!</v>
      </c>
      <c r="T566" s="1" t="e">
        <f>IF(AND(#REF!=#REF!,K:K="stroke",M:M="positive",S566&lt;&gt;"1"),1,"")</f>
        <v>#REF!</v>
      </c>
      <c r="U566" s="1" t="e">
        <f>IF((AND(R566&lt;&gt;"",W566&lt;&gt;1,K:K="stroke",M:M="negative",#REF!=#REF!)),IF(W566&lt;&gt;0,"",1),"")</f>
        <v>#REF!</v>
      </c>
      <c r="V566" s="1" t="e">
        <f t="shared" si="40"/>
        <v>#REF!</v>
      </c>
      <c r="W566" s="1" t="e">
        <f>IF(#REF!&lt;&gt;#REF!,COUNTIFS($K$112:$K$1378,"up",#REF!,#REF!),"")</f>
        <v>#REF!</v>
      </c>
      <c r="X566" s="1" t="e">
        <f>IF(#REF!&lt;&gt;#REF!,COUNTIFS($K$112:$K$1378,"SRS",#REF!,#REF!),"")</f>
        <v>#REF!</v>
      </c>
      <c r="Y566" s="1" t="e">
        <f>IF(R566&lt;&gt;"",IF(R566=1,"",COUNTIFS($O$112:$O$1378,"&gt;40",#REF!,#REF!)),"")</f>
        <v>#REF!</v>
      </c>
    </row>
    <row r="567" spans="1:34">
      <c r="A567" s="1">
        <f t="shared" si="37"/>
        <v>73448</v>
      </c>
      <c r="B567" s="2" t="str">
        <f t="shared" si="38"/>
        <v>2017111420248</v>
      </c>
      <c r="C567" s="1" t="str">
        <f t="shared" si="39"/>
        <v>20171114</v>
      </c>
      <c r="D567" s="1">
        <v>2017</v>
      </c>
      <c r="E567" s="1">
        <v>11</v>
      </c>
      <c r="F567" s="1">
        <v>14</v>
      </c>
      <c r="G567" s="1">
        <v>20</v>
      </c>
      <c r="H567" s="1">
        <v>24</v>
      </c>
      <c r="I567" s="1">
        <v>8</v>
      </c>
      <c r="J567" s="1">
        <v>810</v>
      </c>
      <c r="K567" s="1" t="s">
        <v>11</v>
      </c>
      <c r="L567" s="1" t="e">
        <f>IF(#REF!=#REF!,IF(K567="Stroke",IF(K568="Stroke",IF((J568-J567)&lt;0,1000+J568-J567,J568-J567),""),""),"")</f>
        <v>#REF!</v>
      </c>
      <c r="M567" s="1" t="s">
        <v>1</v>
      </c>
      <c r="N567" s="1" t="s">
        <v>2</v>
      </c>
      <c r="O567" s="1">
        <v>6</v>
      </c>
      <c r="P567" s="1" t="e">
        <f>IF(#REF!=#REF!,IF(K567="Stroke",IF(K568="Stroke",IF(#REF!=#REF!,IF(Q567=Q568,IF((J568-J567)&lt;0,1000+J568-J567-O567,J568-J567-O567),""),""),""),""),"")</f>
        <v>#REF!</v>
      </c>
      <c r="Q567" s="1">
        <v>1</v>
      </c>
      <c r="R567" s="1" t="e">
        <f>IF(#REF!&lt;&gt;#REF!,COUNTIFS($K$112:$K$1378,$K$112,#REF!,#REF!),"")</f>
        <v>#REF!</v>
      </c>
      <c r="S567" s="1" t="e">
        <f>IF(AND(#REF!&lt;&gt;#REF!,#REF!=#REF!,M567="positive",M568="negative"),1,"")</f>
        <v>#REF!</v>
      </c>
      <c r="T567" s="1" t="e">
        <f>IF(AND(#REF!=#REF!,K:K="stroke",M:M="positive",S567&lt;&gt;"1"),1,"")</f>
        <v>#REF!</v>
      </c>
      <c r="U567" s="1" t="e">
        <f>IF((AND(R567&lt;&gt;"",W567&lt;&gt;1,K:K="stroke",M:M="negative",#REF!=#REF!)),IF(W567&lt;&gt;0,"",1),"")</f>
        <v>#REF!</v>
      </c>
      <c r="V567" s="1" t="e">
        <f t="shared" si="40"/>
        <v>#REF!</v>
      </c>
      <c r="W567" s="1" t="e">
        <f>IF(#REF!&lt;&gt;#REF!,COUNTIFS($K$112:$K$1378,"up",#REF!,#REF!),"")</f>
        <v>#REF!</v>
      </c>
      <c r="X567" s="1" t="e">
        <f>IF(#REF!&lt;&gt;#REF!,COUNTIFS($K$112:$K$1378,"SRS",#REF!,#REF!),"")</f>
        <v>#REF!</v>
      </c>
      <c r="Y567" s="1" t="e">
        <f>IF(R567&lt;&gt;"",IF(R567=1,"",COUNTIFS($O$112:$O$1378,"&gt;40",#REF!,#REF!)),"")</f>
        <v>#REF!</v>
      </c>
    </row>
    <row r="568" spans="1:34">
      <c r="A568" s="1">
        <f t="shared" si="37"/>
        <v>73448</v>
      </c>
      <c r="B568" s="2" t="str">
        <f t="shared" si="38"/>
        <v>2017111420248</v>
      </c>
      <c r="C568" s="1" t="str">
        <f t="shared" si="39"/>
        <v>20171114</v>
      </c>
      <c r="D568" s="1">
        <v>2017</v>
      </c>
      <c r="E568" s="1">
        <v>11</v>
      </c>
      <c r="F568" s="1">
        <v>14</v>
      </c>
      <c r="G568" s="1">
        <v>20</v>
      </c>
      <c r="H568" s="1">
        <v>24</v>
      </c>
      <c r="I568" s="1">
        <v>8</v>
      </c>
      <c r="J568" s="1">
        <v>822</v>
      </c>
      <c r="K568" s="1" t="s">
        <v>11</v>
      </c>
      <c r="L568" s="1" t="e">
        <f>IF(#REF!=#REF!,IF(K568="Stroke",IF(K569="Stroke",IF((J569-J568)&lt;0,1000+J569-J568,J569-J568),""),""),"")</f>
        <v>#REF!</v>
      </c>
      <c r="M568" s="1" t="s">
        <v>1</v>
      </c>
      <c r="N568" s="1" t="s">
        <v>2</v>
      </c>
      <c r="O568" s="1">
        <v>4</v>
      </c>
      <c r="P568" s="1" t="e">
        <f>IF(#REF!=#REF!,IF(K568="Stroke",IF(K569="Stroke",IF(#REF!=#REF!,IF(Q568=Q569,IF((J569-J568)&lt;0,1000+J569-J568-O568,J569-J568-O568),""),""),""),""),"")</f>
        <v>#REF!</v>
      </c>
      <c r="Q568" s="1">
        <v>1</v>
      </c>
      <c r="R568" s="1" t="e">
        <f>IF(#REF!&lt;&gt;#REF!,COUNTIFS($K$112:$K$1378,$K$112,#REF!,#REF!),"")</f>
        <v>#REF!</v>
      </c>
      <c r="S568" s="1" t="e">
        <f>IF(AND(#REF!&lt;&gt;#REF!,#REF!=#REF!,M568="positive",M569="negative"),1,"")</f>
        <v>#REF!</v>
      </c>
      <c r="T568" s="1" t="e">
        <f>IF(AND(#REF!=#REF!,K:K="stroke",M:M="positive",S568&lt;&gt;"1"),1,"")</f>
        <v>#REF!</v>
      </c>
      <c r="U568" s="1" t="e">
        <f>IF((AND(R568&lt;&gt;"",W568&lt;&gt;1,K:K="stroke",M:M="negative",#REF!=#REF!)),IF(W568&lt;&gt;0,"",1),"")</f>
        <v>#REF!</v>
      </c>
      <c r="V568" s="1" t="e">
        <f t="shared" si="40"/>
        <v>#REF!</v>
      </c>
      <c r="W568" s="1" t="e">
        <f>IF(#REF!&lt;&gt;#REF!,COUNTIFS($K$112:$K$1378,"up",#REF!,#REF!),"")</f>
        <v>#REF!</v>
      </c>
      <c r="X568" s="1" t="e">
        <f>IF(#REF!&lt;&gt;#REF!,COUNTIFS($K$112:$K$1378,"SRS",#REF!,#REF!),"")</f>
        <v>#REF!</v>
      </c>
      <c r="Y568" s="1" t="e">
        <f>IF(R568&lt;&gt;"",IF(R568=1,"",COUNTIFS($O$112:$O$1378,"&gt;40",#REF!,#REF!)),"")</f>
        <v>#REF!</v>
      </c>
    </row>
    <row r="569" spans="1:34">
      <c r="A569" s="5">
        <f t="shared" si="37"/>
        <v>73487</v>
      </c>
      <c r="B569" s="6" t="str">
        <f t="shared" si="38"/>
        <v>20171114202447</v>
      </c>
      <c r="C569" s="5" t="str">
        <f t="shared" si="39"/>
        <v>20171114</v>
      </c>
      <c r="D569" s="5">
        <v>2017</v>
      </c>
      <c r="E569" s="5">
        <v>11</v>
      </c>
      <c r="F569" s="5">
        <v>14</v>
      </c>
      <c r="G569" s="5">
        <v>20</v>
      </c>
      <c r="H569" s="5">
        <v>24</v>
      </c>
      <c r="I569" s="5">
        <v>47</v>
      </c>
      <c r="J569" s="5">
        <v>39</v>
      </c>
      <c r="K569" s="5" t="s">
        <v>11</v>
      </c>
      <c r="L569" s="5" t="e">
        <f>IF(#REF!=#REF!,IF(K569="Stroke",IF(K570="Stroke",IF((J570-J569)&lt;0,1000+J570-J569,J570-J569),""),""),"")</f>
        <v>#REF!</v>
      </c>
      <c r="M569" s="5" t="s">
        <v>1</v>
      </c>
      <c r="N569" s="5" t="s">
        <v>2</v>
      </c>
      <c r="O569" s="5">
        <v>7</v>
      </c>
      <c r="P569" s="5" t="e">
        <f>IF(#REF!=#REF!,IF(K569="Stroke",IF(K570="Stroke",IF(#REF!=#REF!,IF(Q569=Q570,IF((J570-J569)&lt;0,1000+J570-J569-O569,J570-J569-O569),""),""),""),""),"")</f>
        <v>#REF!</v>
      </c>
      <c r="Q569" s="5">
        <v>1</v>
      </c>
      <c r="R569" s="5" t="e">
        <f>IF(#REF!&lt;&gt;#REF!,COUNTIFS($K$112:$K$1378,$K$112,#REF!,#REF!),"")</f>
        <v>#REF!</v>
      </c>
      <c r="S569" s="5" t="e">
        <f>IF(AND(#REF!&lt;&gt;#REF!,#REF!=#REF!,M569="positive",M570="negative"),1,"")</f>
        <v>#REF!</v>
      </c>
      <c r="T569" s="5" t="e">
        <f>IF(AND(#REF!=#REF!,K:K="stroke",M:M="positive",S569&lt;&gt;"1"),1,"")</f>
        <v>#REF!</v>
      </c>
      <c r="U569" s="5" t="e">
        <f>IF((AND(R569&lt;&gt;"",W569&lt;&gt;1,K:K="stroke",M:M="negative",#REF!=#REF!)),IF(W569&lt;&gt;0,"",1),"")</f>
        <v>#REF!</v>
      </c>
      <c r="V569" s="5" t="e">
        <f t="shared" si="40"/>
        <v>#REF!</v>
      </c>
      <c r="W569" s="5" t="e">
        <f>IF(#REF!&lt;&gt;#REF!,COUNTIFS($K$112:$K$1378,"up",#REF!,#REF!),"")</f>
        <v>#REF!</v>
      </c>
      <c r="X569" s="5" t="e">
        <f>IF(#REF!&lt;&gt;#REF!,COUNTIFS($K$112:$K$1378,"SRS",#REF!,#REF!),"")</f>
        <v>#REF!</v>
      </c>
      <c r="Y569" s="5" t="e">
        <f>IF(R569&lt;&gt;"",IF(R569=1,"",COUNTIFS($O$112:$O$1378,"&gt;40",#REF!,#REF!)),"")</f>
        <v>#REF!</v>
      </c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s="5" customFormat="1">
      <c r="A570" s="1">
        <f t="shared" si="37"/>
        <v>73487</v>
      </c>
      <c r="B570" s="2" t="str">
        <f t="shared" si="38"/>
        <v>20171114202447</v>
      </c>
      <c r="C570" s="1" t="str">
        <f t="shared" si="39"/>
        <v>20171114</v>
      </c>
      <c r="D570" s="1">
        <v>2017</v>
      </c>
      <c r="E570" s="1">
        <v>11</v>
      </c>
      <c r="F570" s="1">
        <v>14</v>
      </c>
      <c r="G570" s="1">
        <v>20</v>
      </c>
      <c r="H570" s="1">
        <v>24</v>
      </c>
      <c r="I570" s="1">
        <v>47</v>
      </c>
      <c r="J570" s="1">
        <v>54</v>
      </c>
      <c r="K570" s="1" t="s">
        <v>16</v>
      </c>
      <c r="L570" s="1" t="e">
        <f>IF(#REF!=#REF!,IF(K570="Stroke",IF(K571="Stroke",IF((J571-J570)&lt;0,1000+J571-J570,J571-J570),""),""),"")</f>
        <v>#REF!</v>
      </c>
      <c r="M570" s="1" t="s">
        <v>1</v>
      </c>
      <c r="N570" s="1" t="s">
        <v>2</v>
      </c>
      <c r="O570" s="1">
        <v>0</v>
      </c>
      <c r="P570" s="1" t="e">
        <f>IF(#REF!=#REF!,IF(K570="Stroke",IF(K571="Stroke",IF(#REF!=#REF!,IF(Q570=Q571,IF((J571-J570)&lt;0,1000+J571-J570-O570,J571-J570-O570),""),""),""),""),"")</f>
        <v>#REF!</v>
      </c>
      <c r="Q570" s="1"/>
      <c r="R570" s="1" t="e">
        <f>IF(#REF!&lt;&gt;#REF!,COUNTIFS($K$112:$K$1378,$K$112,#REF!,#REF!),"")</f>
        <v>#REF!</v>
      </c>
      <c r="S570" s="1" t="e">
        <f>IF(AND(#REF!&lt;&gt;#REF!,#REF!=#REF!,M570="positive",M571="negative"),1,"")</f>
        <v>#REF!</v>
      </c>
      <c r="T570" s="1" t="e">
        <f>IF(AND(#REF!=#REF!,K:K="stroke",M:M="positive",S570&lt;&gt;"1"),1,"")</f>
        <v>#REF!</v>
      </c>
      <c r="U570" s="1" t="e">
        <f>IF((AND(R570&lt;&gt;"",W570&lt;&gt;1,K:K="stroke",M:M="negative",#REF!=#REF!)),IF(W570&lt;&gt;0,"",1),"")</f>
        <v>#REF!</v>
      </c>
      <c r="V570" s="1" t="e">
        <f t="shared" si="40"/>
        <v>#REF!</v>
      </c>
      <c r="W570" s="1" t="e">
        <f>IF(#REF!&lt;&gt;#REF!,COUNTIFS($K$112:$K$1378,"up",#REF!,#REF!),"")</f>
        <v>#REF!</v>
      </c>
      <c r="X570" s="1" t="e">
        <f>IF(#REF!&lt;&gt;#REF!,COUNTIFS($K$112:$K$1378,"SRS",#REF!,#REF!),"")</f>
        <v>#REF!</v>
      </c>
      <c r="Y570" s="1" t="e">
        <f>IF(R570&lt;&gt;"",IF(R570=1,"",COUNTIFS($O$112:$O$1378,"&gt;40",#REF!,#REF!)),"")</f>
        <v>#REF!</v>
      </c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>
      <c r="A571" s="1">
        <f t="shared" si="37"/>
        <v>73487</v>
      </c>
      <c r="B571" s="2" t="str">
        <f t="shared" si="38"/>
        <v>20171114202447</v>
      </c>
      <c r="C571" s="1" t="str">
        <f t="shared" si="39"/>
        <v>20171114</v>
      </c>
      <c r="D571" s="1">
        <v>2017</v>
      </c>
      <c r="E571" s="1">
        <v>11</v>
      </c>
      <c r="F571" s="1">
        <v>14</v>
      </c>
      <c r="G571" s="1">
        <v>20</v>
      </c>
      <c r="H571" s="1">
        <v>24</v>
      </c>
      <c r="I571" s="1">
        <v>47</v>
      </c>
      <c r="J571" s="1">
        <v>68</v>
      </c>
      <c r="K571" s="1" t="s">
        <v>11</v>
      </c>
      <c r="L571" s="1" t="e">
        <f>IF(#REF!=#REF!,IF(K571="Stroke",IF(K572="Stroke",IF((J572-J571)&lt;0,1000+J572-J571,J572-J571),""),""),"")</f>
        <v>#REF!</v>
      </c>
      <c r="M571" s="1" t="s">
        <v>1</v>
      </c>
      <c r="N571" s="1" t="s">
        <v>2</v>
      </c>
      <c r="O571" s="1">
        <v>12</v>
      </c>
      <c r="P571" s="1" t="e">
        <f>IF(#REF!=#REF!,IF(K571="Stroke",IF(K572="Stroke",IF(#REF!=#REF!,IF(Q571=Q572,IF((J572-J571)&lt;0,1000+J572-J571-O571,J572-J571-O571),""),""),""),""),"")</f>
        <v>#REF!</v>
      </c>
      <c r="Q571" s="1">
        <v>1</v>
      </c>
      <c r="R571" s="1" t="e">
        <f>IF(#REF!&lt;&gt;#REF!,COUNTIFS($K$112:$K$1378,$K$112,#REF!,#REF!),"")</f>
        <v>#REF!</v>
      </c>
      <c r="S571" s="1" t="e">
        <f>IF(AND(#REF!&lt;&gt;#REF!,#REF!=#REF!,M571="positive",M572="negative"),1,"")</f>
        <v>#REF!</v>
      </c>
      <c r="T571" s="1" t="e">
        <f>IF(AND(#REF!=#REF!,K:K="stroke",M:M="positive",S571&lt;&gt;"1"),1,"")</f>
        <v>#REF!</v>
      </c>
      <c r="U571" s="1" t="e">
        <f>IF((AND(R571&lt;&gt;"",W571&lt;&gt;1,K:K="stroke",M:M="negative",#REF!=#REF!)),IF(W571&lt;&gt;0,"",1),"")</f>
        <v>#REF!</v>
      </c>
      <c r="V571" s="1" t="e">
        <f t="shared" si="40"/>
        <v>#REF!</v>
      </c>
      <c r="W571" s="1" t="e">
        <f>IF(#REF!&lt;&gt;#REF!,COUNTIFS($K$112:$K$1378,"up",#REF!,#REF!),"")</f>
        <v>#REF!</v>
      </c>
      <c r="X571" s="1" t="e">
        <f>IF(#REF!&lt;&gt;#REF!,COUNTIFS($K$112:$K$1378,"SRS",#REF!,#REF!),"")</f>
        <v>#REF!</v>
      </c>
      <c r="Y571" s="1" t="e">
        <f>IF(R571&lt;&gt;"",IF(R571=1,"",COUNTIFS($O$112:$O$1378,"&gt;40",#REF!,#REF!)),"")</f>
        <v>#REF!</v>
      </c>
    </row>
    <row r="572" spans="1:34">
      <c r="A572" s="1">
        <f t="shared" si="37"/>
        <v>73487</v>
      </c>
      <c r="B572" s="2" t="str">
        <f t="shared" si="38"/>
        <v>20171114202447</v>
      </c>
      <c r="C572" s="1" t="str">
        <f t="shared" si="39"/>
        <v>20171114</v>
      </c>
      <c r="D572" s="1">
        <v>2017</v>
      </c>
      <c r="E572" s="1">
        <v>11</v>
      </c>
      <c r="F572" s="1">
        <v>14</v>
      </c>
      <c r="G572" s="1">
        <v>20</v>
      </c>
      <c r="H572" s="1">
        <v>24</v>
      </c>
      <c r="I572" s="1">
        <v>47</v>
      </c>
      <c r="J572" s="1">
        <v>100</v>
      </c>
      <c r="K572" s="1" t="s">
        <v>11</v>
      </c>
      <c r="L572" s="1" t="e">
        <f>IF(#REF!=#REF!,IF(K572="Stroke",IF(K573="Stroke",IF((J573-J572)&lt;0,1000+J573-J572,J573-J572),""),""),"")</f>
        <v>#REF!</v>
      </c>
      <c r="M572" s="1" t="s">
        <v>1</v>
      </c>
      <c r="N572" s="1" t="s">
        <v>2</v>
      </c>
      <c r="O572" s="1">
        <v>10</v>
      </c>
      <c r="P572" s="1" t="e">
        <f>IF(#REF!=#REF!,IF(K572="Stroke",IF(K573="Stroke",IF(#REF!=#REF!,IF(Q572=Q573,IF((J573-J572)&lt;0,1000+J573-J572-O572,J573-J572-O572),""),""),""),""),"")</f>
        <v>#REF!</v>
      </c>
      <c r="Q572" s="1">
        <v>1</v>
      </c>
      <c r="R572" s="1" t="e">
        <f>IF(#REF!&lt;&gt;#REF!,COUNTIFS($K$112:$K$1378,$K$112,#REF!,#REF!),"")</f>
        <v>#REF!</v>
      </c>
      <c r="S572" s="1" t="e">
        <f>IF(AND(#REF!&lt;&gt;#REF!,#REF!=#REF!,M572="positive",M573="negative"),1,"")</f>
        <v>#REF!</v>
      </c>
      <c r="T572" s="1" t="e">
        <f>IF(AND(#REF!=#REF!,K:K="stroke",M:M="positive",S572&lt;&gt;"1"),1,"")</f>
        <v>#REF!</v>
      </c>
      <c r="U572" s="1" t="e">
        <f>IF((AND(R572&lt;&gt;"",W572&lt;&gt;1,K:K="stroke",M:M="negative",#REF!=#REF!)),IF(W572&lt;&gt;0,"",1),"")</f>
        <v>#REF!</v>
      </c>
      <c r="V572" s="1" t="e">
        <f t="shared" si="40"/>
        <v>#REF!</v>
      </c>
      <c r="W572" s="1" t="e">
        <f>IF(#REF!&lt;&gt;#REF!,COUNTIFS($K$112:$K$1378,"up",#REF!,#REF!),"")</f>
        <v>#REF!</v>
      </c>
      <c r="X572" s="1" t="e">
        <f>IF(#REF!&lt;&gt;#REF!,COUNTIFS($K$112:$K$1378,"SRS",#REF!,#REF!),"")</f>
        <v>#REF!</v>
      </c>
      <c r="Y572" s="1" t="e">
        <f>IF(R572&lt;&gt;"",IF(R572=1,"",COUNTIFS($O$112:$O$1378,"&gt;40",#REF!,#REF!)),"")</f>
        <v>#REF!</v>
      </c>
    </row>
    <row r="573" spans="1:34" s="5" customFormat="1">
      <c r="A573" s="1">
        <f t="shared" si="37"/>
        <v>73487</v>
      </c>
      <c r="B573" s="2" t="str">
        <f t="shared" si="38"/>
        <v>20171114202447</v>
      </c>
      <c r="C573" s="1" t="str">
        <f t="shared" si="39"/>
        <v>20171114</v>
      </c>
      <c r="D573" s="1">
        <v>2017</v>
      </c>
      <c r="E573" s="1">
        <v>11</v>
      </c>
      <c r="F573" s="1">
        <v>14</v>
      </c>
      <c r="G573" s="1">
        <v>20</v>
      </c>
      <c r="H573" s="1">
        <v>24</v>
      </c>
      <c r="I573" s="1">
        <v>47</v>
      </c>
      <c r="J573" s="1">
        <v>123</v>
      </c>
      <c r="K573" s="1" t="s">
        <v>16</v>
      </c>
      <c r="L573" s="1" t="e">
        <f>IF(#REF!=#REF!,IF(K573="Stroke",IF(K574="Stroke",IF((J574-J573)&lt;0,1000+J574-J573,J574-J573),""),""),"")</f>
        <v>#REF!</v>
      </c>
      <c r="M573" s="1" t="s">
        <v>1</v>
      </c>
      <c r="N573" s="1" t="s">
        <v>2</v>
      </c>
      <c r="O573" s="1">
        <v>0</v>
      </c>
      <c r="P573" s="1" t="e">
        <f>IF(#REF!=#REF!,IF(K573="Stroke",IF(K574="Stroke",IF(#REF!=#REF!,IF(Q573=Q574,IF((J574-J573)&lt;0,1000+J574-J573-O573,J574-J573-O573),""),""),""),""),"")</f>
        <v>#REF!</v>
      </c>
      <c r="Q573" s="1"/>
      <c r="R573" s="1" t="e">
        <f>IF(#REF!&lt;&gt;#REF!,COUNTIFS($K$112:$K$1378,$K$112,#REF!,#REF!),"")</f>
        <v>#REF!</v>
      </c>
      <c r="S573" s="1" t="e">
        <f>IF(AND(#REF!&lt;&gt;#REF!,#REF!=#REF!,M573="positive",M574="negative"),1,"")</f>
        <v>#REF!</v>
      </c>
      <c r="T573" s="1" t="e">
        <f>IF(AND(#REF!=#REF!,K:K="stroke",M:M="positive",S573&lt;&gt;"1"),1,"")</f>
        <v>#REF!</v>
      </c>
      <c r="U573" s="1" t="e">
        <f>IF((AND(R573&lt;&gt;"",W573&lt;&gt;1,K:K="stroke",M:M="negative",#REF!=#REF!)),IF(W573&lt;&gt;0,"",1),"")</f>
        <v>#REF!</v>
      </c>
      <c r="V573" s="1" t="e">
        <f t="shared" si="40"/>
        <v>#REF!</v>
      </c>
      <c r="W573" s="1" t="e">
        <f>IF(#REF!&lt;&gt;#REF!,COUNTIFS($K$112:$K$1378,"up",#REF!,#REF!),"")</f>
        <v>#REF!</v>
      </c>
      <c r="X573" s="1" t="e">
        <f>IF(#REF!&lt;&gt;#REF!,COUNTIFS($K$112:$K$1378,"SRS",#REF!,#REF!),"")</f>
        <v>#REF!</v>
      </c>
      <c r="Y573" s="1" t="e">
        <f>IF(R573&lt;&gt;"",IF(R573=1,"",COUNTIFS($O$112:$O$1378,"&gt;40",#REF!,#REF!)),"")</f>
        <v>#REF!</v>
      </c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>
      <c r="A574" s="1">
        <f t="shared" si="37"/>
        <v>73487</v>
      </c>
      <c r="B574" s="2" t="str">
        <f t="shared" si="38"/>
        <v>20171114202447</v>
      </c>
      <c r="C574" s="1" t="str">
        <f t="shared" si="39"/>
        <v>20171114</v>
      </c>
      <c r="D574" s="1">
        <v>2017</v>
      </c>
      <c r="E574" s="1">
        <v>11</v>
      </c>
      <c r="F574" s="1">
        <v>14</v>
      </c>
      <c r="G574" s="1">
        <v>20</v>
      </c>
      <c r="H574" s="1">
        <v>24</v>
      </c>
      <c r="I574" s="1">
        <v>47</v>
      </c>
      <c r="J574" s="1">
        <v>137</v>
      </c>
      <c r="K574" s="1" t="s">
        <v>11</v>
      </c>
      <c r="L574" s="1" t="e">
        <f>IF(#REF!=#REF!,IF(K574="Stroke",IF(K575="Stroke",IF((J575-J574)&lt;0,1000+J575-J574,J575-J574),""),""),"")</f>
        <v>#REF!</v>
      </c>
      <c r="M574" s="1" t="s">
        <v>1</v>
      </c>
      <c r="N574" s="1" t="s">
        <v>2</v>
      </c>
      <c r="O574" s="1">
        <v>9</v>
      </c>
      <c r="P574" s="1" t="e">
        <f>IF(#REF!=#REF!,IF(K574="Stroke",IF(K575="Stroke",IF(#REF!=#REF!,IF(Q574=Q575,IF((J575-J574)&lt;0,1000+J575-J574-O574,J575-J574-O574),""),""),""),""),"")</f>
        <v>#REF!</v>
      </c>
      <c r="Q574" s="1">
        <v>1</v>
      </c>
      <c r="R574" s="1" t="e">
        <f>IF(#REF!&lt;&gt;#REF!,COUNTIFS($K$112:$K$1378,$K$112,#REF!,#REF!),"")</f>
        <v>#REF!</v>
      </c>
      <c r="S574" s="1" t="e">
        <f>IF(AND(#REF!&lt;&gt;#REF!,#REF!=#REF!,M574="positive",M575="negative"),1,"")</f>
        <v>#REF!</v>
      </c>
      <c r="T574" s="1" t="e">
        <f>IF(AND(#REF!=#REF!,K:K="stroke",M:M="positive",S574&lt;&gt;"1"),1,"")</f>
        <v>#REF!</v>
      </c>
      <c r="U574" s="1" t="e">
        <f>IF((AND(R574&lt;&gt;"",W574&lt;&gt;1,K:K="stroke",M:M="negative",#REF!=#REF!)),IF(W574&lt;&gt;0,"",1),"")</f>
        <v>#REF!</v>
      </c>
      <c r="V574" s="1" t="e">
        <f t="shared" si="40"/>
        <v>#REF!</v>
      </c>
      <c r="W574" s="1" t="e">
        <f>IF(#REF!&lt;&gt;#REF!,COUNTIFS($K$112:$K$1378,"up",#REF!,#REF!),"")</f>
        <v>#REF!</v>
      </c>
      <c r="X574" s="1" t="e">
        <f>IF(#REF!&lt;&gt;#REF!,COUNTIFS($K$112:$K$1378,"SRS",#REF!,#REF!),"")</f>
        <v>#REF!</v>
      </c>
      <c r="Y574" s="1" t="e">
        <f>IF(R574&lt;&gt;"",IF(R574=1,"",COUNTIFS($O$112:$O$1378,"&gt;40",#REF!,#REF!)),"")</f>
        <v>#REF!</v>
      </c>
    </row>
    <row r="575" spans="1:34">
      <c r="A575" s="1">
        <f t="shared" si="37"/>
        <v>73487</v>
      </c>
      <c r="B575" s="2" t="str">
        <f t="shared" si="38"/>
        <v>20171114202447</v>
      </c>
      <c r="C575" s="1" t="str">
        <f t="shared" si="39"/>
        <v>20171114</v>
      </c>
      <c r="D575" s="1">
        <v>2017</v>
      </c>
      <c r="E575" s="1">
        <v>11</v>
      </c>
      <c r="F575" s="1">
        <v>14</v>
      </c>
      <c r="G575" s="1">
        <v>20</v>
      </c>
      <c r="H575" s="1">
        <v>24</v>
      </c>
      <c r="I575" s="1">
        <v>47</v>
      </c>
      <c r="J575" s="1">
        <v>153</v>
      </c>
      <c r="K575" s="1" t="s">
        <v>16</v>
      </c>
      <c r="L575" s="1" t="e">
        <f>IF(#REF!=#REF!,IF(K575="Stroke",IF(K576="Stroke",IF((J576-J575)&lt;0,1000+J576-J575,J576-J575),""),""),"")</f>
        <v>#REF!</v>
      </c>
      <c r="M575" s="1" t="s">
        <v>1</v>
      </c>
      <c r="N575" s="1" t="s">
        <v>2</v>
      </c>
      <c r="O575" s="1">
        <v>0</v>
      </c>
      <c r="P575" s="1" t="e">
        <f>IF(#REF!=#REF!,IF(K575="Stroke",IF(K576="Stroke",IF(#REF!=#REF!,IF(Q575=Q576,IF((J576-J575)&lt;0,1000+J576-J575-O575,J576-J575-O575),""),""),""),""),"")</f>
        <v>#REF!</v>
      </c>
      <c r="R575" s="1" t="e">
        <f>IF(#REF!&lt;&gt;#REF!,COUNTIFS($K$112:$K$1378,$K$112,#REF!,#REF!),"")</f>
        <v>#REF!</v>
      </c>
      <c r="S575" s="1" t="e">
        <f>IF(AND(#REF!&lt;&gt;#REF!,#REF!=#REF!,M575="positive",M576="negative"),1,"")</f>
        <v>#REF!</v>
      </c>
      <c r="T575" s="1" t="e">
        <f>IF(AND(#REF!=#REF!,K:K="stroke",M:M="positive",S575&lt;&gt;"1"),1,"")</f>
        <v>#REF!</v>
      </c>
      <c r="U575" s="1" t="e">
        <f>IF((AND(R575&lt;&gt;"",W575&lt;&gt;1,K:K="stroke",M:M="negative",#REF!=#REF!)),IF(W575&lt;&gt;0,"",1),"")</f>
        <v>#REF!</v>
      </c>
      <c r="V575" s="1" t="e">
        <f t="shared" si="40"/>
        <v>#REF!</v>
      </c>
      <c r="W575" s="1" t="e">
        <f>IF(#REF!&lt;&gt;#REF!,COUNTIFS($K$112:$K$1378,"up",#REF!,#REF!),"")</f>
        <v>#REF!</v>
      </c>
      <c r="X575" s="1" t="e">
        <f>IF(#REF!&lt;&gt;#REF!,COUNTIFS($K$112:$K$1378,"SRS",#REF!,#REF!),"")</f>
        <v>#REF!</v>
      </c>
      <c r="Y575" s="1" t="e">
        <f>IF(R575&lt;&gt;"",IF(R575=1,"",COUNTIFS($O$112:$O$1378,"&gt;40",#REF!,#REF!)),"")</f>
        <v>#REF!</v>
      </c>
      <c r="Z575" s="24" t="s">
        <v>51</v>
      </c>
    </row>
    <row r="576" spans="1:34">
      <c r="A576" s="1">
        <f t="shared" si="37"/>
        <v>73487</v>
      </c>
      <c r="B576" s="2" t="str">
        <f t="shared" si="38"/>
        <v>20171114202447</v>
      </c>
      <c r="C576" s="1" t="str">
        <f t="shared" si="39"/>
        <v>20171114</v>
      </c>
      <c r="D576" s="1">
        <v>2017</v>
      </c>
      <c r="E576" s="1">
        <v>11</v>
      </c>
      <c r="F576" s="1">
        <v>14</v>
      </c>
      <c r="G576" s="1">
        <v>20</v>
      </c>
      <c r="H576" s="1">
        <v>24</v>
      </c>
      <c r="I576" s="1">
        <v>47</v>
      </c>
      <c r="J576" s="1">
        <v>320</v>
      </c>
      <c r="K576" s="1" t="s">
        <v>11</v>
      </c>
      <c r="L576" s="1" t="e">
        <f>IF(#REF!=#REF!,IF(K576="Stroke",IF(K577="Stroke",IF((J577-J576)&lt;0,1000+J577-J576,J577-J576),""),""),"")</f>
        <v>#REF!</v>
      </c>
      <c r="M576" s="1" t="s">
        <v>1</v>
      </c>
      <c r="N576" s="1" t="s">
        <v>2</v>
      </c>
      <c r="O576" s="1">
        <v>28</v>
      </c>
      <c r="P576" s="1" t="e">
        <f>IF(#REF!=#REF!,IF(K576="Stroke",IF(K577="Stroke",IF(#REF!=#REF!,IF(Q576=Q577,IF((J577-J576)&lt;0,1000+J577-J576-O576,J577-J576-O576),""),""),""),""),"")</f>
        <v>#REF!</v>
      </c>
      <c r="Q576" s="1">
        <v>1</v>
      </c>
      <c r="R576" s="1" t="e">
        <f>IF(#REF!&lt;&gt;#REF!,COUNTIFS($K$112:$K$1378,$K$112,#REF!,#REF!),"")</f>
        <v>#REF!</v>
      </c>
      <c r="S576" s="1" t="e">
        <f>IF(AND(#REF!&lt;&gt;#REF!,#REF!=#REF!,M576="positive",M577="negative"),1,"")</f>
        <v>#REF!</v>
      </c>
      <c r="T576" s="1" t="e">
        <f>IF(AND(#REF!=#REF!,K:K="stroke",M:M="positive",S576&lt;&gt;"1"),1,"")</f>
        <v>#REF!</v>
      </c>
      <c r="U576" s="1" t="e">
        <f>IF((AND(R576&lt;&gt;"",W576&lt;&gt;1,K:K="stroke",M:M="negative",#REF!=#REF!)),IF(W576&lt;&gt;0,"",1),"")</f>
        <v>#REF!</v>
      </c>
      <c r="V576" s="1" t="e">
        <f t="shared" si="40"/>
        <v>#REF!</v>
      </c>
      <c r="W576" s="1" t="e">
        <f>IF(#REF!&lt;&gt;#REF!,COUNTIFS($K$112:$K$1378,"up",#REF!,#REF!),"")</f>
        <v>#REF!</v>
      </c>
      <c r="X576" s="1" t="e">
        <f>IF(#REF!&lt;&gt;#REF!,COUNTIFS($K$112:$K$1378,"SRS",#REF!,#REF!),"")</f>
        <v>#REF!</v>
      </c>
      <c r="Y576" s="1" t="e">
        <f>IF(R576&lt;&gt;"",IF(R576=1,"",COUNTIFS($O$112:$O$1378,"&gt;40",#REF!,#REF!)),"")</f>
        <v>#REF!</v>
      </c>
      <c r="Z576" s="1" t="s">
        <v>52</v>
      </c>
    </row>
    <row r="577" spans="1:34" s="5" customFormat="1">
      <c r="A577" s="1">
        <f t="shared" ref="A577:A640" si="41">I577+(H577*60)+(G577*3600)</f>
        <v>73487</v>
      </c>
      <c r="B577" s="2" t="str">
        <f t="shared" ref="B577:B640" si="42">CONCATENATE(D577,E577,F577,G577,H577,I577)</f>
        <v>20171114202447</v>
      </c>
      <c r="C577" s="1" t="str">
        <f t="shared" si="39"/>
        <v>20171114</v>
      </c>
      <c r="D577" s="1">
        <v>2017</v>
      </c>
      <c r="E577" s="1">
        <v>11</v>
      </c>
      <c r="F577" s="1">
        <v>14</v>
      </c>
      <c r="G577" s="1">
        <v>20</v>
      </c>
      <c r="H577" s="1">
        <v>24</v>
      </c>
      <c r="I577" s="1">
        <v>47</v>
      </c>
      <c r="J577" s="1">
        <v>361</v>
      </c>
      <c r="K577" s="1" t="s">
        <v>11</v>
      </c>
      <c r="L577" s="1" t="e">
        <f>IF(#REF!=#REF!,IF(K577="Stroke",IF(K578="Stroke",IF((J578-J577)&lt;0,1000+J578-J577,J578-J577),""),""),"")</f>
        <v>#REF!</v>
      </c>
      <c r="M577" s="1" t="s">
        <v>1</v>
      </c>
      <c r="N577" s="1" t="s">
        <v>2</v>
      </c>
      <c r="O577" s="1">
        <v>324</v>
      </c>
      <c r="P577" s="1" t="e">
        <f>IF(#REF!=#REF!,IF(K577="Stroke",IF(K578="Stroke",IF(#REF!=#REF!,IF(Q577=Q578,IF((J578-J577)&lt;0,1000+J578-J577-O577,J578-J577-O577),""),""),""),""),"")</f>
        <v>#REF!</v>
      </c>
      <c r="Q577" s="1">
        <v>1</v>
      </c>
      <c r="R577" s="1" t="e">
        <f>IF(#REF!&lt;&gt;#REF!,COUNTIFS($K$112:$K$1378,$K$112,#REF!,#REF!),"")</f>
        <v>#REF!</v>
      </c>
      <c r="S577" s="1" t="e">
        <f>IF(AND(#REF!&lt;&gt;#REF!,#REF!=#REF!,M577="positive",M578="negative"),1,"")</f>
        <v>#REF!</v>
      </c>
      <c r="T577" s="1" t="e">
        <f>IF(AND(#REF!=#REF!,K:K="stroke",M:M="positive",S577&lt;&gt;"1"),1,"")</f>
        <v>#REF!</v>
      </c>
      <c r="U577" s="1" t="e">
        <f>IF((AND(R577&lt;&gt;"",W577&lt;&gt;1,K:K="stroke",M:M="negative",#REF!=#REF!)),IF(W577&lt;&gt;0,"",1),"")</f>
        <v>#REF!</v>
      </c>
      <c r="V577" s="1" t="e">
        <f t="shared" si="40"/>
        <v>#REF!</v>
      </c>
      <c r="W577" s="1" t="e">
        <f>IF(#REF!&lt;&gt;#REF!,COUNTIFS($K$112:$K$1378,"up",#REF!,#REF!),"")</f>
        <v>#REF!</v>
      </c>
      <c r="X577" s="1" t="e">
        <f>IF(#REF!&lt;&gt;#REF!,COUNTIFS($K$112:$K$1378,"SRS",#REF!,#REF!),"")</f>
        <v>#REF!</v>
      </c>
      <c r="Y577" s="1" t="e">
        <f>IF(R577&lt;&gt;"",IF(R577=1,"",COUNTIFS($O$112:$O$1378,"&gt;40",#REF!,#REF!)),"")</f>
        <v>#REF!</v>
      </c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>
      <c r="A578" s="1">
        <f t="shared" si="41"/>
        <v>73487</v>
      </c>
      <c r="B578" s="2" t="str">
        <f t="shared" si="42"/>
        <v>20171114202447</v>
      </c>
      <c r="C578" s="1" t="str">
        <f t="shared" si="39"/>
        <v>20171114</v>
      </c>
      <c r="D578" s="1">
        <v>2017</v>
      </c>
      <c r="E578" s="1">
        <v>11</v>
      </c>
      <c r="F578" s="1">
        <v>14</v>
      </c>
      <c r="G578" s="1">
        <v>20</v>
      </c>
      <c r="H578" s="1">
        <v>24</v>
      </c>
      <c r="I578" s="1">
        <v>47</v>
      </c>
      <c r="J578" s="1">
        <v>365</v>
      </c>
      <c r="K578" s="1" t="s">
        <v>4</v>
      </c>
      <c r="L578" s="1" t="e">
        <f>IF(#REF!=#REF!,IF(K578="Stroke",IF(K579="Stroke",IF((J579-J578)&lt;0,1000+J579-J578,J579-J578),""),""),"")</f>
        <v>#REF!</v>
      </c>
      <c r="M578" s="1" t="s">
        <v>1</v>
      </c>
      <c r="N578" s="1" t="s">
        <v>2</v>
      </c>
      <c r="O578" s="1">
        <v>0</v>
      </c>
      <c r="P578" s="1" t="e">
        <f>IF(#REF!=#REF!,IF(K578="Stroke",IF(K579="Stroke",IF(#REF!=#REF!,IF(Q578=Q579,IF((J579-J578)&lt;0,1000+J579-J578-O578,J579-J578-O578),""),""),""),""),"")</f>
        <v>#REF!</v>
      </c>
      <c r="Q578" s="1">
        <v>1</v>
      </c>
      <c r="R578" s="1" t="e">
        <f>IF(#REF!&lt;&gt;#REF!,COUNTIFS($K$112:$K$1378,$K$112,#REF!,#REF!),"")</f>
        <v>#REF!</v>
      </c>
      <c r="S578" s="1" t="e">
        <f>IF(AND(#REF!&lt;&gt;#REF!,#REF!=#REF!,M578="positive",M579="negative"),1,"")</f>
        <v>#REF!</v>
      </c>
      <c r="T578" s="1" t="e">
        <f>IF(AND(#REF!=#REF!,K:K="stroke",M:M="positive",S578&lt;&gt;"1"),1,"")</f>
        <v>#REF!</v>
      </c>
      <c r="U578" s="1" t="e">
        <f>IF((AND(R578&lt;&gt;"",W578&lt;&gt;1,K:K="stroke",M:M="negative",#REF!=#REF!)),IF(W578&lt;&gt;0,"",1),"")</f>
        <v>#REF!</v>
      </c>
      <c r="V578" s="1" t="e">
        <f t="shared" si="40"/>
        <v>#REF!</v>
      </c>
      <c r="W578" s="1" t="e">
        <f>IF(#REF!&lt;&gt;#REF!,COUNTIFS($K$112:$K$1378,"up",#REF!,#REF!),"")</f>
        <v>#REF!</v>
      </c>
      <c r="X578" s="1" t="e">
        <f>IF(#REF!&lt;&gt;#REF!,COUNTIFS($K$112:$K$1378,"SRS",#REF!,#REF!),"")</f>
        <v>#REF!</v>
      </c>
      <c r="Y578" s="1" t="e">
        <f>IF(R578&lt;&gt;"",IF(R578=1,"",COUNTIFS($O$112:$O$1378,"&gt;40",#REF!,#REF!)),"")</f>
        <v>#REF!</v>
      </c>
    </row>
    <row r="579" spans="1:34">
      <c r="A579" s="1">
        <f t="shared" si="41"/>
        <v>73487</v>
      </c>
      <c r="B579" s="2" t="str">
        <f t="shared" si="42"/>
        <v>20171114202447</v>
      </c>
      <c r="C579" s="1" t="str">
        <f t="shared" si="39"/>
        <v>20171114</v>
      </c>
      <c r="D579" s="1">
        <v>2017</v>
      </c>
      <c r="E579" s="1">
        <v>11</v>
      </c>
      <c r="F579" s="1">
        <v>14</v>
      </c>
      <c r="G579" s="1">
        <v>20</v>
      </c>
      <c r="H579" s="1">
        <v>24</v>
      </c>
      <c r="I579" s="1">
        <v>47</v>
      </c>
      <c r="J579" s="1">
        <v>372</v>
      </c>
      <c r="K579" s="1" t="s">
        <v>4</v>
      </c>
      <c r="L579" s="1" t="e">
        <f>IF(#REF!=#REF!,IF(K579="Stroke",IF(K580="Stroke",IF((J580-J579)&lt;0,1000+J580-J579,J580-J579),""),""),"")</f>
        <v>#REF!</v>
      </c>
      <c r="M579" s="1" t="s">
        <v>1</v>
      </c>
      <c r="N579" s="1" t="s">
        <v>2</v>
      </c>
      <c r="O579" s="1">
        <v>0</v>
      </c>
      <c r="P579" s="1" t="e">
        <f>IF(#REF!=#REF!,IF(K579="Stroke",IF(K580="Stroke",IF(#REF!=#REF!,IF(Q579=Q580,IF((J580-J579)&lt;0,1000+J580-J579-O579,J580-J579-O579),""),""),""),""),"")</f>
        <v>#REF!</v>
      </c>
      <c r="Q579" s="1">
        <v>1</v>
      </c>
      <c r="R579" s="1" t="e">
        <f>IF(#REF!&lt;&gt;#REF!,COUNTIFS($K$112:$K$1378,$K$112,#REF!,#REF!),"")</f>
        <v>#REF!</v>
      </c>
      <c r="S579" s="1" t="e">
        <f>IF(AND(#REF!&lt;&gt;#REF!,#REF!=#REF!,M579="positive",M580="negative"),1,"")</f>
        <v>#REF!</v>
      </c>
      <c r="T579" s="1" t="e">
        <f>IF(AND(#REF!=#REF!,K:K="stroke",M:M="positive",S579&lt;&gt;"1"),1,"")</f>
        <v>#REF!</v>
      </c>
      <c r="U579" s="1" t="e">
        <f>IF((AND(R579&lt;&gt;"",W579&lt;&gt;1,K:K="stroke",M:M="negative",#REF!=#REF!)),IF(W579&lt;&gt;0,"",1),"")</f>
        <v>#REF!</v>
      </c>
      <c r="V579" s="1" t="e">
        <f t="shared" si="40"/>
        <v>#REF!</v>
      </c>
      <c r="W579" s="1" t="e">
        <f>IF(#REF!&lt;&gt;#REF!,COUNTIFS($K$112:$K$1378,"up",#REF!,#REF!),"")</f>
        <v>#REF!</v>
      </c>
      <c r="X579" s="1" t="e">
        <f>IF(#REF!&lt;&gt;#REF!,COUNTIFS($K$112:$K$1378,"SRS",#REF!,#REF!),"")</f>
        <v>#REF!</v>
      </c>
      <c r="Y579" s="1" t="e">
        <f>IF(R579&lt;&gt;"",IF(R579=1,"",COUNTIFS($O$112:$O$1378,"&gt;40",#REF!,#REF!)),"")</f>
        <v>#REF!</v>
      </c>
    </row>
    <row r="580" spans="1:34">
      <c r="A580" s="1">
        <f t="shared" si="41"/>
        <v>73487</v>
      </c>
      <c r="B580" s="2" t="str">
        <f t="shared" si="42"/>
        <v>20171114202447</v>
      </c>
      <c r="C580" s="1" t="str">
        <f t="shared" si="39"/>
        <v>20171114</v>
      </c>
      <c r="D580" s="1">
        <v>2017</v>
      </c>
      <c r="E580" s="1">
        <v>11</v>
      </c>
      <c r="F580" s="1">
        <v>14</v>
      </c>
      <c r="G580" s="1">
        <v>20</v>
      </c>
      <c r="H580" s="1">
        <v>24</v>
      </c>
      <c r="I580" s="1">
        <v>47</v>
      </c>
      <c r="J580" s="1">
        <v>378</v>
      </c>
      <c r="K580" s="1" t="s">
        <v>4</v>
      </c>
      <c r="L580" s="1" t="e">
        <f>IF(#REF!=#REF!,IF(K580="Stroke",IF(K581="Stroke",IF((J581-J580)&lt;0,1000+J581-J580,J581-J580),""),""),"")</f>
        <v>#REF!</v>
      </c>
      <c r="M580" s="1" t="s">
        <v>1</v>
      </c>
      <c r="N580" s="1" t="s">
        <v>2</v>
      </c>
      <c r="O580" s="1">
        <v>0</v>
      </c>
      <c r="P580" s="1" t="e">
        <f>IF(#REF!=#REF!,IF(K580="Stroke",IF(K581="Stroke",IF(#REF!=#REF!,IF(Q580=Q581,IF((J581-J580)&lt;0,1000+J581-J580-O580,J581-J580-O580),""),""),""),""),"")</f>
        <v>#REF!</v>
      </c>
      <c r="Q580" s="1">
        <v>1</v>
      </c>
      <c r="R580" s="1" t="e">
        <f>IF(#REF!&lt;&gt;#REF!,COUNTIFS($K$112:$K$1378,$K$112,#REF!,#REF!),"")</f>
        <v>#REF!</v>
      </c>
      <c r="S580" s="1" t="e">
        <f>IF(AND(#REF!&lt;&gt;#REF!,#REF!=#REF!,M580="positive",M581="negative"),1,"")</f>
        <v>#REF!</v>
      </c>
      <c r="T580" s="1" t="e">
        <f>IF(AND(#REF!=#REF!,K:K="stroke",M:M="positive",S580&lt;&gt;"1"),1,"")</f>
        <v>#REF!</v>
      </c>
      <c r="U580" s="1" t="e">
        <f>IF((AND(R580&lt;&gt;"",W580&lt;&gt;1,K:K="stroke",M:M="negative",#REF!=#REF!)),IF(W580&lt;&gt;0,"",1),"")</f>
        <v>#REF!</v>
      </c>
      <c r="V580" s="1" t="e">
        <f t="shared" si="40"/>
        <v>#REF!</v>
      </c>
      <c r="W580" s="1" t="e">
        <f>IF(#REF!&lt;&gt;#REF!,COUNTIFS($K$112:$K$1378,"up",#REF!,#REF!),"")</f>
        <v>#REF!</v>
      </c>
      <c r="X580" s="1" t="e">
        <f>IF(#REF!&lt;&gt;#REF!,COUNTIFS($K$112:$K$1378,"SRS",#REF!,#REF!),"")</f>
        <v>#REF!</v>
      </c>
      <c r="Y580" s="1" t="e">
        <f>IF(R580&lt;&gt;"",IF(R580=1,"",COUNTIFS($O$112:$O$1378,"&gt;40",#REF!,#REF!)),"")</f>
        <v>#REF!</v>
      </c>
    </row>
    <row r="581" spans="1:34">
      <c r="A581" s="1">
        <f t="shared" si="41"/>
        <v>73487</v>
      </c>
      <c r="B581" s="2" t="str">
        <f t="shared" si="42"/>
        <v>20171114202447</v>
      </c>
      <c r="C581" s="1" t="str">
        <f t="shared" si="39"/>
        <v>20171114</v>
      </c>
      <c r="D581" s="1">
        <v>2017</v>
      </c>
      <c r="E581" s="1">
        <v>11</v>
      </c>
      <c r="F581" s="1">
        <v>14</v>
      </c>
      <c r="G581" s="1">
        <v>20</v>
      </c>
      <c r="H581" s="1">
        <v>24</v>
      </c>
      <c r="I581" s="1">
        <v>47</v>
      </c>
      <c r="J581" s="1">
        <v>388</v>
      </c>
      <c r="K581" s="1" t="s">
        <v>4</v>
      </c>
      <c r="L581" s="1" t="e">
        <f>IF(#REF!=#REF!,IF(K581="Stroke",IF(K582="Stroke",IF((J582-J581)&lt;0,1000+J582-J581,J582-J581),""),""),"")</f>
        <v>#REF!</v>
      </c>
      <c r="M581" s="1" t="s">
        <v>1</v>
      </c>
      <c r="N581" s="1" t="s">
        <v>2</v>
      </c>
      <c r="O581" s="1">
        <v>0</v>
      </c>
      <c r="P581" s="1" t="e">
        <f>IF(#REF!=#REF!,IF(K581="Stroke",IF(K582="Stroke",IF(#REF!=#REF!,IF(Q581=Q582,IF((J582-J581)&lt;0,1000+J582-J581-O581,J582-J581-O581),""),""),""),""),"")</f>
        <v>#REF!</v>
      </c>
      <c r="Q581" s="1">
        <v>1</v>
      </c>
      <c r="R581" s="1" t="e">
        <f>IF(#REF!&lt;&gt;#REF!,COUNTIFS($K$112:$K$1378,$K$112,#REF!,#REF!),"")</f>
        <v>#REF!</v>
      </c>
      <c r="S581" s="1" t="e">
        <f>IF(AND(#REF!&lt;&gt;#REF!,#REF!=#REF!,M581="positive",M582="negative"),1,"")</f>
        <v>#REF!</v>
      </c>
      <c r="T581" s="1" t="e">
        <f>IF(AND(#REF!=#REF!,K:K="stroke",M:M="positive",S581&lt;&gt;"1"),1,"")</f>
        <v>#REF!</v>
      </c>
      <c r="U581" s="1" t="e">
        <f>IF((AND(R581&lt;&gt;"",W581&lt;&gt;1,K:K="stroke",M:M="negative",#REF!=#REF!)),IF(W581&lt;&gt;0,"",1),"")</f>
        <v>#REF!</v>
      </c>
      <c r="V581" s="1" t="e">
        <f t="shared" si="40"/>
        <v>#REF!</v>
      </c>
      <c r="W581" s="1" t="e">
        <f>IF(#REF!&lt;&gt;#REF!,COUNTIFS($K$112:$K$1378,"up",#REF!,#REF!),"")</f>
        <v>#REF!</v>
      </c>
      <c r="X581" s="1" t="e">
        <f>IF(#REF!&lt;&gt;#REF!,COUNTIFS($K$112:$K$1378,"SRS",#REF!,#REF!),"")</f>
        <v>#REF!</v>
      </c>
      <c r="Y581" s="1" t="e">
        <f>IF(R581&lt;&gt;"",IF(R581=1,"",COUNTIFS($O$112:$O$1378,"&gt;40",#REF!,#REF!)),"")</f>
        <v>#REF!</v>
      </c>
    </row>
    <row r="582" spans="1:34">
      <c r="A582" s="1">
        <f t="shared" si="41"/>
        <v>73487</v>
      </c>
      <c r="B582" s="2" t="str">
        <f t="shared" si="42"/>
        <v>20171114202447</v>
      </c>
      <c r="C582" s="1" t="str">
        <f t="shared" si="39"/>
        <v>20171114</v>
      </c>
      <c r="D582" s="1">
        <v>2017</v>
      </c>
      <c r="E582" s="1">
        <v>11</v>
      </c>
      <c r="F582" s="1">
        <v>14</v>
      </c>
      <c r="G582" s="1">
        <v>20</v>
      </c>
      <c r="H582" s="1">
        <v>24</v>
      </c>
      <c r="I582" s="1">
        <v>47</v>
      </c>
      <c r="J582" s="1">
        <v>704</v>
      </c>
      <c r="K582" s="1" t="s">
        <v>11</v>
      </c>
      <c r="L582" s="1" t="e">
        <f>IF(#REF!=#REF!,IF(K582="Stroke",IF(K583="Stroke",IF((J583-J582)&lt;0,1000+J583-J582,J583-J582),""),""),"")</f>
        <v>#REF!</v>
      </c>
      <c r="M582" s="1" t="s">
        <v>1</v>
      </c>
      <c r="N582" s="1" t="s">
        <v>2</v>
      </c>
      <c r="O582" s="1">
        <v>64</v>
      </c>
      <c r="P582" s="1" t="e">
        <f>IF(#REF!=#REF!,IF(K582="Stroke",IF(K583="Stroke",IF(#REF!=#REF!,IF(Q582=Q583,IF((J583-J582)&lt;0,1000+J583-J582-O582,J583-J582-O582),""),""),""),""),"")</f>
        <v>#REF!</v>
      </c>
      <c r="Q582" s="1">
        <v>1</v>
      </c>
      <c r="R582" s="1" t="e">
        <f>IF(#REF!&lt;&gt;#REF!,COUNTIFS($K$112:$K$1378,$K$112,#REF!,#REF!),"")</f>
        <v>#REF!</v>
      </c>
      <c r="S582" s="1" t="e">
        <f>IF(AND(#REF!&lt;&gt;#REF!,#REF!=#REF!,M582="positive",M583="negative"),1,"")</f>
        <v>#REF!</v>
      </c>
      <c r="T582" s="1" t="e">
        <f>IF(AND(#REF!=#REF!,K:K="stroke",M:M="positive",S582&lt;&gt;"1"),1,"")</f>
        <v>#REF!</v>
      </c>
      <c r="U582" s="1" t="e">
        <f>IF((AND(R582&lt;&gt;"",W582&lt;&gt;1,K:K="stroke",M:M="negative",#REF!=#REF!)),IF(W582&lt;&gt;0,"",1),"")</f>
        <v>#REF!</v>
      </c>
      <c r="V582" s="1" t="e">
        <f t="shared" si="40"/>
        <v>#REF!</v>
      </c>
      <c r="W582" s="1" t="e">
        <f>IF(#REF!&lt;&gt;#REF!,COUNTIFS($K$112:$K$1378,"up",#REF!,#REF!),"")</f>
        <v>#REF!</v>
      </c>
      <c r="X582" s="1" t="e">
        <f>IF(#REF!&lt;&gt;#REF!,COUNTIFS($K$112:$K$1378,"SRS",#REF!,#REF!),"")</f>
        <v>#REF!</v>
      </c>
      <c r="Y582" s="1" t="e">
        <f>IF(R582&lt;&gt;"",IF(R582=1,"",COUNTIFS($O$112:$O$1378,"&gt;40",#REF!,#REF!)),"")</f>
        <v>#REF!</v>
      </c>
    </row>
    <row r="583" spans="1:34">
      <c r="A583" s="5">
        <f t="shared" si="41"/>
        <v>73523</v>
      </c>
      <c r="B583" s="6" t="str">
        <f t="shared" si="42"/>
        <v>20171114202523</v>
      </c>
      <c r="C583" s="5" t="str">
        <f t="shared" si="39"/>
        <v>20171114</v>
      </c>
      <c r="D583" s="5">
        <v>2017</v>
      </c>
      <c r="E583" s="5">
        <v>11</v>
      </c>
      <c r="F583" s="5">
        <v>14</v>
      </c>
      <c r="G583" s="5">
        <v>20</v>
      </c>
      <c r="H583" s="5">
        <v>25</v>
      </c>
      <c r="I583" s="5">
        <v>23</v>
      </c>
      <c r="J583" s="5">
        <v>283</v>
      </c>
      <c r="K583" s="5" t="s">
        <v>11</v>
      </c>
      <c r="L583" s="5" t="e">
        <f>IF(#REF!=#REF!,IF(K583="Stroke",IF(K584="Stroke",IF((J584-J583)&lt;0,1000+J584-J583,J584-J583),""),""),"")</f>
        <v>#REF!</v>
      </c>
      <c r="M583" s="5" t="s">
        <v>1</v>
      </c>
      <c r="N583" s="5" t="s">
        <v>2</v>
      </c>
      <c r="O583" s="5">
        <v>16</v>
      </c>
      <c r="P583" s="5" t="e">
        <f>IF(#REF!=#REF!,IF(K583="Stroke",IF(K584="Stroke",IF(#REF!=#REF!,IF(Q583=Q584,IF((J584-J583)&lt;0,1000+J584-J583-O583,J584-J583-O583),""),""),""),""),"")</f>
        <v>#REF!</v>
      </c>
      <c r="Q583" s="5">
        <v>1</v>
      </c>
      <c r="R583" s="5" t="e">
        <f>IF(#REF!&lt;&gt;#REF!,COUNTIFS($K$112:$K$1378,$K$112,#REF!,#REF!),"")</f>
        <v>#REF!</v>
      </c>
      <c r="S583" s="5" t="e">
        <f>IF(AND(#REF!&lt;&gt;#REF!,#REF!=#REF!,M583="positive",M584="negative"),1,"")</f>
        <v>#REF!</v>
      </c>
      <c r="T583" s="5" t="e">
        <f>IF(AND(#REF!=#REF!,K:K="stroke",M:M="positive",S583&lt;&gt;"1"),1,"")</f>
        <v>#REF!</v>
      </c>
      <c r="U583" s="5" t="e">
        <f>IF((AND(R583&lt;&gt;"",W583&lt;&gt;1,K:K="stroke",M:M="negative",#REF!=#REF!)),IF(W583&lt;&gt;0,"",1),"")</f>
        <v>#REF!</v>
      </c>
      <c r="V583" s="5" t="e">
        <f t="shared" si="40"/>
        <v>#REF!</v>
      </c>
      <c r="W583" s="5" t="e">
        <f>IF(#REF!&lt;&gt;#REF!,COUNTIFS($K$112:$K$1378,"up",#REF!,#REF!),"")</f>
        <v>#REF!</v>
      </c>
      <c r="X583" s="5" t="e">
        <f>IF(#REF!&lt;&gt;#REF!,COUNTIFS($K$112:$K$1378,"SRS",#REF!,#REF!),"")</f>
        <v>#REF!</v>
      </c>
      <c r="Y583" s="5" t="e">
        <f>IF(R583&lt;&gt;"",IF(R583=1,"",COUNTIFS($O$112:$O$1378,"&gt;40",#REF!,#REF!)),"")</f>
        <v>#REF!</v>
      </c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>
      <c r="A584" s="1">
        <f t="shared" si="41"/>
        <v>73523</v>
      </c>
      <c r="B584" s="2" t="str">
        <f t="shared" si="42"/>
        <v>20171114202523</v>
      </c>
      <c r="C584" s="1" t="str">
        <f t="shared" si="39"/>
        <v>20171114</v>
      </c>
      <c r="D584" s="1">
        <v>2017</v>
      </c>
      <c r="E584" s="1">
        <v>11</v>
      </c>
      <c r="F584" s="1">
        <v>14</v>
      </c>
      <c r="G584" s="1">
        <v>20</v>
      </c>
      <c r="H584" s="1">
        <v>25</v>
      </c>
      <c r="I584" s="1">
        <v>23</v>
      </c>
      <c r="J584" s="1">
        <v>370</v>
      </c>
      <c r="K584" s="1" t="s">
        <v>16</v>
      </c>
      <c r="L584" s="1" t="e">
        <f>IF(#REF!=#REF!,IF(K584="Stroke",IF(K585="Stroke",IF((J585-J584)&lt;0,1000+J585-J584,J585-J584),""),""),"")</f>
        <v>#REF!</v>
      </c>
      <c r="M584" s="1" t="s">
        <v>1</v>
      </c>
      <c r="N584" s="1" t="s">
        <v>2</v>
      </c>
      <c r="O584" s="1">
        <v>0</v>
      </c>
      <c r="P584" s="1" t="e">
        <f>IF(#REF!=#REF!,IF(K584="Stroke",IF(K585="Stroke",IF(#REF!=#REF!,IF(Q584=Q585,IF((J585-J584)&lt;0,1000+J585-J584-O584,J585-J584-O584),""),""),""),""),"")</f>
        <v>#REF!</v>
      </c>
      <c r="R584" s="1" t="e">
        <f>IF(#REF!&lt;&gt;#REF!,COUNTIFS($K$112:$K$1378,$K$112,#REF!,#REF!),"")</f>
        <v>#REF!</v>
      </c>
      <c r="S584" s="1" t="e">
        <f>IF(AND(#REF!&lt;&gt;#REF!,#REF!=#REF!,M584="positive",M585="negative"),1,"")</f>
        <v>#REF!</v>
      </c>
      <c r="T584" s="1" t="e">
        <f>IF(AND(#REF!=#REF!,K:K="stroke",M:M="positive",S584&lt;&gt;"1"),1,"")</f>
        <v>#REF!</v>
      </c>
      <c r="U584" s="1" t="e">
        <f>IF((AND(R584&lt;&gt;"",W584&lt;&gt;1,K:K="stroke",M:M="negative",#REF!=#REF!)),IF(W584&lt;&gt;0,"",1),"")</f>
        <v>#REF!</v>
      </c>
      <c r="V584" s="1" t="e">
        <f t="shared" si="40"/>
        <v>#REF!</v>
      </c>
      <c r="W584" s="1" t="e">
        <f>IF(#REF!&lt;&gt;#REF!,COUNTIFS($K$112:$K$1378,"up",#REF!,#REF!),"")</f>
        <v>#REF!</v>
      </c>
      <c r="X584" s="1" t="e">
        <f>IF(#REF!&lt;&gt;#REF!,COUNTIFS($K$112:$K$1378,"SRS",#REF!,#REF!),"")</f>
        <v>#REF!</v>
      </c>
      <c r="Y584" s="1" t="e">
        <f>IF(R584&lt;&gt;"",IF(R584=1,"",COUNTIFS($O$112:$O$1378,"&gt;40",#REF!,#REF!)),"")</f>
        <v>#REF!</v>
      </c>
    </row>
    <row r="585" spans="1:34">
      <c r="A585" s="5">
        <f t="shared" si="41"/>
        <v>73549</v>
      </c>
      <c r="B585" s="6" t="str">
        <f t="shared" si="42"/>
        <v>20171114202549</v>
      </c>
      <c r="C585" s="5" t="str">
        <f t="shared" si="39"/>
        <v>20171114</v>
      </c>
      <c r="D585" s="5">
        <v>2017</v>
      </c>
      <c r="E585" s="5">
        <v>11</v>
      </c>
      <c r="F585" s="5">
        <v>14</v>
      </c>
      <c r="G585" s="5">
        <v>20</v>
      </c>
      <c r="H585" s="5">
        <v>25</v>
      </c>
      <c r="I585" s="5">
        <v>49</v>
      </c>
      <c r="J585" s="5">
        <v>995</v>
      </c>
      <c r="K585" s="5" t="s">
        <v>11</v>
      </c>
      <c r="L585" s="5" t="e">
        <f>IF(#REF!=#REF!,IF(K585="Stroke",IF(K586="Stroke",IF((J586-J585)&lt;0,1000+J586-J585,J586-J585),""),""),"")</f>
        <v>#REF!</v>
      </c>
      <c r="M585" s="5" t="s">
        <v>1</v>
      </c>
      <c r="N585" s="5" t="s">
        <v>2</v>
      </c>
      <c r="O585" s="5">
        <v>5</v>
      </c>
      <c r="P585" s="5" t="e">
        <f>IF(#REF!=#REF!,IF(K585="Stroke",IF(K586="Stroke",IF(#REF!=#REF!,IF(Q585=Q586,IF((J586-J585)&lt;0,1000+J586-J585-O585,J586-J585-O585),""),""),""),""),"")</f>
        <v>#REF!</v>
      </c>
      <c r="Q585" s="5">
        <v>1</v>
      </c>
      <c r="R585" s="5" t="e">
        <f>IF(#REF!&lt;&gt;#REF!,COUNTIFS($K$112:$K$1378,$K$112,#REF!,#REF!),"")</f>
        <v>#REF!</v>
      </c>
      <c r="S585" s="5" t="e">
        <f>IF(AND(#REF!&lt;&gt;#REF!,#REF!=#REF!,M585="positive",M586="negative"),1,"")</f>
        <v>#REF!</v>
      </c>
      <c r="T585" s="5" t="e">
        <f>IF(AND(#REF!=#REF!,K:K="stroke",M:M="positive",S585&lt;&gt;"1"),1,"")</f>
        <v>#REF!</v>
      </c>
      <c r="U585" s="5" t="e">
        <f>IF((AND(R585&lt;&gt;"",W585&lt;&gt;1,K:K="stroke",M:M="negative",#REF!=#REF!)),IF(W585&lt;&gt;0,"",1),"")</f>
        <v>#REF!</v>
      </c>
      <c r="V585" s="5" t="e">
        <f t="shared" si="40"/>
        <v>#REF!</v>
      </c>
      <c r="W585" s="5" t="e">
        <f>IF(#REF!&lt;&gt;#REF!,COUNTIFS($K$112:$K$1378,"up",#REF!,#REF!),"")</f>
        <v>#REF!</v>
      </c>
      <c r="X585" s="5" t="e">
        <f>IF(#REF!&lt;&gt;#REF!,COUNTIFS($K$112:$K$1378,"SRS",#REF!,#REF!),"")</f>
        <v>#REF!</v>
      </c>
      <c r="Y585" s="5" t="e">
        <f>IF(R585&lt;&gt;"",IF(R585=1,"",COUNTIFS($O$112:$O$1378,"&gt;40",#REF!,#REF!)),"")</f>
        <v>#REF!</v>
      </c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>
      <c r="A586" s="1">
        <f t="shared" si="41"/>
        <v>73550</v>
      </c>
      <c r="B586" s="2" t="str">
        <f t="shared" si="42"/>
        <v>20171114202550</v>
      </c>
      <c r="C586" s="1" t="str">
        <f t="shared" si="39"/>
        <v>20171114</v>
      </c>
      <c r="D586" s="1">
        <v>2017</v>
      </c>
      <c r="E586" s="1">
        <v>11</v>
      </c>
      <c r="F586" s="1">
        <v>14</v>
      </c>
      <c r="G586" s="1">
        <v>20</v>
      </c>
      <c r="H586" s="1">
        <v>25</v>
      </c>
      <c r="I586" s="1">
        <v>50</v>
      </c>
      <c r="J586" s="1">
        <v>41</v>
      </c>
      <c r="K586" s="1" t="s">
        <v>11</v>
      </c>
      <c r="L586" s="1" t="e">
        <f>IF(#REF!=#REF!,IF(K586="Stroke",IF(K587="Stroke",IF((J587-J586)&lt;0,1000+J587-J586,J587-J586),""),""),"")</f>
        <v>#REF!</v>
      </c>
      <c r="M586" s="1" t="s">
        <v>1</v>
      </c>
      <c r="N586" s="1" t="s">
        <v>2</v>
      </c>
      <c r="O586" s="1">
        <v>6</v>
      </c>
      <c r="P586" s="1" t="e">
        <f>IF(#REF!=#REF!,IF(K586="Stroke",IF(K587="Stroke",IF(#REF!=#REF!,IF(Q586=Q587,IF((J587-J586)&lt;0,1000+J587-J586-O586,J587-J586-O586),""),""),""),""),"")</f>
        <v>#REF!</v>
      </c>
      <c r="Q586" s="1">
        <v>1</v>
      </c>
      <c r="R586" s="1" t="e">
        <f>IF(#REF!&lt;&gt;#REF!,COUNTIFS($K$112:$K$1378,$K$112,#REF!,#REF!),"")</f>
        <v>#REF!</v>
      </c>
      <c r="S586" s="1" t="e">
        <f>IF(AND(#REF!&lt;&gt;#REF!,#REF!=#REF!,M586="positive",M587="negative"),1,"")</f>
        <v>#REF!</v>
      </c>
      <c r="T586" s="1" t="e">
        <f>IF(AND(#REF!=#REF!,K:K="stroke",M:M="positive",S586&lt;&gt;"1"),1,"")</f>
        <v>#REF!</v>
      </c>
      <c r="U586" s="1" t="e">
        <f>IF((AND(R586&lt;&gt;"",W586&lt;&gt;1,K:K="stroke",M:M="negative",#REF!=#REF!)),IF(W586&lt;&gt;0,"",1),"")</f>
        <v>#REF!</v>
      </c>
      <c r="V586" s="1" t="e">
        <f t="shared" si="40"/>
        <v>#REF!</v>
      </c>
      <c r="W586" s="1" t="e">
        <f>IF(#REF!&lt;&gt;#REF!,COUNTIFS($K$112:$K$1378,"up",#REF!,#REF!),"")</f>
        <v>#REF!</v>
      </c>
      <c r="X586" s="1" t="e">
        <f>IF(#REF!&lt;&gt;#REF!,COUNTIFS($K$112:$K$1378,"SRS",#REF!,#REF!),"")</f>
        <v>#REF!</v>
      </c>
      <c r="Y586" s="1" t="e">
        <f>IF(R586&lt;&gt;"",IF(R586=1,"",COUNTIFS($O$112:$O$1378,"&gt;40",#REF!,#REF!)),"")</f>
        <v>#REF!</v>
      </c>
    </row>
    <row r="587" spans="1:34">
      <c r="A587" s="1">
        <f t="shared" si="41"/>
        <v>73550</v>
      </c>
      <c r="B587" s="2" t="str">
        <f t="shared" si="42"/>
        <v>20171114202550</v>
      </c>
      <c r="C587" s="1" t="str">
        <f t="shared" si="39"/>
        <v>20171114</v>
      </c>
      <c r="D587" s="1">
        <v>2017</v>
      </c>
      <c r="E587" s="1">
        <v>11</v>
      </c>
      <c r="F587" s="1">
        <v>14</v>
      </c>
      <c r="G587" s="1">
        <v>20</v>
      </c>
      <c r="H587" s="1">
        <v>25</v>
      </c>
      <c r="I587" s="1">
        <v>50</v>
      </c>
      <c r="J587" s="1">
        <v>70</v>
      </c>
      <c r="K587" s="1" t="s">
        <v>11</v>
      </c>
      <c r="L587" s="1" t="e">
        <f>IF(#REF!=#REF!,IF(K587="Stroke",IF(K588="Stroke",IF((J588-J587)&lt;0,1000+J588-J587,J588-J587),""),""),"")</f>
        <v>#REF!</v>
      </c>
      <c r="M587" s="1" t="s">
        <v>1</v>
      </c>
      <c r="N587" s="1" t="s">
        <v>2</v>
      </c>
      <c r="O587" s="1">
        <v>7</v>
      </c>
      <c r="P587" s="1" t="e">
        <f>IF(#REF!=#REF!,IF(K587="Stroke",IF(K588="Stroke",IF(#REF!=#REF!,IF(Q587=Q588,IF((J588-J587)&lt;0,1000+J588-J587-O587,J588-J587-O587),""),""),""),""),"")</f>
        <v>#REF!</v>
      </c>
      <c r="Q587" s="1">
        <v>1</v>
      </c>
      <c r="R587" s="1" t="e">
        <f>IF(#REF!&lt;&gt;#REF!,COUNTIFS($K$112:$K$1378,$K$112,#REF!,#REF!),"")</f>
        <v>#REF!</v>
      </c>
      <c r="S587" s="1" t="e">
        <f>IF(AND(#REF!&lt;&gt;#REF!,#REF!=#REF!,M587="positive",M588="negative"),1,"")</f>
        <v>#REF!</v>
      </c>
      <c r="T587" s="1" t="e">
        <f>IF(AND(#REF!=#REF!,K:K="stroke",M:M="positive",S587&lt;&gt;"1"),1,"")</f>
        <v>#REF!</v>
      </c>
      <c r="U587" s="1" t="e">
        <f>IF((AND(R587&lt;&gt;"",W587&lt;&gt;1,K:K="stroke",M:M="negative",#REF!=#REF!)),IF(W587&lt;&gt;0,"",1),"")</f>
        <v>#REF!</v>
      </c>
      <c r="V587" s="1" t="e">
        <f t="shared" si="40"/>
        <v>#REF!</v>
      </c>
      <c r="W587" s="1" t="e">
        <f>IF(#REF!&lt;&gt;#REF!,COUNTIFS($K$112:$K$1378,"up",#REF!,#REF!),"")</f>
        <v>#REF!</v>
      </c>
      <c r="X587" s="1" t="e">
        <f>IF(#REF!&lt;&gt;#REF!,COUNTIFS($K$112:$K$1378,"SRS",#REF!,#REF!),"")</f>
        <v>#REF!</v>
      </c>
      <c r="Y587" s="1" t="e">
        <f>IF(R587&lt;&gt;"",IF(R587=1,"",COUNTIFS($O$112:$O$1378,"&gt;40",#REF!,#REF!)),"")</f>
        <v>#REF!</v>
      </c>
    </row>
    <row r="588" spans="1:34">
      <c r="A588" s="1">
        <f t="shared" si="41"/>
        <v>73550</v>
      </c>
      <c r="B588" s="2" t="str">
        <f t="shared" si="42"/>
        <v>20171114202550</v>
      </c>
      <c r="C588" s="1" t="str">
        <f t="shared" si="39"/>
        <v>20171114</v>
      </c>
      <c r="D588" s="1">
        <v>2017</v>
      </c>
      <c r="E588" s="1">
        <v>11</v>
      </c>
      <c r="F588" s="1">
        <v>14</v>
      </c>
      <c r="G588" s="1">
        <v>20</v>
      </c>
      <c r="H588" s="1">
        <v>25</v>
      </c>
      <c r="I588" s="1">
        <v>50</v>
      </c>
      <c r="J588" s="1">
        <v>157</v>
      </c>
      <c r="K588" s="1" t="s">
        <v>11</v>
      </c>
      <c r="L588" s="1" t="e">
        <f>IF(#REF!=#REF!,IF(K588="Stroke",IF(K589="Stroke",IF((J589-J588)&lt;0,1000+J589-J588,J589-J588),""),""),"")</f>
        <v>#REF!</v>
      </c>
      <c r="M588" s="1" t="s">
        <v>1</v>
      </c>
      <c r="N588" s="1" t="s">
        <v>2</v>
      </c>
      <c r="O588" s="1">
        <v>9</v>
      </c>
      <c r="P588" s="1" t="e">
        <f>IF(#REF!=#REF!,IF(K588="Stroke",IF(K589="Stroke",IF(#REF!=#REF!,IF(Q588=Q589,IF((J589-J588)&lt;0,1000+J589-J588-O588,J589-J588-O588),""),""),""),""),"")</f>
        <v>#REF!</v>
      </c>
      <c r="Q588" s="1">
        <v>1</v>
      </c>
      <c r="R588" s="1" t="e">
        <f>IF(#REF!&lt;&gt;#REF!,COUNTIFS($K$112:$K$1378,$K$112,#REF!,#REF!),"")</f>
        <v>#REF!</v>
      </c>
      <c r="S588" s="1" t="e">
        <f>IF(AND(#REF!&lt;&gt;#REF!,#REF!=#REF!,M588="positive",M589="negative"),1,"")</f>
        <v>#REF!</v>
      </c>
      <c r="T588" s="1" t="e">
        <f>IF(AND(#REF!=#REF!,K:K="stroke",M:M="positive",S588&lt;&gt;"1"),1,"")</f>
        <v>#REF!</v>
      </c>
      <c r="U588" s="1" t="e">
        <f>IF((AND(R588&lt;&gt;"",W588&lt;&gt;1,K:K="stroke",M:M="negative",#REF!=#REF!)),IF(W588&lt;&gt;0,"",1),"")</f>
        <v>#REF!</v>
      </c>
      <c r="V588" s="1" t="e">
        <f t="shared" si="40"/>
        <v>#REF!</v>
      </c>
      <c r="W588" s="1" t="e">
        <f>IF(#REF!&lt;&gt;#REF!,COUNTIFS($K$112:$K$1378,"up",#REF!,#REF!),"")</f>
        <v>#REF!</v>
      </c>
      <c r="X588" s="1" t="e">
        <f>IF(#REF!&lt;&gt;#REF!,COUNTIFS($K$112:$K$1378,"SRS",#REF!,#REF!),"")</f>
        <v>#REF!</v>
      </c>
      <c r="Y588" s="1" t="e">
        <f>IF(R588&lt;&gt;"",IF(R588=1,"",COUNTIFS($O$112:$O$1378,"&gt;40",#REF!,#REF!)),"")</f>
        <v>#REF!</v>
      </c>
    </row>
    <row r="589" spans="1:34">
      <c r="A589" s="1">
        <f t="shared" si="41"/>
        <v>73550</v>
      </c>
      <c r="B589" s="2" t="str">
        <f t="shared" si="42"/>
        <v>20171114202550</v>
      </c>
      <c r="C589" s="1" t="str">
        <f t="shared" si="39"/>
        <v>20171114</v>
      </c>
      <c r="D589" s="1">
        <v>2017</v>
      </c>
      <c r="E589" s="1">
        <v>11</v>
      </c>
      <c r="F589" s="1">
        <v>14</v>
      </c>
      <c r="G589" s="1">
        <v>20</v>
      </c>
      <c r="H589" s="1">
        <v>25</v>
      </c>
      <c r="I589" s="1">
        <v>50</v>
      </c>
      <c r="J589" s="1">
        <v>223</v>
      </c>
      <c r="K589" s="1" t="s">
        <v>11</v>
      </c>
      <c r="L589" s="1" t="e">
        <f>IF(#REF!=#REF!,IF(K589="Stroke",IF(K590="Stroke",IF((J590-J589)&lt;0,1000+J590-J589,J590-J589),""),""),"")</f>
        <v>#REF!</v>
      </c>
      <c r="M589" s="1" t="s">
        <v>1</v>
      </c>
      <c r="N589" s="1" t="s">
        <v>43</v>
      </c>
      <c r="O589" s="1">
        <v>929</v>
      </c>
      <c r="P589" s="1" t="e">
        <f>IF(#REF!=#REF!,IF(K589="Stroke",IF(K590="Stroke",IF(#REF!=#REF!,IF(Q589=Q590,IF((J590-J589)&lt;0,1000+J590-J589-O589,J590-J589-O589),""),""),""),""),"")</f>
        <v>#REF!</v>
      </c>
      <c r="Q589" s="1">
        <v>1</v>
      </c>
      <c r="R589" s="1" t="e">
        <f>IF(#REF!&lt;&gt;#REF!,COUNTIFS($K$112:$K$1378,$K$112,#REF!,#REF!),"")</f>
        <v>#REF!</v>
      </c>
      <c r="S589" s="1" t="e">
        <f>IF(AND(#REF!&lt;&gt;#REF!,#REF!=#REF!,M589="positive",M590="negative"),1,"")</f>
        <v>#REF!</v>
      </c>
      <c r="T589" s="1" t="e">
        <f>IF(AND(#REF!=#REF!,K:K="stroke",M:M="positive",S589&lt;&gt;"1"),1,"")</f>
        <v>#REF!</v>
      </c>
      <c r="U589" s="1" t="e">
        <f>IF((AND(R589&lt;&gt;"",W589&lt;&gt;1,K:K="stroke",M:M="negative",#REF!=#REF!)),IF(W589&lt;&gt;0,"",1),"")</f>
        <v>#REF!</v>
      </c>
      <c r="V589" s="1" t="e">
        <f t="shared" si="40"/>
        <v>#REF!</v>
      </c>
      <c r="W589" s="1" t="e">
        <f>IF(#REF!&lt;&gt;#REF!,COUNTIFS($K$112:$K$1378,"up",#REF!,#REF!),"")</f>
        <v>#REF!</v>
      </c>
      <c r="X589" s="1" t="e">
        <f>IF(#REF!&lt;&gt;#REF!,COUNTIFS($K$112:$K$1378,"SRS",#REF!,#REF!),"")</f>
        <v>#REF!</v>
      </c>
      <c r="Y589" s="1" t="e">
        <f>IF(R589&lt;&gt;"",IF(R589=1,"",COUNTIFS($O$112:$O$1378,"&gt;40",#REF!,#REF!)),"")</f>
        <v>#REF!</v>
      </c>
    </row>
    <row r="590" spans="1:34" s="5" customFormat="1">
      <c r="A590" s="1">
        <f t="shared" si="41"/>
        <v>73550</v>
      </c>
      <c r="B590" s="2" t="str">
        <f t="shared" si="42"/>
        <v>20171114202550</v>
      </c>
      <c r="C590" s="1" t="str">
        <f t="shared" si="39"/>
        <v>20171114</v>
      </c>
      <c r="D590" s="1">
        <v>2017</v>
      </c>
      <c r="E590" s="1">
        <v>11</v>
      </c>
      <c r="F590" s="1">
        <v>14</v>
      </c>
      <c r="G590" s="1">
        <v>20</v>
      </c>
      <c r="H590" s="1">
        <v>25</v>
      </c>
      <c r="I590" s="1">
        <v>50</v>
      </c>
      <c r="J590" s="1">
        <v>226</v>
      </c>
      <c r="K590" s="1" t="s">
        <v>4</v>
      </c>
      <c r="L590" s="1" t="e">
        <f>IF(#REF!=#REF!,IF(K590="Stroke",IF(K591="Stroke",IF((J591-J590)&lt;0,1000+J591-J590,J591-J590),""),""),"")</f>
        <v>#REF!</v>
      </c>
      <c r="M590" s="1" t="s">
        <v>1</v>
      </c>
      <c r="N590" s="1" t="s">
        <v>43</v>
      </c>
      <c r="O590" s="1">
        <v>0</v>
      </c>
      <c r="P590" s="1" t="e">
        <f>IF(#REF!=#REF!,IF(K590="Stroke",IF(K591="Stroke",IF(#REF!=#REF!,IF(Q590=Q591,IF((J591-J590)&lt;0,1000+J591-J590-O590,J591-J590-O590),""),""),""),""),"")</f>
        <v>#REF!</v>
      </c>
      <c r="Q590" s="1">
        <v>1</v>
      </c>
      <c r="R590" s="1" t="e">
        <f>IF(#REF!&lt;&gt;#REF!,COUNTIFS($K$112:$K$1378,$K$112,#REF!,#REF!),"")</f>
        <v>#REF!</v>
      </c>
      <c r="S590" s="1" t="e">
        <f>IF(AND(#REF!&lt;&gt;#REF!,#REF!=#REF!,M590="positive",M591="negative"),1,"")</f>
        <v>#REF!</v>
      </c>
      <c r="T590" s="1" t="e">
        <f>IF(AND(#REF!=#REF!,K:K="stroke",M:M="positive",S590&lt;&gt;"1"),1,"")</f>
        <v>#REF!</v>
      </c>
      <c r="U590" s="1" t="e">
        <f>IF((AND(R590&lt;&gt;"",W590&lt;&gt;1,K:K="stroke",M:M="negative",#REF!=#REF!)),IF(W590&lt;&gt;0,"",1),"")</f>
        <v>#REF!</v>
      </c>
      <c r="V590" s="1" t="e">
        <f t="shared" si="40"/>
        <v>#REF!</v>
      </c>
      <c r="W590" s="1" t="e">
        <f>IF(#REF!&lt;&gt;#REF!,COUNTIFS($K$112:$K$1378,"up",#REF!,#REF!),"")</f>
        <v>#REF!</v>
      </c>
      <c r="X590" s="1" t="e">
        <f>IF(#REF!&lt;&gt;#REF!,COUNTIFS($K$112:$K$1378,"SRS",#REF!,#REF!),"")</f>
        <v>#REF!</v>
      </c>
      <c r="Y590" s="1" t="e">
        <f>IF(R590&lt;&gt;"",IF(R590=1,"",COUNTIFS($O$112:$O$1378,"&gt;40",#REF!,#REF!)),"")</f>
        <v>#REF!</v>
      </c>
      <c r="Z590" s="1" t="s">
        <v>53</v>
      </c>
      <c r="AA590" s="1"/>
      <c r="AB590" s="1"/>
      <c r="AC590" s="1"/>
      <c r="AD590" s="1"/>
      <c r="AE590" s="1"/>
      <c r="AF590" s="1"/>
      <c r="AG590" s="1"/>
      <c r="AH590" s="1"/>
    </row>
    <row r="591" spans="1:34">
      <c r="A591" s="1">
        <f t="shared" si="41"/>
        <v>73551</v>
      </c>
      <c r="B591" s="2" t="str">
        <f t="shared" si="42"/>
        <v>20171114202551</v>
      </c>
      <c r="C591" s="1" t="str">
        <f t="shared" si="39"/>
        <v>20171114</v>
      </c>
      <c r="D591" s="1">
        <v>2017</v>
      </c>
      <c r="E591" s="1">
        <v>11</v>
      </c>
      <c r="F591" s="1">
        <v>14</v>
      </c>
      <c r="G591" s="1">
        <v>20</v>
      </c>
      <c r="H591" s="1">
        <v>25</v>
      </c>
      <c r="I591" s="1">
        <v>51</v>
      </c>
      <c r="J591" s="1">
        <v>18</v>
      </c>
      <c r="K591" s="1" t="s">
        <v>4</v>
      </c>
      <c r="L591" s="1" t="e">
        <f>IF(#REF!=#REF!,IF(K591="Stroke",IF(K592="Stroke",IF((J592-J591)&lt;0,1000+J592-J591,J592-J591),""),""),"")</f>
        <v>#REF!</v>
      </c>
      <c r="M591" s="1" t="s">
        <v>1</v>
      </c>
      <c r="N591" s="1" t="s">
        <v>43</v>
      </c>
      <c r="O591" s="1">
        <v>0</v>
      </c>
      <c r="P591" s="1" t="e">
        <f>IF(#REF!=#REF!,IF(K591="Stroke",IF(K592="Stroke",IF(#REF!=#REF!,IF(Q591=Q592,IF((J592-J591)&lt;0,1000+J592-J591-O591,J592-J591-O591),""),""),""),""),"")</f>
        <v>#REF!</v>
      </c>
      <c r="Q591" s="1">
        <v>1</v>
      </c>
      <c r="R591" s="1" t="e">
        <f>IF(#REF!&lt;&gt;#REF!,COUNTIFS($K$112:$K$1378,$K$112,#REF!,#REF!),"")</f>
        <v>#REF!</v>
      </c>
      <c r="S591" s="1" t="e">
        <f>IF(AND(#REF!&lt;&gt;#REF!,#REF!=#REF!,M591="positive",M592="negative"),1,"")</f>
        <v>#REF!</v>
      </c>
      <c r="T591" s="1" t="e">
        <f>IF(AND(#REF!=#REF!,K:K="stroke",M:M="positive",S591&lt;&gt;"1"),1,"")</f>
        <v>#REF!</v>
      </c>
      <c r="U591" s="1" t="e">
        <f>IF((AND(R591&lt;&gt;"",W591&lt;&gt;1,K:K="stroke",M:M="negative",#REF!=#REF!)),IF(W591&lt;&gt;0,"",1),"")</f>
        <v>#REF!</v>
      </c>
      <c r="V591" s="1" t="e">
        <f t="shared" si="40"/>
        <v>#REF!</v>
      </c>
      <c r="W591" s="1" t="e">
        <f>IF(#REF!&lt;&gt;#REF!,COUNTIFS($K$112:$K$1378,"up",#REF!,#REF!),"")</f>
        <v>#REF!</v>
      </c>
      <c r="X591" s="1" t="e">
        <f>IF(#REF!&lt;&gt;#REF!,COUNTIFS($K$112:$K$1378,"SRS",#REF!,#REF!),"")</f>
        <v>#REF!</v>
      </c>
      <c r="Y591" s="1" t="e">
        <f>IF(R591&lt;&gt;"",IF(R591=1,"",COUNTIFS($O$112:$O$1378,"&gt;40",#REF!,#REF!)),"")</f>
        <v>#REF!</v>
      </c>
    </row>
    <row r="592" spans="1:34">
      <c r="A592" s="1">
        <f t="shared" si="41"/>
        <v>73551</v>
      </c>
      <c r="B592" s="2" t="str">
        <f t="shared" si="42"/>
        <v>20171114202551</v>
      </c>
      <c r="C592" s="1" t="str">
        <f t="shared" si="39"/>
        <v>20171114</v>
      </c>
      <c r="D592" s="1">
        <v>2017</v>
      </c>
      <c r="E592" s="1">
        <v>11</v>
      </c>
      <c r="F592" s="1">
        <v>14</v>
      </c>
      <c r="G592" s="1">
        <v>20</v>
      </c>
      <c r="H592" s="1">
        <v>25</v>
      </c>
      <c r="I592" s="1">
        <v>51</v>
      </c>
      <c r="J592" s="1">
        <v>31</v>
      </c>
      <c r="K592" s="1" t="s">
        <v>4</v>
      </c>
      <c r="L592" s="1" t="e">
        <f>IF(#REF!=#REF!,IF(K592="Stroke",IF(K593="Stroke",IF((J593-J592)&lt;0,1000+J593-J592,J593-J592),""),""),"")</f>
        <v>#REF!</v>
      </c>
      <c r="M592" s="1" t="s">
        <v>1</v>
      </c>
      <c r="N592" s="1" t="s">
        <v>43</v>
      </c>
      <c r="O592" s="1">
        <v>0</v>
      </c>
      <c r="P592" s="1" t="e">
        <f>IF(#REF!=#REF!,IF(K592="Stroke",IF(K593="Stroke",IF(#REF!=#REF!,IF(Q592=Q593,IF((J593-J592)&lt;0,1000+J593-J592-O592,J593-J592-O592),""),""),""),""),"")</f>
        <v>#REF!</v>
      </c>
      <c r="Q592" s="1">
        <v>1</v>
      </c>
      <c r="R592" s="1" t="e">
        <f>IF(#REF!&lt;&gt;#REF!,COUNTIFS($K$112:$K$1378,$K$112,#REF!,#REF!),"")</f>
        <v>#REF!</v>
      </c>
      <c r="S592" s="1" t="e">
        <f>IF(AND(#REF!&lt;&gt;#REF!,#REF!=#REF!,M592="positive",M593="negative"),1,"")</f>
        <v>#REF!</v>
      </c>
      <c r="T592" s="1" t="e">
        <f>IF(AND(#REF!=#REF!,K:K="stroke",M:M="positive",S592&lt;&gt;"1"),1,"")</f>
        <v>#REF!</v>
      </c>
      <c r="U592" s="1" t="e">
        <f>IF((AND(R592&lt;&gt;"",W592&lt;&gt;1,K:K="stroke",M:M="negative",#REF!=#REF!)),IF(W592&lt;&gt;0,"",1),"")</f>
        <v>#REF!</v>
      </c>
      <c r="V592" s="1" t="e">
        <f t="shared" si="40"/>
        <v>#REF!</v>
      </c>
      <c r="W592" s="1" t="e">
        <f>IF(#REF!&lt;&gt;#REF!,COUNTIFS($K$112:$K$1378,"up",#REF!,#REF!),"")</f>
        <v>#REF!</v>
      </c>
      <c r="X592" s="1" t="e">
        <f>IF(#REF!&lt;&gt;#REF!,COUNTIFS($K$112:$K$1378,"SRS",#REF!,#REF!),"")</f>
        <v>#REF!</v>
      </c>
      <c r="Y592" s="1" t="e">
        <f>IF(R592&lt;&gt;"",IF(R592=1,"",COUNTIFS($O$112:$O$1378,"&gt;40",#REF!,#REF!)),"")</f>
        <v>#REF!</v>
      </c>
    </row>
    <row r="593" spans="1:34">
      <c r="A593" s="1">
        <f t="shared" si="41"/>
        <v>73551</v>
      </c>
      <c r="B593" s="2" t="str">
        <f t="shared" si="42"/>
        <v>20171114202551</v>
      </c>
      <c r="C593" s="1" t="str">
        <f t="shared" si="39"/>
        <v>20171114</v>
      </c>
      <c r="D593" s="1">
        <v>2017</v>
      </c>
      <c r="E593" s="1">
        <v>11</v>
      </c>
      <c r="F593" s="1">
        <v>14</v>
      </c>
      <c r="G593" s="1">
        <v>20</v>
      </c>
      <c r="H593" s="1">
        <v>25</v>
      </c>
      <c r="I593" s="1">
        <v>51</v>
      </c>
      <c r="J593" s="1">
        <v>37</v>
      </c>
      <c r="K593" s="1" t="s">
        <v>4</v>
      </c>
      <c r="L593" s="1" t="e">
        <f>IF(#REF!=#REF!,IF(K593="Stroke",IF(K594="Stroke",IF((J594-J593)&lt;0,1000+J594-J593,J594-J593),""),""),"")</f>
        <v>#REF!</v>
      </c>
      <c r="M593" s="1" t="s">
        <v>1</v>
      </c>
      <c r="N593" s="1" t="s">
        <v>43</v>
      </c>
      <c r="O593" s="1">
        <v>0</v>
      </c>
      <c r="P593" s="1" t="e">
        <f>IF(#REF!=#REF!,IF(K593="Stroke",IF(K594="Stroke",IF(#REF!=#REF!,IF(Q593=Q594,IF((J594-J593)&lt;0,1000+J594-J593-O593,J594-J593-O593),""),""),""),""),"")</f>
        <v>#REF!</v>
      </c>
      <c r="Q593" s="1">
        <v>1</v>
      </c>
      <c r="R593" s="1" t="e">
        <f>IF(#REF!&lt;&gt;#REF!,COUNTIFS($K$112:$K$1378,$K$112,#REF!,#REF!),"")</f>
        <v>#REF!</v>
      </c>
      <c r="S593" s="1" t="e">
        <f>IF(AND(#REF!&lt;&gt;#REF!,#REF!=#REF!,M593="positive",M594="negative"),1,"")</f>
        <v>#REF!</v>
      </c>
      <c r="T593" s="1" t="e">
        <f>IF(AND(#REF!=#REF!,K:K="stroke",M:M="positive",S593&lt;&gt;"1"),1,"")</f>
        <v>#REF!</v>
      </c>
      <c r="U593" s="1" t="e">
        <f>IF((AND(R593&lt;&gt;"",W593&lt;&gt;1,K:K="stroke",M:M="negative",#REF!=#REF!)),IF(W593&lt;&gt;0,"",1),"")</f>
        <v>#REF!</v>
      </c>
      <c r="V593" s="1" t="e">
        <f t="shared" si="40"/>
        <v>#REF!</v>
      </c>
      <c r="W593" s="1" t="e">
        <f>IF(#REF!&lt;&gt;#REF!,COUNTIFS($K$112:$K$1378,"up",#REF!,#REF!),"")</f>
        <v>#REF!</v>
      </c>
      <c r="X593" s="1" t="e">
        <f>IF(#REF!&lt;&gt;#REF!,COUNTIFS($K$112:$K$1378,"SRS",#REF!,#REF!),"")</f>
        <v>#REF!</v>
      </c>
      <c r="Y593" s="1" t="e">
        <f>IF(R593&lt;&gt;"",IF(R593=1,"",COUNTIFS($O$112:$O$1378,"&gt;40",#REF!,#REF!)),"")</f>
        <v>#REF!</v>
      </c>
      <c r="Z593" s="1" t="s">
        <v>54</v>
      </c>
    </row>
    <row r="594" spans="1:34">
      <c r="A594" s="5">
        <f t="shared" si="41"/>
        <v>73655</v>
      </c>
      <c r="B594" s="6" t="str">
        <f t="shared" si="42"/>
        <v>20171114202735</v>
      </c>
      <c r="C594" s="5" t="str">
        <f t="shared" si="39"/>
        <v>20171114</v>
      </c>
      <c r="D594" s="5">
        <v>2017</v>
      </c>
      <c r="E594" s="5">
        <v>11</v>
      </c>
      <c r="F594" s="5">
        <v>14</v>
      </c>
      <c r="G594" s="5">
        <v>20</v>
      </c>
      <c r="H594" s="5">
        <v>27</v>
      </c>
      <c r="I594" s="5">
        <v>35</v>
      </c>
      <c r="J594" s="5">
        <v>868</v>
      </c>
      <c r="K594" s="5" t="s">
        <v>11</v>
      </c>
      <c r="L594" s="5" t="e">
        <f>IF(#REF!=#REF!,IF(K594="Stroke",IF(K595="Stroke",IF((J595-J594)&lt;0,1000+J595-J594,J595-J594),""),""),"")</f>
        <v>#REF!</v>
      </c>
      <c r="M594" s="5" t="s">
        <v>1</v>
      </c>
      <c r="N594" s="5" t="s">
        <v>2</v>
      </c>
      <c r="O594" s="5">
        <v>9</v>
      </c>
      <c r="P594" s="5" t="e">
        <f>IF(#REF!=#REF!,IF(K594="Stroke",IF(K595="Stroke",IF(#REF!=#REF!,IF(Q594=Q595,IF((J595-J594)&lt;0,1000+J595-J594-O594,J595-J594-O594),""),""),""),""),"")</f>
        <v>#REF!</v>
      </c>
      <c r="Q594" s="5">
        <v>1</v>
      </c>
      <c r="R594" s="5" t="e">
        <f>IF(#REF!&lt;&gt;#REF!,COUNTIFS($K$112:$K$1378,$K$112,#REF!,#REF!),"")</f>
        <v>#REF!</v>
      </c>
      <c r="S594" s="5" t="e">
        <f>IF(AND(#REF!&lt;&gt;#REF!,#REF!=#REF!,M594="positive",M595="negative"),1,"")</f>
        <v>#REF!</v>
      </c>
      <c r="T594" s="5" t="e">
        <f>IF(AND(#REF!=#REF!,K:K="stroke",M:M="positive",S594&lt;&gt;"1"),1,"")</f>
        <v>#REF!</v>
      </c>
      <c r="U594" s="5" t="e">
        <f>IF((AND(R594&lt;&gt;"",W594&lt;&gt;1,K:K="stroke",M:M="negative",#REF!=#REF!)),IF(W594&lt;&gt;0,"",1),"")</f>
        <v>#REF!</v>
      </c>
      <c r="V594" s="5" t="e">
        <f t="shared" si="40"/>
        <v>#REF!</v>
      </c>
      <c r="W594" s="5" t="e">
        <f>IF(#REF!&lt;&gt;#REF!,COUNTIFS($K$112:$K$1378,"up",#REF!,#REF!),"")</f>
        <v>#REF!</v>
      </c>
      <c r="X594" s="5" t="e">
        <f>IF(#REF!&lt;&gt;#REF!,COUNTIFS($K$112:$K$1378,"SRS",#REF!,#REF!),"")</f>
        <v>#REF!</v>
      </c>
      <c r="Y594" s="5" t="e">
        <f>IF(R594&lt;&gt;"",IF(R594=1,"",COUNTIFS($O$112:$O$1378,"&gt;40",#REF!,#REF!)),"")</f>
        <v>#REF!</v>
      </c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>
      <c r="A595" s="1">
        <f t="shared" si="41"/>
        <v>73655</v>
      </c>
      <c r="B595" s="2" t="str">
        <f t="shared" si="42"/>
        <v>20171114202735</v>
      </c>
      <c r="C595" s="1" t="str">
        <f t="shared" si="39"/>
        <v>20171114</v>
      </c>
      <c r="D595" s="1">
        <v>2017</v>
      </c>
      <c r="E595" s="1">
        <v>11</v>
      </c>
      <c r="F595" s="1">
        <v>14</v>
      </c>
      <c r="G595" s="1">
        <v>20</v>
      </c>
      <c r="H595" s="1">
        <v>27</v>
      </c>
      <c r="I595" s="1">
        <v>35</v>
      </c>
      <c r="J595" s="1">
        <v>884</v>
      </c>
      <c r="K595" s="1" t="s">
        <v>16</v>
      </c>
      <c r="L595" s="1" t="e">
        <f>IF(#REF!=#REF!,IF(K595="Stroke",IF(K596="Stroke",IF((J596-J595)&lt;0,1000+J596-J595,J596-J595),""),""),"")</f>
        <v>#REF!</v>
      </c>
      <c r="M595" s="1" t="s">
        <v>1</v>
      </c>
      <c r="N595" s="1" t="s">
        <v>2</v>
      </c>
      <c r="O595" s="1">
        <v>0</v>
      </c>
      <c r="P595" s="1" t="e">
        <f>IF(#REF!=#REF!,IF(K595="Stroke",IF(K596="Stroke",IF(#REF!=#REF!,IF(Q595=Q596,IF((J596-J595)&lt;0,1000+J596-J595-O595,J596-J595-O595),""),""),""),""),"")</f>
        <v>#REF!</v>
      </c>
      <c r="R595" s="1" t="e">
        <f>IF(#REF!&lt;&gt;#REF!,COUNTIFS($K$112:$K$1378,$K$112,#REF!,#REF!),"")</f>
        <v>#REF!</v>
      </c>
      <c r="S595" s="1" t="e">
        <f>IF(AND(#REF!&lt;&gt;#REF!,#REF!=#REF!,M595="positive",M596="negative"),1,"")</f>
        <v>#REF!</v>
      </c>
      <c r="T595" s="1" t="e">
        <f>IF(AND(#REF!=#REF!,K:K="stroke",M:M="positive",S595&lt;&gt;"1"),1,"")</f>
        <v>#REF!</v>
      </c>
      <c r="U595" s="1" t="e">
        <f>IF((AND(R595&lt;&gt;"",W595&lt;&gt;1,K:K="stroke",M:M="negative",#REF!=#REF!)),IF(W595&lt;&gt;0,"",1),"")</f>
        <v>#REF!</v>
      </c>
      <c r="V595" s="1" t="e">
        <f t="shared" si="40"/>
        <v>#REF!</v>
      </c>
      <c r="W595" s="1" t="e">
        <f>IF(#REF!&lt;&gt;#REF!,COUNTIFS($K$112:$K$1378,"up",#REF!,#REF!),"")</f>
        <v>#REF!</v>
      </c>
      <c r="X595" s="1" t="e">
        <f>IF(#REF!&lt;&gt;#REF!,COUNTIFS($K$112:$K$1378,"SRS",#REF!,#REF!),"")</f>
        <v>#REF!</v>
      </c>
      <c r="Y595" s="1" t="e">
        <f>IF(R595&lt;&gt;"",IF(R595=1,"",COUNTIFS($O$112:$O$1378,"&gt;40",#REF!,#REF!)),"")</f>
        <v>#REF!</v>
      </c>
    </row>
    <row r="596" spans="1:34">
      <c r="A596" s="1">
        <f t="shared" si="41"/>
        <v>73655</v>
      </c>
      <c r="B596" s="2" t="str">
        <f t="shared" si="42"/>
        <v>20171114202735</v>
      </c>
      <c r="C596" s="1" t="str">
        <f t="shared" si="39"/>
        <v>20171114</v>
      </c>
      <c r="D596" s="1">
        <v>2017</v>
      </c>
      <c r="E596" s="1">
        <v>11</v>
      </c>
      <c r="F596" s="1">
        <v>14</v>
      </c>
      <c r="G596" s="1">
        <v>20</v>
      </c>
      <c r="H596" s="1">
        <v>27</v>
      </c>
      <c r="I596" s="1">
        <v>35</v>
      </c>
      <c r="J596" s="1">
        <v>923</v>
      </c>
      <c r="K596" s="1" t="s">
        <v>11</v>
      </c>
      <c r="L596" s="1" t="e">
        <f>IF(#REF!=#REF!,IF(K596="Stroke",IF(K597="Stroke",IF((J597-J596)&lt;0,1000+J597-J596,J597-J596),""),""),"")</f>
        <v>#REF!</v>
      </c>
      <c r="M596" s="1" t="s">
        <v>1</v>
      </c>
      <c r="N596" s="1" t="s">
        <v>2</v>
      </c>
      <c r="O596" s="1">
        <v>6</v>
      </c>
      <c r="P596" s="1" t="e">
        <f>IF(#REF!=#REF!,IF(K596="Stroke",IF(K597="Stroke",IF(#REF!=#REF!,IF(Q596=Q597,IF((J597-J596)&lt;0,1000+J597-J596-O596,J597-J596-O596),""),""),""),""),"")</f>
        <v>#REF!</v>
      </c>
      <c r="Q596" s="1">
        <v>1</v>
      </c>
      <c r="R596" s="1" t="e">
        <f>IF(#REF!&lt;&gt;#REF!,COUNTIFS($K$112:$K$1378,$K$112,#REF!,#REF!),"")</f>
        <v>#REF!</v>
      </c>
      <c r="S596" s="1" t="e">
        <f>IF(AND(#REF!&lt;&gt;#REF!,#REF!=#REF!,M596="positive",M597="negative"),1,"")</f>
        <v>#REF!</v>
      </c>
      <c r="T596" s="1" t="e">
        <f>IF(AND(#REF!=#REF!,K:K="stroke",M:M="positive",S596&lt;&gt;"1"),1,"")</f>
        <v>#REF!</v>
      </c>
      <c r="U596" s="1" t="e">
        <f>IF((AND(R596&lt;&gt;"",W596&lt;&gt;1,K:K="stroke",M:M="negative",#REF!=#REF!)),IF(W596&lt;&gt;0,"",1),"")</f>
        <v>#REF!</v>
      </c>
      <c r="V596" s="1" t="e">
        <f t="shared" si="40"/>
        <v>#REF!</v>
      </c>
      <c r="W596" s="1" t="e">
        <f>IF(#REF!&lt;&gt;#REF!,COUNTIFS($K$112:$K$1378,"up",#REF!,#REF!),"")</f>
        <v>#REF!</v>
      </c>
      <c r="X596" s="1" t="e">
        <f>IF(#REF!&lt;&gt;#REF!,COUNTIFS($K$112:$K$1378,"SRS",#REF!,#REF!),"")</f>
        <v>#REF!</v>
      </c>
      <c r="Y596" s="1" t="e">
        <f>IF(R596&lt;&gt;"",IF(R596=1,"",COUNTIFS($O$112:$O$1378,"&gt;40",#REF!,#REF!)),"")</f>
        <v>#REF!</v>
      </c>
    </row>
    <row r="597" spans="1:34">
      <c r="A597" s="1">
        <f t="shared" si="41"/>
        <v>73655</v>
      </c>
      <c r="B597" s="2" t="str">
        <f t="shared" si="42"/>
        <v>20171114202735</v>
      </c>
      <c r="C597" s="1" t="str">
        <f t="shared" si="39"/>
        <v>20171114</v>
      </c>
      <c r="D597" s="1">
        <v>2017</v>
      </c>
      <c r="E597" s="1">
        <v>11</v>
      </c>
      <c r="F597" s="1">
        <v>14</v>
      </c>
      <c r="G597" s="1">
        <v>20</v>
      </c>
      <c r="H597" s="1">
        <v>27</v>
      </c>
      <c r="I597" s="1">
        <v>35</v>
      </c>
      <c r="J597" s="1">
        <v>952</v>
      </c>
      <c r="K597" s="1" t="s">
        <v>11</v>
      </c>
      <c r="L597" s="1" t="e">
        <f>IF(#REF!=#REF!,IF(K597="Stroke",IF(K598="Stroke",IF((J598-J597)&lt;0,1000+J598-J597,J598-J597),""),""),"")</f>
        <v>#REF!</v>
      </c>
      <c r="M597" s="1" t="s">
        <v>1</v>
      </c>
      <c r="N597" s="1" t="s">
        <v>2</v>
      </c>
      <c r="O597" s="1">
        <v>5</v>
      </c>
      <c r="P597" s="1" t="e">
        <f>IF(#REF!=#REF!,IF(K597="Stroke",IF(K598="Stroke",IF(#REF!=#REF!,IF(Q597=Q598,IF((J598-J597)&lt;0,1000+J598-J597-O597,J598-J597-O597),""),""),""),""),"")</f>
        <v>#REF!</v>
      </c>
      <c r="Q597" s="1">
        <v>1</v>
      </c>
      <c r="R597" s="1" t="e">
        <f>IF(#REF!&lt;&gt;#REF!,COUNTIFS($K$112:$K$1378,$K$112,#REF!,#REF!),"")</f>
        <v>#REF!</v>
      </c>
      <c r="S597" s="1" t="e">
        <f>IF(AND(#REF!&lt;&gt;#REF!,#REF!=#REF!,M597="positive",M598="negative"),1,"")</f>
        <v>#REF!</v>
      </c>
      <c r="T597" s="1" t="e">
        <f>IF(AND(#REF!=#REF!,K:K="stroke",M:M="positive",S597&lt;&gt;"1"),1,"")</f>
        <v>#REF!</v>
      </c>
      <c r="U597" s="1" t="e">
        <f>IF((AND(R597&lt;&gt;"",W597&lt;&gt;1,K:K="stroke",M:M="negative",#REF!=#REF!)),IF(W597&lt;&gt;0,"",1),"")</f>
        <v>#REF!</v>
      </c>
      <c r="V597" s="1" t="e">
        <f t="shared" si="40"/>
        <v>#REF!</v>
      </c>
      <c r="W597" s="1" t="e">
        <f>IF(#REF!&lt;&gt;#REF!,COUNTIFS($K$112:$K$1378,"up",#REF!,#REF!),"")</f>
        <v>#REF!</v>
      </c>
      <c r="X597" s="1" t="e">
        <f>IF(#REF!&lt;&gt;#REF!,COUNTIFS($K$112:$K$1378,"SRS",#REF!,#REF!),"")</f>
        <v>#REF!</v>
      </c>
      <c r="Y597" s="1" t="e">
        <f>IF(R597&lt;&gt;"",IF(R597=1,"",COUNTIFS($O$112:$O$1378,"&gt;40",#REF!,#REF!)),"")</f>
        <v>#REF!</v>
      </c>
    </row>
    <row r="598" spans="1:34">
      <c r="A598" s="1">
        <f t="shared" si="41"/>
        <v>73655</v>
      </c>
      <c r="B598" s="2" t="str">
        <f t="shared" si="42"/>
        <v>20171114202735</v>
      </c>
      <c r="C598" s="1" t="str">
        <f t="shared" si="39"/>
        <v>20171114</v>
      </c>
      <c r="D598" s="1">
        <v>2017</v>
      </c>
      <c r="E598" s="1">
        <v>11</v>
      </c>
      <c r="F598" s="1">
        <v>14</v>
      </c>
      <c r="G598" s="1">
        <v>20</v>
      </c>
      <c r="H598" s="1">
        <v>27</v>
      </c>
      <c r="I598" s="1">
        <v>35</v>
      </c>
      <c r="J598" s="1">
        <v>978</v>
      </c>
      <c r="K598" s="1" t="s">
        <v>11</v>
      </c>
      <c r="L598" s="1" t="e">
        <f>IF(#REF!=#REF!,IF(K598="Stroke",IF(K599="Stroke",IF((J599-J598)&lt;0,1000+J599-J598,J599-J598),""),""),"")</f>
        <v>#REF!</v>
      </c>
      <c r="M598" s="1" t="s">
        <v>1</v>
      </c>
      <c r="N598" s="1" t="s">
        <v>2</v>
      </c>
      <c r="O598" s="1">
        <v>6</v>
      </c>
      <c r="P598" s="1" t="e">
        <f>IF(#REF!=#REF!,IF(K598="Stroke",IF(K599="Stroke",IF(#REF!=#REF!,IF(Q598=Q599,IF((J599-J598)&lt;0,1000+J599-J598-O598,J599-J598-O598),""),""),""),""),"")</f>
        <v>#REF!</v>
      </c>
      <c r="Q598" s="1">
        <v>1</v>
      </c>
      <c r="R598" s="1" t="e">
        <f>IF(#REF!&lt;&gt;#REF!,COUNTIFS($K$112:$K$1378,$K$112,#REF!,#REF!),"")</f>
        <v>#REF!</v>
      </c>
      <c r="S598" s="1" t="e">
        <f>IF(AND(#REF!&lt;&gt;#REF!,#REF!=#REF!,M598="positive",M599="negative"),1,"")</f>
        <v>#REF!</v>
      </c>
      <c r="T598" s="1" t="e">
        <f>IF(AND(#REF!=#REF!,K:K="stroke",M:M="positive",S598&lt;&gt;"1"),1,"")</f>
        <v>#REF!</v>
      </c>
      <c r="U598" s="1" t="e">
        <f>IF((AND(R598&lt;&gt;"",W598&lt;&gt;1,K:K="stroke",M:M="negative",#REF!=#REF!)),IF(W598&lt;&gt;0,"",1),"")</f>
        <v>#REF!</v>
      </c>
      <c r="V598" s="1" t="e">
        <f t="shared" si="40"/>
        <v>#REF!</v>
      </c>
      <c r="W598" s="1" t="e">
        <f>IF(#REF!&lt;&gt;#REF!,COUNTIFS($K$112:$K$1378,"up",#REF!,#REF!),"")</f>
        <v>#REF!</v>
      </c>
      <c r="X598" s="1" t="e">
        <f>IF(#REF!&lt;&gt;#REF!,COUNTIFS($K$112:$K$1378,"SRS",#REF!,#REF!),"")</f>
        <v>#REF!</v>
      </c>
      <c r="Y598" s="1" t="e">
        <f>IF(R598&lt;&gt;"",IF(R598=1,"",COUNTIFS($O$112:$O$1378,"&gt;40",#REF!,#REF!)),"")</f>
        <v>#REF!</v>
      </c>
    </row>
    <row r="599" spans="1:34" s="5" customFormat="1">
      <c r="A599" s="1">
        <f t="shared" si="41"/>
        <v>73656</v>
      </c>
      <c r="B599" s="2" t="str">
        <f t="shared" si="42"/>
        <v>20171114202736</v>
      </c>
      <c r="C599" s="1" t="str">
        <f t="shared" si="39"/>
        <v>20171114</v>
      </c>
      <c r="D599" s="1">
        <v>2017</v>
      </c>
      <c r="E599" s="1">
        <v>11</v>
      </c>
      <c r="F599" s="1">
        <v>14</v>
      </c>
      <c r="G599" s="1">
        <v>20</v>
      </c>
      <c r="H599" s="1">
        <v>27</v>
      </c>
      <c r="I599" s="1">
        <v>36</v>
      </c>
      <c r="J599" s="1">
        <v>1</v>
      </c>
      <c r="K599" s="1" t="s">
        <v>11</v>
      </c>
      <c r="L599" s="1" t="e">
        <f>IF(#REF!=#REF!,IF(K599="Stroke",IF(K600="Stroke",IF((J600-J599)&lt;0,1000+J600-J599,J600-J599),""),""),"")</f>
        <v>#REF!</v>
      </c>
      <c r="M599" s="1" t="s">
        <v>1</v>
      </c>
      <c r="N599" s="1" t="s">
        <v>2</v>
      </c>
      <c r="O599" s="1">
        <v>6</v>
      </c>
      <c r="P599" s="1" t="e">
        <f>IF(#REF!=#REF!,IF(K599="Stroke",IF(K600="Stroke",IF(#REF!=#REF!,IF(Q599=Q600,IF((J600-J599)&lt;0,1000+J600-J599-O599,J600-J599-O599),""),""),""),""),"")</f>
        <v>#REF!</v>
      </c>
      <c r="Q599" s="1">
        <v>1</v>
      </c>
      <c r="R599" s="1" t="e">
        <f>IF(#REF!&lt;&gt;#REF!,COUNTIFS($K$112:$K$1378,$K$112,#REF!,#REF!),"")</f>
        <v>#REF!</v>
      </c>
      <c r="S599" s="1" t="e">
        <f>IF(AND(#REF!&lt;&gt;#REF!,#REF!=#REF!,M599="positive",M600="negative"),1,"")</f>
        <v>#REF!</v>
      </c>
      <c r="T599" s="1" t="e">
        <f>IF(AND(#REF!=#REF!,K:K="stroke",M:M="positive",S599&lt;&gt;"1"),1,"")</f>
        <v>#REF!</v>
      </c>
      <c r="U599" s="1" t="e">
        <f>IF((AND(R599&lt;&gt;"",W599&lt;&gt;1,K:K="stroke",M:M="negative",#REF!=#REF!)),IF(W599&lt;&gt;0,"",1),"")</f>
        <v>#REF!</v>
      </c>
      <c r="V599" s="1" t="e">
        <f t="shared" si="40"/>
        <v>#REF!</v>
      </c>
      <c r="W599" s="1" t="e">
        <f>IF(#REF!&lt;&gt;#REF!,COUNTIFS($K$112:$K$1378,"up",#REF!,#REF!),"")</f>
        <v>#REF!</v>
      </c>
      <c r="X599" s="1" t="e">
        <f>IF(#REF!&lt;&gt;#REF!,COUNTIFS($K$112:$K$1378,"SRS",#REF!,#REF!),"")</f>
        <v>#REF!</v>
      </c>
      <c r="Y599" s="1" t="e">
        <f>IF(R599&lt;&gt;"",IF(R599=1,"",COUNTIFS($O$112:$O$1378,"&gt;40",#REF!,#REF!)),"")</f>
        <v>#REF!</v>
      </c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>
      <c r="A600" s="1">
        <f t="shared" si="41"/>
        <v>73656</v>
      </c>
      <c r="B600" s="2" t="str">
        <f t="shared" si="42"/>
        <v>20171114202736</v>
      </c>
      <c r="C600" s="1" t="str">
        <f t="shared" si="39"/>
        <v>20171114</v>
      </c>
      <c r="D600" s="1">
        <v>2017</v>
      </c>
      <c r="E600" s="1">
        <v>11</v>
      </c>
      <c r="F600" s="1">
        <v>14</v>
      </c>
      <c r="G600" s="1">
        <v>20</v>
      </c>
      <c r="H600" s="1">
        <v>27</v>
      </c>
      <c r="I600" s="1">
        <v>36</v>
      </c>
      <c r="J600" s="1">
        <v>21</v>
      </c>
      <c r="K600" s="1" t="s">
        <v>11</v>
      </c>
      <c r="L600" s="1" t="e">
        <f>IF(#REF!=#REF!,IF(K600="Stroke",IF(K601="Stroke",IF((J601-J600)&lt;0,1000+J601-J600,J601-J600),""),""),"")</f>
        <v>#REF!</v>
      </c>
      <c r="M600" s="1" t="s">
        <v>1</v>
      </c>
      <c r="N600" s="1" t="s">
        <v>2</v>
      </c>
      <c r="O600" s="1">
        <v>236</v>
      </c>
      <c r="P600" s="1" t="e">
        <f>IF(#REF!=#REF!,IF(K600="Stroke",IF(K601="Stroke",IF(#REF!=#REF!,IF(Q600=Q601,IF((J601-J600)&lt;0,1000+J601-J600-O600,J601-J600-O600),""),""),""),""),"")</f>
        <v>#REF!</v>
      </c>
      <c r="Q600" s="1">
        <v>1</v>
      </c>
      <c r="R600" s="1" t="e">
        <f>IF(#REF!&lt;&gt;#REF!,COUNTIFS($K$112:$K$1378,$K$112,#REF!,#REF!),"")</f>
        <v>#REF!</v>
      </c>
      <c r="S600" s="1" t="e">
        <f>IF(AND(#REF!&lt;&gt;#REF!,#REF!=#REF!,M600="positive",M601="negative"),1,"")</f>
        <v>#REF!</v>
      </c>
      <c r="T600" s="1" t="e">
        <f>IF(AND(#REF!=#REF!,K:K="stroke",M:M="positive",S600&lt;&gt;"1"),1,"")</f>
        <v>#REF!</v>
      </c>
      <c r="U600" s="1" t="e">
        <f>IF((AND(R600&lt;&gt;"",W600&lt;&gt;1,K:K="stroke",M:M="negative",#REF!=#REF!)),IF(W600&lt;&gt;0,"",1),"")</f>
        <v>#REF!</v>
      </c>
      <c r="V600" s="1" t="e">
        <f t="shared" si="40"/>
        <v>#REF!</v>
      </c>
      <c r="W600" s="1" t="e">
        <f>IF(#REF!&lt;&gt;#REF!,COUNTIFS($K$112:$K$1378,"up",#REF!,#REF!),"")</f>
        <v>#REF!</v>
      </c>
      <c r="X600" s="1" t="e">
        <f>IF(#REF!&lt;&gt;#REF!,COUNTIFS($K$112:$K$1378,"SRS",#REF!,#REF!),"")</f>
        <v>#REF!</v>
      </c>
      <c r="Y600" s="1" t="e">
        <f>IF(R600&lt;&gt;"",IF(R600=1,"",COUNTIFS($O$112:$O$1378,"&gt;40",#REF!,#REF!)),"")</f>
        <v>#REF!</v>
      </c>
    </row>
    <row r="601" spans="1:34" s="5" customFormat="1">
      <c r="A601" s="1">
        <f t="shared" si="41"/>
        <v>73656</v>
      </c>
      <c r="B601" s="2" t="str">
        <f t="shared" si="42"/>
        <v>20171114202736</v>
      </c>
      <c r="C601" s="1" t="str">
        <f t="shared" si="39"/>
        <v>20171114</v>
      </c>
      <c r="D601" s="1">
        <v>2017</v>
      </c>
      <c r="E601" s="1">
        <v>11</v>
      </c>
      <c r="F601" s="1">
        <v>14</v>
      </c>
      <c r="G601" s="1">
        <v>20</v>
      </c>
      <c r="H601" s="1">
        <v>27</v>
      </c>
      <c r="I601" s="1">
        <v>36</v>
      </c>
      <c r="J601" s="1">
        <v>279</v>
      </c>
      <c r="K601" s="1" t="s">
        <v>11</v>
      </c>
      <c r="L601" s="1" t="e">
        <f>IF(#REF!=#REF!,IF(K601="Stroke",IF(K602="Stroke",IF((J602-J601)&lt;0,1000+J602-J601,J602-J601),""),""),"")</f>
        <v>#REF!</v>
      </c>
      <c r="M601" s="1" t="s">
        <v>1</v>
      </c>
      <c r="N601" s="1" t="s">
        <v>2</v>
      </c>
      <c r="O601" s="1">
        <v>26</v>
      </c>
      <c r="P601" s="1" t="e">
        <f>IF(#REF!=#REF!,IF(K601="Stroke",IF(K602="Stroke",IF(#REF!=#REF!,IF(Q601=Q602,IF((J602-J601)&lt;0,1000+J602-J601-O601,J602-J601-O601),""),""),""),""),"")</f>
        <v>#REF!</v>
      </c>
      <c r="Q601" s="1">
        <v>1</v>
      </c>
      <c r="R601" s="1" t="e">
        <f>IF(#REF!&lt;&gt;#REF!,COUNTIFS($K$112:$K$1378,$K$112,#REF!,#REF!),"")</f>
        <v>#REF!</v>
      </c>
      <c r="S601" s="1" t="e">
        <f>IF(AND(#REF!&lt;&gt;#REF!,#REF!=#REF!,M601="positive",M602="negative"),1,"")</f>
        <v>#REF!</v>
      </c>
      <c r="T601" s="1" t="e">
        <f>IF(AND(#REF!=#REF!,K:K="stroke",M:M="positive",S601&lt;&gt;"1"),1,"")</f>
        <v>#REF!</v>
      </c>
      <c r="U601" s="1" t="e">
        <f>IF((AND(R601&lt;&gt;"",W601&lt;&gt;1,K:K="stroke",M:M="negative",#REF!=#REF!)),IF(W601&lt;&gt;0,"",1),"")</f>
        <v>#REF!</v>
      </c>
      <c r="V601" s="1" t="e">
        <f t="shared" si="40"/>
        <v>#REF!</v>
      </c>
      <c r="W601" s="1" t="e">
        <f>IF(#REF!&lt;&gt;#REF!,COUNTIFS($K$112:$K$1378,"up",#REF!,#REF!),"")</f>
        <v>#REF!</v>
      </c>
      <c r="X601" s="1" t="e">
        <f>IF(#REF!&lt;&gt;#REF!,COUNTIFS($K$112:$K$1378,"SRS",#REF!,#REF!),"")</f>
        <v>#REF!</v>
      </c>
      <c r="Y601" s="1" t="e">
        <f>IF(R601&lt;&gt;"",IF(R601=1,"",COUNTIFS($O$112:$O$1378,"&gt;40",#REF!,#REF!)),"")</f>
        <v>#REF!</v>
      </c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>
      <c r="A602" s="1">
        <f t="shared" si="41"/>
        <v>73656</v>
      </c>
      <c r="B602" s="2" t="str">
        <f t="shared" si="42"/>
        <v>20171114202736</v>
      </c>
      <c r="C602" s="1" t="str">
        <f t="shared" si="39"/>
        <v>20171114</v>
      </c>
      <c r="D602" s="1">
        <v>2017</v>
      </c>
      <c r="E602" s="1">
        <v>11</v>
      </c>
      <c r="F602" s="1">
        <v>14</v>
      </c>
      <c r="G602" s="1">
        <v>20</v>
      </c>
      <c r="H602" s="1">
        <v>27</v>
      </c>
      <c r="I602" s="1">
        <v>36</v>
      </c>
      <c r="J602" s="1">
        <v>328</v>
      </c>
      <c r="K602" s="1" t="s">
        <v>11</v>
      </c>
      <c r="L602" s="1" t="e">
        <f>IF(#REF!=#REF!,IF(K602="Stroke",IF(K603="Stroke",IF((J603-J602)&lt;0,1000+J603-J602,J603-J602),""),""),"")</f>
        <v>#REF!</v>
      </c>
      <c r="M602" s="1" t="s">
        <v>1</v>
      </c>
      <c r="N602" s="1" t="s">
        <v>2</v>
      </c>
      <c r="O602" s="1">
        <v>165</v>
      </c>
      <c r="P602" s="1" t="e">
        <f>IF(#REF!=#REF!,IF(K602="Stroke",IF(K603="Stroke",IF(#REF!=#REF!,IF(Q602=Q603,IF((J603-J602)&lt;0,1000+J603-J602-O602,J603-J602-O602),""),""),""),""),"")</f>
        <v>#REF!</v>
      </c>
      <c r="Q602" s="1">
        <v>1</v>
      </c>
      <c r="R602" s="1" t="e">
        <f>IF(#REF!&lt;&gt;#REF!,COUNTIFS($K$112:$K$1378,$K$112,#REF!,#REF!),"")</f>
        <v>#REF!</v>
      </c>
      <c r="S602" s="1" t="e">
        <f>IF(AND(#REF!&lt;&gt;#REF!,#REF!=#REF!,M602="positive",M603="negative"),1,"")</f>
        <v>#REF!</v>
      </c>
      <c r="T602" s="1" t="e">
        <f>IF(AND(#REF!=#REF!,K:K="stroke",M:M="positive",S602&lt;&gt;"1"),1,"")</f>
        <v>#REF!</v>
      </c>
      <c r="U602" s="1" t="e">
        <f>IF((AND(R602&lt;&gt;"",W602&lt;&gt;1,K:K="stroke",M:M="negative",#REF!=#REF!)),IF(W602&lt;&gt;0,"",1),"")</f>
        <v>#REF!</v>
      </c>
      <c r="V602" s="1" t="e">
        <f t="shared" si="40"/>
        <v>#REF!</v>
      </c>
      <c r="W602" s="1" t="e">
        <f>IF(#REF!&lt;&gt;#REF!,COUNTIFS($K$112:$K$1378,"up",#REF!,#REF!),"")</f>
        <v>#REF!</v>
      </c>
      <c r="X602" s="1" t="e">
        <f>IF(#REF!&lt;&gt;#REF!,COUNTIFS($K$112:$K$1378,"SRS",#REF!,#REF!),"")</f>
        <v>#REF!</v>
      </c>
      <c r="Y602" s="1" t="e">
        <f>IF(R602&lt;&gt;"",IF(R602=1,"",COUNTIFS($O$112:$O$1378,"&gt;40",#REF!,#REF!)),"")</f>
        <v>#REF!</v>
      </c>
      <c r="Z602" s="1" t="s">
        <v>15</v>
      </c>
    </row>
    <row r="603" spans="1:34">
      <c r="A603" s="1">
        <f t="shared" si="41"/>
        <v>73656</v>
      </c>
      <c r="B603" s="2" t="str">
        <f t="shared" si="42"/>
        <v>20171114202736</v>
      </c>
      <c r="C603" s="1" t="str">
        <f t="shared" si="39"/>
        <v>20171114</v>
      </c>
      <c r="D603" s="1">
        <v>2017</v>
      </c>
      <c r="E603" s="1">
        <v>11</v>
      </c>
      <c r="F603" s="1">
        <v>14</v>
      </c>
      <c r="G603" s="1">
        <v>20</v>
      </c>
      <c r="H603" s="1">
        <v>27</v>
      </c>
      <c r="I603" s="1">
        <v>36</v>
      </c>
      <c r="J603" s="1">
        <v>331</v>
      </c>
      <c r="K603" s="1" t="s">
        <v>4</v>
      </c>
      <c r="L603" s="1" t="e">
        <f>IF(#REF!=#REF!,IF(K603="Stroke",IF(K604="Stroke",IF((J604-J603)&lt;0,1000+J604-J603,J604-J603),""),""),"")</f>
        <v>#REF!</v>
      </c>
      <c r="M603" s="1" t="s">
        <v>1</v>
      </c>
      <c r="N603" s="1" t="s">
        <v>2</v>
      </c>
      <c r="O603" s="1">
        <v>0</v>
      </c>
      <c r="P603" s="1" t="e">
        <f>IF(#REF!=#REF!,IF(K603="Stroke",IF(K604="Stroke",IF(#REF!=#REF!,IF(Q603=Q604,IF((J604-J603)&lt;0,1000+J604-J603-O603,J604-J603-O603),""),""),""),""),"")</f>
        <v>#REF!</v>
      </c>
      <c r="Q603" s="1">
        <v>1</v>
      </c>
      <c r="R603" s="1" t="e">
        <f>IF(#REF!&lt;&gt;#REF!,COUNTIFS($K$112:$K$1378,$K$112,#REF!,#REF!),"")</f>
        <v>#REF!</v>
      </c>
      <c r="S603" s="1" t="e">
        <f>IF(AND(#REF!&lt;&gt;#REF!,#REF!=#REF!,M603="positive",M604="negative"),1,"")</f>
        <v>#REF!</v>
      </c>
      <c r="T603" s="1" t="e">
        <f>IF(AND(#REF!=#REF!,K:K="stroke",M:M="positive",S603&lt;&gt;"1"),1,"")</f>
        <v>#REF!</v>
      </c>
      <c r="U603" s="1" t="e">
        <f>IF((AND(R603&lt;&gt;"",W603&lt;&gt;1,K:K="stroke",M:M="negative",#REF!=#REF!)),IF(W603&lt;&gt;0,"",1),"")</f>
        <v>#REF!</v>
      </c>
      <c r="V603" s="1" t="e">
        <f t="shared" si="40"/>
        <v>#REF!</v>
      </c>
      <c r="W603" s="1" t="e">
        <f>IF(#REF!&lt;&gt;#REF!,COUNTIFS($K$112:$K$1378,"up",#REF!,#REF!),"")</f>
        <v>#REF!</v>
      </c>
      <c r="X603" s="1" t="e">
        <f>IF(#REF!&lt;&gt;#REF!,COUNTIFS($K$112:$K$1378,"SRS",#REF!,#REF!),"")</f>
        <v>#REF!</v>
      </c>
      <c r="Y603" s="1" t="e">
        <f>IF(R603&lt;&gt;"",IF(R603=1,"",COUNTIFS($O$112:$O$1378,"&gt;40",#REF!,#REF!)),"")</f>
        <v>#REF!</v>
      </c>
    </row>
    <row r="604" spans="1:34">
      <c r="A604" s="1">
        <f t="shared" si="41"/>
        <v>73656</v>
      </c>
      <c r="B604" s="2" t="str">
        <f t="shared" si="42"/>
        <v>20171114202736</v>
      </c>
      <c r="C604" s="1" t="str">
        <f t="shared" si="39"/>
        <v>20171114</v>
      </c>
      <c r="D604" s="1">
        <v>2017</v>
      </c>
      <c r="E604" s="1">
        <v>11</v>
      </c>
      <c r="F604" s="1">
        <v>14</v>
      </c>
      <c r="G604" s="1">
        <v>20</v>
      </c>
      <c r="H604" s="1">
        <v>27</v>
      </c>
      <c r="I604" s="1">
        <v>36</v>
      </c>
      <c r="J604" s="1">
        <v>466</v>
      </c>
      <c r="K604" s="1" t="s">
        <v>4</v>
      </c>
      <c r="L604" s="1" t="e">
        <f>IF(#REF!=#REF!,IF(K604="Stroke",IF(K605="Stroke",IF((J605-J604)&lt;0,1000+J605-J604,J605-J604),""),""),"")</f>
        <v>#REF!</v>
      </c>
      <c r="M604" s="1" t="s">
        <v>1</v>
      </c>
      <c r="N604" s="1" t="s">
        <v>2</v>
      </c>
      <c r="O604" s="1">
        <v>0</v>
      </c>
      <c r="P604" s="1" t="e">
        <f>IF(#REF!=#REF!,IF(K604="Stroke",IF(K605="Stroke",IF(#REF!=#REF!,IF(Q604=Q605,IF((J605-J604)&lt;0,1000+J605-J604-O604,J605-J604-O604),""),""),""),""),"")</f>
        <v>#REF!</v>
      </c>
      <c r="Q604" s="1">
        <v>1</v>
      </c>
      <c r="R604" s="1" t="e">
        <f>IF(#REF!&lt;&gt;#REF!,COUNTIFS($K$112:$K$1378,$K$112,#REF!,#REF!),"")</f>
        <v>#REF!</v>
      </c>
      <c r="S604" s="1" t="e">
        <f>IF(AND(#REF!&lt;&gt;#REF!,#REF!=#REF!,M604="positive",M605="negative"),1,"")</f>
        <v>#REF!</v>
      </c>
      <c r="T604" s="1" t="e">
        <f>IF(AND(#REF!=#REF!,K:K="stroke",M:M="positive",S604&lt;&gt;"1"),1,"")</f>
        <v>#REF!</v>
      </c>
      <c r="U604" s="1" t="e">
        <f>IF((AND(R604&lt;&gt;"",W604&lt;&gt;1,K:K="stroke",M:M="negative",#REF!=#REF!)),IF(W604&lt;&gt;0,"",1),"")</f>
        <v>#REF!</v>
      </c>
      <c r="V604" s="1" t="e">
        <f t="shared" si="40"/>
        <v>#REF!</v>
      </c>
      <c r="W604" s="1" t="e">
        <f>IF(#REF!&lt;&gt;#REF!,COUNTIFS($K$112:$K$1378,"up",#REF!,#REF!),"")</f>
        <v>#REF!</v>
      </c>
      <c r="X604" s="1" t="e">
        <f>IF(#REF!&lt;&gt;#REF!,COUNTIFS($K$112:$K$1378,"SRS",#REF!,#REF!),"")</f>
        <v>#REF!</v>
      </c>
      <c r="Y604" s="1" t="e">
        <f>IF(R604&lt;&gt;"",IF(R604=1,"",COUNTIFS($O$112:$O$1378,"&gt;40",#REF!,#REF!)),"")</f>
        <v>#REF!</v>
      </c>
    </row>
    <row r="605" spans="1:34">
      <c r="A605" s="1">
        <f t="shared" si="41"/>
        <v>73656</v>
      </c>
      <c r="B605" s="2" t="str">
        <f t="shared" si="42"/>
        <v>20171114202736</v>
      </c>
      <c r="C605" s="1" t="str">
        <f t="shared" si="39"/>
        <v>20171114</v>
      </c>
      <c r="D605" s="1">
        <v>2017</v>
      </c>
      <c r="E605" s="1">
        <v>11</v>
      </c>
      <c r="F605" s="1">
        <v>14</v>
      </c>
      <c r="G605" s="1">
        <v>20</v>
      </c>
      <c r="H605" s="1">
        <v>27</v>
      </c>
      <c r="I605" s="1">
        <v>36</v>
      </c>
      <c r="J605" s="1">
        <v>473</v>
      </c>
      <c r="K605" s="1" t="s">
        <v>4</v>
      </c>
      <c r="L605" s="1" t="e">
        <f>IF(#REF!=#REF!,IF(K605="Stroke",IF(K606="Stroke",IF((J606-J605)&lt;0,1000+J606-J605,J606-J605),""),""),"")</f>
        <v>#REF!</v>
      </c>
      <c r="M605" s="1" t="s">
        <v>1</v>
      </c>
      <c r="N605" s="1" t="s">
        <v>2</v>
      </c>
      <c r="O605" s="1">
        <v>0</v>
      </c>
      <c r="P605" s="1" t="e">
        <f>IF(#REF!=#REF!,IF(K605="Stroke",IF(K606="Stroke",IF(#REF!=#REF!,IF(Q605=Q606,IF((J606-J605)&lt;0,1000+J606-J605-O605,J606-J605-O605),""),""),""),""),"")</f>
        <v>#REF!</v>
      </c>
      <c r="Q605" s="1">
        <v>1</v>
      </c>
      <c r="R605" s="1" t="e">
        <f>IF(#REF!&lt;&gt;#REF!,COUNTIFS($K$112:$K$1378,$K$112,#REF!,#REF!),"")</f>
        <v>#REF!</v>
      </c>
      <c r="S605" s="1" t="e">
        <f>IF(AND(#REF!&lt;&gt;#REF!,#REF!=#REF!,M605="positive",M606="negative"),1,"")</f>
        <v>#REF!</v>
      </c>
      <c r="T605" s="1" t="e">
        <f>IF(AND(#REF!=#REF!,K:K="stroke",M:M="positive",S605&lt;&gt;"1"),1,"")</f>
        <v>#REF!</v>
      </c>
      <c r="U605" s="1" t="e">
        <f>IF((AND(R605&lt;&gt;"",W605&lt;&gt;1,K:K="stroke",M:M="negative",#REF!=#REF!)),IF(W605&lt;&gt;0,"",1),"")</f>
        <v>#REF!</v>
      </c>
      <c r="V605" s="1" t="e">
        <f t="shared" si="40"/>
        <v>#REF!</v>
      </c>
      <c r="W605" s="1" t="e">
        <f>IF(#REF!&lt;&gt;#REF!,COUNTIFS($K$112:$K$1378,"up",#REF!,#REF!),"")</f>
        <v>#REF!</v>
      </c>
      <c r="X605" s="1" t="e">
        <f>IF(#REF!&lt;&gt;#REF!,COUNTIFS($K$112:$K$1378,"SRS",#REF!,#REF!),"")</f>
        <v>#REF!</v>
      </c>
      <c r="Y605" s="1" t="e">
        <f>IF(R605&lt;&gt;"",IF(R605=1,"",COUNTIFS($O$112:$O$1378,"&gt;40",#REF!,#REF!)),"")</f>
        <v>#REF!</v>
      </c>
    </row>
    <row r="606" spans="1:34" s="5" customFormat="1">
      <c r="A606" s="1">
        <f t="shared" si="41"/>
        <v>73656</v>
      </c>
      <c r="B606" s="2" t="str">
        <f t="shared" si="42"/>
        <v>20171114202736</v>
      </c>
      <c r="C606" s="1" t="str">
        <f t="shared" si="39"/>
        <v>20171114</v>
      </c>
      <c r="D606" s="1">
        <v>2017</v>
      </c>
      <c r="E606" s="1">
        <v>11</v>
      </c>
      <c r="F606" s="1">
        <v>14</v>
      </c>
      <c r="G606" s="1">
        <v>20</v>
      </c>
      <c r="H606" s="1">
        <v>27</v>
      </c>
      <c r="I606" s="1">
        <v>36</v>
      </c>
      <c r="J606" s="1">
        <v>521</v>
      </c>
      <c r="K606" s="1" t="s">
        <v>11</v>
      </c>
      <c r="L606" s="1" t="e">
        <f>IF(#REF!=#REF!,IF(K606="Stroke",IF(K607="Stroke",IF((J607-J606)&lt;0,1000+J607-J606,J607-J606),""),""),"")</f>
        <v>#REF!</v>
      </c>
      <c r="M606" s="1" t="s">
        <v>1</v>
      </c>
      <c r="N606" s="1" t="s">
        <v>2</v>
      </c>
      <c r="O606" s="1">
        <v>205</v>
      </c>
      <c r="P606" s="1" t="e">
        <f>IF(#REF!=#REF!,IF(K606="Stroke",IF(K607="Stroke",IF(#REF!=#REF!,IF(Q606=Q607,IF((J607-J606)&lt;0,1000+J607-J606-O606,J607-J606-O606),""),""),""),""),"")</f>
        <v>#REF!</v>
      </c>
      <c r="Q606" s="1">
        <v>1</v>
      </c>
      <c r="R606" s="1" t="e">
        <f>IF(#REF!&lt;&gt;#REF!,COUNTIFS($K$112:$K$1378,$K$112,#REF!,#REF!),"")</f>
        <v>#REF!</v>
      </c>
      <c r="S606" s="1" t="e">
        <f>IF(AND(#REF!&lt;&gt;#REF!,#REF!=#REF!,M606="positive",M607="negative"),1,"")</f>
        <v>#REF!</v>
      </c>
      <c r="T606" s="1" t="e">
        <f>IF(AND(#REF!=#REF!,K:K="stroke",M:M="positive",S606&lt;&gt;"1"),1,"")</f>
        <v>#REF!</v>
      </c>
      <c r="U606" s="1" t="e">
        <f>IF((AND(R606&lt;&gt;"",W606&lt;&gt;1,K:K="stroke",M:M="negative",#REF!=#REF!)),IF(W606&lt;&gt;0,"",1),"")</f>
        <v>#REF!</v>
      </c>
      <c r="V606" s="1" t="e">
        <f t="shared" si="40"/>
        <v>#REF!</v>
      </c>
      <c r="W606" s="1" t="e">
        <f>IF(#REF!&lt;&gt;#REF!,COUNTIFS($K$112:$K$1378,"up",#REF!,#REF!),"")</f>
        <v>#REF!</v>
      </c>
      <c r="X606" s="1" t="e">
        <f>IF(#REF!&lt;&gt;#REF!,COUNTIFS($K$112:$K$1378,"SRS",#REF!,#REF!),"")</f>
        <v>#REF!</v>
      </c>
      <c r="Y606" s="1" t="e">
        <f>IF(R606&lt;&gt;"",IF(R606=1,"",COUNTIFS($O$112:$O$1378,"&gt;40",#REF!,#REF!)),"")</f>
        <v>#REF!</v>
      </c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>
      <c r="A607" s="1">
        <f t="shared" si="41"/>
        <v>73656</v>
      </c>
      <c r="B607" s="2" t="str">
        <f t="shared" si="42"/>
        <v>20171114202736</v>
      </c>
      <c r="C607" s="1" t="str">
        <f t="shared" si="39"/>
        <v>20171114</v>
      </c>
      <c r="D607" s="1">
        <v>2017</v>
      </c>
      <c r="E607" s="1">
        <v>11</v>
      </c>
      <c r="F607" s="1">
        <v>14</v>
      </c>
      <c r="G607" s="1">
        <v>20</v>
      </c>
      <c r="H607" s="1">
        <v>27</v>
      </c>
      <c r="I607" s="1">
        <v>36</v>
      </c>
      <c r="J607" s="1">
        <v>558</v>
      </c>
      <c r="K607" s="1" t="s">
        <v>4</v>
      </c>
      <c r="L607" s="1" t="e">
        <f>IF(#REF!=#REF!,IF(K607="Stroke",IF(K608="Stroke",IF((J608-J607)&lt;0,1000+J608-J607,J608-J607),""),""),"")</f>
        <v>#REF!</v>
      </c>
      <c r="M607" s="1" t="s">
        <v>1</v>
      </c>
      <c r="N607" s="1" t="s">
        <v>2</v>
      </c>
      <c r="O607" s="1">
        <v>0</v>
      </c>
      <c r="P607" s="1" t="e">
        <f>IF(#REF!=#REF!,IF(K607="Stroke",IF(K608="Stroke",IF(#REF!=#REF!,IF(Q607=Q608,IF((J608-J607)&lt;0,1000+J608-J607-O607,J608-J607-O607),""),""),""),""),"")</f>
        <v>#REF!</v>
      </c>
      <c r="Q607" s="1">
        <v>1</v>
      </c>
      <c r="R607" s="1" t="e">
        <f>IF(#REF!&lt;&gt;#REF!,COUNTIFS($K$112:$K$1378,$K$112,#REF!,#REF!),"")</f>
        <v>#REF!</v>
      </c>
      <c r="S607" s="1" t="e">
        <f>IF(AND(#REF!&lt;&gt;#REF!,#REF!=#REF!,M607="positive",M608="negative"),1,"")</f>
        <v>#REF!</v>
      </c>
      <c r="T607" s="1" t="e">
        <f>IF(AND(#REF!=#REF!,K:K="stroke",M:M="positive",S607&lt;&gt;"1"),1,"")</f>
        <v>#REF!</v>
      </c>
      <c r="U607" s="1" t="e">
        <f>IF((AND(R607&lt;&gt;"",W607&lt;&gt;1,K:K="stroke",M:M="negative",#REF!=#REF!)),IF(W607&lt;&gt;0,"",1),"")</f>
        <v>#REF!</v>
      </c>
      <c r="V607" s="1" t="e">
        <f t="shared" si="40"/>
        <v>#REF!</v>
      </c>
      <c r="W607" s="1" t="e">
        <f>IF(#REF!&lt;&gt;#REF!,COUNTIFS($K$112:$K$1378,"up",#REF!,#REF!),"")</f>
        <v>#REF!</v>
      </c>
      <c r="X607" s="1" t="e">
        <f>IF(#REF!&lt;&gt;#REF!,COUNTIFS($K$112:$K$1378,"SRS",#REF!,#REF!),"")</f>
        <v>#REF!</v>
      </c>
      <c r="Y607" s="1" t="e">
        <f>IF(R607&lt;&gt;"",IF(R607=1,"",COUNTIFS($O$112:$O$1378,"&gt;40",#REF!,#REF!)),"")</f>
        <v>#REF!</v>
      </c>
    </row>
    <row r="608" spans="1:34">
      <c r="A608" s="1">
        <f t="shared" si="41"/>
        <v>73656</v>
      </c>
      <c r="B608" s="2" t="str">
        <f t="shared" si="42"/>
        <v>20171114202736</v>
      </c>
      <c r="C608" s="1" t="str">
        <f t="shared" si="39"/>
        <v>20171114</v>
      </c>
      <c r="D608" s="1">
        <v>2017</v>
      </c>
      <c r="E608" s="1">
        <v>11</v>
      </c>
      <c r="F608" s="1">
        <v>14</v>
      </c>
      <c r="G608" s="1">
        <v>20</v>
      </c>
      <c r="H608" s="1">
        <v>27</v>
      </c>
      <c r="I608" s="1">
        <v>36</v>
      </c>
      <c r="J608" s="1">
        <v>562</v>
      </c>
      <c r="K608" s="1" t="s">
        <v>4</v>
      </c>
      <c r="L608" s="1" t="e">
        <f>IF(#REF!=#REF!,IF(K608="Stroke",IF(K609="Stroke",IF((J609-J608)&lt;0,1000+J609-J608,J609-J608),""),""),"")</f>
        <v>#REF!</v>
      </c>
      <c r="M608" s="1" t="s">
        <v>1</v>
      </c>
      <c r="N608" s="1" t="s">
        <v>2</v>
      </c>
      <c r="O608" s="1">
        <v>0</v>
      </c>
      <c r="P608" s="1" t="e">
        <f>IF(#REF!=#REF!,IF(K608="Stroke",IF(K609="Stroke",IF(#REF!=#REF!,IF(Q608=Q609,IF((J609-J608)&lt;0,1000+J609-J608-O608,J609-J608-O608),""),""),""),""),"")</f>
        <v>#REF!</v>
      </c>
      <c r="Q608" s="1">
        <v>1</v>
      </c>
      <c r="R608" s="1" t="e">
        <f>IF(#REF!&lt;&gt;#REF!,COUNTIFS($K$112:$K$1378,$K$112,#REF!,#REF!),"")</f>
        <v>#REF!</v>
      </c>
      <c r="S608" s="1" t="e">
        <f>IF(AND(#REF!&lt;&gt;#REF!,#REF!=#REF!,M608="positive",M609="negative"),1,"")</f>
        <v>#REF!</v>
      </c>
      <c r="T608" s="1" t="e">
        <f>IF(AND(#REF!=#REF!,K:K="stroke",M:M="positive",S608&lt;&gt;"1"),1,"")</f>
        <v>#REF!</v>
      </c>
      <c r="U608" s="1" t="e">
        <f>IF((AND(R608&lt;&gt;"",W608&lt;&gt;1,K:K="stroke",M:M="negative",#REF!=#REF!)),IF(W608&lt;&gt;0,"",1),"")</f>
        <v>#REF!</v>
      </c>
      <c r="V608" s="1" t="e">
        <f t="shared" si="40"/>
        <v>#REF!</v>
      </c>
      <c r="W608" s="1" t="e">
        <f>IF(#REF!&lt;&gt;#REF!,COUNTIFS($K$112:$K$1378,"up",#REF!,#REF!),"")</f>
        <v>#REF!</v>
      </c>
      <c r="X608" s="1" t="e">
        <f>IF(#REF!&lt;&gt;#REF!,COUNTIFS($K$112:$K$1378,"SRS",#REF!,#REF!),"")</f>
        <v>#REF!</v>
      </c>
      <c r="Y608" s="1" t="e">
        <f>IF(R608&lt;&gt;"",IF(R608=1,"",COUNTIFS($O$112:$O$1378,"&gt;40",#REF!,#REF!)),"")</f>
        <v>#REF!</v>
      </c>
    </row>
    <row r="609" spans="1:34" s="5" customFormat="1">
      <c r="A609" s="1">
        <f t="shared" si="41"/>
        <v>73656</v>
      </c>
      <c r="B609" s="2" t="str">
        <f t="shared" si="42"/>
        <v>20171114202736</v>
      </c>
      <c r="C609" s="1" t="str">
        <f t="shared" ref="C609:C672" si="43">CONCATENATE(D609,E609,F609)</f>
        <v>20171114</v>
      </c>
      <c r="D609" s="1">
        <v>2017</v>
      </c>
      <c r="E609" s="1">
        <v>11</v>
      </c>
      <c r="F609" s="1">
        <v>14</v>
      </c>
      <c r="G609" s="1">
        <v>20</v>
      </c>
      <c r="H609" s="1">
        <v>27</v>
      </c>
      <c r="I609" s="1">
        <v>36</v>
      </c>
      <c r="J609" s="1">
        <v>566</v>
      </c>
      <c r="K609" s="1" t="s">
        <v>4</v>
      </c>
      <c r="L609" s="1" t="e">
        <f>IF(#REF!=#REF!,IF(K609="Stroke",IF(K610="Stroke",IF((J610-J609)&lt;0,1000+J610-J609,J610-J609),""),""),"")</f>
        <v>#REF!</v>
      </c>
      <c r="M609" s="1" t="s">
        <v>1</v>
      </c>
      <c r="N609" s="1" t="s">
        <v>2</v>
      </c>
      <c r="O609" s="1">
        <v>0</v>
      </c>
      <c r="P609" s="1" t="e">
        <f>IF(#REF!=#REF!,IF(K609="Stroke",IF(K610="Stroke",IF(#REF!=#REF!,IF(Q609=Q610,IF((J610-J609)&lt;0,1000+J610-J609-O609,J610-J609-O609),""),""),""),""),"")</f>
        <v>#REF!</v>
      </c>
      <c r="Q609" s="1">
        <v>1</v>
      </c>
      <c r="R609" s="1" t="e">
        <f>IF(#REF!&lt;&gt;#REF!,COUNTIFS($K$112:$K$1378,$K$112,#REF!,#REF!),"")</f>
        <v>#REF!</v>
      </c>
      <c r="S609" s="1" t="e">
        <f>IF(AND(#REF!&lt;&gt;#REF!,#REF!=#REF!,M609="positive",M610="negative"),1,"")</f>
        <v>#REF!</v>
      </c>
      <c r="T609" s="1" t="e">
        <f>IF(AND(#REF!=#REF!,K:K="stroke",M:M="positive",S609&lt;&gt;"1"),1,"")</f>
        <v>#REF!</v>
      </c>
      <c r="U609" s="1" t="e">
        <f>IF((AND(R609&lt;&gt;"",W609&lt;&gt;1,K:K="stroke",M:M="negative",#REF!=#REF!)),IF(W609&lt;&gt;0,"",1),"")</f>
        <v>#REF!</v>
      </c>
      <c r="V609" s="1" t="e">
        <f t="shared" si="40"/>
        <v>#REF!</v>
      </c>
      <c r="W609" s="1" t="e">
        <f>IF(#REF!&lt;&gt;#REF!,COUNTIFS($K$112:$K$1378,"up",#REF!,#REF!),"")</f>
        <v>#REF!</v>
      </c>
      <c r="X609" s="1" t="e">
        <f>IF(#REF!&lt;&gt;#REF!,COUNTIFS($K$112:$K$1378,"SRS",#REF!,#REF!),"")</f>
        <v>#REF!</v>
      </c>
      <c r="Y609" s="1" t="e">
        <f>IF(R609&lt;&gt;"",IF(R609=1,"",COUNTIFS($O$112:$O$1378,"&gt;40",#REF!,#REF!)),"")</f>
        <v>#REF!</v>
      </c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>
      <c r="A610" s="1">
        <f t="shared" si="41"/>
        <v>73656</v>
      </c>
      <c r="B610" s="2" t="str">
        <f t="shared" si="42"/>
        <v>20171114202736</v>
      </c>
      <c r="C610" s="1" t="str">
        <f t="shared" si="43"/>
        <v>20171114</v>
      </c>
      <c r="D610" s="1">
        <v>2017</v>
      </c>
      <c r="E610" s="1">
        <v>11</v>
      </c>
      <c r="F610" s="1">
        <v>14</v>
      </c>
      <c r="G610" s="1">
        <v>20</v>
      </c>
      <c r="H610" s="1">
        <v>27</v>
      </c>
      <c r="I610" s="1">
        <v>36</v>
      </c>
      <c r="J610" s="1">
        <v>572</v>
      </c>
      <c r="K610" s="1" t="s">
        <v>4</v>
      </c>
      <c r="L610" s="1" t="e">
        <f>IF(#REF!=#REF!,IF(K610="Stroke",IF(K611="Stroke",IF((J611-J610)&lt;0,1000+J611-J610,J611-J610),""),""),"")</f>
        <v>#REF!</v>
      </c>
      <c r="M610" s="1" t="s">
        <v>1</v>
      </c>
      <c r="N610" s="1" t="s">
        <v>2</v>
      </c>
      <c r="O610" s="1">
        <v>0</v>
      </c>
      <c r="P610" s="1" t="e">
        <f>IF(#REF!=#REF!,IF(K610="Stroke",IF(K611="Stroke",IF(#REF!=#REF!,IF(Q610=Q611,IF((J611-J610)&lt;0,1000+J611-J610-O610,J611-J610-O610),""),""),""),""),"")</f>
        <v>#REF!</v>
      </c>
      <c r="Q610" s="1">
        <v>1</v>
      </c>
      <c r="R610" s="1" t="e">
        <f>IF(#REF!&lt;&gt;#REF!,COUNTIFS($K$112:$K$1378,$K$112,#REF!,#REF!),"")</f>
        <v>#REF!</v>
      </c>
      <c r="S610" s="1" t="e">
        <f>IF(AND(#REF!&lt;&gt;#REF!,#REF!=#REF!,M610="positive",M611="negative"),1,"")</f>
        <v>#REF!</v>
      </c>
      <c r="T610" s="1" t="e">
        <f>IF(AND(#REF!=#REF!,K:K="stroke",M:M="positive",S610&lt;&gt;"1"),1,"")</f>
        <v>#REF!</v>
      </c>
      <c r="U610" s="1" t="e">
        <f>IF((AND(R610&lt;&gt;"",W610&lt;&gt;1,K:K="stroke",M:M="negative",#REF!=#REF!)),IF(W610&lt;&gt;0,"",1),"")</f>
        <v>#REF!</v>
      </c>
      <c r="V610" s="1" t="e">
        <f t="shared" si="40"/>
        <v>#REF!</v>
      </c>
      <c r="W610" s="1" t="e">
        <f>IF(#REF!&lt;&gt;#REF!,COUNTIFS($K$112:$K$1378,"up",#REF!,#REF!),"")</f>
        <v>#REF!</v>
      </c>
      <c r="X610" s="1" t="e">
        <f>IF(#REF!&lt;&gt;#REF!,COUNTIFS($K$112:$K$1378,"SRS",#REF!,#REF!),"")</f>
        <v>#REF!</v>
      </c>
      <c r="Y610" s="1" t="e">
        <f>IF(R610&lt;&gt;"",IF(R610=1,"",COUNTIFS($O$112:$O$1378,"&gt;40",#REF!,#REF!)),"")</f>
        <v>#REF!</v>
      </c>
    </row>
    <row r="611" spans="1:34">
      <c r="A611" s="1">
        <f t="shared" si="41"/>
        <v>73656</v>
      </c>
      <c r="B611" s="2" t="str">
        <f t="shared" si="42"/>
        <v>20171114202736</v>
      </c>
      <c r="C611" s="1" t="str">
        <f t="shared" si="43"/>
        <v>20171114</v>
      </c>
      <c r="D611" s="1">
        <v>2017</v>
      </c>
      <c r="E611" s="1">
        <v>11</v>
      </c>
      <c r="F611" s="1">
        <v>14</v>
      </c>
      <c r="G611" s="1">
        <v>20</v>
      </c>
      <c r="H611" s="1">
        <v>27</v>
      </c>
      <c r="I611" s="1">
        <v>36</v>
      </c>
      <c r="J611" s="1">
        <v>762</v>
      </c>
      <c r="K611" s="1" t="s">
        <v>11</v>
      </c>
      <c r="L611" s="1" t="e">
        <f>IF(#REF!=#REF!,IF(K611="Stroke",IF(K612="Stroke",IF((J612-J611)&lt;0,1000+J612-J611,J612-J611),""),""),"")</f>
        <v>#REF!</v>
      </c>
      <c r="M611" s="1" t="s">
        <v>1</v>
      </c>
      <c r="N611" s="1" t="s">
        <v>2</v>
      </c>
      <c r="O611" s="1">
        <v>101</v>
      </c>
      <c r="P611" s="1" t="e">
        <f>IF(#REF!=#REF!,IF(K611="Stroke",IF(K612="Stroke",IF(#REF!=#REF!,IF(Q611=Q612,IF((J612-J611)&lt;0,1000+J612-J611-O611,J612-J611-O611),""),""),""),""),"")</f>
        <v>#REF!</v>
      </c>
      <c r="Q611" s="1">
        <v>1</v>
      </c>
      <c r="R611" s="1" t="e">
        <f>IF(#REF!&lt;&gt;#REF!,COUNTIFS($K$112:$K$1378,$K$112,#REF!,#REF!),"")</f>
        <v>#REF!</v>
      </c>
      <c r="S611" s="1" t="e">
        <f>IF(AND(#REF!&lt;&gt;#REF!,#REF!=#REF!,M611="positive",M612="negative"),1,"")</f>
        <v>#REF!</v>
      </c>
      <c r="T611" s="1" t="e">
        <f>IF(AND(#REF!=#REF!,K:K="stroke",M:M="positive",S611&lt;&gt;"1"),1,"")</f>
        <v>#REF!</v>
      </c>
      <c r="U611" s="1" t="e">
        <f>IF((AND(R611&lt;&gt;"",W611&lt;&gt;1,K:K="stroke",M:M="negative",#REF!=#REF!)),IF(W611&lt;&gt;0,"",1),"")</f>
        <v>#REF!</v>
      </c>
      <c r="V611" s="1" t="e">
        <f t="shared" si="40"/>
        <v>#REF!</v>
      </c>
      <c r="W611" s="1" t="e">
        <f>IF(#REF!&lt;&gt;#REF!,COUNTIFS($K$112:$K$1378,"up",#REF!,#REF!),"")</f>
        <v>#REF!</v>
      </c>
      <c r="X611" s="1" t="e">
        <f>IF(#REF!&lt;&gt;#REF!,COUNTIFS($K$112:$K$1378,"SRS",#REF!,#REF!),"")</f>
        <v>#REF!</v>
      </c>
      <c r="Y611" s="1" t="e">
        <f>IF(R611&lt;&gt;"",IF(R611=1,"",COUNTIFS($O$112:$O$1378,"&gt;40",#REF!,#REF!)),"")</f>
        <v>#REF!</v>
      </c>
    </row>
    <row r="612" spans="1:34">
      <c r="A612" s="1">
        <f t="shared" si="41"/>
        <v>73656</v>
      </c>
      <c r="B612" s="2" t="str">
        <f t="shared" si="42"/>
        <v>20171114202736</v>
      </c>
      <c r="C612" s="1" t="str">
        <f t="shared" si="43"/>
        <v>20171114</v>
      </c>
      <c r="D612" s="1">
        <v>2017</v>
      </c>
      <c r="E612" s="1">
        <v>11</v>
      </c>
      <c r="F612" s="1">
        <v>14</v>
      </c>
      <c r="G612" s="1">
        <v>20</v>
      </c>
      <c r="H612" s="1">
        <v>27</v>
      </c>
      <c r="I612" s="1">
        <v>36</v>
      </c>
      <c r="J612" s="1">
        <v>768</v>
      </c>
      <c r="K612" s="1" t="s">
        <v>4</v>
      </c>
      <c r="L612" s="1" t="e">
        <f>IF(#REF!=#REF!,IF(K612="Stroke",IF(K613="Stroke",IF((J613-J612)&lt;0,1000+J613-J612,J613-J612),""),""),"")</f>
        <v>#REF!</v>
      </c>
      <c r="M612" s="1" t="s">
        <v>1</v>
      </c>
      <c r="N612" s="1" t="s">
        <v>2</v>
      </c>
      <c r="O612" s="1">
        <v>0</v>
      </c>
      <c r="P612" s="1" t="e">
        <f>IF(#REF!=#REF!,IF(K612="Stroke",IF(K613="Stroke",IF(#REF!=#REF!,IF(Q612=Q613,IF((J613-J612)&lt;0,1000+J613-J612-O612,J613-J612-O612),""),""),""),""),"")</f>
        <v>#REF!</v>
      </c>
      <c r="Q612" s="1">
        <v>1</v>
      </c>
      <c r="R612" s="1" t="e">
        <f>IF(#REF!&lt;&gt;#REF!,COUNTIFS($K$112:$K$1378,$K$112,#REF!,#REF!),"")</f>
        <v>#REF!</v>
      </c>
      <c r="S612" s="1" t="e">
        <f>IF(AND(#REF!&lt;&gt;#REF!,#REF!=#REF!,M612="positive",M613="negative"),1,"")</f>
        <v>#REF!</v>
      </c>
      <c r="T612" s="1" t="e">
        <f>IF(AND(#REF!=#REF!,K:K="stroke",M:M="positive",S612&lt;&gt;"1"),1,"")</f>
        <v>#REF!</v>
      </c>
      <c r="U612" s="1" t="e">
        <f>IF((AND(R612&lt;&gt;"",W612&lt;&gt;1,K:K="stroke",M:M="negative",#REF!=#REF!)),IF(W612&lt;&gt;0,"",1),"")</f>
        <v>#REF!</v>
      </c>
      <c r="V612" s="1" t="e">
        <f t="shared" si="40"/>
        <v>#REF!</v>
      </c>
      <c r="W612" s="1" t="e">
        <f>IF(#REF!&lt;&gt;#REF!,COUNTIFS($K$112:$K$1378,"up",#REF!,#REF!),"")</f>
        <v>#REF!</v>
      </c>
      <c r="X612" s="1" t="e">
        <f>IF(#REF!&lt;&gt;#REF!,COUNTIFS($K$112:$K$1378,"SRS",#REF!,#REF!),"")</f>
        <v>#REF!</v>
      </c>
      <c r="Y612" s="1" t="e">
        <f>IF(R612&lt;&gt;"",IF(R612=1,"",COUNTIFS($O$112:$O$1378,"&gt;40",#REF!,#REF!)),"")</f>
        <v>#REF!</v>
      </c>
    </row>
    <row r="613" spans="1:34" s="5" customFormat="1">
      <c r="A613" s="5">
        <f t="shared" si="41"/>
        <v>73715</v>
      </c>
      <c r="B613" s="6" t="str">
        <f t="shared" si="42"/>
        <v>20171114202835</v>
      </c>
      <c r="C613" s="5" t="str">
        <f t="shared" si="43"/>
        <v>20171114</v>
      </c>
      <c r="D613" s="5">
        <v>2017</v>
      </c>
      <c r="E613" s="5">
        <v>11</v>
      </c>
      <c r="F613" s="5">
        <v>14</v>
      </c>
      <c r="G613" s="5">
        <v>20</v>
      </c>
      <c r="H613" s="5">
        <v>28</v>
      </c>
      <c r="I613" s="5">
        <v>35</v>
      </c>
      <c r="J613" s="5">
        <v>39</v>
      </c>
      <c r="K613" s="5" t="s">
        <v>11</v>
      </c>
      <c r="L613" s="5" t="e">
        <f>IF(#REF!=#REF!,IF(K613="Stroke",IF(K614="Stroke",IF((J614-J613)&lt;0,1000+J614-J613,J614-J613),""),""),"")</f>
        <v>#REF!</v>
      </c>
      <c r="M613" s="5" t="s">
        <v>1</v>
      </c>
      <c r="N613" s="5" t="s">
        <v>2</v>
      </c>
      <c r="O613" s="5">
        <v>8</v>
      </c>
      <c r="P613" s="5" t="e">
        <f>IF(#REF!=#REF!,IF(K613="Stroke",IF(K614="Stroke",IF(#REF!=#REF!,IF(Q613=Q614,IF((J614-J613)&lt;0,1000+J614-J613-O613,J614-J613-O613),""),""),""),""),"")</f>
        <v>#REF!</v>
      </c>
      <c r="Q613" s="5">
        <v>1</v>
      </c>
      <c r="R613" s="5" t="e">
        <f>IF(#REF!&lt;&gt;#REF!,COUNTIFS($K$112:$K$1378,$K$112,#REF!,#REF!),"")</f>
        <v>#REF!</v>
      </c>
      <c r="S613" s="5" t="e">
        <f>IF(AND(#REF!&lt;&gt;#REF!,#REF!=#REF!,M613="positive",M614="negative"),1,"")</f>
        <v>#REF!</v>
      </c>
      <c r="T613" s="5" t="e">
        <f>IF(AND(#REF!=#REF!,K:K="stroke",M:M="positive",S613&lt;&gt;"1"),1,"")</f>
        <v>#REF!</v>
      </c>
      <c r="U613" s="5" t="e">
        <f>IF((AND(R613&lt;&gt;"",W613&lt;&gt;1,K:K="stroke",M:M="negative",#REF!=#REF!)),IF(W613&lt;&gt;0,"",1),"")</f>
        <v>#REF!</v>
      </c>
      <c r="V613" s="5" t="e">
        <f t="shared" si="40"/>
        <v>#REF!</v>
      </c>
      <c r="W613" s="5" t="e">
        <f>IF(#REF!&lt;&gt;#REF!,COUNTIFS($K$112:$K$1378,"up",#REF!,#REF!),"")</f>
        <v>#REF!</v>
      </c>
      <c r="X613" s="5" t="e">
        <f>IF(#REF!&lt;&gt;#REF!,COUNTIFS($K$112:$K$1378,"SRS",#REF!,#REF!),"")</f>
        <v>#REF!</v>
      </c>
      <c r="Y613" s="5" t="e">
        <f>IF(R613&lt;&gt;"",IF(R613=1,"",COUNTIFS($O$112:$O$1378,"&gt;40",#REF!,#REF!)),"")</f>
        <v>#REF!</v>
      </c>
    </row>
    <row r="614" spans="1:34">
      <c r="A614" s="1">
        <f t="shared" si="41"/>
        <v>73715</v>
      </c>
      <c r="B614" s="2" t="str">
        <f t="shared" si="42"/>
        <v>20171114202835</v>
      </c>
      <c r="C614" s="1" t="str">
        <f t="shared" si="43"/>
        <v>20171114</v>
      </c>
      <c r="D614" s="1">
        <v>2017</v>
      </c>
      <c r="E614" s="1">
        <v>11</v>
      </c>
      <c r="F614" s="1">
        <v>14</v>
      </c>
      <c r="G614" s="1">
        <v>20</v>
      </c>
      <c r="H614" s="1">
        <v>28</v>
      </c>
      <c r="I614" s="1">
        <v>35</v>
      </c>
      <c r="J614" s="1">
        <v>67</v>
      </c>
      <c r="K614" s="1" t="s">
        <v>11</v>
      </c>
      <c r="L614" s="1" t="e">
        <f>IF(#REF!=#REF!,IF(K614="Stroke",IF(K615="Stroke",IF((J615-J614)&lt;0,1000+J615-J614,J615-J614),""),""),"")</f>
        <v>#REF!</v>
      </c>
      <c r="M614" s="1" t="s">
        <v>1</v>
      </c>
      <c r="N614" s="1" t="s">
        <v>2</v>
      </c>
      <c r="O614" s="1">
        <v>351</v>
      </c>
      <c r="P614" s="1" t="e">
        <f>IF(#REF!=#REF!,IF(K614="Stroke",IF(K615="Stroke",IF(#REF!=#REF!,IF(Q614=Q615,IF((J615-J614)&lt;0,1000+J615-J614-O614,J615-J614-O614),""),""),""),""),"")</f>
        <v>#REF!</v>
      </c>
      <c r="Q614" s="1">
        <v>1</v>
      </c>
      <c r="R614" s="1" t="e">
        <f>IF(#REF!&lt;&gt;#REF!,COUNTIFS($K$112:$K$1378,$K$112,#REF!,#REF!),"")</f>
        <v>#REF!</v>
      </c>
      <c r="S614" s="1" t="e">
        <f>IF(AND(#REF!&lt;&gt;#REF!,#REF!=#REF!,M614="positive",M615="negative"),1,"")</f>
        <v>#REF!</v>
      </c>
      <c r="T614" s="1" t="e">
        <f>IF(AND(#REF!=#REF!,K:K="stroke",M:M="positive",S614&lt;&gt;"1"),1,"")</f>
        <v>#REF!</v>
      </c>
      <c r="U614" s="1" t="e">
        <f>IF((AND(R614&lt;&gt;"",W614&lt;&gt;1,K:K="stroke",M:M="negative",#REF!=#REF!)),IF(W614&lt;&gt;0,"",1),"")</f>
        <v>#REF!</v>
      </c>
      <c r="V614" s="1" t="e">
        <f t="shared" si="40"/>
        <v>#REF!</v>
      </c>
      <c r="W614" s="1" t="e">
        <f>IF(#REF!&lt;&gt;#REF!,COUNTIFS($K$112:$K$1378,"up",#REF!,#REF!),"")</f>
        <v>#REF!</v>
      </c>
      <c r="X614" s="1" t="e">
        <f>IF(#REF!&lt;&gt;#REF!,COUNTIFS($K$112:$K$1378,"SRS",#REF!,#REF!),"")</f>
        <v>#REF!</v>
      </c>
      <c r="Y614" s="1" t="e">
        <f>IF(R614&lt;&gt;"",IF(R614=1,"",COUNTIFS($O$112:$O$1378,"&gt;40",#REF!,#REF!)),"")</f>
        <v>#REF!</v>
      </c>
    </row>
    <row r="615" spans="1:34" s="5" customFormat="1">
      <c r="A615" s="1">
        <f t="shared" si="41"/>
        <v>73715</v>
      </c>
      <c r="B615" s="2" t="str">
        <f t="shared" si="42"/>
        <v>20171114202835</v>
      </c>
      <c r="C615" s="1" t="str">
        <f t="shared" si="43"/>
        <v>20171114</v>
      </c>
      <c r="D615" s="1">
        <v>2017</v>
      </c>
      <c r="E615" s="1">
        <v>11</v>
      </c>
      <c r="F615" s="1">
        <v>14</v>
      </c>
      <c r="G615" s="1">
        <v>20</v>
      </c>
      <c r="H615" s="1">
        <v>28</v>
      </c>
      <c r="I615" s="1">
        <v>35</v>
      </c>
      <c r="J615" s="1">
        <v>463</v>
      </c>
      <c r="K615" s="1" t="s">
        <v>11</v>
      </c>
      <c r="L615" s="1" t="e">
        <f>IF(#REF!=#REF!,IF(K615="Stroke",IF(K616="Stroke",IF((J616-J615)&lt;0,1000+J616-J615,J616-J615),""),""),"")</f>
        <v>#REF!</v>
      </c>
      <c r="M615" s="1" t="s">
        <v>1</v>
      </c>
      <c r="N615" s="1" t="s">
        <v>2</v>
      </c>
      <c r="O615" s="1">
        <v>7</v>
      </c>
      <c r="P615" s="1" t="e">
        <f>IF(#REF!=#REF!,IF(K615="Stroke",IF(K616="Stroke",IF(#REF!=#REF!,IF(Q615=Q616,IF((J616-J615)&lt;0,1000+J616-J615-O615,J616-J615-O615),""),""),""),""),"")</f>
        <v>#REF!</v>
      </c>
      <c r="Q615" s="1">
        <v>1</v>
      </c>
      <c r="R615" s="1" t="e">
        <f>IF(#REF!&lt;&gt;#REF!,COUNTIFS($K$112:$K$1378,$K$112,#REF!,#REF!),"")</f>
        <v>#REF!</v>
      </c>
      <c r="S615" s="1" t="e">
        <f>IF(AND(#REF!&lt;&gt;#REF!,#REF!=#REF!,M615="positive",M616="negative"),1,"")</f>
        <v>#REF!</v>
      </c>
      <c r="T615" s="1" t="e">
        <f>IF(AND(#REF!=#REF!,K:K="stroke",M:M="positive",S615&lt;&gt;"1"),1,"")</f>
        <v>#REF!</v>
      </c>
      <c r="U615" s="1" t="e">
        <f>IF((AND(R615&lt;&gt;"",W615&lt;&gt;1,K:K="stroke",M:M="negative",#REF!=#REF!)),IF(W615&lt;&gt;0,"",1),"")</f>
        <v>#REF!</v>
      </c>
      <c r="V615" s="1" t="e">
        <f t="shared" si="40"/>
        <v>#REF!</v>
      </c>
      <c r="W615" s="1" t="e">
        <f>IF(#REF!&lt;&gt;#REF!,COUNTIFS($K$112:$K$1378,"up",#REF!,#REF!),"")</f>
        <v>#REF!</v>
      </c>
      <c r="X615" s="1" t="e">
        <f>IF(#REF!&lt;&gt;#REF!,COUNTIFS($K$112:$K$1378,"SRS",#REF!,#REF!),"")</f>
        <v>#REF!</v>
      </c>
      <c r="Y615" s="1" t="e">
        <f>IF(R615&lt;&gt;"",IF(R615=1,"",COUNTIFS($O$112:$O$1378,"&gt;40",#REF!,#REF!)),"")</f>
        <v>#REF!</v>
      </c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s="5" customFormat="1">
      <c r="A616" s="1">
        <f t="shared" si="41"/>
        <v>73715</v>
      </c>
      <c r="B616" s="2" t="str">
        <f t="shared" si="42"/>
        <v>20171114202835</v>
      </c>
      <c r="C616" s="1" t="str">
        <f t="shared" si="43"/>
        <v>20171114</v>
      </c>
      <c r="D616" s="1">
        <v>2017</v>
      </c>
      <c r="E616" s="1">
        <v>11</v>
      </c>
      <c r="F616" s="1">
        <v>14</v>
      </c>
      <c r="G616" s="1">
        <v>20</v>
      </c>
      <c r="H616" s="1">
        <v>28</v>
      </c>
      <c r="I616" s="1">
        <v>35</v>
      </c>
      <c r="J616" s="1">
        <v>542</v>
      </c>
      <c r="K616" s="1" t="s">
        <v>11</v>
      </c>
      <c r="L616" s="1" t="e">
        <f>IF(#REF!=#REF!,IF(K616="Stroke",IF(K617="Stroke",IF((J617-J616)&lt;0,1000+J617-J616,J617-J616),""),""),"")</f>
        <v>#REF!</v>
      </c>
      <c r="M616" s="1" t="s">
        <v>1</v>
      </c>
      <c r="N616" s="1" t="s">
        <v>2</v>
      </c>
      <c r="O616" s="1">
        <v>39</v>
      </c>
      <c r="P616" s="1" t="e">
        <f>IF(#REF!=#REF!,IF(K616="Stroke",IF(K617="Stroke",IF(#REF!=#REF!,IF(Q616=Q617,IF((J617-J616)&lt;0,1000+J617-J616-O616,J617-J616-O616),""),""),""),""),"")</f>
        <v>#REF!</v>
      </c>
      <c r="Q616" s="1">
        <v>1</v>
      </c>
      <c r="R616" s="1" t="e">
        <f>IF(#REF!&lt;&gt;#REF!,COUNTIFS($K$112:$K$1378,$K$112,#REF!,#REF!),"")</f>
        <v>#REF!</v>
      </c>
      <c r="S616" s="1" t="e">
        <f>IF(AND(#REF!&lt;&gt;#REF!,#REF!=#REF!,M616="positive",M617="negative"),1,"")</f>
        <v>#REF!</v>
      </c>
      <c r="T616" s="1" t="e">
        <f>IF(AND(#REF!=#REF!,K:K="stroke",M:M="positive",S616&lt;&gt;"1"),1,"")</f>
        <v>#REF!</v>
      </c>
      <c r="U616" s="1" t="e">
        <f>IF((AND(R616&lt;&gt;"",W616&lt;&gt;1,K:K="stroke",M:M="negative",#REF!=#REF!)),IF(W616&lt;&gt;0,"",1),"")</f>
        <v>#REF!</v>
      </c>
      <c r="V616" s="1" t="e">
        <f t="shared" si="40"/>
        <v>#REF!</v>
      </c>
      <c r="W616" s="1" t="e">
        <f>IF(#REF!&lt;&gt;#REF!,COUNTIFS($K$112:$K$1378,"up",#REF!,#REF!),"")</f>
        <v>#REF!</v>
      </c>
      <c r="X616" s="1" t="e">
        <f>IF(#REF!&lt;&gt;#REF!,COUNTIFS($K$112:$K$1378,"SRS",#REF!,#REF!),"")</f>
        <v>#REF!</v>
      </c>
      <c r="Y616" s="1" t="e">
        <f>IF(R616&lt;&gt;"",IF(R616=1,"",COUNTIFS($O$112:$O$1378,"&gt;40",#REF!,#REF!)),"")</f>
        <v>#REF!</v>
      </c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s="5" customFormat="1">
      <c r="A617" s="1">
        <f t="shared" si="41"/>
        <v>73715</v>
      </c>
      <c r="B617" s="2" t="str">
        <f t="shared" si="42"/>
        <v>20171114202835</v>
      </c>
      <c r="C617" s="1" t="str">
        <f t="shared" si="43"/>
        <v>20171114</v>
      </c>
      <c r="D617" s="1">
        <v>2017</v>
      </c>
      <c r="E617" s="1">
        <v>11</v>
      </c>
      <c r="F617" s="1">
        <v>14</v>
      </c>
      <c r="G617" s="1">
        <v>20</v>
      </c>
      <c r="H617" s="1">
        <v>28</v>
      </c>
      <c r="I617" s="1">
        <v>35</v>
      </c>
      <c r="J617" s="1">
        <v>609</v>
      </c>
      <c r="K617" s="1" t="s">
        <v>16</v>
      </c>
      <c r="L617" s="1" t="e">
        <f>IF(#REF!=#REF!,IF(K617="Stroke",IF(K618="Stroke",IF((J618-J617)&lt;0,1000+J618-J617,J618-J617),""),""),"")</f>
        <v>#REF!</v>
      </c>
      <c r="M617" s="1" t="s">
        <v>1</v>
      </c>
      <c r="N617" s="1" t="s">
        <v>2</v>
      </c>
      <c r="O617" s="1">
        <v>0</v>
      </c>
      <c r="P617" s="1" t="e">
        <f>IF(#REF!=#REF!,IF(K617="Stroke",IF(K618="Stroke",IF(#REF!=#REF!,IF(Q617=Q618,IF((J618-J617)&lt;0,1000+J618-J617-O617,J618-J617-O617),""),""),""),""),"")</f>
        <v>#REF!</v>
      </c>
      <c r="Q617" s="1"/>
      <c r="R617" s="1" t="e">
        <f>IF(#REF!&lt;&gt;#REF!,COUNTIFS($K$112:$K$1378,$K$112,#REF!,#REF!),"")</f>
        <v>#REF!</v>
      </c>
      <c r="S617" s="1" t="e">
        <f>IF(AND(#REF!&lt;&gt;#REF!,#REF!=#REF!,M617="positive",M618="negative"),1,"")</f>
        <v>#REF!</v>
      </c>
      <c r="T617" s="1" t="e">
        <f>IF(AND(#REF!=#REF!,K:K="stroke",M:M="positive",S617&lt;&gt;"1"),1,"")</f>
        <v>#REF!</v>
      </c>
      <c r="U617" s="1" t="e">
        <f>IF((AND(R617&lt;&gt;"",W617&lt;&gt;1,K:K="stroke",M:M="negative",#REF!=#REF!)),IF(W617&lt;&gt;0,"",1),"")</f>
        <v>#REF!</v>
      </c>
      <c r="V617" s="1" t="e">
        <f t="shared" si="40"/>
        <v>#REF!</v>
      </c>
      <c r="W617" s="1" t="e">
        <f>IF(#REF!&lt;&gt;#REF!,COUNTIFS($K$112:$K$1378,"up",#REF!,#REF!),"")</f>
        <v>#REF!</v>
      </c>
      <c r="X617" s="1" t="e">
        <f>IF(#REF!&lt;&gt;#REF!,COUNTIFS($K$112:$K$1378,"SRS",#REF!,#REF!),"")</f>
        <v>#REF!</v>
      </c>
      <c r="Y617" s="1" t="e">
        <f>IF(R617&lt;&gt;"",IF(R617=1,"",COUNTIFS($O$112:$O$1378,"&gt;40",#REF!,#REF!)),"")</f>
        <v>#REF!</v>
      </c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s="5" customFormat="1">
      <c r="A618" s="1">
        <f t="shared" si="41"/>
        <v>73715</v>
      </c>
      <c r="B618" s="2" t="str">
        <f t="shared" si="42"/>
        <v>20171114202835</v>
      </c>
      <c r="C618" s="1" t="str">
        <f t="shared" si="43"/>
        <v>20171114</v>
      </c>
      <c r="D618" s="1">
        <v>2017</v>
      </c>
      <c r="E618" s="1">
        <v>11</v>
      </c>
      <c r="F618" s="1">
        <v>14</v>
      </c>
      <c r="G618" s="1">
        <v>20</v>
      </c>
      <c r="H618" s="1">
        <v>28</v>
      </c>
      <c r="I618" s="1">
        <v>35</v>
      </c>
      <c r="J618" s="1">
        <v>709</v>
      </c>
      <c r="K618" s="1" t="s">
        <v>11</v>
      </c>
      <c r="L618" s="1" t="e">
        <f>IF(#REF!=#REF!,IF(K618="Stroke",IF(K619="Stroke",IF((J619-J618)&lt;0,1000+J619-J618,J619-J618),""),""),"")</f>
        <v>#REF!</v>
      </c>
      <c r="M618" s="1" t="s">
        <v>1</v>
      </c>
      <c r="N618" s="1" t="s">
        <v>2</v>
      </c>
      <c r="O618" s="1">
        <v>49</v>
      </c>
      <c r="P618" s="1" t="e">
        <f>IF(#REF!=#REF!,IF(K618="Stroke",IF(K619="Stroke",IF(#REF!=#REF!,IF(Q618=Q619,IF((J619-J618)&lt;0,1000+J619-J618-O618,J619-J618-O618),""),""),""),""),"")</f>
        <v>#REF!</v>
      </c>
      <c r="Q618" s="1">
        <v>1</v>
      </c>
      <c r="R618" s="1" t="e">
        <f>IF(#REF!&lt;&gt;#REF!,COUNTIFS($K$112:$K$1378,$K$112,#REF!,#REF!),"")</f>
        <v>#REF!</v>
      </c>
      <c r="S618" s="1" t="e">
        <f>IF(AND(#REF!&lt;&gt;#REF!,#REF!=#REF!,M618="positive",M619="negative"),1,"")</f>
        <v>#REF!</v>
      </c>
      <c r="T618" s="1" t="e">
        <f>IF(AND(#REF!=#REF!,K:K="stroke",M:M="positive",S618&lt;&gt;"1"),1,"")</f>
        <v>#REF!</v>
      </c>
      <c r="U618" s="1" t="e">
        <f>IF((AND(R618&lt;&gt;"",W618&lt;&gt;1,K:K="stroke",M:M="negative",#REF!=#REF!)),IF(W618&lt;&gt;0,"",1),"")</f>
        <v>#REF!</v>
      </c>
      <c r="V618" s="1" t="e">
        <f t="shared" si="40"/>
        <v>#REF!</v>
      </c>
      <c r="W618" s="1" t="e">
        <f>IF(#REF!&lt;&gt;#REF!,COUNTIFS($K$112:$K$1378,"up",#REF!,#REF!),"")</f>
        <v>#REF!</v>
      </c>
      <c r="X618" s="1" t="e">
        <f>IF(#REF!&lt;&gt;#REF!,COUNTIFS($K$112:$K$1378,"SRS",#REF!,#REF!),"")</f>
        <v>#REF!</v>
      </c>
      <c r="Y618" s="1" t="e">
        <f>IF(R618&lt;&gt;"",IF(R618=1,"",COUNTIFS($O$112:$O$1378,"&gt;40",#REF!,#REF!)),"")</f>
        <v>#REF!</v>
      </c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>
      <c r="A619" s="5">
        <f t="shared" si="41"/>
        <v>52876</v>
      </c>
      <c r="B619" s="6" t="str">
        <f t="shared" si="42"/>
        <v>20171122144116</v>
      </c>
      <c r="C619" s="5" t="str">
        <f t="shared" si="43"/>
        <v>20171122</v>
      </c>
      <c r="D619" s="5">
        <v>2017</v>
      </c>
      <c r="E619" s="5">
        <v>11</v>
      </c>
      <c r="F619" s="5">
        <v>22</v>
      </c>
      <c r="G619" s="5">
        <v>14</v>
      </c>
      <c r="H619" s="5">
        <v>41</v>
      </c>
      <c r="I619" s="5">
        <v>16</v>
      </c>
      <c r="J619" s="5">
        <v>547</v>
      </c>
      <c r="K619" s="5" t="s">
        <v>0</v>
      </c>
      <c r="L619" s="5" t="e">
        <f>IF(#REF!=#REF!,IF(K619="Stroke",IF(K620="Stroke",IF((J620-J619)&lt;0,1000+J620-J619,J620-J619),""),""),"")</f>
        <v>#REF!</v>
      </c>
      <c r="M619" s="5" t="s">
        <v>1</v>
      </c>
      <c r="N619" s="5" t="s">
        <v>2</v>
      </c>
      <c r="O619" s="5">
        <v>10</v>
      </c>
      <c r="P619" s="5" t="e">
        <f>IF(#REF!=#REF!,IF(K619="Stroke",IF(K620="Stroke",IF(#REF!=#REF!,IF(Q619=Q620,IF((J620-J619)&lt;0,1000+J620-J619-O619,J620-J619-O619),""),""),""),""),"")</f>
        <v>#REF!</v>
      </c>
      <c r="Q619" s="5">
        <v>1</v>
      </c>
      <c r="R619" s="5" t="e">
        <f>IF(#REF!&lt;&gt;#REF!,COUNTIFS($K$112:$K$1378,$K$112,#REF!,#REF!),"")</f>
        <v>#REF!</v>
      </c>
      <c r="S619" s="5" t="e">
        <f>IF(AND(#REF!&lt;&gt;#REF!,#REF!=#REF!,M619="positive",M620="negative"),1,"")</f>
        <v>#REF!</v>
      </c>
      <c r="T619" s="5" t="e">
        <f>IF(AND(#REF!=#REF!,K:K="stroke",M:M="positive",S619&lt;&gt;"1"),1,"")</f>
        <v>#REF!</v>
      </c>
      <c r="U619" s="5" t="e">
        <f>IF((AND(R619&lt;&gt;"",W619&lt;&gt;1,K:K="stroke",M:M="negative",#REF!=#REF!)),IF(W619&lt;&gt;0,"",1),"")</f>
        <v>#REF!</v>
      </c>
      <c r="V619" s="5" t="e">
        <f t="shared" si="40"/>
        <v>#REF!</v>
      </c>
      <c r="W619" s="5" t="e">
        <f>IF(#REF!&lt;&gt;#REF!,COUNTIFS($K$112:$K$1378,"up",#REF!,#REF!),"")</f>
        <v>#REF!</v>
      </c>
      <c r="X619" s="5" t="e">
        <f>IF(#REF!&lt;&gt;#REF!,COUNTIFS($K$112:$K$1378,"SRS",#REF!,#REF!),"")</f>
        <v>#REF!</v>
      </c>
      <c r="Y619" s="5" t="e">
        <f>IF(R619&lt;&gt;"",IF(R619=1,"",COUNTIFS($O$112:$O$1378,"&gt;40",#REF!,#REF!)),"")</f>
        <v>#REF!</v>
      </c>
      <c r="Z619" s="5" t="s">
        <v>55</v>
      </c>
      <c r="AA619" s="5"/>
      <c r="AB619" s="5"/>
      <c r="AC619" s="5"/>
      <c r="AD619" s="5"/>
      <c r="AE619" s="5"/>
      <c r="AF619" s="5"/>
      <c r="AG619" s="5"/>
      <c r="AH619" s="5"/>
    </row>
    <row r="620" spans="1:34">
      <c r="A620" s="1">
        <f t="shared" si="41"/>
        <v>52876</v>
      </c>
      <c r="B620" s="2" t="str">
        <f t="shared" si="42"/>
        <v>20171122144116</v>
      </c>
      <c r="C620" s="1" t="str">
        <f t="shared" si="43"/>
        <v>20171122</v>
      </c>
      <c r="D620" s="1">
        <v>2017</v>
      </c>
      <c r="E620" s="1">
        <v>11</v>
      </c>
      <c r="F620" s="1">
        <v>22</v>
      </c>
      <c r="G620" s="1">
        <v>14</v>
      </c>
      <c r="H620" s="1">
        <v>41</v>
      </c>
      <c r="I620" s="1">
        <v>16</v>
      </c>
      <c r="J620" s="1">
        <v>584</v>
      </c>
      <c r="K620" s="1" t="s">
        <v>0</v>
      </c>
      <c r="L620" s="1" t="e">
        <f>IF(#REF!=#REF!,IF(K620="Stroke",IF(K621="Stroke",IF((J621-J620)&lt;0,1000+J621-J620,J621-J620),""),""),"")</f>
        <v>#REF!</v>
      </c>
      <c r="M620" s="1" t="s">
        <v>1</v>
      </c>
      <c r="N620" s="1" t="s">
        <v>2</v>
      </c>
      <c r="O620" s="1">
        <v>14</v>
      </c>
      <c r="P620" s="1" t="e">
        <f>IF(#REF!=#REF!,IF(K620="Stroke",IF(K621="Stroke",IF(#REF!=#REF!,IF(Q620=Q621,IF((J621-J620)&lt;0,1000+J621-J620-O620,J621-J620-O620),""),""),""),""),"")</f>
        <v>#REF!</v>
      </c>
      <c r="Q620" s="1">
        <v>1</v>
      </c>
      <c r="R620" s="1" t="e">
        <f>IF(#REF!&lt;&gt;#REF!,COUNTIFS($K$112:$K$1378,$K$112,#REF!,#REF!),"")</f>
        <v>#REF!</v>
      </c>
      <c r="S620" s="1" t="e">
        <f>IF(AND(#REF!&lt;&gt;#REF!,#REF!=#REF!,M620="positive",M621="negative"),1,"")</f>
        <v>#REF!</v>
      </c>
      <c r="T620" s="1" t="e">
        <f>IF(AND(#REF!=#REF!,K:K="stroke",M:M="positive",S620&lt;&gt;"1"),1,"")</f>
        <v>#REF!</v>
      </c>
      <c r="U620" s="1" t="e">
        <f>IF((AND(R620&lt;&gt;"",W620&lt;&gt;1,K:K="stroke",M:M="negative",#REF!=#REF!)),IF(W620&lt;&gt;0,"",1),"")</f>
        <v>#REF!</v>
      </c>
      <c r="V620" s="1" t="e">
        <f t="shared" si="40"/>
        <v>#REF!</v>
      </c>
      <c r="W620" s="1" t="e">
        <f>IF(#REF!&lt;&gt;#REF!,COUNTIFS($K$112:$K$1378,"up",#REF!,#REF!),"")</f>
        <v>#REF!</v>
      </c>
      <c r="X620" s="1" t="e">
        <f>IF(#REF!&lt;&gt;#REF!,COUNTIFS($K$112:$K$1378,"SRS",#REF!,#REF!),"")</f>
        <v>#REF!</v>
      </c>
      <c r="Y620" s="1" t="e">
        <f>IF(R620&lt;&gt;"",IF(R620=1,"",COUNTIFS($O$112:$O$1378,"&gt;40",#REF!,#REF!)),"")</f>
        <v>#REF!</v>
      </c>
    </row>
    <row r="621" spans="1:34">
      <c r="A621" s="1">
        <f t="shared" si="41"/>
        <v>52876</v>
      </c>
      <c r="B621" s="2" t="str">
        <f t="shared" si="42"/>
        <v>20171122144116</v>
      </c>
      <c r="C621" s="1" t="str">
        <f t="shared" si="43"/>
        <v>20171122</v>
      </c>
      <c r="D621" s="1">
        <v>2017</v>
      </c>
      <c r="E621" s="1">
        <v>11</v>
      </c>
      <c r="F621" s="1">
        <v>22</v>
      </c>
      <c r="G621" s="1">
        <v>14</v>
      </c>
      <c r="H621" s="1">
        <v>41</v>
      </c>
      <c r="I621" s="1">
        <v>16</v>
      </c>
      <c r="J621" s="1">
        <v>588</v>
      </c>
      <c r="K621" s="1" t="s">
        <v>16</v>
      </c>
      <c r="L621" s="1" t="e">
        <f>IF(#REF!=#REF!,IF(K621="Stroke",IF(K622="Stroke",IF((J622-J621)&lt;0,1000+J622-J621,J622-J621),""),""),"")</f>
        <v>#REF!</v>
      </c>
      <c r="M621" s="1" t="s">
        <v>1</v>
      </c>
      <c r="N621" s="1" t="s">
        <v>2</v>
      </c>
      <c r="O621" s="1">
        <v>0</v>
      </c>
      <c r="P621" s="1" t="e">
        <f>IF(#REF!=#REF!,IF(K621="Stroke",IF(K622="Stroke",IF(#REF!=#REF!,IF(Q621=Q622,IF((J622-J621)&lt;0,1000+J622-J621-O621,J622-J621-O621),""),""),""),""),"")</f>
        <v>#REF!</v>
      </c>
      <c r="R621" s="1" t="e">
        <f>IF(#REF!&lt;&gt;#REF!,COUNTIFS($K$112:$K$1378,$K$112,#REF!,#REF!),"")</f>
        <v>#REF!</v>
      </c>
      <c r="S621" s="1" t="e">
        <f>IF(AND(#REF!&lt;&gt;#REF!,#REF!=#REF!,M621="positive",M622="negative"),1,"")</f>
        <v>#REF!</v>
      </c>
      <c r="T621" s="1" t="e">
        <f>IF(AND(#REF!=#REF!,K:K="stroke",M:M="positive",S621&lt;&gt;"1"),1,"")</f>
        <v>#REF!</v>
      </c>
      <c r="U621" s="1" t="e">
        <f>IF((AND(R621&lt;&gt;"",W621&lt;&gt;1,K:K="stroke",M:M="negative",#REF!=#REF!)),IF(W621&lt;&gt;0,"",1),"")</f>
        <v>#REF!</v>
      </c>
      <c r="V621" s="1" t="e">
        <f t="shared" si="40"/>
        <v>#REF!</v>
      </c>
      <c r="W621" s="1" t="e">
        <f>IF(#REF!&lt;&gt;#REF!,COUNTIFS($K$112:$K$1378,"up",#REF!,#REF!),"")</f>
        <v>#REF!</v>
      </c>
      <c r="X621" s="1" t="e">
        <f>IF(#REF!&lt;&gt;#REF!,COUNTIFS($K$112:$K$1378,"SRS",#REF!,#REF!),"")</f>
        <v>#REF!</v>
      </c>
      <c r="Y621" s="1" t="e">
        <f>IF(R621&lt;&gt;"",IF(R621=1,"",COUNTIFS($O$112:$O$1378,"&gt;40",#REF!,#REF!)),"")</f>
        <v>#REF!</v>
      </c>
    </row>
    <row r="622" spans="1:34">
      <c r="A622" s="1">
        <f t="shared" si="41"/>
        <v>52876</v>
      </c>
      <c r="B622" s="2" t="str">
        <f t="shared" si="42"/>
        <v>20171122144116</v>
      </c>
      <c r="C622" s="1" t="str">
        <f t="shared" si="43"/>
        <v>20171122</v>
      </c>
      <c r="D622" s="1">
        <v>2017</v>
      </c>
      <c r="E622" s="1">
        <v>11</v>
      </c>
      <c r="F622" s="1">
        <v>22</v>
      </c>
      <c r="G622" s="1">
        <v>14</v>
      </c>
      <c r="H622" s="1">
        <v>41</v>
      </c>
      <c r="I622" s="1">
        <v>16</v>
      </c>
      <c r="J622" s="1">
        <v>789</v>
      </c>
      <c r="K622" s="1" t="s">
        <v>0</v>
      </c>
      <c r="L622" s="1" t="e">
        <f>IF(#REF!=#REF!,IF(K622="Stroke",IF(K623="Stroke",IF((J623-J622)&lt;0,1000+J623-J622,J623-J622),""),""),"")</f>
        <v>#REF!</v>
      </c>
      <c r="M622" s="1" t="s">
        <v>1</v>
      </c>
      <c r="N622" s="1" t="s">
        <v>2</v>
      </c>
      <c r="O622" s="1">
        <v>9</v>
      </c>
      <c r="P622" s="1" t="e">
        <f>IF(#REF!=#REF!,IF(K622="Stroke",IF(K623="Stroke",IF(#REF!=#REF!,IF(Q622=Q623,IF((J623-J622)&lt;0,1000+J623-J622-O622,J623-J622-O622),""),""),""),""),"")</f>
        <v>#REF!</v>
      </c>
      <c r="Q622" s="1">
        <v>2</v>
      </c>
      <c r="R622" s="1" t="e">
        <f>IF(#REF!&lt;&gt;#REF!,COUNTIFS($K$112:$K$1378,$K$112,#REF!,#REF!),"")</f>
        <v>#REF!</v>
      </c>
      <c r="S622" s="1" t="e">
        <f>IF(AND(#REF!&lt;&gt;#REF!,#REF!=#REF!,M622="positive",M623="negative"),1,"")</f>
        <v>#REF!</v>
      </c>
      <c r="T622" s="1" t="e">
        <f>IF(AND(#REF!=#REF!,K:K="stroke",M:M="positive",S622&lt;&gt;"1"),1,"")</f>
        <v>#REF!</v>
      </c>
      <c r="U622" s="1" t="e">
        <f>IF((AND(R622&lt;&gt;"",W622&lt;&gt;1,K:K="stroke",M:M="negative",#REF!=#REF!)),IF(W622&lt;&gt;0,"",1),"")</f>
        <v>#REF!</v>
      </c>
      <c r="V622" s="1" t="e">
        <f t="shared" ref="V622:V685" si="44">IF(R622="","",(SUM(S622:U622)+W622))</f>
        <v>#REF!</v>
      </c>
      <c r="W622" s="1" t="e">
        <f>IF(#REF!&lt;&gt;#REF!,COUNTIFS($K$112:$K$1378,"up",#REF!,#REF!),"")</f>
        <v>#REF!</v>
      </c>
      <c r="X622" s="1" t="e">
        <f>IF(#REF!&lt;&gt;#REF!,COUNTIFS($K$112:$K$1378,"SRS",#REF!,#REF!),"")</f>
        <v>#REF!</v>
      </c>
      <c r="Y622" s="1" t="e">
        <f>IF(R622&lt;&gt;"",IF(R622=1,"",COUNTIFS($O$112:$O$1378,"&gt;40",#REF!,#REF!)),"")</f>
        <v>#REF!</v>
      </c>
      <c r="Z622" s="1" t="s">
        <v>56</v>
      </c>
    </row>
    <row r="623" spans="1:34">
      <c r="A623" s="1">
        <f t="shared" si="41"/>
        <v>52876</v>
      </c>
      <c r="B623" s="2" t="str">
        <f t="shared" si="42"/>
        <v>20171122144116</v>
      </c>
      <c r="C623" s="1" t="str">
        <f t="shared" si="43"/>
        <v>20171122</v>
      </c>
      <c r="D623" s="1">
        <v>2017</v>
      </c>
      <c r="E623" s="1">
        <v>11</v>
      </c>
      <c r="F623" s="1">
        <v>22</v>
      </c>
      <c r="G623" s="1">
        <v>14</v>
      </c>
      <c r="H623" s="1">
        <v>41</v>
      </c>
      <c r="I623" s="1">
        <v>16</v>
      </c>
      <c r="J623" s="1">
        <v>816</v>
      </c>
      <c r="K623" s="1" t="s">
        <v>0</v>
      </c>
      <c r="L623" s="1" t="e">
        <f>IF(#REF!=#REF!,IF(K623="Stroke",IF(K624="Stroke",IF((J624-J623)&lt;0,1000+J624-J623,J624-J623),""),""),"")</f>
        <v>#REF!</v>
      </c>
      <c r="M623" s="1" t="s">
        <v>1</v>
      </c>
      <c r="N623" s="1" t="s">
        <v>2</v>
      </c>
      <c r="O623" s="1">
        <v>6</v>
      </c>
      <c r="P623" s="1" t="e">
        <f>IF(#REF!=#REF!,IF(K623="Stroke",IF(K624="Stroke",IF(#REF!=#REF!,IF(Q623=Q624,IF((J624-J623)&lt;0,1000+J624-J623-O623,J624-J623-O623),""),""),""),""),"")</f>
        <v>#REF!</v>
      </c>
      <c r="Q623" s="1">
        <v>2</v>
      </c>
      <c r="R623" s="1" t="e">
        <f>IF(#REF!&lt;&gt;#REF!,COUNTIFS($K$112:$K$1378,$K$112,#REF!,#REF!),"")</f>
        <v>#REF!</v>
      </c>
      <c r="S623" s="1" t="e">
        <f>IF(AND(#REF!&lt;&gt;#REF!,#REF!=#REF!,M623="positive",M624="negative"),1,"")</f>
        <v>#REF!</v>
      </c>
      <c r="T623" s="1" t="e">
        <f>IF(AND(#REF!=#REF!,K:K="stroke",M:M="positive",S623&lt;&gt;"1"),1,"")</f>
        <v>#REF!</v>
      </c>
      <c r="U623" s="1" t="e">
        <f>IF((AND(R623&lt;&gt;"",W623&lt;&gt;1,K:K="stroke",M:M="negative",#REF!=#REF!)),IF(W623&lt;&gt;0,"",1),"")</f>
        <v>#REF!</v>
      </c>
      <c r="V623" s="1" t="e">
        <f t="shared" si="44"/>
        <v>#REF!</v>
      </c>
      <c r="W623" s="1" t="e">
        <f>IF(#REF!&lt;&gt;#REF!,COUNTIFS($K$112:$K$1378,"up",#REF!,#REF!),"")</f>
        <v>#REF!</v>
      </c>
      <c r="X623" s="1" t="e">
        <f>IF(#REF!&lt;&gt;#REF!,COUNTIFS($K$112:$K$1378,"SRS",#REF!,#REF!),"")</f>
        <v>#REF!</v>
      </c>
      <c r="Y623" s="1" t="e">
        <f>IF(R623&lt;&gt;"",IF(R623=1,"",COUNTIFS($O$112:$O$1378,"&gt;40",#REF!,#REF!)),"")</f>
        <v>#REF!</v>
      </c>
    </row>
    <row r="624" spans="1:34">
      <c r="A624" s="1">
        <f t="shared" si="41"/>
        <v>52876</v>
      </c>
      <c r="B624" s="2" t="str">
        <f t="shared" si="42"/>
        <v>20171122144116</v>
      </c>
      <c r="C624" s="1" t="str">
        <f t="shared" si="43"/>
        <v>20171122</v>
      </c>
      <c r="D624" s="1">
        <v>2017</v>
      </c>
      <c r="E624" s="1">
        <v>11</v>
      </c>
      <c r="F624" s="1">
        <v>22</v>
      </c>
      <c r="G624" s="1">
        <v>14</v>
      </c>
      <c r="H624" s="1">
        <v>41</v>
      </c>
      <c r="I624" s="1">
        <v>16</v>
      </c>
      <c r="J624" s="1">
        <v>864</v>
      </c>
      <c r="K624" s="1" t="s">
        <v>0</v>
      </c>
      <c r="L624" s="1" t="e">
        <f>IF(#REF!=#REF!,IF(K624="Stroke",IF(K625="Stroke",IF((J625-J624)&lt;0,1000+J625-J624,J625-J624),""),""),"")</f>
        <v>#REF!</v>
      </c>
      <c r="M624" s="1" t="s">
        <v>1</v>
      </c>
      <c r="N624" s="1" t="s">
        <v>2</v>
      </c>
      <c r="O624" s="1">
        <v>30</v>
      </c>
      <c r="P624" s="1" t="e">
        <f>IF(#REF!=#REF!,IF(K624="Stroke",IF(K625="Stroke",IF(#REF!=#REF!,IF(Q624=Q625,IF((J625-J624)&lt;0,1000+J625-J624-O624,J625-J624-O624),""),""),""),""),"")</f>
        <v>#REF!</v>
      </c>
      <c r="Q624" s="1">
        <v>2</v>
      </c>
      <c r="R624" s="1" t="e">
        <f>IF(#REF!&lt;&gt;#REF!,COUNTIFS($K$112:$K$1378,$K$112,#REF!,#REF!),"")</f>
        <v>#REF!</v>
      </c>
      <c r="S624" s="1" t="e">
        <f>IF(AND(#REF!&lt;&gt;#REF!,#REF!=#REF!,M624="positive",M625="negative"),1,"")</f>
        <v>#REF!</v>
      </c>
      <c r="T624" s="1" t="e">
        <f>IF(AND(#REF!=#REF!,K:K="stroke",M:M="positive",S624&lt;&gt;"1"),1,"")</f>
        <v>#REF!</v>
      </c>
      <c r="U624" s="1" t="e">
        <f>IF((AND(R624&lt;&gt;"",W624&lt;&gt;1,K:K="stroke",M:M="negative",#REF!=#REF!)),IF(W624&lt;&gt;0,"",1),"")</f>
        <v>#REF!</v>
      </c>
      <c r="V624" s="1" t="e">
        <f t="shared" si="44"/>
        <v>#REF!</v>
      </c>
      <c r="W624" s="1" t="e">
        <f>IF(#REF!&lt;&gt;#REF!,COUNTIFS($K$112:$K$1378,"up",#REF!,#REF!),"")</f>
        <v>#REF!</v>
      </c>
      <c r="X624" s="1" t="e">
        <f>IF(#REF!&lt;&gt;#REF!,COUNTIFS($K$112:$K$1378,"SRS",#REF!,#REF!),"")</f>
        <v>#REF!</v>
      </c>
      <c r="Y624" s="1" t="e">
        <f>IF(R624&lt;&gt;"",IF(R624=1,"",COUNTIFS($O$112:$O$1378,"&gt;40",#REF!,#REF!)),"")</f>
        <v>#REF!</v>
      </c>
    </row>
    <row r="625" spans="1:34">
      <c r="A625" s="1">
        <f t="shared" si="41"/>
        <v>52876</v>
      </c>
      <c r="B625" s="2" t="str">
        <f t="shared" si="42"/>
        <v>20171122144116</v>
      </c>
      <c r="C625" s="1" t="str">
        <f t="shared" si="43"/>
        <v>20171122</v>
      </c>
      <c r="D625" s="1">
        <v>2017</v>
      </c>
      <c r="E625" s="1">
        <v>11</v>
      </c>
      <c r="F625" s="1">
        <v>22</v>
      </c>
      <c r="G625" s="1">
        <v>14</v>
      </c>
      <c r="H625" s="1">
        <v>41</v>
      </c>
      <c r="I625" s="1">
        <v>16</v>
      </c>
      <c r="J625" s="1">
        <v>920</v>
      </c>
      <c r="K625" s="1" t="s">
        <v>0</v>
      </c>
      <c r="L625" s="1" t="e">
        <f>IF(#REF!=#REF!,IF(K625="Stroke",IF(K626="Stroke",IF((J626-J625)&lt;0,1000+J626-J625,J626-J625),""),""),"")</f>
        <v>#REF!</v>
      </c>
      <c r="M625" s="1" t="s">
        <v>1</v>
      </c>
      <c r="N625" s="1" t="s">
        <v>2</v>
      </c>
      <c r="O625" s="1">
        <v>5</v>
      </c>
      <c r="P625" s="1" t="e">
        <f>IF(#REF!=#REF!,IF(K625="Stroke",IF(K626="Stroke",IF(#REF!=#REF!,IF(Q625=Q626,IF((J626-J625)&lt;0,1000+J626-J625-O625,J626-J625-O625),""),""),""),""),"")</f>
        <v>#REF!</v>
      </c>
      <c r="Q625" s="1">
        <v>2</v>
      </c>
      <c r="R625" s="1" t="e">
        <f>IF(#REF!&lt;&gt;#REF!,COUNTIFS($K$112:$K$1378,$K$112,#REF!,#REF!),"")</f>
        <v>#REF!</v>
      </c>
      <c r="S625" s="1" t="e">
        <f>IF(AND(#REF!&lt;&gt;#REF!,#REF!=#REF!,M625="positive",M626="negative"),1,"")</f>
        <v>#REF!</v>
      </c>
      <c r="T625" s="1" t="e">
        <f>IF(AND(#REF!=#REF!,K:K="stroke",M:M="positive",S625&lt;&gt;"1"),1,"")</f>
        <v>#REF!</v>
      </c>
      <c r="U625" s="1" t="e">
        <f>IF((AND(R625&lt;&gt;"",W625&lt;&gt;1,K:K="stroke",M:M="negative",#REF!=#REF!)),IF(W625&lt;&gt;0,"",1),"")</f>
        <v>#REF!</v>
      </c>
      <c r="V625" s="1" t="e">
        <f t="shared" si="44"/>
        <v>#REF!</v>
      </c>
      <c r="W625" s="1" t="e">
        <f>IF(#REF!&lt;&gt;#REF!,COUNTIFS($K$112:$K$1378,"up",#REF!,#REF!),"")</f>
        <v>#REF!</v>
      </c>
      <c r="X625" s="1" t="e">
        <f>IF(#REF!&lt;&gt;#REF!,COUNTIFS($K$112:$K$1378,"SRS",#REF!,#REF!),"")</f>
        <v>#REF!</v>
      </c>
      <c r="Y625" s="1" t="e">
        <f>IF(R625&lt;&gt;"",IF(R625=1,"",COUNTIFS($O$112:$O$1378,"&gt;40",#REF!,#REF!)),"")</f>
        <v>#REF!</v>
      </c>
    </row>
    <row r="626" spans="1:34" s="5" customFormat="1">
      <c r="A626" s="1">
        <f t="shared" si="41"/>
        <v>52876</v>
      </c>
      <c r="B626" s="2" t="str">
        <f t="shared" si="42"/>
        <v>20171122144116</v>
      </c>
      <c r="C626" s="1" t="str">
        <f t="shared" si="43"/>
        <v>20171122</v>
      </c>
      <c r="D626" s="1">
        <v>2017</v>
      </c>
      <c r="E626" s="1">
        <v>11</v>
      </c>
      <c r="F626" s="1">
        <v>22</v>
      </c>
      <c r="G626" s="1">
        <v>14</v>
      </c>
      <c r="H626" s="1">
        <v>41</v>
      </c>
      <c r="I626" s="1">
        <v>16</v>
      </c>
      <c r="J626" s="1">
        <v>955</v>
      </c>
      <c r="K626" s="1" t="s">
        <v>0</v>
      </c>
      <c r="L626" s="1" t="e">
        <f>IF(#REF!=#REF!,IF(K626="Stroke",IF(K627="Stroke",IF((J627-J626)&lt;0,1000+J627-J626,J627-J626),""),""),"")</f>
        <v>#REF!</v>
      </c>
      <c r="M626" s="1" t="s">
        <v>1</v>
      </c>
      <c r="N626" s="1" t="s">
        <v>2</v>
      </c>
      <c r="O626" s="1">
        <v>149</v>
      </c>
      <c r="P626" s="1" t="e">
        <f>IF(#REF!=#REF!,IF(K626="Stroke",IF(K627="Stroke",IF(#REF!=#REF!,IF(Q626=Q627,IF((J627-J626)&lt;0,1000+J627-J626-O626,J627-J626-O626),""),""),""),""),"")</f>
        <v>#REF!</v>
      </c>
      <c r="Q626" s="1">
        <v>2</v>
      </c>
      <c r="R626" s="1" t="e">
        <f>IF(#REF!&lt;&gt;#REF!,COUNTIFS($K$112:$K$1378,$K$112,#REF!,#REF!),"")</f>
        <v>#REF!</v>
      </c>
      <c r="S626" s="1" t="e">
        <f>IF(AND(#REF!&lt;&gt;#REF!,#REF!=#REF!,M626="positive",M627="negative"),1,"")</f>
        <v>#REF!</v>
      </c>
      <c r="T626" s="1" t="e">
        <f>IF(AND(#REF!=#REF!,K:K="stroke",M:M="positive",S626&lt;&gt;"1"),1,"")</f>
        <v>#REF!</v>
      </c>
      <c r="U626" s="1" t="e">
        <f>IF((AND(R626&lt;&gt;"",W626&lt;&gt;1,K:K="stroke",M:M="negative",#REF!=#REF!)),IF(W626&lt;&gt;0,"",1),"")</f>
        <v>#REF!</v>
      </c>
      <c r="V626" s="1" t="e">
        <f t="shared" si="44"/>
        <v>#REF!</v>
      </c>
      <c r="W626" s="1" t="e">
        <f>IF(#REF!&lt;&gt;#REF!,COUNTIFS($K$112:$K$1378,"up",#REF!,#REF!),"")</f>
        <v>#REF!</v>
      </c>
      <c r="X626" s="1" t="e">
        <f>IF(#REF!&lt;&gt;#REF!,COUNTIFS($K$112:$K$1378,"SRS",#REF!,#REF!),"")</f>
        <v>#REF!</v>
      </c>
      <c r="Y626" s="1" t="e">
        <f>IF(R626&lt;&gt;"",IF(R626=1,"",COUNTIFS($O$112:$O$1378,"&gt;40",#REF!,#REF!)),"")</f>
        <v>#REF!</v>
      </c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s="5" customFormat="1">
      <c r="A627" s="5">
        <f t="shared" si="41"/>
        <v>52915</v>
      </c>
      <c r="B627" s="6" t="str">
        <f t="shared" si="42"/>
        <v>20171122144155</v>
      </c>
      <c r="C627" s="5" t="str">
        <f t="shared" si="43"/>
        <v>20171122</v>
      </c>
      <c r="D627" s="5">
        <v>2017</v>
      </c>
      <c r="E627" s="5">
        <v>11</v>
      </c>
      <c r="F627" s="5">
        <v>22</v>
      </c>
      <c r="G627" s="5">
        <v>14</v>
      </c>
      <c r="H627" s="5">
        <v>41</v>
      </c>
      <c r="I627" s="5">
        <v>55</v>
      </c>
      <c r="J627" s="5">
        <v>917</v>
      </c>
      <c r="K627" s="5" t="s">
        <v>0</v>
      </c>
      <c r="L627" s="5" t="e">
        <f>IF(#REF!=#REF!,IF(K627="Stroke",IF(K628="Stroke",IF((J628-J627)&lt;0,1000+J628-J627,J628-J627),""),""),"")</f>
        <v>#REF!</v>
      </c>
      <c r="M627" s="5" t="s">
        <v>1</v>
      </c>
      <c r="N627" s="5" t="s">
        <v>2</v>
      </c>
      <c r="O627" s="5">
        <v>17</v>
      </c>
      <c r="P627" s="5" t="e">
        <f>IF(#REF!=#REF!,IF(K627="Stroke",IF(K628="Stroke",IF(#REF!=#REF!,IF(Q627=Q628,IF((J628-J627)&lt;0,1000+J628-J627-O627,J628-J627-O627),""),""),""),""),"")</f>
        <v>#REF!</v>
      </c>
      <c r="Q627" s="5">
        <v>1</v>
      </c>
      <c r="R627" s="5" t="e">
        <f>IF(#REF!&lt;&gt;#REF!,COUNTIFS($K$112:$K$1378,$K$112,#REF!,#REF!),"")</f>
        <v>#REF!</v>
      </c>
      <c r="S627" s="5" t="e">
        <f>IF(AND(#REF!&lt;&gt;#REF!,#REF!=#REF!,M627="positive",M628="negative"),1,"")</f>
        <v>#REF!</v>
      </c>
      <c r="T627" s="5" t="e">
        <f>IF(AND(#REF!=#REF!,K:K="stroke",M:M="positive",S627&lt;&gt;"1"),1,"")</f>
        <v>#REF!</v>
      </c>
      <c r="U627" s="5" t="e">
        <f>IF((AND(R627&lt;&gt;"",W627&lt;&gt;1,K:K="stroke",M:M="negative",#REF!=#REF!)),IF(W627&lt;&gt;0,"",1),"")</f>
        <v>#REF!</v>
      </c>
      <c r="V627" s="5" t="e">
        <f t="shared" si="44"/>
        <v>#REF!</v>
      </c>
      <c r="W627" s="5" t="e">
        <f>IF(#REF!&lt;&gt;#REF!,COUNTIFS($K$112:$K$1378,"up",#REF!,#REF!),"")</f>
        <v>#REF!</v>
      </c>
      <c r="X627" s="5" t="e">
        <f>IF(#REF!&lt;&gt;#REF!,COUNTIFS($K$112:$K$1378,"SRS",#REF!,#REF!),"")</f>
        <v>#REF!</v>
      </c>
      <c r="Y627" s="5" t="e">
        <f>IF(R627&lt;&gt;"",IF(R627=1,"",COUNTIFS($O$112:$O$1378,"&gt;40",#REF!,#REF!)),"")</f>
        <v>#REF!</v>
      </c>
      <c r="Z627" s="5" t="s">
        <v>56</v>
      </c>
    </row>
    <row r="628" spans="1:34" s="11" customFormat="1">
      <c r="A628" s="5">
        <f t="shared" si="41"/>
        <v>59101</v>
      </c>
      <c r="B628" s="6" t="str">
        <f t="shared" si="42"/>
        <v>2017112416251</v>
      </c>
      <c r="C628" s="5" t="str">
        <f t="shared" si="43"/>
        <v>20171124</v>
      </c>
      <c r="D628" s="5">
        <v>2017</v>
      </c>
      <c r="E628" s="5">
        <v>11</v>
      </c>
      <c r="F628" s="5">
        <v>24</v>
      </c>
      <c r="G628" s="5">
        <v>16</v>
      </c>
      <c r="H628" s="5">
        <v>25</v>
      </c>
      <c r="I628" s="5">
        <v>1</v>
      </c>
      <c r="J628" s="5">
        <v>786</v>
      </c>
      <c r="K628" s="5" t="s">
        <v>11</v>
      </c>
      <c r="L628" s="5" t="e">
        <f>IF(#REF!=#REF!,IF(K628="Stroke",IF(K629="Stroke",IF((J629-J628)&lt;0,1000+J629-J628,J629-J628),""),""),"")</f>
        <v>#REF!</v>
      </c>
      <c r="M628" s="5" t="s">
        <v>1</v>
      </c>
      <c r="N628" s="5" t="s">
        <v>2</v>
      </c>
      <c r="O628" s="5">
        <v>22</v>
      </c>
      <c r="P628" s="5" t="e">
        <f>IF(#REF!=#REF!,IF(K628="Stroke",IF(K629="Stroke",IF(#REF!=#REF!,IF(Q628=Q629,IF((J629-J628)&lt;0,1000+J629-J628-O628,J629-J628-O628),""),""),""),""),"")</f>
        <v>#REF!</v>
      </c>
      <c r="Q628" s="5">
        <v>1</v>
      </c>
      <c r="R628" s="5" t="e">
        <f>IF(#REF!&lt;&gt;#REF!,COUNTIFS($K$112:$K$1378,$K$112,#REF!,#REF!),"")</f>
        <v>#REF!</v>
      </c>
      <c r="S628" s="5" t="e">
        <f>IF(AND(#REF!&lt;&gt;#REF!,#REF!=#REF!,M628="positive",M629="negative"),1,"")</f>
        <v>#REF!</v>
      </c>
      <c r="T628" s="5" t="e">
        <f>IF(AND(#REF!=#REF!,K:K="stroke",M:M="positive",S628&lt;&gt;"1"),1,"")</f>
        <v>#REF!</v>
      </c>
      <c r="U628" s="5" t="e">
        <f>IF((AND(R628&lt;&gt;"",W628&lt;&gt;1,K:K="stroke",M:M="negative",#REF!=#REF!)),IF(W628&lt;&gt;0,"",1),"")</f>
        <v>#REF!</v>
      </c>
      <c r="V628" s="5" t="e">
        <f t="shared" si="44"/>
        <v>#REF!</v>
      </c>
      <c r="W628" s="5" t="e">
        <f>IF(#REF!&lt;&gt;#REF!,COUNTIFS($K$112:$K$1378,"up",#REF!,#REF!),"")</f>
        <v>#REF!</v>
      </c>
      <c r="X628" s="5" t="e">
        <f>IF(#REF!&lt;&gt;#REF!,COUNTIFS($K$112:$K$1378,"SRS",#REF!,#REF!),"")</f>
        <v>#REF!</v>
      </c>
      <c r="Y628" s="5" t="e">
        <f>IF(R628&lt;&gt;"",IF(R628=1,"",COUNTIFS($O$112:$O$1378,"&gt;40",#REF!,#REF!)),"")</f>
        <v>#REF!</v>
      </c>
      <c r="Z628" s="5" t="s">
        <v>57</v>
      </c>
      <c r="AA628" s="5"/>
      <c r="AB628" s="5"/>
      <c r="AC628" s="5"/>
      <c r="AD628" s="5"/>
      <c r="AE628" s="5"/>
      <c r="AF628" s="5"/>
      <c r="AG628" s="5"/>
      <c r="AH628" s="5"/>
    </row>
    <row r="629" spans="1:34" s="11" customFormat="1">
      <c r="A629" s="1">
        <f t="shared" si="41"/>
        <v>59101</v>
      </c>
      <c r="B629" s="2" t="str">
        <f t="shared" si="42"/>
        <v>2017112416251</v>
      </c>
      <c r="C629" s="1" t="str">
        <f t="shared" si="43"/>
        <v>20171124</v>
      </c>
      <c r="D629" s="1">
        <v>2017</v>
      </c>
      <c r="E629" s="1">
        <v>11</v>
      </c>
      <c r="F629" s="1">
        <v>24</v>
      </c>
      <c r="G629" s="1">
        <v>16</v>
      </c>
      <c r="H629" s="1">
        <v>25</v>
      </c>
      <c r="I629" s="1">
        <v>1</v>
      </c>
      <c r="J629" s="1">
        <v>966</v>
      </c>
      <c r="K629" s="1" t="s">
        <v>11</v>
      </c>
      <c r="L629" s="1" t="e">
        <f>IF(#REF!=#REF!,IF(K629="Stroke",IF(K630="Stroke",IF((J630-J629)&lt;0,1000+J630-J629,J630-J629),""),""),"")</f>
        <v>#REF!</v>
      </c>
      <c r="M629" s="1" t="s">
        <v>1</v>
      </c>
      <c r="N629" s="1" t="s">
        <v>2</v>
      </c>
      <c r="O629" s="1">
        <v>30</v>
      </c>
      <c r="P629" s="1" t="e">
        <f>IF(#REF!=#REF!,IF(K629="Stroke",IF(K630="Stroke",IF(#REF!=#REF!,IF(Q629=Q630,IF((J630-J629)&lt;0,1000+J630-J629-O629,J630-J629-O629),""),""),""),""),"")</f>
        <v>#REF!</v>
      </c>
      <c r="Q629" s="1">
        <v>2</v>
      </c>
      <c r="R629" s="1" t="e">
        <f>IF(#REF!&lt;&gt;#REF!,COUNTIFS($K$112:$K$1378,$K$112,#REF!,#REF!),"")</f>
        <v>#REF!</v>
      </c>
      <c r="S629" s="1" t="e">
        <f>IF(AND(#REF!&lt;&gt;#REF!,#REF!=#REF!,M629="positive",M630="negative"),1,"")</f>
        <v>#REF!</v>
      </c>
      <c r="T629" s="1" t="e">
        <f>IF(AND(#REF!=#REF!,K:K="stroke",M:M="positive",S629&lt;&gt;"1"),1,"")</f>
        <v>#REF!</v>
      </c>
      <c r="U629" s="1" t="e">
        <f>IF((AND(R629&lt;&gt;"",W629&lt;&gt;1,K:K="stroke",M:M="negative",#REF!=#REF!)),IF(W629&lt;&gt;0,"",1),"")</f>
        <v>#REF!</v>
      </c>
      <c r="V629" s="1" t="e">
        <f t="shared" si="44"/>
        <v>#REF!</v>
      </c>
      <c r="W629" s="1" t="e">
        <f>IF(#REF!&lt;&gt;#REF!,COUNTIFS($K$112:$K$1378,"up",#REF!,#REF!),"")</f>
        <v>#REF!</v>
      </c>
      <c r="X629" s="1" t="e">
        <f>IF(#REF!&lt;&gt;#REF!,COUNTIFS($K$112:$K$1378,"SRS",#REF!,#REF!),"")</f>
        <v>#REF!</v>
      </c>
      <c r="Y629" s="1" t="e">
        <f>IF(R629&lt;&gt;"",IF(R629=1,"",COUNTIFS($O$112:$O$1378,"&gt;40",#REF!,#REF!)),"")</f>
        <v>#REF!</v>
      </c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s="11" customFormat="1">
      <c r="A630" s="1">
        <f t="shared" si="41"/>
        <v>59102</v>
      </c>
      <c r="B630" s="2" t="str">
        <f t="shared" si="42"/>
        <v>2017112416252</v>
      </c>
      <c r="C630" s="1" t="str">
        <f t="shared" si="43"/>
        <v>20171124</v>
      </c>
      <c r="D630" s="1">
        <v>2017</v>
      </c>
      <c r="E630" s="1">
        <v>11</v>
      </c>
      <c r="F630" s="1">
        <v>24</v>
      </c>
      <c r="G630" s="1">
        <v>16</v>
      </c>
      <c r="H630" s="1">
        <v>25</v>
      </c>
      <c r="I630" s="1">
        <v>2</v>
      </c>
      <c r="J630" s="1">
        <v>60</v>
      </c>
      <c r="K630" s="1" t="s">
        <v>11</v>
      </c>
      <c r="L630" s="1" t="e">
        <f>IF(#REF!=#REF!,IF(K630="Stroke",IF(K631="Stroke",IF((J631-J630)&lt;0,1000+J631-J630,J631-J630),""),""),"")</f>
        <v>#REF!</v>
      </c>
      <c r="M630" s="1" t="s">
        <v>1</v>
      </c>
      <c r="N630" s="1" t="s">
        <v>2</v>
      </c>
      <c r="O630" s="1">
        <v>41</v>
      </c>
      <c r="P630" s="1" t="e">
        <f>IF(#REF!=#REF!,IF(K630="Stroke",IF(K631="Stroke",IF(#REF!=#REF!,IF(Q630=Q631,IF((J631-J630)&lt;0,1000+J631-J630-O630,J631-J630-O630),""),""),""),""),"")</f>
        <v>#REF!</v>
      </c>
      <c r="Q630" s="1">
        <v>2</v>
      </c>
      <c r="R630" s="1" t="e">
        <f>IF(#REF!&lt;&gt;#REF!,COUNTIFS($K$112:$K$1378,$K$112,#REF!,#REF!),"")</f>
        <v>#REF!</v>
      </c>
      <c r="S630" s="1" t="e">
        <f>IF(AND(#REF!&lt;&gt;#REF!,#REF!=#REF!,M630="positive",M631="negative"),1,"")</f>
        <v>#REF!</v>
      </c>
      <c r="T630" s="1" t="e">
        <f>IF(AND(#REF!=#REF!,K:K="stroke",M:M="positive",S630&lt;&gt;"1"),1,"")</f>
        <v>#REF!</v>
      </c>
      <c r="U630" s="1" t="e">
        <f>IF((AND(R630&lt;&gt;"",W630&lt;&gt;1,K:K="stroke",M:M="negative",#REF!=#REF!)),IF(W630&lt;&gt;0,"",1),"")</f>
        <v>#REF!</v>
      </c>
      <c r="V630" s="1" t="e">
        <f t="shared" si="44"/>
        <v>#REF!</v>
      </c>
      <c r="W630" s="1" t="e">
        <f>IF(#REF!&lt;&gt;#REF!,COUNTIFS($K$112:$K$1378,"up",#REF!,#REF!),"")</f>
        <v>#REF!</v>
      </c>
      <c r="X630" s="1" t="e">
        <f>IF(#REF!&lt;&gt;#REF!,COUNTIFS($K$112:$K$1378,"SRS",#REF!,#REF!),"")</f>
        <v>#REF!</v>
      </c>
      <c r="Y630" s="1" t="e">
        <f>IF(R630&lt;&gt;"",IF(R630=1,"",COUNTIFS($O$112:$O$1378,"&gt;40",#REF!,#REF!)),"")</f>
        <v>#REF!</v>
      </c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s="11" customFormat="1">
      <c r="A631" s="1">
        <f t="shared" si="41"/>
        <v>59102</v>
      </c>
      <c r="B631" s="2" t="str">
        <f t="shared" si="42"/>
        <v>2017112416252</v>
      </c>
      <c r="C631" s="1" t="str">
        <f t="shared" si="43"/>
        <v>20171124</v>
      </c>
      <c r="D631" s="1">
        <v>2017</v>
      </c>
      <c r="E631" s="1">
        <v>11</v>
      </c>
      <c r="F631" s="1">
        <v>24</v>
      </c>
      <c r="G631" s="1">
        <v>16</v>
      </c>
      <c r="H631" s="1">
        <v>25</v>
      </c>
      <c r="I631" s="1">
        <v>2</v>
      </c>
      <c r="J631" s="1">
        <v>63</v>
      </c>
      <c r="K631" s="1" t="s">
        <v>4</v>
      </c>
      <c r="L631" s="1" t="e">
        <f>IF(#REF!=#REF!,IF(K631="Stroke",IF(K632="Stroke",IF((J632-J631)&lt;0,1000+J632-J631,J632-J631),""),""),"")</f>
        <v>#REF!</v>
      </c>
      <c r="M631" s="1" t="s">
        <v>1</v>
      </c>
      <c r="N631" s="1" t="s">
        <v>2</v>
      </c>
      <c r="O631" s="1">
        <v>0</v>
      </c>
      <c r="P631" s="1" t="e">
        <f>IF(#REF!=#REF!,IF(K631="Stroke",IF(K632="Stroke",IF(#REF!=#REF!,IF(Q631=Q632,IF((J632-J631)&lt;0,1000+J632-J631-O631,J632-J631-O631),""),""),""),""),"")</f>
        <v>#REF!</v>
      </c>
      <c r="Q631" s="1">
        <v>2</v>
      </c>
      <c r="R631" s="1" t="e">
        <f>IF(#REF!&lt;&gt;#REF!,COUNTIFS($K$112:$K$1378,$K$112,#REF!,#REF!),"")</f>
        <v>#REF!</v>
      </c>
      <c r="S631" s="1" t="e">
        <f>IF(AND(#REF!&lt;&gt;#REF!,#REF!=#REF!,M631="positive",M632="negative"),1,"")</f>
        <v>#REF!</v>
      </c>
      <c r="T631" s="1" t="e">
        <f>IF(AND(#REF!=#REF!,K:K="stroke",M:M="positive",S631&lt;&gt;"1"),1,"")</f>
        <v>#REF!</v>
      </c>
      <c r="U631" s="1" t="e">
        <f>IF((AND(R631&lt;&gt;"",W631&lt;&gt;1,K:K="stroke",M:M="negative",#REF!=#REF!)),IF(W631&lt;&gt;0,"",1),"")</f>
        <v>#REF!</v>
      </c>
      <c r="V631" s="1" t="e">
        <f t="shared" si="44"/>
        <v>#REF!</v>
      </c>
      <c r="W631" s="1" t="e">
        <f>IF(#REF!&lt;&gt;#REF!,COUNTIFS($K$112:$K$1378,"up",#REF!,#REF!),"")</f>
        <v>#REF!</v>
      </c>
      <c r="X631" s="1" t="e">
        <f>IF(#REF!&lt;&gt;#REF!,COUNTIFS($K$112:$K$1378,"SRS",#REF!,#REF!),"")</f>
        <v>#REF!</v>
      </c>
      <c r="Y631" s="1" t="e">
        <f>IF(R631&lt;&gt;"",IF(R631=1,"",COUNTIFS($O$112:$O$1378,"&gt;40",#REF!,#REF!)),"")</f>
        <v>#REF!</v>
      </c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s="11" customFormat="1">
      <c r="A632" s="1">
        <f t="shared" si="41"/>
        <v>59102</v>
      </c>
      <c r="B632" s="2" t="str">
        <f t="shared" si="42"/>
        <v>2017112416252</v>
      </c>
      <c r="C632" s="1" t="str">
        <f t="shared" si="43"/>
        <v>20171124</v>
      </c>
      <c r="D632" s="1">
        <v>2017</v>
      </c>
      <c r="E632" s="1">
        <v>11</v>
      </c>
      <c r="F632" s="1">
        <v>24</v>
      </c>
      <c r="G632" s="1">
        <v>16</v>
      </c>
      <c r="H632" s="1">
        <v>25</v>
      </c>
      <c r="I632" s="1">
        <v>2</v>
      </c>
      <c r="J632" s="1">
        <v>109</v>
      </c>
      <c r="K632" s="1" t="s">
        <v>11</v>
      </c>
      <c r="L632" s="1" t="e">
        <f>IF(#REF!=#REF!,IF(K632="Stroke",IF(K633="Stroke",IF((J633-J632)&lt;0,1000+J633-J632,J633-J632),""),""),"")</f>
        <v>#REF!</v>
      </c>
      <c r="M632" s="1" t="s">
        <v>1</v>
      </c>
      <c r="N632" s="1" t="s">
        <v>2</v>
      </c>
      <c r="O632" s="1">
        <v>341</v>
      </c>
      <c r="P632" s="1" t="e">
        <f>IF(#REF!=#REF!,IF(K632="Stroke",IF(K633="Stroke",IF(#REF!=#REF!,IF(Q632=Q633,IF((J633-J632)&lt;0,1000+J633-J632-O632,J633-J632-O632),""),""),""),""),"")</f>
        <v>#REF!</v>
      </c>
      <c r="Q632" s="1">
        <v>2</v>
      </c>
      <c r="R632" s="1" t="e">
        <f>IF(#REF!&lt;&gt;#REF!,COUNTIFS($K$112:$K$1378,$K$112,#REF!,#REF!),"")</f>
        <v>#REF!</v>
      </c>
      <c r="S632" s="1" t="e">
        <f>IF(AND(#REF!&lt;&gt;#REF!,#REF!=#REF!,M632="positive",M633="negative"),1,"")</f>
        <v>#REF!</v>
      </c>
      <c r="T632" s="1" t="e">
        <f>IF(AND(#REF!=#REF!,K:K="stroke",M:M="positive",S632&lt;&gt;"1"),1,"")</f>
        <v>#REF!</v>
      </c>
      <c r="U632" s="1" t="e">
        <f>IF((AND(R632&lt;&gt;"",W632&lt;&gt;1,K:K="stroke",M:M="negative",#REF!=#REF!)),IF(W632&lt;&gt;0,"",1),"")</f>
        <v>#REF!</v>
      </c>
      <c r="V632" s="1" t="e">
        <f t="shared" si="44"/>
        <v>#REF!</v>
      </c>
      <c r="W632" s="1" t="e">
        <f>IF(#REF!&lt;&gt;#REF!,COUNTIFS($K$112:$K$1378,"up",#REF!,#REF!),"")</f>
        <v>#REF!</v>
      </c>
      <c r="X632" s="1" t="e">
        <f>IF(#REF!&lt;&gt;#REF!,COUNTIFS($K$112:$K$1378,"SRS",#REF!,#REF!),"")</f>
        <v>#REF!</v>
      </c>
      <c r="Y632" s="1" t="e">
        <f>IF(R632&lt;&gt;"",IF(R632=1,"",COUNTIFS($O$112:$O$1378,"&gt;40",#REF!,#REF!)),"")</f>
        <v>#REF!</v>
      </c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s="11" customFormat="1">
      <c r="A633" s="1">
        <f t="shared" si="41"/>
        <v>59102</v>
      </c>
      <c r="B633" s="2" t="str">
        <f t="shared" si="42"/>
        <v>2017112416252</v>
      </c>
      <c r="C633" s="1" t="str">
        <f t="shared" si="43"/>
        <v>20171124</v>
      </c>
      <c r="D633" s="1">
        <v>2017</v>
      </c>
      <c r="E633" s="1">
        <v>11</v>
      </c>
      <c r="F633" s="1">
        <v>24</v>
      </c>
      <c r="G633" s="1">
        <v>16</v>
      </c>
      <c r="H633" s="1">
        <v>25</v>
      </c>
      <c r="I633" s="1">
        <v>2</v>
      </c>
      <c r="J633" s="1">
        <v>126</v>
      </c>
      <c r="K633" s="1" t="s">
        <v>4</v>
      </c>
      <c r="L633" s="1" t="e">
        <f>IF(#REF!=#REF!,IF(K633="Stroke",IF(K634="Stroke",IF((J634-J633)&lt;0,1000+J634-J633,J634-J633),""),""),"")</f>
        <v>#REF!</v>
      </c>
      <c r="M633" s="1" t="s">
        <v>1</v>
      </c>
      <c r="N633" s="1" t="s">
        <v>2</v>
      </c>
      <c r="O633" s="1">
        <v>0</v>
      </c>
      <c r="P633" s="1" t="e">
        <f>IF(#REF!=#REF!,IF(K633="Stroke",IF(K634="Stroke",IF(#REF!=#REF!,IF(Q633=Q634,IF((J634-J633)&lt;0,1000+J634-J633-O633,J634-J633-O633),""),""),""),""),"")</f>
        <v>#REF!</v>
      </c>
      <c r="Q633" s="1">
        <v>2</v>
      </c>
      <c r="R633" s="1" t="e">
        <f>IF(#REF!&lt;&gt;#REF!,COUNTIFS($K$112:$K$1378,$K$112,#REF!,#REF!),"")</f>
        <v>#REF!</v>
      </c>
      <c r="S633" s="1" t="e">
        <f>IF(AND(#REF!&lt;&gt;#REF!,#REF!=#REF!,M633="positive",M634="negative"),1,"")</f>
        <v>#REF!</v>
      </c>
      <c r="T633" s="1" t="e">
        <f>IF(AND(#REF!=#REF!,K:K="stroke",M:M="positive",S633&lt;&gt;"1"),1,"")</f>
        <v>#REF!</v>
      </c>
      <c r="U633" s="1" t="e">
        <f>IF((AND(R633&lt;&gt;"",W633&lt;&gt;1,K:K="stroke",M:M="negative",#REF!=#REF!)),IF(W633&lt;&gt;0,"",1),"")</f>
        <v>#REF!</v>
      </c>
      <c r="V633" s="1" t="e">
        <f t="shared" si="44"/>
        <v>#REF!</v>
      </c>
      <c r="W633" s="1" t="e">
        <f>IF(#REF!&lt;&gt;#REF!,COUNTIFS($K$112:$K$1378,"up",#REF!,#REF!),"")</f>
        <v>#REF!</v>
      </c>
      <c r="X633" s="1" t="e">
        <f>IF(#REF!&lt;&gt;#REF!,COUNTIFS($K$112:$K$1378,"SRS",#REF!,#REF!),"")</f>
        <v>#REF!</v>
      </c>
      <c r="Y633" s="1" t="e">
        <f>IF(R633&lt;&gt;"",IF(R633=1,"",COUNTIFS($O$112:$O$1378,"&gt;40",#REF!,#REF!)),"")</f>
        <v>#REF!</v>
      </c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s="5" customFormat="1">
      <c r="A634" s="1">
        <f t="shared" si="41"/>
        <v>59102</v>
      </c>
      <c r="B634" s="2" t="str">
        <f t="shared" si="42"/>
        <v>2017112416252</v>
      </c>
      <c r="C634" s="1" t="str">
        <f t="shared" si="43"/>
        <v>20171124</v>
      </c>
      <c r="D634" s="1">
        <v>2017</v>
      </c>
      <c r="E634" s="1">
        <v>11</v>
      </c>
      <c r="F634" s="1">
        <v>24</v>
      </c>
      <c r="G634" s="1">
        <v>16</v>
      </c>
      <c r="H634" s="1">
        <v>25</v>
      </c>
      <c r="I634" s="1">
        <v>2</v>
      </c>
      <c r="J634" s="1">
        <v>365</v>
      </c>
      <c r="K634" s="1" t="s">
        <v>4</v>
      </c>
      <c r="L634" s="1" t="e">
        <f>IF(#REF!=#REF!,IF(K634="Stroke",IF(K635="Stroke",IF((J635-J634)&lt;0,1000+J635-J634,J635-J634),""),""),"")</f>
        <v>#REF!</v>
      </c>
      <c r="M634" s="1" t="s">
        <v>1</v>
      </c>
      <c r="N634" s="1" t="s">
        <v>2</v>
      </c>
      <c r="O634" s="1">
        <v>0</v>
      </c>
      <c r="P634" s="1" t="e">
        <f>IF(#REF!=#REF!,IF(K634="Stroke",IF(K635="Stroke",IF(#REF!=#REF!,IF(Q634=Q635,IF((J635-J634)&lt;0,1000+J635-J634-O634,J635-J634-O634),""),""),""),""),"")</f>
        <v>#REF!</v>
      </c>
      <c r="Q634" s="1">
        <v>2</v>
      </c>
      <c r="R634" s="1" t="e">
        <f>IF(#REF!&lt;&gt;#REF!,COUNTIFS($K$112:$K$1378,$K$112,#REF!,#REF!),"")</f>
        <v>#REF!</v>
      </c>
      <c r="S634" s="1" t="e">
        <f>IF(AND(#REF!&lt;&gt;#REF!,#REF!=#REF!,M634="positive",M635="negative"),1,"")</f>
        <v>#REF!</v>
      </c>
      <c r="T634" s="1" t="e">
        <f>IF(AND(#REF!=#REF!,K:K="stroke",M:M="positive",S634&lt;&gt;"1"),1,"")</f>
        <v>#REF!</v>
      </c>
      <c r="U634" s="1" t="e">
        <f>IF((AND(R634&lt;&gt;"",W634&lt;&gt;1,K:K="stroke",M:M="negative",#REF!=#REF!)),IF(W634&lt;&gt;0,"",1),"")</f>
        <v>#REF!</v>
      </c>
      <c r="V634" s="1" t="e">
        <f t="shared" si="44"/>
        <v>#REF!</v>
      </c>
      <c r="W634" s="1" t="e">
        <f>IF(#REF!&lt;&gt;#REF!,COUNTIFS($K$112:$K$1378,"up",#REF!,#REF!),"")</f>
        <v>#REF!</v>
      </c>
      <c r="X634" s="1" t="e">
        <f>IF(#REF!&lt;&gt;#REF!,COUNTIFS($K$112:$K$1378,"SRS",#REF!,#REF!),"")</f>
        <v>#REF!</v>
      </c>
      <c r="Y634" s="1" t="e">
        <f>IF(R634&lt;&gt;"",IF(R634=1,"",COUNTIFS($O$112:$O$1378,"&gt;40",#REF!,#REF!)),"")</f>
        <v>#REF!</v>
      </c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>
      <c r="A635" s="1">
        <f t="shared" si="41"/>
        <v>59102</v>
      </c>
      <c r="B635" s="2" t="str">
        <f t="shared" si="42"/>
        <v>2017112416252</v>
      </c>
      <c r="C635" s="1" t="str">
        <f t="shared" si="43"/>
        <v>20171124</v>
      </c>
      <c r="D635" s="1">
        <v>2017</v>
      </c>
      <c r="E635" s="1">
        <v>11</v>
      </c>
      <c r="F635" s="1">
        <v>24</v>
      </c>
      <c r="G635" s="1">
        <v>16</v>
      </c>
      <c r="H635" s="1">
        <v>25</v>
      </c>
      <c r="I635" s="1">
        <v>2</v>
      </c>
      <c r="J635" s="1">
        <v>461</v>
      </c>
      <c r="K635" s="1" t="s">
        <v>11</v>
      </c>
      <c r="L635" s="1" t="e">
        <f>IF(#REF!=#REF!,IF(K635="Stroke",IF(K636="Stroke",IF((J636-J635)&lt;0,1000+J636-J635,J636-J635),""),""),"")</f>
        <v>#REF!</v>
      </c>
      <c r="M635" s="1" t="s">
        <v>1</v>
      </c>
      <c r="N635" s="1" t="s">
        <v>2</v>
      </c>
      <c r="O635" s="1">
        <v>152</v>
      </c>
      <c r="P635" s="1" t="e">
        <f>IF(#REF!=#REF!,IF(K635="Stroke",IF(K636="Stroke",IF(#REF!=#REF!,IF(Q635=Q636,IF((J636-J635)&lt;0,1000+J636-J635-O635,J636-J635-O635),""),""),""),""),"")</f>
        <v>#REF!</v>
      </c>
      <c r="Q635" s="1">
        <v>2</v>
      </c>
      <c r="R635" s="1" t="e">
        <f>IF(#REF!&lt;&gt;#REF!,COUNTIFS($K$112:$K$1378,$K$112,#REF!,#REF!),"")</f>
        <v>#REF!</v>
      </c>
      <c r="S635" s="1" t="e">
        <f>IF(AND(#REF!&lt;&gt;#REF!,#REF!=#REF!,M635="positive",M636="negative"),1,"")</f>
        <v>#REF!</v>
      </c>
      <c r="T635" s="1" t="e">
        <f>IF(AND(#REF!=#REF!,K:K="stroke",M:M="positive",S635&lt;&gt;"1"),1,"")</f>
        <v>#REF!</v>
      </c>
      <c r="U635" s="1" t="e">
        <f>IF((AND(R635&lt;&gt;"",W635&lt;&gt;1,K:K="stroke",M:M="negative",#REF!=#REF!)),IF(W635&lt;&gt;0,"",1),"")</f>
        <v>#REF!</v>
      </c>
      <c r="V635" s="1" t="e">
        <f t="shared" si="44"/>
        <v>#REF!</v>
      </c>
      <c r="W635" s="1" t="e">
        <f>IF(#REF!&lt;&gt;#REF!,COUNTIFS($K$112:$K$1378,"up",#REF!,#REF!),"")</f>
        <v>#REF!</v>
      </c>
      <c r="X635" s="1" t="e">
        <f>IF(#REF!&lt;&gt;#REF!,COUNTIFS($K$112:$K$1378,"SRS",#REF!,#REF!),"")</f>
        <v>#REF!</v>
      </c>
      <c r="Y635" s="1" t="e">
        <f>IF(R635&lt;&gt;"",IF(R635=1,"",COUNTIFS($O$112:$O$1378,"&gt;40",#REF!,#REF!)),"")</f>
        <v>#REF!</v>
      </c>
    </row>
    <row r="636" spans="1:34">
      <c r="A636" s="1">
        <f t="shared" si="41"/>
        <v>59102</v>
      </c>
      <c r="B636" s="2" t="str">
        <f t="shared" si="42"/>
        <v>2017112416252</v>
      </c>
      <c r="C636" s="1" t="str">
        <f t="shared" si="43"/>
        <v>20171124</v>
      </c>
      <c r="D636" s="1">
        <v>2017</v>
      </c>
      <c r="E636" s="1">
        <v>11</v>
      </c>
      <c r="F636" s="1">
        <v>24</v>
      </c>
      <c r="G636" s="1">
        <v>16</v>
      </c>
      <c r="H636" s="1">
        <v>25</v>
      </c>
      <c r="I636" s="1">
        <v>2</v>
      </c>
      <c r="J636" s="1">
        <v>464</v>
      </c>
      <c r="K636" s="1" t="s">
        <v>4</v>
      </c>
      <c r="L636" s="1" t="e">
        <f>IF(#REF!=#REF!,IF(K636="Stroke",IF(K637="Stroke",IF((J637-J636)&lt;0,1000+J637-J636,J637-J636),""),""),"")</f>
        <v>#REF!</v>
      </c>
      <c r="M636" s="1" t="s">
        <v>1</v>
      </c>
      <c r="N636" s="1" t="s">
        <v>2</v>
      </c>
      <c r="O636" s="1">
        <v>0</v>
      </c>
      <c r="P636" s="1" t="e">
        <f>IF(#REF!=#REF!,IF(K636="Stroke",IF(K637="Stroke",IF(#REF!=#REF!,IF(Q636=Q637,IF((J637-J636)&lt;0,1000+J637-J636-O636,J637-J636-O636),""),""),""),""),"")</f>
        <v>#REF!</v>
      </c>
      <c r="Q636" s="1">
        <v>2</v>
      </c>
      <c r="R636" s="1" t="e">
        <f>IF(#REF!&lt;&gt;#REF!,COUNTIFS($K$112:$K$1378,$K$112,#REF!,#REF!),"")</f>
        <v>#REF!</v>
      </c>
      <c r="S636" s="1" t="e">
        <f>IF(AND(#REF!&lt;&gt;#REF!,#REF!=#REF!,M636="positive",M637="negative"),1,"")</f>
        <v>#REF!</v>
      </c>
      <c r="T636" s="1" t="e">
        <f>IF(AND(#REF!=#REF!,K:K="stroke",M:M="positive",S636&lt;&gt;"1"),1,"")</f>
        <v>#REF!</v>
      </c>
      <c r="U636" s="1" t="e">
        <f>IF((AND(R636&lt;&gt;"",W636&lt;&gt;1,K:K="stroke",M:M="negative",#REF!=#REF!)),IF(W636&lt;&gt;0,"",1),"")</f>
        <v>#REF!</v>
      </c>
      <c r="V636" s="1" t="e">
        <f t="shared" si="44"/>
        <v>#REF!</v>
      </c>
      <c r="W636" s="1" t="e">
        <f>IF(#REF!&lt;&gt;#REF!,COUNTIFS($K$112:$K$1378,"up",#REF!,#REF!),"")</f>
        <v>#REF!</v>
      </c>
      <c r="X636" s="1" t="e">
        <f>IF(#REF!&lt;&gt;#REF!,COUNTIFS($K$112:$K$1378,"SRS",#REF!,#REF!),"")</f>
        <v>#REF!</v>
      </c>
      <c r="Y636" s="1" t="e">
        <f>IF(R636&lt;&gt;"",IF(R636=1,"",COUNTIFS($O$112:$O$1378,"&gt;40",#REF!,#REF!)),"")</f>
        <v>#REF!</v>
      </c>
    </row>
    <row r="637" spans="1:34">
      <c r="A637" s="5">
        <f t="shared" si="41"/>
        <v>60080</v>
      </c>
      <c r="B637" s="6" t="str">
        <f t="shared" si="42"/>
        <v>20171124164120</v>
      </c>
      <c r="C637" s="5" t="str">
        <f t="shared" si="43"/>
        <v>20171124</v>
      </c>
      <c r="D637" s="5">
        <v>2017</v>
      </c>
      <c r="E637" s="5">
        <v>11</v>
      </c>
      <c r="F637" s="5">
        <v>24</v>
      </c>
      <c r="G637" s="5">
        <v>16</v>
      </c>
      <c r="H637" s="5">
        <v>41</v>
      </c>
      <c r="I637" s="5">
        <v>20</v>
      </c>
      <c r="J637" s="5">
        <v>650</v>
      </c>
      <c r="K637" s="5" t="s">
        <v>11</v>
      </c>
      <c r="L637" s="5" t="e">
        <f>IF(#REF!=#REF!,IF(K637="Stroke",IF(K638="Stroke",IF((J638-J637)&lt;0,1000+J638-J637,J638-J637),""),""),"")</f>
        <v>#REF!</v>
      </c>
      <c r="M637" s="5" t="s">
        <v>1</v>
      </c>
      <c r="N637" s="5" t="s">
        <v>2</v>
      </c>
      <c r="O637" s="5">
        <v>5</v>
      </c>
      <c r="P637" s="5" t="e">
        <f>IF(#REF!=#REF!,IF(K637="Stroke",IF(K638="Stroke",IF(#REF!=#REF!,IF(Q637=Q638,IF((J638-J637)&lt;0,1000+J638-J637-O637,J638-J637-O637),""),""),""),""),"")</f>
        <v>#REF!</v>
      </c>
      <c r="Q637" s="5">
        <v>1</v>
      </c>
      <c r="R637" s="5" t="e">
        <f>IF(#REF!&lt;&gt;#REF!,COUNTIFS($K$112:$K$1378,$K$112,#REF!,#REF!),"")</f>
        <v>#REF!</v>
      </c>
      <c r="S637" s="5" t="e">
        <f>IF(AND(#REF!&lt;&gt;#REF!,#REF!=#REF!,M637="positive",M638="negative"),1,"")</f>
        <v>#REF!</v>
      </c>
      <c r="T637" s="5" t="e">
        <f>IF(AND(#REF!=#REF!,K:K="stroke",M:M="positive",S637&lt;&gt;"1"),1,"")</f>
        <v>#REF!</v>
      </c>
      <c r="U637" s="5" t="e">
        <f>IF((AND(R637&lt;&gt;"",W637&lt;&gt;1,K:K="stroke",M:M="negative",#REF!=#REF!)),IF(W637&lt;&gt;0,"",1),"")</f>
        <v>#REF!</v>
      </c>
      <c r="V637" s="5" t="e">
        <f t="shared" si="44"/>
        <v>#REF!</v>
      </c>
      <c r="W637" s="5" t="e">
        <f>IF(#REF!&lt;&gt;#REF!,COUNTIFS($K$112:$K$1378,"up",#REF!,#REF!),"")</f>
        <v>#REF!</v>
      </c>
      <c r="X637" s="5" t="e">
        <f>IF(#REF!&lt;&gt;#REF!,COUNTIFS($K$112:$K$1378,"SRS",#REF!,#REF!),"")</f>
        <v>#REF!</v>
      </c>
      <c r="Y637" s="5" t="e">
        <f>IF(R637&lt;&gt;"",IF(R637=1,"",COUNTIFS($O$112:$O$1378,"&gt;40",#REF!,#REF!)),"")</f>
        <v>#REF!</v>
      </c>
      <c r="Z637" s="5" t="s">
        <v>58</v>
      </c>
      <c r="AA637" s="5"/>
      <c r="AB637" s="5"/>
      <c r="AC637" s="5"/>
      <c r="AD637" s="5"/>
      <c r="AE637" s="5"/>
      <c r="AF637" s="5"/>
      <c r="AG637" s="5"/>
      <c r="AH637" s="5"/>
    </row>
    <row r="638" spans="1:34">
      <c r="A638" s="5">
        <f t="shared" si="41"/>
        <v>61243</v>
      </c>
      <c r="B638" s="6" t="str">
        <f t="shared" si="42"/>
        <v>2017112417043</v>
      </c>
      <c r="C638" s="5" t="str">
        <f t="shared" si="43"/>
        <v>20171124</v>
      </c>
      <c r="D638" s="5">
        <v>2017</v>
      </c>
      <c r="E638" s="5">
        <v>11</v>
      </c>
      <c r="F638" s="5">
        <v>24</v>
      </c>
      <c r="G638" s="5">
        <v>17</v>
      </c>
      <c r="H638" s="5">
        <v>0</v>
      </c>
      <c r="I638" s="5">
        <v>43</v>
      </c>
      <c r="J638" s="5">
        <v>272</v>
      </c>
      <c r="K638" s="5" t="s">
        <v>17</v>
      </c>
      <c r="L638" s="5" t="e">
        <f>IF(#REF!=#REF!,IF(K638="Stroke",IF(K639="Stroke",IF((J639-J638)&lt;0,1000+J639-J638,J639-J638),""),""),"")</f>
        <v>#REF!</v>
      </c>
      <c r="M638" s="5" t="s">
        <v>1</v>
      </c>
      <c r="N638" s="5" t="s">
        <v>2</v>
      </c>
      <c r="O638" s="5">
        <v>990</v>
      </c>
      <c r="P638" s="5" t="e">
        <f>IF(#REF!=#REF!,IF(K638="Stroke",IF(K639="Stroke",IF(#REF!=#REF!,IF(Q638=Q639,IF((J639-J638)&lt;0,1000+J639-J638-O638,J639-J638-O638),""),""),""),""),"")</f>
        <v>#REF!</v>
      </c>
      <c r="Q638" s="5">
        <v>1</v>
      </c>
      <c r="R638" s="5" t="e">
        <f>IF(#REF!&lt;&gt;#REF!,COUNTIFS($K$112:$K$1378,$K$112,#REF!,#REF!),"")</f>
        <v>#REF!</v>
      </c>
      <c r="S638" s="5" t="e">
        <f>IF(AND(#REF!&lt;&gt;#REF!,#REF!=#REF!,M638="positive",M639="negative"),1,"")</f>
        <v>#REF!</v>
      </c>
      <c r="T638" s="5" t="e">
        <f>IF(AND(#REF!=#REF!,K:K="stroke",M:M="positive",S638&lt;&gt;"1"),1,"")</f>
        <v>#REF!</v>
      </c>
      <c r="U638" s="5" t="e">
        <f>IF((AND(R638&lt;&gt;"",W638&lt;&gt;1,K:K="stroke",M:M="negative",#REF!=#REF!)),IF(W638&lt;&gt;0,"",1),"")</f>
        <v>#REF!</v>
      </c>
      <c r="V638" s="5" t="e">
        <f t="shared" si="44"/>
        <v>#REF!</v>
      </c>
      <c r="W638" s="5" t="e">
        <f>IF(#REF!&lt;&gt;#REF!,COUNTIFS($K$112:$K$1378,"up",#REF!,#REF!),"")</f>
        <v>#REF!</v>
      </c>
      <c r="X638" s="5" t="e">
        <f>IF(#REF!&lt;&gt;#REF!,COUNTIFS($K$112:$K$1378,"SRS",#REF!,#REF!),"")</f>
        <v>#REF!</v>
      </c>
      <c r="Y638" s="5" t="e">
        <f>IF(R638&lt;&gt;"",IF(R638=1,"",COUNTIFS($O$112:$O$1378,"&gt;40",#REF!,#REF!)),"")</f>
        <v>#REF!</v>
      </c>
      <c r="Z638" s="5" t="s">
        <v>18</v>
      </c>
      <c r="AA638" s="5"/>
      <c r="AB638" s="5"/>
      <c r="AC638" s="5"/>
      <c r="AD638" s="5"/>
      <c r="AE638" s="5"/>
      <c r="AF638" s="5"/>
      <c r="AG638" s="5"/>
      <c r="AH638" s="5"/>
    </row>
    <row r="639" spans="1:34" s="5" customFormat="1">
      <c r="A639" s="11">
        <f t="shared" si="41"/>
        <v>61243</v>
      </c>
      <c r="B639" s="16" t="str">
        <f t="shared" si="42"/>
        <v>2017112417043</v>
      </c>
      <c r="C639" s="11" t="str">
        <f t="shared" si="43"/>
        <v>20171124</v>
      </c>
      <c r="D639" s="11">
        <v>2017</v>
      </c>
      <c r="E639" s="11">
        <v>11</v>
      </c>
      <c r="F639" s="11">
        <v>24</v>
      </c>
      <c r="G639" s="11">
        <v>17</v>
      </c>
      <c r="H639" s="11">
        <v>0</v>
      </c>
      <c r="I639" s="11">
        <v>43</v>
      </c>
      <c r="J639" s="11">
        <v>461</v>
      </c>
      <c r="K639" s="11" t="s">
        <v>9</v>
      </c>
      <c r="L639" s="1" t="e">
        <f>IF(#REF!=#REF!,IF(K639="Stroke",IF(K640="Stroke",IF((J640-J639)&lt;0,1000+J640-J639,J640-J639),""),""),"")</f>
        <v>#REF!</v>
      </c>
      <c r="M639" s="11" t="s">
        <v>1</v>
      </c>
      <c r="N639" s="11" t="s">
        <v>2</v>
      </c>
      <c r="O639" s="11">
        <v>0</v>
      </c>
      <c r="P639" s="1" t="e">
        <f>IF(#REF!=#REF!,IF(K639="Stroke",IF(K640="Stroke",IF(#REF!=#REF!,IF(Q639=Q640,IF((J640-J639)&lt;0,1000+J640-J639-O639,J640-J639-O639),""),""),""),""),"")</f>
        <v>#REF!</v>
      </c>
      <c r="Q639" s="11"/>
      <c r="R639" s="1" t="e">
        <f>IF(#REF!&lt;&gt;#REF!,COUNTIFS($K$112:$K$1378,$K$112,#REF!,#REF!),"")</f>
        <v>#REF!</v>
      </c>
      <c r="S639" s="1" t="e">
        <f>IF(AND(#REF!&lt;&gt;#REF!,#REF!=#REF!,M639="positive",M640="negative"),1,"")</f>
        <v>#REF!</v>
      </c>
      <c r="T639" s="1" t="e">
        <f>IF(AND(#REF!=#REF!,K:K="stroke",M:M="positive",S639&lt;&gt;"1"),1,"")</f>
        <v>#REF!</v>
      </c>
      <c r="U639" s="1" t="e">
        <f>IF((AND(R639&lt;&gt;"",W639&lt;&gt;1,K:K="stroke",M:M="negative",#REF!=#REF!)),IF(W639&lt;&gt;0,"",1),"")</f>
        <v>#REF!</v>
      </c>
      <c r="V639" s="1" t="e">
        <f t="shared" si="44"/>
        <v>#REF!</v>
      </c>
      <c r="W639" s="1" t="e">
        <f>IF(#REF!&lt;&gt;#REF!,COUNTIFS($K$112:$K$1378,"up",#REF!,#REF!),"")</f>
        <v>#REF!</v>
      </c>
      <c r="X639" s="1" t="e">
        <f>IF(#REF!&lt;&gt;#REF!,COUNTIFS($K$112:$K$1378,"SRS",#REF!,#REF!),"")</f>
        <v>#REF!</v>
      </c>
      <c r="Y639" s="1" t="e">
        <f>IF(R639&lt;&gt;"",IF(R639=1,"",COUNTIFS($O$112:$O$1378,"&gt;40",#REF!,#REF!)),"")</f>
        <v>#REF!</v>
      </c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 spans="1:34">
      <c r="A640" s="11">
        <f t="shared" si="41"/>
        <v>61243</v>
      </c>
      <c r="B640" s="16" t="str">
        <f t="shared" si="42"/>
        <v>2017112417043</v>
      </c>
      <c r="C640" s="11" t="str">
        <f t="shared" si="43"/>
        <v>20171124</v>
      </c>
      <c r="D640" s="11">
        <v>2017</v>
      </c>
      <c r="E640" s="11">
        <v>11</v>
      </c>
      <c r="F640" s="11">
        <v>24</v>
      </c>
      <c r="G640" s="11">
        <v>17</v>
      </c>
      <c r="H640" s="11">
        <v>0</v>
      </c>
      <c r="I640" s="11">
        <v>43</v>
      </c>
      <c r="J640" s="11">
        <v>488</v>
      </c>
      <c r="K640" s="17" t="s">
        <v>21</v>
      </c>
      <c r="L640" s="1" t="e">
        <f>IF(#REF!=#REF!,IF(K640="Stroke",IF(K641="Stroke",IF((J641-J640)&lt;0,1000+J641-J640,J641-J640),""),""),"")</f>
        <v>#REF!</v>
      </c>
      <c r="M640" s="11" t="s">
        <v>1</v>
      </c>
      <c r="N640" s="11" t="s">
        <v>2</v>
      </c>
      <c r="O640" s="11">
        <v>0</v>
      </c>
      <c r="P640" s="1" t="e">
        <f>IF(#REF!=#REF!,IF(K640="Stroke",IF(K641="Stroke",IF(#REF!=#REF!,IF(Q640=Q641,IF((J641-J640)&lt;0,1000+J641-J640-O640,J641-J640-O640),""),""),""),""),"")</f>
        <v>#REF!</v>
      </c>
      <c r="Q640" s="11">
        <v>1</v>
      </c>
      <c r="R640" s="1" t="e">
        <f>IF(#REF!&lt;&gt;#REF!,COUNTIFS($K$112:$K$1378,$K$112,#REF!,#REF!),"")</f>
        <v>#REF!</v>
      </c>
      <c r="S640" s="1" t="e">
        <f>IF(AND(#REF!&lt;&gt;#REF!,#REF!=#REF!,M640="positive",M641="negative"),1,"")</f>
        <v>#REF!</v>
      </c>
      <c r="T640" s="1" t="e">
        <f>IF(AND(#REF!=#REF!,K:K="stroke",M:M="positive",S640&lt;&gt;"1"),1,"")</f>
        <v>#REF!</v>
      </c>
      <c r="U640" s="1" t="e">
        <f>IF((AND(R640&lt;&gt;"",W640&lt;&gt;1,K:K="stroke",M:M="negative",#REF!=#REF!)),IF(W640&lt;&gt;0,"",1),"")</f>
        <v>#REF!</v>
      </c>
      <c r="V640" s="1" t="e">
        <f t="shared" si="44"/>
        <v>#REF!</v>
      </c>
      <c r="W640" s="1" t="e">
        <f>IF(#REF!&lt;&gt;#REF!,COUNTIFS($K$112:$K$1378,"up",#REF!,#REF!),"")</f>
        <v>#REF!</v>
      </c>
      <c r="X640" s="1" t="e">
        <f>IF(#REF!&lt;&gt;#REF!,COUNTIFS($K$112:$K$1378,"SRS",#REF!,#REF!),"")</f>
        <v>#REF!</v>
      </c>
      <c r="Y640" s="1" t="e">
        <f>IF(R640&lt;&gt;"",IF(R640=1,"",COUNTIFS($O$112:$O$1378,"&gt;40",#REF!,#REF!)),"")</f>
        <v>#REF!</v>
      </c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 spans="1:34">
      <c r="A641" s="11">
        <f t="shared" ref="A641:A704" si="45">I641+(H641*60)+(G641*3600)</f>
        <v>61243</v>
      </c>
      <c r="B641" s="16" t="str">
        <f t="shared" ref="B641:B704" si="46">CONCATENATE(D641,E641,F641,G641,H641,I641)</f>
        <v>2017112417043</v>
      </c>
      <c r="C641" s="11" t="str">
        <f t="shared" si="43"/>
        <v>20171124</v>
      </c>
      <c r="D641" s="11">
        <v>2017</v>
      </c>
      <c r="E641" s="11">
        <v>11</v>
      </c>
      <c r="F641" s="11">
        <v>24</v>
      </c>
      <c r="G641" s="11">
        <v>17</v>
      </c>
      <c r="H641" s="11">
        <v>0</v>
      </c>
      <c r="I641" s="11">
        <v>43</v>
      </c>
      <c r="J641" s="11">
        <v>500</v>
      </c>
      <c r="K641" s="17" t="s">
        <v>21</v>
      </c>
      <c r="L641" s="1" t="e">
        <f>IF(#REF!=#REF!,IF(K641="Stroke",IF(K642="Stroke",IF((J642-J641)&lt;0,1000+J642-J641,J642-J641),""),""),"")</f>
        <v>#REF!</v>
      </c>
      <c r="M641" s="11" t="s">
        <v>1</v>
      </c>
      <c r="N641" s="11" t="s">
        <v>2</v>
      </c>
      <c r="O641" s="11">
        <v>0</v>
      </c>
      <c r="P641" s="1" t="e">
        <f>IF(#REF!=#REF!,IF(K641="Stroke",IF(K642="Stroke",IF(#REF!=#REF!,IF(Q641=Q642,IF((J642-J641)&lt;0,1000+J642-J641-O641,J642-J641-O641),""),""),""),""),"")</f>
        <v>#REF!</v>
      </c>
      <c r="Q641" s="11">
        <v>1</v>
      </c>
      <c r="R641" s="1" t="e">
        <f>IF(#REF!&lt;&gt;#REF!,COUNTIFS($K$112:$K$1378,$K$112,#REF!,#REF!),"")</f>
        <v>#REF!</v>
      </c>
      <c r="S641" s="1" t="e">
        <f>IF(AND(#REF!&lt;&gt;#REF!,#REF!=#REF!,M641="positive",M642="negative"),1,"")</f>
        <v>#REF!</v>
      </c>
      <c r="T641" s="1" t="e">
        <f>IF(AND(#REF!=#REF!,K:K="stroke",M:M="positive",S641&lt;&gt;"1"),1,"")</f>
        <v>#REF!</v>
      </c>
      <c r="U641" s="1" t="e">
        <f>IF((AND(R641&lt;&gt;"",W641&lt;&gt;1,K:K="stroke",M:M="negative",#REF!=#REF!)),IF(W641&lt;&gt;0,"",1),"")</f>
        <v>#REF!</v>
      </c>
      <c r="V641" s="1" t="e">
        <f t="shared" si="44"/>
        <v>#REF!</v>
      </c>
      <c r="W641" s="1" t="e">
        <f>IF(#REF!&lt;&gt;#REF!,COUNTIFS($K$112:$K$1378,"up",#REF!,#REF!),"")</f>
        <v>#REF!</v>
      </c>
      <c r="X641" s="1" t="e">
        <f>IF(#REF!&lt;&gt;#REF!,COUNTIFS($K$112:$K$1378,"SRS",#REF!,#REF!),"")</f>
        <v>#REF!</v>
      </c>
      <c r="Y641" s="1" t="e">
        <f>IF(R641&lt;&gt;"",IF(R641=1,"",COUNTIFS($O$112:$O$1378,"&gt;40",#REF!,#REF!)),"")</f>
        <v>#REF!</v>
      </c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 spans="1:34">
      <c r="A642" s="11">
        <f t="shared" si="45"/>
        <v>61243</v>
      </c>
      <c r="B642" s="16" t="str">
        <f t="shared" si="46"/>
        <v>2017112417043</v>
      </c>
      <c r="C642" s="11" t="str">
        <f t="shared" si="43"/>
        <v>20171124</v>
      </c>
      <c r="D642" s="11">
        <v>2017</v>
      </c>
      <c r="E642" s="11">
        <v>11</v>
      </c>
      <c r="F642" s="11">
        <v>24</v>
      </c>
      <c r="G642" s="11">
        <v>17</v>
      </c>
      <c r="H642" s="11">
        <v>0</v>
      </c>
      <c r="I642" s="11">
        <v>43</v>
      </c>
      <c r="J642" s="11">
        <v>514</v>
      </c>
      <c r="K642" s="17" t="s">
        <v>21</v>
      </c>
      <c r="L642" s="1" t="e">
        <f>IF(#REF!=#REF!,IF(K642="Stroke",IF(K643="Stroke",IF((J643-J642)&lt;0,1000+J643-J642,J643-J642),""),""),"")</f>
        <v>#REF!</v>
      </c>
      <c r="M642" s="11" t="s">
        <v>1</v>
      </c>
      <c r="N642" s="11" t="s">
        <v>2</v>
      </c>
      <c r="O642" s="11">
        <v>0</v>
      </c>
      <c r="P642" s="1" t="e">
        <f>IF(#REF!=#REF!,IF(K642="Stroke",IF(K643="Stroke",IF(#REF!=#REF!,IF(Q642=Q643,IF((J643-J642)&lt;0,1000+J643-J642-O642,J643-J642-O642),""),""),""),""),"")</f>
        <v>#REF!</v>
      </c>
      <c r="Q642" s="11">
        <v>1</v>
      </c>
      <c r="R642" s="1" t="e">
        <f>IF(#REF!&lt;&gt;#REF!,COUNTIFS($K$112:$K$1378,$K$112,#REF!,#REF!),"")</f>
        <v>#REF!</v>
      </c>
      <c r="S642" s="1" t="e">
        <f>IF(AND(#REF!&lt;&gt;#REF!,#REF!=#REF!,M642="positive",M643="negative"),1,"")</f>
        <v>#REF!</v>
      </c>
      <c r="T642" s="1" t="e">
        <f>IF(AND(#REF!=#REF!,K:K="stroke",M:M="positive",S642&lt;&gt;"1"),1,"")</f>
        <v>#REF!</v>
      </c>
      <c r="U642" s="1" t="e">
        <f>IF((AND(R642&lt;&gt;"",W642&lt;&gt;1,K:K="stroke",M:M="negative",#REF!=#REF!)),IF(W642&lt;&gt;0,"",1),"")</f>
        <v>#REF!</v>
      </c>
      <c r="V642" s="1" t="e">
        <f t="shared" si="44"/>
        <v>#REF!</v>
      </c>
      <c r="W642" s="1" t="e">
        <f>IF(#REF!&lt;&gt;#REF!,COUNTIFS($K$112:$K$1378,"up",#REF!,#REF!),"")</f>
        <v>#REF!</v>
      </c>
      <c r="X642" s="1" t="e">
        <f>IF(#REF!&lt;&gt;#REF!,COUNTIFS($K$112:$K$1378,"SRS",#REF!,#REF!),"")</f>
        <v>#REF!</v>
      </c>
      <c r="Y642" s="1" t="e">
        <f>IF(R642&lt;&gt;"",IF(R642=1,"",COUNTIFS($O$112:$O$1378,"&gt;40",#REF!,#REF!)),"")</f>
        <v>#REF!</v>
      </c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spans="1:34">
      <c r="A643" s="11">
        <f t="shared" si="45"/>
        <v>61243</v>
      </c>
      <c r="B643" s="16" t="str">
        <f t="shared" si="46"/>
        <v>2017112417043</v>
      </c>
      <c r="C643" s="11" t="str">
        <f t="shared" si="43"/>
        <v>20171124</v>
      </c>
      <c r="D643" s="11">
        <v>2017</v>
      </c>
      <c r="E643" s="11">
        <v>11</v>
      </c>
      <c r="F643" s="11">
        <v>24</v>
      </c>
      <c r="G643" s="11">
        <v>17</v>
      </c>
      <c r="H643" s="11">
        <v>0</v>
      </c>
      <c r="I643" s="11">
        <v>43</v>
      </c>
      <c r="J643" s="11">
        <v>545</v>
      </c>
      <c r="K643" s="17" t="s">
        <v>21</v>
      </c>
      <c r="L643" s="1" t="e">
        <f>IF(#REF!=#REF!,IF(K643="Stroke",IF(K644="Stroke",IF((J644-J643)&lt;0,1000+J644-J643,J644-J643),""),""),"")</f>
        <v>#REF!</v>
      </c>
      <c r="M643" s="11" t="s">
        <v>1</v>
      </c>
      <c r="N643" s="11" t="s">
        <v>2</v>
      </c>
      <c r="O643" s="11">
        <v>0</v>
      </c>
      <c r="P643" s="1" t="e">
        <f>IF(#REF!=#REF!,IF(K643="Stroke",IF(K644="Stroke",IF(#REF!=#REF!,IF(Q643=Q644,IF((J644-J643)&lt;0,1000+J644-J643-O643,J644-J643-O643),""),""),""),""),"")</f>
        <v>#REF!</v>
      </c>
      <c r="Q643" s="11">
        <v>1</v>
      </c>
      <c r="R643" s="1" t="e">
        <f>IF(#REF!&lt;&gt;#REF!,COUNTIFS($K$112:$K$1378,$K$112,#REF!,#REF!),"")</f>
        <v>#REF!</v>
      </c>
      <c r="S643" s="1" t="e">
        <f>IF(AND(#REF!&lt;&gt;#REF!,#REF!=#REF!,M643="positive",M644="negative"),1,"")</f>
        <v>#REF!</v>
      </c>
      <c r="T643" s="1" t="e">
        <f>IF(AND(#REF!=#REF!,K:K="stroke",M:M="positive",S643&lt;&gt;"1"),1,"")</f>
        <v>#REF!</v>
      </c>
      <c r="U643" s="1" t="e">
        <f>IF((AND(R643&lt;&gt;"",W643&lt;&gt;1,K:K="stroke",M:M="negative",#REF!=#REF!)),IF(W643&lt;&gt;0,"",1),"")</f>
        <v>#REF!</v>
      </c>
      <c r="V643" s="1" t="e">
        <f t="shared" si="44"/>
        <v>#REF!</v>
      </c>
      <c r="W643" s="1" t="e">
        <f>IF(#REF!&lt;&gt;#REF!,COUNTIFS($K$112:$K$1378,"up",#REF!,#REF!),"")</f>
        <v>#REF!</v>
      </c>
      <c r="X643" s="1" t="e">
        <f>IF(#REF!&lt;&gt;#REF!,COUNTIFS($K$112:$K$1378,"SRS",#REF!,#REF!),"")</f>
        <v>#REF!</v>
      </c>
      <c r="Y643" s="1" t="e">
        <f>IF(R643&lt;&gt;"",IF(R643=1,"",COUNTIFS($O$112:$O$1378,"&gt;40",#REF!,#REF!)),"")</f>
        <v>#REF!</v>
      </c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spans="1:34">
      <c r="A644" s="11">
        <f t="shared" si="45"/>
        <v>61243</v>
      </c>
      <c r="B644" s="16" t="str">
        <f t="shared" si="46"/>
        <v>2017112417043</v>
      </c>
      <c r="C644" s="11" t="str">
        <f t="shared" si="43"/>
        <v>20171124</v>
      </c>
      <c r="D644" s="11">
        <v>2017</v>
      </c>
      <c r="E644" s="11">
        <v>11</v>
      </c>
      <c r="F644" s="11">
        <v>24</v>
      </c>
      <c r="G644" s="11">
        <v>17</v>
      </c>
      <c r="H644" s="11">
        <v>0</v>
      </c>
      <c r="I644" s="11">
        <v>43</v>
      </c>
      <c r="J644" s="11">
        <v>561</v>
      </c>
      <c r="K644" s="17" t="s">
        <v>21</v>
      </c>
      <c r="L644" s="1" t="e">
        <f>IF(#REF!=#REF!,IF(K644="Stroke",IF(K645="Stroke",IF((J645-J644)&lt;0,1000+J645-J644,J645-J644),""),""),"")</f>
        <v>#REF!</v>
      </c>
      <c r="M644" s="11" t="s">
        <v>1</v>
      </c>
      <c r="N644" s="11" t="s">
        <v>2</v>
      </c>
      <c r="O644" s="11">
        <v>0</v>
      </c>
      <c r="P644" s="1" t="e">
        <f>IF(#REF!=#REF!,IF(K644="Stroke",IF(K645="Stroke",IF(#REF!=#REF!,IF(Q644=Q645,IF((J645-J644)&lt;0,1000+J645-J644-O644,J645-J644-O644),""),""),""),""),"")</f>
        <v>#REF!</v>
      </c>
      <c r="Q644" s="11">
        <v>1</v>
      </c>
      <c r="R644" s="1" t="e">
        <f>IF(#REF!&lt;&gt;#REF!,COUNTIFS($K$112:$K$1378,$K$112,#REF!,#REF!),"")</f>
        <v>#REF!</v>
      </c>
      <c r="S644" s="1" t="e">
        <f>IF(AND(#REF!&lt;&gt;#REF!,#REF!=#REF!,M644="positive",M645="negative"),1,"")</f>
        <v>#REF!</v>
      </c>
      <c r="T644" s="1" t="e">
        <f>IF(AND(#REF!=#REF!,K:K="stroke",M:M="positive",S644&lt;&gt;"1"),1,"")</f>
        <v>#REF!</v>
      </c>
      <c r="U644" s="1" t="e">
        <f>IF((AND(R644&lt;&gt;"",W644&lt;&gt;1,K:K="stroke",M:M="negative",#REF!=#REF!)),IF(W644&lt;&gt;0,"",1),"")</f>
        <v>#REF!</v>
      </c>
      <c r="V644" s="1" t="e">
        <f t="shared" si="44"/>
        <v>#REF!</v>
      </c>
      <c r="W644" s="1" t="e">
        <f>IF(#REF!&lt;&gt;#REF!,COUNTIFS($K$112:$K$1378,"up",#REF!,#REF!),"")</f>
        <v>#REF!</v>
      </c>
      <c r="X644" s="1" t="e">
        <f>IF(#REF!&lt;&gt;#REF!,COUNTIFS($K$112:$K$1378,"SRS",#REF!,#REF!),"")</f>
        <v>#REF!</v>
      </c>
      <c r="Y644" s="1" t="e">
        <f>IF(R644&lt;&gt;"",IF(R644=1,"",COUNTIFS($O$112:$O$1378,"&gt;40",#REF!,#REF!)),"")</f>
        <v>#REF!</v>
      </c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 spans="1:34">
      <c r="A645" s="11">
        <f t="shared" si="45"/>
        <v>61243</v>
      </c>
      <c r="B645" s="16" t="str">
        <f t="shared" si="46"/>
        <v>2017112417043</v>
      </c>
      <c r="C645" s="11" t="str">
        <f t="shared" si="43"/>
        <v>20171124</v>
      </c>
      <c r="D645" s="11">
        <v>2017</v>
      </c>
      <c r="E645" s="11">
        <v>11</v>
      </c>
      <c r="F645" s="11">
        <v>24</v>
      </c>
      <c r="G645" s="11">
        <v>17</v>
      </c>
      <c r="H645" s="11">
        <v>0</v>
      </c>
      <c r="I645" s="11">
        <v>43</v>
      </c>
      <c r="J645" s="11">
        <v>655</v>
      </c>
      <c r="K645" s="17" t="s">
        <v>21</v>
      </c>
      <c r="L645" s="1" t="e">
        <f>IF(#REF!=#REF!,IF(K645="Stroke",IF(K646="Stroke",IF((J646-J645)&lt;0,1000+J646-J645,J646-J645),""),""),"")</f>
        <v>#REF!</v>
      </c>
      <c r="M645" s="11" t="s">
        <v>1</v>
      </c>
      <c r="N645" s="11" t="s">
        <v>2</v>
      </c>
      <c r="O645" s="11">
        <v>0</v>
      </c>
      <c r="P645" s="1" t="e">
        <f>IF(#REF!=#REF!,IF(K645="Stroke",IF(K646="Stroke",IF(#REF!=#REF!,IF(Q645=Q646,IF((J646-J645)&lt;0,1000+J646-J645-O645,J646-J645-O645),""),""),""),""),"")</f>
        <v>#REF!</v>
      </c>
      <c r="Q645" s="11">
        <v>1</v>
      </c>
      <c r="R645" s="1" t="e">
        <f>IF(#REF!&lt;&gt;#REF!,COUNTIFS($K$112:$K$1378,$K$112,#REF!,#REF!),"")</f>
        <v>#REF!</v>
      </c>
      <c r="S645" s="1" t="e">
        <f>IF(AND(#REF!&lt;&gt;#REF!,#REF!=#REF!,M645="positive",M646="negative"),1,"")</f>
        <v>#REF!</v>
      </c>
      <c r="T645" s="1" t="e">
        <f>IF(AND(#REF!=#REF!,K:K="stroke",M:M="positive",S645&lt;&gt;"1"),1,"")</f>
        <v>#REF!</v>
      </c>
      <c r="U645" s="1" t="e">
        <f>IF((AND(R645&lt;&gt;"",W645&lt;&gt;1,K:K="stroke",M:M="negative",#REF!=#REF!)),IF(W645&lt;&gt;0,"",1),"")</f>
        <v>#REF!</v>
      </c>
      <c r="V645" s="1" t="e">
        <f t="shared" si="44"/>
        <v>#REF!</v>
      </c>
      <c r="W645" s="1" t="e">
        <f>IF(#REF!&lt;&gt;#REF!,COUNTIFS($K$112:$K$1378,"up",#REF!,#REF!),"")</f>
        <v>#REF!</v>
      </c>
      <c r="X645" s="1" t="e">
        <f>IF(#REF!&lt;&gt;#REF!,COUNTIFS($K$112:$K$1378,"SRS",#REF!,#REF!),"")</f>
        <v>#REF!</v>
      </c>
      <c r="Y645" s="1" t="e">
        <f>IF(R645&lt;&gt;"",IF(R645=1,"",COUNTIFS($O$112:$O$1378,"&gt;40",#REF!,#REF!)),"")</f>
        <v>#REF!</v>
      </c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 spans="1:34">
      <c r="A646" s="5">
        <f t="shared" si="45"/>
        <v>61288</v>
      </c>
      <c r="B646" s="6" t="str">
        <f t="shared" si="46"/>
        <v>2017112417128</v>
      </c>
      <c r="C646" s="5" t="str">
        <f t="shared" si="43"/>
        <v>20171124</v>
      </c>
      <c r="D646" s="5">
        <v>2017</v>
      </c>
      <c r="E646" s="5">
        <v>11</v>
      </c>
      <c r="F646" s="5">
        <v>24</v>
      </c>
      <c r="G646" s="5">
        <v>17</v>
      </c>
      <c r="H646" s="5">
        <v>1</v>
      </c>
      <c r="I646" s="5">
        <v>28</v>
      </c>
      <c r="J646" s="5">
        <v>803</v>
      </c>
      <c r="K646" s="5" t="s">
        <v>17</v>
      </c>
      <c r="L646" s="5" t="e">
        <f>IF(#REF!=#REF!,IF(K646="Stroke",IF(K647="Stroke",IF((J647-J646)&lt;0,1000+J647-J646,J647-J646),""),""),"")</f>
        <v>#REF!</v>
      </c>
      <c r="M646" s="5" t="s">
        <v>1</v>
      </c>
      <c r="N646" s="5" t="s">
        <v>2</v>
      </c>
      <c r="O646" s="5">
        <v>451</v>
      </c>
      <c r="P646" s="5" t="e">
        <f>IF(#REF!=#REF!,IF(K646="Stroke",IF(K647="Stroke",IF(#REF!=#REF!,IF(Q646=Q647,IF((J647-J646)&lt;0,1000+J647-J646-O646,J647-J646-O646),""),""),""),""),"")</f>
        <v>#REF!</v>
      </c>
      <c r="Q646" s="5">
        <v>1</v>
      </c>
      <c r="R646" s="5" t="e">
        <f>IF(#REF!&lt;&gt;#REF!,COUNTIFS($K$112:$K$1378,$K$112,#REF!,#REF!),"")</f>
        <v>#REF!</v>
      </c>
      <c r="S646" s="5" t="e">
        <f>IF(AND(#REF!&lt;&gt;#REF!,#REF!=#REF!,M646="positive",M647="negative"),1,"")</f>
        <v>#REF!</v>
      </c>
      <c r="T646" s="5" t="e">
        <f>IF(AND(#REF!=#REF!,K:K="stroke",M:M="positive",S646&lt;&gt;"1"),1,"")</f>
        <v>#REF!</v>
      </c>
      <c r="U646" s="5" t="e">
        <f>IF((AND(R646&lt;&gt;"",W646&lt;&gt;1,K:K="stroke",M:M="negative",#REF!=#REF!)),IF(W646&lt;&gt;0,"",1),"")</f>
        <v>#REF!</v>
      </c>
      <c r="V646" s="5" t="e">
        <f t="shared" si="44"/>
        <v>#REF!</v>
      </c>
      <c r="W646" s="5" t="e">
        <f>IF(#REF!&lt;&gt;#REF!,COUNTIFS($K$112:$K$1378,"up",#REF!,#REF!),"")</f>
        <v>#REF!</v>
      </c>
      <c r="X646" s="5" t="e">
        <f>IF(#REF!&lt;&gt;#REF!,COUNTIFS($K$112:$K$1378,"SRS",#REF!,#REF!),"")</f>
        <v>#REF!</v>
      </c>
      <c r="Y646" s="5" t="e">
        <f>IF(R646&lt;&gt;"",IF(R646=1,"",COUNTIFS($O$112:$O$1378,"&gt;40",#REF!,#REF!)),"")</f>
        <v>#REF!</v>
      </c>
      <c r="Z646" s="5" t="s">
        <v>18</v>
      </c>
      <c r="AA646" s="5"/>
      <c r="AB646" s="5"/>
      <c r="AC646" s="5"/>
      <c r="AD646" s="5"/>
      <c r="AE646" s="5"/>
      <c r="AF646" s="5"/>
      <c r="AG646" s="5"/>
      <c r="AH646" s="5"/>
    </row>
    <row r="647" spans="1:34">
      <c r="A647" s="11">
        <f t="shared" si="45"/>
        <v>61288</v>
      </c>
      <c r="B647" s="16" t="str">
        <f t="shared" si="46"/>
        <v>2017112417128</v>
      </c>
      <c r="C647" s="11" t="str">
        <f t="shared" si="43"/>
        <v>20171124</v>
      </c>
      <c r="D647" s="11">
        <v>2017</v>
      </c>
      <c r="E647" s="11">
        <v>11</v>
      </c>
      <c r="F647" s="11">
        <v>24</v>
      </c>
      <c r="G647" s="11">
        <v>17</v>
      </c>
      <c r="H647" s="11">
        <v>1</v>
      </c>
      <c r="I647" s="11">
        <v>28</v>
      </c>
      <c r="J647" s="11">
        <v>904</v>
      </c>
      <c r="K647" s="17" t="s">
        <v>21</v>
      </c>
      <c r="L647" s="1" t="e">
        <f>IF(#REF!=#REF!,IF(K647="Stroke",IF(K648="Stroke",IF((J648-J647)&lt;0,1000+J648-J647,J648-J647),""),""),"")</f>
        <v>#REF!</v>
      </c>
      <c r="M647" s="11" t="s">
        <v>1</v>
      </c>
      <c r="N647" s="11" t="s">
        <v>2</v>
      </c>
      <c r="O647" s="11">
        <v>0</v>
      </c>
      <c r="P647" s="1" t="e">
        <f>IF(#REF!=#REF!,IF(K647="Stroke",IF(K648="Stroke",IF(#REF!=#REF!,IF(Q647=Q648,IF((J648-J647)&lt;0,1000+J648-J647-O647,J648-J647-O647),""),""),""),""),"")</f>
        <v>#REF!</v>
      </c>
      <c r="Q647" s="11">
        <v>1</v>
      </c>
      <c r="R647" s="1" t="e">
        <f>IF(#REF!&lt;&gt;#REF!,COUNTIFS($K$112:$K$1378,$K$112,#REF!,#REF!),"")</f>
        <v>#REF!</v>
      </c>
      <c r="S647" s="1" t="e">
        <f>IF(AND(#REF!&lt;&gt;#REF!,#REF!=#REF!,M647="positive",M648="negative"),1,"")</f>
        <v>#REF!</v>
      </c>
      <c r="T647" s="1" t="e">
        <f>IF(AND(#REF!=#REF!,K:K="stroke",M:M="positive",S647&lt;&gt;"1"),1,"")</f>
        <v>#REF!</v>
      </c>
      <c r="U647" s="1" t="e">
        <f>IF((AND(R647&lt;&gt;"",W647&lt;&gt;1,K:K="stroke",M:M="negative",#REF!=#REF!)),IF(W647&lt;&gt;0,"",1),"")</f>
        <v>#REF!</v>
      </c>
      <c r="V647" s="1" t="e">
        <f t="shared" si="44"/>
        <v>#REF!</v>
      </c>
      <c r="W647" s="1" t="e">
        <f>IF(#REF!&lt;&gt;#REF!,COUNTIFS($K$112:$K$1378,"up",#REF!,#REF!),"")</f>
        <v>#REF!</v>
      </c>
      <c r="X647" s="1" t="e">
        <f>IF(#REF!&lt;&gt;#REF!,COUNTIFS($K$112:$K$1378,"SRS",#REF!,#REF!),"")</f>
        <v>#REF!</v>
      </c>
      <c r="Y647" s="1" t="e">
        <f>IF(R647&lt;&gt;"",IF(R647=1,"",COUNTIFS($O$112:$O$1378,"&gt;40",#REF!,#REF!)),"")</f>
        <v>#REF!</v>
      </c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 spans="1:34" s="5" customFormat="1">
      <c r="A648" s="11">
        <f t="shared" si="45"/>
        <v>61288</v>
      </c>
      <c r="B648" s="16" t="str">
        <f t="shared" si="46"/>
        <v>2017112417128</v>
      </c>
      <c r="C648" s="11" t="str">
        <f t="shared" si="43"/>
        <v>20171124</v>
      </c>
      <c r="D648" s="11">
        <v>2017</v>
      </c>
      <c r="E648" s="11">
        <v>11</v>
      </c>
      <c r="F648" s="11">
        <v>24</v>
      </c>
      <c r="G648" s="11">
        <v>17</v>
      </c>
      <c r="H648" s="11">
        <v>1</v>
      </c>
      <c r="I648" s="11">
        <v>28</v>
      </c>
      <c r="J648" s="11">
        <v>932</v>
      </c>
      <c r="K648" s="17" t="s">
        <v>21</v>
      </c>
      <c r="L648" s="1" t="e">
        <f>IF(#REF!=#REF!,IF(K648="Stroke",IF(K649="Stroke",IF((J649-J648)&lt;0,1000+J649-J648,J649-J648),""),""),"")</f>
        <v>#REF!</v>
      </c>
      <c r="M648" s="11" t="s">
        <v>1</v>
      </c>
      <c r="N648" s="11" t="s">
        <v>2</v>
      </c>
      <c r="O648" s="11">
        <v>0</v>
      </c>
      <c r="P648" s="1" t="e">
        <f>IF(#REF!=#REF!,IF(K648="Stroke",IF(K649="Stroke",IF(#REF!=#REF!,IF(Q648=Q649,IF((J649-J648)&lt;0,1000+J649-J648-O648,J649-J648-O648),""),""),""),""),"")</f>
        <v>#REF!</v>
      </c>
      <c r="Q648" s="11">
        <v>1</v>
      </c>
      <c r="R648" s="1" t="e">
        <f>IF(#REF!&lt;&gt;#REF!,COUNTIFS($K$112:$K$1378,$K$112,#REF!,#REF!),"")</f>
        <v>#REF!</v>
      </c>
      <c r="S648" s="1" t="e">
        <f>IF(AND(#REF!&lt;&gt;#REF!,#REF!=#REF!,M648="positive",M649="negative"),1,"")</f>
        <v>#REF!</v>
      </c>
      <c r="T648" s="1" t="e">
        <f>IF(AND(#REF!=#REF!,K:K="stroke",M:M="positive",S648&lt;&gt;"1"),1,"")</f>
        <v>#REF!</v>
      </c>
      <c r="U648" s="1" t="e">
        <f>IF((AND(R648&lt;&gt;"",W648&lt;&gt;1,K:K="stroke",M:M="negative",#REF!=#REF!)),IF(W648&lt;&gt;0,"",1),"")</f>
        <v>#REF!</v>
      </c>
      <c r="V648" s="1" t="e">
        <f t="shared" si="44"/>
        <v>#REF!</v>
      </c>
      <c r="W648" s="1" t="e">
        <f>IF(#REF!&lt;&gt;#REF!,COUNTIFS($K$112:$K$1378,"up",#REF!,#REF!),"")</f>
        <v>#REF!</v>
      </c>
      <c r="X648" s="1" t="e">
        <f>IF(#REF!&lt;&gt;#REF!,COUNTIFS($K$112:$K$1378,"SRS",#REF!,#REF!),"")</f>
        <v>#REF!</v>
      </c>
      <c r="Y648" s="1" t="e">
        <f>IF(R648&lt;&gt;"",IF(R648=1,"",COUNTIFS($O$112:$O$1378,"&gt;40",#REF!,#REF!)),"")</f>
        <v>#REF!</v>
      </c>
      <c r="Z648" s="11" t="s">
        <v>59</v>
      </c>
      <c r="AA648" s="11"/>
      <c r="AB648" s="11"/>
      <c r="AC648" s="11"/>
      <c r="AD648" s="11"/>
      <c r="AE648" s="11"/>
      <c r="AF648" s="11"/>
      <c r="AG648" s="11"/>
      <c r="AH648" s="11"/>
    </row>
    <row r="649" spans="1:34" s="5" customFormat="1">
      <c r="A649" s="11">
        <f t="shared" si="45"/>
        <v>61288</v>
      </c>
      <c r="B649" s="16" t="str">
        <f t="shared" si="46"/>
        <v>2017112417128</v>
      </c>
      <c r="C649" s="11" t="str">
        <f t="shared" si="43"/>
        <v>20171124</v>
      </c>
      <c r="D649" s="11">
        <v>2017</v>
      </c>
      <c r="E649" s="11">
        <v>11</v>
      </c>
      <c r="F649" s="11">
        <v>24</v>
      </c>
      <c r="G649" s="11">
        <v>17</v>
      </c>
      <c r="H649" s="11">
        <v>1</v>
      </c>
      <c r="I649" s="11">
        <v>28</v>
      </c>
      <c r="J649" s="11">
        <v>945</v>
      </c>
      <c r="K649" s="17" t="s">
        <v>21</v>
      </c>
      <c r="L649" s="1" t="e">
        <f>IF(#REF!=#REF!,IF(K649="Stroke",IF(K650="Stroke",IF((J650-J649)&lt;0,1000+J650-J649,J650-J649),""),""),"")</f>
        <v>#REF!</v>
      </c>
      <c r="M649" s="11" t="s">
        <v>1</v>
      </c>
      <c r="N649" s="11" t="s">
        <v>2</v>
      </c>
      <c r="O649" s="11">
        <v>0</v>
      </c>
      <c r="P649" s="1" t="e">
        <f>IF(#REF!=#REF!,IF(K649="Stroke",IF(K650="Stroke",IF(#REF!=#REF!,IF(Q649=Q650,IF((J650-J649)&lt;0,1000+J650-J649-O649,J650-J649-O649),""),""),""),""),"")</f>
        <v>#REF!</v>
      </c>
      <c r="Q649" s="11">
        <v>1</v>
      </c>
      <c r="R649" s="1" t="e">
        <f>IF(#REF!&lt;&gt;#REF!,COUNTIFS($K$112:$K$1378,$K$112,#REF!,#REF!),"")</f>
        <v>#REF!</v>
      </c>
      <c r="S649" s="1" t="e">
        <f>IF(AND(#REF!&lt;&gt;#REF!,#REF!=#REF!,M649="positive",M650="negative"),1,"")</f>
        <v>#REF!</v>
      </c>
      <c r="T649" s="1" t="e">
        <f>IF(AND(#REF!=#REF!,K:K="stroke",M:M="positive",S649&lt;&gt;"1"),1,"")</f>
        <v>#REF!</v>
      </c>
      <c r="U649" s="1" t="e">
        <f>IF((AND(R649&lt;&gt;"",W649&lt;&gt;1,K:K="stroke",M:M="negative",#REF!=#REF!)),IF(W649&lt;&gt;0,"",1),"")</f>
        <v>#REF!</v>
      </c>
      <c r="V649" s="1" t="e">
        <f t="shared" si="44"/>
        <v>#REF!</v>
      </c>
      <c r="W649" s="1" t="e">
        <f>IF(#REF!&lt;&gt;#REF!,COUNTIFS($K$112:$K$1378,"up",#REF!,#REF!),"")</f>
        <v>#REF!</v>
      </c>
      <c r="X649" s="1" t="e">
        <f>IF(#REF!&lt;&gt;#REF!,COUNTIFS($K$112:$K$1378,"SRS",#REF!,#REF!),"")</f>
        <v>#REF!</v>
      </c>
      <c r="Y649" s="1" t="e">
        <f>IF(R649&lt;&gt;"",IF(R649=1,"",COUNTIFS($O$112:$O$1378,"&gt;40",#REF!,#REF!)),"")</f>
        <v>#REF!</v>
      </c>
      <c r="Z649" s="11" t="s">
        <v>59</v>
      </c>
      <c r="AA649" s="11"/>
      <c r="AB649" s="11"/>
      <c r="AC649" s="11"/>
      <c r="AD649" s="11"/>
      <c r="AE649" s="11"/>
      <c r="AF649" s="11"/>
      <c r="AG649" s="11"/>
      <c r="AH649" s="11"/>
    </row>
    <row r="650" spans="1:34" s="11" customFormat="1">
      <c r="A650" s="11">
        <f t="shared" si="45"/>
        <v>61288</v>
      </c>
      <c r="B650" s="16" t="str">
        <f t="shared" si="46"/>
        <v>2017112417128</v>
      </c>
      <c r="C650" s="11" t="str">
        <f t="shared" si="43"/>
        <v>20171124</v>
      </c>
      <c r="D650" s="11">
        <v>2017</v>
      </c>
      <c r="E650" s="11">
        <v>11</v>
      </c>
      <c r="F650" s="11">
        <v>24</v>
      </c>
      <c r="G650" s="11">
        <v>17</v>
      </c>
      <c r="H650" s="11">
        <v>1</v>
      </c>
      <c r="I650" s="11">
        <v>28</v>
      </c>
      <c r="J650" s="11">
        <v>965</v>
      </c>
      <c r="K650" s="17" t="s">
        <v>21</v>
      </c>
      <c r="L650" s="1" t="e">
        <f>IF(#REF!=#REF!,IF(K650="Stroke",IF(K651="Stroke",IF((J651-J650)&lt;0,1000+J651-J650,J651-J650),""),""),"")</f>
        <v>#REF!</v>
      </c>
      <c r="M650" s="11" t="s">
        <v>1</v>
      </c>
      <c r="N650" s="11" t="s">
        <v>2</v>
      </c>
      <c r="O650" s="11">
        <v>0</v>
      </c>
      <c r="P650" s="1" t="e">
        <f>IF(#REF!=#REF!,IF(K650="Stroke",IF(K651="Stroke",IF(#REF!=#REF!,IF(Q650=Q651,IF((J651-J650)&lt;0,1000+J651-J650-O650,J651-J650-O650),""),""),""),""),"")</f>
        <v>#REF!</v>
      </c>
      <c r="Q650" s="11">
        <v>1</v>
      </c>
      <c r="R650" s="1" t="e">
        <f>IF(#REF!&lt;&gt;#REF!,COUNTIFS($K$112:$K$1378,$K$112,#REF!,#REF!),"")</f>
        <v>#REF!</v>
      </c>
      <c r="S650" s="1" t="e">
        <f>IF(AND(#REF!&lt;&gt;#REF!,#REF!=#REF!,M650="positive",M651="negative"),1,"")</f>
        <v>#REF!</v>
      </c>
      <c r="T650" s="1" t="e">
        <f>IF(AND(#REF!=#REF!,K:K="stroke",M:M="positive",S650&lt;&gt;"1"),1,"")</f>
        <v>#REF!</v>
      </c>
      <c r="U650" s="1" t="e">
        <f>IF((AND(R650&lt;&gt;"",W650&lt;&gt;1,K:K="stroke",M:M="negative",#REF!=#REF!)),IF(W650&lt;&gt;0,"",1),"")</f>
        <v>#REF!</v>
      </c>
      <c r="V650" s="1" t="e">
        <f t="shared" si="44"/>
        <v>#REF!</v>
      </c>
      <c r="W650" s="1" t="e">
        <f>IF(#REF!&lt;&gt;#REF!,COUNTIFS($K$112:$K$1378,"up",#REF!,#REF!),"")</f>
        <v>#REF!</v>
      </c>
      <c r="X650" s="1" t="e">
        <f>IF(#REF!&lt;&gt;#REF!,COUNTIFS($K$112:$K$1378,"SRS",#REF!,#REF!),"")</f>
        <v>#REF!</v>
      </c>
      <c r="Y650" s="1" t="e">
        <f>IF(R650&lt;&gt;"",IF(R650=1,"",COUNTIFS($O$112:$O$1378,"&gt;40",#REF!,#REF!)),"")</f>
        <v>#REF!</v>
      </c>
    </row>
    <row r="651" spans="1:34" s="11" customFormat="1">
      <c r="A651" s="11">
        <f t="shared" si="45"/>
        <v>61288</v>
      </c>
      <c r="B651" s="16" t="str">
        <f t="shared" si="46"/>
        <v>2017112417128</v>
      </c>
      <c r="C651" s="11" t="str">
        <f t="shared" si="43"/>
        <v>20171124</v>
      </c>
      <c r="D651" s="11">
        <v>2017</v>
      </c>
      <c r="E651" s="11">
        <v>11</v>
      </c>
      <c r="F651" s="11">
        <v>24</v>
      </c>
      <c r="G651" s="11">
        <v>17</v>
      </c>
      <c r="H651" s="11">
        <v>1</v>
      </c>
      <c r="I651" s="11">
        <v>28</v>
      </c>
      <c r="J651" s="11">
        <v>972</v>
      </c>
      <c r="K651" s="17" t="s">
        <v>21</v>
      </c>
      <c r="L651" s="1" t="e">
        <f>IF(#REF!=#REF!,IF(K651="Stroke",IF(K652="Stroke",IF((J652-J651)&lt;0,1000+J652-J651,J652-J651),""),""),"")</f>
        <v>#REF!</v>
      </c>
      <c r="M651" s="11" t="s">
        <v>1</v>
      </c>
      <c r="N651" s="11" t="s">
        <v>2</v>
      </c>
      <c r="O651" s="11">
        <v>0</v>
      </c>
      <c r="P651" s="1" t="e">
        <f>IF(#REF!=#REF!,IF(K651="Stroke",IF(K652="Stroke",IF(#REF!=#REF!,IF(Q651=Q652,IF((J652-J651)&lt;0,1000+J652-J651-O651,J652-J651-O651),""),""),""),""),"")</f>
        <v>#REF!</v>
      </c>
      <c r="Q651" s="11">
        <v>1</v>
      </c>
      <c r="R651" s="1" t="e">
        <f>IF(#REF!&lt;&gt;#REF!,COUNTIFS($K$112:$K$1378,$K$112,#REF!,#REF!),"")</f>
        <v>#REF!</v>
      </c>
      <c r="S651" s="1" t="e">
        <f>IF(AND(#REF!&lt;&gt;#REF!,#REF!=#REF!,M651="positive",M652="negative"),1,"")</f>
        <v>#REF!</v>
      </c>
      <c r="T651" s="1" t="e">
        <f>IF(AND(#REF!=#REF!,K:K="stroke",M:M="positive",S651&lt;&gt;"1"),1,"")</f>
        <v>#REF!</v>
      </c>
      <c r="U651" s="1" t="e">
        <f>IF((AND(R651&lt;&gt;"",W651&lt;&gt;1,K:K="stroke",M:M="negative",#REF!=#REF!)),IF(W651&lt;&gt;0,"",1),"")</f>
        <v>#REF!</v>
      </c>
      <c r="V651" s="1" t="e">
        <f t="shared" si="44"/>
        <v>#REF!</v>
      </c>
      <c r="W651" s="1" t="e">
        <f>IF(#REF!&lt;&gt;#REF!,COUNTIFS($K$112:$K$1378,"up",#REF!,#REF!),"")</f>
        <v>#REF!</v>
      </c>
      <c r="X651" s="1" t="e">
        <f>IF(#REF!&lt;&gt;#REF!,COUNTIFS($K$112:$K$1378,"SRS",#REF!,#REF!),"")</f>
        <v>#REF!</v>
      </c>
      <c r="Y651" s="1" t="e">
        <f>IF(R651&lt;&gt;"",IF(R651=1,"",COUNTIFS($O$112:$O$1378,"&gt;40",#REF!,#REF!)),"")</f>
        <v>#REF!</v>
      </c>
    </row>
    <row r="652" spans="1:34" s="11" customFormat="1">
      <c r="A652" s="11">
        <f t="shared" si="45"/>
        <v>61288</v>
      </c>
      <c r="B652" s="16" t="str">
        <f t="shared" si="46"/>
        <v>2017112417128</v>
      </c>
      <c r="C652" s="11" t="str">
        <f t="shared" si="43"/>
        <v>20171124</v>
      </c>
      <c r="D652" s="11">
        <v>2017</v>
      </c>
      <c r="E652" s="11">
        <v>11</v>
      </c>
      <c r="F652" s="11">
        <v>24</v>
      </c>
      <c r="G652" s="11">
        <v>17</v>
      </c>
      <c r="H652" s="11">
        <v>1</v>
      </c>
      <c r="I652" s="11">
        <v>28</v>
      </c>
      <c r="J652" s="11">
        <v>983</v>
      </c>
      <c r="K652" s="17" t="s">
        <v>21</v>
      </c>
      <c r="L652" s="1" t="e">
        <f>IF(#REF!=#REF!,IF(K652="Stroke",IF(K653="Stroke",IF((J653-J652)&lt;0,1000+J653-J652,J653-J652),""),""),"")</f>
        <v>#REF!</v>
      </c>
      <c r="M652" s="11" t="s">
        <v>1</v>
      </c>
      <c r="N652" s="11" t="s">
        <v>2</v>
      </c>
      <c r="O652" s="11">
        <v>0</v>
      </c>
      <c r="P652" s="1" t="e">
        <f>IF(#REF!=#REF!,IF(K652="Stroke",IF(K653="Stroke",IF(#REF!=#REF!,IF(Q652=Q653,IF((J653-J652)&lt;0,1000+J653-J652-O652,J653-J652-O652),""),""),""),""),"")</f>
        <v>#REF!</v>
      </c>
      <c r="Q652" s="11">
        <v>1</v>
      </c>
      <c r="R652" s="1" t="e">
        <f>IF(#REF!&lt;&gt;#REF!,COUNTIFS($K$112:$K$1378,$K$112,#REF!,#REF!),"")</f>
        <v>#REF!</v>
      </c>
      <c r="S652" s="1" t="e">
        <f>IF(AND(#REF!&lt;&gt;#REF!,#REF!=#REF!,M652="positive",M653="negative"),1,"")</f>
        <v>#REF!</v>
      </c>
      <c r="T652" s="1" t="e">
        <f>IF(AND(#REF!=#REF!,K:K="stroke",M:M="positive",S652&lt;&gt;"1"),1,"")</f>
        <v>#REF!</v>
      </c>
      <c r="U652" s="1" t="e">
        <f>IF((AND(R652&lt;&gt;"",W652&lt;&gt;1,K:K="stroke",M:M="negative",#REF!=#REF!)),IF(W652&lt;&gt;0,"",1),"")</f>
        <v>#REF!</v>
      </c>
      <c r="V652" s="1" t="e">
        <f t="shared" si="44"/>
        <v>#REF!</v>
      </c>
      <c r="W652" s="1" t="e">
        <f>IF(#REF!&lt;&gt;#REF!,COUNTIFS($K$112:$K$1378,"up",#REF!,#REF!),"")</f>
        <v>#REF!</v>
      </c>
      <c r="X652" s="1" t="e">
        <f>IF(#REF!&lt;&gt;#REF!,COUNTIFS($K$112:$K$1378,"SRS",#REF!,#REF!),"")</f>
        <v>#REF!</v>
      </c>
      <c r="Y652" s="1" t="e">
        <f>IF(R652&lt;&gt;"",IF(R652=1,"",COUNTIFS($O$112:$O$1378,"&gt;40",#REF!,#REF!)),"")</f>
        <v>#REF!</v>
      </c>
      <c r="Z652" s="11" t="s">
        <v>60</v>
      </c>
    </row>
    <row r="653" spans="1:34" s="11" customFormat="1">
      <c r="A653" s="11">
        <f t="shared" si="45"/>
        <v>61288</v>
      </c>
      <c r="B653" s="16" t="str">
        <f t="shared" si="46"/>
        <v>2017112417128</v>
      </c>
      <c r="C653" s="11" t="str">
        <f t="shared" si="43"/>
        <v>20171124</v>
      </c>
      <c r="D653" s="11">
        <v>2017</v>
      </c>
      <c r="E653" s="11">
        <v>11</v>
      </c>
      <c r="F653" s="11">
        <v>24</v>
      </c>
      <c r="G653" s="11">
        <v>17</v>
      </c>
      <c r="H653" s="11">
        <v>1</v>
      </c>
      <c r="I653" s="11">
        <v>28</v>
      </c>
      <c r="J653" s="11">
        <v>998</v>
      </c>
      <c r="K653" s="17" t="s">
        <v>21</v>
      </c>
      <c r="L653" s="1" t="e">
        <f>IF(#REF!=#REF!,IF(K653="Stroke",IF(K654="Stroke",IF((J654-J653)&lt;0,1000+J654-J653,J654-J653),""),""),"")</f>
        <v>#REF!</v>
      </c>
      <c r="M653" s="11" t="s">
        <v>1</v>
      </c>
      <c r="N653" s="11" t="s">
        <v>2</v>
      </c>
      <c r="O653" s="11">
        <v>0</v>
      </c>
      <c r="P653" s="1" t="e">
        <f>IF(#REF!=#REF!,IF(K653="Stroke",IF(K654="Stroke",IF(#REF!=#REF!,IF(Q653=Q654,IF((J654-J653)&lt;0,1000+J654-J653-O653,J654-J653-O653),""),""),""),""),"")</f>
        <v>#REF!</v>
      </c>
      <c r="Q653" s="11">
        <v>1</v>
      </c>
      <c r="R653" s="1" t="e">
        <f>IF(#REF!&lt;&gt;#REF!,COUNTIFS($K$112:$K$1378,$K$112,#REF!,#REF!),"")</f>
        <v>#REF!</v>
      </c>
      <c r="S653" s="1" t="e">
        <f>IF(AND(#REF!&lt;&gt;#REF!,#REF!=#REF!,M653="positive",M654="negative"),1,"")</f>
        <v>#REF!</v>
      </c>
      <c r="T653" s="1" t="e">
        <f>IF(AND(#REF!=#REF!,K:K="stroke",M:M="positive",S653&lt;&gt;"1"),1,"")</f>
        <v>#REF!</v>
      </c>
      <c r="U653" s="1" t="e">
        <f>IF((AND(R653&lt;&gt;"",W653&lt;&gt;1,K:K="stroke",M:M="negative",#REF!=#REF!)),IF(W653&lt;&gt;0,"",1),"")</f>
        <v>#REF!</v>
      </c>
      <c r="V653" s="1" t="e">
        <f t="shared" si="44"/>
        <v>#REF!</v>
      </c>
      <c r="W653" s="1" t="e">
        <f>IF(#REF!&lt;&gt;#REF!,COUNTIFS($K$112:$K$1378,"up",#REF!,#REF!),"")</f>
        <v>#REF!</v>
      </c>
      <c r="X653" s="1" t="e">
        <f>IF(#REF!&lt;&gt;#REF!,COUNTIFS($K$112:$K$1378,"SRS",#REF!,#REF!),"")</f>
        <v>#REF!</v>
      </c>
      <c r="Y653" s="1" t="e">
        <f>IF(R653&lt;&gt;"",IF(R653=1,"",COUNTIFS($O$112:$O$1378,"&gt;40",#REF!,#REF!)),"")</f>
        <v>#REF!</v>
      </c>
    </row>
    <row r="654" spans="1:34" s="11" customFormat="1">
      <c r="A654" s="11">
        <f t="shared" si="45"/>
        <v>61289</v>
      </c>
      <c r="B654" s="16" t="str">
        <f t="shared" si="46"/>
        <v>2017112417129</v>
      </c>
      <c r="C654" s="11" t="str">
        <f t="shared" si="43"/>
        <v>20171124</v>
      </c>
      <c r="D654" s="11">
        <v>2017</v>
      </c>
      <c r="E654" s="11">
        <v>11</v>
      </c>
      <c r="F654" s="11">
        <v>24</v>
      </c>
      <c r="G654" s="11">
        <v>17</v>
      </c>
      <c r="H654" s="11">
        <v>1</v>
      </c>
      <c r="I654" s="11">
        <v>29</v>
      </c>
      <c r="J654" s="11">
        <v>1</v>
      </c>
      <c r="K654" s="17" t="s">
        <v>21</v>
      </c>
      <c r="L654" s="1" t="e">
        <f>IF(#REF!=#REF!,IF(K654="Stroke",IF(K655="Stroke",IF((J655-J654)&lt;0,1000+J655-J654,J655-J654),""),""),"")</f>
        <v>#REF!</v>
      </c>
      <c r="M654" s="11" t="s">
        <v>1</v>
      </c>
      <c r="N654" s="11" t="s">
        <v>2</v>
      </c>
      <c r="O654" s="11">
        <v>0</v>
      </c>
      <c r="P654" s="1" t="e">
        <f>IF(#REF!=#REF!,IF(K654="Stroke",IF(K655="Stroke",IF(#REF!=#REF!,IF(Q654=Q655,IF((J655-J654)&lt;0,1000+J655-J654-O654,J655-J654-O654),""),""),""),""),"")</f>
        <v>#REF!</v>
      </c>
      <c r="Q654" s="11">
        <v>1</v>
      </c>
      <c r="R654" s="1" t="e">
        <f>IF(#REF!&lt;&gt;#REF!,COUNTIFS($K$112:$K$1378,$K$112,#REF!,#REF!),"")</f>
        <v>#REF!</v>
      </c>
      <c r="S654" s="1" t="e">
        <f>IF(AND(#REF!&lt;&gt;#REF!,#REF!=#REF!,M654="positive",M655="negative"),1,"")</f>
        <v>#REF!</v>
      </c>
      <c r="T654" s="1" t="e">
        <f>IF(AND(#REF!=#REF!,K:K="stroke",M:M="positive",S654&lt;&gt;"1"),1,"")</f>
        <v>#REF!</v>
      </c>
      <c r="U654" s="1" t="e">
        <f>IF((AND(R654&lt;&gt;"",W654&lt;&gt;1,K:K="stroke",M:M="negative",#REF!=#REF!)),IF(W654&lt;&gt;0,"",1),"")</f>
        <v>#REF!</v>
      </c>
      <c r="V654" s="1" t="e">
        <f t="shared" si="44"/>
        <v>#REF!</v>
      </c>
      <c r="W654" s="1" t="e">
        <f>IF(#REF!&lt;&gt;#REF!,COUNTIFS($K$112:$K$1378,"up",#REF!,#REF!),"")</f>
        <v>#REF!</v>
      </c>
      <c r="X654" s="1" t="e">
        <f>IF(#REF!&lt;&gt;#REF!,COUNTIFS($K$112:$K$1378,"SRS",#REF!,#REF!),"")</f>
        <v>#REF!</v>
      </c>
      <c r="Y654" s="1" t="e">
        <f>IF(R654&lt;&gt;"",IF(R654=1,"",COUNTIFS($O$112:$O$1378,"&gt;40",#REF!,#REF!)),"")</f>
        <v>#REF!</v>
      </c>
    </row>
    <row r="655" spans="1:34" s="11" customFormat="1">
      <c r="A655" s="11">
        <f t="shared" si="45"/>
        <v>61289</v>
      </c>
      <c r="B655" s="16" t="str">
        <f t="shared" si="46"/>
        <v>2017112417129</v>
      </c>
      <c r="C655" s="11" t="str">
        <f t="shared" si="43"/>
        <v>20171124</v>
      </c>
      <c r="D655" s="11">
        <v>2017</v>
      </c>
      <c r="E655" s="11">
        <v>11</v>
      </c>
      <c r="F655" s="11">
        <v>24</v>
      </c>
      <c r="G655" s="11">
        <v>17</v>
      </c>
      <c r="H655" s="11">
        <v>1</v>
      </c>
      <c r="I655" s="11">
        <v>29</v>
      </c>
      <c r="J655" s="11">
        <v>15</v>
      </c>
      <c r="K655" s="17" t="s">
        <v>21</v>
      </c>
      <c r="L655" s="1" t="e">
        <f>IF(#REF!=#REF!,IF(K655="Stroke",IF(K656="Stroke",IF((J656-J655)&lt;0,1000+J656-J655,J656-J655),""),""),"")</f>
        <v>#REF!</v>
      </c>
      <c r="M655" s="11" t="s">
        <v>1</v>
      </c>
      <c r="N655" s="11" t="s">
        <v>2</v>
      </c>
      <c r="O655" s="11">
        <v>0</v>
      </c>
      <c r="P655" s="1" t="e">
        <f>IF(#REF!=#REF!,IF(K655="Stroke",IF(K656="Stroke",IF(#REF!=#REF!,IF(Q655=Q656,IF((J656-J655)&lt;0,1000+J656-J655-O655,J656-J655-O655),""),""),""),""),"")</f>
        <v>#REF!</v>
      </c>
      <c r="Q655" s="11">
        <v>1</v>
      </c>
      <c r="R655" s="1" t="e">
        <f>IF(#REF!&lt;&gt;#REF!,COUNTIFS($K$112:$K$1378,$K$112,#REF!,#REF!),"")</f>
        <v>#REF!</v>
      </c>
      <c r="S655" s="1" t="e">
        <f>IF(AND(#REF!&lt;&gt;#REF!,#REF!=#REF!,M655="positive",M656="negative"),1,"")</f>
        <v>#REF!</v>
      </c>
      <c r="T655" s="1" t="e">
        <f>IF(AND(#REF!=#REF!,K:K="stroke",M:M="positive",S655&lt;&gt;"1"),1,"")</f>
        <v>#REF!</v>
      </c>
      <c r="U655" s="1" t="e">
        <f>IF((AND(R655&lt;&gt;"",W655&lt;&gt;1,K:K="stroke",M:M="negative",#REF!=#REF!)),IF(W655&lt;&gt;0,"",1),"")</f>
        <v>#REF!</v>
      </c>
      <c r="V655" s="1" t="e">
        <f t="shared" si="44"/>
        <v>#REF!</v>
      </c>
      <c r="W655" s="1" t="e">
        <f>IF(#REF!&lt;&gt;#REF!,COUNTIFS($K$112:$K$1378,"up",#REF!,#REF!),"")</f>
        <v>#REF!</v>
      </c>
      <c r="X655" s="1" t="e">
        <f>IF(#REF!&lt;&gt;#REF!,COUNTIFS($K$112:$K$1378,"SRS",#REF!,#REF!),"")</f>
        <v>#REF!</v>
      </c>
      <c r="Y655" s="1" t="e">
        <f>IF(R655&lt;&gt;"",IF(R655=1,"",COUNTIFS($O$112:$O$1378,"&gt;40",#REF!,#REF!)),"")</f>
        <v>#REF!</v>
      </c>
    </row>
    <row r="656" spans="1:34" s="11" customFormat="1">
      <c r="A656" s="11">
        <f t="shared" si="45"/>
        <v>61289</v>
      </c>
      <c r="B656" s="16" t="str">
        <f t="shared" si="46"/>
        <v>2017112417129</v>
      </c>
      <c r="C656" s="11" t="str">
        <f t="shared" si="43"/>
        <v>20171124</v>
      </c>
      <c r="D656" s="11">
        <v>2017</v>
      </c>
      <c r="E656" s="11">
        <v>11</v>
      </c>
      <c r="F656" s="11">
        <v>24</v>
      </c>
      <c r="G656" s="11">
        <v>17</v>
      </c>
      <c r="H656" s="11">
        <v>1</v>
      </c>
      <c r="I656" s="11">
        <v>29</v>
      </c>
      <c r="J656" s="11">
        <v>33</v>
      </c>
      <c r="K656" s="17" t="s">
        <v>21</v>
      </c>
      <c r="L656" s="1" t="e">
        <f>IF(#REF!=#REF!,IF(K656="Stroke",IF(K657="Stroke",IF((J657-J656)&lt;0,1000+J657-J656,J657-J656),""),""),"")</f>
        <v>#REF!</v>
      </c>
      <c r="M656" s="11" t="s">
        <v>1</v>
      </c>
      <c r="N656" s="11" t="s">
        <v>2</v>
      </c>
      <c r="O656" s="11">
        <v>0</v>
      </c>
      <c r="P656" s="1" t="e">
        <f>IF(#REF!=#REF!,IF(K656="Stroke",IF(K657="Stroke",IF(#REF!=#REF!,IF(Q656=Q657,IF((J657-J656)&lt;0,1000+J657-J656-O656,J657-J656-O656),""),""),""),""),"")</f>
        <v>#REF!</v>
      </c>
      <c r="Q656" s="11">
        <v>1</v>
      </c>
      <c r="R656" s="1" t="e">
        <f>IF(#REF!&lt;&gt;#REF!,COUNTIFS($K$112:$K$1378,$K$112,#REF!,#REF!),"")</f>
        <v>#REF!</v>
      </c>
      <c r="S656" s="1" t="e">
        <f>IF(AND(#REF!&lt;&gt;#REF!,#REF!=#REF!,M656="positive",M657="negative"),1,"")</f>
        <v>#REF!</v>
      </c>
      <c r="T656" s="1" t="e">
        <f>IF(AND(#REF!=#REF!,K:K="stroke",M:M="positive",S656&lt;&gt;"1"),1,"")</f>
        <v>#REF!</v>
      </c>
      <c r="U656" s="1" t="e">
        <f>IF((AND(R656&lt;&gt;"",W656&lt;&gt;1,K:K="stroke",M:M="negative",#REF!=#REF!)),IF(W656&lt;&gt;0,"",1),"")</f>
        <v>#REF!</v>
      </c>
      <c r="V656" s="1" t="e">
        <f t="shared" si="44"/>
        <v>#REF!</v>
      </c>
      <c r="W656" s="1" t="e">
        <f>IF(#REF!&lt;&gt;#REF!,COUNTIFS($K$112:$K$1378,"up",#REF!,#REF!),"")</f>
        <v>#REF!</v>
      </c>
      <c r="X656" s="1" t="e">
        <f>IF(#REF!&lt;&gt;#REF!,COUNTIFS($K$112:$K$1378,"SRS",#REF!,#REF!),"")</f>
        <v>#REF!</v>
      </c>
      <c r="Y656" s="1" t="e">
        <f>IF(R656&lt;&gt;"",IF(R656=1,"",COUNTIFS($O$112:$O$1378,"&gt;40",#REF!,#REF!)),"")</f>
        <v>#REF!</v>
      </c>
    </row>
    <row r="657" spans="1:34" s="5" customFormat="1">
      <c r="A657" s="11">
        <f t="shared" si="45"/>
        <v>61289</v>
      </c>
      <c r="B657" s="16" t="str">
        <f t="shared" si="46"/>
        <v>2017112417129</v>
      </c>
      <c r="C657" s="11" t="str">
        <f t="shared" si="43"/>
        <v>20171124</v>
      </c>
      <c r="D657" s="11">
        <v>2017</v>
      </c>
      <c r="E657" s="11">
        <v>11</v>
      </c>
      <c r="F657" s="11">
        <v>24</v>
      </c>
      <c r="G657" s="11">
        <v>17</v>
      </c>
      <c r="H657" s="11">
        <v>1</v>
      </c>
      <c r="I657" s="11">
        <v>29</v>
      </c>
      <c r="J657" s="11">
        <v>43</v>
      </c>
      <c r="K657" s="17" t="s">
        <v>21</v>
      </c>
      <c r="L657" s="1" t="e">
        <f>IF(#REF!=#REF!,IF(K657="Stroke",IF(K658="Stroke",IF((J658-J657)&lt;0,1000+J658-J657,J658-J657),""),""),"")</f>
        <v>#REF!</v>
      </c>
      <c r="M657" s="11" t="s">
        <v>1</v>
      </c>
      <c r="N657" s="11" t="s">
        <v>2</v>
      </c>
      <c r="O657" s="11">
        <v>0</v>
      </c>
      <c r="P657" s="1" t="e">
        <f>IF(#REF!=#REF!,IF(K657="Stroke",IF(K658="Stroke",IF(#REF!=#REF!,IF(Q657=Q658,IF((J658-J657)&lt;0,1000+J658-J657-O657,J658-J657-O657),""),""),""),""),"")</f>
        <v>#REF!</v>
      </c>
      <c r="Q657" s="11">
        <v>1</v>
      </c>
      <c r="R657" s="1" t="e">
        <f>IF(#REF!&lt;&gt;#REF!,COUNTIFS($K$112:$K$1378,$K$112,#REF!,#REF!),"")</f>
        <v>#REF!</v>
      </c>
      <c r="S657" s="1" t="e">
        <f>IF(AND(#REF!&lt;&gt;#REF!,#REF!=#REF!,M657="positive",M658="negative"),1,"")</f>
        <v>#REF!</v>
      </c>
      <c r="T657" s="1" t="e">
        <f>IF(AND(#REF!=#REF!,K:K="stroke",M:M="positive",S657&lt;&gt;"1"),1,"")</f>
        <v>#REF!</v>
      </c>
      <c r="U657" s="1" t="e">
        <f>IF((AND(R657&lt;&gt;"",W657&lt;&gt;1,K:K="stroke",M:M="negative",#REF!=#REF!)),IF(W657&lt;&gt;0,"",1),"")</f>
        <v>#REF!</v>
      </c>
      <c r="V657" s="1" t="e">
        <f t="shared" si="44"/>
        <v>#REF!</v>
      </c>
      <c r="W657" s="1" t="e">
        <f>IF(#REF!&lt;&gt;#REF!,COUNTIFS($K$112:$K$1378,"up",#REF!,#REF!),"")</f>
        <v>#REF!</v>
      </c>
      <c r="X657" s="1" t="e">
        <f>IF(#REF!&lt;&gt;#REF!,COUNTIFS($K$112:$K$1378,"SRS",#REF!,#REF!),"")</f>
        <v>#REF!</v>
      </c>
      <c r="Y657" s="1" t="e">
        <f>IF(R657&lt;&gt;"",IF(R657=1,"",COUNTIFS($O$112:$O$1378,"&gt;40",#REF!,#REF!)),"")</f>
        <v>#REF!</v>
      </c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spans="1:34" s="11" customFormat="1">
      <c r="A658" s="11">
        <f t="shared" si="45"/>
        <v>61289</v>
      </c>
      <c r="B658" s="16" t="str">
        <f t="shared" si="46"/>
        <v>2017112417129</v>
      </c>
      <c r="C658" s="11" t="str">
        <f t="shared" si="43"/>
        <v>20171124</v>
      </c>
      <c r="D658" s="11">
        <v>2017</v>
      </c>
      <c r="E658" s="11">
        <v>11</v>
      </c>
      <c r="F658" s="11">
        <v>24</v>
      </c>
      <c r="G658" s="11">
        <v>17</v>
      </c>
      <c r="H658" s="11">
        <v>1</v>
      </c>
      <c r="I658" s="11">
        <v>29</v>
      </c>
      <c r="J658" s="11">
        <v>46</v>
      </c>
      <c r="K658" s="17" t="s">
        <v>21</v>
      </c>
      <c r="L658" s="1" t="e">
        <f>IF(#REF!=#REF!,IF(K658="Stroke",IF(K659="Stroke",IF((J659-J658)&lt;0,1000+J659-J658,J659-J658),""),""),"")</f>
        <v>#REF!</v>
      </c>
      <c r="M658" s="11" t="s">
        <v>1</v>
      </c>
      <c r="N658" s="11" t="s">
        <v>2</v>
      </c>
      <c r="O658" s="11">
        <v>0</v>
      </c>
      <c r="P658" s="1" t="e">
        <f>IF(#REF!=#REF!,IF(K658="Stroke",IF(K659="Stroke",IF(#REF!=#REF!,IF(Q658=Q659,IF((J659-J658)&lt;0,1000+J659-J658-O658,J659-J658-O658),""),""),""),""),"")</f>
        <v>#REF!</v>
      </c>
      <c r="Q658" s="11">
        <v>1</v>
      </c>
      <c r="R658" s="1" t="e">
        <f>IF(#REF!&lt;&gt;#REF!,COUNTIFS($K$112:$K$1378,$K$112,#REF!,#REF!),"")</f>
        <v>#REF!</v>
      </c>
      <c r="S658" s="1" t="e">
        <f>IF(AND(#REF!&lt;&gt;#REF!,#REF!=#REF!,M658="positive",M659="negative"),1,"")</f>
        <v>#REF!</v>
      </c>
      <c r="T658" s="1" t="e">
        <f>IF(AND(#REF!=#REF!,K:K="stroke",M:M="positive",S658&lt;&gt;"1"),1,"")</f>
        <v>#REF!</v>
      </c>
      <c r="U658" s="1" t="e">
        <f>IF((AND(R658&lt;&gt;"",W658&lt;&gt;1,K:K="stroke",M:M="negative",#REF!=#REF!)),IF(W658&lt;&gt;0,"",1),"")</f>
        <v>#REF!</v>
      </c>
      <c r="V658" s="1" t="e">
        <f t="shared" si="44"/>
        <v>#REF!</v>
      </c>
      <c r="W658" s="1" t="e">
        <f>IF(#REF!&lt;&gt;#REF!,COUNTIFS($K$112:$K$1378,"up",#REF!,#REF!),"")</f>
        <v>#REF!</v>
      </c>
      <c r="X658" s="1" t="e">
        <f>IF(#REF!&lt;&gt;#REF!,COUNTIFS($K$112:$K$1378,"SRS",#REF!,#REF!),"")</f>
        <v>#REF!</v>
      </c>
      <c r="Y658" s="1" t="e">
        <f>IF(R658&lt;&gt;"",IF(R658=1,"",COUNTIFS($O$112:$O$1378,"&gt;40",#REF!,#REF!)),"")</f>
        <v>#REF!</v>
      </c>
    </row>
    <row r="659" spans="1:34" s="11" customFormat="1">
      <c r="A659" s="11">
        <f t="shared" si="45"/>
        <v>61289</v>
      </c>
      <c r="B659" s="16" t="str">
        <f t="shared" si="46"/>
        <v>2017112417129</v>
      </c>
      <c r="C659" s="11" t="str">
        <f t="shared" si="43"/>
        <v>20171124</v>
      </c>
      <c r="D659" s="11">
        <v>2017</v>
      </c>
      <c r="E659" s="11">
        <v>11</v>
      </c>
      <c r="F659" s="11">
        <v>24</v>
      </c>
      <c r="G659" s="11">
        <v>17</v>
      </c>
      <c r="H659" s="11">
        <v>1</v>
      </c>
      <c r="I659" s="11">
        <v>29</v>
      </c>
      <c r="J659" s="11">
        <v>54</v>
      </c>
      <c r="K659" s="17" t="s">
        <v>21</v>
      </c>
      <c r="L659" s="1" t="e">
        <f>IF(#REF!=#REF!,IF(K659="Stroke",IF(K660="Stroke",IF((J660-J659)&lt;0,1000+J660-J659,J660-J659),""),""),"")</f>
        <v>#REF!</v>
      </c>
      <c r="M659" s="11" t="s">
        <v>1</v>
      </c>
      <c r="N659" s="11" t="s">
        <v>2</v>
      </c>
      <c r="O659" s="11">
        <v>0</v>
      </c>
      <c r="P659" s="1" t="e">
        <f>IF(#REF!=#REF!,IF(K659="Stroke",IF(K660="Stroke",IF(#REF!=#REF!,IF(Q659=Q660,IF((J660-J659)&lt;0,1000+J660-J659-O659,J660-J659-O659),""),""),""),""),"")</f>
        <v>#REF!</v>
      </c>
      <c r="Q659" s="11">
        <v>1</v>
      </c>
      <c r="R659" s="1" t="e">
        <f>IF(#REF!&lt;&gt;#REF!,COUNTIFS($K$112:$K$1378,$K$112,#REF!,#REF!),"")</f>
        <v>#REF!</v>
      </c>
      <c r="S659" s="1" t="e">
        <f>IF(AND(#REF!&lt;&gt;#REF!,#REF!=#REF!,M659="positive",M660="negative"),1,"")</f>
        <v>#REF!</v>
      </c>
      <c r="T659" s="1" t="e">
        <f>IF(AND(#REF!=#REF!,K:K="stroke",M:M="positive",S659&lt;&gt;"1"),1,"")</f>
        <v>#REF!</v>
      </c>
      <c r="U659" s="1" t="e">
        <f>IF((AND(R659&lt;&gt;"",W659&lt;&gt;1,K:K="stroke",M:M="negative",#REF!=#REF!)),IF(W659&lt;&gt;0,"",1),"")</f>
        <v>#REF!</v>
      </c>
      <c r="V659" s="1" t="e">
        <f t="shared" si="44"/>
        <v>#REF!</v>
      </c>
      <c r="W659" s="1" t="e">
        <f>IF(#REF!&lt;&gt;#REF!,COUNTIFS($K$112:$K$1378,"up",#REF!,#REF!),"")</f>
        <v>#REF!</v>
      </c>
      <c r="X659" s="1" t="e">
        <f>IF(#REF!&lt;&gt;#REF!,COUNTIFS($K$112:$K$1378,"SRS",#REF!,#REF!),"")</f>
        <v>#REF!</v>
      </c>
      <c r="Y659" s="1" t="e">
        <f>IF(R659&lt;&gt;"",IF(R659=1,"",COUNTIFS($O$112:$O$1378,"&gt;40",#REF!,#REF!)),"")</f>
        <v>#REF!</v>
      </c>
    </row>
    <row r="660" spans="1:34" s="11" customFormat="1">
      <c r="A660" s="11">
        <f t="shared" si="45"/>
        <v>61289</v>
      </c>
      <c r="B660" s="16" t="str">
        <f t="shared" si="46"/>
        <v>2017112417129</v>
      </c>
      <c r="C660" s="11" t="str">
        <f t="shared" si="43"/>
        <v>20171124</v>
      </c>
      <c r="D660" s="11">
        <v>2017</v>
      </c>
      <c r="E660" s="11">
        <v>11</v>
      </c>
      <c r="F660" s="11">
        <v>24</v>
      </c>
      <c r="G660" s="11">
        <v>17</v>
      </c>
      <c r="H660" s="11">
        <v>1</v>
      </c>
      <c r="I660" s="11">
        <v>29</v>
      </c>
      <c r="J660" s="11">
        <v>63</v>
      </c>
      <c r="K660" s="17" t="s">
        <v>21</v>
      </c>
      <c r="L660" s="1" t="e">
        <f>IF(#REF!=#REF!,IF(K660="Stroke",IF(K661="Stroke",IF((J661-J660)&lt;0,1000+J661-J660,J661-J660),""),""),"")</f>
        <v>#REF!</v>
      </c>
      <c r="M660" s="11" t="s">
        <v>1</v>
      </c>
      <c r="N660" s="11" t="s">
        <v>2</v>
      </c>
      <c r="O660" s="11">
        <v>0</v>
      </c>
      <c r="P660" s="1" t="e">
        <f>IF(#REF!=#REF!,IF(K660="Stroke",IF(K661="Stroke",IF(#REF!=#REF!,IF(Q660=Q661,IF((J661-J660)&lt;0,1000+J661-J660-O660,J661-J660-O660),""),""),""),""),"")</f>
        <v>#REF!</v>
      </c>
      <c r="Q660" s="11">
        <v>1</v>
      </c>
      <c r="R660" s="1" t="e">
        <f>IF(#REF!&lt;&gt;#REF!,COUNTIFS($K$112:$K$1378,$K$112,#REF!,#REF!),"")</f>
        <v>#REF!</v>
      </c>
      <c r="S660" s="1" t="e">
        <f>IF(AND(#REF!&lt;&gt;#REF!,#REF!=#REF!,M660="positive",M661="negative"),1,"")</f>
        <v>#REF!</v>
      </c>
      <c r="T660" s="1" t="e">
        <f>IF(AND(#REF!=#REF!,K:K="stroke",M:M="positive",S660&lt;&gt;"1"),1,"")</f>
        <v>#REF!</v>
      </c>
      <c r="U660" s="1" t="e">
        <f>IF((AND(R660&lt;&gt;"",W660&lt;&gt;1,K:K="stroke",M:M="negative",#REF!=#REF!)),IF(W660&lt;&gt;0,"",1),"")</f>
        <v>#REF!</v>
      </c>
      <c r="V660" s="1" t="e">
        <f t="shared" si="44"/>
        <v>#REF!</v>
      </c>
      <c r="W660" s="1" t="e">
        <f>IF(#REF!&lt;&gt;#REF!,COUNTIFS($K$112:$K$1378,"up",#REF!,#REF!),"")</f>
        <v>#REF!</v>
      </c>
      <c r="X660" s="1" t="e">
        <f>IF(#REF!&lt;&gt;#REF!,COUNTIFS($K$112:$K$1378,"SRS",#REF!,#REF!),"")</f>
        <v>#REF!</v>
      </c>
      <c r="Y660" s="1" t="e">
        <f>IF(R660&lt;&gt;"",IF(R660=1,"",COUNTIFS($O$112:$O$1378,"&gt;40",#REF!,#REF!)),"")</f>
        <v>#REF!</v>
      </c>
    </row>
    <row r="661" spans="1:34" s="11" customFormat="1">
      <c r="A661" s="11">
        <f t="shared" si="45"/>
        <v>61289</v>
      </c>
      <c r="B661" s="16" t="str">
        <f t="shared" si="46"/>
        <v>2017112417129</v>
      </c>
      <c r="C661" s="11" t="str">
        <f t="shared" si="43"/>
        <v>20171124</v>
      </c>
      <c r="D661" s="11">
        <v>2017</v>
      </c>
      <c r="E661" s="11">
        <v>11</v>
      </c>
      <c r="F661" s="11">
        <v>24</v>
      </c>
      <c r="G661" s="11">
        <v>17</v>
      </c>
      <c r="H661" s="11">
        <v>1</v>
      </c>
      <c r="I661" s="11">
        <v>29</v>
      </c>
      <c r="J661" s="11">
        <v>64</v>
      </c>
      <c r="K661" s="17" t="s">
        <v>21</v>
      </c>
      <c r="L661" s="1" t="e">
        <f>IF(#REF!=#REF!,IF(K661="Stroke",IF(K662="Stroke",IF((J662-J661)&lt;0,1000+J662-J661,J662-J661),""),""),"")</f>
        <v>#REF!</v>
      </c>
      <c r="M661" s="11" t="s">
        <v>1</v>
      </c>
      <c r="N661" s="11" t="s">
        <v>2</v>
      </c>
      <c r="O661" s="11">
        <v>0</v>
      </c>
      <c r="P661" s="1" t="e">
        <f>IF(#REF!=#REF!,IF(K661="Stroke",IF(K662="Stroke",IF(#REF!=#REF!,IF(Q661=Q662,IF((J662-J661)&lt;0,1000+J662-J661-O661,J662-J661-O661),""),""),""),""),"")</f>
        <v>#REF!</v>
      </c>
      <c r="Q661" s="11">
        <v>1</v>
      </c>
      <c r="R661" s="1" t="e">
        <f>IF(#REF!&lt;&gt;#REF!,COUNTIFS($K$112:$K$1378,$K$112,#REF!,#REF!),"")</f>
        <v>#REF!</v>
      </c>
      <c r="S661" s="1" t="e">
        <f>IF(AND(#REF!&lt;&gt;#REF!,#REF!=#REF!,M661="positive",M662="negative"),1,"")</f>
        <v>#REF!</v>
      </c>
      <c r="T661" s="1" t="e">
        <f>IF(AND(#REF!=#REF!,K:K="stroke",M:M="positive",S661&lt;&gt;"1"),1,"")</f>
        <v>#REF!</v>
      </c>
      <c r="U661" s="1" t="e">
        <f>IF((AND(R661&lt;&gt;"",W661&lt;&gt;1,K:K="stroke",M:M="negative",#REF!=#REF!)),IF(W661&lt;&gt;0,"",1),"")</f>
        <v>#REF!</v>
      </c>
      <c r="V661" s="1" t="e">
        <f t="shared" si="44"/>
        <v>#REF!</v>
      </c>
      <c r="W661" s="1" t="e">
        <f>IF(#REF!&lt;&gt;#REF!,COUNTIFS($K$112:$K$1378,"up",#REF!,#REF!),"")</f>
        <v>#REF!</v>
      </c>
      <c r="X661" s="1" t="e">
        <f>IF(#REF!&lt;&gt;#REF!,COUNTIFS($K$112:$K$1378,"SRS",#REF!,#REF!),"")</f>
        <v>#REF!</v>
      </c>
      <c r="Y661" s="1" t="e">
        <f>IF(R661&lt;&gt;"",IF(R661=1,"",COUNTIFS($O$112:$O$1378,"&gt;40",#REF!,#REF!)),"")</f>
        <v>#REF!</v>
      </c>
    </row>
    <row r="662" spans="1:34" s="11" customFormat="1">
      <c r="A662" s="11">
        <f t="shared" si="45"/>
        <v>61289</v>
      </c>
      <c r="B662" s="16" t="str">
        <f t="shared" si="46"/>
        <v>2017112417129</v>
      </c>
      <c r="C662" s="11" t="str">
        <f t="shared" si="43"/>
        <v>20171124</v>
      </c>
      <c r="D662" s="11">
        <v>2017</v>
      </c>
      <c r="E662" s="11">
        <v>11</v>
      </c>
      <c r="F662" s="11">
        <v>24</v>
      </c>
      <c r="G662" s="11">
        <v>17</v>
      </c>
      <c r="H662" s="11">
        <v>1</v>
      </c>
      <c r="I662" s="11">
        <v>29</v>
      </c>
      <c r="J662" s="11">
        <v>84</v>
      </c>
      <c r="K662" s="17" t="s">
        <v>21</v>
      </c>
      <c r="L662" s="1" t="e">
        <f>IF(#REF!=#REF!,IF(K662="Stroke",IF(K663="Stroke",IF((J663-J662)&lt;0,1000+J663-J662,J663-J662),""),""),"")</f>
        <v>#REF!</v>
      </c>
      <c r="M662" s="11" t="s">
        <v>1</v>
      </c>
      <c r="N662" s="11" t="s">
        <v>2</v>
      </c>
      <c r="O662" s="11">
        <v>0</v>
      </c>
      <c r="P662" s="1" t="e">
        <f>IF(#REF!=#REF!,IF(K662="Stroke",IF(K663="Stroke",IF(#REF!=#REF!,IF(Q662=Q663,IF((J663-J662)&lt;0,1000+J663-J662-O662,J663-J662-O662),""),""),""),""),"")</f>
        <v>#REF!</v>
      </c>
      <c r="Q662" s="11">
        <v>1</v>
      </c>
      <c r="R662" s="1" t="e">
        <f>IF(#REF!&lt;&gt;#REF!,COUNTIFS($K$112:$K$1378,$K$112,#REF!,#REF!),"")</f>
        <v>#REF!</v>
      </c>
      <c r="S662" s="1" t="e">
        <f>IF(AND(#REF!&lt;&gt;#REF!,#REF!=#REF!,M662="positive",M663="negative"),1,"")</f>
        <v>#REF!</v>
      </c>
      <c r="T662" s="1" t="e">
        <f>IF(AND(#REF!=#REF!,K:K="stroke",M:M="positive",S662&lt;&gt;"1"),1,"")</f>
        <v>#REF!</v>
      </c>
      <c r="U662" s="1" t="e">
        <f>IF((AND(R662&lt;&gt;"",W662&lt;&gt;1,K:K="stroke",M:M="negative",#REF!=#REF!)),IF(W662&lt;&gt;0,"",1),"")</f>
        <v>#REF!</v>
      </c>
      <c r="V662" s="1" t="e">
        <f t="shared" si="44"/>
        <v>#REF!</v>
      </c>
      <c r="W662" s="1" t="e">
        <f>IF(#REF!&lt;&gt;#REF!,COUNTIFS($K$112:$K$1378,"up",#REF!,#REF!),"")</f>
        <v>#REF!</v>
      </c>
      <c r="X662" s="1" t="e">
        <f>IF(#REF!&lt;&gt;#REF!,COUNTIFS($K$112:$K$1378,"SRS",#REF!,#REF!),"")</f>
        <v>#REF!</v>
      </c>
      <c r="Y662" s="1" t="e">
        <f>IF(R662&lt;&gt;"",IF(R662=1,"",COUNTIFS($O$112:$O$1378,"&gt;40",#REF!,#REF!)),"")</f>
        <v>#REF!</v>
      </c>
    </row>
    <row r="663" spans="1:34" s="11" customFormat="1">
      <c r="A663" s="11">
        <f t="shared" si="45"/>
        <v>61289</v>
      </c>
      <c r="B663" s="16" t="str">
        <f t="shared" si="46"/>
        <v>2017112417129</v>
      </c>
      <c r="C663" s="11" t="str">
        <f t="shared" si="43"/>
        <v>20171124</v>
      </c>
      <c r="D663" s="11">
        <v>2017</v>
      </c>
      <c r="E663" s="11">
        <v>11</v>
      </c>
      <c r="F663" s="11">
        <v>24</v>
      </c>
      <c r="G663" s="11">
        <v>17</v>
      </c>
      <c r="H663" s="11">
        <v>1</v>
      </c>
      <c r="I663" s="11">
        <v>29</v>
      </c>
      <c r="J663" s="11">
        <v>85</v>
      </c>
      <c r="K663" s="17" t="s">
        <v>21</v>
      </c>
      <c r="L663" s="1" t="e">
        <f>IF(#REF!=#REF!,IF(K663="Stroke",IF(K664="Stroke",IF((J664-J663)&lt;0,1000+J664-J663,J664-J663),""),""),"")</f>
        <v>#REF!</v>
      </c>
      <c r="M663" s="11" t="s">
        <v>1</v>
      </c>
      <c r="N663" s="11" t="s">
        <v>2</v>
      </c>
      <c r="O663" s="11">
        <v>0</v>
      </c>
      <c r="P663" s="1" t="e">
        <f>IF(#REF!=#REF!,IF(K663="Stroke",IF(K664="Stroke",IF(#REF!=#REF!,IF(Q663=Q664,IF((J664-J663)&lt;0,1000+J664-J663-O663,J664-J663-O663),""),""),""),""),"")</f>
        <v>#REF!</v>
      </c>
      <c r="Q663" s="11">
        <v>1</v>
      </c>
      <c r="R663" s="1" t="e">
        <f>IF(#REF!&lt;&gt;#REF!,COUNTIFS($K$112:$K$1378,$K$112,#REF!,#REF!),"")</f>
        <v>#REF!</v>
      </c>
      <c r="S663" s="1" t="e">
        <f>IF(AND(#REF!&lt;&gt;#REF!,#REF!=#REF!,M663="positive",M664="negative"),1,"")</f>
        <v>#REF!</v>
      </c>
      <c r="T663" s="1" t="e">
        <f>IF(AND(#REF!=#REF!,K:K="stroke",M:M="positive",S663&lt;&gt;"1"),1,"")</f>
        <v>#REF!</v>
      </c>
      <c r="U663" s="1" t="e">
        <f>IF((AND(R663&lt;&gt;"",W663&lt;&gt;1,K:K="stroke",M:M="negative",#REF!=#REF!)),IF(W663&lt;&gt;0,"",1),"")</f>
        <v>#REF!</v>
      </c>
      <c r="V663" s="1" t="e">
        <f t="shared" si="44"/>
        <v>#REF!</v>
      </c>
      <c r="W663" s="1" t="e">
        <f>IF(#REF!&lt;&gt;#REF!,COUNTIFS($K$112:$K$1378,"up",#REF!,#REF!),"")</f>
        <v>#REF!</v>
      </c>
      <c r="X663" s="1" t="e">
        <f>IF(#REF!&lt;&gt;#REF!,COUNTIFS($K$112:$K$1378,"SRS",#REF!,#REF!),"")</f>
        <v>#REF!</v>
      </c>
      <c r="Y663" s="1" t="e">
        <f>IF(R663&lt;&gt;"",IF(R663=1,"",COUNTIFS($O$112:$O$1378,"&gt;40",#REF!,#REF!)),"")</f>
        <v>#REF!</v>
      </c>
    </row>
    <row r="664" spans="1:34" s="11" customFormat="1">
      <c r="A664" s="11">
        <f t="shared" si="45"/>
        <v>61289</v>
      </c>
      <c r="B664" s="16" t="str">
        <f t="shared" si="46"/>
        <v>2017112417129</v>
      </c>
      <c r="C664" s="11" t="str">
        <f t="shared" si="43"/>
        <v>20171124</v>
      </c>
      <c r="D664" s="11">
        <v>2017</v>
      </c>
      <c r="E664" s="11">
        <v>11</v>
      </c>
      <c r="F664" s="11">
        <v>24</v>
      </c>
      <c r="G664" s="11">
        <v>17</v>
      </c>
      <c r="H664" s="11">
        <v>1</v>
      </c>
      <c r="I664" s="11">
        <v>29</v>
      </c>
      <c r="J664" s="11">
        <v>88</v>
      </c>
      <c r="K664" s="17" t="s">
        <v>21</v>
      </c>
      <c r="L664" s="1" t="e">
        <f>IF(#REF!=#REF!,IF(K664="Stroke",IF(K665="Stroke",IF((J665-J664)&lt;0,1000+J665-J664,J665-J664),""),""),"")</f>
        <v>#REF!</v>
      </c>
      <c r="M664" s="11" t="s">
        <v>1</v>
      </c>
      <c r="N664" s="11" t="s">
        <v>2</v>
      </c>
      <c r="O664" s="11">
        <v>0</v>
      </c>
      <c r="P664" s="1" t="e">
        <f>IF(#REF!=#REF!,IF(K664="Stroke",IF(K665="Stroke",IF(#REF!=#REF!,IF(Q664=Q665,IF((J665-J664)&lt;0,1000+J665-J664-O664,J665-J664-O664),""),""),""),""),"")</f>
        <v>#REF!</v>
      </c>
      <c r="Q664" s="11">
        <v>1</v>
      </c>
      <c r="R664" s="1" t="e">
        <f>IF(#REF!&lt;&gt;#REF!,COUNTIFS($K$112:$K$1378,$K$112,#REF!,#REF!),"")</f>
        <v>#REF!</v>
      </c>
      <c r="S664" s="1" t="e">
        <f>IF(AND(#REF!&lt;&gt;#REF!,#REF!=#REF!,M664="positive",M665="negative"),1,"")</f>
        <v>#REF!</v>
      </c>
      <c r="T664" s="1" t="e">
        <f>IF(AND(#REF!=#REF!,K:K="stroke",M:M="positive",S664&lt;&gt;"1"),1,"")</f>
        <v>#REF!</v>
      </c>
      <c r="U664" s="1" t="e">
        <f>IF((AND(R664&lt;&gt;"",W664&lt;&gt;1,K:K="stroke",M:M="negative",#REF!=#REF!)),IF(W664&lt;&gt;0,"",1),"")</f>
        <v>#REF!</v>
      </c>
      <c r="V664" s="1" t="e">
        <f t="shared" si="44"/>
        <v>#REF!</v>
      </c>
      <c r="W664" s="1" t="e">
        <f>IF(#REF!&lt;&gt;#REF!,COUNTIFS($K$112:$K$1378,"up",#REF!,#REF!),"")</f>
        <v>#REF!</v>
      </c>
      <c r="X664" s="1" t="e">
        <f>IF(#REF!&lt;&gt;#REF!,COUNTIFS($K$112:$K$1378,"SRS",#REF!,#REF!),"")</f>
        <v>#REF!</v>
      </c>
      <c r="Y664" s="1" t="e">
        <f>IF(R664&lt;&gt;"",IF(R664=1,"",COUNTIFS($O$112:$O$1378,"&gt;40",#REF!,#REF!)),"")</f>
        <v>#REF!</v>
      </c>
    </row>
    <row r="665" spans="1:34" s="11" customFormat="1">
      <c r="A665" s="11">
        <f t="shared" si="45"/>
        <v>61289</v>
      </c>
      <c r="B665" s="16" t="str">
        <f t="shared" si="46"/>
        <v>2017112417129</v>
      </c>
      <c r="C665" s="11" t="str">
        <f t="shared" si="43"/>
        <v>20171124</v>
      </c>
      <c r="D665" s="11">
        <v>2017</v>
      </c>
      <c r="E665" s="11">
        <v>11</v>
      </c>
      <c r="F665" s="11">
        <v>24</v>
      </c>
      <c r="G665" s="11">
        <v>17</v>
      </c>
      <c r="H665" s="11">
        <v>1</v>
      </c>
      <c r="I665" s="11">
        <v>29</v>
      </c>
      <c r="J665" s="11">
        <v>97</v>
      </c>
      <c r="K665" s="17" t="s">
        <v>21</v>
      </c>
      <c r="L665" s="1" t="e">
        <f>IF(#REF!=#REF!,IF(K665="Stroke",IF(K666="Stroke",IF((J666-J665)&lt;0,1000+J666-J665,J666-J665),""),""),"")</f>
        <v>#REF!</v>
      </c>
      <c r="M665" s="11" t="s">
        <v>1</v>
      </c>
      <c r="N665" s="11" t="s">
        <v>2</v>
      </c>
      <c r="O665" s="11">
        <v>0</v>
      </c>
      <c r="P665" s="1" t="e">
        <f>IF(#REF!=#REF!,IF(K665="Stroke",IF(K666="Stroke",IF(#REF!=#REF!,IF(Q665=Q666,IF((J666-J665)&lt;0,1000+J666-J665-O665,J666-J665-O665),""),""),""),""),"")</f>
        <v>#REF!</v>
      </c>
      <c r="Q665" s="11">
        <v>1</v>
      </c>
      <c r="R665" s="1" t="e">
        <f>IF(#REF!&lt;&gt;#REF!,COUNTIFS($K$112:$K$1378,$K$112,#REF!,#REF!),"")</f>
        <v>#REF!</v>
      </c>
      <c r="S665" s="1" t="e">
        <f>IF(AND(#REF!&lt;&gt;#REF!,#REF!=#REF!,M665="positive",M666="negative"),1,"")</f>
        <v>#REF!</v>
      </c>
      <c r="T665" s="1" t="e">
        <f>IF(AND(#REF!=#REF!,K:K="stroke",M:M="positive",S665&lt;&gt;"1"),1,"")</f>
        <v>#REF!</v>
      </c>
      <c r="U665" s="1" t="e">
        <f>IF((AND(R665&lt;&gt;"",W665&lt;&gt;1,K:K="stroke",M:M="negative",#REF!=#REF!)),IF(W665&lt;&gt;0,"",1),"")</f>
        <v>#REF!</v>
      </c>
      <c r="V665" s="1" t="e">
        <f t="shared" si="44"/>
        <v>#REF!</v>
      </c>
      <c r="W665" s="1" t="e">
        <f>IF(#REF!&lt;&gt;#REF!,COUNTIFS($K$112:$K$1378,"up",#REF!,#REF!),"")</f>
        <v>#REF!</v>
      </c>
      <c r="X665" s="1" t="e">
        <f>IF(#REF!&lt;&gt;#REF!,COUNTIFS($K$112:$K$1378,"SRS",#REF!,#REF!),"")</f>
        <v>#REF!</v>
      </c>
      <c r="Y665" s="1" t="e">
        <f>IF(R665&lt;&gt;"",IF(R665=1,"",COUNTIFS($O$112:$O$1378,"&gt;40",#REF!,#REF!)),"")</f>
        <v>#REF!</v>
      </c>
    </row>
    <row r="666" spans="1:34" s="11" customFormat="1">
      <c r="A666" s="11">
        <f t="shared" si="45"/>
        <v>61289</v>
      </c>
      <c r="B666" s="16" t="str">
        <f t="shared" si="46"/>
        <v>2017112417129</v>
      </c>
      <c r="C666" s="11" t="str">
        <f t="shared" si="43"/>
        <v>20171124</v>
      </c>
      <c r="D666" s="11">
        <v>2017</v>
      </c>
      <c r="E666" s="11">
        <v>11</v>
      </c>
      <c r="F666" s="11">
        <v>24</v>
      </c>
      <c r="G666" s="11">
        <v>17</v>
      </c>
      <c r="H666" s="11">
        <v>1</v>
      </c>
      <c r="I666" s="11">
        <v>29</v>
      </c>
      <c r="J666" s="11">
        <v>99</v>
      </c>
      <c r="K666" s="17" t="s">
        <v>21</v>
      </c>
      <c r="L666" s="1" t="e">
        <f>IF(#REF!=#REF!,IF(K666="Stroke",IF(K667="Stroke",IF((J667-J666)&lt;0,1000+J667-J666,J667-J666),""),""),"")</f>
        <v>#REF!</v>
      </c>
      <c r="M666" s="11" t="s">
        <v>1</v>
      </c>
      <c r="N666" s="11" t="s">
        <v>2</v>
      </c>
      <c r="O666" s="11">
        <v>0</v>
      </c>
      <c r="P666" s="1" t="e">
        <f>IF(#REF!=#REF!,IF(K666="Stroke",IF(K667="Stroke",IF(#REF!=#REF!,IF(Q666=Q667,IF((J667-J666)&lt;0,1000+J667-J666-O666,J667-J666-O666),""),""),""),""),"")</f>
        <v>#REF!</v>
      </c>
      <c r="Q666" s="11">
        <v>1</v>
      </c>
      <c r="R666" s="1" t="e">
        <f>IF(#REF!&lt;&gt;#REF!,COUNTIFS($K$112:$K$1378,$K$112,#REF!,#REF!),"")</f>
        <v>#REF!</v>
      </c>
      <c r="S666" s="1" t="e">
        <f>IF(AND(#REF!&lt;&gt;#REF!,#REF!=#REF!,M666="positive",M667="negative"),1,"")</f>
        <v>#REF!</v>
      </c>
      <c r="T666" s="1" t="e">
        <f>IF(AND(#REF!=#REF!,K:K="stroke",M:M="positive",S666&lt;&gt;"1"),1,"")</f>
        <v>#REF!</v>
      </c>
      <c r="U666" s="1" t="e">
        <f>IF((AND(R666&lt;&gt;"",W666&lt;&gt;1,K:K="stroke",M:M="negative",#REF!=#REF!)),IF(W666&lt;&gt;0,"",1),"")</f>
        <v>#REF!</v>
      </c>
      <c r="V666" s="1" t="e">
        <f t="shared" si="44"/>
        <v>#REF!</v>
      </c>
      <c r="W666" s="1" t="e">
        <f>IF(#REF!&lt;&gt;#REF!,COUNTIFS($K$112:$K$1378,"up",#REF!,#REF!),"")</f>
        <v>#REF!</v>
      </c>
      <c r="X666" s="1" t="e">
        <f>IF(#REF!&lt;&gt;#REF!,COUNTIFS($K$112:$K$1378,"SRS",#REF!,#REF!),"")</f>
        <v>#REF!</v>
      </c>
      <c r="Y666" s="1" t="e">
        <f>IF(R666&lt;&gt;"",IF(R666=1,"",COUNTIFS($O$112:$O$1378,"&gt;40",#REF!,#REF!)),"")</f>
        <v>#REF!</v>
      </c>
    </row>
    <row r="667" spans="1:34" s="11" customFormat="1">
      <c r="A667" s="11">
        <f t="shared" si="45"/>
        <v>61289</v>
      </c>
      <c r="B667" s="16" t="str">
        <f t="shared" si="46"/>
        <v>2017112417129</v>
      </c>
      <c r="C667" s="11" t="str">
        <f t="shared" si="43"/>
        <v>20171124</v>
      </c>
      <c r="D667" s="11">
        <v>2017</v>
      </c>
      <c r="E667" s="11">
        <v>11</v>
      </c>
      <c r="F667" s="11">
        <v>24</v>
      </c>
      <c r="G667" s="11">
        <v>17</v>
      </c>
      <c r="H667" s="11">
        <v>1</v>
      </c>
      <c r="I667" s="11">
        <v>29</v>
      </c>
      <c r="J667" s="11">
        <v>115</v>
      </c>
      <c r="K667" s="17" t="s">
        <v>21</v>
      </c>
      <c r="L667" s="1" t="e">
        <f>IF(#REF!=#REF!,IF(K667="Stroke",IF(K668="Stroke",IF((J668-J667)&lt;0,1000+J668-J667,J668-J667),""),""),"")</f>
        <v>#REF!</v>
      </c>
      <c r="M667" s="11" t="s">
        <v>1</v>
      </c>
      <c r="N667" s="11" t="s">
        <v>2</v>
      </c>
      <c r="O667" s="11">
        <v>0</v>
      </c>
      <c r="P667" s="1" t="e">
        <f>IF(#REF!=#REF!,IF(K667="Stroke",IF(K668="Stroke",IF(#REF!=#REF!,IF(Q667=Q668,IF((J668-J667)&lt;0,1000+J668-J667-O667,J668-J667-O667),""),""),""),""),"")</f>
        <v>#REF!</v>
      </c>
      <c r="Q667" s="11">
        <v>1</v>
      </c>
      <c r="R667" s="1" t="e">
        <f>IF(#REF!&lt;&gt;#REF!,COUNTIFS($K$112:$K$1378,$K$112,#REF!,#REF!),"")</f>
        <v>#REF!</v>
      </c>
      <c r="S667" s="1" t="e">
        <f>IF(AND(#REF!&lt;&gt;#REF!,#REF!=#REF!,M667="positive",M668="negative"),1,"")</f>
        <v>#REF!</v>
      </c>
      <c r="T667" s="1" t="e">
        <f>IF(AND(#REF!=#REF!,K:K="stroke",M:M="positive",S667&lt;&gt;"1"),1,"")</f>
        <v>#REF!</v>
      </c>
      <c r="U667" s="1" t="e">
        <f>IF((AND(R667&lt;&gt;"",W667&lt;&gt;1,K:K="stroke",M:M="negative",#REF!=#REF!)),IF(W667&lt;&gt;0,"",1),"")</f>
        <v>#REF!</v>
      </c>
      <c r="V667" s="1" t="e">
        <f t="shared" si="44"/>
        <v>#REF!</v>
      </c>
      <c r="W667" s="1" t="e">
        <f>IF(#REF!&lt;&gt;#REF!,COUNTIFS($K$112:$K$1378,"up",#REF!,#REF!),"")</f>
        <v>#REF!</v>
      </c>
      <c r="X667" s="1" t="e">
        <f>IF(#REF!&lt;&gt;#REF!,COUNTIFS($K$112:$K$1378,"SRS",#REF!,#REF!),"")</f>
        <v>#REF!</v>
      </c>
      <c r="Y667" s="1" t="e">
        <f>IF(R667&lt;&gt;"",IF(R667=1,"",COUNTIFS($O$112:$O$1378,"&gt;40",#REF!,#REF!)),"")</f>
        <v>#REF!</v>
      </c>
    </row>
    <row r="668" spans="1:34" s="11" customFormat="1">
      <c r="A668" s="11">
        <f t="shared" si="45"/>
        <v>61289</v>
      </c>
      <c r="B668" s="16" t="str">
        <f t="shared" si="46"/>
        <v>2017112417129</v>
      </c>
      <c r="C668" s="11" t="str">
        <f t="shared" si="43"/>
        <v>20171124</v>
      </c>
      <c r="D668" s="11">
        <v>2017</v>
      </c>
      <c r="E668" s="11">
        <v>11</v>
      </c>
      <c r="F668" s="11">
        <v>24</v>
      </c>
      <c r="G668" s="11">
        <v>17</v>
      </c>
      <c r="H668" s="11">
        <v>1</v>
      </c>
      <c r="I668" s="11">
        <v>29</v>
      </c>
      <c r="J668" s="11">
        <v>120</v>
      </c>
      <c r="K668" s="17" t="s">
        <v>21</v>
      </c>
      <c r="L668" s="1" t="e">
        <f>IF(#REF!=#REF!,IF(K668="Stroke",IF(K669="Stroke",IF((J669-J668)&lt;0,1000+J669-J668,J669-J668),""),""),"")</f>
        <v>#REF!</v>
      </c>
      <c r="M668" s="11" t="s">
        <v>1</v>
      </c>
      <c r="N668" s="11" t="s">
        <v>2</v>
      </c>
      <c r="O668" s="11">
        <v>0</v>
      </c>
      <c r="P668" s="1" t="e">
        <f>IF(#REF!=#REF!,IF(K668="Stroke",IF(K669="Stroke",IF(#REF!=#REF!,IF(Q668=Q669,IF((J669-J668)&lt;0,1000+J669-J668-O668,J669-J668-O668),""),""),""),""),"")</f>
        <v>#REF!</v>
      </c>
      <c r="Q668" s="11">
        <v>1</v>
      </c>
      <c r="R668" s="1" t="e">
        <f>IF(#REF!&lt;&gt;#REF!,COUNTIFS($K$112:$K$1378,$K$112,#REF!,#REF!),"")</f>
        <v>#REF!</v>
      </c>
      <c r="S668" s="1" t="e">
        <f>IF(AND(#REF!&lt;&gt;#REF!,#REF!=#REF!,M668="positive",M669="negative"),1,"")</f>
        <v>#REF!</v>
      </c>
      <c r="T668" s="1" t="e">
        <f>IF(AND(#REF!=#REF!,K:K="stroke",M:M="positive",S668&lt;&gt;"1"),1,"")</f>
        <v>#REF!</v>
      </c>
      <c r="U668" s="1" t="e">
        <f>IF((AND(R668&lt;&gt;"",W668&lt;&gt;1,K:K="stroke",M:M="negative",#REF!=#REF!)),IF(W668&lt;&gt;0,"",1),"")</f>
        <v>#REF!</v>
      </c>
      <c r="V668" s="1" t="e">
        <f t="shared" si="44"/>
        <v>#REF!</v>
      </c>
      <c r="W668" s="1" t="e">
        <f>IF(#REF!&lt;&gt;#REF!,COUNTIFS($K$112:$K$1378,"up",#REF!,#REF!),"")</f>
        <v>#REF!</v>
      </c>
      <c r="X668" s="1" t="e">
        <f>IF(#REF!&lt;&gt;#REF!,COUNTIFS($K$112:$K$1378,"SRS",#REF!,#REF!),"")</f>
        <v>#REF!</v>
      </c>
      <c r="Y668" s="1" t="e">
        <f>IF(R668&lt;&gt;"",IF(R668=1,"",COUNTIFS($O$112:$O$1378,"&gt;40",#REF!,#REF!)),"")</f>
        <v>#REF!</v>
      </c>
    </row>
    <row r="669" spans="1:34" s="11" customFormat="1">
      <c r="A669" s="11">
        <f t="shared" si="45"/>
        <v>61289</v>
      </c>
      <c r="B669" s="16" t="str">
        <f t="shared" si="46"/>
        <v>2017112417129</v>
      </c>
      <c r="C669" s="11" t="str">
        <f t="shared" si="43"/>
        <v>20171124</v>
      </c>
      <c r="D669" s="11">
        <v>2017</v>
      </c>
      <c r="E669" s="11">
        <v>11</v>
      </c>
      <c r="F669" s="11">
        <v>24</v>
      </c>
      <c r="G669" s="11">
        <v>17</v>
      </c>
      <c r="H669" s="11">
        <v>1</v>
      </c>
      <c r="I669" s="11">
        <v>29</v>
      </c>
      <c r="J669" s="11">
        <v>144</v>
      </c>
      <c r="K669" s="17" t="s">
        <v>21</v>
      </c>
      <c r="L669" s="1" t="e">
        <f>IF(#REF!=#REF!,IF(K669="Stroke",IF(K670="Stroke",IF((J670-J669)&lt;0,1000+J670-J669,J670-J669),""),""),"")</f>
        <v>#REF!</v>
      </c>
      <c r="M669" s="11" t="s">
        <v>1</v>
      </c>
      <c r="N669" s="11" t="s">
        <v>2</v>
      </c>
      <c r="O669" s="11">
        <v>0</v>
      </c>
      <c r="P669" s="1" t="e">
        <f>IF(#REF!=#REF!,IF(K669="Stroke",IF(K670="Stroke",IF(#REF!=#REF!,IF(Q669=Q670,IF((J670-J669)&lt;0,1000+J670-J669-O669,J670-J669-O669),""),""),""),""),"")</f>
        <v>#REF!</v>
      </c>
      <c r="Q669" s="11">
        <v>1</v>
      </c>
      <c r="R669" s="1" t="e">
        <f>IF(#REF!&lt;&gt;#REF!,COUNTIFS($K$112:$K$1378,$K$112,#REF!,#REF!),"")</f>
        <v>#REF!</v>
      </c>
      <c r="S669" s="1" t="e">
        <f>IF(AND(#REF!&lt;&gt;#REF!,#REF!=#REF!,M669="positive",M670="negative"),1,"")</f>
        <v>#REF!</v>
      </c>
      <c r="T669" s="1" t="e">
        <f>IF(AND(#REF!=#REF!,K:K="stroke",M:M="positive",S669&lt;&gt;"1"),1,"")</f>
        <v>#REF!</v>
      </c>
      <c r="U669" s="1" t="e">
        <f>IF((AND(R669&lt;&gt;"",W669&lt;&gt;1,K:K="stroke",M:M="negative",#REF!=#REF!)),IF(W669&lt;&gt;0,"",1),"")</f>
        <v>#REF!</v>
      </c>
      <c r="V669" s="1" t="e">
        <f t="shared" si="44"/>
        <v>#REF!</v>
      </c>
      <c r="W669" s="1" t="e">
        <f>IF(#REF!&lt;&gt;#REF!,COUNTIFS($K$112:$K$1378,"up",#REF!,#REF!),"")</f>
        <v>#REF!</v>
      </c>
      <c r="X669" s="1" t="e">
        <f>IF(#REF!&lt;&gt;#REF!,COUNTIFS($K$112:$K$1378,"SRS",#REF!,#REF!),"")</f>
        <v>#REF!</v>
      </c>
      <c r="Y669" s="1" t="e">
        <f>IF(R669&lt;&gt;"",IF(R669=1,"",COUNTIFS($O$112:$O$1378,"&gt;40",#REF!,#REF!)),"")</f>
        <v>#REF!</v>
      </c>
      <c r="Z669" s="25" t="s">
        <v>61</v>
      </c>
    </row>
    <row r="670" spans="1:34" s="11" customFormat="1">
      <c r="A670" s="5">
        <f t="shared" si="45"/>
        <v>61461</v>
      </c>
      <c r="B670" s="6" t="str">
        <f t="shared" si="46"/>
        <v>2017112417421</v>
      </c>
      <c r="C670" s="5" t="str">
        <f t="shared" si="43"/>
        <v>20171124</v>
      </c>
      <c r="D670" s="5">
        <v>2017</v>
      </c>
      <c r="E670" s="5">
        <v>11</v>
      </c>
      <c r="F670" s="5">
        <v>24</v>
      </c>
      <c r="G670" s="5">
        <v>17</v>
      </c>
      <c r="H670" s="5">
        <v>4</v>
      </c>
      <c r="I670" s="5">
        <v>21</v>
      </c>
      <c r="J670" s="5">
        <v>104</v>
      </c>
      <c r="K670" s="5" t="s">
        <v>11</v>
      </c>
      <c r="L670" s="5" t="e">
        <f>IF(#REF!=#REF!,IF(K670="Stroke",IF(K671="Stroke",IF((J671-J670)&lt;0,1000+J671-J670,J671-J670),""),""),"")</f>
        <v>#REF!</v>
      </c>
      <c r="M670" s="5" t="s">
        <v>62</v>
      </c>
      <c r="N670" s="5" t="s">
        <v>41</v>
      </c>
      <c r="O670" s="5">
        <v>0</v>
      </c>
      <c r="P670" s="5" t="e">
        <f>IF(#REF!=#REF!,IF(K670="Stroke",IF(K671="Stroke",IF(#REF!=#REF!,IF(Q670=Q671,IF((J671-J670)&lt;0,1000+J671-J670-O670,J671-J670-O670),""),""),""),""),"")</f>
        <v>#REF!</v>
      </c>
      <c r="Q670" s="5">
        <v>1</v>
      </c>
      <c r="R670" s="5" t="e">
        <f>IF(#REF!&lt;&gt;#REF!,COUNTIFS($K$112:$K$1378,$K$112,#REF!,#REF!),"")</f>
        <v>#REF!</v>
      </c>
      <c r="S670" s="5" t="e">
        <f>IF(AND(#REF!&lt;&gt;#REF!,#REF!=#REF!,M670="positive",M671="negative"),1,"")</f>
        <v>#REF!</v>
      </c>
      <c r="T670" s="5" t="e">
        <f>IF(AND(#REF!=#REF!,K:K="stroke",M:M="positive",S670&lt;&gt;"1"),1,"")</f>
        <v>#REF!</v>
      </c>
      <c r="U670" s="5" t="e">
        <f>IF((AND(R670&lt;&gt;"",W670&lt;&gt;1,K:K="stroke",M:M="negative",#REF!=#REF!)),IF(W670&lt;&gt;0,"",1),"")</f>
        <v>#REF!</v>
      </c>
      <c r="V670" s="5" t="e">
        <f t="shared" si="44"/>
        <v>#REF!</v>
      </c>
      <c r="W670" s="5" t="e">
        <f>IF(#REF!&lt;&gt;#REF!,COUNTIFS($K$112:$K$1378,"up",#REF!,#REF!),"")</f>
        <v>#REF!</v>
      </c>
      <c r="X670" s="5" t="e">
        <f>IF(#REF!&lt;&gt;#REF!,COUNTIFS($K$112:$K$1378,"SRS",#REF!,#REF!),"")</f>
        <v>#REF!</v>
      </c>
      <c r="Y670" s="5" t="e">
        <f>IF(R670&lt;&gt;"",IF(R670=1,"",COUNTIFS($O$112:$O$1378,"&gt;40",#REF!,#REF!)),"")</f>
        <v>#REF!</v>
      </c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s="11" customFormat="1">
      <c r="A671" s="1">
        <f t="shared" si="45"/>
        <v>61461</v>
      </c>
      <c r="B671" s="2" t="str">
        <f t="shared" si="46"/>
        <v>2017112417421</v>
      </c>
      <c r="C671" s="1" t="str">
        <f t="shared" si="43"/>
        <v>20171124</v>
      </c>
      <c r="D671" s="1">
        <v>2017</v>
      </c>
      <c r="E671" s="1">
        <v>11</v>
      </c>
      <c r="F671" s="1">
        <v>24</v>
      </c>
      <c r="G671" s="1">
        <v>17</v>
      </c>
      <c r="H671" s="1">
        <v>4</v>
      </c>
      <c r="I671" s="1">
        <v>21</v>
      </c>
      <c r="J671" s="1">
        <v>180</v>
      </c>
      <c r="K671" s="1" t="s">
        <v>17</v>
      </c>
      <c r="L671" s="1" t="e">
        <f>IF(#REF!=#REF!,IF(K671="Stroke",IF(K672="Stroke",IF((J672-J671)&lt;0,1000+J672-J671,J672-J671),""),""),"")</f>
        <v>#REF!</v>
      </c>
      <c r="M671" s="1" t="s">
        <v>1</v>
      </c>
      <c r="N671" s="1" t="s">
        <v>43</v>
      </c>
      <c r="O671" s="1">
        <v>424</v>
      </c>
      <c r="P671" s="1" t="e">
        <f>IF(#REF!=#REF!,IF(K671="Stroke",IF(K672="Stroke",IF(#REF!=#REF!,IF(Q671=Q672,IF((J672-J671)&lt;0,1000+J672-J671-O671,J672-J671-O671),""),""),""),""),"")</f>
        <v>#REF!</v>
      </c>
      <c r="Q671" s="1">
        <v>2</v>
      </c>
      <c r="R671" s="1" t="e">
        <f>IF(#REF!&lt;&gt;#REF!,COUNTIFS($K$112:$K$1378,$K$112,#REF!,#REF!),"")</f>
        <v>#REF!</v>
      </c>
      <c r="S671" s="1" t="e">
        <f>IF(AND(#REF!&lt;&gt;#REF!,#REF!=#REF!,M671="positive",M672="negative"),1,"")</f>
        <v>#REF!</v>
      </c>
      <c r="T671" s="1" t="e">
        <f>IF(AND(#REF!=#REF!,K:K="stroke",M:M="positive",S671&lt;&gt;"1"),1,"")</f>
        <v>#REF!</v>
      </c>
      <c r="U671" s="1" t="e">
        <f>IF((AND(R671&lt;&gt;"",W671&lt;&gt;1,K:K="stroke",M:M="negative",#REF!=#REF!)),IF(W671&lt;&gt;0,"",1),"")</f>
        <v>#REF!</v>
      </c>
      <c r="V671" s="1" t="e">
        <f t="shared" si="44"/>
        <v>#REF!</v>
      </c>
      <c r="W671" s="1" t="e">
        <f>IF(#REF!&lt;&gt;#REF!,COUNTIFS($K$112:$K$1378,"up",#REF!,#REF!),"")</f>
        <v>#REF!</v>
      </c>
      <c r="X671" s="1" t="e">
        <f>IF(#REF!&lt;&gt;#REF!,COUNTIFS($K$112:$K$1378,"SRS",#REF!,#REF!),"")</f>
        <v>#REF!</v>
      </c>
      <c r="Y671" s="1" t="e">
        <f>IF(R671&lt;&gt;"",IF(R671=1,"",COUNTIFS($O$112:$O$1378,"&gt;40",#REF!,#REF!)),"")</f>
        <v>#REF!</v>
      </c>
      <c r="Z671" s="1" t="s">
        <v>40</v>
      </c>
      <c r="AA671" s="1"/>
      <c r="AB671" s="1"/>
      <c r="AC671" s="1"/>
      <c r="AD671" s="1"/>
      <c r="AE671" s="1"/>
      <c r="AF671" s="1"/>
      <c r="AG671" s="1"/>
      <c r="AH671" s="1"/>
    </row>
    <row r="672" spans="1:34" s="11" customFormat="1">
      <c r="A672" s="1">
        <f t="shared" si="45"/>
        <v>61461</v>
      </c>
      <c r="B672" s="2" t="str">
        <f t="shared" si="46"/>
        <v>2017112417421</v>
      </c>
      <c r="C672" s="1" t="str">
        <f t="shared" si="43"/>
        <v>20171124</v>
      </c>
      <c r="D672" s="1">
        <v>2017</v>
      </c>
      <c r="E672" s="1">
        <v>11</v>
      </c>
      <c r="F672" s="1">
        <v>24</v>
      </c>
      <c r="G672" s="1">
        <v>17</v>
      </c>
      <c r="H672" s="1">
        <v>4</v>
      </c>
      <c r="I672" s="1">
        <v>21</v>
      </c>
      <c r="J672" s="1">
        <v>187</v>
      </c>
      <c r="K672" s="1" t="s">
        <v>17</v>
      </c>
      <c r="L672" s="1" t="e">
        <f>IF(#REF!=#REF!,IF(K672="Stroke",IF(K673="Stroke",IF((J673-J672)&lt;0,1000+J673-J672,J673-J672),""),""),"")</f>
        <v>#REF!</v>
      </c>
      <c r="M672" s="1" t="s">
        <v>1</v>
      </c>
      <c r="N672" s="1" t="s">
        <v>2</v>
      </c>
      <c r="O672" s="1">
        <v>465</v>
      </c>
      <c r="P672" s="1" t="e">
        <f>IF(#REF!=#REF!,IF(K672="Stroke",IF(K673="Stroke",IF(#REF!=#REF!,IF(Q672=Q673,IF((J673-J672)&lt;0,1000+J673-J672-O672,J673-J672-O672),""),""),""),""),"")</f>
        <v>#REF!</v>
      </c>
      <c r="Q672" s="1">
        <v>3</v>
      </c>
      <c r="R672" s="1" t="e">
        <f>IF(#REF!&lt;&gt;#REF!,COUNTIFS($K$112:$K$1378,$K$112,#REF!,#REF!),"")</f>
        <v>#REF!</v>
      </c>
      <c r="S672" s="1" t="e">
        <f>IF(AND(#REF!&lt;&gt;#REF!,#REF!=#REF!,M672="positive",M673="negative"),1,"")</f>
        <v>#REF!</v>
      </c>
      <c r="T672" s="1" t="e">
        <f>IF(AND(#REF!=#REF!,K:K="stroke",M:M="positive",S672&lt;&gt;"1"),1,"")</f>
        <v>#REF!</v>
      </c>
      <c r="U672" s="1" t="e">
        <f>IF((AND(R672&lt;&gt;"",W672&lt;&gt;1,K:K="stroke",M:M="negative",#REF!=#REF!)),IF(W672&lt;&gt;0,"",1),"")</f>
        <v>#REF!</v>
      </c>
      <c r="V672" s="1" t="e">
        <f t="shared" si="44"/>
        <v>#REF!</v>
      </c>
      <c r="W672" s="1" t="e">
        <f>IF(#REF!&lt;&gt;#REF!,COUNTIFS($K$112:$K$1378,"up",#REF!,#REF!),"")</f>
        <v>#REF!</v>
      </c>
      <c r="X672" s="1" t="e">
        <f>IF(#REF!&lt;&gt;#REF!,COUNTIFS($K$112:$K$1378,"SRS",#REF!,#REF!),"")</f>
        <v>#REF!</v>
      </c>
      <c r="Y672" s="1" t="e">
        <f>IF(R672&lt;&gt;"",IF(R672=1,"",COUNTIFS($O$112:$O$1378,"&gt;40",#REF!,#REF!)),"")</f>
        <v>#REF!</v>
      </c>
      <c r="Z672" s="1" t="s">
        <v>19</v>
      </c>
      <c r="AA672" s="1"/>
      <c r="AB672" s="1"/>
      <c r="AC672" s="1"/>
      <c r="AD672" s="1"/>
      <c r="AE672" s="1"/>
      <c r="AF672" s="1"/>
      <c r="AG672" s="1"/>
      <c r="AH672" s="1"/>
    </row>
    <row r="673" spans="1:34" s="11" customFormat="1">
      <c r="A673" s="1">
        <f t="shared" si="45"/>
        <v>61461</v>
      </c>
      <c r="B673" s="2" t="str">
        <f t="shared" si="46"/>
        <v>2017112417421</v>
      </c>
      <c r="C673" s="1" t="str">
        <f t="shared" ref="C673:C736" si="47">CONCATENATE(D673,E673,F673)</f>
        <v>20171124</v>
      </c>
      <c r="D673" s="1">
        <v>2017</v>
      </c>
      <c r="E673" s="1">
        <v>11</v>
      </c>
      <c r="F673" s="1">
        <v>24</v>
      </c>
      <c r="G673" s="1">
        <v>17</v>
      </c>
      <c r="H673" s="1">
        <v>4</v>
      </c>
      <c r="I673" s="1">
        <v>21</v>
      </c>
      <c r="J673" s="1">
        <v>272</v>
      </c>
      <c r="K673" s="17" t="s">
        <v>21</v>
      </c>
      <c r="L673" s="1" t="e">
        <f>IF(#REF!=#REF!,IF(K673="Stroke",IF(K674="Stroke",IF((J674-J673)&lt;0,1000+J674-J673,J674-J673),""),""),"")</f>
        <v>#REF!</v>
      </c>
      <c r="M673" s="1" t="s">
        <v>1</v>
      </c>
      <c r="N673" s="1" t="s">
        <v>2</v>
      </c>
      <c r="O673" s="1">
        <v>0</v>
      </c>
      <c r="P673" s="1" t="e">
        <f>IF(#REF!=#REF!,IF(K673="Stroke",IF(K674="Stroke",IF(#REF!=#REF!,IF(Q673=Q674,IF((J674-J673)&lt;0,1000+J674-J673-O673,J674-J673-O673),""),""),""),""),"")</f>
        <v>#REF!</v>
      </c>
      <c r="Q673" s="1">
        <v>2</v>
      </c>
      <c r="R673" s="1" t="e">
        <f>IF(#REF!&lt;&gt;#REF!,COUNTIFS($K$112:$K$1378,$K$112,#REF!,#REF!),"")</f>
        <v>#REF!</v>
      </c>
      <c r="S673" s="1" t="e">
        <f>IF(AND(#REF!&lt;&gt;#REF!,#REF!=#REF!,M673="positive",M674="negative"),1,"")</f>
        <v>#REF!</v>
      </c>
      <c r="T673" s="1" t="e">
        <f>IF(AND(#REF!=#REF!,K:K="stroke",M:M="positive",S673&lt;&gt;"1"),1,"")</f>
        <v>#REF!</v>
      </c>
      <c r="U673" s="1" t="e">
        <f>IF((AND(R673&lt;&gt;"",W673&lt;&gt;1,K:K="stroke",M:M="negative",#REF!=#REF!)),IF(W673&lt;&gt;0,"",1),"")</f>
        <v>#REF!</v>
      </c>
      <c r="V673" s="1" t="e">
        <f t="shared" si="44"/>
        <v>#REF!</v>
      </c>
      <c r="W673" s="1" t="e">
        <f>IF(#REF!&lt;&gt;#REF!,COUNTIFS($K$112:$K$1378,"up",#REF!,#REF!),"")</f>
        <v>#REF!</v>
      </c>
      <c r="X673" s="1" t="e">
        <f>IF(#REF!&lt;&gt;#REF!,COUNTIFS($K$112:$K$1378,"SRS",#REF!,#REF!),"")</f>
        <v>#REF!</v>
      </c>
      <c r="Y673" s="1" t="e">
        <f>IF(R673&lt;&gt;"",IF(R673=1,"",COUNTIFS($O$112:$O$1378,"&gt;40",#REF!,#REF!)),"")</f>
        <v>#REF!</v>
      </c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s="11" customFormat="1">
      <c r="A674" s="1">
        <f t="shared" si="45"/>
        <v>61461</v>
      </c>
      <c r="B674" s="2" t="str">
        <f t="shared" si="46"/>
        <v>2017112417421</v>
      </c>
      <c r="C674" s="1" t="str">
        <f t="shared" si="47"/>
        <v>20171124</v>
      </c>
      <c r="D674" s="1">
        <v>2017</v>
      </c>
      <c r="E674" s="1">
        <v>11</v>
      </c>
      <c r="F674" s="1">
        <v>24</v>
      </c>
      <c r="G674" s="1">
        <v>17</v>
      </c>
      <c r="H674" s="1">
        <v>4</v>
      </c>
      <c r="I674" s="1">
        <v>21</v>
      </c>
      <c r="J674" s="1">
        <v>349</v>
      </c>
      <c r="K674" s="17" t="s">
        <v>21</v>
      </c>
      <c r="L674" s="1" t="e">
        <f>IF(#REF!=#REF!,IF(K674="Stroke",IF(K675="Stroke",IF((J675-J674)&lt;0,1000+J675-J674,J675-J674),""),""),"")</f>
        <v>#REF!</v>
      </c>
      <c r="M674" s="1" t="s">
        <v>1</v>
      </c>
      <c r="N674" s="1" t="s">
        <v>2</v>
      </c>
      <c r="O674" s="1">
        <v>0</v>
      </c>
      <c r="P674" s="1" t="e">
        <f>IF(#REF!=#REF!,IF(K674="Stroke",IF(K675="Stroke",IF(#REF!=#REF!,IF(Q674=Q675,IF((J675-J674)&lt;0,1000+J675-J674-O674,J675-J674-O674),""),""),""),""),"")</f>
        <v>#REF!</v>
      </c>
      <c r="Q674" s="1">
        <v>2</v>
      </c>
      <c r="R674" s="1" t="e">
        <f>IF(#REF!&lt;&gt;#REF!,COUNTIFS($K$112:$K$1378,$K$112,#REF!,#REF!),"")</f>
        <v>#REF!</v>
      </c>
      <c r="S674" s="1" t="e">
        <f>IF(AND(#REF!&lt;&gt;#REF!,#REF!=#REF!,M674="positive",M675="negative"),1,"")</f>
        <v>#REF!</v>
      </c>
      <c r="T674" s="1" t="e">
        <f>IF(AND(#REF!=#REF!,K:K="stroke",M:M="positive",S674&lt;&gt;"1"),1,"")</f>
        <v>#REF!</v>
      </c>
      <c r="U674" s="1" t="e">
        <f>IF((AND(R674&lt;&gt;"",W674&lt;&gt;1,K:K="stroke",M:M="negative",#REF!=#REF!)),IF(W674&lt;&gt;0,"",1),"")</f>
        <v>#REF!</v>
      </c>
      <c r="V674" s="1" t="e">
        <f t="shared" si="44"/>
        <v>#REF!</v>
      </c>
      <c r="W674" s="1" t="e">
        <f>IF(#REF!&lt;&gt;#REF!,COUNTIFS($K$112:$K$1378,"up",#REF!,#REF!),"")</f>
        <v>#REF!</v>
      </c>
      <c r="X674" s="1" t="e">
        <f>IF(#REF!&lt;&gt;#REF!,COUNTIFS($K$112:$K$1378,"SRS",#REF!,#REF!),"")</f>
        <v>#REF!</v>
      </c>
      <c r="Y674" s="1" t="e">
        <f>IF(R674&lt;&gt;"",IF(R674=1,"",COUNTIFS($O$112:$O$1378,"&gt;40",#REF!,#REF!)),"")</f>
        <v>#REF!</v>
      </c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s="11" customFormat="1">
      <c r="A675" s="1">
        <f t="shared" si="45"/>
        <v>61461</v>
      </c>
      <c r="B675" s="2" t="str">
        <f t="shared" si="46"/>
        <v>2017112417421</v>
      </c>
      <c r="C675" s="1" t="str">
        <f t="shared" si="47"/>
        <v>20171124</v>
      </c>
      <c r="D675" s="1">
        <v>2017</v>
      </c>
      <c r="E675" s="1">
        <v>11</v>
      </c>
      <c r="F675" s="1">
        <v>24</v>
      </c>
      <c r="G675" s="1">
        <v>17</v>
      </c>
      <c r="H675" s="1">
        <v>4</v>
      </c>
      <c r="I675" s="1">
        <v>21</v>
      </c>
      <c r="J675" s="1">
        <v>359</v>
      </c>
      <c r="K675" s="17" t="s">
        <v>21</v>
      </c>
      <c r="L675" s="1" t="e">
        <f>IF(#REF!=#REF!,IF(K675="Stroke",IF(K676="Stroke",IF((J676-J675)&lt;0,1000+J676-J675,J676-J675),""),""),"")</f>
        <v>#REF!</v>
      </c>
      <c r="M675" s="1" t="s">
        <v>1</v>
      </c>
      <c r="N675" s="1" t="s">
        <v>2</v>
      </c>
      <c r="O675" s="1">
        <v>0</v>
      </c>
      <c r="P675" s="1" t="e">
        <f>IF(#REF!=#REF!,IF(K675="Stroke",IF(K676="Stroke",IF(#REF!=#REF!,IF(Q675=Q676,IF((J676-J675)&lt;0,1000+J676-J675-O675,J676-J675-O675),""),""),""),""),"")</f>
        <v>#REF!</v>
      </c>
      <c r="Q675" s="1">
        <v>3</v>
      </c>
      <c r="R675" s="1" t="e">
        <f>IF(#REF!&lt;&gt;#REF!,COUNTIFS($K$112:$K$1378,$K$112,#REF!,#REF!),"")</f>
        <v>#REF!</v>
      </c>
      <c r="S675" s="1" t="e">
        <f>IF(AND(#REF!&lt;&gt;#REF!,#REF!=#REF!,M675="positive",M676="negative"),1,"")</f>
        <v>#REF!</v>
      </c>
      <c r="T675" s="1" t="e">
        <f>IF(AND(#REF!=#REF!,K:K="stroke",M:M="positive",S675&lt;&gt;"1"),1,"")</f>
        <v>#REF!</v>
      </c>
      <c r="U675" s="1" t="e">
        <f>IF((AND(R675&lt;&gt;"",W675&lt;&gt;1,K:K="stroke",M:M="negative",#REF!=#REF!)),IF(W675&lt;&gt;0,"",1),"")</f>
        <v>#REF!</v>
      </c>
      <c r="V675" s="1" t="e">
        <f t="shared" si="44"/>
        <v>#REF!</v>
      </c>
      <c r="W675" s="1" t="e">
        <f>IF(#REF!&lt;&gt;#REF!,COUNTIFS($K$112:$K$1378,"up",#REF!,#REF!),"")</f>
        <v>#REF!</v>
      </c>
      <c r="X675" s="1" t="e">
        <f>IF(#REF!&lt;&gt;#REF!,COUNTIFS($K$112:$K$1378,"SRS",#REF!,#REF!),"")</f>
        <v>#REF!</v>
      </c>
      <c r="Y675" s="1" t="e">
        <f>IF(R675&lt;&gt;"",IF(R675=1,"",COUNTIFS($O$112:$O$1378,"&gt;40",#REF!,#REF!)),"")</f>
        <v>#REF!</v>
      </c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s="11" customFormat="1">
      <c r="A676" s="1">
        <f t="shared" si="45"/>
        <v>61461</v>
      </c>
      <c r="B676" s="2" t="str">
        <f t="shared" si="46"/>
        <v>2017112417421</v>
      </c>
      <c r="C676" s="1" t="str">
        <f t="shared" si="47"/>
        <v>20171124</v>
      </c>
      <c r="D676" s="1">
        <v>2017</v>
      </c>
      <c r="E676" s="1">
        <v>11</v>
      </c>
      <c r="F676" s="1">
        <v>24</v>
      </c>
      <c r="G676" s="1">
        <v>17</v>
      </c>
      <c r="H676" s="1">
        <v>4</v>
      </c>
      <c r="I676" s="1">
        <v>21</v>
      </c>
      <c r="J676" s="1">
        <v>379</v>
      </c>
      <c r="K676" s="17" t="s">
        <v>21</v>
      </c>
      <c r="L676" s="1" t="e">
        <f>IF(#REF!=#REF!,IF(K676="Stroke",IF(K677="Stroke",IF((J677-J676)&lt;0,1000+J677-J676,J677-J676),""),""),"")</f>
        <v>#REF!</v>
      </c>
      <c r="M676" s="1" t="s">
        <v>1</v>
      </c>
      <c r="N676" s="1" t="s">
        <v>2</v>
      </c>
      <c r="O676" s="1">
        <v>0</v>
      </c>
      <c r="P676" s="1" t="e">
        <f>IF(#REF!=#REF!,IF(K676="Stroke",IF(K677="Stroke",IF(#REF!=#REF!,IF(Q676=Q677,IF((J677-J676)&lt;0,1000+J677-J676-O676,J677-J676-O676),""),""),""),""),"")</f>
        <v>#REF!</v>
      </c>
      <c r="Q676" s="1">
        <v>2</v>
      </c>
      <c r="R676" s="1" t="e">
        <f>IF(#REF!&lt;&gt;#REF!,COUNTIFS($K$112:$K$1378,$K$112,#REF!,#REF!),"")</f>
        <v>#REF!</v>
      </c>
      <c r="S676" s="1" t="e">
        <f>IF(AND(#REF!&lt;&gt;#REF!,#REF!=#REF!,M676="positive",M677="negative"),1,"")</f>
        <v>#REF!</v>
      </c>
      <c r="T676" s="1" t="e">
        <f>IF(AND(#REF!=#REF!,K:K="stroke",M:M="positive",S676&lt;&gt;"1"),1,"")</f>
        <v>#REF!</v>
      </c>
      <c r="U676" s="1" t="e">
        <f>IF((AND(R676&lt;&gt;"",W676&lt;&gt;1,K:K="stroke",M:M="negative",#REF!=#REF!)),IF(W676&lt;&gt;0,"",1),"")</f>
        <v>#REF!</v>
      </c>
      <c r="V676" s="1" t="e">
        <f t="shared" si="44"/>
        <v>#REF!</v>
      </c>
      <c r="W676" s="1" t="e">
        <f>IF(#REF!&lt;&gt;#REF!,COUNTIFS($K$112:$K$1378,"up",#REF!,#REF!),"")</f>
        <v>#REF!</v>
      </c>
      <c r="X676" s="1" t="e">
        <f>IF(#REF!&lt;&gt;#REF!,COUNTIFS($K$112:$K$1378,"SRS",#REF!,#REF!),"")</f>
        <v>#REF!</v>
      </c>
      <c r="Y676" s="1" t="e">
        <f>IF(R676&lt;&gt;"",IF(R676=1,"",COUNTIFS($O$112:$O$1378,"&gt;40",#REF!,#REF!)),"")</f>
        <v>#REF!</v>
      </c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s="11" customFormat="1">
      <c r="A677" s="1">
        <f t="shared" si="45"/>
        <v>61461</v>
      </c>
      <c r="B677" s="2" t="str">
        <f t="shared" si="46"/>
        <v>2017112417421</v>
      </c>
      <c r="C677" s="1" t="str">
        <f t="shared" si="47"/>
        <v>20171124</v>
      </c>
      <c r="D677" s="1">
        <v>2017</v>
      </c>
      <c r="E677" s="1">
        <v>11</v>
      </c>
      <c r="F677" s="1">
        <v>24</v>
      </c>
      <c r="G677" s="1">
        <v>17</v>
      </c>
      <c r="H677" s="1">
        <v>4</v>
      </c>
      <c r="I677" s="1">
        <v>21</v>
      </c>
      <c r="J677" s="1">
        <v>404</v>
      </c>
      <c r="K677" s="17" t="s">
        <v>21</v>
      </c>
      <c r="L677" s="1" t="e">
        <f>IF(#REF!=#REF!,IF(K677="Stroke",IF(K678="Stroke",IF((J678-J677)&lt;0,1000+J678-J677,J678-J677),""),""),"")</f>
        <v>#REF!</v>
      </c>
      <c r="M677" s="1" t="s">
        <v>1</v>
      </c>
      <c r="N677" s="1" t="s">
        <v>2</v>
      </c>
      <c r="O677" s="1">
        <v>0</v>
      </c>
      <c r="P677" s="1" t="e">
        <f>IF(#REF!=#REF!,IF(K677="Stroke",IF(K678="Stroke",IF(#REF!=#REF!,IF(Q677=Q678,IF((J678-J677)&lt;0,1000+J678-J677-O677,J678-J677-O677),""),""),""),""),"")</f>
        <v>#REF!</v>
      </c>
      <c r="Q677" s="1">
        <v>2</v>
      </c>
      <c r="R677" s="1" t="e">
        <f>IF(#REF!&lt;&gt;#REF!,COUNTIFS($K$112:$K$1378,$K$112,#REF!,#REF!),"")</f>
        <v>#REF!</v>
      </c>
      <c r="S677" s="1" t="e">
        <f>IF(AND(#REF!&lt;&gt;#REF!,#REF!=#REF!,M677="positive",M678="negative"),1,"")</f>
        <v>#REF!</v>
      </c>
      <c r="T677" s="1" t="e">
        <f>IF(AND(#REF!=#REF!,K:K="stroke",M:M="positive",S677&lt;&gt;"1"),1,"")</f>
        <v>#REF!</v>
      </c>
      <c r="U677" s="1" t="e">
        <f>IF((AND(R677&lt;&gt;"",W677&lt;&gt;1,K:K="stroke",M:M="negative",#REF!=#REF!)),IF(W677&lt;&gt;0,"",1),"")</f>
        <v>#REF!</v>
      </c>
      <c r="V677" s="1" t="e">
        <f t="shared" si="44"/>
        <v>#REF!</v>
      </c>
      <c r="W677" s="1" t="e">
        <f>IF(#REF!&lt;&gt;#REF!,COUNTIFS($K$112:$K$1378,"up",#REF!,#REF!),"")</f>
        <v>#REF!</v>
      </c>
      <c r="X677" s="1" t="e">
        <f>IF(#REF!&lt;&gt;#REF!,COUNTIFS($K$112:$K$1378,"SRS",#REF!,#REF!),"")</f>
        <v>#REF!</v>
      </c>
      <c r="Y677" s="1" t="e">
        <f>IF(R677&lt;&gt;"",IF(R677=1,"",COUNTIFS($O$112:$O$1378,"&gt;40",#REF!,#REF!)),"")</f>
        <v>#REF!</v>
      </c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s="11" customFormat="1">
      <c r="A678" s="1">
        <f t="shared" si="45"/>
        <v>61461</v>
      </c>
      <c r="B678" s="2" t="str">
        <f t="shared" si="46"/>
        <v>2017112417421</v>
      </c>
      <c r="C678" s="1" t="str">
        <f t="shared" si="47"/>
        <v>20171124</v>
      </c>
      <c r="D678" s="1">
        <v>2017</v>
      </c>
      <c r="E678" s="1">
        <v>11</v>
      </c>
      <c r="F678" s="1">
        <v>24</v>
      </c>
      <c r="G678" s="1">
        <v>17</v>
      </c>
      <c r="H678" s="1">
        <v>4</v>
      </c>
      <c r="I678" s="1">
        <v>21</v>
      </c>
      <c r="J678" s="1">
        <v>418</v>
      </c>
      <c r="K678" s="17" t="s">
        <v>21</v>
      </c>
      <c r="L678" s="1" t="e">
        <f>IF(#REF!=#REF!,IF(K678="Stroke",IF(K679="Stroke",IF((J679-J678)&lt;0,1000+J679-J678,J679-J678),""),""),"")</f>
        <v>#REF!</v>
      </c>
      <c r="M678" s="1" t="s">
        <v>1</v>
      </c>
      <c r="N678" s="1" t="s">
        <v>2</v>
      </c>
      <c r="O678" s="1">
        <v>0</v>
      </c>
      <c r="P678" s="1" t="e">
        <f>IF(#REF!=#REF!,IF(K678="Stroke",IF(K679="Stroke",IF(#REF!=#REF!,IF(Q678=Q679,IF((J679-J678)&lt;0,1000+J679-J678-O678,J679-J678-O678),""),""),""),""),"")</f>
        <v>#REF!</v>
      </c>
      <c r="Q678" s="1">
        <v>2</v>
      </c>
      <c r="R678" s="1" t="e">
        <f>IF(#REF!&lt;&gt;#REF!,COUNTIFS($K$112:$K$1378,$K$112,#REF!,#REF!),"")</f>
        <v>#REF!</v>
      </c>
      <c r="S678" s="1" t="e">
        <f>IF(AND(#REF!&lt;&gt;#REF!,#REF!=#REF!,M678="positive",M679="negative"),1,"")</f>
        <v>#REF!</v>
      </c>
      <c r="T678" s="1" t="e">
        <f>IF(AND(#REF!=#REF!,K:K="stroke",M:M="positive",S678&lt;&gt;"1"),1,"")</f>
        <v>#REF!</v>
      </c>
      <c r="U678" s="1" t="e">
        <f>IF((AND(R678&lt;&gt;"",W678&lt;&gt;1,K:K="stroke",M:M="negative",#REF!=#REF!)),IF(W678&lt;&gt;0,"",1),"")</f>
        <v>#REF!</v>
      </c>
      <c r="V678" s="1" t="e">
        <f t="shared" si="44"/>
        <v>#REF!</v>
      </c>
      <c r="W678" s="1" t="e">
        <f>IF(#REF!&lt;&gt;#REF!,COUNTIFS($K$112:$K$1378,"up",#REF!,#REF!),"")</f>
        <v>#REF!</v>
      </c>
      <c r="X678" s="1" t="e">
        <f>IF(#REF!&lt;&gt;#REF!,COUNTIFS($K$112:$K$1378,"SRS",#REF!,#REF!),"")</f>
        <v>#REF!</v>
      </c>
      <c r="Y678" s="1" t="e">
        <f>IF(R678&lt;&gt;"",IF(R678=1,"",COUNTIFS($O$112:$O$1378,"&gt;40",#REF!,#REF!)),"")</f>
        <v>#REF!</v>
      </c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s="11" customFormat="1">
      <c r="A679" s="1">
        <f t="shared" si="45"/>
        <v>61461</v>
      </c>
      <c r="B679" s="2" t="str">
        <f t="shared" si="46"/>
        <v>2017112417421</v>
      </c>
      <c r="C679" s="1" t="str">
        <f t="shared" si="47"/>
        <v>20171124</v>
      </c>
      <c r="D679" s="1">
        <v>2017</v>
      </c>
      <c r="E679" s="1">
        <v>11</v>
      </c>
      <c r="F679" s="1">
        <v>24</v>
      </c>
      <c r="G679" s="1">
        <v>17</v>
      </c>
      <c r="H679" s="1">
        <v>4</v>
      </c>
      <c r="I679" s="1">
        <v>21</v>
      </c>
      <c r="J679" s="1">
        <v>462</v>
      </c>
      <c r="K679" s="17" t="s">
        <v>21</v>
      </c>
      <c r="L679" s="1" t="e">
        <f>IF(#REF!=#REF!,IF(K679="Stroke",IF(K680="Stroke",IF((J680-J679)&lt;0,1000+J680-J679,J680-J679),""),""),"")</f>
        <v>#REF!</v>
      </c>
      <c r="M679" s="1" t="s">
        <v>1</v>
      </c>
      <c r="N679" s="1" t="s">
        <v>2</v>
      </c>
      <c r="O679" s="1">
        <v>0</v>
      </c>
      <c r="P679" s="1" t="e">
        <f>IF(#REF!=#REF!,IF(K679="Stroke",IF(K680="Stroke",IF(#REF!=#REF!,IF(Q679=Q680,IF((J680-J679)&lt;0,1000+J680-J679-O679,J680-J679-O679),""),""),""),""),"")</f>
        <v>#REF!</v>
      </c>
      <c r="Q679" s="1">
        <v>2</v>
      </c>
      <c r="R679" s="1" t="e">
        <f>IF(#REF!&lt;&gt;#REF!,COUNTIFS($K$112:$K$1378,$K$112,#REF!,#REF!),"")</f>
        <v>#REF!</v>
      </c>
      <c r="S679" s="1" t="e">
        <f>IF(AND(#REF!&lt;&gt;#REF!,#REF!=#REF!,M679="positive",M680="negative"),1,"")</f>
        <v>#REF!</v>
      </c>
      <c r="T679" s="1" t="e">
        <f>IF(AND(#REF!=#REF!,K:K="stroke",M:M="positive",S679&lt;&gt;"1"),1,"")</f>
        <v>#REF!</v>
      </c>
      <c r="U679" s="1" t="e">
        <f>IF((AND(R679&lt;&gt;"",W679&lt;&gt;1,K:K="stroke",M:M="negative",#REF!=#REF!)),IF(W679&lt;&gt;0,"",1),"")</f>
        <v>#REF!</v>
      </c>
      <c r="V679" s="1" t="e">
        <f t="shared" si="44"/>
        <v>#REF!</v>
      </c>
      <c r="W679" s="1" t="e">
        <f>IF(#REF!&lt;&gt;#REF!,COUNTIFS($K$112:$K$1378,"up",#REF!,#REF!),"")</f>
        <v>#REF!</v>
      </c>
      <c r="X679" s="1" t="e">
        <f>IF(#REF!&lt;&gt;#REF!,COUNTIFS($K$112:$K$1378,"SRS",#REF!,#REF!),"")</f>
        <v>#REF!</v>
      </c>
      <c r="Y679" s="1" t="e">
        <f>IF(R679&lt;&gt;"",IF(R679=1,"",COUNTIFS($O$112:$O$1378,"&gt;40",#REF!,#REF!)),"")</f>
        <v>#REF!</v>
      </c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s="11" customFormat="1">
      <c r="A680" s="1">
        <f t="shared" si="45"/>
        <v>61461</v>
      </c>
      <c r="B680" s="2" t="str">
        <f t="shared" si="46"/>
        <v>2017112417421</v>
      </c>
      <c r="C680" s="1" t="str">
        <f t="shared" si="47"/>
        <v>20171124</v>
      </c>
      <c r="D680" s="1">
        <v>2017</v>
      </c>
      <c r="E680" s="1">
        <v>11</v>
      </c>
      <c r="F680" s="1">
        <v>24</v>
      </c>
      <c r="G680" s="1">
        <v>17</v>
      </c>
      <c r="H680" s="1">
        <v>4</v>
      </c>
      <c r="I680" s="1">
        <v>21</v>
      </c>
      <c r="J680" s="1">
        <v>493</v>
      </c>
      <c r="K680" s="17" t="s">
        <v>21</v>
      </c>
      <c r="L680" s="1" t="e">
        <f>IF(#REF!=#REF!,IF(K680="Stroke",IF(K681="Stroke",IF((J681-J680)&lt;0,1000+J681-J680,J681-J680),""),""),"")</f>
        <v>#REF!</v>
      </c>
      <c r="M680" s="1" t="s">
        <v>1</v>
      </c>
      <c r="N680" s="1" t="s">
        <v>2</v>
      </c>
      <c r="O680" s="1">
        <v>0</v>
      </c>
      <c r="P680" s="1" t="e">
        <f>IF(#REF!=#REF!,IF(K680="Stroke",IF(K681="Stroke",IF(#REF!=#REF!,IF(Q680=Q681,IF((J681-J680)&lt;0,1000+J681-J680-O680,J681-J680-O680),""),""),""),""),"")</f>
        <v>#REF!</v>
      </c>
      <c r="Q680" s="1">
        <v>2</v>
      </c>
      <c r="R680" s="1" t="e">
        <f>IF(#REF!&lt;&gt;#REF!,COUNTIFS($K$112:$K$1378,$K$112,#REF!,#REF!),"")</f>
        <v>#REF!</v>
      </c>
      <c r="S680" s="1" t="e">
        <f>IF(AND(#REF!&lt;&gt;#REF!,#REF!=#REF!,M680="positive",M681="negative"),1,"")</f>
        <v>#REF!</v>
      </c>
      <c r="T680" s="1" t="e">
        <f>IF(AND(#REF!=#REF!,K:K="stroke",M:M="positive",S680&lt;&gt;"1"),1,"")</f>
        <v>#REF!</v>
      </c>
      <c r="U680" s="1" t="e">
        <f>IF((AND(R680&lt;&gt;"",W680&lt;&gt;1,K:K="stroke",M:M="negative",#REF!=#REF!)),IF(W680&lt;&gt;0,"",1),"")</f>
        <v>#REF!</v>
      </c>
      <c r="V680" s="1" t="e">
        <f t="shared" si="44"/>
        <v>#REF!</v>
      </c>
      <c r="W680" s="1" t="e">
        <f>IF(#REF!&lt;&gt;#REF!,COUNTIFS($K$112:$K$1378,"up",#REF!,#REF!),"")</f>
        <v>#REF!</v>
      </c>
      <c r="X680" s="1" t="e">
        <f>IF(#REF!&lt;&gt;#REF!,COUNTIFS($K$112:$K$1378,"SRS",#REF!,#REF!),"")</f>
        <v>#REF!</v>
      </c>
      <c r="Y680" s="1" t="e">
        <f>IF(R680&lt;&gt;"",IF(R680=1,"",COUNTIFS($O$112:$O$1378,"&gt;40",#REF!,#REF!)),"")</f>
        <v>#REF!</v>
      </c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s="5" customFormat="1">
      <c r="A681" s="1">
        <f t="shared" si="45"/>
        <v>61461</v>
      </c>
      <c r="B681" s="2" t="str">
        <f t="shared" si="46"/>
        <v>2017112417421</v>
      </c>
      <c r="C681" s="1" t="str">
        <f t="shared" si="47"/>
        <v>20171124</v>
      </c>
      <c r="D681" s="1">
        <v>2017</v>
      </c>
      <c r="E681" s="1">
        <v>11</v>
      </c>
      <c r="F681" s="1">
        <v>24</v>
      </c>
      <c r="G681" s="1">
        <v>17</v>
      </c>
      <c r="H681" s="1">
        <v>4</v>
      </c>
      <c r="I681" s="1">
        <v>21</v>
      </c>
      <c r="J681" s="1">
        <v>514</v>
      </c>
      <c r="K681" s="17" t="s">
        <v>21</v>
      </c>
      <c r="L681" s="1" t="e">
        <f>IF(#REF!=#REF!,IF(K681="Stroke",IF(K682="Stroke",IF((J682-J681)&lt;0,1000+J682-J681,J682-J681),""),""),"")</f>
        <v>#REF!</v>
      </c>
      <c r="M681" s="1" t="s">
        <v>1</v>
      </c>
      <c r="N681" s="1" t="s">
        <v>2</v>
      </c>
      <c r="O681" s="1">
        <v>0</v>
      </c>
      <c r="P681" s="1" t="e">
        <f>IF(#REF!=#REF!,IF(K681="Stroke",IF(K682="Stroke",IF(#REF!=#REF!,IF(Q681=Q682,IF((J682-J681)&lt;0,1000+J682-J681-O681,J682-J681-O681),""),""),""),""),"")</f>
        <v>#REF!</v>
      </c>
      <c r="Q681" s="1">
        <v>2</v>
      </c>
      <c r="R681" s="1" t="e">
        <f>IF(#REF!&lt;&gt;#REF!,COUNTIFS($K$112:$K$1378,$K$112,#REF!,#REF!),"")</f>
        <v>#REF!</v>
      </c>
      <c r="S681" s="1" t="e">
        <f>IF(AND(#REF!&lt;&gt;#REF!,#REF!=#REF!,M681="positive",M682="negative"),1,"")</f>
        <v>#REF!</v>
      </c>
      <c r="T681" s="1" t="e">
        <f>IF(AND(#REF!=#REF!,K:K="stroke",M:M="positive",S681&lt;&gt;"1"),1,"")</f>
        <v>#REF!</v>
      </c>
      <c r="U681" s="1" t="e">
        <f>IF((AND(R681&lt;&gt;"",W681&lt;&gt;1,K:K="stroke",M:M="negative",#REF!=#REF!)),IF(W681&lt;&gt;0,"",1),"")</f>
        <v>#REF!</v>
      </c>
      <c r="V681" s="1" t="e">
        <f t="shared" si="44"/>
        <v>#REF!</v>
      </c>
      <c r="W681" s="1" t="e">
        <f>IF(#REF!&lt;&gt;#REF!,COUNTIFS($K$112:$K$1378,"up",#REF!,#REF!),"")</f>
        <v>#REF!</v>
      </c>
      <c r="X681" s="1" t="e">
        <f>IF(#REF!&lt;&gt;#REF!,COUNTIFS($K$112:$K$1378,"SRS",#REF!,#REF!),"")</f>
        <v>#REF!</v>
      </c>
      <c r="Y681" s="1" t="e">
        <f>IF(R681&lt;&gt;"",IF(R681=1,"",COUNTIFS($O$112:$O$1378,"&gt;40",#REF!,#REF!)),"")</f>
        <v>#REF!</v>
      </c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>
      <c r="A682" s="1">
        <f t="shared" si="45"/>
        <v>61461</v>
      </c>
      <c r="B682" s="2" t="str">
        <f t="shared" si="46"/>
        <v>2017112417421</v>
      </c>
      <c r="C682" s="1" t="str">
        <f t="shared" si="47"/>
        <v>20171124</v>
      </c>
      <c r="D682" s="1">
        <v>2017</v>
      </c>
      <c r="E682" s="1">
        <v>11</v>
      </c>
      <c r="F682" s="1">
        <v>24</v>
      </c>
      <c r="G682" s="1">
        <v>17</v>
      </c>
      <c r="H682" s="1">
        <v>4</v>
      </c>
      <c r="I682" s="1">
        <v>21</v>
      </c>
      <c r="J682" s="1">
        <v>557</v>
      </c>
      <c r="K682" s="17" t="s">
        <v>21</v>
      </c>
      <c r="L682" s="1" t="e">
        <f>IF(#REF!=#REF!,IF(K682="Stroke",IF(K683="Stroke",IF((J683-J682)&lt;0,1000+J683-J682,J683-J682),""),""),"")</f>
        <v>#REF!</v>
      </c>
      <c r="M682" s="1" t="s">
        <v>1</v>
      </c>
      <c r="N682" s="1" t="s">
        <v>2</v>
      </c>
      <c r="O682" s="1">
        <v>0</v>
      </c>
      <c r="P682" s="1" t="e">
        <f>IF(#REF!=#REF!,IF(K682="Stroke",IF(K683="Stroke",IF(#REF!=#REF!,IF(Q682=Q683,IF((J683-J682)&lt;0,1000+J683-J682-O682,J683-J682-O682),""),""),""),""),"")</f>
        <v>#REF!</v>
      </c>
      <c r="Q682" s="1">
        <v>2</v>
      </c>
      <c r="R682" s="1" t="e">
        <f>IF(#REF!&lt;&gt;#REF!,COUNTIFS($K$112:$K$1378,$K$112,#REF!,#REF!),"")</f>
        <v>#REF!</v>
      </c>
      <c r="S682" s="1" t="e">
        <f>IF(AND(#REF!&lt;&gt;#REF!,#REF!=#REF!,M682="positive",M683="negative"),1,"")</f>
        <v>#REF!</v>
      </c>
      <c r="T682" s="1" t="e">
        <f>IF(AND(#REF!=#REF!,K:K="stroke",M:M="positive",S682&lt;&gt;"1"),1,"")</f>
        <v>#REF!</v>
      </c>
      <c r="U682" s="1" t="e">
        <f>IF((AND(R682&lt;&gt;"",W682&lt;&gt;1,K:K="stroke",M:M="negative",#REF!=#REF!)),IF(W682&lt;&gt;0,"",1),"")</f>
        <v>#REF!</v>
      </c>
      <c r="V682" s="1" t="e">
        <f t="shared" si="44"/>
        <v>#REF!</v>
      </c>
      <c r="W682" s="1" t="e">
        <f>IF(#REF!&lt;&gt;#REF!,COUNTIFS($K$112:$K$1378,"up",#REF!,#REF!),"")</f>
        <v>#REF!</v>
      </c>
      <c r="X682" s="1" t="e">
        <f>IF(#REF!&lt;&gt;#REF!,COUNTIFS($K$112:$K$1378,"SRS",#REF!,#REF!),"")</f>
        <v>#REF!</v>
      </c>
      <c r="Y682" s="1" t="e">
        <f>IF(R682&lt;&gt;"",IF(R682=1,"",COUNTIFS($O$112:$O$1378,"&gt;40",#REF!,#REF!)),"")</f>
        <v>#REF!</v>
      </c>
    </row>
    <row r="683" spans="1:34">
      <c r="A683" s="18">
        <f t="shared" si="45"/>
        <v>61461</v>
      </c>
      <c r="B683" s="23" t="str">
        <f t="shared" si="46"/>
        <v>2017112417421</v>
      </c>
      <c r="C683" s="5" t="str">
        <f t="shared" si="47"/>
        <v>20171124</v>
      </c>
      <c r="D683" s="5">
        <v>2017</v>
      </c>
      <c r="E683" s="5">
        <v>11</v>
      </c>
      <c r="F683" s="5">
        <v>24</v>
      </c>
      <c r="G683" s="5">
        <v>17</v>
      </c>
      <c r="H683" s="5">
        <v>4</v>
      </c>
      <c r="I683" s="5">
        <v>21</v>
      </c>
      <c r="J683" s="5">
        <v>893</v>
      </c>
      <c r="K683" s="5" t="s">
        <v>17</v>
      </c>
      <c r="L683" s="5" t="e">
        <f>IF(#REF!=#REF!,IF(K683="Stroke",IF(K684="Stroke",IF((J684-J683)&lt;0,1000+J684-J683,J684-J683),""),""),"")</f>
        <v>#REF!</v>
      </c>
      <c r="M683" s="5" t="s">
        <v>1</v>
      </c>
      <c r="N683" s="5" t="s">
        <v>2</v>
      </c>
      <c r="O683" s="5">
        <v>403</v>
      </c>
      <c r="P683" s="5" t="e">
        <f>IF(#REF!=#REF!,IF(K683="Stroke",IF(K684="Stroke",IF(#REF!=#REF!,IF(Q683=Q684,IF((J684-J683)&lt;0,1000+J684-J683-O683,J684-J683-O683),""),""),""),""),"")</f>
        <v>#REF!</v>
      </c>
      <c r="Q683" s="5">
        <v>1</v>
      </c>
      <c r="R683" s="5" t="e">
        <f>IF(#REF!&lt;&gt;#REF!,COUNTIFS($K$112:$K$1378,$K$112,#REF!,#REF!),"")</f>
        <v>#REF!</v>
      </c>
      <c r="S683" s="5" t="e">
        <f>IF(AND(#REF!&lt;&gt;#REF!,#REF!=#REF!,M683="positive",M684="negative"),1,"")</f>
        <v>#REF!</v>
      </c>
      <c r="T683" s="5" t="e">
        <f>IF(AND(#REF!=#REF!,K:K="stroke",M:M="positive",S683&lt;&gt;"1"),1,"")</f>
        <v>#REF!</v>
      </c>
      <c r="U683" s="5" t="e">
        <f>IF((AND(R683&lt;&gt;"",W683&lt;&gt;1,K:K="stroke",M:M="negative",#REF!=#REF!)),IF(W683&lt;&gt;0,"",1),"")</f>
        <v>#REF!</v>
      </c>
      <c r="V683" s="5" t="e">
        <f t="shared" si="44"/>
        <v>#REF!</v>
      </c>
      <c r="W683" s="5" t="e">
        <f>IF(#REF!&lt;&gt;#REF!,COUNTIFS($K$112:$K$1378,"up",#REF!,#REF!),"")</f>
        <v>#REF!</v>
      </c>
      <c r="X683" s="5" t="e">
        <f>IF(#REF!&lt;&gt;#REF!,COUNTIFS($K$112:$K$1378,"SRS",#REF!,#REF!),"")</f>
        <v>#REF!</v>
      </c>
      <c r="Y683" s="5" t="e">
        <f>IF(R683&lt;&gt;"",IF(R683=1,"",COUNTIFS($O$112:$O$1378,"&gt;40",#REF!,#REF!)),"")</f>
        <v>#REF!</v>
      </c>
      <c r="Z683" s="5" t="s">
        <v>63</v>
      </c>
      <c r="AA683" s="5" t="s">
        <v>64</v>
      </c>
      <c r="AB683" s="5"/>
      <c r="AC683" s="5"/>
      <c r="AD683" s="5"/>
      <c r="AE683" s="5"/>
      <c r="AF683" s="5"/>
      <c r="AG683" s="5"/>
      <c r="AH683" s="5"/>
    </row>
    <row r="684" spans="1:34">
      <c r="A684" s="26">
        <f t="shared" si="45"/>
        <v>61461</v>
      </c>
      <c r="B684" s="27" t="str">
        <f t="shared" si="46"/>
        <v>2017112417421</v>
      </c>
      <c r="C684" s="11" t="str">
        <f t="shared" si="47"/>
        <v>20171124</v>
      </c>
      <c r="D684" s="11">
        <v>2017</v>
      </c>
      <c r="E684" s="11">
        <v>11</v>
      </c>
      <c r="F684" s="11">
        <v>24</v>
      </c>
      <c r="G684" s="11">
        <v>17</v>
      </c>
      <c r="H684" s="11">
        <v>4</v>
      </c>
      <c r="I684" s="11">
        <v>21</v>
      </c>
      <c r="J684" s="11">
        <v>910</v>
      </c>
      <c r="K684" s="11" t="s">
        <v>17</v>
      </c>
      <c r="L684" s="1" t="e">
        <f>IF(#REF!=#REF!,IF(K684="Stroke",IF(K685="Stroke",IF((J685-J684)&lt;0,1000+J685-J684,J685-J684),""),""),"")</f>
        <v>#REF!</v>
      </c>
      <c r="M684" s="11" t="s">
        <v>1</v>
      </c>
      <c r="N684" s="11" t="s">
        <v>2</v>
      </c>
      <c r="O684" s="11">
        <v>404</v>
      </c>
      <c r="P684" s="1" t="e">
        <f>IF(#REF!=#REF!,IF(K684="Stroke",IF(K685="Stroke",IF(#REF!=#REF!,IF(Q684=Q685,IF((J685-J684)&lt;0,1000+J685-J684-O684,J685-J684-O684),""),""),""),""),"")</f>
        <v>#REF!</v>
      </c>
      <c r="Q684" s="11">
        <v>2</v>
      </c>
      <c r="R684" s="1" t="e">
        <f>IF(#REF!&lt;&gt;#REF!,COUNTIFS($K$112:$K$1378,$K$112,#REF!,#REF!),"")</f>
        <v>#REF!</v>
      </c>
      <c r="S684" s="1" t="e">
        <f>IF(AND(#REF!&lt;&gt;#REF!,#REF!=#REF!,M684="positive",M685="negative"),1,"")</f>
        <v>#REF!</v>
      </c>
      <c r="T684" s="1" t="e">
        <f>IF(AND(#REF!=#REF!,K:K="stroke",M:M="positive",S684&lt;&gt;"1"),1,"")</f>
        <v>#REF!</v>
      </c>
      <c r="U684" s="1" t="e">
        <f>IF((AND(R684&lt;&gt;"",W684&lt;&gt;1,K:K="stroke",M:M="negative",#REF!=#REF!)),IF(W684&lt;&gt;0,"",1),"")</f>
        <v>#REF!</v>
      </c>
      <c r="V684" s="1" t="e">
        <f t="shared" si="44"/>
        <v>#REF!</v>
      </c>
      <c r="W684" s="1" t="e">
        <f>IF(#REF!&lt;&gt;#REF!,COUNTIFS($K$112:$K$1378,"up",#REF!,#REF!),"")</f>
        <v>#REF!</v>
      </c>
      <c r="X684" s="1" t="e">
        <f>IF(#REF!&lt;&gt;#REF!,COUNTIFS($K$112:$K$1378,"SRS",#REF!,#REF!),"")</f>
        <v>#REF!</v>
      </c>
      <c r="Y684" s="1" t="e">
        <f>IF(R684&lt;&gt;"",IF(R684=1,"",COUNTIFS($O$112:$O$1378,"&gt;40",#REF!,#REF!)),"")</f>
        <v>#REF!</v>
      </c>
      <c r="Z684" s="11" t="s">
        <v>65</v>
      </c>
      <c r="AA684" s="11"/>
      <c r="AB684" s="11"/>
      <c r="AC684" s="11"/>
      <c r="AD684" s="11"/>
      <c r="AE684" s="11"/>
      <c r="AF684" s="11"/>
      <c r="AG684" s="11"/>
      <c r="AH684" s="11"/>
    </row>
    <row r="685" spans="1:34">
      <c r="A685" s="26">
        <f t="shared" si="45"/>
        <v>61461</v>
      </c>
      <c r="B685" s="27" t="str">
        <f t="shared" si="46"/>
        <v>2017112417421</v>
      </c>
      <c r="C685" s="11" t="str">
        <f t="shared" si="47"/>
        <v>20171124</v>
      </c>
      <c r="D685" s="11">
        <v>2017</v>
      </c>
      <c r="E685" s="11">
        <v>11</v>
      </c>
      <c r="F685" s="11">
        <v>24</v>
      </c>
      <c r="G685" s="11">
        <v>17</v>
      </c>
      <c r="H685" s="11">
        <v>4</v>
      </c>
      <c r="I685" s="11">
        <v>21</v>
      </c>
      <c r="J685" s="11">
        <v>981</v>
      </c>
      <c r="K685" s="17" t="s">
        <v>21</v>
      </c>
      <c r="L685" s="1" t="e">
        <f>IF(#REF!=#REF!,IF(K685="Stroke",IF(K686="Stroke",IF((J686-J685)&lt;0,1000+J686-J685,J686-J685),""),""),"")</f>
        <v>#REF!</v>
      </c>
      <c r="M685" s="11" t="s">
        <v>1</v>
      </c>
      <c r="N685" s="11" t="s">
        <v>2</v>
      </c>
      <c r="O685" s="11">
        <v>0</v>
      </c>
      <c r="P685" s="1" t="e">
        <f>IF(#REF!=#REF!,IF(K685="Stroke",IF(K686="Stroke",IF(#REF!=#REF!,IF(Q685=Q686,IF((J686-J685)&lt;0,1000+J686-J685-O685,J686-J685-O685),""),""),""),""),"")</f>
        <v>#REF!</v>
      </c>
      <c r="Q685" s="11">
        <v>1</v>
      </c>
      <c r="R685" s="1" t="e">
        <f>IF(#REF!&lt;&gt;#REF!,COUNTIFS($K$112:$K$1378,$K$112,#REF!,#REF!),"")</f>
        <v>#REF!</v>
      </c>
      <c r="S685" s="1" t="e">
        <f>IF(AND(#REF!&lt;&gt;#REF!,#REF!=#REF!,M685="positive",M686="negative"),1,"")</f>
        <v>#REF!</v>
      </c>
      <c r="T685" s="1" t="e">
        <f>IF(AND(#REF!=#REF!,K:K="stroke",M:M="positive",S685&lt;&gt;"1"),1,"")</f>
        <v>#REF!</v>
      </c>
      <c r="U685" s="1" t="e">
        <f>IF((AND(R685&lt;&gt;"",W685&lt;&gt;1,K:K="stroke",M:M="negative",#REF!=#REF!)),IF(W685&lt;&gt;0,"",1),"")</f>
        <v>#REF!</v>
      </c>
      <c r="V685" s="1" t="e">
        <f t="shared" si="44"/>
        <v>#REF!</v>
      </c>
      <c r="W685" s="1" t="e">
        <f>IF(#REF!&lt;&gt;#REF!,COUNTIFS($K$112:$K$1378,"up",#REF!,#REF!),"")</f>
        <v>#REF!</v>
      </c>
      <c r="X685" s="1" t="e">
        <f>IF(#REF!&lt;&gt;#REF!,COUNTIFS($K$112:$K$1378,"SRS",#REF!,#REF!),"")</f>
        <v>#REF!</v>
      </c>
      <c r="Y685" s="1" t="e">
        <f>IF(R685&lt;&gt;"",IF(R685=1,"",COUNTIFS($O$112:$O$1378,"&gt;40",#REF!,#REF!)),"")</f>
        <v>#REF!</v>
      </c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 spans="1:34">
      <c r="A686" s="26">
        <f t="shared" si="45"/>
        <v>61462</v>
      </c>
      <c r="B686" s="27" t="str">
        <f t="shared" si="46"/>
        <v>2017112417422</v>
      </c>
      <c r="C686" s="11" t="str">
        <f t="shared" si="47"/>
        <v>20171124</v>
      </c>
      <c r="D686" s="11">
        <v>2017</v>
      </c>
      <c r="E686" s="11">
        <v>11</v>
      </c>
      <c r="F686" s="11">
        <v>24</v>
      </c>
      <c r="G686" s="11">
        <v>17</v>
      </c>
      <c r="H686" s="11">
        <v>4</v>
      </c>
      <c r="I686" s="11">
        <v>22</v>
      </c>
      <c r="J686" s="11">
        <v>58</v>
      </c>
      <c r="K686" s="17" t="s">
        <v>21</v>
      </c>
      <c r="L686" s="1" t="e">
        <f>IF(#REF!=#REF!,IF(K686="Stroke",IF(K687="Stroke",IF((J687-J686)&lt;0,1000+J687-J686,J687-J686),""),""),"")</f>
        <v>#REF!</v>
      </c>
      <c r="M686" s="11" t="s">
        <v>1</v>
      </c>
      <c r="N686" s="11" t="s">
        <v>2</v>
      </c>
      <c r="O686" s="11">
        <v>0</v>
      </c>
      <c r="P686" s="1" t="e">
        <f>IF(#REF!=#REF!,IF(K686="Stroke",IF(K687="Stroke",IF(#REF!=#REF!,IF(Q686=Q687,IF((J687-J686)&lt;0,1000+J687-J686-O686,J687-J686-O686),""),""),""),""),"")</f>
        <v>#REF!</v>
      </c>
      <c r="Q686" s="11">
        <v>1</v>
      </c>
      <c r="R686" s="1" t="e">
        <f>IF(#REF!&lt;&gt;#REF!,COUNTIFS($K$112:$K$1378,$K$112,#REF!,#REF!),"")</f>
        <v>#REF!</v>
      </c>
      <c r="S686" s="1" t="e">
        <f>IF(AND(#REF!&lt;&gt;#REF!,#REF!=#REF!,M686="positive",M687="negative"),1,"")</f>
        <v>#REF!</v>
      </c>
      <c r="T686" s="1" t="e">
        <f>IF(AND(#REF!=#REF!,K:K="stroke",M:M="positive",S686&lt;&gt;"1"),1,"")</f>
        <v>#REF!</v>
      </c>
      <c r="U686" s="1" t="e">
        <f>IF((AND(R686&lt;&gt;"",W686&lt;&gt;1,K:K="stroke",M:M="negative",#REF!=#REF!)),IF(W686&lt;&gt;0,"",1),"")</f>
        <v>#REF!</v>
      </c>
      <c r="V686" s="1" t="e">
        <f t="shared" ref="V686:V749" si="48">IF(R686="","",(SUM(S686:U686)+W686))</f>
        <v>#REF!</v>
      </c>
      <c r="W686" s="1" t="e">
        <f>IF(#REF!&lt;&gt;#REF!,COUNTIFS($K$112:$K$1378,"up",#REF!,#REF!),"")</f>
        <v>#REF!</v>
      </c>
      <c r="X686" s="1" t="e">
        <f>IF(#REF!&lt;&gt;#REF!,COUNTIFS($K$112:$K$1378,"SRS",#REF!,#REF!),"")</f>
        <v>#REF!</v>
      </c>
      <c r="Y686" s="1" t="e">
        <f>IF(R686&lt;&gt;"",IF(R686=1,"",COUNTIFS($O$112:$O$1378,"&gt;40",#REF!,#REF!)),"")</f>
        <v>#REF!</v>
      </c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spans="1:34">
      <c r="A687" s="26">
        <f t="shared" si="45"/>
        <v>61462</v>
      </c>
      <c r="B687" s="27" t="str">
        <f t="shared" si="46"/>
        <v>2017112417422</v>
      </c>
      <c r="C687" s="11" t="str">
        <f t="shared" si="47"/>
        <v>20171124</v>
      </c>
      <c r="D687" s="11">
        <v>2017</v>
      </c>
      <c r="E687" s="11">
        <v>11</v>
      </c>
      <c r="F687" s="11">
        <v>24</v>
      </c>
      <c r="G687" s="11">
        <v>17</v>
      </c>
      <c r="H687" s="11">
        <v>4</v>
      </c>
      <c r="I687" s="11">
        <v>22</v>
      </c>
      <c r="J687" s="11">
        <v>202</v>
      </c>
      <c r="K687" s="17" t="s">
        <v>21</v>
      </c>
      <c r="L687" s="1" t="e">
        <f>IF(#REF!=#REF!,IF(K687="Stroke",IF(K688="Stroke",IF((J688-J687)&lt;0,1000+J688-J687,J688-J687),""),""),"")</f>
        <v>#REF!</v>
      </c>
      <c r="M687" s="11" t="s">
        <v>1</v>
      </c>
      <c r="N687" s="11" t="s">
        <v>2</v>
      </c>
      <c r="O687" s="11">
        <v>0</v>
      </c>
      <c r="P687" s="1" t="e">
        <f>IF(#REF!=#REF!,IF(K687="Stroke",IF(K688="Stroke",IF(#REF!=#REF!,IF(Q687=Q688,IF((J688-J687)&lt;0,1000+J688-J687-O687,J688-J687-O687),""),""),""),""),"")</f>
        <v>#REF!</v>
      </c>
      <c r="Q687" s="11">
        <v>1</v>
      </c>
      <c r="R687" s="1" t="e">
        <f>IF(#REF!&lt;&gt;#REF!,COUNTIFS($K$112:$K$1378,$K$112,#REF!,#REF!),"")</f>
        <v>#REF!</v>
      </c>
      <c r="S687" s="1" t="e">
        <f>IF(AND(#REF!&lt;&gt;#REF!,#REF!=#REF!,M687="positive",M688="negative"),1,"")</f>
        <v>#REF!</v>
      </c>
      <c r="T687" s="1" t="e">
        <f>IF(AND(#REF!=#REF!,K:K="stroke",M:M="positive",S687&lt;&gt;"1"),1,"")</f>
        <v>#REF!</v>
      </c>
      <c r="U687" s="1" t="e">
        <f>IF((AND(R687&lt;&gt;"",W687&lt;&gt;1,K:K="stroke",M:M="negative",#REF!=#REF!)),IF(W687&lt;&gt;0,"",1),"")</f>
        <v>#REF!</v>
      </c>
      <c r="V687" s="1" t="e">
        <f t="shared" si="48"/>
        <v>#REF!</v>
      </c>
      <c r="W687" s="1" t="e">
        <f>IF(#REF!&lt;&gt;#REF!,COUNTIFS($K$112:$K$1378,"up",#REF!,#REF!),"")</f>
        <v>#REF!</v>
      </c>
      <c r="X687" s="1" t="e">
        <f>IF(#REF!&lt;&gt;#REF!,COUNTIFS($K$112:$K$1378,"SRS",#REF!,#REF!),"")</f>
        <v>#REF!</v>
      </c>
      <c r="Y687" s="1" t="e">
        <f>IF(R687&lt;&gt;"",IF(R687=1,"",COUNTIFS($O$112:$O$1378,"&gt;40",#REF!,#REF!)),"")</f>
        <v>#REF!</v>
      </c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 spans="1:34">
      <c r="A688" s="26">
        <f t="shared" si="45"/>
        <v>61462</v>
      </c>
      <c r="B688" s="27" t="str">
        <f t="shared" si="46"/>
        <v>2017112417422</v>
      </c>
      <c r="C688" s="11" t="str">
        <f t="shared" si="47"/>
        <v>20171124</v>
      </c>
      <c r="D688" s="11">
        <v>2017</v>
      </c>
      <c r="E688" s="11">
        <v>11</v>
      </c>
      <c r="F688" s="11">
        <v>24</v>
      </c>
      <c r="G688" s="11">
        <v>17</v>
      </c>
      <c r="H688" s="11">
        <v>4</v>
      </c>
      <c r="I688" s="11">
        <v>22</v>
      </c>
      <c r="J688" s="11">
        <v>223</v>
      </c>
      <c r="K688" s="17" t="s">
        <v>21</v>
      </c>
      <c r="L688" s="1" t="e">
        <f>IF(#REF!=#REF!,IF(K688="Stroke",IF(K689="Stroke",IF((J689-J688)&lt;0,1000+J689-J688,J689-J688),""),""),"")</f>
        <v>#REF!</v>
      </c>
      <c r="M688" s="11" t="s">
        <v>1</v>
      </c>
      <c r="N688" s="11" t="s">
        <v>2</v>
      </c>
      <c r="O688" s="11">
        <v>0</v>
      </c>
      <c r="P688" s="1" t="e">
        <f>IF(#REF!=#REF!,IF(K688="Stroke",IF(K689="Stroke",IF(#REF!=#REF!,IF(Q688=Q689,IF((J689-J688)&lt;0,1000+J689-J688-O688,J689-J688-O688),""),""),""),""),"")</f>
        <v>#REF!</v>
      </c>
      <c r="Q688" s="11">
        <v>1</v>
      </c>
      <c r="R688" s="1" t="e">
        <f>IF(#REF!&lt;&gt;#REF!,COUNTIFS($K$112:$K$1378,$K$112,#REF!,#REF!),"")</f>
        <v>#REF!</v>
      </c>
      <c r="S688" s="1" t="e">
        <f>IF(AND(#REF!&lt;&gt;#REF!,#REF!=#REF!,M688="positive",M689="negative"),1,"")</f>
        <v>#REF!</v>
      </c>
      <c r="T688" s="1" t="e">
        <f>IF(AND(#REF!=#REF!,K:K="stroke",M:M="positive",S688&lt;&gt;"1"),1,"")</f>
        <v>#REF!</v>
      </c>
      <c r="U688" s="1" t="e">
        <f>IF((AND(R688&lt;&gt;"",W688&lt;&gt;1,K:K="stroke",M:M="negative",#REF!=#REF!)),IF(W688&lt;&gt;0,"",1),"")</f>
        <v>#REF!</v>
      </c>
      <c r="V688" s="1" t="e">
        <f t="shared" si="48"/>
        <v>#REF!</v>
      </c>
      <c r="W688" s="1" t="e">
        <f>IF(#REF!&lt;&gt;#REF!,COUNTIFS($K$112:$K$1378,"up",#REF!,#REF!),"")</f>
        <v>#REF!</v>
      </c>
      <c r="X688" s="1" t="e">
        <f>IF(#REF!&lt;&gt;#REF!,COUNTIFS($K$112:$K$1378,"SRS",#REF!,#REF!),"")</f>
        <v>#REF!</v>
      </c>
      <c r="Y688" s="1" t="e">
        <f>IF(R688&lt;&gt;"",IF(R688=1,"",COUNTIFS($O$112:$O$1378,"&gt;40",#REF!,#REF!)),"")</f>
        <v>#REF!</v>
      </c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spans="1:34">
      <c r="A689" s="26">
        <f t="shared" si="45"/>
        <v>61462</v>
      </c>
      <c r="B689" s="27" t="str">
        <f t="shared" si="46"/>
        <v>2017112417422</v>
      </c>
      <c r="C689" s="11" t="str">
        <f t="shared" si="47"/>
        <v>20171124</v>
      </c>
      <c r="D689" s="11">
        <v>2017</v>
      </c>
      <c r="E689" s="11">
        <v>11</v>
      </c>
      <c r="F689" s="11">
        <v>24</v>
      </c>
      <c r="G689" s="11">
        <v>17</v>
      </c>
      <c r="H689" s="11">
        <v>4</v>
      </c>
      <c r="I689" s="11">
        <v>22</v>
      </c>
      <c r="J689" s="11">
        <v>266</v>
      </c>
      <c r="K689" s="17" t="s">
        <v>21</v>
      </c>
      <c r="L689" s="1" t="e">
        <f>IF(#REF!=#REF!,IF(K689="Stroke",IF(K690="Stroke",IF((J690-J689)&lt;0,1000+J690-J689,J690-J689),""),""),"")</f>
        <v>#REF!</v>
      </c>
      <c r="M689" s="11" t="s">
        <v>1</v>
      </c>
      <c r="N689" s="11" t="s">
        <v>2</v>
      </c>
      <c r="O689" s="11">
        <v>0</v>
      </c>
      <c r="P689" s="1" t="e">
        <f>IF(#REF!=#REF!,IF(K689="Stroke",IF(K690="Stroke",IF(#REF!=#REF!,IF(Q689=Q690,IF((J690-J689)&lt;0,1000+J690-J689-O689,J690-J689-O689),""),""),""),""),"")</f>
        <v>#REF!</v>
      </c>
      <c r="Q689" s="11">
        <v>1</v>
      </c>
      <c r="R689" s="1" t="e">
        <f>IF(#REF!&lt;&gt;#REF!,COUNTIFS($K$112:$K$1378,$K$112,#REF!,#REF!),"")</f>
        <v>#REF!</v>
      </c>
      <c r="S689" s="1" t="e">
        <f>IF(AND(#REF!&lt;&gt;#REF!,#REF!=#REF!,M689="positive",M690="negative"),1,"")</f>
        <v>#REF!</v>
      </c>
      <c r="T689" s="1" t="e">
        <f>IF(AND(#REF!=#REF!,K:K="stroke",M:M="positive",S689&lt;&gt;"1"),1,"")</f>
        <v>#REF!</v>
      </c>
      <c r="U689" s="1" t="e">
        <f>IF((AND(R689&lt;&gt;"",W689&lt;&gt;1,K:K="stroke",M:M="negative",#REF!=#REF!)),IF(W689&lt;&gt;0,"",1),"")</f>
        <v>#REF!</v>
      </c>
      <c r="V689" s="1" t="e">
        <f t="shared" si="48"/>
        <v>#REF!</v>
      </c>
      <c r="W689" s="1" t="e">
        <f>IF(#REF!&lt;&gt;#REF!,COUNTIFS($K$112:$K$1378,"up",#REF!,#REF!),"")</f>
        <v>#REF!</v>
      </c>
      <c r="X689" s="1" t="e">
        <f>IF(#REF!&lt;&gt;#REF!,COUNTIFS($K$112:$K$1378,"SRS",#REF!,#REF!),"")</f>
        <v>#REF!</v>
      </c>
      <c r="Y689" s="1" t="e">
        <f>IF(R689&lt;&gt;"",IF(R689=1,"",COUNTIFS($O$112:$O$1378,"&gt;40",#REF!,#REF!)),"")</f>
        <v>#REF!</v>
      </c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spans="1:34">
      <c r="A690" s="5">
        <f t="shared" si="45"/>
        <v>61641</v>
      </c>
      <c r="B690" s="6" t="str">
        <f t="shared" si="46"/>
        <v>2017112417721</v>
      </c>
      <c r="C690" s="5" t="str">
        <f t="shared" si="47"/>
        <v>20171124</v>
      </c>
      <c r="D690" s="5">
        <v>2017</v>
      </c>
      <c r="E690" s="5">
        <v>11</v>
      </c>
      <c r="F690" s="5">
        <v>24</v>
      </c>
      <c r="G690" s="5">
        <v>17</v>
      </c>
      <c r="H690" s="5">
        <v>7</v>
      </c>
      <c r="I690" s="5">
        <v>21</v>
      </c>
      <c r="J690" s="5">
        <v>323</v>
      </c>
      <c r="K690" s="5" t="s">
        <v>17</v>
      </c>
      <c r="L690" s="5" t="e">
        <f>IF(#REF!=#REF!,IF(K690="Stroke",IF(K691="Stroke",IF((J691-J690)&lt;0,1000+J691-J690,J691-J690),""),""),"")</f>
        <v>#REF!</v>
      </c>
      <c r="M690" s="5" t="s">
        <v>1</v>
      </c>
      <c r="N690" s="5" t="s">
        <v>2</v>
      </c>
      <c r="O690" s="5">
        <v>500</v>
      </c>
      <c r="P690" s="5" t="e">
        <f>IF(#REF!=#REF!,IF(K690="Stroke",IF(K691="Stroke",IF(#REF!=#REF!,IF(Q690=Q691,IF((J691-J690)&lt;0,1000+J691-J690-O690,J691-J690-O690),""),""),""),""),"")</f>
        <v>#REF!</v>
      </c>
      <c r="Q690" s="5">
        <v>1</v>
      </c>
      <c r="R690" s="5" t="e">
        <f>IF(#REF!&lt;&gt;#REF!,COUNTIFS($K$112:$K$1378,$K$112,#REF!,#REF!),"")</f>
        <v>#REF!</v>
      </c>
      <c r="S690" s="5" t="e">
        <f>IF(AND(#REF!&lt;&gt;#REF!,#REF!=#REF!,M690="positive",M691="negative"),1,"")</f>
        <v>#REF!</v>
      </c>
      <c r="T690" s="5" t="e">
        <f>IF(AND(#REF!=#REF!,K:K="stroke",M:M="positive",S690&lt;&gt;"1"),1,"")</f>
        <v>#REF!</v>
      </c>
      <c r="U690" s="5" t="e">
        <f>IF((AND(R690&lt;&gt;"",W690&lt;&gt;1,K:K="stroke",M:M="negative",#REF!=#REF!)),IF(W690&lt;&gt;0,"",1),"")</f>
        <v>#REF!</v>
      </c>
      <c r="V690" s="5" t="e">
        <f t="shared" si="48"/>
        <v>#REF!</v>
      </c>
      <c r="W690" s="5" t="e">
        <f>IF(#REF!&lt;&gt;#REF!,COUNTIFS($K$112:$K$1378,"up",#REF!,#REF!),"")</f>
        <v>#REF!</v>
      </c>
      <c r="X690" s="5" t="e">
        <f>IF(#REF!&lt;&gt;#REF!,COUNTIFS($K$112:$K$1378,"SRS",#REF!,#REF!),"")</f>
        <v>#REF!</v>
      </c>
      <c r="Y690" s="5" t="e">
        <f>IF(R690&lt;&gt;"",IF(R690=1,"",COUNTIFS($O$112:$O$1378,"&gt;40",#REF!,#REF!)),"")</f>
        <v>#REF!</v>
      </c>
      <c r="Z690" s="5" t="s">
        <v>40</v>
      </c>
      <c r="AA690" s="5"/>
      <c r="AB690" s="5"/>
      <c r="AC690" s="5"/>
      <c r="AD690" s="5"/>
      <c r="AE690" s="5"/>
      <c r="AF690" s="5"/>
      <c r="AG690" s="5"/>
      <c r="AH690" s="5"/>
    </row>
    <row r="691" spans="1:34">
      <c r="A691" s="1">
        <f t="shared" si="45"/>
        <v>61641</v>
      </c>
      <c r="B691" s="2" t="str">
        <f t="shared" si="46"/>
        <v>2017112417721</v>
      </c>
      <c r="C691" s="1" t="str">
        <f t="shared" si="47"/>
        <v>20171124</v>
      </c>
      <c r="D691" s="1">
        <v>2017</v>
      </c>
      <c r="E691" s="1">
        <v>11</v>
      </c>
      <c r="F691" s="1">
        <v>24</v>
      </c>
      <c r="G691" s="1">
        <v>17</v>
      </c>
      <c r="H691" s="1">
        <v>7</v>
      </c>
      <c r="I691" s="1">
        <v>21</v>
      </c>
      <c r="J691" s="1">
        <v>378</v>
      </c>
      <c r="K691" s="1" t="s">
        <v>17</v>
      </c>
      <c r="L691" s="1" t="e">
        <f>IF(#REF!=#REF!,IF(K691="Stroke",IF(K692="Stroke",IF((J692-J691)&lt;0,1000+J692-J691,J692-J691),""),""),"")</f>
        <v>#REF!</v>
      </c>
      <c r="M691" s="1" t="s">
        <v>1</v>
      </c>
      <c r="N691" s="1" t="s">
        <v>43</v>
      </c>
      <c r="O691" s="1">
        <v>502</v>
      </c>
      <c r="P691" s="1" t="e">
        <f>IF(#REF!=#REF!,IF(K691="Stroke",IF(K692="Stroke",IF(#REF!=#REF!,IF(Q691=Q692,IF((J692-J691)&lt;0,1000+J692-J691-O691,J692-J691-O691),""),""),""),""),"")</f>
        <v>#REF!</v>
      </c>
      <c r="Q691" s="1">
        <v>2</v>
      </c>
      <c r="R691" s="1" t="e">
        <f>IF(#REF!&lt;&gt;#REF!,COUNTIFS($K$112:$K$1378,$K$112,#REF!,#REF!),"")</f>
        <v>#REF!</v>
      </c>
      <c r="S691" s="1" t="e">
        <f>IF(AND(#REF!&lt;&gt;#REF!,#REF!=#REF!,M691="positive",M692="negative"),1,"")</f>
        <v>#REF!</v>
      </c>
      <c r="T691" s="1" t="e">
        <f>IF(AND(#REF!=#REF!,K:K="stroke",M:M="positive",S691&lt;&gt;"1"),1,"")</f>
        <v>#REF!</v>
      </c>
      <c r="U691" s="1" t="e">
        <f>IF((AND(R691&lt;&gt;"",W691&lt;&gt;1,K:K="stroke",M:M="negative",#REF!=#REF!)),IF(W691&lt;&gt;0,"",1),"")</f>
        <v>#REF!</v>
      </c>
      <c r="V691" s="1" t="e">
        <f t="shared" si="48"/>
        <v>#REF!</v>
      </c>
      <c r="W691" s="1" t="e">
        <f>IF(#REF!&lt;&gt;#REF!,COUNTIFS($K$112:$K$1378,"up",#REF!,#REF!),"")</f>
        <v>#REF!</v>
      </c>
      <c r="X691" s="1" t="e">
        <f>IF(#REF!&lt;&gt;#REF!,COUNTIFS($K$112:$K$1378,"SRS",#REF!,#REF!),"")</f>
        <v>#REF!</v>
      </c>
      <c r="Y691" s="1" t="e">
        <f>IF(R691&lt;&gt;"",IF(R691=1,"",COUNTIFS($O$112:$O$1378,"&gt;40",#REF!,#REF!)),"")</f>
        <v>#REF!</v>
      </c>
      <c r="Z691" s="1" t="s">
        <v>19</v>
      </c>
    </row>
    <row r="692" spans="1:34">
      <c r="A692" s="1">
        <f t="shared" si="45"/>
        <v>61641</v>
      </c>
      <c r="B692" s="2" t="str">
        <f t="shared" si="46"/>
        <v>2017112417721</v>
      </c>
      <c r="C692" s="1" t="str">
        <f t="shared" si="47"/>
        <v>20171124</v>
      </c>
      <c r="D692" s="1">
        <v>2017</v>
      </c>
      <c r="E692" s="1">
        <v>11</v>
      </c>
      <c r="F692" s="1">
        <v>24</v>
      </c>
      <c r="G692" s="1">
        <v>17</v>
      </c>
      <c r="H692" s="1">
        <v>7</v>
      </c>
      <c r="I692" s="1">
        <v>21</v>
      </c>
      <c r="J692" s="1">
        <v>392</v>
      </c>
      <c r="K692" s="1" t="s">
        <v>4</v>
      </c>
      <c r="L692" s="1" t="e">
        <f>IF(#REF!=#REF!,IF(K692="Stroke",IF(K693="Stroke",IF((J693-J692)&lt;0,1000+J693-J692,J693-J692),""),""),"")</f>
        <v>#REF!</v>
      </c>
      <c r="M692" s="1" t="s">
        <v>1</v>
      </c>
      <c r="N692" s="1" t="s">
        <v>43</v>
      </c>
      <c r="O692" s="1">
        <v>0</v>
      </c>
      <c r="P692" s="1" t="e">
        <f>IF(#REF!=#REF!,IF(K692="Stroke",IF(K693="Stroke",IF(#REF!=#REF!,IF(Q692=Q693,IF((J693-J692)&lt;0,1000+J693-J692-O692,J693-J692-O692),""),""),""),""),"")</f>
        <v>#REF!</v>
      </c>
      <c r="Q692" s="1">
        <v>1</v>
      </c>
      <c r="R692" s="1" t="e">
        <f>IF(#REF!&lt;&gt;#REF!,COUNTIFS($K$112:$K$1378,$K$112,#REF!,#REF!),"")</f>
        <v>#REF!</v>
      </c>
      <c r="S692" s="1" t="e">
        <f>IF(AND(#REF!&lt;&gt;#REF!,#REF!=#REF!,M692="positive",M693="negative"),1,"")</f>
        <v>#REF!</v>
      </c>
      <c r="T692" s="1" t="e">
        <f>IF(AND(#REF!=#REF!,K:K="stroke",M:M="positive",S692&lt;&gt;"1"),1,"")</f>
        <v>#REF!</v>
      </c>
      <c r="U692" s="1" t="e">
        <f>IF((AND(R692&lt;&gt;"",W692&lt;&gt;1,K:K="stroke",M:M="negative",#REF!=#REF!)),IF(W692&lt;&gt;0,"",1),"")</f>
        <v>#REF!</v>
      </c>
      <c r="V692" s="1" t="e">
        <f t="shared" si="48"/>
        <v>#REF!</v>
      </c>
      <c r="W692" s="1" t="e">
        <f>IF(#REF!&lt;&gt;#REF!,COUNTIFS($K$112:$K$1378,"up",#REF!,#REF!),"")</f>
        <v>#REF!</v>
      </c>
      <c r="X692" s="1" t="e">
        <f>IF(#REF!&lt;&gt;#REF!,COUNTIFS($K$112:$K$1378,"SRS",#REF!,#REF!),"")</f>
        <v>#REF!</v>
      </c>
      <c r="Y692" s="1" t="e">
        <f>IF(R692&lt;&gt;"",IF(R692=1,"",COUNTIFS($O$112:$O$1378,"&gt;40",#REF!,#REF!)),"")</f>
        <v>#REF!</v>
      </c>
    </row>
    <row r="693" spans="1:34">
      <c r="A693" s="1">
        <f t="shared" si="45"/>
        <v>61641</v>
      </c>
      <c r="B693" s="2" t="str">
        <f t="shared" si="46"/>
        <v>2017112417721</v>
      </c>
      <c r="C693" s="1" t="str">
        <f t="shared" si="47"/>
        <v>20171124</v>
      </c>
      <c r="D693" s="1">
        <v>2017</v>
      </c>
      <c r="E693" s="1">
        <v>11</v>
      </c>
      <c r="F693" s="1">
        <v>24</v>
      </c>
      <c r="G693" s="1">
        <v>17</v>
      </c>
      <c r="H693" s="1">
        <v>7</v>
      </c>
      <c r="I693" s="1">
        <v>21</v>
      </c>
      <c r="J693" s="1">
        <v>495</v>
      </c>
      <c r="K693" s="1" t="s">
        <v>11</v>
      </c>
      <c r="L693" s="1" t="e">
        <f>IF(#REF!=#REF!,IF(K693="Stroke",IF(K694="Stroke",IF((J694-J693)&lt;0,1000+J694-J693,J694-J693),""),""),"")</f>
        <v>#REF!</v>
      </c>
      <c r="M693" s="12" t="s">
        <v>1</v>
      </c>
      <c r="N693" s="1" t="s">
        <v>2</v>
      </c>
      <c r="O693" s="1">
        <v>94</v>
      </c>
      <c r="P693" s="1" t="e">
        <f>IF(#REF!=#REF!,IF(K693="Stroke",IF(K694="Stroke",IF(#REF!=#REF!,IF(Q693=Q694,IF((J694-J693)&lt;0,1000+J694-J693-O693,J694-J693-O693),""),""),""),""),"")</f>
        <v>#REF!</v>
      </c>
      <c r="Q693" s="1">
        <v>3</v>
      </c>
      <c r="R693" s="1" t="e">
        <f>IF(#REF!&lt;&gt;#REF!,COUNTIFS($K$112:$K$1378,$K$112,#REF!,#REF!),"")</f>
        <v>#REF!</v>
      </c>
      <c r="S693" s="1" t="e">
        <f>IF(AND(#REF!&lt;&gt;#REF!,#REF!=#REF!,M693="positive",M694="negative"),1,"")</f>
        <v>#REF!</v>
      </c>
      <c r="T693" s="1" t="e">
        <f>IF(AND(#REF!=#REF!,K:K="stroke",M:M="positive",S693&lt;&gt;"1"),1,"")</f>
        <v>#REF!</v>
      </c>
      <c r="U693" s="1" t="e">
        <f>IF((AND(R693&lt;&gt;"",W693&lt;&gt;1,K:K="stroke",M:M="negative",#REF!=#REF!)),IF(W693&lt;&gt;0,"",1),"")</f>
        <v>#REF!</v>
      </c>
      <c r="V693" s="1" t="e">
        <f t="shared" si="48"/>
        <v>#REF!</v>
      </c>
      <c r="W693" s="1" t="e">
        <f>IF(#REF!&lt;&gt;#REF!,COUNTIFS($K$112:$K$1378,"up",#REF!,#REF!),"")</f>
        <v>#REF!</v>
      </c>
      <c r="X693" s="1" t="e">
        <f>IF(#REF!&lt;&gt;#REF!,COUNTIFS($K$112:$K$1378,"SRS",#REF!,#REF!),"")</f>
        <v>#REF!</v>
      </c>
      <c r="Y693" s="1" t="e">
        <f>IF(R693&lt;&gt;"",IF(R693=1,"",COUNTIFS($O$112:$O$1378,"&gt;40",#REF!,#REF!)),"")</f>
        <v>#REF!</v>
      </c>
    </row>
    <row r="694" spans="1:34" s="5" customFormat="1">
      <c r="A694" s="1">
        <f t="shared" si="45"/>
        <v>61641</v>
      </c>
      <c r="B694" s="2" t="str">
        <f t="shared" si="46"/>
        <v>2017112417721</v>
      </c>
      <c r="C694" s="1" t="str">
        <f t="shared" si="47"/>
        <v>20171124</v>
      </c>
      <c r="D694" s="1">
        <v>2017</v>
      </c>
      <c r="E694" s="1">
        <v>11</v>
      </c>
      <c r="F694" s="1">
        <v>24</v>
      </c>
      <c r="G694" s="1">
        <v>17</v>
      </c>
      <c r="H694" s="1">
        <v>7</v>
      </c>
      <c r="I694" s="1">
        <v>21</v>
      </c>
      <c r="J694" s="1">
        <v>498</v>
      </c>
      <c r="K694" s="17" t="s">
        <v>21</v>
      </c>
      <c r="L694" s="1" t="e">
        <f>IF(#REF!=#REF!,IF(K694="Stroke",IF(K695="Stroke",IF((J695-J694)&lt;0,1000+J695-J694,J695-J694),""),""),"")</f>
        <v>#REF!</v>
      </c>
      <c r="M694" s="1" t="s">
        <v>1</v>
      </c>
      <c r="N694" s="1" t="s">
        <v>2</v>
      </c>
      <c r="O694" s="1">
        <v>0</v>
      </c>
      <c r="P694" s="1" t="e">
        <f>IF(#REF!=#REF!,IF(K694="Stroke",IF(K695="Stroke",IF(#REF!=#REF!,IF(Q694=Q695,IF((J695-J694)&lt;0,1000+J695-J694-O694,J695-J694-O694),""),""),""),""),"")</f>
        <v>#REF!</v>
      </c>
      <c r="Q694" s="1">
        <v>1</v>
      </c>
      <c r="R694" s="1" t="e">
        <f>IF(#REF!&lt;&gt;#REF!,COUNTIFS($K$112:$K$1378,$K$112,#REF!,#REF!),"")</f>
        <v>#REF!</v>
      </c>
      <c r="S694" s="1" t="e">
        <f>IF(AND(#REF!&lt;&gt;#REF!,#REF!=#REF!,M694="positive",M695="negative"),1,"")</f>
        <v>#REF!</v>
      </c>
      <c r="T694" s="1" t="e">
        <f>IF(AND(#REF!=#REF!,K:K="stroke",M:M="positive",S694&lt;&gt;"1"),1,"")</f>
        <v>#REF!</v>
      </c>
      <c r="U694" s="1" t="e">
        <f>IF((AND(R694&lt;&gt;"",W694&lt;&gt;1,K:K="stroke",M:M="negative",#REF!=#REF!)),IF(W694&lt;&gt;0,"",1),"")</f>
        <v>#REF!</v>
      </c>
      <c r="V694" s="1" t="e">
        <f t="shared" si="48"/>
        <v>#REF!</v>
      </c>
      <c r="W694" s="1" t="e">
        <f>IF(#REF!&lt;&gt;#REF!,COUNTIFS($K$112:$K$1378,"up",#REF!,#REF!),"")</f>
        <v>#REF!</v>
      </c>
      <c r="X694" s="1" t="e">
        <f>IF(#REF!&lt;&gt;#REF!,COUNTIFS($K$112:$K$1378,"SRS",#REF!,#REF!),"")</f>
        <v>#REF!</v>
      </c>
      <c r="Y694" s="1" t="e">
        <f>IF(R694&lt;&gt;"",IF(R694=1,"",COUNTIFS($O$112:$O$1378,"&gt;40",#REF!,#REF!)),"")</f>
        <v>#REF!</v>
      </c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>
      <c r="A695" s="1">
        <f t="shared" si="45"/>
        <v>61641</v>
      </c>
      <c r="B695" s="2" t="str">
        <f t="shared" si="46"/>
        <v>2017112417721</v>
      </c>
      <c r="C695" s="1" t="str">
        <f t="shared" si="47"/>
        <v>20171124</v>
      </c>
      <c r="D695" s="1">
        <v>2017</v>
      </c>
      <c r="E695" s="1">
        <v>11</v>
      </c>
      <c r="F695" s="1">
        <v>24</v>
      </c>
      <c r="G695" s="1">
        <v>17</v>
      </c>
      <c r="H695" s="1">
        <v>7</v>
      </c>
      <c r="I695" s="1">
        <v>21</v>
      </c>
      <c r="J695" s="1">
        <v>498</v>
      </c>
      <c r="K695" s="17" t="s">
        <v>21</v>
      </c>
      <c r="L695" s="1" t="e">
        <f>IF(#REF!=#REF!,IF(K695="Stroke",IF(K696="Stroke",IF((J696-J695)&lt;0,1000+J696-J695,J696-J695),""),""),"")</f>
        <v>#REF!</v>
      </c>
      <c r="M695" s="1" t="s">
        <v>1</v>
      </c>
      <c r="N695" s="1" t="s">
        <v>2</v>
      </c>
      <c r="O695" s="1">
        <v>0</v>
      </c>
      <c r="P695" s="1" t="e">
        <f>IF(#REF!=#REF!,IF(K695="Stroke",IF(K696="Stroke",IF(#REF!=#REF!,IF(Q695=Q696,IF((J696-J695)&lt;0,1000+J696-J695-O695,J696-J695-O695),""),""),""),""),"")</f>
        <v>#REF!</v>
      </c>
      <c r="Q695" s="1">
        <v>2</v>
      </c>
      <c r="R695" s="1" t="e">
        <f>IF(#REF!&lt;&gt;#REF!,COUNTIFS($K$112:$K$1378,$K$112,#REF!,#REF!),"")</f>
        <v>#REF!</v>
      </c>
      <c r="S695" s="1" t="e">
        <f>IF(AND(#REF!&lt;&gt;#REF!,#REF!=#REF!,M695="positive",M696="negative"),1,"")</f>
        <v>#REF!</v>
      </c>
      <c r="T695" s="1" t="e">
        <f>IF(AND(#REF!=#REF!,K:K="stroke",M:M="positive",S695&lt;&gt;"1"),1,"")</f>
        <v>#REF!</v>
      </c>
      <c r="U695" s="1" t="e">
        <f>IF((AND(R695&lt;&gt;"",W695&lt;&gt;1,K:K="stroke",M:M="negative",#REF!=#REF!)),IF(W695&lt;&gt;0,"",1),"")</f>
        <v>#REF!</v>
      </c>
      <c r="V695" s="1" t="e">
        <f t="shared" si="48"/>
        <v>#REF!</v>
      </c>
      <c r="W695" s="1" t="e">
        <f>IF(#REF!&lt;&gt;#REF!,COUNTIFS($K$112:$K$1378,"up",#REF!,#REF!),"")</f>
        <v>#REF!</v>
      </c>
      <c r="X695" s="1" t="e">
        <f>IF(#REF!&lt;&gt;#REF!,COUNTIFS($K$112:$K$1378,"SRS",#REF!,#REF!),"")</f>
        <v>#REF!</v>
      </c>
      <c r="Y695" s="1" t="e">
        <f>IF(R695&lt;&gt;"",IF(R695=1,"",COUNTIFS($O$112:$O$1378,"&gt;40",#REF!,#REF!)),"")</f>
        <v>#REF!</v>
      </c>
    </row>
    <row r="696" spans="1:34">
      <c r="A696" s="1">
        <f t="shared" si="45"/>
        <v>61641</v>
      </c>
      <c r="B696" s="2" t="str">
        <f t="shared" si="46"/>
        <v>2017112417721</v>
      </c>
      <c r="C696" s="1" t="str">
        <f t="shared" si="47"/>
        <v>20171124</v>
      </c>
      <c r="D696" s="1">
        <v>2017</v>
      </c>
      <c r="E696" s="1">
        <v>11</v>
      </c>
      <c r="F696" s="1">
        <v>24</v>
      </c>
      <c r="G696" s="1">
        <v>17</v>
      </c>
      <c r="H696" s="1">
        <v>7</v>
      </c>
      <c r="I696" s="1">
        <v>21</v>
      </c>
      <c r="J696" s="1">
        <v>517</v>
      </c>
      <c r="K696" s="17" t="s">
        <v>21</v>
      </c>
      <c r="L696" s="1" t="e">
        <f>IF(#REF!=#REF!,IF(K696="Stroke",IF(K697="Stroke",IF((J697-J696)&lt;0,1000+J697-J696,J697-J696),""),""),"")</f>
        <v>#REF!</v>
      </c>
      <c r="M696" s="1" t="s">
        <v>1</v>
      </c>
      <c r="N696" s="1" t="s">
        <v>2</v>
      </c>
      <c r="O696" s="1">
        <v>0</v>
      </c>
      <c r="P696" s="1" t="e">
        <f>IF(#REF!=#REF!,IF(K696="Stroke",IF(K697="Stroke",IF(#REF!=#REF!,IF(Q696=Q697,IF((J697-J696)&lt;0,1000+J697-J696-O696,J697-J696-O696),""),""),""),""),"")</f>
        <v>#REF!</v>
      </c>
      <c r="Q696" s="1">
        <v>1</v>
      </c>
      <c r="R696" s="1" t="e">
        <f>IF(#REF!&lt;&gt;#REF!,COUNTIFS($K$112:$K$1378,$K$112,#REF!,#REF!),"")</f>
        <v>#REF!</v>
      </c>
      <c r="S696" s="1" t="e">
        <f>IF(AND(#REF!&lt;&gt;#REF!,#REF!=#REF!,M696="positive",M697="negative"),1,"")</f>
        <v>#REF!</v>
      </c>
      <c r="T696" s="1" t="e">
        <f>IF(AND(#REF!=#REF!,K:K="stroke",M:M="positive",S696&lt;&gt;"1"),1,"")</f>
        <v>#REF!</v>
      </c>
      <c r="U696" s="1" t="e">
        <f>IF((AND(R696&lt;&gt;"",W696&lt;&gt;1,K:K="stroke",M:M="negative",#REF!=#REF!)),IF(W696&lt;&gt;0,"",1),"")</f>
        <v>#REF!</v>
      </c>
      <c r="V696" s="1" t="e">
        <f t="shared" si="48"/>
        <v>#REF!</v>
      </c>
      <c r="W696" s="1" t="e">
        <f>IF(#REF!&lt;&gt;#REF!,COUNTIFS($K$112:$K$1378,"up",#REF!,#REF!),"")</f>
        <v>#REF!</v>
      </c>
      <c r="X696" s="1" t="e">
        <f>IF(#REF!&lt;&gt;#REF!,COUNTIFS($K$112:$K$1378,"SRS",#REF!,#REF!),"")</f>
        <v>#REF!</v>
      </c>
      <c r="Y696" s="1" t="e">
        <f>IF(R696&lt;&gt;"",IF(R696=1,"",COUNTIFS($O$112:$O$1378,"&gt;40",#REF!,#REF!)),"")</f>
        <v>#REF!</v>
      </c>
    </row>
    <row r="697" spans="1:34">
      <c r="A697" s="1">
        <f t="shared" si="45"/>
        <v>61641</v>
      </c>
      <c r="B697" s="2" t="str">
        <f t="shared" si="46"/>
        <v>2017112417721</v>
      </c>
      <c r="C697" s="1" t="str">
        <f t="shared" si="47"/>
        <v>20171124</v>
      </c>
      <c r="D697" s="1">
        <v>2017</v>
      </c>
      <c r="E697" s="1">
        <v>11</v>
      </c>
      <c r="F697" s="1">
        <v>24</v>
      </c>
      <c r="G697" s="1">
        <v>17</v>
      </c>
      <c r="H697" s="1">
        <v>7</v>
      </c>
      <c r="I697" s="1">
        <v>21</v>
      </c>
      <c r="J697" s="1">
        <v>519</v>
      </c>
      <c r="K697" s="17" t="s">
        <v>21</v>
      </c>
      <c r="L697" s="1" t="e">
        <f>IF(#REF!=#REF!,IF(K697="Stroke",IF(K698="Stroke",IF((J698-J697)&lt;0,1000+J698-J697,J698-J697),""),""),"")</f>
        <v>#REF!</v>
      </c>
      <c r="M697" s="1" t="s">
        <v>1</v>
      </c>
      <c r="N697" s="1" t="s">
        <v>2</v>
      </c>
      <c r="O697" s="1">
        <v>0</v>
      </c>
      <c r="P697" s="1" t="e">
        <f>IF(#REF!=#REF!,IF(K697="Stroke",IF(K698="Stroke",IF(#REF!=#REF!,IF(Q697=Q698,IF((J698-J697)&lt;0,1000+J698-J697-O697,J698-J697-O697),""),""),""),""),"")</f>
        <v>#REF!</v>
      </c>
      <c r="Q697" s="1">
        <v>2</v>
      </c>
      <c r="R697" s="1" t="e">
        <f>IF(#REF!&lt;&gt;#REF!,COUNTIFS($K$112:$K$1378,$K$112,#REF!,#REF!),"")</f>
        <v>#REF!</v>
      </c>
      <c r="S697" s="1" t="e">
        <f>IF(AND(#REF!&lt;&gt;#REF!,#REF!=#REF!,M697="positive",M698="negative"),1,"")</f>
        <v>#REF!</v>
      </c>
      <c r="T697" s="1" t="e">
        <f>IF(AND(#REF!=#REF!,K:K="stroke",M:M="positive",S697&lt;&gt;"1"),1,"")</f>
        <v>#REF!</v>
      </c>
      <c r="U697" s="1" t="e">
        <f>IF((AND(R697&lt;&gt;"",W697&lt;&gt;1,K:K="stroke",M:M="negative",#REF!=#REF!)),IF(W697&lt;&gt;0,"",1),"")</f>
        <v>#REF!</v>
      </c>
      <c r="V697" s="1" t="e">
        <f t="shared" si="48"/>
        <v>#REF!</v>
      </c>
      <c r="W697" s="1" t="e">
        <f>IF(#REF!&lt;&gt;#REF!,COUNTIFS($K$112:$K$1378,"up",#REF!,#REF!),"")</f>
        <v>#REF!</v>
      </c>
      <c r="X697" s="1" t="e">
        <f>IF(#REF!&lt;&gt;#REF!,COUNTIFS($K$112:$K$1378,"SRS",#REF!,#REF!),"")</f>
        <v>#REF!</v>
      </c>
      <c r="Y697" s="1" t="e">
        <f>IF(R697&lt;&gt;"",IF(R697=1,"",COUNTIFS($O$112:$O$1378,"&gt;40",#REF!,#REF!)),"")</f>
        <v>#REF!</v>
      </c>
    </row>
    <row r="698" spans="1:34">
      <c r="A698" s="1">
        <f t="shared" si="45"/>
        <v>61641</v>
      </c>
      <c r="B698" s="2" t="str">
        <f t="shared" si="46"/>
        <v>2017112417721</v>
      </c>
      <c r="C698" s="1" t="str">
        <f t="shared" si="47"/>
        <v>20171124</v>
      </c>
      <c r="D698" s="1">
        <v>2017</v>
      </c>
      <c r="E698" s="1">
        <v>11</v>
      </c>
      <c r="F698" s="1">
        <v>24</v>
      </c>
      <c r="G698" s="1">
        <v>17</v>
      </c>
      <c r="H698" s="1">
        <v>7</v>
      </c>
      <c r="I698" s="1">
        <v>21</v>
      </c>
      <c r="J698" s="1">
        <v>533</v>
      </c>
      <c r="K698" s="17" t="s">
        <v>21</v>
      </c>
      <c r="L698" s="1" t="e">
        <f>IF(#REF!=#REF!,IF(K698="Stroke",IF(K699="Stroke",IF((J699-J698)&lt;0,1000+J699-J698,J699-J698),""),""),"")</f>
        <v>#REF!</v>
      </c>
      <c r="M698" s="1" t="s">
        <v>1</v>
      </c>
      <c r="N698" s="1" t="s">
        <v>2</v>
      </c>
      <c r="O698" s="1">
        <v>0</v>
      </c>
      <c r="P698" s="1" t="e">
        <f>IF(#REF!=#REF!,IF(K698="Stroke",IF(K699="Stroke",IF(#REF!=#REF!,IF(Q698=Q699,IF((J699-J698)&lt;0,1000+J699-J698-O698,J699-J698-O698),""),""),""),""),"")</f>
        <v>#REF!</v>
      </c>
      <c r="Q698" s="1">
        <v>1</v>
      </c>
      <c r="R698" s="1" t="e">
        <f>IF(#REF!&lt;&gt;#REF!,COUNTIFS($K$112:$K$1378,$K$112,#REF!,#REF!),"")</f>
        <v>#REF!</v>
      </c>
      <c r="S698" s="1" t="e">
        <f>IF(AND(#REF!&lt;&gt;#REF!,#REF!=#REF!,M698="positive",M699="negative"),1,"")</f>
        <v>#REF!</v>
      </c>
      <c r="T698" s="1" t="e">
        <f>IF(AND(#REF!=#REF!,K:K="stroke",M:M="positive",S698&lt;&gt;"1"),1,"")</f>
        <v>#REF!</v>
      </c>
      <c r="U698" s="1" t="e">
        <f>IF((AND(R698&lt;&gt;"",W698&lt;&gt;1,K:K="stroke",M:M="negative",#REF!=#REF!)),IF(W698&lt;&gt;0,"",1),"")</f>
        <v>#REF!</v>
      </c>
      <c r="V698" s="1" t="e">
        <f t="shared" si="48"/>
        <v>#REF!</v>
      </c>
      <c r="W698" s="1" t="e">
        <f>IF(#REF!&lt;&gt;#REF!,COUNTIFS($K$112:$K$1378,"up",#REF!,#REF!),"")</f>
        <v>#REF!</v>
      </c>
      <c r="X698" s="1" t="e">
        <f>IF(#REF!&lt;&gt;#REF!,COUNTIFS($K$112:$K$1378,"SRS",#REF!,#REF!),"")</f>
        <v>#REF!</v>
      </c>
      <c r="Y698" s="1" t="e">
        <f>IF(R698&lt;&gt;"",IF(R698=1,"",COUNTIFS($O$112:$O$1378,"&gt;40",#REF!,#REF!)),"")</f>
        <v>#REF!</v>
      </c>
    </row>
    <row r="699" spans="1:34">
      <c r="A699" s="1">
        <f t="shared" si="45"/>
        <v>61641</v>
      </c>
      <c r="B699" s="2" t="str">
        <f t="shared" si="46"/>
        <v>2017112417721</v>
      </c>
      <c r="C699" s="1" t="str">
        <f t="shared" si="47"/>
        <v>20171124</v>
      </c>
      <c r="D699" s="1">
        <v>2017</v>
      </c>
      <c r="E699" s="1">
        <v>11</v>
      </c>
      <c r="F699" s="1">
        <v>24</v>
      </c>
      <c r="G699" s="1">
        <v>17</v>
      </c>
      <c r="H699" s="1">
        <v>7</v>
      </c>
      <c r="I699" s="1">
        <v>21</v>
      </c>
      <c r="J699" s="1">
        <v>548</v>
      </c>
      <c r="K699" s="17" t="s">
        <v>21</v>
      </c>
      <c r="L699" s="1" t="e">
        <f>IF(#REF!=#REF!,IF(K699="Stroke",IF(K700="Stroke",IF((J700-J699)&lt;0,1000+J700-J699,J700-J699),""),""),"")</f>
        <v>#REF!</v>
      </c>
      <c r="M699" s="1" t="s">
        <v>1</v>
      </c>
      <c r="N699" s="1" t="s">
        <v>2</v>
      </c>
      <c r="O699" s="1">
        <v>0</v>
      </c>
      <c r="P699" s="1" t="e">
        <f>IF(#REF!=#REF!,IF(K699="Stroke",IF(K700="Stroke",IF(#REF!=#REF!,IF(Q699=Q700,IF((J700-J699)&lt;0,1000+J700-J699-O699,J700-J699-O699),""),""),""),""),"")</f>
        <v>#REF!</v>
      </c>
      <c r="Q699" s="1">
        <v>1</v>
      </c>
      <c r="R699" s="1" t="e">
        <f>IF(#REF!&lt;&gt;#REF!,COUNTIFS($K$112:$K$1378,$K$112,#REF!,#REF!),"")</f>
        <v>#REF!</v>
      </c>
      <c r="S699" s="1" t="e">
        <f>IF(AND(#REF!&lt;&gt;#REF!,#REF!=#REF!,M699="positive",M700="negative"),1,"")</f>
        <v>#REF!</v>
      </c>
      <c r="T699" s="1" t="e">
        <f>IF(AND(#REF!=#REF!,K:K="stroke",M:M="positive",S699&lt;&gt;"1"),1,"")</f>
        <v>#REF!</v>
      </c>
      <c r="U699" s="1" t="e">
        <f>IF((AND(R699&lt;&gt;"",W699&lt;&gt;1,K:K="stroke",M:M="negative",#REF!=#REF!)),IF(W699&lt;&gt;0,"",1),"")</f>
        <v>#REF!</v>
      </c>
      <c r="V699" s="1" t="e">
        <f t="shared" si="48"/>
        <v>#REF!</v>
      </c>
      <c r="W699" s="1" t="e">
        <f>IF(#REF!&lt;&gt;#REF!,COUNTIFS($K$112:$K$1378,"up",#REF!,#REF!),"")</f>
        <v>#REF!</v>
      </c>
      <c r="X699" s="1" t="e">
        <f>IF(#REF!&lt;&gt;#REF!,COUNTIFS($K$112:$K$1378,"SRS",#REF!,#REF!),"")</f>
        <v>#REF!</v>
      </c>
      <c r="Y699" s="1" t="e">
        <f>IF(R699&lt;&gt;"",IF(R699=1,"",COUNTIFS($O$112:$O$1378,"&gt;40",#REF!,#REF!)),"")</f>
        <v>#REF!</v>
      </c>
    </row>
    <row r="700" spans="1:34">
      <c r="A700" s="1">
        <f t="shared" si="45"/>
        <v>61641</v>
      </c>
      <c r="B700" s="2" t="str">
        <f t="shared" si="46"/>
        <v>2017112417721</v>
      </c>
      <c r="C700" s="1" t="str">
        <f t="shared" si="47"/>
        <v>20171124</v>
      </c>
      <c r="D700" s="1">
        <v>2017</v>
      </c>
      <c r="E700" s="1">
        <v>11</v>
      </c>
      <c r="F700" s="1">
        <v>24</v>
      </c>
      <c r="G700" s="1">
        <v>17</v>
      </c>
      <c r="H700" s="1">
        <v>7</v>
      </c>
      <c r="I700" s="1">
        <v>21</v>
      </c>
      <c r="J700" s="1">
        <v>635</v>
      </c>
      <c r="K700" s="17" t="s">
        <v>21</v>
      </c>
      <c r="L700" s="1" t="e">
        <f>IF(#REF!=#REF!,IF(K700="Stroke",IF(K701="Stroke",IF((J701-J700)&lt;0,1000+J701-J700,J701-J700),""),""),"")</f>
        <v>#REF!</v>
      </c>
      <c r="M700" s="1" t="s">
        <v>1</v>
      </c>
      <c r="N700" s="1" t="s">
        <v>2</v>
      </c>
      <c r="O700" s="1">
        <v>0</v>
      </c>
      <c r="P700" s="1" t="e">
        <f>IF(#REF!=#REF!,IF(K700="Stroke",IF(K701="Stroke",IF(#REF!=#REF!,IF(Q700=Q701,IF((J701-J700)&lt;0,1000+J701-J700-O700,J701-J700-O700),""),""),""),""),"")</f>
        <v>#REF!</v>
      </c>
      <c r="Q700" s="1">
        <v>2</v>
      </c>
      <c r="R700" s="1" t="e">
        <f>IF(#REF!&lt;&gt;#REF!,COUNTIFS($K$112:$K$1378,$K$112,#REF!,#REF!),"")</f>
        <v>#REF!</v>
      </c>
      <c r="S700" s="1" t="e">
        <f>IF(AND(#REF!&lt;&gt;#REF!,#REF!=#REF!,M700="positive",M701="negative"),1,"")</f>
        <v>#REF!</v>
      </c>
      <c r="T700" s="1" t="e">
        <f>IF(AND(#REF!=#REF!,K:K="stroke",M:M="positive",S700&lt;&gt;"1"),1,"")</f>
        <v>#REF!</v>
      </c>
      <c r="U700" s="1" t="e">
        <f>IF((AND(R700&lt;&gt;"",W700&lt;&gt;1,K:K="stroke",M:M="negative",#REF!=#REF!)),IF(W700&lt;&gt;0,"",1),"")</f>
        <v>#REF!</v>
      </c>
      <c r="V700" s="1" t="e">
        <f t="shared" si="48"/>
        <v>#REF!</v>
      </c>
      <c r="W700" s="1" t="e">
        <f>IF(#REF!&lt;&gt;#REF!,COUNTIFS($K$112:$K$1378,"up",#REF!,#REF!),"")</f>
        <v>#REF!</v>
      </c>
      <c r="X700" s="1" t="e">
        <f>IF(#REF!&lt;&gt;#REF!,COUNTIFS($K$112:$K$1378,"SRS",#REF!,#REF!),"")</f>
        <v>#REF!</v>
      </c>
      <c r="Y700" s="1" t="e">
        <f>IF(R700&lt;&gt;"",IF(R700=1,"",COUNTIFS($O$112:$O$1378,"&gt;40",#REF!,#REF!)),"")</f>
        <v>#REF!</v>
      </c>
    </row>
    <row r="701" spans="1:34">
      <c r="A701" s="1">
        <f t="shared" si="45"/>
        <v>61641</v>
      </c>
      <c r="B701" s="2" t="str">
        <f t="shared" si="46"/>
        <v>2017112417721</v>
      </c>
      <c r="C701" s="1" t="str">
        <f t="shared" si="47"/>
        <v>20171124</v>
      </c>
      <c r="D701" s="1">
        <v>2017</v>
      </c>
      <c r="E701" s="1">
        <v>11</v>
      </c>
      <c r="F701" s="1">
        <v>24</v>
      </c>
      <c r="G701" s="1">
        <v>17</v>
      </c>
      <c r="H701" s="1">
        <v>7</v>
      </c>
      <c r="I701" s="1">
        <v>21</v>
      </c>
      <c r="J701" s="1">
        <v>653</v>
      </c>
      <c r="K701" s="17" t="s">
        <v>21</v>
      </c>
      <c r="L701" s="1" t="e">
        <f>IF(#REF!=#REF!,IF(K701="Stroke",IF(K702="Stroke",IF((J702-J701)&lt;0,1000+J702-J701,J702-J701),""),""),"")</f>
        <v>#REF!</v>
      </c>
      <c r="M701" s="1" t="s">
        <v>1</v>
      </c>
      <c r="N701" s="1" t="s">
        <v>2</v>
      </c>
      <c r="O701" s="1">
        <v>0</v>
      </c>
      <c r="P701" s="1" t="e">
        <f>IF(#REF!=#REF!,IF(K701="Stroke",IF(K702="Stroke",IF(#REF!=#REF!,IF(Q701=Q702,IF((J702-J701)&lt;0,1000+J702-J701-O701,J702-J701-O701),""),""),""),""),"")</f>
        <v>#REF!</v>
      </c>
      <c r="Q701" s="1">
        <v>2</v>
      </c>
      <c r="R701" s="1" t="e">
        <f>IF(#REF!&lt;&gt;#REF!,COUNTIFS($K$112:$K$1378,$K$112,#REF!,#REF!),"")</f>
        <v>#REF!</v>
      </c>
      <c r="S701" s="1" t="e">
        <f>IF(AND(#REF!&lt;&gt;#REF!,#REF!=#REF!,M701="positive",M702="negative"),1,"")</f>
        <v>#REF!</v>
      </c>
      <c r="T701" s="1" t="e">
        <f>IF(AND(#REF!=#REF!,K:K="stroke",M:M="positive",S701&lt;&gt;"1"),1,"")</f>
        <v>#REF!</v>
      </c>
      <c r="U701" s="1" t="e">
        <f>IF((AND(R701&lt;&gt;"",W701&lt;&gt;1,K:K="stroke",M:M="negative",#REF!=#REF!)),IF(W701&lt;&gt;0,"",1),"")</f>
        <v>#REF!</v>
      </c>
      <c r="V701" s="1" t="e">
        <f t="shared" si="48"/>
        <v>#REF!</v>
      </c>
      <c r="W701" s="1" t="e">
        <f>IF(#REF!&lt;&gt;#REF!,COUNTIFS($K$112:$K$1378,"up",#REF!,#REF!),"")</f>
        <v>#REF!</v>
      </c>
      <c r="X701" s="1" t="e">
        <f>IF(#REF!&lt;&gt;#REF!,COUNTIFS($K$112:$K$1378,"SRS",#REF!,#REF!),"")</f>
        <v>#REF!</v>
      </c>
      <c r="Y701" s="1" t="e">
        <f>IF(R701&lt;&gt;"",IF(R701=1,"",COUNTIFS($O$112:$O$1378,"&gt;40",#REF!,#REF!)),"")</f>
        <v>#REF!</v>
      </c>
      <c r="Z701" s="1" t="s">
        <v>66</v>
      </c>
    </row>
    <row r="702" spans="1:34">
      <c r="A702" s="1">
        <f t="shared" si="45"/>
        <v>61641</v>
      </c>
      <c r="B702" s="2" t="str">
        <f t="shared" si="46"/>
        <v>2017112417721</v>
      </c>
      <c r="C702" s="1" t="str">
        <f t="shared" si="47"/>
        <v>20171124</v>
      </c>
      <c r="D702" s="1">
        <v>2017</v>
      </c>
      <c r="E702" s="1">
        <v>11</v>
      </c>
      <c r="F702" s="1">
        <v>24</v>
      </c>
      <c r="G702" s="1">
        <v>17</v>
      </c>
      <c r="H702" s="1">
        <v>7</v>
      </c>
      <c r="I702" s="1">
        <v>21</v>
      </c>
      <c r="J702" s="1">
        <v>685</v>
      </c>
      <c r="K702" s="17" t="s">
        <v>21</v>
      </c>
      <c r="L702" s="1" t="e">
        <f>IF(#REF!=#REF!,IF(K702="Stroke",IF(K703="Stroke",IF((J703-J702)&lt;0,1000+J703-J702,J703-J702),""),""),"")</f>
        <v>#REF!</v>
      </c>
      <c r="M702" s="1" t="s">
        <v>1</v>
      </c>
      <c r="N702" s="1" t="s">
        <v>2</v>
      </c>
      <c r="O702" s="1">
        <v>0</v>
      </c>
      <c r="P702" s="1" t="e">
        <f>IF(#REF!=#REF!,IF(K702="Stroke",IF(K703="Stroke",IF(#REF!=#REF!,IF(Q702=Q703,IF((J703-J702)&lt;0,1000+J703-J702-O702,J703-J702-O702),""),""),""),""),"")</f>
        <v>#REF!</v>
      </c>
      <c r="Q702" s="1">
        <v>2</v>
      </c>
      <c r="R702" s="1" t="e">
        <f>IF(#REF!&lt;&gt;#REF!,COUNTIFS($K$112:$K$1378,$K$112,#REF!,#REF!),"")</f>
        <v>#REF!</v>
      </c>
      <c r="S702" s="1" t="e">
        <f>IF(AND(#REF!&lt;&gt;#REF!,#REF!=#REF!,M702="positive",M703="negative"),1,"")</f>
        <v>#REF!</v>
      </c>
      <c r="T702" s="1" t="e">
        <f>IF(AND(#REF!=#REF!,K:K="stroke",M:M="positive",S702&lt;&gt;"1"),1,"")</f>
        <v>#REF!</v>
      </c>
      <c r="U702" s="1" t="e">
        <f>IF((AND(R702&lt;&gt;"",W702&lt;&gt;1,K:K="stroke",M:M="negative",#REF!=#REF!)),IF(W702&lt;&gt;0,"",1),"")</f>
        <v>#REF!</v>
      </c>
      <c r="V702" s="1" t="e">
        <f t="shared" si="48"/>
        <v>#REF!</v>
      </c>
      <c r="W702" s="1" t="e">
        <f>IF(#REF!&lt;&gt;#REF!,COUNTIFS($K$112:$K$1378,"up",#REF!,#REF!),"")</f>
        <v>#REF!</v>
      </c>
      <c r="X702" s="1" t="e">
        <f>IF(#REF!&lt;&gt;#REF!,COUNTIFS($K$112:$K$1378,"SRS",#REF!,#REF!),"")</f>
        <v>#REF!</v>
      </c>
      <c r="Y702" s="1" t="e">
        <f>IF(R702&lt;&gt;"",IF(R702=1,"",COUNTIFS($O$112:$O$1378,"&gt;40",#REF!,#REF!)),"")</f>
        <v>#REF!</v>
      </c>
    </row>
    <row r="703" spans="1:34">
      <c r="A703" s="5">
        <f t="shared" si="45"/>
        <v>61955</v>
      </c>
      <c r="B703" s="6" t="str">
        <f t="shared" si="46"/>
        <v>20171124171235</v>
      </c>
      <c r="C703" s="5" t="str">
        <f t="shared" si="47"/>
        <v>20171124</v>
      </c>
      <c r="D703" s="5">
        <v>2017</v>
      </c>
      <c r="E703" s="5">
        <v>11</v>
      </c>
      <c r="F703" s="5">
        <v>24</v>
      </c>
      <c r="G703" s="5">
        <v>17</v>
      </c>
      <c r="H703" s="5">
        <v>12</v>
      </c>
      <c r="I703" s="5">
        <v>35</v>
      </c>
      <c r="J703" s="5">
        <v>504</v>
      </c>
      <c r="K703" s="5" t="s">
        <v>17</v>
      </c>
      <c r="L703" s="5" t="e">
        <f>IF(#REF!=#REF!,IF(K703="Stroke",IF(K704="Stroke",IF((J704-J703)&lt;0,1000+J704-J703,J704-J703),""),""),"")</f>
        <v>#REF!</v>
      </c>
      <c r="M703" s="5" t="s">
        <v>1</v>
      </c>
      <c r="N703" s="5" t="s">
        <v>2</v>
      </c>
      <c r="O703" s="5">
        <v>356</v>
      </c>
      <c r="P703" s="5" t="e">
        <f>IF(#REF!=#REF!,IF(K703="Stroke",IF(K704="Stroke",IF(#REF!=#REF!,IF(Q703=Q704,IF((J704-J703)&lt;0,1000+J704-J703-O703,J704-J703-O703),""),""),""),""),"")</f>
        <v>#REF!</v>
      </c>
      <c r="Q703" s="5">
        <v>1</v>
      </c>
      <c r="R703" s="5" t="e">
        <f>IF(#REF!&lt;&gt;#REF!,COUNTIFS($K$112:$K$1378,$K$112,#REF!,#REF!),"")</f>
        <v>#REF!</v>
      </c>
      <c r="S703" s="5" t="e">
        <f>IF(AND(#REF!&lt;&gt;#REF!,#REF!=#REF!,M703="positive",M704="negative"),1,"")</f>
        <v>#REF!</v>
      </c>
      <c r="T703" s="5" t="e">
        <f>IF(AND(#REF!=#REF!,K:K="stroke",M:M="positive",S703&lt;&gt;"1"),1,"")</f>
        <v>#REF!</v>
      </c>
      <c r="U703" s="5" t="e">
        <f>IF((AND(R703&lt;&gt;"",W703&lt;&gt;1,K:K="stroke",M:M="negative",#REF!=#REF!)),IF(W703&lt;&gt;0,"",1),"")</f>
        <v>#REF!</v>
      </c>
      <c r="V703" s="5" t="e">
        <f t="shared" si="48"/>
        <v>#REF!</v>
      </c>
      <c r="W703" s="5" t="e">
        <f>IF(#REF!&lt;&gt;#REF!,COUNTIFS($K$112:$K$1378,"up",#REF!,#REF!),"")</f>
        <v>#REF!</v>
      </c>
      <c r="X703" s="5" t="e">
        <f>IF(#REF!&lt;&gt;#REF!,COUNTIFS($K$112:$K$1378,"SRS",#REF!,#REF!),"")</f>
        <v>#REF!</v>
      </c>
      <c r="Y703" s="5" t="e">
        <f>IF(R703&lt;&gt;"",IF(R703=1,"",COUNTIFS($O$112:$O$1378,"&gt;40",#REF!,#REF!)),"")</f>
        <v>#REF!</v>
      </c>
      <c r="Z703" s="5" t="s">
        <v>40</v>
      </c>
      <c r="AA703" s="5"/>
      <c r="AB703" s="5"/>
      <c r="AC703" s="5"/>
      <c r="AD703" s="5"/>
      <c r="AE703" s="5"/>
      <c r="AF703" s="5"/>
      <c r="AG703" s="5"/>
      <c r="AH703" s="5"/>
    </row>
    <row r="704" spans="1:34">
      <c r="A704" s="1">
        <f t="shared" si="45"/>
        <v>61955</v>
      </c>
      <c r="B704" s="2" t="str">
        <f t="shared" si="46"/>
        <v>20171124171235</v>
      </c>
      <c r="C704" s="1" t="str">
        <f t="shared" si="47"/>
        <v>20171124</v>
      </c>
      <c r="D704" s="1">
        <v>2017</v>
      </c>
      <c r="E704" s="1">
        <v>11</v>
      </c>
      <c r="F704" s="1">
        <v>24</v>
      </c>
      <c r="G704" s="1">
        <v>17</v>
      </c>
      <c r="H704" s="1">
        <v>12</v>
      </c>
      <c r="I704" s="1">
        <v>35</v>
      </c>
      <c r="J704" s="1">
        <v>897</v>
      </c>
      <c r="K704" s="1" t="s">
        <v>23</v>
      </c>
      <c r="L704" s="1" t="e">
        <f>IF(#REF!=#REF!,IF(K704="Stroke",IF(K705="Stroke",IF((J705-J704)&lt;0,1000+J705-J704,J705-J704),""),""),"")</f>
        <v>#REF!</v>
      </c>
      <c r="M704" s="1" t="s">
        <v>1</v>
      </c>
      <c r="N704" s="1" t="s">
        <v>2</v>
      </c>
      <c r="O704" s="1">
        <v>4</v>
      </c>
      <c r="P704" s="1" t="e">
        <f>IF(#REF!=#REF!,IF(K704="Stroke",IF(K705="Stroke",IF(#REF!=#REF!,IF(Q704=Q705,IF((J705-J704)&lt;0,1000+J705-J704-O704,J705-J704-O704),""),""),""),""),"")</f>
        <v>#REF!</v>
      </c>
      <c r="Q704" s="1">
        <v>1</v>
      </c>
      <c r="R704" s="1" t="e">
        <f>IF(#REF!&lt;&gt;#REF!,COUNTIFS($K$112:$K$1378,$K$112,#REF!,#REF!),"")</f>
        <v>#REF!</v>
      </c>
      <c r="S704" s="1" t="e">
        <f>IF(AND(#REF!&lt;&gt;#REF!,#REF!=#REF!,M704="positive",M705="negative"),1,"")</f>
        <v>#REF!</v>
      </c>
      <c r="T704" s="1" t="e">
        <f>IF(AND(#REF!=#REF!,K:K="stroke",M:M="positive",S704&lt;&gt;"1"),1,"")</f>
        <v>#REF!</v>
      </c>
      <c r="U704" s="1" t="e">
        <f>IF((AND(R704&lt;&gt;"",W704&lt;&gt;1,K:K="stroke",M:M="negative",#REF!=#REF!)),IF(W704&lt;&gt;0,"",1),"")</f>
        <v>#REF!</v>
      </c>
      <c r="V704" s="1" t="e">
        <f t="shared" si="48"/>
        <v>#REF!</v>
      </c>
      <c r="W704" s="1" t="e">
        <f>IF(#REF!&lt;&gt;#REF!,COUNTIFS($K$112:$K$1378,"up",#REF!,#REF!),"")</f>
        <v>#REF!</v>
      </c>
      <c r="X704" s="1" t="e">
        <f>IF(#REF!&lt;&gt;#REF!,COUNTIFS($K$112:$K$1378,"SRS",#REF!,#REF!),"")</f>
        <v>#REF!</v>
      </c>
      <c r="Y704" s="1" t="e">
        <f>IF(R704&lt;&gt;"",IF(R704=1,"",COUNTIFS($O$112:$O$1378,"&gt;40",#REF!,#REF!)),"")</f>
        <v>#REF!</v>
      </c>
    </row>
    <row r="705" spans="1:34">
      <c r="A705" s="1">
        <f t="shared" ref="A705:A768" si="49">I705+(H705*60)+(G705*3600)</f>
        <v>61955</v>
      </c>
      <c r="B705" s="2" t="str">
        <f t="shared" ref="B705:B768" si="50">CONCATENATE(D705,E705,F705,G705,H705,I705)</f>
        <v>20171124171235</v>
      </c>
      <c r="C705" s="1" t="str">
        <f t="shared" si="47"/>
        <v>20171124</v>
      </c>
      <c r="D705" s="1">
        <v>2017</v>
      </c>
      <c r="E705" s="1">
        <v>11</v>
      </c>
      <c r="F705" s="1">
        <v>24</v>
      </c>
      <c r="G705" s="1">
        <v>17</v>
      </c>
      <c r="H705" s="1">
        <v>12</v>
      </c>
      <c r="I705" s="1">
        <v>35</v>
      </c>
      <c r="J705" s="1">
        <v>910</v>
      </c>
      <c r="K705" s="1" t="s">
        <v>9</v>
      </c>
      <c r="L705" s="1" t="e">
        <f>IF(#REF!=#REF!,IF(K705="Stroke",IF(K706="Stroke",IF((J706-J705)&lt;0,1000+J706-J705,J706-J705),""),""),"")</f>
        <v>#REF!</v>
      </c>
      <c r="M705" s="1" t="s">
        <v>1</v>
      </c>
      <c r="N705" s="1" t="s">
        <v>2</v>
      </c>
      <c r="O705" s="1">
        <v>0</v>
      </c>
      <c r="P705" s="1" t="e">
        <f>IF(#REF!=#REF!,IF(K705="Stroke",IF(K706="Stroke",IF(#REF!=#REF!,IF(Q705=Q706,IF((J706-J705)&lt;0,1000+J706-J705-O705,J706-J705-O705),""),""),""),""),"")</f>
        <v>#REF!</v>
      </c>
      <c r="R705" s="1" t="e">
        <f>IF(#REF!&lt;&gt;#REF!,COUNTIFS($K$112:$K$1378,$K$112,#REF!,#REF!),"")</f>
        <v>#REF!</v>
      </c>
      <c r="S705" s="1" t="e">
        <f>IF(AND(#REF!&lt;&gt;#REF!,#REF!=#REF!,M705="positive",M706="negative"),1,"")</f>
        <v>#REF!</v>
      </c>
      <c r="T705" s="1" t="e">
        <f>IF(AND(#REF!=#REF!,K:K="stroke",M:M="positive",S705&lt;&gt;"1"),1,"")</f>
        <v>#REF!</v>
      </c>
      <c r="U705" s="1" t="e">
        <f>IF((AND(R705&lt;&gt;"",W705&lt;&gt;1,K:K="stroke",M:M="negative",#REF!=#REF!)),IF(W705&lt;&gt;0,"",1),"")</f>
        <v>#REF!</v>
      </c>
      <c r="V705" s="1" t="e">
        <f t="shared" si="48"/>
        <v>#REF!</v>
      </c>
      <c r="W705" s="1" t="e">
        <f>IF(#REF!&lt;&gt;#REF!,COUNTIFS($K$112:$K$1378,"up",#REF!,#REF!),"")</f>
        <v>#REF!</v>
      </c>
      <c r="X705" s="1" t="e">
        <f>IF(#REF!&lt;&gt;#REF!,COUNTIFS($K$112:$K$1378,"SRS",#REF!,#REF!),"")</f>
        <v>#REF!</v>
      </c>
      <c r="Y705" s="1" t="e">
        <f>IF(R705&lt;&gt;"",IF(R705=1,"",COUNTIFS($O$112:$O$1378,"&gt;40",#REF!,#REF!)),"")</f>
        <v>#REF!</v>
      </c>
    </row>
    <row r="706" spans="1:34">
      <c r="A706" s="1">
        <f t="shared" si="49"/>
        <v>61955</v>
      </c>
      <c r="B706" s="2" t="str">
        <f t="shared" si="50"/>
        <v>20171124171235</v>
      </c>
      <c r="C706" s="1" t="str">
        <f t="shared" si="47"/>
        <v>20171124</v>
      </c>
      <c r="D706" s="1">
        <v>2017</v>
      </c>
      <c r="E706" s="1">
        <v>11</v>
      </c>
      <c r="F706" s="1">
        <v>24</v>
      </c>
      <c r="G706" s="1">
        <v>17</v>
      </c>
      <c r="H706" s="1">
        <v>12</v>
      </c>
      <c r="I706" s="1">
        <v>35</v>
      </c>
      <c r="J706" s="1">
        <v>954</v>
      </c>
      <c r="K706" s="1" t="s">
        <v>23</v>
      </c>
      <c r="L706" s="1" t="e">
        <f>IF(#REF!=#REF!,IF(K706="Stroke",IF(K707="Stroke",IF((J707-J706)&lt;0,1000+J707-J706,J707-J706),""),""),"")</f>
        <v>#REF!</v>
      </c>
      <c r="M706" s="1" t="s">
        <v>1</v>
      </c>
      <c r="N706" s="1" t="s">
        <v>2</v>
      </c>
      <c r="O706" s="1">
        <v>4</v>
      </c>
      <c r="P706" s="1" t="e">
        <f>IF(#REF!=#REF!,IF(K706="Stroke",IF(K707="Stroke",IF(#REF!=#REF!,IF(Q706=Q707,IF((J707-J706)&lt;0,1000+J707-J706-O706,J707-J706-O706),""),""),""),""),"")</f>
        <v>#REF!</v>
      </c>
      <c r="Q706" s="1">
        <v>1</v>
      </c>
      <c r="R706" s="1" t="e">
        <f>IF(#REF!&lt;&gt;#REF!,COUNTIFS($K$112:$K$1378,$K$112,#REF!,#REF!),"")</f>
        <v>#REF!</v>
      </c>
      <c r="S706" s="1" t="e">
        <f>IF(AND(#REF!&lt;&gt;#REF!,#REF!=#REF!,M706="positive",M707="negative"),1,"")</f>
        <v>#REF!</v>
      </c>
      <c r="T706" s="1" t="e">
        <f>IF(AND(#REF!=#REF!,K:K="stroke",M:M="positive",S706&lt;&gt;"1"),1,"")</f>
        <v>#REF!</v>
      </c>
      <c r="U706" s="1" t="e">
        <f>IF((AND(R706&lt;&gt;"",W706&lt;&gt;1,K:K="stroke",M:M="negative",#REF!=#REF!)),IF(W706&lt;&gt;0,"",1),"")</f>
        <v>#REF!</v>
      </c>
      <c r="V706" s="1" t="e">
        <f t="shared" si="48"/>
        <v>#REF!</v>
      </c>
      <c r="W706" s="1" t="e">
        <f>IF(#REF!&lt;&gt;#REF!,COUNTIFS($K$112:$K$1378,"up",#REF!,#REF!),"")</f>
        <v>#REF!</v>
      </c>
      <c r="X706" s="1" t="e">
        <f>IF(#REF!&lt;&gt;#REF!,COUNTIFS($K$112:$K$1378,"SRS",#REF!,#REF!),"")</f>
        <v>#REF!</v>
      </c>
      <c r="Y706" s="1" t="e">
        <f>IF(R706&lt;&gt;"",IF(R706=1,"",COUNTIFS($O$112:$O$1378,"&gt;40",#REF!,#REF!)),"")</f>
        <v>#REF!</v>
      </c>
    </row>
    <row r="707" spans="1:34" s="5" customFormat="1">
      <c r="A707" s="1">
        <f t="shared" si="49"/>
        <v>61955</v>
      </c>
      <c r="B707" s="2" t="str">
        <f t="shared" si="50"/>
        <v>20171124171235</v>
      </c>
      <c r="C707" s="1" t="str">
        <f t="shared" si="47"/>
        <v>20171124</v>
      </c>
      <c r="D707" s="1">
        <v>2017</v>
      </c>
      <c r="E707" s="1">
        <v>11</v>
      </c>
      <c r="F707" s="1">
        <v>24</v>
      </c>
      <c r="G707" s="1">
        <v>17</v>
      </c>
      <c r="H707" s="1">
        <v>12</v>
      </c>
      <c r="I707" s="1">
        <v>35</v>
      </c>
      <c r="J707" s="1">
        <v>977</v>
      </c>
      <c r="K707" s="1" t="s">
        <v>23</v>
      </c>
      <c r="L707" s="1" t="e">
        <f>IF(#REF!=#REF!,IF(K707="Stroke",IF(K708="Stroke",IF((J708-J707)&lt;0,1000+J708-J707,J708-J707),""),""),"")</f>
        <v>#REF!</v>
      </c>
      <c r="M707" s="1" t="s">
        <v>1</v>
      </c>
      <c r="N707" s="1" t="s">
        <v>2</v>
      </c>
      <c r="O707" s="1">
        <v>2</v>
      </c>
      <c r="P707" s="1" t="e">
        <f>IF(#REF!=#REF!,IF(K707="Stroke",IF(K708="Stroke",IF(#REF!=#REF!,IF(Q707=Q708,IF((J708-J707)&lt;0,1000+J708-J707-O707,J708-J707-O707),""),""),""),""),"")</f>
        <v>#REF!</v>
      </c>
      <c r="Q707" s="1">
        <v>1</v>
      </c>
      <c r="R707" s="1" t="e">
        <f>IF(#REF!&lt;&gt;#REF!,COUNTIFS($K$112:$K$1378,$K$112,#REF!,#REF!),"")</f>
        <v>#REF!</v>
      </c>
      <c r="S707" s="1" t="e">
        <f>IF(AND(#REF!&lt;&gt;#REF!,#REF!=#REF!,M707="positive",M708="negative"),1,"")</f>
        <v>#REF!</v>
      </c>
      <c r="T707" s="1" t="e">
        <f>IF(AND(#REF!=#REF!,K:K="stroke",M:M="positive",S707&lt;&gt;"1"),1,"")</f>
        <v>#REF!</v>
      </c>
      <c r="U707" s="1" t="e">
        <f>IF((AND(R707&lt;&gt;"",W707&lt;&gt;1,K:K="stroke",M:M="negative",#REF!=#REF!)),IF(W707&lt;&gt;0,"",1),"")</f>
        <v>#REF!</v>
      </c>
      <c r="V707" s="1" t="e">
        <f t="shared" si="48"/>
        <v>#REF!</v>
      </c>
      <c r="W707" s="1" t="e">
        <f>IF(#REF!&lt;&gt;#REF!,COUNTIFS($K$112:$K$1378,"up",#REF!,#REF!),"")</f>
        <v>#REF!</v>
      </c>
      <c r="X707" s="1" t="e">
        <f>IF(#REF!&lt;&gt;#REF!,COUNTIFS($K$112:$K$1378,"SRS",#REF!,#REF!),"")</f>
        <v>#REF!</v>
      </c>
      <c r="Y707" s="1" t="e">
        <f>IF(R707&lt;&gt;"",IF(R707=1,"",COUNTIFS($O$112:$O$1378,"&gt;40",#REF!,#REF!)),"")</f>
        <v>#REF!</v>
      </c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>
      <c r="A708" s="5">
        <f t="shared" si="49"/>
        <v>55150</v>
      </c>
      <c r="B708" s="6" t="str">
        <f t="shared" si="50"/>
        <v>20171129151910</v>
      </c>
      <c r="C708" s="5" t="str">
        <f t="shared" si="47"/>
        <v>20171129</v>
      </c>
      <c r="D708" s="5">
        <v>2017</v>
      </c>
      <c r="E708" s="5">
        <v>11</v>
      </c>
      <c r="F708" s="5">
        <v>29</v>
      </c>
      <c r="G708" s="5">
        <v>15</v>
      </c>
      <c r="H708" s="5">
        <v>19</v>
      </c>
      <c r="I708" s="5">
        <v>10</v>
      </c>
      <c r="J708" s="5">
        <v>915</v>
      </c>
      <c r="K708" s="5" t="s">
        <v>17</v>
      </c>
      <c r="L708" s="5" t="e">
        <f>IF(#REF!=#REF!,IF(K708="Stroke",IF(K709="Stroke",IF((J709-J708)&lt;0,1000+J709-J708,J709-J708),""),""),"")</f>
        <v>#REF!</v>
      </c>
      <c r="M708" s="5" t="s">
        <v>1</v>
      </c>
      <c r="N708" s="5" t="s">
        <v>2</v>
      </c>
      <c r="O708" s="5">
        <v>213</v>
      </c>
      <c r="P708" s="5" t="e">
        <f>IF(#REF!=#REF!,IF(K708="Stroke",IF(K709="Stroke",IF(#REF!=#REF!,IF(Q708=Q709,IF((J709-J708)&lt;0,1000+J709-J708-O708,J709-J708-O708),""),""),""),""),"")</f>
        <v>#REF!</v>
      </c>
      <c r="Q708" s="5">
        <v>1</v>
      </c>
      <c r="R708" s="5" t="e">
        <f>IF(#REF!&lt;&gt;#REF!,COUNTIFS($K$112:$K$1378,$K$112,#REF!,#REF!),"")</f>
        <v>#REF!</v>
      </c>
      <c r="S708" s="5" t="e">
        <f>IF(AND(#REF!&lt;&gt;#REF!,#REF!=#REF!,M708="positive",M709="negative"),1,"")</f>
        <v>#REF!</v>
      </c>
      <c r="T708" s="5" t="e">
        <f>IF(AND(#REF!=#REF!,K:K="stroke",M:M="positive",S708&lt;&gt;"1"),1,"")</f>
        <v>#REF!</v>
      </c>
      <c r="U708" s="5" t="e">
        <f>IF((AND(R708&lt;&gt;"",W708&lt;&gt;1,K:K="stroke",M:M="negative",#REF!=#REF!)),IF(W708&lt;&gt;0,"",1),"")</f>
        <v>#REF!</v>
      </c>
      <c r="V708" s="5" t="e">
        <f t="shared" si="48"/>
        <v>#REF!</v>
      </c>
      <c r="W708" s="5" t="e">
        <f>IF(#REF!&lt;&gt;#REF!,COUNTIFS($K$112:$K$1378,"up",#REF!,#REF!),"")</f>
        <v>#REF!</v>
      </c>
      <c r="X708" s="5" t="e">
        <f>IF(#REF!&lt;&gt;#REF!,COUNTIFS($K$112:$K$1378,"SRS",#REF!,#REF!),"")</f>
        <v>#REF!</v>
      </c>
      <c r="Y708" s="5" t="e">
        <f>IF(R708&lt;&gt;"",IF(R708=1,"",COUNTIFS($O$112:$O$1378,"&gt;40",#REF!,#REF!)),"")</f>
        <v>#REF!</v>
      </c>
      <c r="Z708" s="5" t="s">
        <v>18</v>
      </c>
      <c r="AA708" s="5"/>
      <c r="AB708" s="5"/>
      <c r="AC708" s="5"/>
      <c r="AD708" s="5"/>
      <c r="AE708" s="5"/>
      <c r="AF708" s="5"/>
      <c r="AG708" s="5"/>
      <c r="AH708" s="5"/>
    </row>
    <row r="709" spans="1:34">
      <c r="A709" s="11">
        <f t="shared" si="49"/>
        <v>55150</v>
      </c>
      <c r="B709" s="16" t="str">
        <f t="shared" si="50"/>
        <v>20171129151910</v>
      </c>
      <c r="C709" s="1" t="str">
        <f t="shared" si="47"/>
        <v>20171129</v>
      </c>
      <c r="D709" s="1">
        <v>2017</v>
      </c>
      <c r="E709" s="1">
        <v>11</v>
      </c>
      <c r="F709" s="1">
        <v>29</v>
      </c>
      <c r="G709" s="1">
        <v>15</v>
      </c>
      <c r="H709" s="1">
        <v>19</v>
      </c>
      <c r="I709" s="11">
        <v>10</v>
      </c>
      <c r="J709" s="11">
        <v>973</v>
      </c>
      <c r="K709" s="17" t="s">
        <v>21</v>
      </c>
      <c r="L709" s="1" t="e">
        <f>IF(#REF!=#REF!,IF(K709="Stroke",IF(K710="Stroke",IF((J710-J709)&lt;0,1000+J710-J709,J710-J709),""),""),"")</f>
        <v>#REF!</v>
      </c>
      <c r="M709" s="1" t="s">
        <v>1</v>
      </c>
      <c r="N709" s="1" t="s">
        <v>2</v>
      </c>
      <c r="O709" s="11">
        <v>0</v>
      </c>
      <c r="P709" s="1" t="e">
        <f>IF(#REF!=#REF!,IF(K709="Stroke",IF(K710="Stroke",IF(#REF!=#REF!,IF(Q709=Q710,IF((J710-J709)&lt;0,1000+J710-J709-O709,J710-J709-O709),""),""),""),""),"")</f>
        <v>#REF!</v>
      </c>
      <c r="Q709" s="11">
        <v>1</v>
      </c>
      <c r="R709" s="1" t="e">
        <f>IF(#REF!&lt;&gt;#REF!,COUNTIFS($K$112:$K$1378,$K$112,#REF!,#REF!),"")</f>
        <v>#REF!</v>
      </c>
      <c r="S709" s="1" t="e">
        <f>IF(AND(#REF!&lt;&gt;#REF!,#REF!=#REF!,M709="positive",M710="negative"),1,"")</f>
        <v>#REF!</v>
      </c>
      <c r="T709" s="1" t="e">
        <f>IF(AND(#REF!=#REF!,K:K="stroke",M:M="positive",S709&lt;&gt;"1"),1,"")</f>
        <v>#REF!</v>
      </c>
      <c r="U709" s="1" t="e">
        <f>IF((AND(R709&lt;&gt;"",W709&lt;&gt;1,K:K="stroke",M:M="negative",#REF!=#REF!)),IF(W709&lt;&gt;0,"",1),"")</f>
        <v>#REF!</v>
      </c>
      <c r="V709" s="1" t="e">
        <f t="shared" si="48"/>
        <v>#REF!</v>
      </c>
      <c r="W709" s="1" t="e">
        <f>IF(#REF!&lt;&gt;#REF!,COUNTIFS($K$112:$K$1378,"up",#REF!,#REF!),"")</f>
        <v>#REF!</v>
      </c>
      <c r="X709" s="1" t="e">
        <f>IF(#REF!&lt;&gt;#REF!,COUNTIFS($K$112:$K$1378,"SRS",#REF!,#REF!),"")</f>
        <v>#REF!</v>
      </c>
      <c r="Y709" s="1" t="e">
        <f>IF(R709&lt;&gt;"",IF(R709=1,"",COUNTIFS($O$112:$O$1378,"&gt;40",#REF!,#REF!)),"")</f>
        <v>#REF!</v>
      </c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 spans="1:34">
      <c r="A710" s="1">
        <f t="shared" si="49"/>
        <v>55151</v>
      </c>
      <c r="B710" s="2" t="str">
        <f t="shared" si="50"/>
        <v>20171129151911</v>
      </c>
      <c r="C710" s="1" t="str">
        <f t="shared" si="47"/>
        <v>20171129</v>
      </c>
      <c r="D710" s="1">
        <v>2017</v>
      </c>
      <c r="E710" s="1">
        <v>11</v>
      </c>
      <c r="F710" s="1">
        <v>29</v>
      </c>
      <c r="G710" s="1">
        <v>15</v>
      </c>
      <c r="H710" s="1">
        <v>19</v>
      </c>
      <c r="I710" s="1">
        <v>11</v>
      </c>
      <c r="J710" s="1">
        <v>295</v>
      </c>
      <c r="K710" s="1" t="s">
        <v>23</v>
      </c>
      <c r="L710" s="1" t="e">
        <f>IF(#REF!=#REF!,IF(K710="Stroke",IF(K711="Stroke",IF((J711-J710)&lt;0,1000+J711-J710,J711-J710),""),""),"")</f>
        <v>#REF!</v>
      </c>
      <c r="M710" s="1" t="s">
        <v>1</v>
      </c>
      <c r="N710" s="1" t="s">
        <v>2</v>
      </c>
      <c r="O710" s="1">
        <v>2</v>
      </c>
      <c r="P710" s="1" t="e">
        <f>IF(#REF!=#REF!,IF(K710="Stroke",IF(K711="Stroke",IF(#REF!=#REF!,IF(Q710=Q711,IF((J711-J710)&lt;0,1000+J711-J710-O710,J711-J710-O710),""),""),""),""),"")</f>
        <v>#REF!</v>
      </c>
      <c r="Q710" s="1">
        <v>1</v>
      </c>
      <c r="R710" s="1" t="e">
        <f>IF(#REF!&lt;&gt;#REF!,COUNTIFS($K$112:$K$1378,$K$112,#REF!,#REF!),"")</f>
        <v>#REF!</v>
      </c>
      <c r="S710" s="1" t="e">
        <f>IF(AND(#REF!&lt;&gt;#REF!,#REF!=#REF!,M710="positive",M711="negative"),1,"")</f>
        <v>#REF!</v>
      </c>
      <c r="T710" s="1" t="e">
        <f>IF(AND(#REF!=#REF!,K:K="stroke",M:M="positive",S710&lt;&gt;"1"),1,"")</f>
        <v>#REF!</v>
      </c>
      <c r="U710" s="1" t="e">
        <f>IF((AND(R710&lt;&gt;"",W710&lt;&gt;1,K:K="stroke",M:M="negative",#REF!=#REF!)),IF(W710&lt;&gt;0,"",1),"")</f>
        <v>#REF!</v>
      </c>
      <c r="V710" s="1" t="e">
        <f t="shared" si="48"/>
        <v>#REF!</v>
      </c>
      <c r="W710" s="1" t="e">
        <f>IF(#REF!&lt;&gt;#REF!,COUNTIFS($K$112:$K$1378,"up",#REF!,#REF!),"")</f>
        <v>#REF!</v>
      </c>
      <c r="X710" s="1" t="e">
        <f>IF(#REF!&lt;&gt;#REF!,COUNTIFS($K$112:$K$1378,"SRS",#REF!,#REF!),"")</f>
        <v>#REF!</v>
      </c>
      <c r="Y710" s="1" t="e">
        <f>IF(R710&lt;&gt;"",IF(R710=1,"",COUNTIFS($O$112:$O$1378,"&gt;40",#REF!,#REF!)),"")</f>
        <v>#REF!</v>
      </c>
    </row>
    <row r="711" spans="1:34" s="5" customFormat="1">
      <c r="A711" s="1">
        <f t="shared" si="49"/>
        <v>55151</v>
      </c>
      <c r="B711" s="2" t="str">
        <f t="shared" si="50"/>
        <v>20171129151911</v>
      </c>
      <c r="C711" s="1" t="str">
        <f t="shared" si="47"/>
        <v>20171129</v>
      </c>
      <c r="D711" s="1">
        <v>2017</v>
      </c>
      <c r="E711" s="1">
        <v>11</v>
      </c>
      <c r="F711" s="1">
        <v>29</v>
      </c>
      <c r="G711" s="1">
        <v>15</v>
      </c>
      <c r="H711" s="1">
        <v>19</v>
      </c>
      <c r="I711" s="1">
        <v>11</v>
      </c>
      <c r="J711" s="1">
        <v>341</v>
      </c>
      <c r="K711" s="1" t="s">
        <v>23</v>
      </c>
      <c r="L711" s="1" t="e">
        <f>IF(#REF!=#REF!,IF(K711="Stroke",IF(K712="Stroke",IF((J712-J711)&lt;0,1000+J712-J711,J712-J711),""),""),"")</f>
        <v>#REF!</v>
      </c>
      <c r="M711" s="1" t="s">
        <v>1</v>
      </c>
      <c r="N711" s="1" t="s">
        <v>2</v>
      </c>
      <c r="O711" s="1">
        <v>3</v>
      </c>
      <c r="P711" s="1" t="e">
        <f>IF(#REF!=#REF!,IF(K711="Stroke",IF(K712="Stroke",IF(#REF!=#REF!,IF(Q711=Q712,IF((J712-J711)&lt;0,1000+J712-J711-O711,J712-J711-O711),""),""),""),""),"")</f>
        <v>#REF!</v>
      </c>
      <c r="Q711" s="1">
        <v>1</v>
      </c>
      <c r="R711" s="1" t="e">
        <f>IF(#REF!&lt;&gt;#REF!,COUNTIFS($K$112:$K$1378,$K$112,#REF!,#REF!),"")</f>
        <v>#REF!</v>
      </c>
      <c r="S711" s="1" t="e">
        <f>IF(AND(#REF!&lt;&gt;#REF!,#REF!=#REF!,M711="positive",M712="negative"),1,"")</f>
        <v>#REF!</v>
      </c>
      <c r="T711" s="1" t="e">
        <f>IF(AND(#REF!=#REF!,K:K="stroke",M:M="positive",S711&lt;&gt;"1"),1,"")</f>
        <v>#REF!</v>
      </c>
      <c r="U711" s="1" t="e">
        <f>IF((AND(R711&lt;&gt;"",W711&lt;&gt;1,K:K="stroke",M:M="negative",#REF!=#REF!)),IF(W711&lt;&gt;0,"",1),"")</f>
        <v>#REF!</v>
      </c>
      <c r="V711" s="1" t="e">
        <f t="shared" si="48"/>
        <v>#REF!</v>
      </c>
      <c r="W711" s="1" t="e">
        <f>IF(#REF!&lt;&gt;#REF!,COUNTIFS($K$112:$K$1378,"up",#REF!,#REF!),"")</f>
        <v>#REF!</v>
      </c>
      <c r="X711" s="1" t="e">
        <f>IF(#REF!&lt;&gt;#REF!,COUNTIFS($K$112:$K$1378,"SRS",#REF!,#REF!),"")</f>
        <v>#REF!</v>
      </c>
      <c r="Y711" s="1" t="e">
        <f>IF(R711&lt;&gt;"",IF(R711=1,"",COUNTIFS($O$112:$O$1378,"&gt;40",#REF!,#REF!)),"")</f>
        <v>#REF!</v>
      </c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s="11" customFormat="1">
      <c r="A712" s="1">
        <f t="shared" si="49"/>
        <v>55151</v>
      </c>
      <c r="B712" s="2" t="str">
        <f t="shared" si="50"/>
        <v>20171129151911</v>
      </c>
      <c r="C712" s="1" t="str">
        <f t="shared" si="47"/>
        <v>20171129</v>
      </c>
      <c r="D712" s="1">
        <v>2017</v>
      </c>
      <c r="E712" s="1">
        <v>11</v>
      </c>
      <c r="F712" s="1">
        <v>29</v>
      </c>
      <c r="G712" s="1">
        <v>15</v>
      </c>
      <c r="H712" s="1">
        <v>19</v>
      </c>
      <c r="I712" s="1">
        <v>11</v>
      </c>
      <c r="J712" s="1">
        <v>398</v>
      </c>
      <c r="K712" s="1" t="s">
        <v>23</v>
      </c>
      <c r="L712" s="1" t="e">
        <f>IF(#REF!=#REF!,IF(K712="Stroke",IF(K713="Stroke",IF((J713-J712)&lt;0,1000+J713-J712,J713-J712),""),""),"")</f>
        <v>#REF!</v>
      </c>
      <c r="M712" s="1" t="s">
        <v>1</v>
      </c>
      <c r="N712" s="1" t="s">
        <v>2</v>
      </c>
      <c r="O712" s="1">
        <v>2</v>
      </c>
      <c r="P712" s="1" t="e">
        <f>IF(#REF!=#REF!,IF(K712="Stroke",IF(K713="Stroke",IF(#REF!=#REF!,IF(Q712=Q713,IF((J713-J712)&lt;0,1000+J713-J712-O712,J713-J712-O712),""),""),""),""),"")</f>
        <v>#REF!</v>
      </c>
      <c r="Q712" s="1">
        <v>1</v>
      </c>
      <c r="R712" s="1" t="e">
        <f>IF(#REF!&lt;&gt;#REF!,COUNTIFS($K$112:$K$1378,$K$112,#REF!,#REF!),"")</f>
        <v>#REF!</v>
      </c>
      <c r="S712" s="1" t="e">
        <f>IF(AND(#REF!&lt;&gt;#REF!,#REF!=#REF!,M712="positive",M713="negative"),1,"")</f>
        <v>#REF!</v>
      </c>
      <c r="T712" s="1" t="e">
        <f>IF(AND(#REF!=#REF!,K:K="stroke",M:M="positive",S712&lt;&gt;"1"),1,"")</f>
        <v>#REF!</v>
      </c>
      <c r="U712" s="1" t="e">
        <f>IF((AND(R712&lt;&gt;"",W712&lt;&gt;1,K:K="stroke",M:M="negative",#REF!=#REF!)),IF(W712&lt;&gt;0,"",1),"")</f>
        <v>#REF!</v>
      </c>
      <c r="V712" s="1" t="e">
        <f t="shared" si="48"/>
        <v>#REF!</v>
      </c>
      <c r="W712" s="1" t="e">
        <f>IF(#REF!&lt;&gt;#REF!,COUNTIFS($K$112:$K$1378,"up",#REF!,#REF!),"")</f>
        <v>#REF!</v>
      </c>
      <c r="X712" s="1" t="e">
        <f>IF(#REF!&lt;&gt;#REF!,COUNTIFS($K$112:$K$1378,"SRS",#REF!,#REF!),"")</f>
        <v>#REF!</v>
      </c>
      <c r="Y712" s="1" t="e">
        <f>IF(R712&lt;&gt;"",IF(R712=1,"",COUNTIFS($O$112:$O$1378,"&gt;40",#REF!,#REF!)),"")</f>
        <v>#REF!</v>
      </c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s="11" customFormat="1">
      <c r="A713" s="5">
        <f t="shared" si="49"/>
        <v>55241</v>
      </c>
      <c r="B713" s="6" t="str">
        <f t="shared" si="50"/>
        <v>20171129152041</v>
      </c>
      <c r="C713" s="5" t="str">
        <f t="shared" si="47"/>
        <v>20171129</v>
      </c>
      <c r="D713" s="5">
        <v>2017</v>
      </c>
      <c r="E713" s="5">
        <v>11</v>
      </c>
      <c r="F713" s="5">
        <v>29</v>
      </c>
      <c r="G713" s="5">
        <v>15</v>
      </c>
      <c r="H713" s="5">
        <v>20</v>
      </c>
      <c r="I713" s="5">
        <v>41</v>
      </c>
      <c r="J713" s="5">
        <v>772</v>
      </c>
      <c r="K713" s="5" t="s">
        <v>11</v>
      </c>
      <c r="L713" s="5" t="e">
        <f>IF(#REF!=#REF!,IF(K713="Stroke",IF(K714="Stroke",IF((J714-J713)&lt;0,1000+J714-J713,J714-J713),""),""),"")</f>
        <v>#REF!</v>
      </c>
      <c r="M713" s="12" t="s">
        <v>1</v>
      </c>
      <c r="N713" s="5" t="s">
        <v>2</v>
      </c>
      <c r="O713" s="5">
        <v>122</v>
      </c>
      <c r="P713" s="5" t="e">
        <f>IF(#REF!=#REF!,IF(K713="Stroke",IF(K714="Stroke",IF(#REF!=#REF!,IF(Q713=Q714,IF((J714-J713)&lt;0,1000+J714-J713-O713,J714-J713-O713),""),""),""),""),"")</f>
        <v>#REF!</v>
      </c>
      <c r="Q713" s="5">
        <v>1</v>
      </c>
      <c r="R713" s="5" t="e">
        <f>IF(#REF!&lt;&gt;#REF!,COUNTIFS($K$112:$K$1378,$K$112,#REF!,#REF!),"")</f>
        <v>#REF!</v>
      </c>
      <c r="S713" s="5" t="e">
        <f>IF(AND(#REF!&lt;&gt;#REF!,#REF!=#REF!,M713="positive",M714="negative"),1,"")</f>
        <v>#REF!</v>
      </c>
      <c r="T713" s="5" t="e">
        <f>IF(AND(#REF!=#REF!,K:K="stroke",M:M="positive",S713&lt;&gt;"1"),1,"")</f>
        <v>#REF!</v>
      </c>
      <c r="U713" s="5" t="e">
        <f>IF((AND(R713&lt;&gt;"",W713&lt;&gt;1,K:K="stroke",M:M="negative",#REF!=#REF!)),IF(W713&lt;&gt;0,"",1),"")</f>
        <v>#REF!</v>
      </c>
      <c r="V713" s="5" t="e">
        <f t="shared" si="48"/>
        <v>#REF!</v>
      </c>
      <c r="W713" s="5" t="e">
        <f>IF(#REF!&lt;&gt;#REF!,COUNTIFS($K$112:$K$1378,"up",#REF!,#REF!),"")</f>
        <v>#REF!</v>
      </c>
      <c r="X713" s="5" t="e">
        <f>IF(#REF!&lt;&gt;#REF!,COUNTIFS($K$112:$K$1378,"SRS",#REF!,#REF!),"")</f>
        <v>#REF!</v>
      </c>
      <c r="Y713" s="5" t="e">
        <f>IF(R713&lt;&gt;"",IF(R713=1,"",COUNTIFS($O$112:$O$1378,"&gt;40",#REF!,#REF!)),"")</f>
        <v>#REF!</v>
      </c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s="11" customFormat="1">
      <c r="A714" s="1">
        <f t="shared" si="49"/>
        <v>55241</v>
      </c>
      <c r="B714" s="2" t="str">
        <f t="shared" si="50"/>
        <v>20171129152041</v>
      </c>
      <c r="C714" s="1" t="str">
        <f t="shared" si="47"/>
        <v>20171129</v>
      </c>
      <c r="D714" s="1">
        <v>2017</v>
      </c>
      <c r="E714" s="1">
        <v>11</v>
      </c>
      <c r="F714" s="1">
        <v>29</v>
      </c>
      <c r="G714" s="1">
        <v>15</v>
      </c>
      <c r="H714" s="1">
        <v>20</v>
      </c>
      <c r="I714" s="1">
        <v>41</v>
      </c>
      <c r="J714" s="1">
        <v>809</v>
      </c>
      <c r="K714" s="1" t="s">
        <v>17</v>
      </c>
      <c r="L714" s="1" t="e">
        <f>IF(#REF!=#REF!,IF(K714="Stroke",IF(K715="Stroke",IF((J715-J714)&lt;0,1000+J715-J714,J715-J714),""),""),"")</f>
        <v>#REF!</v>
      </c>
      <c r="M714" s="1" t="s">
        <v>1</v>
      </c>
      <c r="N714" s="1" t="s">
        <v>2</v>
      </c>
      <c r="O714" s="1">
        <v>124</v>
      </c>
      <c r="P714" s="1" t="e">
        <f>IF(#REF!=#REF!,IF(K714="Stroke",IF(K715="Stroke",IF(#REF!=#REF!,IF(Q714=Q715,IF((J715-J714)&lt;0,1000+J715-J714-O714,J715-J714-O714),""),""),""),""),"")</f>
        <v>#REF!</v>
      </c>
      <c r="Q714" s="1">
        <v>2</v>
      </c>
      <c r="R714" s="1" t="e">
        <f>IF(#REF!&lt;&gt;#REF!,COUNTIFS($K$112:$K$1378,$K$112,#REF!,#REF!),"")</f>
        <v>#REF!</v>
      </c>
      <c r="S714" s="1" t="e">
        <f>IF(AND(#REF!&lt;&gt;#REF!,#REF!=#REF!,M714="positive",M715="negative"),1,"")</f>
        <v>#REF!</v>
      </c>
      <c r="T714" s="1" t="e">
        <f>IF(AND(#REF!=#REF!,K:K="stroke",M:M="positive",S714&lt;&gt;"1"),1,"")</f>
        <v>#REF!</v>
      </c>
      <c r="U714" s="1" t="e">
        <f>IF((AND(R714&lt;&gt;"",W714&lt;&gt;1,K:K="stroke",M:M="negative",#REF!=#REF!)),IF(W714&lt;&gt;0,"",1),"")</f>
        <v>#REF!</v>
      </c>
      <c r="V714" s="1" t="e">
        <f t="shared" si="48"/>
        <v>#REF!</v>
      </c>
      <c r="W714" s="1" t="e">
        <f>IF(#REF!&lt;&gt;#REF!,COUNTIFS($K$112:$K$1378,"up",#REF!,#REF!),"")</f>
        <v>#REF!</v>
      </c>
      <c r="X714" s="1" t="e">
        <f>IF(#REF!&lt;&gt;#REF!,COUNTIFS($K$112:$K$1378,"SRS",#REF!,#REF!),"")</f>
        <v>#REF!</v>
      </c>
      <c r="Y714" s="1" t="e">
        <f>IF(R714&lt;&gt;"",IF(R714=1,"",COUNTIFS($O$112:$O$1378,"&gt;40",#REF!,#REF!)),"")</f>
        <v>#REF!</v>
      </c>
      <c r="Z714" s="11" t="s">
        <v>40</v>
      </c>
      <c r="AA714" s="1"/>
      <c r="AB714" s="1"/>
      <c r="AC714" s="1"/>
      <c r="AD714" s="1"/>
      <c r="AE714" s="1"/>
      <c r="AF714" s="1"/>
      <c r="AG714" s="1"/>
      <c r="AH714" s="1"/>
    </row>
    <row r="715" spans="1:34" s="11" customFormat="1">
      <c r="A715" s="1">
        <f t="shared" si="49"/>
        <v>55241</v>
      </c>
      <c r="B715" s="2" t="str">
        <f t="shared" si="50"/>
        <v>20171129152041</v>
      </c>
      <c r="C715" s="1" t="str">
        <f t="shared" si="47"/>
        <v>20171129</v>
      </c>
      <c r="D715" s="1">
        <v>2017</v>
      </c>
      <c r="E715" s="1">
        <v>11</v>
      </c>
      <c r="F715" s="1">
        <v>29</v>
      </c>
      <c r="G715" s="1">
        <v>15</v>
      </c>
      <c r="H715" s="1">
        <v>20</v>
      </c>
      <c r="I715" s="1">
        <v>41</v>
      </c>
      <c r="J715" s="1">
        <v>905</v>
      </c>
      <c r="K715" s="17" t="s">
        <v>21</v>
      </c>
      <c r="L715" s="1" t="e">
        <f>IF(#REF!=#REF!,IF(K715="Stroke",IF(K716="Stroke",IF((J716-J715)&lt;0,1000+J716-J715,J716-J715),""),""),"")</f>
        <v>#REF!</v>
      </c>
      <c r="M715" s="1" t="s">
        <v>1</v>
      </c>
      <c r="N715" s="1" t="s">
        <v>2</v>
      </c>
      <c r="O715" s="1">
        <v>0</v>
      </c>
      <c r="P715" s="1" t="e">
        <f>IF(#REF!=#REF!,IF(K715="Stroke",IF(K716="Stroke",IF(#REF!=#REF!,IF(Q715=Q716,IF((J716-J715)&lt;0,1000+J716-J715-O715,J716-J715-O715),""),""),""),""),"")</f>
        <v>#REF!</v>
      </c>
      <c r="Q715" s="1">
        <v>2</v>
      </c>
      <c r="R715" s="1" t="e">
        <f>IF(#REF!&lt;&gt;#REF!,COUNTIFS($K$112:$K$1378,$K$112,#REF!,#REF!),"")</f>
        <v>#REF!</v>
      </c>
      <c r="S715" s="1" t="e">
        <f>IF(AND(#REF!&lt;&gt;#REF!,#REF!=#REF!,M715="positive",M716="negative"),1,"")</f>
        <v>#REF!</v>
      </c>
      <c r="T715" s="1" t="e">
        <f>IF(AND(#REF!=#REF!,K:K="stroke",M:M="positive",S715&lt;&gt;"1"),1,"")</f>
        <v>#REF!</v>
      </c>
      <c r="U715" s="1" t="e">
        <f>IF((AND(R715&lt;&gt;"",W715&lt;&gt;1,K:K="stroke",M:M="negative",#REF!=#REF!)),IF(W715&lt;&gt;0,"",1),"")</f>
        <v>#REF!</v>
      </c>
      <c r="V715" s="1" t="e">
        <f t="shared" si="48"/>
        <v>#REF!</v>
      </c>
      <c r="W715" s="1" t="e">
        <f>IF(#REF!&lt;&gt;#REF!,COUNTIFS($K$112:$K$1378,"up",#REF!,#REF!),"")</f>
        <v>#REF!</v>
      </c>
      <c r="X715" s="1" t="e">
        <f>IF(#REF!&lt;&gt;#REF!,COUNTIFS($K$112:$K$1378,"SRS",#REF!,#REF!),"")</f>
        <v>#REF!</v>
      </c>
      <c r="Y715" s="1" t="e">
        <f>IF(R715&lt;&gt;"",IF(R715=1,"",COUNTIFS($O$112:$O$1378,"&gt;40",#REF!,#REF!)),"")</f>
        <v>#REF!</v>
      </c>
      <c r="AA715" s="1"/>
      <c r="AB715" s="1"/>
      <c r="AC715" s="1"/>
      <c r="AD715" s="1"/>
      <c r="AE715" s="1"/>
      <c r="AF715" s="1"/>
      <c r="AG715" s="1"/>
      <c r="AH715" s="1"/>
    </row>
    <row r="716" spans="1:34" s="11" customFormat="1">
      <c r="A716" s="1">
        <f t="shared" si="49"/>
        <v>55242</v>
      </c>
      <c r="B716" s="2" t="str">
        <f t="shared" si="50"/>
        <v>20171129152042</v>
      </c>
      <c r="C716" s="1" t="str">
        <f t="shared" si="47"/>
        <v>20171129</v>
      </c>
      <c r="D716" s="1">
        <v>2017</v>
      </c>
      <c r="E716" s="1">
        <v>11</v>
      </c>
      <c r="F716" s="1">
        <v>29</v>
      </c>
      <c r="G716" s="1">
        <v>15</v>
      </c>
      <c r="H716" s="1">
        <v>20</v>
      </c>
      <c r="I716" s="1">
        <v>42</v>
      </c>
      <c r="J716" s="1">
        <v>24</v>
      </c>
      <c r="K716" s="1" t="s">
        <v>11</v>
      </c>
      <c r="L716" s="1" t="e">
        <f>IF(#REF!=#REF!,IF(K716="Stroke",IF(K717="Stroke",IF((J717-J716)&lt;0,1000+J717-J716,J717-J716),""),""),"")</f>
        <v>#REF!</v>
      </c>
      <c r="M716" s="1" t="s">
        <v>1</v>
      </c>
      <c r="N716" s="1" t="s">
        <v>2</v>
      </c>
      <c r="O716" s="1">
        <v>1</v>
      </c>
      <c r="P716" s="1" t="e">
        <f>IF(#REF!=#REF!,IF(K716="Stroke",IF(K717="Stroke",IF(#REF!=#REF!,IF(Q716=Q717,IF((J717-J716)&lt;0,1000+J717-J716-O716,J717-J716-O716),""),""),""),""),"")</f>
        <v>#REF!</v>
      </c>
      <c r="Q716" s="1">
        <v>1</v>
      </c>
      <c r="R716" s="1" t="e">
        <f>IF(#REF!&lt;&gt;#REF!,COUNTIFS($K$112:$K$1378,$K$112,#REF!,#REF!),"")</f>
        <v>#REF!</v>
      </c>
      <c r="S716" s="1" t="e">
        <f>IF(AND(#REF!&lt;&gt;#REF!,#REF!=#REF!,M716="positive",M717="negative"),1,"")</f>
        <v>#REF!</v>
      </c>
      <c r="T716" s="1" t="e">
        <f>IF(AND(#REF!=#REF!,K:K="stroke",M:M="positive",S716&lt;&gt;"1"),1,"")</f>
        <v>#REF!</v>
      </c>
      <c r="U716" s="1" t="e">
        <f>IF((AND(R716&lt;&gt;"",W716&lt;&gt;1,K:K="stroke",M:M="negative",#REF!=#REF!)),IF(W716&lt;&gt;0,"",1),"")</f>
        <v>#REF!</v>
      </c>
      <c r="V716" s="1" t="e">
        <f t="shared" si="48"/>
        <v>#REF!</v>
      </c>
      <c r="W716" s="1" t="e">
        <f>IF(#REF!&lt;&gt;#REF!,COUNTIFS($K$112:$K$1378,"up",#REF!,#REF!),"")</f>
        <v>#REF!</v>
      </c>
      <c r="X716" s="1" t="e">
        <f>IF(#REF!&lt;&gt;#REF!,COUNTIFS($K$112:$K$1378,"SRS",#REF!,#REF!),"")</f>
        <v>#REF!</v>
      </c>
      <c r="Y716" s="1" t="e">
        <f>IF(R716&lt;&gt;"",IF(R716=1,"",COUNTIFS($O$112:$O$1378,"&gt;40",#REF!,#REF!)),"")</f>
        <v>#REF!</v>
      </c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s="11" customFormat="1">
      <c r="A717" s="1">
        <f t="shared" si="49"/>
        <v>55242</v>
      </c>
      <c r="B717" s="2" t="str">
        <f t="shared" si="50"/>
        <v>20171129152042</v>
      </c>
      <c r="C717" s="1" t="str">
        <f t="shared" si="47"/>
        <v>20171129</v>
      </c>
      <c r="D717" s="1">
        <v>2017</v>
      </c>
      <c r="E717" s="1">
        <v>11</v>
      </c>
      <c r="F717" s="1">
        <v>29</v>
      </c>
      <c r="G717" s="1">
        <v>15</v>
      </c>
      <c r="H717" s="1">
        <v>20</v>
      </c>
      <c r="I717" s="1">
        <v>42</v>
      </c>
      <c r="J717" s="1">
        <v>38</v>
      </c>
      <c r="K717" s="1" t="s">
        <v>11</v>
      </c>
      <c r="L717" s="1" t="e">
        <f>IF(#REF!=#REF!,IF(K717="Stroke",IF(K718="Stroke",IF((J718-J717)&lt;0,1000+J718-J717,J718-J717),""),""),"")</f>
        <v>#REF!</v>
      </c>
      <c r="M717" s="1" t="s">
        <v>1</v>
      </c>
      <c r="N717" s="1" t="s">
        <v>2</v>
      </c>
      <c r="O717" s="1">
        <v>12</v>
      </c>
      <c r="P717" s="1" t="e">
        <f>IF(#REF!=#REF!,IF(K717="Stroke",IF(K718="Stroke",IF(#REF!=#REF!,IF(Q717=Q718,IF((J718-J717)&lt;0,1000+J718-J717-O717,J718-J717-O717),""),""),""),""),"")</f>
        <v>#REF!</v>
      </c>
      <c r="Q717" s="1">
        <v>1</v>
      </c>
      <c r="R717" s="1" t="e">
        <f>IF(#REF!&lt;&gt;#REF!,COUNTIFS($K$112:$K$1378,$K$112,#REF!,#REF!),"")</f>
        <v>#REF!</v>
      </c>
      <c r="S717" s="1" t="e">
        <f>IF(AND(#REF!&lt;&gt;#REF!,#REF!=#REF!,M717="positive",M718="negative"),1,"")</f>
        <v>#REF!</v>
      </c>
      <c r="T717" s="1" t="e">
        <f>IF(AND(#REF!=#REF!,K:K="stroke",M:M="positive",S717&lt;&gt;"1"),1,"")</f>
        <v>#REF!</v>
      </c>
      <c r="U717" s="1" t="e">
        <f>IF((AND(R717&lt;&gt;"",W717&lt;&gt;1,K:K="stroke",M:M="negative",#REF!=#REF!)),IF(W717&lt;&gt;0,"",1),"")</f>
        <v>#REF!</v>
      </c>
      <c r="V717" s="1" t="e">
        <f t="shared" si="48"/>
        <v>#REF!</v>
      </c>
      <c r="W717" s="1" t="e">
        <f>IF(#REF!&lt;&gt;#REF!,COUNTIFS($K$112:$K$1378,"up",#REF!,#REF!),"")</f>
        <v>#REF!</v>
      </c>
      <c r="X717" s="1" t="e">
        <f>IF(#REF!&lt;&gt;#REF!,COUNTIFS($K$112:$K$1378,"SRS",#REF!,#REF!),"")</f>
        <v>#REF!</v>
      </c>
      <c r="Y717" s="1" t="e">
        <f>IF(R717&lt;&gt;"",IF(R717=1,"",COUNTIFS($O$112:$O$1378,"&gt;40",#REF!,#REF!)),"")</f>
        <v>#REF!</v>
      </c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s="11" customFormat="1">
      <c r="A718" s="1">
        <f t="shared" si="49"/>
        <v>55242</v>
      </c>
      <c r="B718" s="2" t="str">
        <f t="shared" si="50"/>
        <v>20171129152042</v>
      </c>
      <c r="C718" s="1" t="str">
        <f t="shared" si="47"/>
        <v>20171129</v>
      </c>
      <c r="D718" s="1">
        <v>2017</v>
      </c>
      <c r="E718" s="1">
        <v>11</v>
      </c>
      <c r="F718" s="1">
        <v>29</v>
      </c>
      <c r="G718" s="1">
        <v>15</v>
      </c>
      <c r="H718" s="1">
        <v>20</v>
      </c>
      <c r="I718" s="1">
        <v>42</v>
      </c>
      <c r="J718" s="1">
        <v>203</v>
      </c>
      <c r="K718" s="1" t="s">
        <v>11</v>
      </c>
      <c r="L718" s="1" t="e">
        <f>IF(#REF!=#REF!,IF(K718="Stroke",IF(K719="Stroke",IF((J719-J718)&lt;0,1000+J719-J718,J719-J718),""),""),"")</f>
        <v>#REF!</v>
      </c>
      <c r="M718" s="1" t="s">
        <v>1</v>
      </c>
      <c r="N718" s="1" t="s">
        <v>2</v>
      </c>
      <c r="O718" s="1">
        <v>6</v>
      </c>
      <c r="P718" s="1" t="e">
        <f>IF(#REF!=#REF!,IF(K718="Stroke",IF(K719="Stroke",IF(#REF!=#REF!,IF(Q718=Q719,IF((J719-J718)&lt;0,1000+J719-J718-O718,J719-J718-O718),""),""),""),""),"")</f>
        <v>#REF!</v>
      </c>
      <c r="Q718" s="1">
        <v>1</v>
      </c>
      <c r="R718" s="1" t="e">
        <f>IF(#REF!&lt;&gt;#REF!,COUNTIFS($K$112:$K$1378,$K$112,#REF!,#REF!),"")</f>
        <v>#REF!</v>
      </c>
      <c r="S718" s="1" t="e">
        <f>IF(AND(#REF!&lt;&gt;#REF!,#REF!=#REF!,M718="positive",M719="negative"),1,"")</f>
        <v>#REF!</v>
      </c>
      <c r="T718" s="1" t="e">
        <f>IF(AND(#REF!=#REF!,K:K="stroke",M:M="positive",S718&lt;&gt;"1"),1,"")</f>
        <v>#REF!</v>
      </c>
      <c r="U718" s="1" t="e">
        <f>IF((AND(R718&lt;&gt;"",W718&lt;&gt;1,K:K="stroke",M:M="negative",#REF!=#REF!)),IF(W718&lt;&gt;0,"",1),"")</f>
        <v>#REF!</v>
      </c>
      <c r="V718" s="1" t="e">
        <f t="shared" si="48"/>
        <v>#REF!</v>
      </c>
      <c r="W718" s="1" t="e">
        <f>IF(#REF!&lt;&gt;#REF!,COUNTIFS($K$112:$K$1378,"up",#REF!,#REF!),"")</f>
        <v>#REF!</v>
      </c>
      <c r="X718" s="1" t="e">
        <f>IF(#REF!&lt;&gt;#REF!,COUNTIFS($K$112:$K$1378,"SRS",#REF!,#REF!),"")</f>
        <v>#REF!</v>
      </c>
      <c r="Y718" s="1" t="e">
        <f>IF(R718&lt;&gt;"",IF(R718=1,"",COUNTIFS($O$112:$O$1378,"&gt;40",#REF!,#REF!)),"")</f>
        <v>#REF!</v>
      </c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s="11" customFormat="1">
      <c r="A719" s="1">
        <f t="shared" si="49"/>
        <v>55242</v>
      </c>
      <c r="B719" s="2" t="str">
        <f t="shared" si="50"/>
        <v>20171129152042</v>
      </c>
      <c r="C719" s="1" t="str">
        <f t="shared" si="47"/>
        <v>20171129</v>
      </c>
      <c r="D719" s="1">
        <v>2017</v>
      </c>
      <c r="E719" s="1">
        <v>11</v>
      </c>
      <c r="F719" s="1">
        <v>29</v>
      </c>
      <c r="G719" s="1">
        <v>15</v>
      </c>
      <c r="H719" s="1">
        <v>20</v>
      </c>
      <c r="I719" s="1">
        <v>42</v>
      </c>
      <c r="J719" s="1">
        <v>261</v>
      </c>
      <c r="K719" s="1" t="s">
        <v>11</v>
      </c>
      <c r="L719" s="1" t="e">
        <f>IF(#REF!=#REF!,IF(K719="Stroke",IF(K720="Stroke",IF((J720-J719)&lt;0,1000+J720-J719,J720-J719),""),""),"")</f>
        <v>#REF!</v>
      </c>
      <c r="M719" s="1" t="s">
        <v>1</v>
      </c>
      <c r="N719" s="1" t="s">
        <v>2</v>
      </c>
      <c r="O719" s="1">
        <v>39</v>
      </c>
      <c r="P719" s="1" t="e">
        <f>IF(#REF!=#REF!,IF(K719="Stroke",IF(K720="Stroke",IF(#REF!=#REF!,IF(Q719=Q720,IF((J720-J719)&lt;0,1000+J720-J719-O719,J720-J719-O719),""),""),""),""),"")</f>
        <v>#REF!</v>
      </c>
      <c r="Q719" s="1">
        <v>1</v>
      </c>
      <c r="R719" s="1" t="e">
        <f>IF(#REF!&lt;&gt;#REF!,COUNTIFS($K$112:$K$1378,$K$112,#REF!,#REF!),"")</f>
        <v>#REF!</v>
      </c>
      <c r="S719" s="1" t="e">
        <f>IF(AND(#REF!&lt;&gt;#REF!,#REF!=#REF!,M719="positive",M720="negative"),1,"")</f>
        <v>#REF!</v>
      </c>
      <c r="T719" s="1" t="e">
        <f>IF(AND(#REF!=#REF!,K:K="stroke",M:M="positive",S719&lt;&gt;"1"),1,"")</f>
        <v>#REF!</v>
      </c>
      <c r="U719" s="1" t="e">
        <f>IF((AND(R719&lt;&gt;"",W719&lt;&gt;1,K:K="stroke",M:M="negative",#REF!=#REF!)),IF(W719&lt;&gt;0,"",1),"")</f>
        <v>#REF!</v>
      </c>
      <c r="V719" s="1" t="e">
        <f t="shared" si="48"/>
        <v>#REF!</v>
      </c>
      <c r="W719" s="1" t="e">
        <f>IF(#REF!&lt;&gt;#REF!,COUNTIFS($K$112:$K$1378,"up",#REF!,#REF!),"")</f>
        <v>#REF!</v>
      </c>
      <c r="X719" s="1" t="e">
        <f>IF(#REF!&lt;&gt;#REF!,COUNTIFS($K$112:$K$1378,"SRS",#REF!,#REF!),"")</f>
        <v>#REF!</v>
      </c>
      <c r="Y719" s="1" t="e">
        <f>IF(R719&lt;&gt;"",IF(R719=1,"",COUNTIFS($O$112:$O$1378,"&gt;40",#REF!,#REF!)),"")</f>
        <v>#REF!</v>
      </c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s="11" customFormat="1">
      <c r="A720" s="1">
        <f t="shared" si="49"/>
        <v>55242</v>
      </c>
      <c r="B720" s="2" t="str">
        <f t="shared" si="50"/>
        <v>20171129152042</v>
      </c>
      <c r="C720" s="1" t="str">
        <f t="shared" si="47"/>
        <v>20171129</v>
      </c>
      <c r="D720" s="1">
        <v>2017</v>
      </c>
      <c r="E720" s="1">
        <v>11</v>
      </c>
      <c r="F720" s="1">
        <v>29</v>
      </c>
      <c r="G720" s="1">
        <v>15</v>
      </c>
      <c r="H720" s="1">
        <v>20</v>
      </c>
      <c r="I720" s="1">
        <v>42</v>
      </c>
      <c r="J720" s="1">
        <v>265</v>
      </c>
      <c r="K720" s="1" t="s">
        <v>4</v>
      </c>
      <c r="L720" s="1" t="e">
        <f>IF(#REF!=#REF!,IF(K720="Stroke",IF(K721="Stroke",IF((J721-J720)&lt;0,1000+J721-J720,J721-J720),""),""),"")</f>
        <v>#REF!</v>
      </c>
      <c r="M720" s="1" t="s">
        <v>1</v>
      </c>
      <c r="N720" s="1" t="s">
        <v>2</v>
      </c>
      <c r="O720" s="1">
        <v>0</v>
      </c>
      <c r="P720" s="1" t="e">
        <f>IF(#REF!=#REF!,IF(K720="Stroke",IF(K721="Stroke",IF(#REF!=#REF!,IF(Q720=Q721,IF((J721-J720)&lt;0,1000+J721-J720-O720,J721-J720-O720),""),""),""),""),"")</f>
        <v>#REF!</v>
      </c>
      <c r="Q720" s="1">
        <v>1</v>
      </c>
      <c r="R720" s="1" t="e">
        <f>IF(#REF!&lt;&gt;#REF!,COUNTIFS($K$112:$K$1378,$K$112,#REF!,#REF!),"")</f>
        <v>#REF!</v>
      </c>
      <c r="S720" s="1" t="e">
        <f>IF(AND(#REF!&lt;&gt;#REF!,#REF!=#REF!,M720="positive",M721="negative"),1,"")</f>
        <v>#REF!</v>
      </c>
      <c r="T720" s="1" t="e">
        <f>IF(AND(#REF!=#REF!,K:K="stroke",M:M="positive",S720&lt;&gt;"1"),1,"")</f>
        <v>#REF!</v>
      </c>
      <c r="U720" s="1" t="e">
        <f>IF((AND(R720&lt;&gt;"",W720&lt;&gt;1,K:K="stroke",M:M="negative",#REF!=#REF!)),IF(W720&lt;&gt;0,"",1),"")</f>
        <v>#REF!</v>
      </c>
      <c r="V720" s="1" t="e">
        <f t="shared" si="48"/>
        <v>#REF!</v>
      </c>
      <c r="W720" s="1" t="e">
        <f>IF(#REF!&lt;&gt;#REF!,COUNTIFS($K$112:$K$1378,"up",#REF!,#REF!),"")</f>
        <v>#REF!</v>
      </c>
      <c r="X720" s="1" t="e">
        <f>IF(#REF!&lt;&gt;#REF!,COUNTIFS($K$112:$K$1378,"SRS",#REF!,#REF!),"")</f>
        <v>#REF!</v>
      </c>
      <c r="Y720" s="1" t="e">
        <f>IF(R720&lt;&gt;"",IF(R720=1,"",COUNTIFS($O$112:$O$1378,"&gt;40",#REF!,#REF!)),"")</f>
        <v>#REF!</v>
      </c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s="11" customFormat="1">
      <c r="A721" s="1">
        <f t="shared" si="49"/>
        <v>55242</v>
      </c>
      <c r="B721" s="2" t="str">
        <f t="shared" si="50"/>
        <v>20171129152042</v>
      </c>
      <c r="C721" s="1" t="str">
        <f t="shared" si="47"/>
        <v>20171129</v>
      </c>
      <c r="D721" s="1">
        <v>2017</v>
      </c>
      <c r="E721" s="1">
        <v>11</v>
      </c>
      <c r="F721" s="1">
        <v>29</v>
      </c>
      <c r="G721" s="1">
        <v>15</v>
      </c>
      <c r="H721" s="1">
        <v>20</v>
      </c>
      <c r="I721" s="1">
        <v>42</v>
      </c>
      <c r="J721" s="1">
        <v>340</v>
      </c>
      <c r="K721" s="1" t="s">
        <v>11</v>
      </c>
      <c r="L721" s="1" t="e">
        <f>IF(#REF!=#REF!,IF(K721="Stroke",IF(K722="Stroke",IF((J722-J721)&lt;0,1000+J722-J721,J722-J721),""),""),"")</f>
        <v>#REF!</v>
      </c>
      <c r="M721" s="1" t="s">
        <v>1</v>
      </c>
      <c r="N721" s="1" t="s">
        <v>2</v>
      </c>
      <c r="O721" s="1">
        <v>5</v>
      </c>
      <c r="P721" s="1" t="e">
        <f>IF(#REF!=#REF!,IF(K721="Stroke",IF(K722="Stroke",IF(#REF!=#REF!,IF(Q721=Q722,IF((J722-J721)&lt;0,1000+J722-J721-O721,J722-J721-O721),""),""),""),""),"")</f>
        <v>#REF!</v>
      </c>
      <c r="Q721" s="1">
        <v>1</v>
      </c>
      <c r="R721" s="1" t="e">
        <f>IF(#REF!&lt;&gt;#REF!,COUNTIFS($K$112:$K$1378,$K$112,#REF!,#REF!),"")</f>
        <v>#REF!</v>
      </c>
      <c r="S721" s="1" t="e">
        <f>IF(AND(#REF!&lt;&gt;#REF!,#REF!=#REF!,M721="positive",M722="negative"),1,"")</f>
        <v>#REF!</v>
      </c>
      <c r="T721" s="1" t="e">
        <f>IF(AND(#REF!=#REF!,K:K="stroke",M:M="positive",S721&lt;&gt;"1"),1,"")</f>
        <v>#REF!</v>
      </c>
      <c r="U721" s="1" t="e">
        <f>IF((AND(R721&lt;&gt;"",W721&lt;&gt;1,K:K="stroke",M:M="negative",#REF!=#REF!)),IF(W721&lt;&gt;0,"",1),"")</f>
        <v>#REF!</v>
      </c>
      <c r="V721" s="1" t="e">
        <f t="shared" si="48"/>
        <v>#REF!</v>
      </c>
      <c r="W721" s="1" t="e">
        <f>IF(#REF!&lt;&gt;#REF!,COUNTIFS($K$112:$K$1378,"up",#REF!,#REF!),"")</f>
        <v>#REF!</v>
      </c>
      <c r="X721" s="1" t="e">
        <f>IF(#REF!&lt;&gt;#REF!,COUNTIFS($K$112:$K$1378,"SRS",#REF!,#REF!),"")</f>
        <v>#REF!</v>
      </c>
      <c r="Y721" s="1" t="e">
        <f>IF(R721&lt;&gt;"",IF(R721=1,"",COUNTIFS($O$112:$O$1378,"&gt;40",#REF!,#REF!)),"")</f>
        <v>#REF!</v>
      </c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s="11" customFormat="1">
      <c r="A722" s="1">
        <f t="shared" si="49"/>
        <v>55242</v>
      </c>
      <c r="B722" s="2" t="str">
        <f t="shared" si="50"/>
        <v>20171129152042</v>
      </c>
      <c r="C722" s="1" t="str">
        <f t="shared" si="47"/>
        <v>20171129</v>
      </c>
      <c r="D722" s="1">
        <v>2017</v>
      </c>
      <c r="E722" s="1">
        <v>11</v>
      </c>
      <c r="F722" s="1">
        <v>29</v>
      </c>
      <c r="G722" s="1">
        <v>15</v>
      </c>
      <c r="H722" s="1">
        <v>20</v>
      </c>
      <c r="I722" s="1">
        <v>42</v>
      </c>
      <c r="J722" s="1">
        <v>398</v>
      </c>
      <c r="K722" s="1" t="s">
        <v>11</v>
      </c>
      <c r="L722" s="1" t="e">
        <f>IF(#REF!=#REF!,IF(K722="Stroke",IF(K723="Stroke",IF((J723-J722)&lt;0,1000+J723-J722,J723-J722),""),""),"")</f>
        <v>#REF!</v>
      </c>
      <c r="M722" s="1" t="s">
        <v>1</v>
      </c>
      <c r="N722" s="1" t="s">
        <v>2</v>
      </c>
      <c r="O722" s="1">
        <v>9</v>
      </c>
      <c r="P722" s="1" t="e">
        <f>IF(#REF!=#REF!,IF(K722="Stroke",IF(K723="Stroke",IF(#REF!=#REF!,IF(Q722=Q723,IF((J723-J722)&lt;0,1000+J723-J722-O722,J723-J722-O722),""),""),""),""),"")</f>
        <v>#REF!</v>
      </c>
      <c r="Q722" s="1">
        <v>1</v>
      </c>
      <c r="R722" s="1" t="e">
        <f>IF(#REF!&lt;&gt;#REF!,COUNTIFS($K$112:$K$1378,$K$112,#REF!,#REF!),"")</f>
        <v>#REF!</v>
      </c>
      <c r="S722" s="1" t="e">
        <f>IF(AND(#REF!&lt;&gt;#REF!,#REF!=#REF!,M722="positive",M723="negative"),1,"")</f>
        <v>#REF!</v>
      </c>
      <c r="T722" s="1" t="e">
        <f>IF(AND(#REF!=#REF!,K:K="stroke",M:M="positive",S722&lt;&gt;"1"),1,"")</f>
        <v>#REF!</v>
      </c>
      <c r="U722" s="1" t="e">
        <f>IF((AND(R722&lt;&gt;"",W722&lt;&gt;1,K:K="stroke",M:M="negative",#REF!=#REF!)),IF(W722&lt;&gt;0,"",1),"")</f>
        <v>#REF!</v>
      </c>
      <c r="V722" s="1" t="e">
        <f t="shared" si="48"/>
        <v>#REF!</v>
      </c>
      <c r="W722" s="1" t="e">
        <f>IF(#REF!&lt;&gt;#REF!,COUNTIFS($K$112:$K$1378,"up",#REF!,#REF!),"")</f>
        <v>#REF!</v>
      </c>
      <c r="X722" s="1" t="e">
        <f>IF(#REF!&lt;&gt;#REF!,COUNTIFS($K$112:$K$1378,"SRS",#REF!,#REF!),"")</f>
        <v>#REF!</v>
      </c>
      <c r="Y722" s="1" t="e">
        <f>IF(R722&lt;&gt;"",IF(R722=1,"",COUNTIFS($O$112:$O$1378,"&gt;40",#REF!,#REF!)),"")</f>
        <v>#REF!</v>
      </c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s="11" customFormat="1">
      <c r="A723" s="10">
        <f t="shared" si="49"/>
        <v>55826</v>
      </c>
      <c r="B723" s="28" t="str">
        <f t="shared" si="50"/>
        <v>20171129153026</v>
      </c>
      <c r="C723" s="10" t="str">
        <f t="shared" si="47"/>
        <v>20171129</v>
      </c>
      <c r="D723" s="10">
        <v>2017</v>
      </c>
      <c r="E723" s="10">
        <v>11</v>
      </c>
      <c r="F723" s="10">
        <v>29</v>
      </c>
      <c r="G723" s="10">
        <v>15</v>
      </c>
      <c r="H723" s="10">
        <v>30</v>
      </c>
      <c r="I723" s="10">
        <v>26</v>
      </c>
      <c r="J723" s="10">
        <v>968</v>
      </c>
      <c r="K723" s="10" t="s">
        <v>11</v>
      </c>
      <c r="L723" s="5" t="e">
        <f>IF(#REF!=#REF!,IF(K723="Stroke",IF(K724="Stroke",IF((J724-J723)&lt;0,1000+J724-J723,J724-J723),""),""),"")</f>
        <v>#REF!</v>
      </c>
      <c r="M723" s="10" t="s">
        <v>29</v>
      </c>
      <c r="N723" s="10" t="s">
        <v>2</v>
      </c>
      <c r="O723" s="10">
        <v>207</v>
      </c>
      <c r="P723" s="5" t="e">
        <f>IF(#REF!=#REF!,IF(K723="Stroke",IF(K724="Stroke",IF(#REF!=#REF!,IF(Q723=Q724,IF((J724-J723)&lt;0,1000+J724-J723-O723,J724-J723-O723),""),""),""),""),"")</f>
        <v>#REF!</v>
      </c>
      <c r="Q723" s="10">
        <v>1</v>
      </c>
      <c r="R723" s="5" t="e">
        <f>IF(#REF!&lt;&gt;#REF!,COUNTIFS($K$112:$K$1378,$K$112,#REF!,#REF!),"")</f>
        <v>#REF!</v>
      </c>
      <c r="S723" s="5" t="e">
        <f>IF(AND(#REF!&lt;&gt;#REF!,#REF!=#REF!,M723="positive",M724="negative"),1,"")</f>
        <v>#REF!</v>
      </c>
      <c r="T723" s="5" t="e">
        <f>IF(AND(#REF!=#REF!,K:K="stroke",M:M="positive",S723&lt;&gt;"1"),1,"")</f>
        <v>#REF!</v>
      </c>
      <c r="U723" s="5" t="e">
        <f>IF((AND(R723&lt;&gt;"",W723&lt;&gt;1,K:K="stroke",M:M="negative",#REF!=#REF!)),IF(W723&lt;&gt;0,"",1),"")</f>
        <v>#REF!</v>
      </c>
      <c r="V723" s="5" t="e">
        <f t="shared" si="48"/>
        <v>#REF!</v>
      </c>
      <c r="W723" s="5" t="e">
        <f>IF(#REF!&lt;&gt;#REF!,COUNTIFS($K$112:$K$1378,"up",#REF!,#REF!),"")</f>
        <v>#REF!</v>
      </c>
      <c r="X723" s="5" t="e">
        <f>IF(#REF!&lt;&gt;#REF!,COUNTIFS($K$112:$K$1378,"SRS",#REF!,#REF!),"")</f>
        <v>#REF!</v>
      </c>
      <c r="Y723" s="5" t="e">
        <f>IF(R723&lt;&gt;"",IF(R723=1,"",COUNTIFS($O$112:$O$1378,"&gt;40",#REF!,#REF!)),"")</f>
        <v>#REF!</v>
      </c>
      <c r="Z723" s="10" t="s">
        <v>67</v>
      </c>
      <c r="AA723" s="10"/>
      <c r="AB723" s="10"/>
      <c r="AC723" s="10"/>
      <c r="AD723" s="10"/>
      <c r="AE723" s="10"/>
      <c r="AF723" s="10"/>
      <c r="AG723" s="10"/>
      <c r="AH723" s="10"/>
    </row>
    <row r="724" spans="1:34" s="11" customFormat="1">
      <c r="A724" s="1">
        <f t="shared" si="49"/>
        <v>55827</v>
      </c>
      <c r="B724" s="2" t="str">
        <f t="shared" si="50"/>
        <v>20171129153027</v>
      </c>
      <c r="C724" s="1" t="str">
        <f t="shared" si="47"/>
        <v>20171129</v>
      </c>
      <c r="D724" s="1">
        <v>2017</v>
      </c>
      <c r="E724" s="1">
        <v>11</v>
      </c>
      <c r="F724" s="1">
        <v>29</v>
      </c>
      <c r="G724" s="1">
        <v>15</v>
      </c>
      <c r="H724" s="1">
        <v>30</v>
      </c>
      <c r="I724" s="1">
        <v>27</v>
      </c>
      <c r="J724" s="1">
        <v>298</v>
      </c>
      <c r="K724" s="1" t="s">
        <v>11</v>
      </c>
      <c r="L724" s="1" t="e">
        <f>IF(#REF!=#REF!,IF(K724="Stroke",IF(K725="Stroke",IF((J725-J724)&lt;0,1000+J725-J724,J725-J724),""),""),"")</f>
        <v>#REF!</v>
      </c>
      <c r="M724" s="1" t="s">
        <v>1</v>
      </c>
      <c r="N724" s="1" t="s">
        <v>2</v>
      </c>
      <c r="O724" s="1">
        <v>242</v>
      </c>
      <c r="P724" s="1" t="e">
        <f>IF(#REF!=#REF!,IF(K724="Stroke",IF(K725="Stroke",IF(#REF!=#REF!,IF(Q724=Q725,IF((J725-J724)&lt;0,1000+J725-J724-O724,J725-J724-O724),""),""),""),""),"")</f>
        <v>#REF!</v>
      </c>
      <c r="Q724" s="1">
        <v>1</v>
      </c>
      <c r="R724" s="1" t="e">
        <f>IF(#REF!&lt;&gt;#REF!,COUNTIFS($K$112:$K$1378,$K$112,#REF!,#REF!),"")</f>
        <v>#REF!</v>
      </c>
      <c r="S724" s="1" t="e">
        <f>IF(AND(#REF!&lt;&gt;#REF!,#REF!=#REF!,M724="positive",M725="negative"),1,"")</f>
        <v>#REF!</v>
      </c>
      <c r="T724" s="1" t="e">
        <f>IF(AND(#REF!=#REF!,K:K="stroke",M:M="positive",S724&lt;&gt;"1"),1,"")</f>
        <v>#REF!</v>
      </c>
      <c r="U724" s="1" t="e">
        <f>IF((AND(R724&lt;&gt;"",W724&lt;&gt;1,K:K="stroke",M:M="negative",#REF!=#REF!)),IF(W724&lt;&gt;0,"",1),"")</f>
        <v>#REF!</v>
      </c>
      <c r="V724" s="1" t="e">
        <f t="shared" si="48"/>
        <v>#REF!</v>
      </c>
      <c r="W724" s="1" t="e">
        <f>IF(#REF!&lt;&gt;#REF!,COUNTIFS($K$112:$K$1378,"up",#REF!,#REF!),"")</f>
        <v>#REF!</v>
      </c>
      <c r="X724" s="1" t="e">
        <f>IF(#REF!&lt;&gt;#REF!,COUNTIFS($K$112:$K$1378,"SRS",#REF!,#REF!),"")</f>
        <v>#REF!</v>
      </c>
      <c r="Y724" s="1" t="e">
        <f>IF(R724&lt;&gt;"",IF(R724=1,"",COUNTIFS($O$112:$O$1378,"&gt;40",#REF!,#REF!)),"")</f>
        <v>#REF!</v>
      </c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s="11" customFormat="1">
      <c r="A725" s="1">
        <f t="shared" si="49"/>
        <v>55827</v>
      </c>
      <c r="B725" s="2" t="str">
        <f t="shared" si="50"/>
        <v>20171129153027</v>
      </c>
      <c r="C725" s="1" t="str">
        <f t="shared" si="47"/>
        <v>20171129</v>
      </c>
      <c r="D725" s="1">
        <v>2017</v>
      </c>
      <c r="E725" s="1">
        <v>11</v>
      </c>
      <c r="F725" s="1">
        <v>29</v>
      </c>
      <c r="G725" s="1">
        <v>15</v>
      </c>
      <c r="H725" s="1">
        <v>30</v>
      </c>
      <c r="I725" s="1">
        <v>27</v>
      </c>
      <c r="J725" s="1">
        <v>680</v>
      </c>
      <c r="K725" s="1" t="s">
        <v>11</v>
      </c>
      <c r="L725" s="1" t="e">
        <f>IF(#REF!=#REF!,IF(K725="Stroke",IF(K726="Stroke",IF((J726-J725)&lt;0,1000+J726-J725,J726-J725),""),""),"")</f>
        <v>#REF!</v>
      </c>
      <c r="M725" s="1" t="s">
        <v>1</v>
      </c>
      <c r="N725" s="1" t="s">
        <v>2</v>
      </c>
      <c r="O725" s="1">
        <v>64</v>
      </c>
      <c r="P725" s="1" t="e">
        <f>IF(#REF!=#REF!,IF(K725="Stroke",IF(K726="Stroke",IF(#REF!=#REF!,IF(Q725=Q726,IF((J726-J725)&lt;0,1000+J726-J725-O725,J726-J725-O725),""),""),""),""),"")</f>
        <v>#REF!</v>
      </c>
      <c r="Q725" s="1">
        <v>1</v>
      </c>
      <c r="R725" s="1" t="e">
        <f>IF(#REF!&lt;&gt;#REF!,COUNTIFS($K$112:$K$1378,$K$112,#REF!,#REF!),"")</f>
        <v>#REF!</v>
      </c>
      <c r="S725" s="1" t="e">
        <f>IF(AND(#REF!&lt;&gt;#REF!,#REF!=#REF!,M725="positive",M726="negative"),1,"")</f>
        <v>#REF!</v>
      </c>
      <c r="T725" s="1" t="e">
        <f>IF(AND(#REF!=#REF!,K:K="stroke",M:M="positive",S725&lt;&gt;"1"),1,"")</f>
        <v>#REF!</v>
      </c>
      <c r="U725" s="1" t="e">
        <f>IF((AND(R725&lt;&gt;"",W725&lt;&gt;1,K:K="stroke",M:M="negative",#REF!=#REF!)),IF(W725&lt;&gt;0,"",1),"")</f>
        <v>#REF!</v>
      </c>
      <c r="V725" s="1" t="e">
        <f t="shared" si="48"/>
        <v>#REF!</v>
      </c>
      <c r="W725" s="1" t="e">
        <f>IF(#REF!&lt;&gt;#REF!,COUNTIFS($K$112:$K$1378,"up",#REF!,#REF!),"")</f>
        <v>#REF!</v>
      </c>
      <c r="X725" s="1" t="e">
        <f>IF(#REF!&lt;&gt;#REF!,COUNTIFS($K$112:$K$1378,"SRS",#REF!,#REF!),"")</f>
        <v>#REF!</v>
      </c>
      <c r="Y725" s="1" t="e">
        <f>IF(R725&lt;&gt;"",IF(R725=1,"",COUNTIFS($O$112:$O$1378,"&gt;40",#REF!,#REF!)),"")</f>
        <v>#REF!</v>
      </c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s="11" customFormat="1">
      <c r="A726" s="5">
        <f t="shared" si="49"/>
        <v>56256</v>
      </c>
      <c r="B726" s="6" t="str">
        <f t="shared" si="50"/>
        <v>20171129153736</v>
      </c>
      <c r="C726" s="5" t="str">
        <f t="shared" si="47"/>
        <v>20171129</v>
      </c>
      <c r="D726" s="5">
        <v>2017</v>
      </c>
      <c r="E726" s="5">
        <v>11</v>
      </c>
      <c r="F726" s="5">
        <v>29</v>
      </c>
      <c r="G726" s="5">
        <v>15</v>
      </c>
      <c r="H726" s="5">
        <v>37</v>
      </c>
      <c r="I726" s="5">
        <v>36</v>
      </c>
      <c r="J726" s="5">
        <v>284</v>
      </c>
      <c r="K726" s="5" t="s">
        <v>17</v>
      </c>
      <c r="L726" s="5" t="e">
        <f>IF(#REF!=#REF!,IF(K726="Stroke",IF(K727="Stroke",IF((J727-J726)&lt;0,1000+J727-J726,J727-J726),""),""),"")</f>
        <v>#REF!</v>
      </c>
      <c r="M726" s="5" t="s">
        <v>1</v>
      </c>
      <c r="N726" s="5" t="s">
        <v>2</v>
      </c>
      <c r="O726" s="5">
        <v>734</v>
      </c>
      <c r="P726" s="5" t="e">
        <f>IF(#REF!=#REF!,IF(K726="Stroke",IF(K727="Stroke",IF(#REF!=#REF!,IF(Q726=Q727,IF((J727-J726)&lt;0,1000+J727-J726-O726,J727-J726-O726),""),""),""),""),"")</f>
        <v>#REF!</v>
      </c>
      <c r="Q726" s="5">
        <v>1</v>
      </c>
      <c r="R726" s="5" t="e">
        <f>IF(#REF!&lt;&gt;#REF!,COUNTIFS($K$112:$K$1378,$K$112,#REF!,#REF!),"")</f>
        <v>#REF!</v>
      </c>
      <c r="S726" s="5" t="e">
        <f>IF(AND(#REF!&lt;&gt;#REF!,#REF!=#REF!,M726="positive",M727="negative"),1,"")</f>
        <v>#REF!</v>
      </c>
      <c r="T726" s="5" t="e">
        <f>IF(AND(#REF!=#REF!,K:K="stroke",M:M="positive",S726&lt;&gt;"1"),1,"")</f>
        <v>#REF!</v>
      </c>
      <c r="U726" s="5" t="e">
        <f>IF((AND(R726&lt;&gt;"",W726&lt;&gt;1,K:K="stroke",M:M="negative",#REF!=#REF!)),IF(W726&lt;&gt;0,"",1),"")</f>
        <v>#REF!</v>
      </c>
      <c r="V726" s="5" t="e">
        <f t="shared" si="48"/>
        <v>#REF!</v>
      </c>
      <c r="W726" s="5" t="e">
        <f>IF(#REF!&lt;&gt;#REF!,COUNTIFS($K$112:$K$1378,"up",#REF!,#REF!),"")</f>
        <v>#REF!</v>
      </c>
      <c r="X726" s="5" t="e">
        <f>IF(#REF!&lt;&gt;#REF!,COUNTIFS($K$112:$K$1378,"SRS",#REF!,#REF!),"")</f>
        <v>#REF!</v>
      </c>
      <c r="Y726" s="5" t="e">
        <f>IF(R726&lt;&gt;"",IF(R726=1,"",COUNTIFS($O$112:$O$1378,"&gt;40",#REF!,#REF!)),"")</f>
        <v>#REF!</v>
      </c>
      <c r="Z726" s="5" t="s">
        <v>18</v>
      </c>
      <c r="AA726" s="5"/>
      <c r="AB726" s="5"/>
      <c r="AC726" s="5"/>
      <c r="AD726" s="5"/>
      <c r="AE726" s="5"/>
      <c r="AF726" s="5"/>
      <c r="AG726" s="5"/>
      <c r="AH726" s="5"/>
    </row>
    <row r="727" spans="1:34" s="11" customFormat="1">
      <c r="A727" s="11">
        <f t="shared" si="49"/>
        <v>56256</v>
      </c>
      <c r="B727" s="16" t="str">
        <f t="shared" si="50"/>
        <v>20171129153736</v>
      </c>
      <c r="C727" s="1" t="str">
        <f t="shared" si="47"/>
        <v>20171129</v>
      </c>
      <c r="D727" s="11">
        <v>2017</v>
      </c>
      <c r="E727" s="11">
        <v>11</v>
      </c>
      <c r="F727" s="11">
        <v>29</v>
      </c>
      <c r="G727" s="11">
        <v>15</v>
      </c>
      <c r="H727" s="11">
        <v>37</v>
      </c>
      <c r="I727" s="11">
        <v>36</v>
      </c>
      <c r="J727" s="11">
        <v>368</v>
      </c>
      <c r="K727" s="17" t="s">
        <v>21</v>
      </c>
      <c r="L727" s="1" t="e">
        <f>IF(#REF!=#REF!,IF(K727="Stroke",IF(K728="Stroke",IF((J728-J727)&lt;0,1000+J728-J727,J728-J727),""),""),"")</f>
        <v>#REF!</v>
      </c>
      <c r="M727" s="11" t="s">
        <v>1</v>
      </c>
      <c r="N727" s="11" t="s">
        <v>2</v>
      </c>
      <c r="O727" s="11">
        <v>0</v>
      </c>
      <c r="P727" s="1" t="e">
        <f>IF(#REF!=#REF!,IF(K727="Stroke",IF(K728="Stroke",IF(#REF!=#REF!,IF(Q727=Q728,IF((J728-J727)&lt;0,1000+J728-J727-O727,J728-J727-O727),""),""),""),""),"")</f>
        <v>#REF!</v>
      </c>
      <c r="Q727" s="11">
        <v>1</v>
      </c>
      <c r="R727" s="1" t="e">
        <f>IF(#REF!&lt;&gt;#REF!,COUNTIFS($K$112:$K$1378,$K$112,#REF!,#REF!),"")</f>
        <v>#REF!</v>
      </c>
      <c r="S727" s="1" t="e">
        <f>IF(AND(#REF!&lt;&gt;#REF!,#REF!=#REF!,M727="positive",M728="negative"),1,"")</f>
        <v>#REF!</v>
      </c>
      <c r="T727" s="1" t="e">
        <f>IF(AND(#REF!=#REF!,K:K="stroke",M:M="positive",S727&lt;&gt;"1"),1,"")</f>
        <v>#REF!</v>
      </c>
      <c r="U727" s="1" t="e">
        <f>IF((AND(R727&lt;&gt;"",W727&lt;&gt;1,K:K="stroke",M:M="negative",#REF!=#REF!)),IF(W727&lt;&gt;0,"",1),"")</f>
        <v>#REF!</v>
      </c>
      <c r="V727" s="1" t="e">
        <f t="shared" si="48"/>
        <v>#REF!</v>
      </c>
      <c r="W727" s="1" t="e">
        <f>IF(#REF!&lt;&gt;#REF!,COUNTIFS($K$112:$K$1378,"up",#REF!,#REF!),"")</f>
        <v>#REF!</v>
      </c>
      <c r="X727" s="1" t="e">
        <f>IF(#REF!&lt;&gt;#REF!,COUNTIFS($K$112:$K$1378,"SRS",#REF!,#REF!),"")</f>
        <v>#REF!</v>
      </c>
      <c r="Y727" s="1" t="e">
        <f>IF(R727&lt;&gt;"",IF(R727=1,"",COUNTIFS($O$112:$O$1378,"&gt;40",#REF!,#REF!)),"")</f>
        <v>#REF!</v>
      </c>
    </row>
    <row r="728" spans="1:34" s="11" customFormat="1">
      <c r="A728" s="11">
        <f t="shared" si="49"/>
        <v>56256</v>
      </c>
      <c r="B728" s="16" t="str">
        <f t="shared" si="50"/>
        <v>20171129153736</v>
      </c>
      <c r="C728" s="1" t="str">
        <f t="shared" si="47"/>
        <v>20171129</v>
      </c>
      <c r="D728" s="11">
        <v>2017</v>
      </c>
      <c r="E728" s="11">
        <v>11</v>
      </c>
      <c r="F728" s="11">
        <v>29</v>
      </c>
      <c r="G728" s="11">
        <v>15</v>
      </c>
      <c r="H728" s="11">
        <v>37</v>
      </c>
      <c r="I728" s="11">
        <v>36</v>
      </c>
      <c r="J728" s="11">
        <v>380</v>
      </c>
      <c r="K728" s="17" t="s">
        <v>21</v>
      </c>
      <c r="L728" s="1" t="e">
        <f>IF(#REF!=#REF!,IF(K728="Stroke",IF(K729="Stroke",IF((J729-J728)&lt;0,1000+J729-J728,J729-J728),""),""),"")</f>
        <v>#REF!</v>
      </c>
      <c r="M728" s="11" t="s">
        <v>1</v>
      </c>
      <c r="N728" s="11" t="s">
        <v>2</v>
      </c>
      <c r="O728" s="11">
        <v>0</v>
      </c>
      <c r="P728" s="1" t="e">
        <f>IF(#REF!=#REF!,IF(K728="Stroke",IF(K729="Stroke",IF(#REF!=#REF!,IF(Q728=Q729,IF((J729-J728)&lt;0,1000+J729-J728-O728,J729-J728-O728),""),""),""),""),"")</f>
        <v>#REF!</v>
      </c>
      <c r="Q728" s="11">
        <v>1</v>
      </c>
      <c r="R728" s="1" t="e">
        <f>IF(#REF!&lt;&gt;#REF!,COUNTIFS($K$112:$K$1378,$K$112,#REF!,#REF!),"")</f>
        <v>#REF!</v>
      </c>
      <c r="S728" s="1" t="e">
        <f>IF(AND(#REF!&lt;&gt;#REF!,#REF!=#REF!,M728="positive",M729="negative"),1,"")</f>
        <v>#REF!</v>
      </c>
      <c r="T728" s="1" t="e">
        <f>IF(AND(#REF!=#REF!,K:K="stroke",M:M="positive",S728&lt;&gt;"1"),1,"")</f>
        <v>#REF!</v>
      </c>
      <c r="U728" s="1" t="e">
        <f>IF((AND(R728&lt;&gt;"",W728&lt;&gt;1,K:K="stroke",M:M="negative",#REF!=#REF!)),IF(W728&lt;&gt;0,"",1),"")</f>
        <v>#REF!</v>
      </c>
      <c r="V728" s="1" t="e">
        <f t="shared" si="48"/>
        <v>#REF!</v>
      </c>
      <c r="W728" s="1" t="e">
        <f>IF(#REF!&lt;&gt;#REF!,COUNTIFS($K$112:$K$1378,"up",#REF!,#REF!),"")</f>
        <v>#REF!</v>
      </c>
      <c r="X728" s="1" t="e">
        <f>IF(#REF!&lt;&gt;#REF!,COUNTIFS($K$112:$K$1378,"SRS",#REF!,#REF!),"")</f>
        <v>#REF!</v>
      </c>
      <c r="Y728" s="1" t="e">
        <f>IF(R728&lt;&gt;"",IF(R728=1,"",COUNTIFS($O$112:$O$1378,"&gt;40",#REF!,#REF!)),"")</f>
        <v>#REF!</v>
      </c>
    </row>
    <row r="729" spans="1:34" s="11" customFormat="1">
      <c r="A729" s="11">
        <f t="shared" si="49"/>
        <v>56256</v>
      </c>
      <c r="B729" s="16" t="str">
        <f t="shared" si="50"/>
        <v>20171129153736</v>
      </c>
      <c r="C729" s="1" t="str">
        <f t="shared" si="47"/>
        <v>20171129</v>
      </c>
      <c r="D729" s="11">
        <v>2017</v>
      </c>
      <c r="E729" s="11">
        <v>11</v>
      </c>
      <c r="F729" s="11">
        <v>29</v>
      </c>
      <c r="G729" s="11">
        <v>15</v>
      </c>
      <c r="H729" s="11">
        <v>37</v>
      </c>
      <c r="I729" s="11">
        <v>36</v>
      </c>
      <c r="J729" s="11">
        <v>390</v>
      </c>
      <c r="K729" s="17" t="s">
        <v>21</v>
      </c>
      <c r="L729" s="1" t="e">
        <f>IF(#REF!=#REF!,IF(K729="Stroke",IF(K730="Stroke",IF((J730-J729)&lt;0,1000+J730-J729,J730-J729),""),""),"")</f>
        <v>#REF!</v>
      </c>
      <c r="M729" s="11" t="s">
        <v>1</v>
      </c>
      <c r="N729" s="11" t="s">
        <v>2</v>
      </c>
      <c r="O729" s="11">
        <v>0</v>
      </c>
      <c r="P729" s="1" t="e">
        <f>IF(#REF!=#REF!,IF(K729="Stroke",IF(K730="Stroke",IF(#REF!=#REF!,IF(Q729=Q730,IF((J730-J729)&lt;0,1000+J730-J729-O729,J730-J729-O729),""),""),""),""),"")</f>
        <v>#REF!</v>
      </c>
      <c r="Q729" s="11">
        <v>1</v>
      </c>
      <c r="R729" s="1" t="e">
        <f>IF(#REF!&lt;&gt;#REF!,COUNTIFS($K$112:$K$1378,$K$112,#REF!,#REF!),"")</f>
        <v>#REF!</v>
      </c>
      <c r="S729" s="1" t="e">
        <f>IF(AND(#REF!&lt;&gt;#REF!,#REF!=#REF!,M729="positive",M730="negative"),1,"")</f>
        <v>#REF!</v>
      </c>
      <c r="T729" s="1" t="e">
        <f>IF(AND(#REF!=#REF!,K:K="stroke",M:M="positive",S729&lt;&gt;"1"),1,"")</f>
        <v>#REF!</v>
      </c>
      <c r="U729" s="1" t="e">
        <f>IF((AND(R729&lt;&gt;"",W729&lt;&gt;1,K:K="stroke",M:M="negative",#REF!=#REF!)),IF(W729&lt;&gt;0,"",1),"")</f>
        <v>#REF!</v>
      </c>
      <c r="V729" s="1" t="e">
        <f t="shared" si="48"/>
        <v>#REF!</v>
      </c>
      <c r="W729" s="1" t="e">
        <f>IF(#REF!&lt;&gt;#REF!,COUNTIFS($K$112:$K$1378,"up",#REF!,#REF!),"")</f>
        <v>#REF!</v>
      </c>
      <c r="X729" s="1" t="e">
        <f>IF(#REF!&lt;&gt;#REF!,COUNTIFS($K$112:$K$1378,"SRS",#REF!,#REF!),"")</f>
        <v>#REF!</v>
      </c>
      <c r="Y729" s="1" t="e">
        <f>IF(R729&lt;&gt;"",IF(R729=1,"",COUNTIFS($O$112:$O$1378,"&gt;40",#REF!,#REF!)),"")</f>
        <v>#REF!</v>
      </c>
    </row>
    <row r="730" spans="1:34" s="11" customFormat="1">
      <c r="A730" s="11">
        <f t="shared" si="49"/>
        <v>56256</v>
      </c>
      <c r="B730" s="16" t="str">
        <f t="shared" si="50"/>
        <v>20171129153736</v>
      </c>
      <c r="C730" s="1" t="str">
        <f t="shared" si="47"/>
        <v>20171129</v>
      </c>
      <c r="D730" s="11">
        <v>2017</v>
      </c>
      <c r="E730" s="11">
        <v>11</v>
      </c>
      <c r="F730" s="11">
        <v>29</v>
      </c>
      <c r="G730" s="11">
        <v>15</v>
      </c>
      <c r="H730" s="11">
        <v>37</v>
      </c>
      <c r="I730" s="11">
        <v>36</v>
      </c>
      <c r="J730" s="11">
        <v>398</v>
      </c>
      <c r="K730" s="17" t="s">
        <v>21</v>
      </c>
      <c r="L730" s="1" t="e">
        <f>IF(#REF!=#REF!,IF(K730="Stroke",IF(K731="Stroke",IF((J731-J730)&lt;0,1000+J731-J730,J731-J730),""),""),"")</f>
        <v>#REF!</v>
      </c>
      <c r="M730" s="11" t="s">
        <v>1</v>
      </c>
      <c r="N730" s="11" t="s">
        <v>2</v>
      </c>
      <c r="O730" s="11">
        <v>0</v>
      </c>
      <c r="P730" s="1" t="e">
        <f>IF(#REF!=#REF!,IF(K730="Stroke",IF(K731="Stroke",IF(#REF!=#REF!,IF(Q730=Q731,IF((J731-J730)&lt;0,1000+J731-J730-O730,J731-J730-O730),""),""),""),""),"")</f>
        <v>#REF!</v>
      </c>
      <c r="Q730" s="11">
        <v>1</v>
      </c>
      <c r="R730" s="1" t="e">
        <f>IF(#REF!&lt;&gt;#REF!,COUNTIFS($K$112:$K$1378,$K$112,#REF!,#REF!),"")</f>
        <v>#REF!</v>
      </c>
      <c r="S730" s="1" t="e">
        <f>IF(AND(#REF!&lt;&gt;#REF!,#REF!=#REF!,M730="positive",M731="negative"),1,"")</f>
        <v>#REF!</v>
      </c>
      <c r="T730" s="1" t="e">
        <f>IF(AND(#REF!=#REF!,K:K="stroke",M:M="positive",S730&lt;&gt;"1"),1,"")</f>
        <v>#REF!</v>
      </c>
      <c r="U730" s="1" t="e">
        <f>IF((AND(R730&lt;&gt;"",W730&lt;&gt;1,K:K="stroke",M:M="negative",#REF!=#REF!)),IF(W730&lt;&gt;0,"",1),"")</f>
        <v>#REF!</v>
      </c>
      <c r="V730" s="1" t="e">
        <f t="shared" si="48"/>
        <v>#REF!</v>
      </c>
      <c r="W730" s="1" t="e">
        <f>IF(#REF!&lt;&gt;#REF!,COUNTIFS($K$112:$K$1378,"up",#REF!,#REF!),"")</f>
        <v>#REF!</v>
      </c>
      <c r="X730" s="1" t="e">
        <f>IF(#REF!&lt;&gt;#REF!,COUNTIFS($K$112:$K$1378,"SRS",#REF!,#REF!),"")</f>
        <v>#REF!</v>
      </c>
      <c r="Y730" s="1" t="e">
        <f>IF(R730&lt;&gt;"",IF(R730=1,"",COUNTIFS($O$112:$O$1378,"&gt;40",#REF!,#REF!)),"")</f>
        <v>#REF!</v>
      </c>
    </row>
    <row r="731" spans="1:34" s="11" customFormat="1">
      <c r="A731" s="11">
        <f t="shared" si="49"/>
        <v>56256</v>
      </c>
      <c r="B731" s="16" t="str">
        <f t="shared" si="50"/>
        <v>20171129153736</v>
      </c>
      <c r="C731" s="1" t="str">
        <f t="shared" si="47"/>
        <v>20171129</v>
      </c>
      <c r="D731" s="11">
        <v>2017</v>
      </c>
      <c r="E731" s="11">
        <v>11</v>
      </c>
      <c r="F731" s="11">
        <v>29</v>
      </c>
      <c r="G731" s="11">
        <v>15</v>
      </c>
      <c r="H731" s="11">
        <v>37</v>
      </c>
      <c r="I731" s="11">
        <v>36</v>
      </c>
      <c r="J731" s="11">
        <v>403</v>
      </c>
      <c r="K731" s="17" t="s">
        <v>21</v>
      </c>
      <c r="L731" s="1" t="e">
        <f>IF(#REF!=#REF!,IF(K731="Stroke",IF(K732="Stroke",IF((J732-J731)&lt;0,1000+J732-J731,J732-J731),""),""),"")</f>
        <v>#REF!</v>
      </c>
      <c r="M731" s="11" t="s">
        <v>1</v>
      </c>
      <c r="N731" s="11" t="s">
        <v>2</v>
      </c>
      <c r="O731" s="11">
        <v>0</v>
      </c>
      <c r="P731" s="1" t="e">
        <f>IF(#REF!=#REF!,IF(K731="Stroke",IF(K732="Stroke",IF(#REF!=#REF!,IF(Q731=Q732,IF((J732-J731)&lt;0,1000+J732-J731-O731,J732-J731-O731),""),""),""),""),"")</f>
        <v>#REF!</v>
      </c>
      <c r="Q731" s="11">
        <v>1</v>
      </c>
      <c r="R731" s="1" t="e">
        <f>IF(#REF!&lt;&gt;#REF!,COUNTIFS($K$112:$K$1378,$K$112,#REF!,#REF!),"")</f>
        <v>#REF!</v>
      </c>
      <c r="S731" s="1" t="e">
        <f>IF(AND(#REF!&lt;&gt;#REF!,#REF!=#REF!,M731="positive",M732="negative"),1,"")</f>
        <v>#REF!</v>
      </c>
      <c r="T731" s="1" t="e">
        <f>IF(AND(#REF!=#REF!,K:K="stroke",M:M="positive",S731&lt;&gt;"1"),1,"")</f>
        <v>#REF!</v>
      </c>
      <c r="U731" s="1" t="e">
        <f>IF((AND(R731&lt;&gt;"",W731&lt;&gt;1,K:K="stroke",M:M="negative",#REF!=#REF!)),IF(W731&lt;&gt;0,"",1),"")</f>
        <v>#REF!</v>
      </c>
      <c r="V731" s="1" t="e">
        <f t="shared" si="48"/>
        <v>#REF!</v>
      </c>
      <c r="W731" s="1" t="e">
        <f>IF(#REF!&lt;&gt;#REF!,COUNTIFS($K$112:$K$1378,"up",#REF!,#REF!),"")</f>
        <v>#REF!</v>
      </c>
      <c r="X731" s="1" t="e">
        <f>IF(#REF!&lt;&gt;#REF!,COUNTIFS($K$112:$K$1378,"SRS",#REF!,#REF!),"")</f>
        <v>#REF!</v>
      </c>
      <c r="Y731" s="1" t="e">
        <f>IF(R731&lt;&gt;"",IF(R731=1,"",COUNTIFS($O$112:$O$1378,"&gt;40",#REF!,#REF!)),"")</f>
        <v>#REF!</v>
      </c>
      <c r="Z731" s="25" t="s">
        <v>68</v>
      </c>
    </row>
    <row r="732" spans="1:34" s="11" customFormat="1">
      <c r="A732" s="11">
        <f t="shared" si="49"/>
        <v>56256</v>
      </c>
      <c r="B732" s="16" t="str">
        <f t="shared" si="50"/>
        <v>20171129153736</v>
      </c>
      <c r="C732" s="1" t="str">
        <f t="shared" si="47"/>
        <v>20171129</v>
      </c>
      <c r="D732" s="11">
        <v>2017</v>
      </c>
      <c r="E732" s="11">
        <v>11</v>
      </c>
      <c r="F732" s="11">
        <v>29</v>
      </c>
      <c r="G732" s="11">
        <v>15</v>
      </c>
      <c r="H732" s="11">
        <v>37</v>
      </c>
      <c r="I732" s="11">
        <v>36</v>
      </c>
      <c r="J732" s="11">
        <v>420</v>
      </c>
      <c r="K732" s="17" t="s">
        <v>21</v>
      </c>
      <c r="L732" s="1" t="e">
        <f>IF(#REF!=#REF!,IF(K732="Stroke",IF(K733="Stroke",IF((J733-J732)&lt;0,1000+J733-J732,J733-J732),""),""),"")</f>
        <v>#REF!</v>
      </c>
      <c r="M732" s="11" t="s">
        <v>1</v>
      </c>
      <c r="N732" s="11" t="s">
        <v>2</v>
      </c>
      <c r="O732" s="11">
        <v>0</v>
      </c>
      <c r="P732" s="1" t="e">
        <f>IF(#REF!=#REF!,IF(K732="Stroke",IF(K733="Stroke",IF(#REF!=#REF!,IF(Q732=Q733,IF((J733-J732)&lt;0,1000+J733-J732-O732,J733-J732-O732),""),""),""),""),"")</f>
        <v>#REF!</v>
      </c>
      <c r="Q732" s="11">
        <v>1</v>
      </c>
      <c r="R732" s="1" t="e">
        <f>IF(#REF!&lt;&gt;#REF!,COUNTIFS($K$112:$K$1378,$K$112,#REF!,#REF!),"")</f>
        <v>#REF!</v>
      </c>
      <c r="S732" s="1" t="e">
        <f>IF(AND(#REF!&lt;&gt;#REF!,#REF!=#REF!,M732="positive",M733="negative"),1,"")</f>
        <v>#REF!</v>
      </c>
      <c r="T732" s="1" t="e">
        <f>IF(AND(#REF!=#REF!,K:K="stroke",M:M="positive",S732&lt;&gt;"1"),1,"")</f>
        <v>#REF!</v>
      </c>
      <c r="U732" s="1" t="e">
        <f>IF((AND(R732&lt;&gt;"",W732&lt;&gt;1,K:K="stroke",M:M="negative",#REF!=#REF!)),IF(W732&lt;&gt;0,"",1),"")</f>
        <v>#REF!</v>
      </c>
      <c r="V732" s="1" t="e">
        <f t="shared" si="48"/>
        <v>#REF!</v>
      </c>
      <c r="W732" s="1" t="e">
        <f>IF(#REF!&lt;&gt;#REF!,COUNTIFS($K$112:$K$1378,"up",#REF!,#REF!),"")</f>
        <v>#REF!</v>
      </c>
      <c r="X732" s="1" t="e">
        <f>IF(#REF!&lt;&gt;#REF!,COUNTIFS($K$112:$K$1378,"SRS",#REF!,#REF!),"")</f>
        <v>#REF!</v>
      </c>
      <c r="Y732" s="1" t="e">
        <f>IF(R732&lt;&gt;"",IF(R732=1,"",COUNTIFS($O$112:$O$1378,"&gt;40",#REF!,#REF!)),"")</f>
        <v>#REF!</v>
      </c>
      <c r="Z732" s="25"/>
    </row>
    <row r="733" spans="1:34" s="11" customFormat="1">
      <c r="A733" s="11">
        <f t="shared" si="49"/>
        <v>56256</v>
      </c>
      <c r="B733" s="16" t="str">
        <f t="shared" si="50"/>
        <v>20171129153736</v>
      </c>
      <c r="C733" s="1" t="str">
        <f t="shared" si="47"/>
        <v>20171129</v>
      </c>
      <c r="D733" s="11">
        <v>2017</v>
      </c>
      <c r="E733" s="11">
        <v>11</v>
      </c>
      <c r="F733" s="11">
        <v>29</v>
      </c>
      <c r="G733" s="11">
        <v>15</v>
      </c>
      <c r="H733" s="11">
        <v>37</v>
      </c>
      <c r="I733" s="11">
        <v>36</v>
      </c>
      <c r="J733" s="11">
        <v>428</v>
      </c>
      <c r="K733" s="17" t="s">
        <v>21</v>
      </c>
      <c r="L733" s="1" t="e">
        <f>IF(#REF!=#REF!,IF(K733="Stroke",IF(K734="Stroke",IF((J734-J733)&lt;0,1000+J734-J733,J734-J733),""),""),"")</f>
        <v>#REF!</v>
      </c>
      <c r="M733" s="11" t="s">
        <v>1</v>
      </c>
      <c r="N733" s="11" t="s">
        <v>2</v>
      </c>
      <c r="O733" s="11">
        <v>0</v>
      </c>
      <c r="P733" s="1" t="e">
        <f>IF(#REF!=#REF!,IF(K733="Stroke",IF(K734="Stroke",IF(#REF!=#REF!,IF(Q733=Q734,IF((J734-J733)&lt;0,1000+J734-J733-O733,J734-J733-O733),""),""),""),""),"")</f>
        <v>#REF!</v>
      </c>
      <c r="Q733" s="11">
        <v>1</v>
      </c>
      <c r="R733" s="1" t="e">
        <f>IF(#REF!&lt;&gt;#REF!,COUNTIFS($K$112:$K$1378,$K$112,#REF!,#REF!),"")</f>
        <v>#REF!</v>
      </c>
      <c r="S733" s="1" t="e">
        <f>IF(AND(#REF!&lt;&gt;#REF!,#REF!=#REF!,M733="positive",M734="negative"),1,"")</f>
        <v>#REF!</v>
      </c>
      <c r="T733" s="1" t="e">
        <f>IF(AND(#REF!=#REF!,K:K="stroke",M:M="positive",S733&lt;&gt;"1"),1,"")</f>
        <v>#REF!</v>
      </c>
      <c r="U733" s="1" t="e">
        <f>IF((AND(R733&lt;&gt;"",W733&lt;&gt;1,K:K="stroke",M:M="negative",#REF!=#REF!)),IF(W733&lt;&gt;0,"",1),"")</f>
        <v>#REF!</v>
      </c>
      <c r="V733" s="1" t="e">
        <f t="shared" si="48"/>
        <v>#REF!</v>
      </c>
      <c r="W733" s="1" t="e">
        <f>IF(#REF!&lt;&gt;#REF!,COUNTIFS($K$112:$K$1378,"up",#REF!,#REF!),"")</f>
        <v>#REF!</v>
      </c>
      <c r="X733" s="1" t="e">
        <f>IF(#REF!&lt;&gt;#REF!,COUNTIFS($K$112:$K$1378,"SRS",#REF!,#REF!),"")</f>
        <v>#REF!</v>
      </c>
      <c r="Y733" s="1" t="e">
        <f>IF(R733&lt;&gt;"",IF(R733=1,"",COUNTIFS($O$112:$O$1378,"&gt;40",#REF!,#REF!)),"")</f>
        <v>#REF!</v>
      </c>
      <c r="Z733" s="25"/>
    </row>
    <row r="734" spans="1:34" s="11" customFormat="1">
      <c r="A734" s="11">
        <f t="shared" si="49"/>
        <v>56256</v>
      </c>
      <c r="B734" s="16" t="str">
        <f t="shared" si="50"/>
        <v>20171129153736</v>
      </c>
      <c r="C734" s="1" t="str">
        <f t="shared" si="47"/>
        <v>20171129</v>
      </c>
      <c r="D734" s="11">
        <v>2017</v>
      </c>
      <c r="E734" s="11">
        <v>11</v>
      </c>
      <c r="F734" s="11">
        <v>29</v>
      </c>
      <c r="G734" s="11">
        <v>15</v>
      </c>
      <c r="H734" s="11">
        <v>37</v>
      </c>
      <c r="I734" s="11">
        <v>36</v>
      </c>
      <c r="J734" s="11">
        <v>436</v>
      </c>
      <c r="K734" s="17" t="s">
        <v>21</v>
      </c>
      <c r="L734" s="1" t="e">
        <f>IF(#REF!=#REF!,IF(K734="Stroke",IF(K735="Stroke",IF((J735-J734)&lt;0,1000+J735-J734,J735-J734),""),""),"")</f>
        <v>#REF!</v>
      </c>
      <c r="M734" s="11" t="s">
        <v>1</v>
      </c>
      <c r="N734" s="11" t="s">
        <v>2</v>
      </c>
      <c r="O734" s="11">
        <v>0</v>
      </c>
      <c r="P734" s="1" t="e">
        <f>IF(#REF!=#REF!,IF(K734="Stroke",IF(K735="Stroke",IF(#REF!=#REF!,IF(Q734=Q735,IF((J735-J734)&lt;0,1000+J735-J734-O734,J735-J734-O734),""),""),""),""),"")</f>
        <v>#REF!</v>
      </c>
      <c r="Q734" s="11">
        <v>1</v>
      </c>
      <c r="R734" s="1" t="e">
        <f>IF(#REF!&lt;&gt;#REF!,COUNTIFS($K$112:$K$1378,$K$112,#REF!,#REF!),"")</f>
        <v>#REF!</v>
      </c>
      <c r="S734" s="1" t="e">
        <f>IF(AND(#REF!&lt;&gt;#REF!,#REF!=#REF!,M734="positive",M735="negative"),1,"")</f>
        <v>#REF!</v>
      </c>
      <c r="T734" s="1" t="e">
        <f>IF(AND(#REF!=#REF!,K:K="stroke",M:M="positive",S734&lt;&gt;"1"),1,"")</f>
        <v>#REF!</v>
      </c>
      <c r="U734" s="1" t="e">
        <f>IF((AND(R734&lt;&gt;"",W734&lt;&gt;1,K:K="stroke",M:M="negative",#REF!=#REF!)),IF(W734&lt;&gt;0,"",1),"")</f>
        <v>#REF!</v>
      </c>
      <c r="V734" s="1" t="e">
        <f t="shared" si="48"/>
        <v>#REF!</v>
      </c>
      <c r="W734" s="1" t="e">
        <f>IF(#REF!&lt;&gt;#REF!,COUNTIFS($K$112:$K$1378,"up",#REF!,#REF!),"")</f>
        <v>#REF!</v>
      </c>
      <c r="X734" s="1" t="e">
        <f>IF(#REF!&lt;&gt;#REF!,COUNTIFS($K$112:$K$1378,"SRS",#REF!,#REF!),"")</f>
        <v>#REF!</v>
      </c>
      <c r="Y734" s="1" t="e">
        <f>IF(R734&lt;&gt;"",IF(R734=1,"",COUNTIFS($O$112:$O$1378,"&gt;40",#REF!,#REF!)),"")</f>
        <v>#REF!</v>
      </c>
      <c r="Z734" s="25"/>
    </row>
    <row r="735" spans="1:34" s="11" customFormat="1">
      <c r="A735" s="11">
        <f t="shared" si="49"/>
        <v>56256</v>
      </c>
      <c r="B735" s="16" t="str">
        <f t="shared" si="50"/>
        <v>20171129153736</v>
      </c>
      <c r="C735" s="1" t="str">
        <f t="shared" si="47"/>
        <v>20171129</v>
      </c>
      <c r="D735" s="11">
        <v>2017</v>
      </c>
      <c r="E735" s="11">
        <v>11</v>
      </c>
      <c r="F735" s="11">
        <v>29</v>
      </c>
      <c r="G735" s="11">
        <v>15</v>
      </c>
      <c r="H735" s="11">
        <v>37</v>
      </c>
      <c r="I735" s="11">
        <v>36</v>
      </c>
      <c r="J735" s="11">
        <v>444</v>
      </c>
      <c r="K735" s="17" t="s">
        <v>21</v>
      </c>
      <c r="L735" s="1" t="e">
        <f>IF(#REF!=#REF!,IF(K735="Stroke",IF(K736="Stroke",IF((J736-J735)&lt;0,1000+J736-J735,J736-J735),""),""),"")</f>
        <v>#REF!</v>
      </c>
      <c r="M735" s="11" t="s">
        <v>1</v>
      </c>
      <c r="N735" s="11" t="s">
        <v>2</v>
      </c>
      <c r="O735" s="11">
        <v>0</v>
      </c>
      <c r="P735" s="1" t="e">
        <f>IF(#REF!=#REF!,IF(K735="Stroke",IF(K736="Stroke",IF(#REF!=#REF!,IF(Q735=Q736,IF((J736-J735)&lt;0,1000+J736-J735-O735,J736-J735-O735),""),""),""),""),"")</f>
        <v>#REF!</v>
      </c>
      <c r="Q735" s="11">
        <v>1</v>
      </c>
      <c r="R735" s="1" t="e">
        <f>IF(#REF!&lt;&gt;#REF!,COUNTIFS($K$112:$K$1378,$K$112,#REF!,#REF!),"")</f>
        <v>#REF!</v>
      </c>
      <c r="S735" s="1" t="e">
        <f>IF(AND(#REF!&lt;&gt;#REF!,#REF!=#REF!,M735="positive",M736="negative"),1,"")</f>
        <v>#REF!</v>
      </c>
      <c r="T735" s="1" t="e">
        <f>IF(AND(#REF!=#REF!,K:K="stroke",M:M="positive",S735&lt;&gt;"1"),1,"")</f>
        <v>#REF!</v>
      </c>
      <c r="U735" s="1" t="e">
        <f>IF((AND(R735&lt;&gt;"",W735&lt;&gt;1,K:K="stroke",M:M="negative",#REF!=#REF!)),IF(W735&lt;&gt;0,"",1),"")</f>
        <v>#REF!</v>
      </c>
      <c r="V735" s="1" t="e">
        <f t="shared" si="48"/>
        <v>#REF!</v>
      </c>
      <c r="W735" s="1" t="e">
        <f>IF(#REF!&lt;&gt;#REF!,COUNTIFS($K$112:$K$1378,"up",#REF!,#REF!),"")</f>
        <v>#REF!</v>
      </c>
      <c r="X735" s="1" t="e">
        <f>IF(#REF!&lt;&gt;#REF!,COUNTIFS($K$112:$K$1378,"SRS",#REF!,#REF!),"")</f>
        <v>#REF!</v>
      </c>
      <c r="Y735" s="1" t="e">
        <f>IF(R735&lt;&gt;"",IF(R735=1,"",COUNTIFS($O$112:$O$1378,"&gt;40",#REF!,#REF!)),"")</f>
        <v>#REF!</v>
      </c>
      <c r="Z735" s="25"/>
    </row>
    <row r="736" spans="1:34" s="11" customFormat="1">
      <c r="A736" s="11">
        <f t="shared" si="49"/>
        <v>56256</v>
      </c>
      <c r="B736" s="16" t="str">
        <f t="shared" si="50"/>
        <v>20171129153736</v>
      </c>
      <c r="C736" s="1" t="str">
        <f t="shared" si="47"/>
        <v>20171129</v>
      </c>
      <c r="D736" s="11">
        <v>2017</v>
      </c>
      <c r="E736" s="11">
        <v>11</v>
      </c>
      <c r="F736" s="11">
        <v>29</v>
      </c>
      <c r="G736" s="11">
        <v>15</v>
      </c>
      <c r="H736" s="11">
        <v>37</v>
      </c>
      <c r="I736" s="11">
        <v>36</v>
      </c>
      <c r="J736" s="11">
        <v>457</v>
      </c>
      <c r="K736" s="17" t="s">
        <v>21</v>
      </c>
      <c r="L736" s="1" t="e">
        <f>IF(#REF!=#REF!,IF(K736="Stroke",IF(K737="Stroke",IF((J737-J736)&lt;0,1000+J737-J736,J737-J736),""),""),"")</f>
        <v>#REF!</v>
      </c>
      <c r="M736" s="11" t="s">
        <v>1</v>
      </c>
      <c r="N736" s="11" t="s">
        <v>2</v>
      </c>
      <c r="O736" s="11">
        <v>0</v>
      </c>
      <c r="P736" s="1" t="e">
        <f>IF(#REF!=#REF!,IF(K736="Stroke",IF(K737="Stroke",IF(#REF!=#REF!,IF(Q736=Q737,IF((J737-J736)&lt;0,1000+J737-J736-O736,J737-J736-O736),""),""),""),""),"")</f>
        <v>#REF!</v>
      </c>
      <c r="Q736" s="11">
        <v>1</v>
      </c>
      <c r="R736" s="1" t="e">
        <f>IF(#REF!&lt;&gt;#REF!,COUNTIFS($K$112:$K$1378,$K$112,#REF!,#REF!),"")</f>
        <v>#REF!</v>
      </c>
      <c r="S736" s="1" t="e">
        <f>IF(AND(#REF!&lt;&gt;#REF!,#REF!=#REF!,M736="positive",M737="negative"),1,"")</f>
        <v>#REF!</v>
      </c>
      <c r="T736" s="1" t="e">
        <f>IF(AND(#REF!=#REF!,K:K="stroke",M:M="positive",S736&lt;&gt;"1"),1,"")</f>
        <v>#REF!</v>
      </c>
      <c r="U736" s="1" t="e">
        <f>IF((AND(R736&lt;&gt;"",W736&lt;&gt;1,K:K="stroke",M:M="negative",#REF!=#REF!)),IF(W736&lt;&gt;0,"",1),"")</f>
        <v>#REF!</v>
      </c>
      <c r="V736" s="1" t="e">
        <f t="shared" si="48"/>
        <v>#REF!</v>
      </c>
      <c r="W736" s="1" t="e">
        <f>IF(#REF!&lt;&gt;#REF!,COUNTIFS($K$112:$K$1378,"up",#REF!,#REF!),"")</f>
        <v>#REF!</v>
      </c>
      <c r="X736" s="1" t="e">
        <f>IF(#REF!&lt;&gt;#REF!,COUNTIFS($K$112:$K$1378,"SRS",#REF!,#REF!),"")</f>
        <v>#REF!</v>
      </c>
      <c r="Y736" s="1" t="e">
        <f>IF(R736&lt;&gt;"",IF(R736=1,"",COUNTIFS($O$112:$O$1378,"&gt;40",#REF!,#REF!)),"")</f>
        <v>#REF!</v>
      </c>
      <c r="Z736" s="25"/>
    </row>
    <row r="737" spans="1:34" s="11" customFormat="1">
      <c r="A737" s="11">
        <f t="shared" si="49"/>
        <v>56256</v>
      </c>
      <c r="B737" s="16" t="str">
        <f t="shared" si="50"/>
        <v>20171129153736</v>
      </c>
      <c r="C737" s="1" t="str">
        <f t="shared" ref="C737:C800" si="51">CONCATENATE(D737,E737,F737)</f>
        <v>20171129</v>
      </c>
      <c r="D737" s="11">
        <v>2017</v>
      </c>
      <c r="E737" s="11">
        <v>11</v>
      </c>
      <c r="F737" s="11">
        <v>29</v>
      </c>
      <c r="G737" s="11">
        <v>15</v>
      </c>
      <c r="H737" s="11">
        <v>37</v>
      </c>
      <c r="I737" s="11">
        <v>36</v>
      </c>
      <c r="J737" s="11">
        <v>466</v>
      </c>
      <c r="K737" s="17" t="s">
        <v>21</v>
      </c>
      <c r="L737" s="1" t="e">
        <f>IF(#REF!=#REF!,IF(K737="Stroke",IF(K738="Stroke",IF((J738-J737)&lt;0,1000+J738-J737,J738-J737),""),""),"")</f>
        <v>#REF!</v>
      </c>
      <c r="M737" s="11" t="s">
        <v>1</v>
      </c>
      <c r="N737" s="11" t="s">
        <v>2</v>
      </c>
      <c r="O737" s="11">
        <v>0</v>
      </c>
      <c r="P737" s="1" t="e">
        <f>IF(#REF!=#REF!,IF(K737="Stroke",IF(K738="Stroke",IF(#REF!=#REF!,IF(Q737=Q738,IF((J738-J737)&lt;0,1000+J738-J737-O737,J738-J737-O737),""),""),""),""),"")</f>
        <v>#REF!</v>
      </c>
      <c r="Q737" s="11">
        <v>1</v>
      </c>
      <c r="R737" s="1" t="e">
        <f>IF(#REF!&lt;&gt;#REF!,COUNTIFS($K$112:$K$1378,$K$112,#REF!,#REF!),"")</f>
        <v>#REF!</v>
      </c>
      <c r="S737" s="1" t="e">
        <f>IF(AND(#REF!&lt;&gt;#REF!,#REF!=#REF!,M737="positive",M738="negative"),1,"")</f>
        <v>#REF!</v>
      </c>
      <c r="T737" s="1" t="e">
        <f>IF(AND(#REF!=#REF!,K:K="stroke",M:M="positive",S737&lt;&gt;"1"),1,"")</f>
        <v>#REF!</v>
      </c>
      <c r="U737" s="1" t="e">
        <f>IF((AND(R737&lt;&gt;"",W737&lt;&gt;1,K:K="stroke",M:M="negative",#REF!=#REF!)),IF(W737&lt;&gt;0,"",1),"")</f>
        <v>#REF!</v>
      </c>
      <c r="V737" s="1" t="e">
        <f t="shared" si="48"/>
        <v>#REF!</v>
      </c>
      <c r="W737" s="1" t="e">
        <f>IF(#REF!&lt;&gt;#REF!,COUNTIFS($K$112:$K$1378,"up",#REF!,#REF!),"")</f>
        <v>#REF!</v>
      </c>
      <c r="X737" s="1" t="e">
        <f>IF(#REF!&lt;&gt;#REF!,COUNTIFS($K$112:$K$1378,"SRS",#REF!,#REF!),"")</f>
        <v>#REF!</v>
      </c>
      <c r="Y737" s="1" t="e">
        <f>IF(R737&lt;&gt;"",IF(R737=1,"",COUNTIFS($O$112:$O$1378,"&gt;40",#REF!,#REF!)),"")</f>
        <v>#REF!</v>
      </c>
      <c r="Z737" s="25"/>
    </row>
    <row r="738" spans="1:34" s="11" customFormat="1">
      <c r="A738" s="11">
        <f t="shared" si="49"/>
        <v>56256</v>
      </c>
      <c r="B738" s="16" t="str">
        <f t="shared" si="50"/>
        <v>20171129153736</v>
      </c>
      <c r="C738" s="1" t="str">
        <f t="shared" si="51"/>
        <v>20171129</v>
      </c>
      <c r="D738" s="11">
        <v>2017</v>
      </c>
      <c r="E738" s="11">
        <v>11</v>
      </c>
      <c r="F738" s="11">
        <v>29</v>
      </c>
      <c r="G738" s="11">
        <v>15</v>
      </c>
      <c r="H738" s="11">
        <v>37</v>
      </c>
      <c r="I738" s="11">
        <v>36</v>
      </c>
      <c r="J738" s="11">
        <v>481</v>
      </c>
      <c r="K738" s="17" t="s">
        <v>21</v>
      </c>
      <c r="L738" s="1" t="e">
        <f>IF(#REF!=#REF!,IF(K738="Stroke",IF(K739="Stroke",IF((J739-J738)&lt;0,1000+J739-J738,J739-J738),""),""),"")</f>
        <v>#REF!</v>
      </c>
      <c r="M738" s="11" t="s">
        <v>1</v>
      </c>
      <c r="N738" s="11" t="s">
        <v>2</v>
      </c>
      <c r="O738" s="11">
        <v>0</v>
      </c>
      <c r="P738" s="1" t="e">
        <f>IF(#REF!=#REF!,IF(K738="Stroke",IF(K739="Stroke",IF(#REF!=#REF!,IF(Q738=Q739,IF((J739-J738)&lt;0,1000+J739-J738-O738,J739-J738-O738),""),""),""),""),"")</f>
        <v>#REF!</v>
      </c>
      <c r="Q738" s="11">
        <v>1</v>
      </c>
      <c r="R738" s="1" t="e">
        <f>IF(#REF!&lt;&gt;#REF!,COUNTIFS($K$112:$K$1378,$K$112,#REF!,#REF!),"")</f>
        <v>#REF!</v>
      </c>
      <c r="S738" s="1" t="e">
        <f>IF(AND(#REF!&lt;&gt;#REF!,#REF!=#REF!,M738="positive",M739="negative"),1,"")</f>
        <v>#REF!</v>
      </c>
      <c r="T738" s="1" t="e">
        <f>IF(AND(#REF!=#REF!,K:K="stroke",M:M="positive",S738&lt;&gt;"1"),1,"")</f>
        <v>#REF!</v>
      </c>
      <c r="U738" s="1" t="e">
        <f>IF((AND(R738&lt;&gt;"",W738&lt;&gt;1,K:K="stroke",M:M="negative",#REF!=#REF!)),IF(W738&lt;&gt;0,"",1),"")</f>
        <v>#REF!</v>
      </c>
      <c r="V738" s="1" t="e">
        <f t="shared" si="48"/>
        <v>#REF!</v>
      </c>
      <c r="W738" s="1" t="e">
        <f>IF(#REF!&lt;&gt;#REF!,COUNTIFS($K$112:$K$1378,"up",#REF!,#REF!),"")</f>
        <v>#REF!</v>
      </c>
      <c r="X738" s="1" t="e">
        <f>IF(#REF!&lt;&gt;#REF!,COUNTIFS($K$112:$K$1378,"SRS",#REF!,#REF!),"")</f>
        <v>#REF!</v>
      </c>
      <c r="Y738" s="1" t="e">
        <f>IF(R738&lt;&gt;"",IF(R738=1,"",COUNTIFS($O$112:$O$1378,"&gt;40",#REF!,#REF!)),"")</f>
        <v>#REF!</v>
      </c>
      <c r="Z738" s="25"/>
    </row>
    <row r="739" spans="1:34" s="11" customFormat="1">
      <c r="A739" s="11">
        <f t="shared" si="49"/>
        <v>56256</v>
      </c>
      <c r="B739" s="16" t="str">
        <f t="shared" si="50"/>
        <v>20171129153736</v>
      </c>
      <c r="C739" s="1" t="str">
        <f t="shared" si="51"/>
        <v>20171129</v>
      </c>
      <c r="D739" s="11">
        <v>2017</v>
      </c>
      <c r="E739" s="11">
        <v>11</v>
      </c>
      <c r="F739" s="11">
        <v>29</v>
      </c>
      <c r="G739" s="11">
        <v>15</v>
      </c>
      <c r="H739" s="11">
        <v>37</v>
      </c>
      <c r="I739" s="11">
        <v>36</v>
      </c>
      <c r="J739" s="11">
        <v>506</v>
      </c>
      <c r="K739" s="17" t="s">
        <v>21</v>
      </c>
      <c r="L739" s="1" t="e">
        <f>IF(#REF!=#REF!,IF(K739="Stroke",IF(K740="Stroke",IF((J740-J739)&lt;0,1000+J740-J739,J740-J739),""),""),"")</f>
        <v>#REF!</v>
      </c>
      <c r="M739" s="11" t="s">
        <v>1</v>
      </c>
      <c r="N739" s="11" t="s">
        <v>2</v>
      </c>
      <c r="O739" s="11">
        <v>0</v>
      </c>
      <c r="P739" s="1" t="e">
        <f>IF(#REF!=#REF!,IF(K739="Stroke",IF(K740="Stroke",IF(#REF!=#REF!,IF(Q739=Q740,IF((J740-J739)&lt;0,1000+J740-J739-O739,J740-J739-O739),""),""),""),""),"")</f>
        <v>#REF!</v>
      </c>
      <c r="Q739" s="11">
        <v>1</v>
      </c>
      <c r="R739" s="1" t="e">
        <f>IF(#REF!&lt;&gt;#REF!,COUNTIFS($K$112:$K$1378,$K$112,#REF!,#REF!),"")</f>
        <v>#REF!</v>
      </c>
      <c r="S739" s="1" t="e">
        <f>IF(AND(#REF!&lt;&gt;#REF!,#REF!=#REF!,M739="positive",M740="negative"),1,"")</f>
        <v>#REF!</v>
      </c>
      <c r="T739" s="1" t="e">
        <f>IF(AND(#REF!=#REF!,K:K="stroke",M:M="positive",S739&lt;&gt;"1"),1,"")</f>
        <v>#REF!</v>
      </c>
      <c r="U739" s="1" t="e">
        <f>IF((AND(R739&lt;&gt;"",W739&lt;&gt;1,K:K="stroke",M:M="negative",#REF!=#REF!)),IF(W739&lt;&gt;0,"",1),"")</f>
        <v>#REF!</v>
      </c>
      <c r="V739" s="1" t="e">
        <f t="shared" si="48"/>
        <v>#REF!</v>
      </c>
      <c r="W739" s="1" t="e">
        <f>IF(#REF!&lt;&gt;#REF!,COUNTIFS($K$112:$K$1378,"up",#REF!,#REF!),"")</f>
        <v>#REF!</v>
      </c>
      <c r="X739" s="1" t="e">
        <f>IF(#REF!&lt;&gt;#REF!,COUNTIFS($K$112:$K$1378,"SRS",#REF!,#REF!),"")</f>
        <v>#REF!</v>
      </c>
      <c r="Y739" s="1" t="e">
        <f>IF(R739&lt;&gt;"",IF(R739=1,"",COUNTIFS($O$112:$O$1378,"&gt;40",#REF!,#REF!)),"")</f>
        <v>#REF!</v>
      </c>
      <c r="Z739" s="25"/>
    </row>
    <row r="740" spans="1:34" s="11" customFormat="1">
      <c r="A740" s="11">
        <f t="shared" si="49"/>
        <v>56256</v>
      </c>
      <c r="B740" s="16" t="str">
        <f t="shared" si="50"/>
        <v>20171129153736</v>
      </c>
      <c r="C740" s="1" t="str">
        <f t="shared" si="51"/>
        <v>20171129</v>
      </c>
      <c r="D740" s="11">
        <v>2017</v>
      </c>
      <c r="E740" s="11">
        <v>11</v>
      </c>
      <c r="F740" s="11">
        <v>29</v>
      </c>
      <c r="G740" s="11">
        <v>15</v>
      </c>
      <c r="H740" s="11">
        <v>37</v>
      </c>
      <c r="I740" s="11">
        <v>36</v>
      </c>
      <c r="J740" s="11">
        <v>518</v>
      </c>
      <c r="K740" s="17" t="s">
        <v>21</v>
      </c>
      <c r="L740" s="1" t="e">
        <f>IF(#REF!=#REF!,IF(K740="Stroke",IF(K741="Stroke",IF((J741-J740)&lt;0,1000+J741-J740,J741-J740),""),""),"")</f>
        <v>#REF!</v>
      </c>
      <c r="M740" s="11" t="s">
        <v>1</v>
      </c>
      <c r="N740" s="11" t="s">
        <v>2</v>
      </c>
      <c r="O740" s="11">
        <v>0</v>
      </c>
      <c r="P740" s="1" t="e">
        <f>IF(#REF!=#REF!,IF(K740="Stroke",IF(K741="Stroke",IF(#REF!=#REF!,IF(Q740=Q741,IF((J741-J740)&lt;0,1000+J741-J740-O740,J741-J740-O740),""),""),""),""),"")</f>
        <v>#REF!</v>
      </c>
      <c r="Q740" s="11">
        <v>1</v>
      </c>
      <c r="R740" s="1" t="e">
        <f>IF(#REF!&lt;&gt;#REF!,COUNTIFS($K$112:$K$1378,$K$112,#REF!,#REF!),"")</f>
        <v>#REF!</v>
      </c>
      <c r="S740" s="1" t="e">
        <f>IF(AND(#REF!&lt;&gt;#REF!,#REF!=#REF!,M740="positive",M741="negative"),1,"")</f>
        <v>#REF!</v>
      </c>
      <c r="T740" s="1" t="e">
        <f>IF(AND(#REF!=#REF!,K:K="stroke",M:M="positive",S740&lt;&gt;"1"),1,"")</f>
        <v>#REF!</v>
      </c>
      <c r="U740" s="1" t="e">
        <f>IF((AND(R740&lt;&gt;"",W740&lt;&gt;1,K:K="stroke",M:M="negative",#REF!=#REF!)),IF(W740&lt;&gt;0,"",1),"")</f>
        <v>#REF!</v>
      </c>
      <c r="V740" s="1" t="e">
        <f t="shared" si="48"/>
        <v>#REF!</v>
      </c>
      <c r="W740" s="1" t="e">
        <f>IF(#REF!&lt;&gt;#REF!,COUNTIFS($K$112:$K$1378,"up",#REF!,#REF!),"")</f>
        <v>#REF!</v>
      </c>
      <c r="X740" s="1" t="e">
        <f>IF(#REF!&lt;&gt;#REF!,COUNTIFS($K$112:$K$1378,"SRS",#REF!,#REF!),"")</f>
        <v>#REF!</v>
      </c>
      <c r="Y740" s="1" t="e">
        <f>IF(R740&lt;&gt;"",IF(R740=1,"",COUNTIFS($O$112:$O$1378,"&gt;40",#REF!,#REF!)),"")</f>
        <v>#REF!</v>
      </c>
      <c r="Z740" s="25"/>
    </row>
    <row r="741" spans="1:34" s="5" customFormat="1">
      <c r="A741" s="11">
        <f t="shared" si="49"/>
        <v>56256</v>
      </c>
      <c r="B741" s="16" t="str">
        <f t="shared" si="50"/>
        <v>20171129153736</v>
      </c>
      <c r="C741" s="1" t="str">
        <f t="shared" si="51"/>
        <v>20171129</v>
      </c>
      <c r="D741" s="11">
        <v>2017</v>
      </c>
      <c r="E741" s="11">
        <v>11</v>
      </c>
      <c r="F741" s="11">
        <v>29</v>
      </c>
      <c r="G741" s="11">
        <v>15</v>
      </c>
      <c r="H741" s="11">
        <v>37</v>
      </c>
      <c r="I741" s="11">
        <v>36</v>
      </c>
      <c r="J741" s="11">
        <v>524</v>
      </c>
      <c r="K741" s="17" t="s">
        <v>21</v>
      </c>
      <c r="L741" s="1" t="e">
        <f>IF(#REF!=#REF!,IF(K741="Stroke",IF(K742="Stroke",IF((J742-J741)&lt;0,1000+J742-J741,J742-J741),""),""),"")</f>
        <v>#REF!</v>
      </c>
      <c r="M741" s="11" t="s">
        <v>1</v>
      </c>
      <c r="N741" s="11" t="s">
        <v>2</v>
      </c>
      <c r="O741" s="11">
        <v>0</v>
      </c>
      <c r="P741" s="1" t="e">
        <f>IF(#REF!=#REF!,IF(K741="Stroke",IF(K742="Stroke",IF(#REF!=#REF!,IF(Q741=Q742,IF((J742-J741)&lt;0,1000+J742-J741-O741,J742-J741-O741),""),""),""),""),"")</f>
        <v>#REF!</v>
      </c>
      <c r="Q741" s="11">
        <v>1</v>
      </c>
      <c r="R741" s="1" t="e">
        <f>IF(#REF!&lt;&gt;#REF!,COUNTIFS($K$112:$K$1378,$K$112,#REF!,#REF!),"")</f>
        <v>#REF!</v>
      </c>
      <c r="S741" s="1" t="e">
        <f>IF(AND(#REF!&lt;&gt;#REF!,#REF!=#REF!,M741="positive",M742="negative"),1,"")</f>
        <v>#REF!</v>
      </c>
      <c r="T741" s="1" t="e">
        <f>IF(AND(#REF!=#REF!,K:K="stroke",M:M="positive",S741&lt;&gt;"1"),1,"")</f>
        <v>#REF!</v>
      </c>
      <c r="U741" s="1" t="e">
        <f>IF((AND(R741&lt;&gt;"",W741&lt;&gt;1,K:K="stroke",M:M="negative",#REF!=#REF!)),IF(W741&lt;&gt;0,"",1),"")</f>
        <v>#REF!</v>
      </c>
      <c r="V741" s="1" t="e">
        <f t="shared" si="48"/>
        <v>#REF!</v>
      </c>
      <c r="W741" s="1" t="e">
        <f>IF(#REF!&lt;&gt;#REF!,COUNTIFS($K$112:$K$1378,"up",#REF!,#REF!),"")</f>
        <v>#REF!</v>
      </c>
      <c r="X741" s="1" t="e">
        <f>IF(#REF!&lt;&gt;#REF!,COUNTIFS($K$112:$K$1378,"SRS",#REF!,#REF!),"")</f>
        <v>#REF!</v>
      </c>
      <c r="Y741" s="1" t="e">
        <f>IF(R741&lt;&gt;"",IF(R741=1,"",COUNTIFS($O$112:$O$1378,"&gt;40",#REF!,#REF!)),"")</f>
        <v>#REF!</v>
      </c>
      <c r="Z741" s="25"/>
      <c r="AA741" s="11"/>
      <c r="AB741" s="11"/>
      <c r="AC741" s="11"/>
      <c r="AD741" s="11"/>
      <c r="AE741" s="11"/>
      <c r="AF741" s="11"/>
      <c r="AG741" s="11"/>
      <c r="AH741" s="11"/>
    </row>
    <row r="742" spans="1:34">
      <c r="A742" s="11">
        <f t="shared" si="49"/>
        <v>56256</v>
      </c>
      <c r="B742" s="16" t="str">
        <f t="shared" si="50"/>
        <v>20171129153736</v>
      </c>
      <c r="C742" s="1" t="str">
        <f t="shared" si="51"/>
        <v>20171129</v>
      </c>
      <c r="D742" s="11">
        <v>2017</v>
      </c>
      <c r="E742" s="11">
        <v>11</v>
      </c>
      <c r="F742" s="11">
        <v>29</v>
      </c>
      <c r="G742" s="11">
        <v>15</v>
      </c>
      <c r="H742" s="11">
        <v>37</v>
      </c>
      <c r="I742" s="11">
        <v>36</v>
      </c>
      <c r="J742" s="11">
        <v>531</v>
      </c>
      <c r="K742" s="17" t="s">
        <v>21</v>
      </c>
      <c r="L742" s="1" t="e">
        <f>IF(#REF!=#REF!,IF(K742="Stroke",IF(K743="Stroke",IF((J743-J742)&lt;0,1000+J743-J742,J743-J742),""),""),"")</f>
        <v>#REF!</v>
      </c>
      <c r="M742" s="11" t="s">
        <v>1</v>
      </c>
      <c r="N742" s="11" t="s">
        <v>2</v>
      </c>
      <c r="O742" s="11">
        <v>0</v>
      </c>
      <c r="P742" s="1" t="e">
        <f>IF(#REF!=#REF!,IF(K742="Stroke",IF(K743="Stroke",IF(#REF!=#REF!,IF(Q742=Q743,IF((J743-J742)&lt;0,1000+J743-J742-O742,J743-J742-O742),""),""),""),""),"")</f>
        <v>#REF!</v>
      </c>
      <c r="Q742" s="11">
        <v>1</v>
      </c>
      <c r="R742" s="1" t="e">
        <f>IF(#REF!&lt;&gt;#REF!,COUNTIFS($K$112:$K$1378,$K$112,#REF!,#REF!),"")</f>
        <v>#REF!</v>
      </c>
      <c r="S742" s="1" t="e">
        <f>IF(AND(#REF!&lt;&gt;#REF!,#REF!=#REF!,M742="positive",M743="negative"),1,"")</f>
        <v>#REF!</v>
      </c>
      <c r="T742" s="1" t="e">
        <f>IF(AND(#REF!=#REF!,K:K="stroke",M:M="positive",S742&lt;&gt;"1"),1,"")</f>
        <v>#REF!</v>
      </c>
      <c r="U742" s="1" t="e">
        <f>IF((AND(R742&lt;&gt;"",W742&lt;&gt;1,K:K="stroke",M:M="negative",#REF!=#REF!)),IF(W742&lt;&gt;0,"",1),"")</f>
        <v>#REF!</v>
      </c>
      <c r="V742" s="1" t="e">
        <f t="shared" si="48"/>
        <v>#REF!</v>
      </c>
      <c r="W742" s="1" t="e">
        <f>IF(#REF!&lt;&gt;#REF!,COUNTIFS($K$112:$K$1378,"up",#REF!,#REF!),"")</f>
        <v>#REF!</v>
      </c>
      <c r="X742" s="1" t="e">
        <f>IF(#REF!&lt;&gt;#REF!,COUNTIFS($K$112:$K$1378,"SRS",#REF!,#REF!),"")</f>
        <v>#REF!</v>
      </c>
      <c r="Y742" s="1" t="e">
        <f>IF(R742&lt;&gt;"",IF(R742=1,"",COUNTIFS($O$112:$O$1378,"&gt;40",#REF!,#REF!)),"")</f>
        <v>#REF!</v>
      </c>
      <c r="Z742" s="25"/>
      <c r="AA742" s="11"/>
      <c r="AB742" s="11"/>
      <c r="AC742" s="11"/>
      <c r="AD742" s="11"/>
      <c r="AE742" s="11"/>
      <c r="AF742" s="11"/>
      <c r="AG742" s="11"/>
      <c r="AH742" s="11"/>
    </row>
    <row r="743" spans="1:34">
      <c r="A743" s="11">
        <f t="shared" si="49"/>
        <v>56256</v>
      </c>
      <c r="B743" s="16" t="str">
        <f t="shared" si="50"/>
        <v>20171129153736</v>
      </c>
      <c r="C743" s="1" t="str">
        <f t="shared" si="51"/>
        <v>20171129</v>
      </c>
      <c r="D743" s="11">
        <v>2017</v>
      </c>
      <c r="E743" s="11">
        <v>11</v>
      </c>
      <c r="F743" s="11">
        <v>29</v>
      </c>
      <c r="G743" s="11">
        <v>15</v>
      </c>
      <c r="H743" s="11">
        <v>37</v>
      </c>
      <c r="I743" s="11">
        <v>36</v>
      </c>
      <c r="J743" s="11">
        <v>583</v>
      </c>
      <c r="K743" s="17" t="s">
        <v>21</v>
      </c>
      <c r="L743" s="1" t="e">
        <f>IF(#REF!=#REF!,IF(K743="Stroke",IF(K744="Stroke",IF((J744-J743)&lt;0,1000+J744-J743,J744-J743),""),""),"")</f>
        <v>#REF!</v>
      </c>
      <c r="M743" s="11" t="s">
        <v>1</v>
      </c>
      <c r="N743" s="11" t="s">
        <v>2</v>
      </c>
      <c r="O743" s="11">
        <v>0</v>
      </c>
      <c r="P743" s="1" t="e">
        <f>IF(#REF!=#REF!,IF(K743="Stroke",IF(K744="Stroke",IF(#REF!=#REF!,IF(Q743=Q744,IF((J744-J743)&lt;0,1000+J744-J743-O743,J744-J743-O743),""),""),""),""),"")</f>
        <v>#REF!</v>
      </c>
      <c r="Q743" s="11">
        <v>1</v>
      </c>
      <c r="R743" s="1" t="e">
        <f>IF(#REF!&lt;&gt;#REF!,COUNTIFS($K$112:$K$1378,$K$112,#REF!,#REF!),"")</f>
        <v>#REF!</v>
      </c>
      <c r="S743" s="1" t="e">
        <f>IF(AND(#REF!&lt;&gt;#REF!,#REF!=#REF!,M743="positive",M744="negative"),1,"")</f>
        <v>#REF!</v>
      </c>
      <c r="T743" s="1" t="e">
        <f>IF(AND(#REF!=#REF!,K:K="stroke",M:M="positive",S743&lt;&gt;"1"),1,"")</f>
        <v>#REF!</v>
      </c>
      <c r="U743" s="1" t="e">
        <f>IF((AND(R743&lt;&gt;"",W743&lt;&gt;1,K:K="stroke",M:M="negative",#REF!=#REF!)),IF(W743&lt;&gt;0,"",1),"")</f>
        <v>#REF!</v>
      </c>
      <c r="V743" s="1" t="e">
        <f t="shared" si="48"/>
        <v>#REF!</v>
      </c>
      <c r="W743" s="1" t="e">
        <f>IF(#REF!&lt;&gt;#REF!,COUNTIFS($K$112:$K$1378,"up",#REF!,#REF!),"")</f>
        <v>#REF!</v>
      </c>
      <c r="X743" s="1" t="e">
        <f>IF(#REF!&lt;&gt;#REF!,COUNTIFS($K$112:$K$1378,"SRS",#REF!,#REF!),"")</f>
        <v>#REF!</v>
      </c>
      <c r="Y743" s="1" t="e">
        <f>IF(R743&lt;&gt;"",IF(R743=1,"",COUNTIFS($O$112:$O$1378,"&gt;40",#REF!,#REF!)),"")</f>
        <v>#REF!</v>
      </c>
      <c r="Z743" s="25"/>
      <c r="AA743" s="11"/>
      <c r="AB743" s="11"/>
      <c r="AC743" s="11"/>
      <c r="AD743" s="11"/>
      <c r="AE743" s="11"/>
      <c r="AF743" s="11"/>
      <c r="AG743" s="11"/>
      <c r="AH743" s="11"/>
    </row>
    <row r="744" spans="1:34">
      <c r="A744" s="11">
        <f t="shared" si="49"/>
        <v>56256</v>
      </c>
      <c r="B744" s="16" t="str">
        <f t="shared" si="50"/>
        <v>20171129153736</v>
      </c>
      <c r="C744" s="1" t="str">
        <f t="shared" si="51"/>
        <v>20171129</v>
      </c>
      <c r="D744" s="11">
        <v>2017</v>
      </c>
      <c r="E744" s="11">
        <v>11</v>
      </c>
      <c r="F744" s="11">
        <v>29</v>
      </c>
      <c r="G744" s="11">
        <v>15</v>
      </c>
      <c r="H744" s="11">
        <v>37</v>
      </c>
      <c r="I744" s="11">
        <v>36</v>
      </c>
      <c r="J744" s="11">
        <v>603</v>
      </c>
      <c r="K744" s="17" t="s">
        <v>21</v>
      </c>
      <c r="L744" s="1" t="e">
        <f>IF(#REF!=#REF!,IF(K744="Stroke",IF(K745="Stroke",IF((J745-J744)&lt;0,1000+J745-J744,J745-J744),""),""),"")</f>
        <v>#REF!</v>
      </c>
      <c r="M744" s="11" t="s">
        <v>1</v>
      </c>
      <c r="N744" s="11" t="s">
        <v>2</v>
      </c>
      <c r="O744" s="11">
        <v>0</v>
      </c>
      <c r="P744" s="1" t="e">
        <f>IF(#REF!=#REF!,IF(K744="Stroke",IF(K745="Stroke",IF(#REF!=#REF!,IF(Q744=Q745,IF((J745-J744)&lt;0,1000+J745-J744-O744,J745-J744-O744),""),""),""),""),"")</f>
        <v>#REF!</v>
      </c>
      <c r="Q744" s="11">
        <v>1</v>
      </c>
      <c r="R744" s="1" t="e">
        <f>IF(#REF!&lt;&gt;#REF!,COUNTIFS($K$112:$K$1378,$K$112,#REF!,#REF!),"")</f>
        <v>#REF!</v>
      </c>
      <c r="S744" s="1" t="e">
        <f>IF(AND(#REF!&lt;&gt;#REF!,#REF!=#REF!,M744="positive",M745="negative"),1,"")</f>
        <v>#REF!</v>
      </c>
      <c r="T744" s="1" t="e">
        <f>IF(AND(#REF!=#REF!,K:K="stroke",M:M="positive",S744&lt;&gt;"1"),1,"")</f>
        <v>#REF!</v>
      </c>
      <c r="U744" s="1" t="e">
        <f>IF((AND(R744&lt;&gt;"",W744&lt;&gt;1,K:K="stroke",M:M="negative",#REF!=#REF!)),IF(W744&lt;&gt;0,"",1),"")</f>
        <v>#REF!</v>
      </c>
      <c r="V744" s="1" t="e">
        <f t="shared" si="48"/>
        <v>#REF!</v>
      </c>
      <c r="W744" s="1" t="e">
        <f>IF(#REF!&lt;&gt;#REF!,COUNTIFS($K$112:$K$1378,"up",#REF!,#REF!),"")</f>
        <v>#REF!</v>
      </c>
      <c r="X744" s="1" t="e">
        <f>IF(#REF!&lt;&gt;#REF!,COUNTIFS($K$112:$K$1378,"SRS",#REF!,#REF!),"")</f>
        <v>#REF!</v>
      </c>
      <c r="Y744" s="1" t="e">
        <f>IF(R744&lt;&gt;"",IF(R744=1,"",COUNTIFS($O$112:$O$1378,"&gt;40",#REF!,#REF!)),"")</f>
        <v>#REF!</v>
      </c>
      <c r="Z744" s="25"/>
      <c r="AA744" s="11"/>
      <c r="AB744" s="11"/>
      <c r="AC744" s="11"/>
      <c r="AD744" s="11"/>
      <c r="AE744" s="11"/>
      <c r="AF744" s="11"/>
      <c r="AG744" s="11"/>
      <c r="AH744" s="11"/>
    </row>
    <row r="745" spans="1:34">
      <c r="A745" s="11">
        <f t="shared" si="49"/>
        <v>56256</v>
      </c>
      <c r="B745" s="16" t="str">
        <f t="shared" si="50"/>
        <v>20171129153736</v>
      </c>
      <c r="C745" s="1" t="str">
        <f t="shared" si="51"/>
        <v>20171129</v>
      </c>
      <c r="D745" s="11">
        <v>2017</v>
      </c>
      <c r="E745" s="11">
        <v>11</v>
      </c>
      <c r="F745" s="11">
        <v>29</v>
      </c>
      <c r="G745" s="11">
        <v>15</v>
      </c>
      <c r="H745" s="11">
        <v>37</v>
      </c>
      <c r="I745" s="11">
        <v>36</v>
      </c>
      <c r="J745" s="11">
        <v>861</v>
      </c>
      <c r="K745" s="17" t="s">
        <v>21</v>
      </c>
      <c r="L745" s="1" t="e">
        <f>IF(#REF!=#REF!,IF(K745="Stroke",IF(K746="Stroke",IF((J746-J745)&lt;0,1000+J746-J745,J746-J745),""),""),"")</f>
        <v>#REF!</v>
      </c>
      <c r="M745" s="11" t="s">
        <v>1</v>
      </c>
      <c r="N745" s="11" t="s">
        <v>2</v>
      </c>
      <c r="O745" s="11">
        <v>0</v>
      </c>
      <c r="P745" s="1" t="e">
        <f>IF(#REF!=#REF!,IF(K745="Stroke",IF(K746="Stroke",IF(#REF!=#REF!,IF(Q745=Q746,IF((J746-J745)&lt;0,1000+J746-J745-O745,J746-J745-O745),""),""),""),""),"")</f>
        <v>#REF!</v>
      </c>
      <c r="Q745" s="11">
        <v>1</v>
      </c>
      <c r="R745" s="1" t="e">
        <f>IF(#REF!&lt;&gt;#REF!,COUNTIFS($K$112:$K$1378,$K$112,#REF!,#REF!),"")</f>
        <v>#REF!</v>
      </c>
      <c r="S745" s="1" t="e">
        <f>IF(AND(#REF!&lt;&gt;#REF!,#REF!=#REF!,M745="positive",M746="negative"),1,"")</f>
        <v>#REF!</v>
      </c>
      <c r="T745" s="1" t="e">
        <f>IF(AND(#REF!=#REF!,K:K="stroke",M:M="positive",S745&lt;&gt;"1"),1,"")</f>
        <v>#REF!</v>
      </c>
      <c r="U745" s="1" t="e">
        <f>IF((AND(R745&lt;&gt;"",W745&lt;&gt;1,K:K="stroke",M:M="negative",#REF!=#REF!)),IF(W745&lt;&gt;0,"",1),"")</f>
        <v>#REF!</v>
      </c>
      <c r="V745" s="1" t="e">
        <f t="shared" si="48"/>
        <v>#REF!</v>
      </c>
      <c r="W745" s="1" t="e">
        <f>IF(#REF!&lt;&gt;#REF!,COUNTIFS($K$112:$K$1378,"up",#REF!,#REF!),"")</f>
        <v>#REF!</v>
      </c>
      <c r="X745" s="1" t="e">
        <f>IF(#REF!&lt;&gt;#REF!,COUNTIFS($K$112:$K$1378,"SRS",#REF!,#REF!),"")</f>
        <v>#REF!</v>
      </c>
      <c r="Y745" s="1" t="e">
        <f>IF(R745&lt;&gt;"",IF(R745=1,"",COUNTIFS($O$112:$O$1378,"&gt;40",#REF!,#REF!)),"")</f>
        <v>#REF!</v>
      </c>
      <c r="Z745" s="25"/>
      <c r="AA745" s="11"/>
      <c r="AB745" s="11"/>
      <c r="AC745" s="11"/>
      <c r="AD745" s="11"/>
      <c r="AE745" s="11"/>
      <c r="AF745" s="11"/>
      <c r="AG745" s="11"/>
      <c r="AH745" s="11"/>
    </row>
    <row r="746" spans="1:34">
      <c r="A746" s="11">
        <f t="shared" si="49"/>
        <v>56256</v>
      </c>
      <c r="B746" s="16" t="str">
        <f t="shared" si="50"/>
        <v>20171129153736</v>
      </c>
      <c r="C746" s="1" t="str">
        <f t="shared" si="51"/>
        <v>20171129</v>
      </c>
      <c r="D746" s="11">
        <v>2017</v>
      </c>
      <c r="E746" s="11">
        <v>11</v>
      </c>
      <c r="F746" s="11">
        <v>29</v>
      </c>
      <c r="G746" s="11">
        <v>15</v>
      </c>
      <c r="H746" s="11">
        <v>37</v>
      </c>
      <c r="I746" s="11">
        <v>36</v>
      </c>
      <c r="J746" s="11">
        <v>935</v>
      </c>
      <c r="K746" s="17" t="s">
        <v>21</v>
      </c>
      <c r="L746" s="1" t="e">
        <f>IF(#REF!=#REF!,IF(K746="Stroke",IF(K747="Stroke",IF((J747-J746)&lt;0,1000+J747-J746,J747-J746),""),""),"")</f>
        <v>#REF!</v>
      </c>
      <c r="M746" s="11" t="s">
        <v>1</v>
      </c>
      <c r="N746" s="11" t="s">
        <v>2</v>
      </c>
      <c r="O746" s="11">
        <v>0</v>
      </c>
      <c r="P746" s="1" t="e">
        <f>IF(#REF!=#REF!,IF(K746="Stroke",IF(K747="Stroke",IF(#REF!=#REF!,IF(Q746=Q747,IF((J747-J746)&lt;0,1000+J747-J746-O746,J747-J746-O746),""),""),""),""),"")</f>
        <v>#REF!</v>
      </c>
      <c r="Q746" s="11">
        <v>1</v>
      </c>
      <c r="R746" s="1" t="e">
        <f>IF(#REF!&lt;&gt;#REF!,COUNTIFS($K$112:$K$1378,$K$112,#REF!,#REF!),"")</f>
        <v>#REF!</v>
      </c>
      <c r="S746" s="1" t="e">
        <f>IF(AND(#REF!&lt;&gt;#REF!,#REF!=#REF!,M746="positive",M747="negative"),1,"")</f>
        <v>#REF!</v>
      </c>
      <c r="T746" s="1" t="e">
        <f>IF(AND(#REF!=#REF!,K:K="stroke",M:M="positive",S746&lt;&gt;"1"),1,"")</f>
        <v>#REF!</v>
      </c>
      <c r="U746" s="1" t="e">
        <f>IF((AND(R746&lt;&gt;"",W746&lt;&gt;1,K:K="stroke",M:M="negative",#REF!=#REF!)),IF(W746&lt;&gt;0,"",1),"")</f>
        <v>#REF!</v>
      </c>
      <c r="V746" s="1" t="e">
        <f t="shared" si="48"/>
        <v>#REF!</v>
      </c>
      <c r="W746" s="1" t="e">
        <f>IF(#REF!&lt;&gt;#REF!,COUNTIFS($K$112:$K$1378,"up",#REF!,#REF!),"")</f>
        <v>#REF!</v>
      </c>
      <c r="X746" s="1" t="e">
        <f>IF(#REF!&lt;&gt;#REF!,COUNTIFS($K$112:$K$1378,"SRS",#REF!,#REF!),"")</f>
        <v>#REF!</v>
      </c>
      <c r="Y746" s="1" t="e">
        <f>IF(R746&lt;&gt;"",IF(R746=1,"",COUNTIFS($O$112:$O$1378,"&gt;40",#REF!,#REF!)),"")</f>
        <v>#REF!</v>
      </c>
      <c r="Z746" s="25"/>
      <c r="AA746" s="11"/>
      <c r="AB746" s="11"/>
      <c r="AC746" s="11"/>
      <c r="AD746" s="11"/>
      <c r="AE746" s="11"/>
      <c r="AF746" s="11"/>
      <c r="AG746" s="11"/>
      <c r="AH746" s="11"/>
    </row>
    <row r="747" spans="1:34">
      <c r="A747" s="11">
        <f t="shared" si="49"/>
        <v>56256</v>
      </c>
      <c r="B747" s="16" t="str">
        <f t="shared" si="50"/>
        <v>20171129153736</v>
      </c>
      <c r="C747" s="1" t="str">
        <f t="shared" si="51"/>
        <v>20171129</v>
      </c>
      <c r="D747" s="11">
        <v>2017</v>
      </c>
      <c r="E747" s="11">
        <v>11</v>
      </c>
      <c r="F747" s="11">
        <v>29</v>
      </c>
      <c r="G747" s="11">
        <v>15</v>
      </c>
      <c r="H747" s="11">
        <v>37</v>
      </c>
      <c r="I747" s="11">
        <v>36</v>
      </c>
      <c r="J747" s="11">
        <v>963</v>
      </c>
      <c r="K747" s="17" t="s">
        <v>21</v>
      </c>
      <c r="L747" s="1" t="e">
        <f>IF(#REF!=#REF!,IF(K747="Stroke",IF(K748="Stroke",IF((J748-J747)&lt;0,1000+J748-J747,J748-J747),""),""),"")</f>
        <v>#REF!</v>
      </c>
      <c r="M747" s="11" t="s">
        <v>1</v>
      </c>
      <c r="N747" s="11" t="s">
        <v>2</v>
      </c>
      <c r="O747" s="11">
        <v>0</v>
      </c>
      <c r="P747" s="1" t="e">
        <f>IF(#REF!=#REF!,IF(K747="Stroke",IF(K748="Stroke",IF(#REF!=#REF!,IF(Q747=Q748,IF((J748-J747)&lt;0,1000+J748-J747-O747,J748-J747-O747),""),""),""),""),"")</f>
        <v>#REF!</v>
      </c>
      <c r="Q747" s="11">
        <v>1</v>
      </c>
      <c r="R747" s="1" t="e">
        <f>IF(#REF!&lt;&gt;#REF!,COUNTIFS($K$112:$K$1378,$K$112,#REF!,#REF!),"")</f>
        <v>#REF!</v>
      </c>
      <c r="S747" s="1" t="e">
        <f>IF(AND(#REF!&lt;&gt;#REF!,#REF!=#REF!,M747="positive",M748="negative"),1,"")</f>
        <v>#REF!</v>
      </c>
      <c r="T747" s="1" t="e">
        <f>IF(AND(#REF!=#REF!,K:K="stroke",M:M="positive",S747&lt;&gt;"1"),1,"")</f>
        <v>#REF!</v>
      </c>
      <c r="U747" s="1" t="e">
        <f>IF((AND(R747&lt;&gt;"",W747&lt;&gt;1,K:K="stroke",M:M="negative",#REF!=#REF!)),IF(W747&lt;&gt;0,"",1),"")</f>
        <v>#REF!</v>
      </c>
      <c r="V747" s="1" t="e">
        <f t="shared" si="48"/>
        <v>#REF!</v>
      </c>
      <c r="W747" s="1" t="e">
        <f>IF(#REF!&lt;&gt;#REF!,COUNTIFS($K$112:$K$1378,"up",#REF!,#REF!),"")</f>
        <v>#REF!</v>
      </c>
      <c r="X747" s="1" t="e">
        <f>IF(#REF!&lt;&gt;#REF!,COUNTIFS($K$112:$K$1378,"SRS",#REF!,#REF!),"")</f>
        <v>#REF!</v>
      </c>
      <c r="Y747" s="1" t="e">
        <f>IF(R747&lt;&gt;"",IF(R747=1,"",COUNTIFS($O$112:$O$1378,"&gt;40",#REF!,#REF!)),"")</f>
        <v>#REF!</v>
      </c>
      <c r="Z747" s="25"/>
      <c r="AA747" s="11"/>
      <c r="AB747" s="11"/>
      <c r="AC747" s="11"/>
      <c r="AD747" s="11"/>
      <c r="AE747" s="11"/>
      <c r="AF747" s="11"/>
      <c r="AG747" s="11"/>
      <c r="AH747" s="11"/>
    </row>
    <row r="748" spans="1:34">
      <c r="A748" s="1">
        <f t="shared" si="49"/>
        <v>56257</v>
      </c>
      <c r="B748" s="2" t="str">
        <f t="shared" si="50"/>
        <v>20171129153737</v>
      </c>
      <c r="C748" s="1" t="str">
        <f t="shared" si="51"/>
        <v>20171129</v>
      </c>
      <c r="D748" s="1">
        <v>2017</v>
      </c>
      <c r="E748" s="1">
        <v>11</v>
      </c>
      <c r="F748" s="1">
        <v>29</v>
      </c>
      <c r="G748" s="1">
        <v>15</v>
      </c>
      <c r="H748" s="1">
        <v>37</v>
      </c>
      <c r="I748" s="1">
        <v>37</v>
      </c>
      <c r="J748" s="1">
        <v>36</v>
      </c>
      <c r="K748" s="1" t="s">
        <v>23</v>
      </c>
      <c r="L748" s="1" t="e">
        <f>IF(#REF!=#REF!,IF(K748="Stroke",IF(K749="Stroke",IF((J749-J748)&lt;0,1000+J749-J748,J749-J748),""),""),"")</f>
        <v>#REF!</v>
      </c>
      <c r="M748" s="1" t="s">
        <v>1</v>
      </c>
      <c r="N748" s="1" t="s">
        <v>2</v>
      </c>
      <c r="O748" s="1">
        <v>10</v>
      </c>
      <c r="P748" s="1" t="e">
        <f>IF(#REF!=#REF!,IF(K748="Stroke",IF(K749="Stroke",IF(#REF!=#REF!,IF(Q748=Q749,IF((J749-J748)&lt;0,1000+J749-J748-O748,J749-J748-O748),""),""),""),""),"")</f>
        <v>#REF!</v>
      </c>
      <c r="Q748" s="1">
        <v>1</v>
      </c>
      <c r="R748" s="1" t="e">
        <f>IF(#REF!&lt;&gt;#REF!,COUNTIFS($K$112:$K$1378,$K$112,#REF!,#REF!),"")</f>
        <v>#REF!</v>
      </c>
      <c r="S748" s="1" t="e">
        <f>IF(AND(#REF!&lt;&gt;#REF!,#REF!=#REF!,M748="positive",M749="negative"),1,"")</f>
        <v>#REF!</v>
      </c>
      <c r="T748" s="1" t="e">
        <f>IF(AND(#REF!=#REF!,K:K="stroke",M:M="positive",S748&lt;&gt;"1"),1,"")</f>
        <v>#REF!</v>
      </c>
      <c r="U748" s="1" t="e">
        <f>IF((AND(R748&lt;&gt;"",W748&lt;&gt;1,K:K="stroke",M:M="negative",#REF!=#REF!)),IF(W748&lt;&gt;0,"",1),"")</f>
        <v>#REF!</v>
      </c>
      <c r="V748" s="1" t="e">
        <f t="shared" si="48"/>
        <v>#REF!</v>
      </c>
      <c r="W748" s="1" t="e">
        <f>IF(#REF!&lt;&gt;#REF!,COUNTIFS($K$112:$K$1378,"up",#REF!,#REF!),"")</f>
        <v>#REF!</v>
      </c>
      <c r="X748" s="1" t="e">
        <f>IF(#REF!&lt;&gt;#REF!,COUNTIFS($K$112:$K$1378,"SRS",#REF!,#REF!),"")</f>
        <v>#REF!</v>
      </c>
      <c r="Y748" s="1" t="e">
        <f>IF(R748&lt;&gt;"",IF(R748=1,"",COUNTIFS($O$112:$O$1378,"&gt;40",#REF!,#REF!)),"")</f>
        <v>#REF!</v>
      </c>
    </row>
    <row r="749" spans="1:34">
      <c r="A749" s="1">
        <f t="shared" si="49"/>
        <v>56257</v>
      </c>
      <c r="B749" s="2" t="str">
        <f t="shared" si="50"/>
        <v>20171129153737</v>
      </c>
      <c r="C749" s="1" t="str">
        <f t="shared" si="51"/>
        <v>20171129</v>
      </c>
      <c r="D749" s="1">
        <v>2017</v>
      </c>
      <c r="E749" s="1">
        <v>11</v>
      </c>
      <c r="F749" s="1">
        <v>29</v>
      </c>
      <c r="G749" s="1">
        <v>15</v>
      </c>
      <c r="H749" s="1">
        <v>37</v>
      </c>
      <c r="I749" s="1">
        <v>37</v>
      </c>
      <c r="J749" s="1">
        <v>120</v>
      </c>
      <c r="K749" s="1" t="s">
        <v>23</v>
      </c>
      <c r="L749" s="1" t="e">
        <f>IF(#REF!=#REF!,IF(K749="Stroke",IF(K750="Stroke",IF((J750-J749)&lt;0,1000+J750-J749,J750-J749),""),""),"")</f>
        <v>#REF!</v>
      </c>
      <c r="M749" s="1" t="s">
        <v>1</v>
      </c>
      <c r="N749" s="1" t="s">
        <v>2</v>
      </c>
      <c r="O749" s="1">
        <v>15</v>
      </c>
      <c r="P749" s="1" t="e">
        <f>IF(#REF!=#REF!,IF(K749="Stroke",IF(K750="Stroke",IF(#REF!=#REF!,IF(Q749=Q750,IF((J750-J749)&lt;0,1000+J750-J749-O749,J750-J749-O749),""),""),""),""),"")</f>
        <v>#REF!</v>
      </c>
      <c r="Q749" s="1">
        <v>1</v>
      </c>
      <c r="R749" s="1" t="e">
        <f>IF(#REF!&lt;&gt;#REF!,COUNTIFS($K$112:$K$1378,$K$112,#REF!,#REF!),"")</f>
        <v>#REF!</v>
      </c>
      <c r="S749" s="1" t="e">
        <f>IF(AND(#REF!&lt;&gt;#REF!,#REF!=#REF!,M749="positive",M750="negative"),1,"")</f>
        <v>#REF!</v>
      </c>
      <c r="T749" s="1" t="e">
        <f>IF(AND(#REF!=#REF!,K:K="stroke",M:M="positive",S749&lt;&gt;"1"),1,"")</f>
        <v>#REF!</v>
      </c>
      <c r="U749" s="1" t="e">
        <f>IF((AND(R749&lt;&gt;"",W749&lt;&gt;1,K:K="stroke",M:M="negative",#REF!=#REF!)),IF(W749&lt;&gt;0,"",1),"")</f>
        <v>#REF!</v>
      </c>
      <c r="V749" s="1" t="e">
        <f t="shared" si="48"/>
        <v>#REF!</v>
      </c>
      <c r="W749" s="1" t="e">
        <f>IF(#REF!&lt;&gt;#REF!,COUNTIFS($K$112:$K$1378,"up",#REF!,#REF!),"")</f>
        <v>#REF!</v>
      </c>
      <c r="X749" s="1" t="e">
        <f>IF(#REF!&lt;&gt;#REF!,COUNTIFS($K$112:$K$1378,"SRS",#REF!,#REF!),"")</f>
        <v>#REF!</v>
      </c>
      <c r="Y749" s="1" t="e">
        <f>IF(R749&lt;&gt;"",IF(R749=1,"",COUNTIFS($O$112:$O$1378,"&gt;40",#REF!,#REF!)),"")</f>
        <v>#REF!</v>
      </c>
    </row>
    <row r="750" spans="1:34">
      <c r="A750" s="1">
        <f t="shared" si="49"/>
        <v>56257</v>
      </c>
      <c r="B750" s="2" t="str">
        <f t="shared" si="50"/>
        <v>20171129153737</v>
      </c>
      <c r="C750" s="1" t="str">
        <f t="shared" si="51"/>
        <v>20171129</v>
      </c>
      <c r="D750" s="1">
        <v>2017</v>
      </c>
      <c r="E750" s="1">
        <v>11</v>
      </c>
      <c r="F750" s="1">
        <v>29</v>
      </c>
      <c r="G750" s="1">
        <v>15</v>
      </c>
      <c r="H750" s="1">
        <v>37</v>
      </c>
      <c r="I750" s="1">
        <v>37</v>
      </c>
      <c r="J750" s="1">
        <v>179</v>
      </c>
      <c r="K750" s="1" t="s">
        <v>23</v>
      </c>
      <c r="L750" s="1" t="e">
        <f>IF(#REF!=#REF!,IF(K750="Stroke",IF(K751="Stroke",IF((J751-J750)&lt;0,1000+J751-J750,J751-J750),""),""),"")</f>
        <v>#REF!</v>
      </c>
      <c r="M750" s="1" t="s">
        <v>1</v>
      </c>
      <c r="N750" s="1" t="s">
        <v>2</v>
      </c>
      <c r="O750" s="1">
        <v>3</v>
      </c>
      <c r="P750" s="1" t="e">
        <f>IF(#REF!=#REF!,IF(K750="Stroke",IF(K751="Stroke",IF(#REF!=#REF!,IF(Q750=Q751,IF((J751-J750)&lt;0,1000+J751-J750-O750,J751-J750-O750),""),""),""),""),"")</f>
        <v>#REF!</v>
      </c>
      <c r="Q750" s="1">
        <v>1</v>
      </c>
      <c r="R750" s="1" t="e">
        <f>IF(#REF!&lt;&gt;#REF!,COUNTIFS($K$112:$K$1378,$K$112,#REF!,#REF!),"")</f>
        <v>#REF!</v>
      </c>
      <c r="S750" s="1" t="e">
        <f>IF(AND(#REF!&lt;&gt;#REF!,#REF!=#REF!,M750="positive",M751="negative"),1,"")</f>
        <v>#REF!</v>
      </c>
      <c r="T750" s="1" t="e">
        <f>IF(AND(#REF!=#REF!,K:K="stroke",M:M="positive",S750&lt;&gt;"1"),1,"")</f>
        <v>#REF!</v>
      </c>
      <c r="U750" s="1" t="e">
        <f>IF((AND(R750&lt;&gt;"",W750&lt;&gt;1,K:K="stroke",M:M="negative",#REF!=#REF!)),IF(W750&lt;&gt;0,"",1),"")</f>
        <v>#REF!</v>
      </c>
      <c r="V750" s="1" t="e">
        <f t="shared" ref="V750:V813" si="52">IF(R750="","",(SUM(S750:U750)+W750))</f>
        <v>#REF!</v>
      </c>
      <c r="W750" s="1" t="e">
        <f>IF(#REF!&lt;&gt;#REF!,COUNTIFS($K$112:$K$1378,"up",#REF!,#REF!),"")</f>
        <v>#REF!</v>
      </c>
      <c r="X750" s="1" t="e">
        <f>IF(#REF!&lt;&gt;#REF!,COUNTIFS($K$112:$K$1378,"SRS",#REF!,#REF!),"")</f>
        <v>#REF!</v>
      </c>
      <c r="Y750" s="1" t="e">
        <f>IF(R750&lt;&gt;"",IF(R750=1,"",COUNTIFS($O$112:$O$1378,"&gt;40",#REF!,#REF!)),"")</f>
        <v>#REF!</v>
      </c>
    </row>
    <row r="751" spans="1:34">
      <c r="A751" s="1">
        <f t="shared" si="49"/>
        <v>56257</v>
      </c>
      <c r="B751" s="2" t="str">
        <f t="shared" si="50"/>
        <v>20171129153737</v>
      </c>
      <c r="C751" s="1" t="str">
        <f t="shared" si="51"/>
        <v>20171129</v>
      </c>
      <c r="D751" s="1">
        <v>2017</v>
      </c>
      <c r="E751" s="1">
        <v>11</v>
      </c>
      <c r="F751" s="1">
        <v>29</v>
      </c>
      <c r="G751" s="1">
        <v>15</v>
      </c>
      <c r="H751" s="1">
        <v>37</v>
      </c>
      <c r="I751" s="1">
        <v>37</v>
      </c>
      <c r="J751" s="1">
        <v>207</v>
      </c>
      <c r="K751" s="1" t="s">
        <v>23</v>
      </c>
      <c r="L751" s="1" t="e">
        <f>IF(#REF!=#REF!,IF(K751="Stroke",IF(K752="Stroke",IF((J752-J751)&lt;0,1000+J752-J751,J752-J751),""),""),"")</f>
        <v>#REF!</v>
      </c>
      <c r="M751" s="1" t="s">
        <v>1</v>
      </c>
      <c r="N751" s="1" t="s">
        <v>2</v>
      </c>
      <c r="O751" s="1">
        <v>97</v>
      </c>
      <c r="P751" s="1" t="e">
        <f>IF(#REF!=#REF!,IF(K751="Stroke",IF(K752="Stroke",IF(#REF!=#REF!,IF(Q751=Q752,IF((J752-J751)&lt;0,1000+J752-J751-O751,J752-J751-O751),""),""),""),""),"")</f>
        <v>#REF!</v>
      </c>
      <c r="Q751" s="1">
        <v>1</v>
      </c>
      <c r="R751" s="1" t="e">
        <f>IF(#REF!&lt;&gt;#REF!,COUNTIFS($K$112:$K$1378,$K$112,#REF!,#REF!),"")</f>
        <v>#REF!</v>
      </c>
      <c r="S751" s="1" t="e">
        <f>IF(AND(#REF!&lt;&gt;#REF!,#REF!=#REF!,M751="positive",M752="negative"),1,"")</f>
        <v>#REF!</v>
      </c>
      <c r="T751" s="1" t="e">
        <f>IF(AND(#REF!=#REF!,K:K="stroke",M:M="positive",S751&lt;&gt;"1"),1,"")</f>
        <v>#REF!</v>
      </c>
      <c r="U751" s="1" t="e">
        <f>IF((AND(R751&lt;&gt;"",W751&lt;&gt;1,K:K="stroke",M:M="negative",#REF!=#REF!)),IF(W751&lt;&gt;0,"",1),"")</f>
        <v>#REF!</v>
      </c>
      <c r="V751" s="1" t="e">
        <f t="shared" si="52"/>
        <v>#REF!</v>
      </c>
      <c r="W751" s="1" t="e">
        <f>IF(#REF!&lt;&gt;#REF!,COUNTIFS($K$112:$K$1378,"up",#REF!,#REF!),"")</f>
        <v>#REF!</v>
      </c>
      <c r="X751" s="1" t="e">
        <f>IF(#REF!&lt;&gt;#REF!,COUNTIFS($K$112:$K$1378,"SRS",#REF!,#REF!),"")</f>
        <v>#REF!</v>
      </c>
      <c r="Y751" s="1" t="e">
        <f>IF(R751&lt;&gt;"",IF(R751=1,"",COUNTIFS($O$112:$O$1378,"&gt;40",#REF!,#REF!)),"")</f>
        <v>#REF!</v>
      </c>
    </row>
    <row r="752" spans="1:34">
      <c r="A752" s="5">
        <f t="shared" si="49"/>
        <v>56811</v>
      </c>
      <c r="B752" s="6" t="str">
        <f t="shared" si="50"/>
        <v>20171129154651</v>
      </c>
      <c r="C752" s="5" t="str">
        <f t="shared" si="51"/>
        <v>20171129</v>
      </c>
      <c r="D752" s="5">
        <v>2017</v>
      </c>
      <c r="E752" s="5">
        <v>11</v>
      </c>
      <c r="F752" s="5">
        <v>29</v>
      </c>
      <c r="G752" s="5">
        <v>15</v>
      </c>
      <c r="H752" s="5">
        <v>46</v>
      </c>
      <c r="I752" s="5">
        <v>51</v>
      </c>
      <c r="J752" s="5">
        <v>34</v>
      </c>
      <c r="K752" s="5" t="s">
        <v>17</v>
      </c>
      <c r="L752" s="5" t="e">
        <f>IF(#REF!=#REF!,IF(K752="Stroke",IF(K753="Stroke",IF((J753-J752)&lt;0,1000+J753-J752,J753-J752),""),""),"")</f>
        <v>#REF!</v>
      </c>
      <c r="M752" s="5" t="s">
        <v>1</v>
      </c>
      <c r="N752" s="5" t="s">
        <v>2</v>
      </c>
      <c r="O752" s="5">
        <v>341</v>
      </c>
      <c r="P752" s="5" t="e">
        <f>IF(#REF!=#REF!,IF(K752="Stroke",IF(K753="Stroke",IF(#REF!=#REF!,IF(Q752=Q753,IF((J753-J752)&lt;0,1000+J753-J752-O752,J753-J752-O752),""),""),""),""),"")</f>
        <v>#REF!</v>
      </c>
      <c r="Q752" s="5">
        <v>1</v>
      </c>
      <c r="R752" s="5" t="e">
        <f>IF(#REF!&lt;&gt;#REF!,COUNTIFS($K$112:$K$1378,$K$112,#REF!,#REF!),"")</f>
        <v>#REF!</v>
      </c>
      <c r="S752" s="5" t="e">
        <f>IF(AND(#REF!&lt;&gt;#REF!,#REF!=#REF!,M752="positive",M753="negative"),1,"")</f>
        <v>#REF!</v>
      </c>
      <c r="T752" s="5" t="e">
        <f>IF(AND(#REF!=#REF!,K:K="stroke",M:M="positive",S752&lt;&gt;"1"),1,"")</f>
        <v>#REF!</v>
      </c>
      <c r="U752" s="5" t="e">
        <f>IF((AND(R752&lt;&gt;"",W752&lt;&gt;1,K:K="stroke",M:M="negative",#REF!=#REF!)),IF(W752&lt;&gt;0,"",1),"")</f>
        <v>#REF!</v>
      </c>
      <c r="V752" s="5" t="e">
        <f t="shared" si="52"/>
        <v>#REF!</v>
      </c>
      <c r="W752" s="5" t="e">
        <f>IF(#REF!&lt;&gt;#REF!,COUNTIFS($K$112:$K$1378,"up",#REF!,#REF!),"")</f>
        <v>#REF!</v>
      </c>
      <c r="X752" s="5" t="e">
        <f>IF(#REF!&lt;&gt;#REF!,COUNTIFS($K$112:$K$1378,"SRS",#REF!,#REF!),"")</f>
        <v>#REF!</v>
      </c>
      <c r="Y752" s="5" t="e">
        <f>IF(R752&lt;&gt;"",IF(R752=1,"",COUNTIFS($O$112:$O$1378,"&gt;40",#REF!,#REF!)),"")</f>
        <v>#REF!</v>
      </c>
      <c r="Z752" s="5" t="s">
        <v>18</v>
      </c>
      <c r="AA752" s="5"/>
      <c r="AB752" s="5"/>
      <c r="AC752" s="5"/>
      <c r="AD752" s="5"/>
      <c r="AE752" s="5"/>
      <c r="AF752" s="5"/>
      <c r="AG752" s="5"/>
      <c r="AH752" s="5"/>
    </row>
    <row r="753" spans="1:34">
      <c r="A753" s="1">
        <f t="shared" si="49"/>
        <v>56811</v>
      </c>
      <c r="B753" s="2" t="str">
        <f t="shared" si="50"/>
        <v>20171129154651</v>
      </c>
      <c r="C753" s="1" t="str">
        <f t="shared" si="51"/>
        <v>20171129</v>
      </c>
      <c r="D753" s="1">
        <v>2017</v>
      </c>
      <c r="E753" s="1">
        <v>11</v>
      </c>
      <c r="F753" s="1">
        <v>29</v>
      </c>
      <c r="G753" s="1">
        <v>15</v>
      </c>
      <c r="H753" s="1">
        <v>46</v>
      </c>
      <c r="I753" s="1">
        <v>51</v>
      </c>
      <c r="J753" s="1">
        <v>83</v>
      </c>
      <c r="K753" s="1" t="s">
        <v>17</v>
      </c>
      <c r="L753" s="1" t="e">
        <f>IF(#REF!=#REF!,IF(K753="Stroke",IF(K754="Stroke",IF((J754-J753)&lt;0,1000+J754-J753,J754-J753),""),""),"")</f>
        <v>#REF!</v>
      </c>
      <c r="M753" s="1" t="s">
        <v>1</v>
      </c>
      <c r="N753" s="1" t="s">
        <v>2</v>
      </c>
      <c r="O753" s="1">
        <v>485</v>
      </c>
      <c r="P753" s="1" t="e">
        <f>IF(#REF!=#REF!,IF(K753="Stroke",IF(K754="Stroke",IF(#REF!=#REF!,IF(Q753=Q754,IF((J754-J753)&lt;0,1000+J754-J753-O753,J754-J753-O753),""),""),""),""),"")</f>
        <v>#REF!</v>
      </c>
      <c r="Q753" s="1">
        <v>2</v>
      </c>
      <c r="R753" s="1" t="e">
        <f>IF(#REF!&lt;&gt;#REF!,COUNTIFS($K$112:$K$1378,$K$112,#REF!,#REF!),"")</f>
        <v>#REF!</v>
      </c>
      <c r="S753" s="1" t="e">
        <f>IF(AND(#REF!&lt;&gt;#REF!,#REF!=#REF!,M753="positive",M754="negative"),1,"")</f>
        <v>#REF!</v>
      </c>
      <c r="T753" s="1" t="e">
        <f>IF(AND(#REF!=#REF!,K:K="stroke",M:M="positive",S753&lt;&gt;"1"),1,"")</f>
        <v>#REF!</v>
      </c>
      <c r="U753" s="1" t="e">
        <f>IF((AND(R753&lt;&gt;"",W753&lt;&gt;1,K:K="stroke",M:M="negative",#REF!=#REF!)),IF(W753&lt;&gt;0,"",1),"")</f>
        <v>#REF!</v>
      </c>
      <c r="V753" s="1" t="e">
        <f t="shared" si="52"/>
        <v>#REF!</v>
      </c>
      <c r="W753" s="1" t="e">
        <f>IF(#REF!&lt;&gt;#REF!,COUNTIFS($K$112:$K$1378,"up",#REF!,#REF!),"")</f>
        <v>#REF!</v>
      </c>
      <c r="X753" s="1" t="e">
        <f>IF(#REF!&lt;&gt;#REF!,COUNTIFS($K$112:$K$1378,"SRS",#REF!,#REF!),"")</f>
        <v>#REF!</v>
      </c>
      <c r="Y753" s="1" t="e">
        <f>IF(R753&lt;&gt;"",IF(R753=1,"",COUNTIFS($O$112:$O$1378,"&gt;40",#REF!,#REF!)),"")</f>
        <v>#REF!</v>
      </c>
      <c r="Z753" s="1" t="s">
        <v>69</v>
      </c>
    </row>
    <row r="754" spans="1:34" s="5" customFormat="1">
      <c r="A754" s="1">
        <f t="shared" si="49"/>
        <v>56811</v>
      </c>
      <c r="B754" s="2" t="str">
        <f t="shared" si="50"/>
        <v>20171129154651</v>
      </c>
      <c r="C754" s="1" t="str">
        <f t="shared" si="51"/>
        <v>20171129</v>
      </c>
      <c r="D754" s="1">
        <v>2017</v>
      </c>
      <c r="E754" s="1">
        <v>11</v>
      </c>
      <c r="F754" s="1">
        <v>29</v>
      </c>
      <c r="G754" s="1">
        <v>15</v>
      </c>
      <c r="H754" s="1">
        <v>46</v>
      </c>
      <c r="I754" s="1">
        <v>51</v>
      </c>
      <c r="J754" s="1">
        <v>238</v>
      </c>
      <c r="K754" s="17" t="s">
        <v>21</v>
      </c>
      <c r="L754" s="1" t="e">
        <f>IF(#REF!=#REF!,IF(K754="Stroke",IF(K755="Stroke",IF((J755-J754)&lt;0,1000+J755-J754,J755-J754),""),""),"")</f>
        <v>#REF!</v>
      </c>
      <c r="M754" s="1" t="s">
        <v>1</v>
      </c>
      <c r="N754" s="1" t="s">
        <v>2</v>
      </c>
      <c r="O754" s="1">
        <v>0</v>
      </c>
      <c r="P754" s="1" t="e">
        <f>IF(#REF!=#REF!,IF(K754="Stroke",IF(K755="Stroke",IF(#REF!=#REF!,IF(Q754=Q755,IF((J755-J754)&lt;0,1000+J755-J754-O754,J755-J754-O754),""),""),""),""),"")</f>
        <v>#REF!</v>
      </c>
      <c r="Q754" s="1">
        <v>2</v>
      </c>
      <c r="R754" s="1" t="e">
        <f>IF(#REF!&lt;&gt;#REF!,COUNTIFS($K$112:$K$1378,$K$112,#REF!,#REF!),"")</f>
        <v>#REF!</v>
      </c>
      <c r="S754" s="1" t="e">
        <f>IF(AND(#REF!&lt;&gt;#REF!,#REF!=#REF!,M754="positive",M755="negative"),1,"")</f>
        <v>#REF!</v>
      </c>
      <c r="T754" s="1" t="e">
        <f>IF(AND(#REF!=#REF!,K:K="stroke",M:M="positive",S754&lt;&gt;"1"),1,"")</f>
        <v>#REF!</v>
      </c>
      <c r="U754" s="1" t="e">
        <f>IF((AND(R754&lt;&gt;"",W754&lt;&gt;1,K:K="stroke",M:M="negative",#REF!=#REF!)),IF(W754&lt;&gt;0,"",1),"")</f>
        <v>#REF!</v>
      </c>
      <c r="V754" s="1" t="e">
        <f t="shared" si="52"/>
        <v>#REF!</v>
      </c>
      <c r="W754" s="1" t="e">
        <f>IF(#REF!&lt;&gt;#REF!,COUNTIFS($K$112:$K$1378,"up",#REF!,#REF!),"")</f>
        <v>#REF!</v>
      </c>
      <c r="X754" s="1" t="e">
        <f>IF(#REF!&lt;&gt;#REF!,COUNTIFS($K$112:$K$1378,"SRS",#REF!,#REF!),"")</f>
        <v>#REF!</v>
      </c>
      <c r="Y754" s="1" t="e">
        <f>IF(R754&lt;&gt;"",IF(R754=1,"",COUNTIFS($O$112:$O$1378,"&gt;40",#REF!,#REF!)),"")</f>
        <v>#REF!</v>
      </c>
      <c r="Z754" s="11"/>
      <c r="AA754" s="1"/>
      <c r="AB754" s="1"/>
      <c r="AC754" s="1"/>
      <c r="AD754" s="1"/>
      <c r="AE754" s="1"/>
      <c r="AF754" s="1"/>
      <c r="AG754" s="1"/>
      <c r="AH754" s="1"/>
    </row>
    <row r="755" spans="1:34">
      <c r="A755" s="1">
        <f t="shared" si="49"/>
        <v>56811</v>
      </c>
      <c r="B755" s="2" t="str">
        <f t="shared" si="50"/>
        <v>20171129154651</v>
      </c>
      <c r="C755" s="1" t="str">
        <f t="shared" si="51"/>
        <v>20171129</v>
      </c>
      <c r="D755" s="1">
        <v>2017</v>
      </c>
      <c r="E755" s="1">
        <v>11</v>
      </c>
      <c r="F755" s="1">
        <v>29</v>
      </c>
      <c r="G755" s="1">
        <v>15</v>
      </c>
      <c r="H755" s="1">
        <v>46</v>
      </c>
      <c r="I755" s="1">
        <v>51</v>
      </c>
      <c r="J755" s="1">
        <v>267</v>
      </c>
      <c r="K755" s="17" t="s">
        <v>21</v>
      </c>
      <c r="L755" s="1" t="e">
        <f>IF(#REF!=#REF!,IF(K755="Stroke",IF(K756="Stroke",IF((J756-J755)&lt;0,1000+J756-J755,J756-J755),""),""),"")</f>
        <v>#REF!</v>
      </c>
      <c r="M755" s="1" t="s">
        <v>1</v>
      </c>
      <c r="N755" s="1" t="s">
        <v>2</v>
      </c>
      <c r="O755" s="1">
        <v>0</v>
      </c>
      <c r="P755" s="1" t="e">
        <f>IF(#REF!=#REF!,IF(K755="Stroke",IF(K756="Stroke",IF(#REF!=#REF!,IF(Q755=Q756,IF((J756-J755)&lt;0,1000+J756-J755-O755,J756-J755-O755),""),""),""),""),"")</f>
        <v>#REF!</v>
      </c>
      <c r="Q755" s="1">
        <v>2</v>
      </c>
      <c r="R755" s="1" t="e">
        <f>IF(#REF!&lt;&gt;#REF!,COUNTIFS($K$112:$K$1378,$K$112,#REF!,#REF!),"")</f>
        <v>#REF!</v>
      </c>
      <c r="S755" s="1" t="e">
        <f>IF(AND(#REF!&lt;&gt;#REF!,#REF!=#REF!,M755="positive",M756="negative"),1,"")</f>
        <v>#REF!</v>
      </c>
      <c r="T755" s="1" t="e">
        <f>IF(AND(#REF!=#REF!,K:K="stroke",M:M="positive",S755&lt;&gt;"1"),1,"")</f>
        <v>#REF!</v>
      </c>
      <c r="U755" s="1" t="e">
        <f>IF((AND(R755&lt;&gt;"",W755&lt;&gt;1,K:K="stroke",M:M="negative",#REF!=#REF!)),IF(W755&lt;&gt;0,"",1),"")</f>
        <v>#REF!</v>
      </c>
      <c r="V755" s="1" t="e">
        <f t="shared" si="52"/>
        <v>#REF!</v>
      </c>
      <c r="W755" s="1" t="e">
        <f>IF(#REF!&lt;&gt;#REF!,COUNTIFS($K$112:$K$1378,"up",#REF!,#REF!),"")</f>
        <v>#REF!</v>
      </c>
      <c r="X755" s="1" t="e">
        <f>IF(#REF!&lt;&gt;#REF!,COUNTIFS($K$112:$K$1378,"SRS",#REF!,#REF!),"")</f>
        <v>#REF!</v>
      </c>
      <c r="Y755" s="1" t="e">
        <f>IF(R755&lt;&gt;"",IF(R755=1,"",COUNTIFS($O$112:$O$1378,"&gt;40",#REF!,#REF!)),"")</f>
        <v>#REF!</v>
      </c>
      <c r="Z755" s="12" t="s">
        <v>70</v>
      </c>
    </row>
    <row r="756" spans="1:34">
      <c r="A756" s="1">
        <f t="shared" si="49"/>
        <v>56811</v>
      </c>
      <c r="B756" s="2" t="str">
        <f t="shared" si="50"/>
        <v>20171129154651</v>
      </c>
      <c r="C756" s="1" t="str">
        <f t="shared" si="51"/>
        <v>20171129</v>
      </c>
      <c r="D756" s="1">
        <v>2017</v>
      </c>
      <c r="E756" s="1">
        <v>11</v>
      </c>
      <c r="F756" s="1">
        <v>29</v>
      </c>
      <c r="G756" s="1">
        <v>15</v>
      </c>
      <c r="H756" s="1">
        <v>46</v>
      </c>
      <c r="I756" s="1">
        <v>51</v>
      </c>
      <c r="J756" s="1">
        <v>286</v>
      </c>
      <c r="K756" s="17" t="s">
        <v>21</v>
      </c>
      <c r="L756" s="1" t="e">
        <f>IF(#REF!=#REF!,IF(K756="Stroke",IF(K757="Stroke",IF((J757-J756)&lt;0,1000+J757-J756,J757-J756),""),""),"")</f>
        <v>#REF!</v>
      </c>
      <c r="M756" s="1" t="s">
        <v>1</v>
      </c>
      <c r="N756" s="1" t="s">
        <v>2</v>
      </c>
      <c r="O756" s="1">
        <v>0</v>
      </c>
      <c r="P756" s="1" t="e">
        <f>IF(#REF!=#REF!,IF(K756="Stroke",IF(K757="Stroke",IF(#REF!=#REF!,IF(Q756=Q757,IF((J757-J756)&lt;0,1000+J757-J756-O756,J757-J756-O756),""),""),""),""),"")</f>
        <v>#REF!</v>
      </c>
      <c r="Q756" s="1">
        <v>2</v>
      </c>
      <c r="R756" s="1" t="e">
        <f>IF(#REF!&lt;&gt;#REF!,COUNTIFS($K$112:$K$1378,$K$112,#REF!,#REF!),"")</f>
        <v>#REF!</v>
      </c>
      <c r="S756" s="1" t="e">
        <f>IF(AND(#REF!&lt;&gt;#REF!,#REF!=#REF!,M756="positive",M757="negative"),1,"")</f>
        <v>#REF!</v>
      </c>
      <c r="T756" s="1" t="e">
        <f>IF(AND(#REF!=#REF!,K:K="stroke",M:M="positive",S756&lt;&gt;"1"),1,"")</f>
        <v>#REF!</v>
      </c>
      <c r="U756" s="1" t="e">
        <f>IF((AND(R756&lt;&gt;"",W756&lt;&gt;1,K:K="stroke",M:M="negative",#REF!=#REF!)),IF(W756&lt;&gt;0,"",1),"")</f>
        <v>#REF!</v>
      </c>
      <c r="V756" s="1" t="e">
        <f t="shared" si="52"/>
        <v>#REF!</v>
      </c>
      <c r="W756" s="1" t="e">
        <f>IF(#REF!&lt;&gt;#REF!,COUNTIFS($K$112:$K$1378,"up",#REF!,#REF!),"")</f>
        <v>#REF!</v>
      </c>
      <c r="X756" s="1" t="e">
        <f>IF(#REF!&lt;&gt;#REF!,COUNTIFS($K$112:$K$1378,"SRS",#REF!,#REF!),"")</f>
        <v>#REF!</v>
      </c>
      <c r="Y756" s="1" t="e">
        <f>IF(R756&lt;&gt;"",IF(R756=1,"",COUNTIFS($O$112:$O$1378,"&gt;40",#REF!,#REF!)),"")</f>
        <v>#REF!</v>
      </c>
      <c r="Z756" s="11"/>
    </row>
    <row r="757" spans="1:34">
      <c r="A757" s="1">
        <f t="shared" si="49"/>
        <v>56811</v>
      </c>
      <c r="B757" s="2" t="str">
        <f t="shared" si="50"/>
        <v>20171129154651</v>
      </c>
      <c r="C757" s="1" t="str">
        <f t="shared" si="51"/>
        <v>20171129</v>
      </c>
      <c r="D757" s="1">
        <v>2017</v>
      </c>
      <c r="E757" s="1">
        <v>11</v>
      </c>
      <c r="F757" s="1">
        <v>29</v>
      </c>
      <c r="G757" s="1">
        <v>15</v>
      </c>
      <c r="H757" s="1">
        <v>46</v>
      </c>
      <c r="I757" s="1">
        <v>51</v>
      </c>
      <c r="J757" s="1">
        <v>299</v>
      </c>
      <c r="K757" s="17" t="s">
        <v>21</v>
      </c>
      <c r="L757" s="1" t="e">
        <f>IF(#REF!=#REF!,IF(K757="Stroke",IF(K758="Stroke",IF((J758-J757)&lt;0,1000+J758-J757,J758-J757),""),""),"")</f>
        <v>#REF!</v>
      </c>
      <c r="M757" s="1" t="s">
        <v>1</v>
      </c>
      <c r="N757" s="1" t="s">
        <v>2</v>
      </c>
      <c r="O757" s="1">
        <v>0</v>
      </c>
      <c r="P757" s="1" t="e">
        <f>IF(#REF!=#REF!,IF(K757="Stroke",IF(K758="Stroke",IF(#REF!=#REF!,IF(Q757=Q758,IF((J758-J757)&lt;0,1000+J758-J757-O757,J758-J757-O757),""),""),""),""),"")</f>
        <v>#REF!</v>
      </c>
      <c r="Q757" s="1">
        <v>2</v>
      </c>
      <c r="R757" s="1" t="e">
        <f>IF(#REF!&lt;&gt;#REF!,COUNTIFS($K$112:$K$1378,$K$112,#REF!,#REF!),"")</f>
        <v>#REF!</v>
      </c>
      <c r="S757" s="1" t="e">
        <f>IF(AND(#REF!&lt;&gt;#REF!,#REF!=#REF!,M757="positive",M758="negative"),1,"")</f>
        <v>#REF!</v>
      </c>
      <c r="T757" s="1" t="e">
        <f>IF(AND(#REF!=#REF!,K:K="stroke",M:M="positive",S757&lt;&gt;"1"),1,"")</f>
        <v>#REF!</v>
      </c>
      <c r="U757" s="1" t="e">
        <f>IF((AND(R757&lt;&gt;"",W757&lt;&gt;1,K:K="stroke",M:M="negative",#REF!=#REF!)),IF(W757&lt;&gt;0,"",1),"")</f>
        <v>#REF!</v>
      </c>
      <c r="V757" s="1" t="e">
        <f t="shared" si="52"/>
        <v>#REF!</v>
      </c>
      <c r="W757" s="1" t="e">
        <f>IF(#REF!&lt;&gt;#REF!,COUNTIFS($K$112:$K$1378,"up",#REF!,#REF!),"")</f>
        <v>#REF!</v>
      </c>
      <c r="X757" s="1" t="e">
        <f>IF(#REF!&lt;&gt;#REF!,COUNTIFS($K$112:$K$1378,"SRS",#REF!,#REF!),"")</f>
        <v>#REF!</v>
      </c>
      <c r="Y757" s="1" t="e">
        <f>IF(R757&lt;&gt;"",IF(R757=1,"",COUNTIFS($O$112:$O$1378,"&gt;40",#REF!,#REF!)),"")</f>
        <v>#REF!</v>
      </c>
      <c r="Z757" s="11"/>
    </row>
    <row r="758" spans="1:34" s="5" customFormat="1">
      <c r="A758" s="1">
        <f t="shared" si="49"/>
        <v>56811</v>
      </c>
      <c r="B758" s="2" t="str">
        <f t="shared" si="50"/>
        <v>20171129154651</v>
      </c>
      <c r="C758" s="1" t="str">
        <f t="shared" si="51"/>
        <v>20171129</v>
      </c>
      <c r="D758" s="1">
        <v>2017</v>
      </c>
      <c r="E758" s="1">
        <v>11</v>
      </c>
      <c r="F758" s="1">
        <v>29</v>
      </c>
      <c r="G758" s="1">
        <v>15</v>
      </c>
      <c r="H758" s="1">
        <v>46</v>
      </c>
      <c r="I758" s="1">
        <v>51</v>
      </c>
      <c r="J758" s="1">
        <v>309</v>
      </c>
      <c r="K758" s="17" t="s">
        <v>21</v>
      </c>
      <c r="L758" s="1" t="e">
        <f>IF(#REF!=#REF!,IF(K758="Stroke",IF(K759="Stroke",IF((J759-J758)&lt;0,1000+J759-J758,J759-J758),""),""),"")</f>
        <v>#REF!</v>
      </c>
      <c r="M758" s="1" t="s">
        <v>1</v>
      </c>
      <c r="N758" s="1" t="s">
        <v>2</v>
      </c>
      <c r="O758" s="1">
        <v>0</v>
      </c>
      <c r="P758" s="1" t="e">
        <f>IF(#REF!=#REF!,IF(K758="Stroke",IF(K759="Stroke",IF(#REF!=#REF!,IF(Q758=Q759,IF((J759-J758)&lt;0,1000+J759-J758-O758,J759-J758-O758),""),""),""),""),"")</f>
        <v>#REF!</v>
      </c>
      <c r="Q758" s="1">
        <v>2</v>
      </c>
      <c r="R758" s="1" t="e">
        <f>IF(#REF!&lt;&gt;#REF!,COUNTIFS($K$112:$K$1378,$K$112,#REF!,#REF!),"")</f>
        <v>#REF!</v>
      </c>
      <c r="S758" s="1" t="e">
        <f>IF(AND(#REF!&lt;&gt;#REF!,#REF!=#REF!,M758="positive",M759="negative"),1,"")</f>
        <v>#REF!</v>
      </c>
      <c r="T758" s="1" t="e">
        <f>IF(AND(#REF!=#REF!,K:K="stroke",M:M="positive",S758&lt;&gt;"1"),1,"")</f>
        <v>#REF!</v>
      </c>
      <c r="U758" s="1" t="e">
        <f>IF((AND(R758&lt;&gt;"",W758&lt;&gt;1,K:K="stroke",M:M="negative",#REF!=#REF!)),IF(W758&lt;&gt;0,"",1),"")</f>
        <v>#REF!</v>
      </c>
      <c r="V758" s="1" t="e">
        <f t="shared" si="52"/>
        <v>#REF!</v>
      </c>
      <c r="W758" s="1" t="e">
        <f>IF(#REF!&lt;&gt;#REF!,COUNTIFS($K$112:$K$1378,"up",#REF!,#REF!),"")</f>
        <v>#REF!</v>
      </c>
      <c r="X758" s="1" t="e">
        <f>IF(#REF!&lt;&gt;#REF!,COUNTIFS($K$112:$K$1378,"SRS",#REF!,#REF!),"")</f>
        <v>#REF!</v>
      </c>
      <c r="Y758" s="1" t="e">
        <f>IF(R758&lt;&gt;"",IF(R758=1,"",COUNTIFS($O$112:$O$1378,"&gt;40",#REF!,#REF!)),"")</f>
        <v>#REF!</v>
      </c>
      <c r="Z758" s="11"/>
      <c r="AA758" s="1"/>
      <c r="AB758" s="1"/>
      <c r="AC758" s="1"/>
      <c r="AD758" s="1"/>
      <c r="AE758" s="1"/>
      <c r="AF758" s="1"/>
      <c r="AG758" s="1"/>
      <c r="AH758" s="1"/>
    </row>
    <row r="759" spans="1:34">
      <c r="A759" s="1">
        <f t="shared" si="49"/>
        <v>56811</v>
      </c>
      <c r="B759" s="2" t="str">
        <f t="shared" si="50"/>
        <v>20171129154651</v>
      </c>
      <c r="C759" s="1" t="str">
        <f t="shared" si="51"/>
        <v>20171129</v>
      </c>
      <c r="D759" s="1">
        <v>2017</v>
      </c>
      <c r="E759" s="1">
        <v>11</v>
      </c>
      <c r="F759" s="1">
        <v>29</v>
      </c>
      <c r="G759" s="1">
        <v>15</v>
      </c>
      <c r="H759" s="1">
        <v>46</v>
      </c>
      <c r="I759" s="1">
        <v>51</v>
      </c>
      <c r="J759" s="1">
        <v>348</v>
      </c>
      <c r="K759" s="17" t="s">
        <v>21</v>
      </c>
      <c r="L759" s="1" t="e">
        <f>IF(#REF!=#REF!,IF(K759="Stroke",IF(K760="Stroke",IF((J760-J759)&lt;0,1000+J760-J759,J760-J759),""),""),"")</f>
        <v>#REF!</v>
      </c>
      <c r="M759" s="1" t="s">
        <v>1</v>
      </c>
      <c r="N759" s="1" t="s">
        <v>2</v>
      </c>
      <c r="O759" s="1">
        <v>0</v>
      </c>
      <c r="P759" s="1" t="e">
        <f>IF(#REF!=#REF!,IF(K759="Stroke",IF(K760="Stroke",IF(#REF!=#REF!,IF(Q759=Q760,IF((J760-J759)&lt;0,1000+J760-J759-O759,J760-J759-O759),""),""),""),""),"")</f>
        <v>#REF!</v>
      </c>
      <c r="Q759" s="1">
        <v>2</v>
      </c>
      <c r="R759" s="1" t="e">
        <f>IF(#REF!&lt;&gt;#REF!,COUNTIFS($K$112:$K$1378,$K$112,#REF!,#REF!),"")</f>
        <v>#REF!</v>
      </c>
      <c r="S759" s="1" t="e">
        <f>IF(AND(#REF!&lt;&gt;#REF!,#REF!=#REF!,M759="positive",M760="negative"),1,"")</f>
        <v>#REF!</v>
      </c>
      <c r="T759" s="1" t="e">
        <f>IF(AND(#REF!=#REF!,K:K="stroke",M:M="positive",S759&lt;&gt;"1"),1,"")</f>
        <v>#REF!</v>
      </c>
      <c r="U759" s="1" t="e">
        <f>IF((AND(R759&lt;&gt;"",W759&lt;&gt;1,K:K="stroke",M:M="negative",#REF!=#REF!)),IF(W759&lt;&gt;0,"",1),"")</f>
        <v>#REF!</v>
      </c>
      <c r="V759" s="1" t="e">
        <f t="shared" si="52"/>
        <v>#REF!</v>
      </c>
      <c r="W759" s="1" t="e">
        <f>IF(#REF!&lt;&gt;#REF!,COUNTIFS($K$112:$K$1378,"up",#REF!,#REF!),"")</f>
        <v>#REF!</v>
      </c>
      <c r="X759" s="1" t="e">
        <f>IF(#REF!&lt;&gt;#REF!,COUNTIFS($K$112:$K$1378,"SRS",#REF!,#REF!),"")</f>
        <v>#REF!</v>
      </c>
      <c r="Y759" s="1" t="e">
        <f>IF(R759&lt;&gt;"",IF(R759=1,"",COUNTIFS($O$112:$O$1378,"&gt;40",#REF!,#REF!)),"")</f>
        <v>#REF!</v>
      </c>
      <c r="Z759" s="11"/>
    </row>
    <row r="760" spans="1:34">
      <c r="A760" s="1">
        <f t="shared" si="49"/>
        <v>56811</v>
      </c>
      <c r="B760" s="2" t="str">
        <f t="shared" si="50"/>
        <v>20171129154651</v>
      </c>
      <c r="C760" s="1" t="str">
        <f t="shared" si="51"/>
        <v>20171129</v>
      </c>
      <c r="D760" s="1">
        <v>2017</v>
      </c>
      <c r="E760" s="1">
        <v>11</v>
      </c>
      <c r="F760" s="1">
        <v>29</v>
      </c>
      <c r="G760" s="1">
        <v>15</v>
      </c>
      <c r="H760" s="1">
        <v>46</v>
      </c>
      <c r="I760" s="1">
        <v>51</v>
      </c>
      <c r="J760" s="1">
        <v>382</v>
      </c>
      <c r="K760" s="17" t="s">
        <v>21</v>
      </c>
      <c r="L760" s="1" t="e">
        <f>IF(#REF!=#REF!,IF(K760="Stroke",IF(K761="Stroke",IF((J761-J760)&lt;0,1000+J761-J760,J761-J760),""),""),"")</f>
        <v>#REF!</v>
      </c>
      <c r="M760" s="1" t="s">
        <v>1</v>
      </c>
      <c r="N760" s="1" t="s">
        <v>2</v>
      </c>
      <c r="O760" s="1">
        <v>0</v>
      </c>
      <c r="P760" s="1" t="e">
        <f>IF(#REF!=#REF!,IF(K760="Stroke",IF(K761="Stroke",IF(#REF!=#REF!,IF(Q760=Q761,IF((J761-J760)&lt;0,1000+J761-J760-O760,J761-J760-O760),""),""),""),""),"")</f>
        <v>#REF!</v>
      </c>
      <c r="Q760" s="1">
        <v>2</v>
      </c>
      <c r="R760" s="1" t="e">
        <f>IF(#REF!&lt;&gt;#REF!,COUNTIFS($K$112:$K$1378,$K$112,#REF!,#REF!),"")</f>
        <v>#REF!</v>
      </c>
      <c r="S760" s="1" t="e">
        <f>IF(AND(#REF!&lt;&gt;#REF!,#REF!=#REF!,M760="positive",M761="negative"),1,"")</f>
        <v>#REF!</v>
      </c>
      <c r="T760" s="1" t="e">
        <f>IF(AND(#REF!=#REF!,K:K="stroke",M:M="positive",S760&lt;&gt;"1"),1,"")</f>
        <v>#REF!</v>
      </c>
      <c r="U760" s="1" t="e">
        <f>IF((AND(R760&lt;&gt;"",W760&lt;&gt;1,K:K="stroke",M:M="negative",#REF!=#REF!)),IF(W760&lt;&gt;0,"",1),"")</f>
        <v>#REF!</v>
      </c>
      <c r="V760" s="1" t="e">
        <f t="shared" si="52"/>
        <v>#REF!</v>
      </c>
      <c r="W760" s="1" t="e">
        <f>IF(#REF!&lt;&gt;#REF!,COUNTIFS($K$112:$K$1378,"up",#REF!,#REF!),"")</f>
        <v>#REF!</v>
      </c>
      <c r="X760" s="1" t="e">
        <f>IF(#REF!&lt;&gt;#REF!,COUNTIFS($K$112:$K$1378,"SRS",#REF!,#REF!),"")</f>
        <v>#REF!</v>
      </c>
      <c r="Y760" s="1" t="e">
        <f>IF(R760&lt;&gt;"",IF(R760=1,"",COUNTIFS($O$112:$O$1378,"&gt;40",#REF!,#REF!)),"")</f>
        <v>#REF!</v>
      </c>
      <c r="Z760" s="11"/>
    </row>
    <row r="761" spans="1:34">
      <c r="A761" s="1">
        <f t="shared" si="49"/>
        <v>56811</v>
      </c>
      <c r="B761" s="2" t="str">
        <f t="shared" si="50"/>
        <v>20171129154651</v>
      </c>
      <c r="C761" s="1" t="str">
        <f t="shared" si="51"/>
        <v>20171129</v>
      </c>
      <c r="D761" s="1">
        <v>2017</v>
      </c>
      <c r="E761" s="1">
        <v>11</v>
      </c>
      <c r="F761" s="1">
        <v>29</v>
      </c>
      <c r="G761" s="1">
        <v>15</v>
      </c>
      <c r="H761" s="1">
        <v>46</v>
      </c>
      <c r="I761" s="1">
        <v>51</v>
      </c>
      <c r="J761" s="1">
        <v>415</v>
      </c>
      <c r="K761" s="17" t="s">
        <v>21</v>
      </c>
      <c r="L761" s="1" t="e">
        <f>IF(#REF!=#REF!,IF(K761="Stroke",IF(K762="Stroke",IF((J762-J761)&lt;0,1000+J762-J761,J762-J761),""),""),"")</f>
        <v>#REF!</v>
      </c>
      <c r="M761" s="1" t="s">
        <v>1</v>
      </c>
      <c r="N761" s="1" t="s">
        <v>2</v>
      </c>
      <c r="O761" s="1">
        <v>0</v>
      </c>
      <c r="P761" s="1" t="e">
        <f>IF(#REF!=#REF!,IF(K761="Stroke",IF(K762="Stroke",IF(#REF!=#REF!,IF(Q761=Q762,IF((J762-J761)&lt;0,1000+J762-J761-O761,J762-J761-O761),""),""),""),""),"")</f>
        <v>#REF!</v>
      </c>
      <c r="Q761" s="1">
        <v>2</v>
      </c>
      <c r="R761" s="1" t="e">
        <f>IF(#REF!&lt;&gt;#REF!,COUNTIFS($K$112:$K$1378,$K$112,#REF!,#REF!),"")</f>
        <v>#REF!</v>
      </c>
      <c r="S761" s="1" t="e">
        <f>IF(AND(#REF!&lt;&gt;#REF!,#REF!=#REF!,M761="positive",M762="negative"),1,"")</f>
        <v>#REF!</v>
      </c>
      <c r="T761" s="1" t="e">
        <f>IF(AND(#REF!=#REF!,K:K="stroke",M:M="positive",S761&lt;&gt;"1"),1,"")</f>
        <v>#REF!</v>
      </c>
      <c r="U761" s="1" t="e">
        <f>IF((AND(R761&lt;&gt;"",W761&lt;&gt;1,K:K="stroke",M:M="negative",#REF!=#REF!)),IF(W761&lt;&gt;0,"",1),"")</f>
        <v>#REF!</v>
      </c>
      <c r="V761" s="1" t="e">
        <f t="shared" si="52"/>
        <v>#REF!</v>
      </c>
      <c r="W761" s="1" t="e">
        <f>IF(#REF!&lt;&gt;#REF!,COUNTIFS($K$112:$K$1378,"up",#REF!,#REF!),"")</f>
        <v>#REF!</v>
      </c>
      <c r="X761" s="1" t="e">
        <f>IF(#REF!&lt;&gt;#REF!,COUNTIFS($K$112:$K$1378,"SRS",#REF!,#REF!),"")</f>
        <v>#REF!</v>
      </c>
      <c r="Y761" s="1" t="e">
        <f>IF(R761&lt;&gt;"",IF(R761=1,"",COUNTIFS($O$112:$O$1378,"&gt;40",#REF!,#REF!)),"")</f>
        <v>#REF!</v>
      </c>
      <c r="Z761" s="11"/>
    </row>
    <row r="762" spans="1:34">
      <c r="A762" s="1">
        <f t="shared" si="49"/>
        <v>56811</v>
      </c>
      <c r="B762" s="2" t="str">
        <f t="shared" si="50"/>
        <v>20171129154651</v>
      </c>
      <c r="C762" s="1" t="str">
        <f t="shared" si="51"/>
        <v>20171129</v>
      </c>
      <c r="D762" s="1">
        <v>2017</v>
      </c>
      <c r="E762" s="1">
        <v>11</v>
      </c>
      <c r="F762" s="1">
        <v>29</v>
      </c>
      <c r="G762" s="1">
        <v>15</v>
      </c>
      <c r="H762" s="1">
        <v>46</v>
      </c>
      <c r="I762" s="1">
        <v>51</v>
      </c>
      <c r="J762" s="1">
        <v>436</v>
      </c>
      <c r="K762" s="17" t="s">
        <v>21</v>
      </c>
      <c r="L762" s="1" t="e">
        <f>IF(#REF!=#REF!,IF(K762="Stroke",IF(K763="Stroke",IF((J763-J762)&lt;0,1000+J763-J762,J763-J762),""),""),"")</f>
        <v>#REF!</v>
      </c>
      <c r="M762" s="1" t="s">
        <v>1</v>
      </c>
      <c r="N762" s="1" t="s">
        <v>2</v>
      </c>
      <c r="O762" s="1">
        <v>0</v>
      </c>
      <c r="P762" s="1" t="e">
        <f>IF(#REF!=#REF!,IF(K762="Stroke",IF(K763="Stroke",IF(#REF!=#REF!,IF(Q762=Q763,IF((J763-J762)&lt;0,1000+J763-J762-O762,J763-J762-O762),""),""),""),""),"")</f>
        <v>#REF!</v>
      </c>
      <c r="Q762" s="1">
        <v>2</v>
      </c>
      <c r="R762" s="1" t="e">
        <f>IF(#REF!&lt;&gt;#REF!,COUNTIFS($K$112:$K$1378,$K$112,#REF!,#REF!),"")</f>
        <v>#REF!</v>
      </c>
      <c r="S762" s="1" t="e">
        <f>IF(AND(#REF!&lt;&gt;#REF!,#REF!=#REF!,M762="positive",M763="negative"),1,"")</f>
        <v>#REF!</v>
      </c>
      <c r="T762" s="1" t="e">
        <f>IF(AND(#REF!=#REF!,K:K="stroke",M:M="positive",S762&lt;&gt;"1"),1,"")</f>
        <v>#REF!</v>
      </c>
      <c r="U762" s="1" t="e">
        <f>IF((AND(R762&lt;&gt;"",W762&lt;&gt;1,K:K="stroke",M:M="negative",#REF!=#REF!)),IF(W762&lt;&gt;0,"",1),"")</f>
        <v>#REF!</v>
      </c>
      <c r="V762" s="1" t="e">
        <f t="shared" si="52"/>
        <v>#REF!</v>
      </c>
      <c r="W762" s="1" t="e">
        <f>IF(#REF!&lt;&gt;#REF!,COUNTIFS($K$112:$K$1378,"up",#REF!,#REF!),"")</f>
        <v>#REF!</v>
      </c>
      <c r="X762" s="1" t="e">
        <f>IF(#REF!&lt;&gt;#REF!,COUNTIFS($K$112:$K$1378,"SRS",#REF!,#REF!),"")</f>
        <v>#REF!</v>
      </c>
      <c r="Y762" s="1" t="e">
        <f>IF(R762&lt;&gt;"",IF(R762=1,"",COUNTIFS($O$112:$O$1378,"&gt;40",#REF!,#REF!)),"")</f>
        <v>#REF!</v>
      </c>
      <c r="Z762" s="11"/>
    </row>
    <row r="763" spans="1:34">
      <c r="A763" s="1">
        <f t="shared" si="49"/>
        <v>56811</v>
      </c>
      <c r="B763" s="2" t="str">
        <f t="shared" si="50"/>
        <v>20171129154651</v>
      </c>
      <c r="C763" s="1" t="str">
        <f t="shared" si="51"/>
        <v>20171129</v>
      </c>
      <c r="D763" s="1">
        <v>2017</v>
      </c>
      <c r="E763" s="1">
        <v>11</v>
      </c>
      <c r="F763" s="1">
        <v>29</v>
      </c>
      <c r="G763" s="1">
        <v>15</v>
      </c>
      <c r="H763" s="1">
        <v>46</v>
      </c>
      <c r="I763" s="1">
        <v>51</v>
      </c>
      <c r="J763" s="1">
        <v>467</v>
      </c>
      <c r="K763" s="17" t="s">
        <v>21</v>
      </c>
      <c r="L763" s="1" t="e">
        <f>IF(#REF!=#REF!,IF(K763="Stroke",IF(K764="Stroke",IF((J764-J763)&lt;0,1000+J764-J763,J764-J763),""),""),"")</f>
        <v>#REF!</v>
      </c>
      <c r="M763" s="1" t="s">
        <v>1</v>
      </c>
      <c r="N763" s="1" t="s">
        <v>2</v>
      </c>
      <c r="O763" s="1">
        <v>0</v>
      </c>
      <c r="P763" s="1" t="e">
        <f>IF(#REF!=#REF!,IF(K763="Stroke",IF(K764="Stroke",IF(#REF!=#REF!,IF(Q763=Q764,IF((J764-J763)&lt;0,1000+J764-J763-O763,J764-J763-O763),""),""),""),""),"")</f>
        <v>#REF!</v>
      </c>
      <c r="Q763" s="1">
        <v>2</v>
      </c>
      <c r="R763" s="1" t="e">
        <f>IF(#REF!&lt;&gt;#REF!,COUNTIFS($K$112:$K$1378,$K$112,#REF!,#REF!),"")</f>
        <v>#REF!</v>
      </c>
      <c r="S763" s="1" t="e">
        <f>IF(AND(#REF!&lt;&gt;#REF!,#REF!=#REF!,M763="positive",M764="negative"),1,"")</f>
        <v>#REF!</v>
      </c>
      <c r="T763" s="1" t="e">
        <f>IF(AND(#REF!=#REF!,K:K="stroke",M:M="positive",S763&lt;&gt;"1"),1,"")</f>
        <v>#REF!</v>
      </c>
      <c r="U763" s="1" t="e">
        <f>IF((AND(R763&lt;&gt;"",W763&lt;&gt;1,K:K="stroke",M:M="negative",#REF!=#REF!)),IF(W763&lt;&gt;0,"",1),"")</f>
        <v>#REF!</v>
      </c>
      <c r="V763" s="1" t="e">
        <f t="shared" si="52"/>
        <v>#REF!</v>
      </c>
      <c r="W763" s="1" t="e">
        <f>IF(#REF!&lt;&gt;#REF!,COUNTIFS($K$112:$K$1378,"up",#REF!,#REF!),"")</f>
        <v>#REF!</v>
      </c>
      <c r="X763" s="1" t="e">
        <f>IF(#REF!&lt;&gt;#REF!,COUNTIFS($K$112:$K$1378,"SRS",#REF!,#REF!),"")</f>
        <v>#REF!</v>
      </c>
      <c r="Y763" s="1" t="e">
        <f>IF(R763&lt;&gt;"",IF(R763=1,"",COUNTIFS($O$112:$O$1378,"&gt;40",#REF!,#REF!)),"")</f>
        <v>#REF!</v>
      </c>
      <c r="Z763" s="11"/>
    </row>
    <row r="764" spans="1:34">
      <c r="A764" s="1">
        <f t="shared" si="49"/>
        <v>56811</v>
      </c>
      <c r="B764" s="2" t="str">
        <f t="shared" si="50"/>
        <v>20171129154651</v>
      </c>
      <c r="C764" s="1" t="str">
        <f t="shared" si="51"/>
        <v>20171129</v>
      </c>
      <c r="D764" s="1">
        <v>2017</v>
      </c>
      <c r="E764" s="1">
        <v>11</v>
      </c>
      <c r="F764" s="1">
        <v>29</v>
      </c>
      <c r="G764" s="1">
        <v>15</v>
      </c>
      <c r="H764" s="1">
        <v>46</v>
      </c>
      <c r="I764" s="1">
        <v>51</v>
      </c>
      <c r="J764" s="1">
        <v>607</v>
      </c>
      <c r="K764" s="1" t="s">
        <v>23</v>
      </c>
      <c r="L764" s="1" t="e">
        <f>IF(#REF!=#REF!,IF(K764="Stroke",IF(K765="Stroke",IF((J765-J764)&lt;0,1000+J765-J764,J765-J764),""),""),"")</f>
        <v>#REF!</v>
      </c>
      <c r="M764" s="1" t="s">
        <v>1</v>
      </c>
      <c r="N764" s="1" t="s">
        <v>2</v>
      </c>
      <c r="O764" s="1">
        <v>6</v>
      </c>
      <c r="P764" s="1" t="e">
        <f>IF(#REF!=#REF!,IF(K764="Stroke",IF(K765="Stroke",IF(#REF!=#REF!,IF(Q764=Q765,IF((J765-J764)&lt;0,1000+J765-J764-O764,J765-J764-O764),""),""),""),""),"")</f>
        <v>#REF!</v>
      </c>
      <c r="Q764" s="1">
        <v>2</v>
      </c>
      <c r="R764" s="1" t="e">
        <f>IF(#REF!&lt;&gt;#REF!,COUNTIFS($K$112:$K$1378,$K$112,#REF!,#REF!),"")</f>
        <v>#REF!</v>
      </c>
      <c r="S764" s="1" t="e">
        <f>IF(AND(#REF!&lt;&gt;#REF!,#REF!=#REF!,M764="positive",M765="negative"),1,"")</f>
        <v>#REF!</v>
      </c>
      <c r="T764" s="1" t="e">
        <f>IF(AND(#REF!=#REF!,K:K="stroke",M:M="positive",S764&lt;&gt;"1"),1,"")</f>
        <v>#REF!</v>
      </c>
      <c r="U764" s="1" t="e">
        <f>IF((AND(R764&lt;&gt;"",W764&lt;&gt;1,K:K="stroke",M:M="negative",#REF!=#REF!)),IF(W764&lt;&gt;0,"",1),"")</f>
        <v>#REF!</v>
      </c>
      <c r="V764" s="1" t="e">
        <f t="shared" si="52"/>
        <v>#REF!</v>
      </c>
      <c r="W764" s="1" t="e">
        <f>IF(#REF!&lt;&gt;#REF!,COUNTIFS($K$112:$K$1378,"up",#REF!,#REF!),"")</f>
        <v>#REF!</v>
      </c>
      <c r="X764" s="1" t="e">
        <f>IF(#REF!&lt;&gt;#REF!,COUNTIFS($K$112:$K$1378,"SRS",#REF!,#REF!),"")</f>
        <v>#REF!</v>
      </c>
      <c r="Y764" s="1" t="e">
        <f>IF(R764&lt;&gt;"",IF(R764=1,"",COUNTIFS($O$112:$O$1378,"&gt;40",#REF!,#REF!)),"")</f>
        <v>#REF!</v>
      </c>
    </row>
    <row r="765" spans="1:34">
      <c r="A765" s="1">
        <f t="shared" si="49"/>
        <v>56811</v>
      </c>
      <c r="B765" s="2" t="str">
        <f t="shared" si="50"/>
        <v>20171129154651</v>
      </c>
      <c r="C765" s="1" t="str">
        <f t="shared" si="51"/>
        <v>20171129</v>
      </c>
      <c r="D765" s="1">
        <v>2017</v>
      </c>
      <c r="E765" s="1">
        <v>11</v>
      </c>
      <c r="F765" s="1">
        <v>29</v>
      </c>
      <c r="G765" s="1">
        <v>15</v>
      </c>
      <c r="H765" s="1">
        <v>46</v>
      </c>
      <c r="I765" s="1">
        <v>51</v>
      </c>
      <c r="J765" s="1">
        <v>637</v>
      </c>
      <c r="K765" s="1" t="s">
        <v>23</v>
      </c>
      <c r="L765" s="1" t="e">
        <f>IF(#REF!=#REF!,IF(K765="Stroke",IF(K766="Stroke",IF((J766-J765)&lt;0,1000+J766-J765,J766-J765),""),""),"")</f>
        <v>#REF!</v>
      </c>
      <c r="M765" s="1" t="s">
        <v>1</v>
      </c>
      <c r="N765" s="1" t="s">
        <v>2</v>
      </c>
      <c r="O765" s="1">
        <v>1</v>
      </c>
      <c r="P765" s="1" t="e">
        <f>IF(#REF!=#REF!,IF(K765="Stroke",IF(K766="Stroke",IF(#REF!=#REF!,IF(Q765=Q766,IF((J766-J765)&lt;0,1000+J766-J765-O765,J766-J765-O765),""),""),""),""),"")</f>
        <v>#REF!</v>
      </c>
      <c r="Q765" s="1">
        <v>2</v>
      </c>
      <c r="R765" s="1" t="e">
        <f>IF(#REF!&lt;&gt;#REF!,COUNTIFS($K$112:$K$1378,$K$112,#REF!,#REF!),"")</f>
        <v>#REF!</v>
      </c>
      <c r="S765" s="1" t="e">
        <f>IF(AND(#REF!&lt;&gt;#REF!,#REF!=#REF!,M765="positive",M766="negative"),1,"")</f>
        <v>#REF!</v>
      </c>
      <c r="T765" s="1" t="e">
        <f>IF(AND(#REF!=#REF!,K:K="stroke",M:M="positive",S765&lt;&gt;"1"),1,"")</f>
        <v>#REF!</v>
      </c>
      <c r="U765" s="1" t="e">
        <f>IF((AND(R765&lt;&gt;"",W765&lt;&gt;1,K:K="stroke",M:M="negative",#REF!=#REF!)),IF(W765&lt;&gt;0,"",1),"")</f>
        <v>#REF!</v>
      </c>
      <c r="V765" s="1" t="e">
        <f t="shared" si="52"/>
        <v>#REF!</v>
      </c>
      <c r="W765" s="1" t="e">
        <f>IF(#REF!&lt;&gt;#REF!,COUNTIFS($K$112:$K$1378,"up",#REF!,#REF!),"")</f>
        <v>#REF!</v>
      </c>
      <c r="X765" s="1" t="e">
        <f>IF(#REF!&lt;&gt;#REF!,COUNTIFS($K$112:$K$1378,"SRS",#REF!,#REF!),"")</f>
        <v>#REF!</v>
      </c>
      <c r="Y765" s="1" t="e">
        <f>IF(R765&lt;&gt;"",IF(R765=1,"",COUNTIFS($O$112:$O$1378,"&gt;40",#REF!,#REF!)),"")</f>
        <v>#REF!</v>
      </c>
    </row>
    <row r="766" spans="1:34">
      <c r="A766" s="1">
        <f t="shared" si="49"/>
        <v>56811</v>
      </c>
      <c r="B766" s="2" t="str">
        <f t="shared" si="50"/>
        <v>20171129154651</v>
      </c>
      <c r="C766" s="1" t="str">
        <f t="shared" si="51"/>
        <v>20171129</v>
      </c>
      <c r="D766" s="1">
        <v>2017</v>
      </c>
      <c r="E766" s="1">
        <v>11</v>
      </c>
      <c r="F766" s="1">
        <v>29</v>
      </c>
      <c r="G766" s="1">
        <v>15</v>
      </c>
      <c r="H766" s="1">
        <v>46</v>
      </c>
      <c r="I766" s="1">
        <v>51</v>
      </c>
      <c r="J766" s="1">
        <v>678</v>
      </c>
      <c r="K766" s="1" t="s">
        <v>23</v>
      </c>
      <c r="L766" s="1" t="e">
        <f>IF(#REF!=#REF!,IF(K766="Stroke",IF(K767="Stroke",IF((J767-J766)&lt;0,1000+J767-J766,J767-J766),""),""),"")</f>
        <v>#REF!</v>
      </c>
      <c r="M766" s="1" t="s">
        <v>1</v>
      </c>
      <c r="N766" s="1" t="s">
        <v>2</v>
      </c>
      <c r="O766" s="1">
        <v>6</v>
      </c>
      <c r="P766" s="1" t="e">
        <f>IF(#REF!=#REF!,IF(K766="Stroke",IF(K767="Stroke",IF(#REF!=#REF!,IF(Q766=Q767,IF((J767-J766)&lt;0,1000+J767-J766-O766,J767-J766-O766),""),""),""),""),"")</f>
        <v>#REF!</v>
      </c>
      <c r="Q766" s="1">
        <v>2</v>
      </c>
      <c r="R766" s="1" t="e">
        <f>IF(#REF!&lt;&gt;#REF!,COUNTIFS($K$112:$K$1378,$K$112,#REF!,#REF!),"")</f>
        <v>#REF!</v>
      </c>
      <c r="S766" s="1" t="e">
        <f>IF(AND(#REF!&lt;&gt;#REF!,#REF!=#REF!,M766="positive",M767="negative"),1,"")</f>
        <v>#REF!</v>
      </c>
      <c r="T766" s="1" t="e">
        <f>IF(AND(#REF!=#REF!,K:K="stroke",M:M="positive",S766&lt;&gt;"1"),1,"")</f>
        <v>#REF!</v>
      </c>
      <c r="U766" s="1" t="e">
        <f>IF((AND(R766&lt;&gt;"",W766&lt;&gt;1,K:K="stroke",M:M="negative",#REF!=#REF!)),IF(W766&lt;&gt;0,"",1),"")</f>
        <v>#REF!</v>
      </c>
      <c r="V766" s="1" t="e">
        <f t="shared" si="52"/>
        <v>#REF!</v>
      </c>
      <c r="W766" s="1" t="e">
        <f>IF(#REF!&lt;&gt;#REF!,COUNTIFS($K$112:$K$1378,"up",#REF!,#REF!),"")</f>
        <v>#REF!</v>
      </c>
      <c r="X766" s="1" t="e">
        <f>IF(#REF!&lt;&gt;#REF!,COUNTIFS($K$112:$K$1378,"SRS",#REF!,#REF!),"")</f>
        <v>#REF!</v>
      </c>
      <c r="Y766" s="1" t="e">
        <f>IF(R766&lt;&gt;"",IF(R766=1,"",COUNTIFS($O$112:$O$1378,"&gt;40",#REF!,#REF!)),"")</f>
        <v>#REF!</v>
      </c>
    </row>
    <row r="767" spans="1:34">
      <c r="A767" s="1">
        <f t="shared" si="49"/>
        <v>56811</v>
      </c>
      <c r="B767" s="2" t="str">
        <f t="shared" si="50"/>
        <v>20171129154651</v>
      </c>
      <c r="C767" s="1" t="str">
        <f t="shared" si="51"/>
        <v>20171129</v>
      </c>
      <c r="D767" s="1">
        <v>2017</v>
      </c>
      <c r="E767" s="1">
        <v>11</v>
      </c>
      <c r="F767" s="1">
        <v>29</v>
      </c>
      <c r="G767" s="1">
        <v>15</v>
      </c>
      <c r="H767" s="1">
        <v>46</v>
      </c>
      <c r="I767" s="1">
        <v>51</v>
      </c>
      <c r="J767" s="1">
        <v>708</v>
      </c>
      <c r="K767" s="1" t="s">
        <v>23</v>
      </c>
      <c r="L767" s="1" t="e">
        <f>IF(#REF!=#REF!,IF(K767="Stroke",IF(K768="Stroke",IF((J768-J767)&lt;0,1000+J768-J767,J768-J767),""),""),"")</f>
        <v>#REF!</v>
      </c>
      <c r="M767" s="1" t="s">
        <v>1</v>
      </c>
      <c r="N767" s="1" t="s">
        <v>2</v>
      </c>
      <c r="O767" s="1">
        <v>28</v>
      </c>
      <c r="P767" s="1" t="e">
        <f>IF(#REF!=#REF!,IF(K767="Stroke",IF(K768="Stroke",IF(#REF!=#REF!,IF(Q767=Q768,IF((J768-J767)&lt;0,1000+J768-J767-O767,J768-J767-O767),""),""),""),""),"")</f>
        <v>#REF!</v>
      </c>
      <c r="Q767" s="1">
        <v>2</v>
      </c>
      <c r="R767" s="1" t="e">
        <f>IF(#REF!&lt;&gt;#REF!,COUNTIFS($K$112:$K$1378,$K$112,#REF!,#REF!),"")</f>
        <v>#REF!</v>
      </c>
      <c r="S767" s="1" t="e">
        <f>IF(AND(#REF!&lt;&gt;#REF!,#REF!=#REF!,M767="positive",M768="negative"),1,"")</f>
        <v>#REF!</v>
      </c>
      <c r="T767" s="1" t="e">
        <f>IF(AND(#REF!=#REF!,K:K="stroke",M:M="positive",S767&lt;&gt;"1"),1,"")</f>
        <v>#REF!</v>
      </c>
      <c r="U767" s="1" t="e">
        <f>IF((AND(R767&lt;&gt;"",W767&lt;&gt;1,K:K="stroke",M:M="negative",#REF!=#REF!)),IF(W767&lt;&gt;0,"",1),"")</f>
        <v>#REF!</v>
      </c>
      <c r="V767" s="1" t="e">
        <f t="shared" si="52"/>
        <v>#REF!</v>
      </c>
      <c r="W767" s="1" t="e">
        <f>IF(#REF!&lt;&gt;#REF!,COUNTIFS($K$112:$K$1378,"up",#REF!,#REF!),"")</f>
        <v>#REF!</v>
      </c>
      <c r="X767" s="1" t="e">
        <f>IF(#REF!&lt;&gt;#REF!,COUNTIFS($K$112:$K$1378,"SRS",#REF!,#REF!),"")</f>
        <v>#REF!</v>
      </c>
      <c r="Y767" s="1" t="e">
        <f>IF(R767&lt;&gt;"",IF(R767=1,"",COUNTIFS($O$112:$O$1378,"&gt;40",#REF!,#REF!)),"")</f>
        <v>#REF!</v>
      </c>
    </row>
    <row r="768" spans="1:34">
      <c r="A768" s="1">
        <f t="shared" si="49"/>
        <v>56811</v>
      </c>
      <c r="B768" s="2" t="str">
        <f t="shared" si="50"/>
        <v>20171129154651</v>
      </c>
      <c r="C768" s="1" t="str">
        <f t="shared" si="51"/>
        <v>20171129</v>
      </c>
      <c r="D768" s="1">
        <v>2017</v>
      </c>
      <c r="E768" s="1">
        <v>11</v>
      </c>
      <c r="F768" s="1">
        <v>29</v>
      </c>
      <c r="G768" s="1">
        <v>15</v>
      </c>
      <c r="H768" s="1">
        <v>46</v>
      </c>
      <c r="I768" s="1">
        <v>51</v>
      </c>
      <c r="J768" s="1">
        <v>826</v>
      </c>
      <c r="K768" s="1" t="s">
        <v>23</v>
      </c>
      <c r="L768" s="1" t="e">
        <f>IF(#REF!=#REF!,IF(K768="Stroke",IF(K769="Stroke",IF((J769-J768)&lt;0,1000+J769-J768,J769-J768),""),""),"")</f>
        <v>#REF!</v>
      </c>
      <c r="M768" s="1" t="s">
        <v>1</v>
      </c>
      <c r="N768" s="1" t="s">
        <v>2</v>
      </c>
      <c r="O768" s="1">
        <v>1</v>
      </c>
      <c r="P768" s="1" t="e">
        <f>IF(#REF!=#REF!,IF(K768="Stroke",IF(K769="Stroke",IF(#REF!=#REF!,IF(Q768=Q769,IF((J769-J768)&lt;0,1000+J769-J768-O768,J769-J768-O768),""),""),""),""),"")</f>
        <v>#REF!</v>
      </c>
      <c r="Q768" s="1">
        <v>2</v>
      </c>
      <c r="R768" s="1" t="e">
        <f>IF(#REF!&lt;&gt;#REF!,COUNTIFS($K$112:$K$1378,$K$112,#REF!,#REF!),"")</f>
        <v>#REF!</v>
      </c>
      <c r="S768" s="1" t="e">
        <f>IF(AND(#REF!&lt;&gt;#REF!,#REF!=#REF!,M768="positive",M769="negative"),1,"")</f>
        <v>#REF!</v>
      </c>
      <c r="T768" s="1" t="e">
        <f>IF(AND(#REF!=#REF!,K:K="stroke",M:M="positive",S768&lt;&gt;"1"),1,"")</f>
        <v>#REF!</v>
      </c>
      <c r="U768" s="1" t="e">
        <f>IF((AND(R768&lt;&gt;"",W768&lt;&gt;1,K:K="stroke",M:M="negative",#REF!=#REF!)),IF(W768&lt;&gt;0,"",1),"")</f>
        <v>#REF!</v>
      </c>
      <c r="V768" s="1" t="e">
        <f t="shared" si="52"/>
        <v>#REF!</v>
      </c>
      <c r="W768" s="1" t="e">
        <f>IF(#REF!&lt;&gt;#REF!,COUNTIFS($K$112:$K$1378,"up",#REF!,#REF!),"")</f>
        <v>#REF!</v>
      </c>
      <c r="X768" s="1" t="e">
        <f>IF(#REF!&lt;&gt;#REF!,COUNTIFS($K$112:$K$1378,"SRS",#REF!,#REF!),"")</f>
        <v>#REF!</v>
      </c>
      <c r="Y768" s="1" t="e">
        <f>IF(R768&lt;&gt;"",IF(R768=1,"",COUNTIFS($O$112:$O$1378,"&gt;40",#REF!,#REF!)),"")</f>
        <v>#REF!</v>
      </c>
    </row>
    <row r="769" spans="1:34">
      <c r="A769" s="5">
        <f t="shared" ref="A769:A832" si="53">I769+(H769*60)+(G769*3600)</f>
        <v>57853</v>
      </c>
      <c r="B769" s="6" t="str">
        <f t="shared" ref="B769:B832" si="54">CONCATENATE(D769,E769,F769,G769,H769,I769)</f>
        <v>2017112916413</v>
      </c>
      <c r="C769" s="5" t="str">
        <f t="shared" si="51"/>
        <v>20171129</v>
      </c>
      <c r="D769" s="5">
        <v>2017</v>
      </c>
      <c r="E769" s="5">
        <v>11</v>
      </c>
      <c r="F769" s="5">
        <v>29</v>
      </c>
      <c r="G769" s="5">
        <v>16</v>
      </c>
      <c r="H769" s="5">
        <v>4</v>
      </c>
      <c r="I769" s="5">
        <v>13</v>
      </c>
      <c r="J769" s="5">
        <v>344</v>
      </c>
      <c r="K769" s="5" t="s">
        <v>11</v>
      </c>
      <c r="L769" s="5" t="e">
        <f>IF(#REF!=#REF!,IF(K769="Stroke",IF(K770="Stroke",IF((J770-J769)&lt;0,1000+J770-J769,J770-J769),""),""),"")</f>
        <v>#REF!</v>
      </c>
      <c r="M769" s="5" t="s">
        <v>1</v>
      </c>
      <c r="N769" s="12" t="s">
        <v>41</v>
      </c>
      <c r="O769" s="12">
        <v>3</v>
      </c>
      <c r="P769" s="5" t="e">
        <f>IF(#REF!=#REF!,IF(K769="Stroke",IF(K770="Stroke",IF(#REF!=#REF!,IF(Q769=Q770,IF((J770-J769)&lt;0,1000+J770-J769-O769,J770-J769-O769),""),""),""),""),"")</f>
        <v>#REF!</v>
      </c>
      <c r="Q769" s="5">
        <v>1</v>
      </c>
      <c r="R769" s="5" t="e">
        <f>IF(#REF!&lt;&gt;#REF!,COUNTIFS($K$112:$K$1378,$K$112,#REF!,#REF!),"")</f>
        <v>#REF!</v>
      </c>
      <c r="S769" s="5" t="e">
        <f>IF(AND(#REF!&lt;&gt;#REF!,#REF!=#REF!,M769="positive",M770="negative"),1,"")</f>
        <v>#REF!</v>
      </c>
      <c r="T769" s="5" t="e">
        <f>IF(AND(#REF!=#REF!,K:K="stroke",M:M="positive",S769&lt;&gt;"1"),1,"")</f>
        <v>#REF!</v>
      </c>
      <c r="U769" s="5" t="e">
        <f>IF((AND(R769&lt;&gt;"",W769&lt;&gt;1,K:K="stroke",M:M="negative",#REF!=#REF!)),IF(W769&lt;&gt;0,"",1),"")</f>
        <v>#REF!</v>
      </c>
      <c r="V769" s="5" t="e">
        <f t="shared" si="52"/>
        <v>#REF!</v>
      </c>
      <c r="W769" s="5" t="e">
        <f>IF(#REF!&lt;&gt;#REF!,COUNTIFS($K$112:$K$1378,"up",#REF!,#REF!),"")</f>
        <v>#REF!</v>
      </c>
      <c r="X769" s="5" t="e">
        <f>IF(#REF!&lt;&gt;#REF!,COUNTIFS($K$112:$K$1378,"SRS",#REF!,#REF!),"")</f>
        <v>#REF!</v>
      </c>
      <c r="Y769" s="5" t="e">
        <f>IF(R769&lt;&gt;"",IF(R769=1,"",COUNTIFS($O$112:$O$1378,"&gt;40",#REF!,#REF!)),"")</f>
        <v>#REF!</v>
      </c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>
      <c r="A770" s="5">
        <f t="shared" si="53"/>
        <v>62649</v>
      </c>
      <c r="B770" s="6" t="str">
        <f t="shared" si="54"/>
        <v>2017112917249</v>
      </c>
      <c r="C770" s="5" t="str">
        <f t="shared" si="51"/>
        <v>20171129</v>
      </c>
      <c r="D770" s="5">
        <v>2017</v>
      </c>
      <c r="E770" s="5">
        <v>11</v>
      </c>
      <c r="F770" s="5">
        <v>29</v>
      </c>
      <c r="G770" s="5">
        <v>17</v>
      </c>
      <c r="H770" s="5">
        <v>24</v>
      </c>
      <c r="I770" s="5">
        <v>9</v>
      </c>
      <c r="J770" s="5">
        <v>116</v>
      </c>
      <c r="K770" s="5" t="s">
        <v>17</v>
      </c>
      <c r="L770" s="5" t="e">
        <f>IF(#REF!=#REF!,IF(K770="Stroke",IF(K771="Stroke",IF((J771-J770)&lt;0,1000+J771-J770,J771-J770),""),""),"")</f>
        <v>#REF!</v>
      </c>
      <c r="M770" s="5" t="s">
        <v>1</v>
      </c>
      <c r="N770" s="5" t="s">
        <v>2</v>
      </c>
      <c r="O770" s="5">
        <v>524</v>
      </c>
      <c r="P770" s="5" t="e">
        <f>IF(#REF!=#REF!,IF(K770="Stroke",IF(K771="Stroke",IF(#REF!=#REF!,IF(Q770=Q771,IF((J771-J770)&lt;0,1000+J771-J770-O770,J771-J770-O770),""),""),""),""),"")</f>
        <v>#REF!</v>
      </c>
      <c r="Q770" s="5">
        <v>1</v>
      </c>
      <c r="R770" s="5" t="e">
        <f>IF(#REF!&lt;&gt;#REF!,COUNTIFS($K$112:$K$1378,$K$112,#REF!,#REF!),"")</f>
        <v>#REF!</v>
      </c>
      <c r="S770" s="5" t="e">
        <f>IF(AND(#REF!&lt;&gt;#REF!,#REF!=#REF!,M770="positive",M771="negative"),1,"")</f>
        <v>#REF!</v>
      </c>
      <c r="T770" s="5" t="e">
        <f>IF(AND(#REF!=#REF!,K:K="stroke",M:M="positive",S770&lt;&gt;"1"),1,"")</f>
        <v>#REF!</v>
      </c>
      <c r="U770" s="5" t="e">
        <f>IF((AND(R770&lt;&gt;"",W770&lt;&gt;1,K:K="stroke",M:M="negative",#REF!=#REF!)),IF(W770&lt;&gt;0,"",1),"")</f>
        <v>#REF!</v>
      </c>
      <c r="V770" s="5" t="e">
        <f t="shared" si="52"/>
        <v>#REF!</v>
      </c>
      <c r="W770" s="5" t="e">
        <f>IF(#REF!&lt;&gt;#REF!,COUNTIFS($K$112:$K$1378,"up",#REF!,#REF!),"")</f>
        <v>#REF!</v>
      </c>
      <c r="X770" s="5" t="e">
        <f>IF(#REF!&lt;&gt;#REF!,COUNTIFS($K$112:$K$1378,"SRS",#REF!,#REF!),"")</f>
        <v>#REF!</v>
      </c>
      <c r="Y770" s="5" t="e">
        <f>IF(R770&lt;&gt;"",IF(R770=1,"",COUNTIFS($O$112:$O$1378,"&gt;40",#REF!,#REF!)),"")</f>
        <v>#REF!</v>
      </c>
      <c r="Z770" s="5" t="s">
        <v>71</v>
      </c>
      <c r="AA770" s="5"/>
      <c r="AB770" s="5"/>
      <c r="AC770" s="5"/>
      <c r="AD770" s="5"/>
      <c r="AE770" s="5"/>
      <c r="AF770" s="5"/>
      <c r="AG770" s="5"/>
      <c r="AH770" s="5"/>
    </row>
    <row r="771" spans="1:34">
      <c r="A771" s="1">
        <f t="shared" si="53"/>
        <v>62649</v>
      </c>
      <c r="B771" s="2" t="str">
        <f t="shared" si="54"/>
        <v>2017112917249</v>
      </c>
      <c r="C771" s="1" t="str">
        <f t="shared" si="51"/>
        <v>20171129</v>
      </c>
      <c r="D771" s="1">
        <v>2017</v>
      </c>
      <c r="E771" s="1">
        <v>11</v>
      </c>
      <c r="F771" s="1">
        <v>29</v>
      </c>
      <c r="G771" s="1">
        <v>17</v>
      </c>
      <c r="H771" s="1">
        <v>24</v>
      </c>
      <c r="I771" s="1">
        <v>9</v>
      </c>
      <c r="J771" s="1">
        <v>149</v>
      </c>
      <c r="K771" s="1" t="s">
        <v>17</v>
      </c>
      <c r="L771" s="1" t="e">
        <f>IF(#REF!=#REF!,IF(K771="Stroke",IF(K772="Stroke",IF((J772-J771)&lt;0,1000+J772-J771,J772-J771),""),""),"")</f>
        <v>#REF!</v>
      </c>
      <c r="M771" s="1" t="s">
        <v>1</v>
      </c>
      <c r="N771" s="1" t="s">
        <v>2</v>
      </c>
      <c r="O771" s="1">
        <v>451</v>
      </c>
      <c r="P771" s="1" t="e">
        <f>IF(#REF!=#REF!,IF(K771="Stroke",IF(K772="Stroke",IF(#REF!=#REF!,IF(Q771=Q772,IF((J772-J771)&lt;0,1000+J772-J771-O771,J772-J771-O771),""),""),""),""),"")</f>
        <v>#REF!</v>
      </c>
      <c r="Q771" s="1">
        <v>2</v>
      </c>
      <c r="R771" s="1" t="e">
        <f>IF(#REF!&lt;&gt;#REF!,COUNTIFS($K$112:$K$1378,$K$112,#REF!,#REF!),"")</f>
        <v>#REF!</v>
      </c>
      <c r="S771" s="1" t="e">
        <f>IF(AND(#REF!&lt;&gt;#REF!,#REF!=#REF!,M771="positive",M772="negative"),1,"")</f>
        <v>#REF!</v>
      </c>
      <c r="T771" s="1" t="e">
        <f>IF(AND(#REF!=#REF!,K:K="stroke",M:M="positive",S771&lt;&gt;"1"),1,"")</f>
        <v>#REF!</v>
      </c>
      <c r="U771" s="1" t="e">
        <f>IF((AND(R771&lt;&gt;"",W771&lt;&gt;1,K:K="stroke",M:M="negative",#REF!=#REF!)),IF(W771&lt;&gt;0,"",1),"")</f>
        <v>#REF!</v>
      </c>
      <c r="V771" s="1" t="e">
        <f t="shared" si="52"/>
        <v>#REF!</v>
      </c>
      <c r="W771" s="1" t="e">
        <f>IF(#REF!&lt;&gt;#REF!,COUNTIFS($K$112:$K$1378,"up",#REF!,#REF!),"")</f>
        <v>#REF!</v>
      </c>
      <c r="X771" s="1" t="e">
        <f>IF(#REF!&lt;&gt;#REF!,COUNTIFS($K$112:$K$1378,"SRS",#REF!,#REF!),"")</f>
        <v>#REF!</v>
      </c>
      <c r="Y771" s="1" t="e">
        <f>IF(R771&lt;&gt;"",IF(R771=1,"",COUNTIFS($O$112:$O$1378,"&gt;40",#REF!,#REF!)),"")</f>
        <v>#REF!</v>
      </c>
      <c r="Z771" s="1" t="s">
        <v>69</v>
      </c>
    </row>
    <row r="772" spans="1:34">
      <c r="A772" s="1">
        <f t="shared" si="53"/>
        <v>62649</v>
      </c>
      <c r="B772" s="2" t="str">
        <f t="shared" si="54"/>
        <v>2017112917249</v>
      </c>
      <c r="C772" s="1" t="str">
        <f t="shared" si="51"/>
        <v>20171129</v>
      </c>
      <c r="D772" s="1">
        <v>2017</v>
      </c>
      <c r="E772" s="1">
        <v>11</v>
      </c>
      <c r="F772" s="1">
        <v>29</v>
      </c>
      <c r="G772" s="1">
        <v>17</v>
      </c>
      <c r="H772" s="1">
        <v>24</v>
      </c>
      <c r="I772" s="1">
        <v>9</v>
      </c>
      <c r="J772" s="1">
        <v>349</v>
      </c>
      <c r="K772" s="17" t="s">
        <v>21</v>
      </c>
      <c r="L772" s="1" t="e">
        <f>IF(#REF!=#REF!,IF(K772="Stroke",IF(K773="Stroke",IF((J773-J772)&lt;0,1000+J773-J772,J773-J772),""),""),"")</f>
        <v>#REF!</v>
      </c>
      <c r="M772" s="1" t="s">
        <v>1</v>
      </c>
      <c r="N772" s="1" t="s">
        <v>2</v>
      </c>
      <c r="O772" s="1">
        <v>0</v>
      </c>
      <c r="P772" s="1" t="e">
        <f>IF(#REF!=#REF!,IF(K772="Stroke",IF(K773="Stroke",IF(#REF!=#REF!,IF(Q772=Q773,IF((J773-J772)&lt;0,1000+J773-J772-O772,J773-J772-O772),""),""),""),""),"")</f>
        <v>#REF!</v>
      </c>
      <c r="Q772" s="1">
        <v>1</v>
      </c>
      <c r="R772" s="1" t="e">
        <f>IF(#REF!&lt;&gt;#REF!,COUNTIFS($K$112:$K$1378,$K$112,#REF!,#REF!),"")</f>
        <v>#REF!</v>
      </c>
      <c r="S772" s="1" t="e">
        <f>IF(AND(#REF!&lt;&gt;#REF!,#REF!=#REF!,M772="positive",M773="negative"),1,"")</f>
        <v>#REF!</v>
      </c>
      <c r="T772" s="1" t="e">
        <f>IF(AND(#REF!=#REF!,K:K="stroke",M:M="positive",S772&lt;&gt;"1"),1,"")</f>
        <v>#REF!</v>
      </c>
      <c r="U772" s="1" t="e">
        <f>IF((AND(R772&lt;&gt;"",W772&lt;&gt;1,K:K="stroke",M:M="negative",#REF!=#REF!)),IF(W772&lt;&gt;0,"",1),"")</f>
        <v>#REF!</v>
      </c>
      <c r="V772" s="1" t="e">
        <f t="shared" si="52"/>
        <v>#REF!</v>
      </c>
      <c r="W772" s="1" t="e">
        <f>IF(#REF!&lt;&gt;#REF!,COUNTIFS($K$112:$K$1378,"up",#REF!,#REF!),"")</f>
        <v>#REF!</v>
      </c>
      <c r="X772" s="1" t="e">
        <f>IF(#REF!&lt;&gt;#REF!,COUNTIFS($K$112:$K$1378,"SRS",#REF!,#REF!),"")</f>
        <v>#REF!</v>
      </c>
      <c r="Y772" s="1" t="e">
        <f>IF(R772&lt;&gt;"",IF(R772=1,"",COUNTIFS($O$112:$O$1378,"&gt;40",#REF!,#REF!)),"")</f>
        <v>#REF!</v>
      </c>
    </row>
    <row r="773" spans="1:34" s="5" customFormat="1">
      <c r="A773" s="1">
        <f t="shared" si="53"/>
        <v>62649</v>
      </c>
      <c r="B773" s="2" t="str">
        <f t="shared" si="54"/>
        <v>2017112917249</v>
      </c>
      <c r="C773" s="1" t="str">
        <f t="shared" si="51"/>
        <v>20171129</v>
      </c>
      <c r="D773" s="1">
        <v>2017</v>
      </c>
      <c r="E773" s="1">
        <v>11</v>
      </c>
      <c r="F773" s="1">
        <v>29</v>
      </c>
      <c r="G773" s="1">
        <v>17</v>
      </c>
      <c r="H773" s="1">
        <v>24</v>
      </c>
      <c r="I773" s="1">
        <v>9</v>
      </c>
      <c r="J773" s="1">
        <v>388</v>
      </c>
      <c r="K773" s="17" t="s">
        <v>21</v>
      </c>
      <c r="L773" s="1" t="e">
        <f>IF(#REF!=#REF!,IF(K773="Stroke",IF(K774="Stroke",IF((J774-J773)&lt;0,1000+J774-J773,J774-J773),""),""),"")</f>
        <v>#REF!</v>
      </c>
      <c r="M773" s="1" t="s">
        <v>1</v>
      </c>
      <c r="N773" s="1" t="s">
        <v>2</v>
      </c>
      <c r="O773" s="1">
        <v>0</v>
      </c>
      <c r="P773" s="1" t="e">
        <f>IF(#REF!=#REF!,IF(K773="Stroke",IF(K774="Stroke",IF(#REF!=#REF!,IF(Q773=Q774,IF((J774-J773)&lt;0,1000+J774-J773-O773,J774-J773-O773),""),""),""),""),"")</f>
        <v>#REF!</v>
      </c>
      <c r="Q773" s="1">
        <v>1</v>
      </c>
      <c r="R773" s="1" t="e">
        <f>IF(#REF!&lt;&gt;#REF!,COUNTIFS($K$112:$K$1378,$K$112,#REF!,#REF!),"")</f>
        <v>#REF!</v>
      </c>
      <c r="S773" s="1" t="e">
        <f>IF(AND(#REF!&lt;&gt;#REF!,#REF!=#REF!,M773="positive",M774="negative"),1,"")</f>
        <v>#REF!</v>
      </c>
      <c r="T773" s="1" t="e">
        <f>IF(AND(#REF!=#REF!,K:K="stroke",M:M="positive",S773&lt;&gt;"1"),1,"")</f>
        <v>#REF!</v>
      </c>
      <c r="U773" s="1" t="e">
        <f>IF((AND(R773&lt;&gt;"",W773&lt;&gt;1,K:K="stroke",M:M="negative",#REF!=#REF!)),IF(W773&lt;&gt;0,"",1),"")</f>
        <v>#REF!</v>
      </c>
      <c r="V773" s="1" t="e">
        <f t="shared" si="52"/>
        <v>#REF!</v>
      </c>
      <c r="W773" s="1" t="e">
        <f>IF(#REF!&lt;&gt;#REF!,COUNTIFS($K$112:$K$1378,"up",#REF!,#REF!),"")</f>
        <v>#REF!</v>
      </c>
      <c r="X773" s="1" t="e">
        <f>IF(#REF!&lt;&gt;#REF!,COUNTIFS($K$112:$K$1378,"SRS",#REF!,#REF!),"")</f>
        <v>#REF!</v>
      </c>
      <c r="Y773" s="1" t="e">
        <f>IF(R773&lt;&gt;"",IF(R773=1,"",COUNTIFS($O$112:$O$1378,"&gt;40",#REF!,#REF!)),"")</f>
        <v>#REF!</v>
      </c>
      <c r="Z773" s="12" t="s">
        <v>70</v>
      </c>
      <c r="AA773" s="1"/>
      <c r="AB773" s="1"/>
      <c r="AC773" s="1"/>
      <c r="AD773" s="1"/>
      <c r="AE773" s="1"/>
      <c r="AF773" s="1"/>
      <c r="AG773" s="1"/>
      <c r="AH773" s="1"/>
    </row>
    <row r="774" spans="1:34">
      <c r="A774" s="1">
        <f t="shared" si="53"/>
        <v>62649</v>
      </c>
      <c r="B774" s="2" t="str">
        <f t="shared" si="54"/>
        <v>2017112917249</v>
      </c>
      <c r="C774" s="1" t="str">
        <f t="shared" si="51"/>
        <v>20171129</v>
      </c>
      <c r="D774" s="1">
        <v>2017</v>
      </c>
      <c r="E774" s="1">
        <v>11</v>
      </c>
      <c r="F774" s="1">
        <v>29</v>
      </c>
      <c r="G774" s="1">
        <v>17</v>
      </c>
      <c r="H774" s="1">
        <v>24</v>
      </c>
      <c r="I774" s="1">
        <v>9</v>
      </c>
      <c r="J774" s="1">
        <v>399</v>
      </c>
      <c r="K774" s="17" t="s">
        <v>21</v>
      </c>
      <c r="L774" s="1" t="e">
        <f>IF(#REF!=#REF!,IF(K774="Stroke",IF(K775="Stroke",IF((J775-J774)&lt;0,1000+J775-J774,J775-J774),""),""),"")</f>
        <v>#REF!</v>
      </c>
      <c r="M774" s="1" t="s">
        <v>1</v>
      </c>
      <c r="N774" s="1" t="s">
        <v>2</v>
      </c>
      <c r="O774" s="1">
        <v>0</v>
      </c>
      <c r="P774" s="1" t="e">
        <f>IF(#REF!=#REF!,IF(K774="Stroke",IF(K775="Stroke",IF(#REF!=#REF!,IF(Q774=Q775,IF((J775-J774)&lt;0,1000+J775-J774-O774,J775-J774-O774),""),""),""),""),"")</f>
        <v>#REF!</v>
      </c>
      <c r="Q774" s="1">
        <v>2</v>
      </c>
      <c r="R774" s="1" t="e">
        <f>IF(#REF!&lt;&gt;#REF!,COUNTIFS($K$112:$K$1378,$K$112,#REF!,#REF!),"")</f>
        <v>#REF!</v>
      </c>
      <c r="S774" s="1" t="e">
        <f>IF(AND(#REF!&lt;&gt;#REF!,#REF!=#REF!,M774="positive",M775="negative"),1,"")</f>
        <v>#REF!</v>
      </c>
      <c r="T774" s="1" t="e">
        <f>IF(AND(#REF!=#REF!,K:K="stroke",M:M="positive",S774&lt;&gt;"1"),1,"")</f>
        <v>#REF!</v>
      </c>
      <c r="U774" s="1" t="e">
        <f>IF((AND(R774&lt;&gt;"",W774&lt;&gt;1,K:K="stroke",M:M="negative",#REF!=#REF!)),IF(W774&lt;&gt;0,"",1),"")</f>
        <v>#REF!</v>
      </c>
      <c r="V774" s="1" t="e">
        <f t="shared" si="52"/>
        <v>#REF!</v>
      </c>
      <c r="W774" s="1" t="e">
        <f>IF(#REF!&lt;&gt;#REF!,COUNTIFS($K$112:$K$1378,"up",#REF!,#REF!),"")</f>
        <v>#REF!</v>
      </c>
      <c r="X774" s="1" t="e">
        <f>IF(#REF!&lt;&gt;#REF!,COUNTIFS($K$112:$K$1378,"SRS",#REF!,#REF!),"")</f>
        <v>#REF!</v>
      </c>
      <c r="Y774" s="1" t="e">
        <f>IF(R774&lt;&gt;"",IF(R774=1,"",COUNTIFS($O$112:$O$1378,"&gt;40",#REF!,#REF!)),"")</f>
        <v>#REF!</v>
      </c>
      <c r="Z774" s="1" t="s">
        <v>72</v>
      </c>
    </row>
    <row r="775" spans="1:34">
      <c r="A775" s="1">
        <f t="shared" si="53"/>
        <v>62649</v>
      </c>
      <c r="B775" s="2" t="str">
        <f t="shared" si="54"/>
        <v>2017112917249</v>
      </c>
      <c r="C775" s="1" t="str">
        <f t="shared" si="51"/>
        <v>20171129</v>
      </c>
      <c r="D775" s="1">
        <v>2017</v>
      </c>
      <c r="E775" s="1">
        <v>11</v>
      </c>
      <c r="F775" s="1">
        <v>29</v>
      </c>
      <c r="G775" s="1">
        <v>17</v>
      </c>
      <c r="H775" s="1">
        <v>24</v>
      </c>
      <c r="I775" s="1">
        <v>9</v>
      </c>
      <c r="J775" s="1">
        <v>410</v>
      </c>
      <c r="K775" s="17" t="s">
        <v>21</v>
      </c>
      <c r="L775" s="1" t="e">
        <f>IF(#REF!=#REF!,IF(K775="Stroke",IF(K776="Stroke",IF((J776-J775)&lt;0,1000+J776-J775,J776-J775),""),""),"")</f>
        <v>#REF!</v>
      </c>
      <c r="M775" s="1" t="s">
        <v>1</v>
      </c>
      <c r="N775" s="1" t="s">
        <v>2</v>
      </c>
      <c r="O775" s="1">
        <v>0</v>
      </c>
      <c r="P775" s="1" t="e">
        <f>IF(#REF!=#REF!,IF(K775="Stroke",IF(K776="Stroke",IF(#REF!=#REF!,IF(Q775=Q776,IF((J776-J775)&lt;0,1000+J776-J775-O775,J776-J775-O775),""),""),""),""),"")</f>
        <v>#REF!</v>
      </c>
      <c r="Q775" s="1">
        <v>1</v>
      </c>
      <c r="R775" s="1" t="e">
        <f>IF(#REF!&lt;&gt;#REF!,COUNTIFS($K$112:$K$1378,$K$112,#REF!,#REF!),"")</f>
        <v>#REF!</v>
      </c>
      <c r="S775" s="1" t="e">
        <f>IF(AND(#REF!&lt;&gt;#REF!,#REF!=#REF!,M775="positive",M776="negative"),1,"")</f>
        <v>#REF!</v>
      </c>
      <c r="T775" s="1" t="e">
        <f>IF(AND(#REF!=#REF!,K:K="stroke",M:M="positive",S775&lt;&gt;"1"),1,"")</f>
        <v>#REF!</v>
      </c>
      <c r="U775" s="1" t="e">
        <f>IF((AND(R775&lt;&gt;"",W775&lt;&gt;1,K:K="stroke",M:M="negative",#REF!=#REF!)),IF(W775&lt;&gt;0,"",1),"")</f>
        <v>#REF!</v>
      </c>
      <c r="V775" s="1" t="e">
        <f t="shared" si="52"/>
        <v>#REF!</v>
      </c>
      <c r="W775" s="1" t="e">
        <f>IF(#REF!&lt;&gt;#REF!,COUNTIFS($K$112:$K$1378,"up",#REF!,#REF!),"")</f>
        <v>#REF!</v>
      </c>
      <c r="X775" s="1" t="e">
        <f>IF(#REF!&lt;&gt;#REF!,COUNTIFS($K$112:$K$1378,"SRS",#REF!,#REF!),"")</f>
        <v>#REF!</v>
      </c>
      <c r="Y775" s="1" t="e">
        <f>IF(R775&lt;&gt;"",IF(R775=1,"",COUNTIFS($O$112:$O$1378,"&gt;40",#REF!,#REF!)),"")</f>
        <v>#REF!</v>
      </c>
    </row>
    <row r="776" spans="1:34">
      <c r="A776" s="1">
        <f t="shared" si="53"/>
        <v>62649</v>
      </c>
      <c r="B776" s="2" t="str">
        <f t="shared" si="54"/>
        <v>2017112917249</v>
      </c>
      <c r="C776" s="1" t="str">
        <f t="shared" si="51"/>
        <v>20171129</v>
      </c>
      <c r="D776" s="1">
        <v>2017</v>
      </c>
      <c r="E776" s="1">
        <v>11</v>
      </c>
      <c r="F776" s="1">
        <v>29</v>
      </c>
      <c r="G776" s="1">
        <v>17</v>
      </c>
      <c r="H776" s="1">
        <v>24</v>
      </c>
      <c r="I776" s="1">
        <v>9</v>
      </c>
      <c r="J776" s="1">
        <v>427</v>
      </c>
      <c r="K776" s="17" t="s">
        <v>21</v>
      </c>
      <c r="L776" s="1" t="e">
        <f>IF(#REF!=#REF!,IF(K776="Stroke",IF(K777="Stroke",IF((J777-J776)&lt;0,1000+J777-J776,J777-J776),""),""),"")</f>
        <v>#REF!</v>
      </c>
      <c r="M776" s="1" t="s">
        <v>1</v>
      </c>
      <c r="N776" s="1" t="s">
        <v>2</v>
      </c>
      <c r="O776" s="1">
        <v>0</v>
      </c>
      <c r="P776" s="1" t="e">
        <f>IF(#REF!=#REF!,IF(K776="Stroke",IF(K777="Stroke",IF(#REF!=#REF!,IF(Q776=Q777,IF((J777-J776)&lt;0,1000+J777-J776-O776,J777-J776-O776),""),""),""),""),"")</f>
        <v>#REF!</v>
      </c>
      <c r="Q776" s="1">
        <v>2</v>
      </c>
      <c r="R776" s="1" t="e">
        <f>IF(#REF!&lt;&gt;#REF!,COUNTIFS($K$112:$K$1378,$K$112,#REF!,#REF!),"")</f>
        <v>#REF!</v>
      </c>
      <c r="S776" s="1" t="e">
        <f>IF(AND(#REF!&lt;&gt;#REF!,#REF!=#REF!,M776="positive",M777="negative"),1,"")</f>
        <v>#REF!</v>
      </c>
      <c r="T776" s="1" t="e">
        <f>IF(AND(#REF!=#REF!,K:K="stroke",M:M="positive",S776&lt;&gt;"1"),1,"")</f>
        <v>#REF!</v>
      </c>
      <c r="U776" s="1" t="e">
        <f>IF((AND(R776&lt;&gt;"",W776&lt;&gt;1,K:K="stroke",M:M="negative",#REF!=#REF!)),IF(W776&lt;&gt;0,"",1),"")</f>
        <v>#REF!</v>
      </c>
      <c r="V776" s="1" t="e">
        <f t="shared" si="52"/>
        <v>#REF!</v>
      </c>
      <c r="W776" s="1" t="e">
        <f>IF(#REF!&lt;&gt;#REF!,COUNTIFS($K$112:$K$1378,"up",#REF!,#REF!),"")</f>
        <v>#REF!</v>
      </c>
      <c r="X776" s="1" t="e">
        <f>IF(#REF!&lt;&gt;#REF!,COUNTIFS($K$112:$K$1378,"SRS",#REF!,#REF!),"")</f>
        <v>#REF!</v>
      </c>
      <c r="Y776" s="1" t="e">
        <f>IF(R776&lt;&gt;"",IF(R776=1,"",COUNTIFS($O$112:$O$1378,"&gt;40",#REF!,#REF!)),"")</f>
        <v>#REF!</v>
      </c>
    </row>
    <row r="777" spans="1:34" s="5" customFormat="1">
      <c r="A777" s="1">
        <f t="shared" si="53"/>
        <v>62649</v>
      </c>
      <c r="B777" s="2" t="str">
        <f t="shared" si="54"/>
        <v>2017112917249</v>
      </c>
      <c r="C777" s="1" t="str">
        <f t="shared" si="51"/>
        <v>20171129</v>
      </c>
      <c r="D777" s="1">
        <v>2017</v>
      </c>
      <c r="E777" s="1">
        <v>11</v>
      </c>
      <c r="F777" s="1">
        <v>29</v>
      </c>
      <c r="G777" s="1">
        <v>17</v>
      </c>
      <c r="H777" s="1">
        <v>24</v>
      </c>
      <c r="I777" s="1">
        <v>9</v>
      </c>
      <c r="J777" s="1">
        <v>441</v>
      </c>
      <c r="K777" s="17" t="s">
        <v>21</v>
      </c>
      <c r="L777" s="1" t="e">
        <f>IF(#REF!=#REF!,IF(K777="Stroke",IF(K778="Stroke",IF((J778-J777)&lt;0,1000+J778-J777,J778-J777),""),""),"")</f>
        <v>#REF!</v>
      </c>
      <c r="M777" s="1" t="s">
        <v>1</v>
      </c>
      <c r="N777" s="1" t="s">
        <v>2</v>
      </c>
      <c r="O777" s="1">
        <v>0</v>
      </c>
      <c r="P777" s="1" t="e">
        <f>IF(#REF!=#REF!,IF(K777="Stroke",IF(K778="Stroke",IF(#REF!=#REF!,IF(Q777=Q778,IF((J778-J777)&lt;0,1000+J778-J777-O777,J778-J777-O777),""),""),""),""),"")</f>
        <v>#REF!</v>
      </c>
      <c r="Q777" s="1">
        <v>1</v>
      </c>
      <c r="R777" s="1" t="e">
        <f>IF(#REF!&lt;&gt;#REF!,COUNTIFS($K$112:$K$1378,$K$112,#REF!,#REF!),"")</f>
        <v>#REF!</v>
      </c>
      <c r="S777" s="1" t="e">
        <f>IF(AND(#REF!&lt;&gt;#REF!,#REF!=#REF!,M777="positive",M778="negative"),1,"")</f>
        <v>#REF!</v>
      </c>
      <c r="T777" s="1" t="e">
        <f>IF(AND(#REF!=#REF!,K:K="stroke",M:M="positive",S777&lt;&gt;"1"),1,"")</f>
        <v>#REF!</v>
      </c>
      <c r="U777" s="1" t="e">
        <f>IF((AND(R777&lt;&gt;"",W777&lt;&gt;1,K:K="stroke",M:M="negative",#REF!=#REF!)),IF(W777&lt;&gt;0,"",1),"")</f>
        <v>#REF!</v>
      </c>
      <c r="V777" s="1" t="e">
        <f t="shared" si="52"/>
        <v>#REF!</v>
      </c>
      <c r="W777" s="1" t="e">
        <f>IF(#REF!&lt;&gt;#REF!,COUNTIFS($K$112:$K$1378,"up",#REF!,#REF!),"")</f>
        <v>#REF!</v>
      </c>
      <c r="X777" s="1" t="e">
        <f>IF(#REF!&lt;&gt;#REF!,COUNTIFS($K$112:$K$1378,"SRS",#REF!,#REF!),"")</f>
        <v>#REF!</v>
      </c>
      <c r="Y777" s="1" t="e">
        <f>IF(R777&lt;&gt;"",IF(R777=1,"",COUNTIFS($O$112:$O$1378,"&gt;40",#REF!,#REF!)),"")</f>
        <v>#REF!</v>
      </c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s="11" customFormat="1">
      <c r="A778" s="1">
        <f t="shared" si="53"/>
        <v>62649</v>
      </c>
      <c r="B778" s="2" t="str">
        <f t="shared" si="54"/>
        <v>2017112917249</v>
      </c>
      <c r="C778" s="1" t="str">
        <f t="shared" si="51"/>
        <v>20171129</v>
      </c>
      <c r="D778" s="1">
        <v>2017</v>
      </c>
      <c r="E778" s="1">
        <v>11</v>
      </c>
      <c r="F778" s="1">
        <v>29</v>
      </c>
      <c r="G778" s="1">
        <v>17</v>
      </c>
      <c r="H778" s="1">
        <v>24</v>
      </c>
      <c r="I778" s="1">
        <v>9</v>
      </c>
      <c r="J778" s="1">
        <v>445</v>
      </c>
      <c r="K778" s="17" t="s">
        <v>21</v>
      </c>
      <c r="L778" s="1" t="e">
        <f>IF(#REF!=#REF!,IF(K778="Stroke",IF(K779="Stroke",IF((J779-J778)&lt;0,1000+J779-J778,J779-J778),""),""),"")</f>
        <v>#REF!</v>
      </c>
      <c r="M778" s="1" t="s">
        <v>1</v>
      </c>
      <c r="N778" s="1" t="s">
        <v>2</v>
      </c>
      <c r="O778" s="1">
        <v>0</v>
      </c>
      <c r="P778" s="1" t="e">
        <f>IF(#REF!=#REF!,IF(K778="Stroke",IF(K779="Stroke",IF(#REF!=#REF!,IF(Q778=Q779,IF((J779-J778)&lt;0,1000+J779-J778-O778,J779-J778-O778),""),""),""),""),"")</f>
        <v>#REF!</v>
      </c>
      <c r="Q778" s="1">
        <v>2</v>
      </c>
      <c r="R778" s="1" t="e">
        <f>IF(#REF!&lt;&gt;#REF!,COUNTIFS($K$112:$K$1378,$K$112,#REF!,#REF!),"")</f>
        <v>#REF!</v>
      </c>
      <c r="S778" s="1" t="e">
        <f>IF(AND(#REF!&lt;&gt;#REF!,#REF!=#REF!,M778="positive",M779="negative"),1,"")</f>
        <v>#REF!</v>
      </c>
      <c r="T778" s="1" t="e">
        <f>IF(AND(#REF!=#REF!,K:K="stroke",M:M="positive",S778&lt;&gt;"1"),1,"")</f>
        <v>#REF!</v>
      </c>
      <c r="U778" s="1" t="e">
        <f>IF((AND(R778&lt;&gt;"",W778&lt;&gt;1,K:K="stroke",M:M="negative",#REF!=#REF!)),IF(W778&lt;&gt;0,"",1),"")</f>
        <v>#REF!</v>
      </c>
      <c r="V778" s="1" t="e">
        <f t="shared" si="52"/>
        <v>#REF!</v>
      </c>
      <c r="W778" s="1" t="e">
        <f>IF(#REF!&lt;&gt;#REF!,COUNTIFS($K$112:$K$1378,"up",#REF!,#REF!),"")</f>
        <v>#REF!</v>
      </c>
      <c r="X778" s="1" t="e">
        <f>IF(#REF!&lt;&gt;#REF!,COUNTIFS($K$112:$K$1378,"SRS",#REF!,#REF!),"")</f>
        <v>#REF!</v>
      </c>
      <c r="Y778" s="1" t="e">
        <f>IF(R778&lt;&gt;"",IF(R778=1,"",COUNTIFS($O$112:$O$1378,"&gt;40",#REF!,#REF!)),"")</f>
        <v>#REF!</v>
      </c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s="5" customFormat="1">
      <c r="A779" s="1">
        <f t="shared" si="53"/>
        <v>62649</v>
      </c>
      <c r="B779" s="2" t="str">
        <f t="shared" si="54"/>
        <v>2017112917249</v>
      </c>
      <c r="C779" s="1" t="str">
        <f t="shared" si="51"/>
        <v>20171129</v>
      </c>
      <c r="D779" s="1">
        <v>2017</v>
      </c>
      <c r="E779" s="1">
        <v>11</v>
      </c>
      <c r="F779" s="1">
        <v>29</v>
      </c>
      <c r="G779" s="1">
        <v>17</v>
      </c>
      <c r="H779" s="1">
        <v>24</v>
      </c>
      <c r="I779" s="1">
        <v>9</v>
      </c>
      <c r="J779" s="1">
        <v>466</v>
      </c>
      <c r="K779" s="17" t="s">
        <v>21</v>
      </c>
      <c r="L779" s="1" t="e">
        <f>IF(#REF!=#REF!,IF(K779="Stroke",IF(K780="Stroke",IF((J780-J779)&lt;0,1000+J780-J779,J780-J779),""),""),"")</f>
        <v>#REF!</v>
      </c>
      <c r="M779" s="1" t="s">
        <v>1</v>
      </c>
      <c r="N779" s="1" t="s">
        <v>2</v>
      </c>
      <c r="O779" s="1">
        <v>0</v>
      </c>
      <c r="P779" s="1" t="e">
        <f>IF(#REF!=#REF!,IF(K779="Stroke",IF(K780="Stroke",IF(#REF!=#REF!,IF(Q779=Q780,IF((J780-J779)&lt;0,1000+J780-J779-O779,J780-J779-O779),""),""),""),""),"")</f>
        <v>#REF!</v>
      </c>
      <c r="Q779" s="1">
        <v>1</v>
      </c>
      <c r="R779" s="1" t="e">
        <f>IF(#REF!&lt;&gt;#REF!,COUNTIFS($K$112:$K$1378,$K$112,#REF!,#REF!),"")</f>
        <v>#REF!</v>
      </c>
      <c r="S779" s="1" t="e">
        <f>IF(AND(#REF!&lt;&gt;#REF!,#REF!=#REF!,M779="positive",M780="negative"),1,"")</f>
        <v>#REF!</v>
      </c>
      <c r="T779" s="1" t="e">
        <f>IF(AND(#REF!=#REF!,K:K="stroke",M:M="positive",S779&lt;&gt;"1"),1,"")</f>
        <v>#REF!</v>
      </c>
      <c r="U779" s="1" t="e">
        <f>IF((AND(R779&lt;&gt;"",W779&lt;&gt;1,K:K="stroke",M:M="negative",#REF!=#REF!)),IF(W779&lt;&gt;0,"",1),"")</f>
        <v>#REF!</v>
      </c>
      <c r="V779" s="1" t="e">
        <f t="shared" si="52"/>
        <v>#REF!</v>
      </c>
      <c r="W779" s="1" t="e">
        <f>IF(#REF!&lt;&gt;#REF!,COUNTIFS($K$112:$K$1378,"up",#REF!,#REF!),"")</f>
        <v>#REF!</v>
      </c>
      <c r="X779" s="1" t="e">
        <f>IF(#REF!&lt;&gt;#REF!,COUNTIFS($K$112:$K$1378,"SRS",#REF!,#REF!),"")</f>
        <v>#REF!</v>
      </c>
      <c r="Y779" s="1" t="e">
        <f>IF(R779&lt;&gt;"",IF(R779=1,"",COUNTIFS($O$112:$O$1378,"&gt;40",#REF!,#REF!)),"")</f>
        <v>#REF!</v>
      </c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s="5" customFormat="1">
      <c r="A780" s="1">
        <f t="shared" si="53"/>
        <v>62649</v>
      </c>
      <c r="B780" s="2" t="str">
        <f t="shared" si="54"/>
        <v>2017112917249</v>
      </c>
      <c r="C780" s="1" t="str">
        <f t="shared" si="51"/>
        <v>20171129</v>
      </c>
      <c r="D780" s="1">
        <v>2017</v>
      </c>
      <c r="E780" s="1">
        <v>11</v>
      </c>
      <c r="F780" s="1">
        <v>29</v>
      </c>
      <c r="G780" s="1">
        <v>17</v>
      </c>
      <c r="H780" s="1">
        <v>24</v>
      </c>
      <c r="I780" s="1">
        <v>9</v>
      </c>
      <c r="J780" s="1">
        <v>486</v>
      </c>
      <c r="K780" s="17" t="s">
        <v>21</v>
      </c>
      <c r="L780" s="1" t="e">
        <f>IF(#REF!=#REF!,IF(K780="Stroke",IF(K781="Stroke",IF((J781-J780)&lt;0,1000+J781-J780,J781-J780),""),""),"")</f>
        <v>#REF!</v>
      </c>
      <c r="M780" s="1" t="s">
        <v>1</v>
      </c>
      <c r="N780" s="1" t="s">
        <v>2</v>
      </c>
      <c r="O780" s="1">
        <v>0</v>
      </c>
      <c r="P780" s="1" t="e">
        <f>IF(#REF!=#REF!,IF(K780="Stroke",IF(K781="Stroke",IF(#REF!=#REF!,IF(Q780=Q781,IF((J781-J780)&lt;0,1000+J781-J780-O780,J781-J780-O780),""),""),""),""),"")</f>
        <v>#REF!</v>
      </c>
      <c r="Q780" s="1">
        <v>1</v>
      </c>
      <c r="R780" s="1" t="e">
        <f>IF(#REF!&lt;&gt;#REF!,COUNTIFS($K$112:$K$1378,$K$112,#REF!,#REF!),"")</f>
        <v>#REF!</v>
      </c>
      <c r="S780" s="1" t="e">
        <f>IF(AND(#REF!&lt;&gt;#REF!,#REF!=#REF!,M780="positive",M781="negative"),1,"")</f>
        <v>#REF!</v>
      </c>
      <c r="T780" s="1" t="e">
        <f>IF(AND(#REF!=#REF!,K:K="stroke",M:M="positive",S780&lt;&gt;"1"),1,"")</f>
        <v>#REF!</v>
      </c>
      <c r="U780" s="1" t="e">
        <f>IF((AND(R780&lt;&gt;"",W780&lt;&gt;1,K:K="stroke",M:M="negative",#REF!=#REF!)),IF(W780&lt;&gt;0,"",1),"")</f>
        <v>#REF!</v>
      </c>
      <c r="V780" s="1" t="e">
        <f t="shared" si="52"/>
        <v>#REF!</v>
      </c>
      <c r="W780" s="1" t="e">
        <f>IF(#REF!&lt;&gt;#REF!,COUNTIFS($K$112:$K$1378,"up",#REF!,#REF!),"")</f>
        <v>#REF!</v>
      </c>
      <c r="X780" s="1" t="e">
        <f>IF(#REF!&lt;&gt;#REF!,COUNTIFS($K$112:$K$1378,"SRS",#REF!,#REF!),"")</f>
        <v>#REF!</v>
      </c>
      <c r="Y780" s="1" t="e">
        <f>IF(R780&lt;&gt;"",IF(R780=1,"",COUNTIFS($O$112:$O$1378,"&gt;40",#REF!,#REF!)),"")</f>
        <v>#REF!</v>
      </c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s="5" customFormat="1">
      <c r="A781" s="1">
        <f t="shared" si="53"/>
        <v>62649</v>
      </c>
      <c r="B781" s="2" t="str">
        <f t="shared" si="54"/>
        <v>2017112917249</v>
      </c>
      <c r="C781" s="1" t="str">
        <f t="shared" si="51"/>
        <v>20171129</v>
      </c>
      <c r="D781" s="1">
        <v>2017</v>
      </c>
      <c r="E781" s="1">
        <v>11</v>
      </c>
      <c r="F781" s="1">
        <v>29</v>
      </c>
      <c r="G781" s="1">
        <v>17</v>
      </c>
      <c r="H781" s="1">
        <v>24</v>
      </c>
      <c r="I781" s="1">
        <v>9</v>
      </c>
      <c r="J781" s="1">
        <v>497</v>
      </c>
      <c r="K781" s="17" t="s">
        <v>21</v>
      </c>
      <c r="L781" s="1" t="e">
        <f>IF(#REF!=#REF!,IF(K781="Stroke",IF(K782="Stroke",IF((J782-J781)&lt;0,1000+J782-J781,J782-J781),""),""),"")</f>
        <v>#REF!</v>
      </c>
      <c r="M781" s="1" t="s">
        <v>1</v>
      </c>
      <c r="N781" s="1" t="s">
        <v>2</v>
      </c>
      <c r="O781" s="1">
        <v>0</v>
      </c>
      <c r="P781" s="1" t="e">
        <f>IF(#REF!=#REF!,IF(K781="Stroke",IF(K782="Stroke",IF(#REF!=#REF!,IF(Q781=Q782,IF((J782-J781)&lt;0,1000+J782-J781-O781,J782-J781-O781),""),""),""),""),"")</f>
        <v>#REF!</v>
      </c>
      <c r="Q781" s="1">
        <v>1</v>
      </c>
      <c r="R781" s="1" t="e">
        <f>IF(#REF!&lt;&gt;#REF!,COUNTIFS($K$112:$K$1378,$K$112,#REF!,#REF!),"")</f>
        <v>#REF!</v>
      </c>
      <c r="S781" s="1" t="e">
        <f>IF(AND(#REF!&lt;&gt;#REF!,#REF!=#REF!,M781="positive",M782="negative"),1,"")</f>
        <v>#REF!</v>
      </c>
      <c r="T781" s="1" t="e">
        <f>IF(AND(#REF!=#REF!,K:K="stroke",M:M="positive",S781&lt;&gt;"1"),1,"")</f>
        <v>#REF!</v>
      </c>
      <c r="U781" s="1" t="e">
        <f>IF((AND(R781&lt;&gt;"",W781&lt;&gt;1,K:K="stroke",M:M="negative",#REF!=#REF!)),IF(W781&lt;&gt;0,"",1),"")</f>
        <v>#REF!</v>
      </c>
      <c r="V781" s="1" t="e">
        <f t="shared" si="52"/>
        <v>#REF!</v>
      </c>
      <c r="W781" s="1" t="e">
        <f>IF(#REF!&lt;&gt;#REF!,COUNTIFS($K$112:$K$1378,"up",#REF!,#REF!),"")</f>
        <v>#REF!</v>
      </c>
      <c r="X781" s="1" t="e">
        <f>IF(#REF!&lt;&gt;#REF!,COUNTIFS($K$112:$K$1378,"SRS",#REF!,#REF!),"")</f>
        <v>#REF!</v>
      </c>
      <c r="Y781" s="1" t="e">
        <f>IF(R781&lt;&gt;"",IF(R781=1,"",COUNTIFS($O$112:$O$1378,"&gt;40",#REF!,#REF!)),"")</f>
        <v>#REF!</v>
      </c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s="5" customFormat="1">
      <c r="A782" s="1">
        <f t="shared" si="53"/>
        <v>62649</v>
      </c>
      <c r="B782" s="2" t="str">
        <f t="shared" si="54"/>
        <v>2017112917249</v>
      </c>
      <c r="C782" s="1" t="str">
        <f t="shared" si="51"/>
        <v>20171129</v>
      </c>
      <c r="D782" s="1">
        <v>2017</v>
      </c>
      <c r="E782" s="1">
        <v>11</v>
      </c>
      <c r="F782" s="1">
        <v>29</v>
      </c>
      <c r="G782" s="1">
        <v>17</v>
      </c>
      <c r="H782" s="1">
        <v>24</v>
      </c>
      <c r="I782" s="1">
        <v>9</v>
      </c>
      <c r="J782" s="1">
        <v>517</v>
      </c>
      <c r="K782" s="17" t="s">
        <v>21</v>
      </c>
      <c r="L782" s="1" t="e">
        <f>IF(#REF!=#REF!,IF(K782="Stroke",IF(K783="Stroke",IF((J783-J782)&lt;0,1000+J783-J782,J783-J782),""),""),"")</f>
        <v>#REF!</v>
      </c>
      <c r="M782" s="1" t="s">
        <v>1</v>
      </c>
      <c r="N782" s="1" t="s">
        <v>2</v>
      </c>
      <c r="O782" s="1">
        <v>0</v>
      </c>
      <c r="P782" s="1" t="e">
        <f>IF(#REF!=#REF!,IF(K782="Stroke",IF(K783="Stroke",IF(#REF!=#REF!,IF(Q782=Q783,IF((J783-J782)&lt;0,1000+J783-J782-O782,J783-J782-O782),""),""),""),""),"")</f>
        <v>#REF!</v>
      </c>
      <c r="Q782" s="1">
        <v>2</v>
      </c>
      <c r="R782" s="1" t="e">
        <f>IF(#REF!&lt;&gt;#REF!,COUNTIFS($K$112:$K$1378,$K$112,#REF!,#REF!),"")</f>
        <v>#REF!</v>
      </c>
      <c r="S782" s="1" t="e">
        <f>IF(AND(#REF!&lt;&gt;#REF!,#REF!=#REF!,M782="positive",M783="negative"),1,"")</f>
        <v>#REF!</v>
      </c>
      <c r="T782" s="1" t="e">
        <f>IF(AND(#REF!=#REF!,K:K="stroke",M:M="positive",S782&lt;&gt;"1"),1,"")</f>
        <v>#REF!</v>
      </c>
      <c r="U782" s="1" t="e">
        <f>IF((AND(R782&lt;&gt;"",W782&lt;&gt;1,K:K="stroke",M:M="negative",#REF!=#REF!)),IF(W782&lt;&gt;0,"",1),"")</f>
        <v>#REF!</v>
      </c>
      <c r="V782" s="1" t="e">
        <f t="shared" si="52"/>
        <v>#REF!</v>
      </c>
      <c r="W782" s="1" t="e">
        <f>IF(#REF!&lt;&gt;#REF!,COUNTIFS($K$112:$K$1378,"up",#REF!,#REF!),"")</f>
        <v>#REF!</v>
      </c>
      <c r="X782" s="1" t="e">
        <f>IF(#REF!&lt;&gt;#REF!,COUNTIFS($K$112:$K$1378,"SRS",#REF!,#REF!),"")</f>
        <v>#REF!</v>
      </c>
      <c r="Y782" s="1" t="e">
        <f>IF(R782&lt;&gt;"",IF(R782=1,"",COUNTIFS($O$112:$O$1378,"&gt;40",#REF!,#REF!)),"")</f>
        <v>#REF!</v>
      </c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s="11" customFormat="1">
      <c r="A783" s="1">
        <f t="shared" si="53"/>
        <v>62649</v>
      </c>
      <c r="B783" s="2" t="str">
        <f t="shared" si="54"/>
        <v>2017112917249</v>
      </c>
      <c r="C783" s="1" t="str">
        <f t="shared" si="51"/>
        <v>20171129</v>
      </c>
      <c r="D783" s="1">
        <v>2017</v>
      </c>
      <c r="E783" s="1">
        <v>11</v>
      </c>
      <c r="F783" s="1">
        <v>29</v>
      </c>
      <c r="G783" s="1">
        <v>17</v>
      </c>
      <c r="H783" s="1">
        <v>24</v>
      </c>
      <c r="I783" s="1">
        <v>9</v>
      </c>
      <c r="J783" s="1">
        <v>531</v>
      </c>
      <c r="K783" s="17" t="s">
        <v>21</v>
      </c>
      <c r="L783" s="1" t="e">
        <f>IF(#REF!=#REF!,IF(K783="Stroke",IF(K784="Stroke",IF((J784-J783)&lt;0,1000+J784-J783,J784-J783),""),""),"")</f>
        <v>#REF!</v>
      </c>
      <c r="M783" s="1" t="s">
        <v>1</v>
      </c>
      <c r="N783" s="1" t="s">
        <v>2</v>
      </c>
      <c r="O783" s="1">
        <v>0</v>
      </c>
      <c r="P783" s="1" t="e">
        <f>IF(#REF!=#REF!,IF(K783="Stroke",IF(K784="Stroke",IF(#REF!=#REF!,IF(Q783=Q784,IF((J784-J783)&lt;0,1000+J784-J783-O783,J784-J783-O783),""),""),""),""),"")</f>
        <v>#REF!</v>
      </c>
      <c r="Q783" s="1">
        <v>1</v>
      </c>
      <c r="R783" s="1" t="e">
        <f>IF(#REF!&lt;&gt;#REF!,COUNTIFS($K$112:$K$1378,$K$112,#REF!,#REF!),"")</f>
        <v>#REF!</v>
      </c>
      <c r="S783" s="1" t="e">
        <f>IF(AND(#REF!&lt;&gt;#REF!,#REF!=#REF!,M783="positive",M784="negative"),1,"")</f>
        <v>#REF!</v>
      </c>
      <c r="T783" s="1" t="e">
        <f>IF(AND(#REF!=#REF!,K:K="stroke",M:M="positive",S783&lt;&gt;"1"),1,"")</f>
        <v>#REF!</v>
      </c>
      <c r="U783" s="1" t="e">
        <f>IF((AND(R783&lt;&gt;"",W783&lt;&gt;1,K:K="stroke",M:M="negative",#REF!=#REF!)),IF(W783&lt;&gt;0,"",1),"")</f>
        <v>#REF!</v>
      </c>
      <c r="V783" s="1" t="e">
        <f t="shared" si="52"/>
        <v>#REF!</v>
      </c>
      <c r="W783" s="1" t="e">
        <f>IF(#REF!&lt;&gt;#REF!,COUNTIFS($K$112:$K$1378,"up",#REF!,#REF!),"")</f>
        <v>#REF!</v>
      </c>
      <c r="X783" s="1" t="e">
        <f>IF(#REF!&lt;&gt;#REF!,COUNTIFS($K$112:$K$1378,"SRS",#REF!,#REF!),"")</f>
        <v>#REF!</v>
      </c>
      <c r="Y783" s="1" t="e">
        <f>IF(R783&lt;&gt;"",IF(R783=1,"",COUNTIFS($O$112:$O$1378,"&gt;40",#REF!,#REF!)),"")</f>
        <v>#REF!</v>
      </c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>
      <c r="A784" s="1">
        <f t="shared" si="53"/>
        <v>62649</v>
      </c>
      <c r="B784" s="2" t="str">
        <f t="shared" si="54"/>
        <v>2017112917249</v>
      </c>
      <c r="C784" s="1" t="str">
        <f t="shared" si="51"/>
        <v>20171129</v>
      </c>
      <c r="D784" s="1">
        <v>2017</v>
      </c>
      <c r="E784" s="1">
        <v>11</v>
      </c>
      <c r="F784" s="1">
        <v>29</v>
      </c>
      <c r="G784" s="1">
        <v>17</v>
      </c>
      <c r="H784" s="1">
        <v>24</v>
      </c>
      <c r="I784" s="1">
        <v>9</v>
      </c>
      <c r="J784" s="1">
        <v>533</v>
      </c>
      <c r="K784" s="17" t="s">
        <v>21</v>
      </c>
      <c r="L784" s="1" t="e">
        <f>IF(#REF!=#REF!,IF(K784="Stroke",IF(K785="Stroke",IF((J785-J784)&lt;0,1000+J785-J784,J785-J784),""),""),"")</f>
        <v>#REF!</v>
      </c>
      <c r="M784" s="1" t="s">
        <v>1</v>
      </c>
      <c r="N784" s="1" t="s">
        <v>2</v>
      </c>
      <c r="O784" s="1">
        <v>0</v>
      </c>
      <c r="P784" s="1" t="e">
        <f>IF(#REF!=#REF!,IF(K784="Stroke",IF(K785="Stroke",IF(#REF!=#REF!,IF(Q784=Q785,IF((J785-J784)&lt;0,1000+J785-J784-O784,J785-J784-O784),""),""),""),""),"")</f>
        <v>#REF!</v>
      </c>
      <c r="Q784" s="1">
        <v>1</v>
      </c>
      <c r="R784" s="1" t="e">
        <f>IF(#REF!&lt;&gt;#REF!,COUNTIFS($K$112:$K$1378,$K$112,#REF!,#REF!),"")</f>
        <v>#REF!</v>
      </c>
      <c r="S784" s="1" t="e">
        <f>IF(AND(#REF!&lt;&gt;#REF!,#REF!=#REF!,M784="positive",M785="negative"),1,"")</f>
        <v>#REF!</v>
      </c>
      <c r="T784" s="1" t="e">
        <f>IF(AND(#REF!=#REF!,K:K="stroke",M:M="positive",S784&lt;&gt;"1"),1,"")</f>
        <v>#REF!</v>
      </c>
      <c r="U784" s="1" t="e">
        <f>IF((AND(R784&lt;&gt;"",W784&lt;&gt;1,K:K="stroke",M:M="negative",#REF!=#REF!)),IF(W784&lt;&gt;0,"",1),"")</f>
        <v>#REF!</v>
      </c>
      <c r="V784" s="1" t="e">
        <f t="shared" si="52"/>
        <v>#REF!</v>
      </c>
      <c r="W784" s="1" t="e">
        <f>IF(#REF!&lt;&gt;#REF!,COUNTIFS($K$112:$K$1378,"up",#REF!,#REF!),"")</f>
        <v>#REF!</v>
      </c>
      <c r="X784" s="1" t="e">
        <f>IF(#REF!&lt;&gt;#REF!,COUNTIFS($K$112:$K$1378,"SRS",#REF!,#REF!),"")</f>
        <v>#REF!</v>
      </c>
      <c r="Y784" s="1" t="e">
        <f>IF(R784&lt;&gt;"",IF(R784=1,"",COUNTIFS($O$112:$O$1378,"&gt;40",#REF!,#REF!)),"")</f>
        <v>#REF!</v>
      </c>
    </row>
    <row r="785" spans="1:34">
      <c r="A785" s="1">
        <f t="shared" si="53"/>
        <v>62649</v>
      </c>
      <c r="B785" s="2" t="str">
        <f t="shared" si="54"/>
        <v>2017112917249</v>
      </c>
      <c r="C785" s="1" t="str">
        <f t="shared" si="51"/>
        <v>20171129</v>
      </c>
      <c r="D785" s="1">
        <v>2017</v>
      </c>
      <c r="E785" s="1">
        <v>11</v>
      </c>
      <c r="F785" s="1">
        <v>29</v>
      </c>
      <c r="G785" s="1">
        <v>17</v>
      </c>
      <c r="H785" s="1">
        <v>24</v>
      </c>
      <c r="I785" s="1">
        <v>9</v>
      </c>
      <c r="J785" s="1">
        <v>538</v>
      </c>
      <c r="K785" s="17" t="s">
        <v>21</v>
      </c>
      <c r="L785" s="1" t="e">
        <f>IF(#REF!=#REF!,IF(K785="Stroke",IF(K786="Stroke",IF((J786-J785)&lt;0,1000+J786-J785,J786-J785),""),""),"")</f>
        <v>#REF!</v>
      </c>
      <c r="M785" s="1" t="s">
        <v>1</v>
      </c>
      <c r="N785" s="1" t="s">
        <v>2</v>
      </c>
      <c r="O785" s="1">
        <v>0</v>
      </c>
      <c r="P785" s="1" t="e">
        <f>IF(#REF!=#REF!,IF(K785="Stroke",IF(K786="Stroke",IF(#REF!=#REF!,IF(Q785=Q786,IF((J786-J785)&lt;0,1000+J786-J785-O785,J786-J785-O785),""),""),""),""),"")</f>
        <v>#REF!</v>
      </c>
      <c r="Q785" s="1">
        <v>2</v>
      </c>
      <c r="R785" s="1" t="e">
        <f>IF(#REF!&lt;&gt;#REF!,COUNTIFS($K$112:$K$1378,$K$112,#REF!,#REF!),"")</f>
        <v>#REF!</v>
      </c>
      <c r="S785" s="1" t="e">
        <f>IF(AND(#REF!&lt;&gt;#REF!,#REF!=#REF!,M785="positive",M786="negative"),1,"")</f>
        <v>#REF!</v>
      </c>
      <c r="T785" s="1" t="e">
        <f>IF(AND(#REF!=#REF!,K:K="stroke",M:M="positive",S785&lt;&gt;"1"),1,"")</f>
        <v>#REF!</v>
      </c>
      <c r="U785" s="1" t="e">
        <f>IF((AND(R785&lt;&gt;"",W785&lt;&gt;1,K:K="stroke",M:M="negative",#REF!=#REF!)),IF(W785&lt;&gt;0,"",1),"")</f>
        <v>#REF!</v>
      </c>
      <c r="V785" s="1" t="e">
        <f t="shared" si="52"/>
        <v>#REF!</v>
      </c>
      <c r="W785" s="1" t="e">
        <f>IF(#REF!&lt;&gt;#REF!,COUNTIFS($K$112:$K$1378,"up",#REF!,#REF!),"")</f>
        <v>#REF!</v>
      </c>
      <c r="X785" s="1" t="e">
        <f>IF(#REF!&lt;&gt;#REF!,COUNTIFS($K$112:$K$1378,"SRS",#REF!,#REF!),"")</f>
        <v>#REF!</v>
      </c>
      <c r="Y785" s="1" t="e">
        <f>IF(R785&lt;&gt;"",IF(R785=1,"",COUNTIFS($O$112:$O$1378,"&gt;40",#REF!,#REF!)),"")</f>
        <v>#REF!</v>
      </c>
    </row>
    <row r="786" spans="1:34">
      <c r="A786" s="1">
        <f t="shared" si="53"/>
        <v>62649</v>
      </c>
      <c r="B786" s="2" t="str">
        <f t="shared" si="54"/>
        <v>2017112917249</v>
      </c>
      <c r="C786" s="1" t="str">
        <f t="shared" si="51"/>
        <v>20171129</v>
      </c>
      <c r="D786" s="1">
        <v>2017</v>
      </c>
      <c r="E786" s="1">
        <v>11</v>
      </c>
      <c r="F786" s="1">
        <v>29</v>
      </c>
      <c r="G786" s="1">
        <v>17</v>
      </c>
      <c r="H786" s="1">
        <v>24</v>
      </c>
      <c r="I786" s="1">
        <v>9</v>
      </c>
      <c r="J786" s="1">
        <v>542</v>
      </c>
      <c r="K786" s="17" t="s">
        <v>21</v>
      </c>
      <c r="L786" s="1" t="e">
        <f>IF(#REF!=#REF!,IF(K786="Stroke",IF(K787="Stroke",IF((J787-J786)&lt;0,1000+J787-J786,J787-J786),""),""),"")</f>
        <v>#REF!</v>
      </c>
      <c r="M786" s="1" t="s">
        <v>1</v>
      </c>
      <c r="N786" s="1" t="s">
        <v>2</v>
      </c>
      <c r="O786" s="1">
        <v>0</v>
      </c>
      <c r="P786" s="1" t="e">
        <f>IF(#REF!=#REF!,IF(K786="Stroke",IF(K787="Stroke",IF(#REF!=#REF!,IF(Q786=Q787,IF((J787-J786)&lt;0,1000+J787-J786-O786,J787-J786-O786),""),""),""),""),"")</f>
        <v>#REF!</v>
      </c>
      <c r="Q786" s="1">
        <v>2</v>
      </c>
      <c r="R786" s="1" t="e">
        <f>IF(#REF!&lt;&gt;#REF!,COUNTIFS($K$112:$K$1378,$K$112,#REF!,#REF!),"")</f>
        <v>#REF!</v>
      </c>
      <c r="S786" s="1" t="e">
        <f>IF(AND(#REF!&lt;&gt;#REF!,#REF!=#REF!,M786="positive",M787="negative"),1,"")</f>
        <v>#REF!</v>
      </c>
      <c r="T786" s="1" t="e">
        <f>IF(AND(#REF!=#REF!,K:K="stroke",M:M="positive",S786&lt;&gt;"1"),1,"")</f>
        <v>#REF!</v>
      </c>
      <c r="U786" s="1" t="e">
        <f>IF((AND(R786&lt;&gt;"",W786&lt;&gt;1,K:K="stroke",M:M="negative",#REF!=#REF!)),IF(W786&lt;&gt;0,"",1),"")</f>
        <v>#REF!</v>
      </c>
      <c r="V786" s="1" t="e">
        <f t="shared" si="52"/>
        <v>#REF!</v>
      </c>
      <c r="W786" s="1" t="e">
        <f>IF(#REF!&lt;&gt;#REF!,COUNTIFS($K$112:$K$1378,"up",#REF!,#REF!),"")</f>
        <v>#REF!</v>
      </c>
      <c r="X786" s="1" t="e">
        <f>IF(#REF!&lt;&gt;#REF!,COUNTIFS($K$112:$K$1378,"SRS",#REF!,#REF!),"")</f>
        <v>#REF!</v>
      </c>
      <c r="Y786" s="1" t="e">
        <f>IF(R786&lt;&gt;"",IF(R786=1,"",COUNTIFS($O$112:$O$1378,"&gt;40",#REF!,#REF!)),"")</f>
        <v>#REF!</v>
      </c>
    </row>
    <row r="787" spans="1:34" s="5" customFormat="1">
      <c r="A787" s="1">
        <f t="shared" si="53"/>
        <v>62649</v>
      </c>
      <c r="B787" s="2" t="str">
        <f t="shared" si="54"/>
        <v>2017112917249</v>
      </c>
      <c r="C787" s="1" t="str">
        <f t="shared" si="51"/>
        <v>20171129</v>
      </c>
      <c r="D787" s="1">
        <v>2017</v>
      </c>
      <c r="E787" s="1">
        <v>11</v>
      </c>
      <c r="F787" s="1">
        <v>29</v>
      </c>
      <c r="G787" s="1">
        <v>17</v>
      </c>
      <c r="H787" s="1">
        <v>24</v>
      </c>
      <c r="I787" s="1">
        <v>9</v>
      </c>
      <c r="J787" s="1">
        <v>551</v>
      </c>
      <c r="K787" s="17" t="s">
        <v>21</v>
      </c>
      <c r="L787" s="1" t="e">
        <f>IF(#REF!=#REF!,IF(K787="Stroke",IF(K788="Stroke",IF((J788-J787)&lt;0,1000+J788-J787,J788-J787),""),""),"")</f>
        <v>#REF!</v>
      </c>
      <c r="M787" s="1" t="s">
        <v>1</v>
      </c>
      <c r="N787" s="1" t="s">
        <v>2</v>
      </c>
      <c r="O787" s="1">
        <v>0</v>
      </c>
      <c r="P787" s="1" t="e">
        <f>IF(#REF!=#REF!,IF(K787="Stroke",IF(K788="Stroke",IF(#REF!=#REF!,IF(Q787=Q788,IF((J788-J787)&lt;0,1000+J788-J787-O787,J788-J787-O787),""),""),""),""),"")</f>
        <v>#REF!</v>
      </c>
      <c r="Q787" s="1">
        <v>2</v>
      </c>
      <c r="R787" s="1" t="e">
        <f>IF(#REF!&lt;&gt;#REF!,COUNTIFS($K$112:$K$1378,$K$112,#REF!,#REF!),"")</f>
        <v>#REF!</v>
      </c>
      <c r="S787" s="1" t="e">
        <f>IF(AND(#REF!&lt;&gt;#REF!,#REF!=#REF!,M787="positive",M788="negative"),1,"")</f>
        <v>#REF!</v>
      </c>
      <c r="T787" s="1" t="e">
        <f>IF(AND(#REF!=#REF!,K:K="stroke",M:M="positive",S787&lt;&gt;"1"),1,"")</f>
        <v>#REF!</v>
      </c>
      <c r="U787" s="1" t="e">
        <f>IF((AND(R787&lt;&gt;"",W787&lt;&gt;1,K:K="stroke",M:M="negative",#REF!=#REF!)),IF(W787&lt;&gt;0,"",1),"")</f>
        <v>#REF!</v>
      </c>
      <c r="V787" s="1" t="e">
        <f t="shared" si="52"/>
        <v>#REF!</v>
      </c>
      <c r="W787" s="1" t="e">
        <f>IF(#REF!&lt;&gt;#REF!,COUNTIFS($K$112:$K$1378,"up",#REF!,#REF!),"")</f>
        <v>#REF!</v>
      </c>
      <c r="X787" s="1" t="e">
        <f>IF(#REF!&lt;&gt;#REF!,COUNTIFS($K$112:$K$1378,"SRS",#REF!,#REF!),"")</f>
        <v>#REF!</v>
      </c>
      <c r="Y787" s="1" t="e">
        <f>IF(R787&lt;&gt;"",IF(R787=1,"",COUNTIFS($O$112:$O$1378,"&gt;40",#REF!,#REF!)),"")</f>
        <v>#REF!</v>
      </c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>
      <c r="A788" s="1">
        <f t="shared" si="53"/>
        <v>62649</v>
      </c>
      <c r="B788" s="2" t="str">
        <f t="shared" si="54"/>
        <v>2017112917249</v>
      </c>
      <c r="C788" s="1" t="str">
        <f t="shared" si="51"/>
        <v>20171129</v>
      </c>
      <c r="D788" s="1">
        <v>2017</v>
      </c>
      <c r="E788" s="1">
        <v>11</v>
      </c>
      <c r="F788" s="1">
        <v>29</v>
      </c>
      <c r="G788" s="1">
        <v>17</v>
      </c>
      <c r="H788" s="1">
        <v>24</v>
      </c>
      <c r="I788" s="1">
        <v>9</v>
      </c>
      <c r="J788" s="1">
        <v>554</v>
      </c>
      <c r="K788" s="17" t="s">
        <v>21</v>
      </c>
      <c r="L788" s="1" t="e">
        <f>IF(#REF!=#REF!,IF(K788="Stroke",IF(K789="Stroke",IF((J789-J788)&lt;0,1000+J789-J788,J789-J788),""),""),"")</f>
        <v>#REF!</v>
      </c>
      <c r="M788" s="1" t="s">
        <v>1</v>
      </c>
      <c r="N788" s="1" t="s">
        <v>2</v>
      </c>
      <c r="O788" s="1">
        <v>0</v>
      </c>
      <c r="P788" s="1" t="e">
        <f>IF(#REF!=#REF!,IF(K788="Stroke",IF(K789="Stroke",IF(#REF!=#REF!,IF(Q788=Q789,IF((J789-J788)&lt;0,1000+J789-J788-O788,J789-J788-O788),""),""),""),""),"")</f>
        <v>#REF!</v>
      </c>
      <c r="Q788" s="1">
        <v>1</v>
      </c>
      <c r="R788" s="1" t="e">
        <f>IF(#REF!&lt;&gt;#REF!,COUNTIFS($K$112:$K$1378,$K$112,#REF!,#REF!),"")</f>
        <v>#REF!</v>
      </c>
      <c r="S788" s="1" t="e">
        <f>IF(AND(#REF!&lt;&gt;#REF!,#REF!=#REF!,M788="positive",M789="negative"),1,"")</f>
        <v>#REF!</v>
      </c>
      <c r="T788" s="1" t="e">
        <f>IF(AND(#REF!=#REF!,K:K="stroke",M:M="positive",S788&lt;&gt;"1"),1,"")</f>
        <v>#REF!</v>
      </c>
      <c r="U788" s="1" t="e">
        <f>IF((AND(R788&lt;&gt;"",W788&lt;&gt;1,K:K="stroke",M:M="negative",#REF!=#REF!)),IF(W788&lt;&gt;0,"",1),"")</f>
        <v>#REF!</v>
      </c>
      <c r="V788" s="1" t="e">
        <f t="shared" si="52"/>
        <v>#REF!</v>
      </c>
      <c r="W788" s="1" t="e">
        <f>IF(#REF!&lt;&gt;#REF!,COUNTIFS($K$112:$K$1378,"up",#REF!,#REF!),"")</f>
        <v>#REF!</v>
      </c>
      <c r="X788" s="1" t="e">
        <f>IF(#REF!&lt;&gt;#REF!,COUNTIFS($K$112:$K$1378,"SRS",#REF!,#REF!),"")</f>
        <v>#REF!</v>
      </c>
      <c r="Y788" s="1" t="e">
        <f>IF(R788&lt;&gt;"",IF(R788=1,"",COUNTIFS($O$112:$O$1378,"&gt;40",#REF!,#REF!)),"")</f>
        <v>#REF!</v>
      </c>
    </row>
    <row r="789" spans="1:34">
      <c r="A789" s="1">
        <f t="shared" si="53"/>
        <v>62649</v>
      </c>
      <c r="B789" s="2" t="str">
        <f t="shared" si="54"/>
        <v>2017112917249</v>
      </c>
      <c r="C789" s="1" t="str">
        <f t="shared" si="51"/>
        <v>20171129</v>
      </c>
      <c r="D789" s="1">
        <v>2017</v>
      </c>
      <c r="E789" s="1">
        <v>11</v>
      </c>
      <c r="F789" s="1">
        <v>29</v>
      </c>
      <c r="G789" s="1">
        <v>17</v>
      </c>
      <c r="H789" s="1">
        <v>24</v>
      </c>
      <c r="I789" s="1">
        <v>9</v>
      </c>
      <c r="J789" s="1">
        <v>560</v>
      </c>
      <c r="K789" s="17" t="s">
        <v>21</v>
      </c>
      <c r="L789" s="1" t="e">
        <f>IF(#REF!=#REF!,IF(K789="Stroke",IF(K790="Stroke",IF((J790-J789)&lt;0,1000+J790-J789,J790-J789),""),""),"")</f>
        <v>#REF!</v>
      </c>
      <c r="M789" s="1" t="s">
        <v>1</v>
      </c>
      <c r="N789" s="1" t="s">
        <v>2</v>
      </c>
      <c r="O789" s="1">
        <v>0</v>
      </c>
      <c r="P789" s="1" t="e">
        <f>IF(#REF!=#REF!,IF(K789="Stroke",IF(K790="Stroke",IF(#REF!=#REF!,IF(Q789=Q790,IF((J790-J789)&lt;0,1000+J790-J789-O789,J790-J789-O789),""),""),""),""),"")</f>
        <v>#REF!</v>
      </c>
      <c r="Q789" s="1">
        <v>1</v>
      </c>
      <c r="R789" s="1" t="e">
        <f>IF(#REF!&lt;&gt;#REF!,COUNTIFS($K$112:$K$1378,$K$112,#REF!,#REF!),"")</f>
        <v>#REF!</v>
      </c>
      <c r="S789" s="1" t="e">
        <f>IF(AND(#REF!&lt;&gt;#REF!,#REF!=#REF!,M789="positive",M790="negative"),1,"")</f>
        <v>#REF!</v>
      </c>
      <c r="T789" s="1" t="e">
        <f>IF(AND(#REF!=#REF!,K:K="stroke",M:M="positive",S789&lt;&gt;"1"),1,"")</f>
        <v>#REF!</v>
      </c>
      <c r="U789" s="1" t="e">
        <f>IF((AND(R789&lt;&gt;"",W789&lt;&gt;1,K:K="stroke",M:M="negative",#REF!=#REF!)),IF(W789&lt;&gt;0,"",1),"")</f>
        <v>#REF!</v>
      </c>
      <c r="V789" s="1" t="e">
        <f t="shared" si="52"/>
        <v>#REF!</v>
      </c>
      <c r="W789" s="1" t="e">
        <f>IF(#REF!&lt;&gt;#REF!,COUNTIFS($K$112:$K$1378,"up",#REF!,#REF!),"")</f>
        <v>#REF!</v>
      </c>
      <c r="X789" s="1" t="e">
        <f>IF(#REF!&lt;&gt;#REF!,COUNTIFS($K$112:$K$1378,"SRS",#REF!,#REF!),"")</f>
        <v>#REF!</v>
      </c>
      <c r="Y789" s="1" t="e">
        <f>IF(R789&lt;&gt;"",IF(R789=1,"",COUNTIFS($O$112:$O$1378,"&gt;40",#REF!,#REF!)),"")</f>
        <v>#REF!</v>
      </c>
    </row>
    <row r="790" spans="1:34">
      <c r="A790" s="1">
        <f t="shared" si="53"/>
        <v>62649</v>
      </c>
      <c r="B790" s="2" t="str">
        <f t="shared" si="54"/>
        <v>2017112917249</v>
      </c>
      <c r="C790" s="1" t="str">
        <f t="shared" si="51"/>
        <v>20171129</v>
      </c>
      <c r="D790" s="1">
        <v>2017</v>
      </c>
      <c r="E790" s="1">
        <v>11</v>
      </c>
      <c r="F790" s="1">
        <v>29</v>
      </c>
      <c r="G790" s="1">
        <v>17</v>
      </c>
      <c r="H790" s="1">
        <v>24</v>
      </c>
      <c r="I790" s="1">
        <v>9</v>
      </c>
      <c r="J790" s="1">
        <v>585</v>
      </c>
      <c r="K790" s="17" t="s">
        <v>21</v>
      </c>
      <c r="L790" s="1" t="e">
        <f>IF(#REF!=#REF!,IF(K790="Stroke",IF(K791="Stroke",IF((J791-J790)&lt;0,1000+J791-J790,J791-J790),""),""),"")</f>
        <v>#REF!</v>
      </c>
      <c r="M790" s="1" t="s">
        <v>1</v>
      </c>
      <c r="N790" s="1" t="s">
        <v>2</v>
      </c>
      <c r="O790" s="1">
        <v>0</v>
      </c>
      <c r="P790" s="1" t="e">
        <f>IF(#REF!=#REF!,IF(K790="Stroke",IF(K791="Stroke",IF(#REF!=#REF!,IF(Q790=Q791,IF((J791-J790)&lt;0,1000+J791-J790-O790,J791-J790-O790),""),""),""),""),"")</f>
        <v>#REF!</v>
      </c>
      <c r="Q790" s="1">
        <v>1</v>
      </c>
      <c r="R790" s="1" t="e">
        <f>IF(#REF!&lt;&gt;#REF!,COUNTIFS($K$112:$K$1378,$K$112,#REF!,#REF!),"")</f>
        <v>#REF!</v>
      </c>
      <c r="S790" s="1" t="e">
        <f>IF(AND(#REF!&lt;&gt;#REF!,#REF!=#REF!,M790="positive",M791="negative"),1,"")</f>
        <v>#REF!</v>
      </c>
      <c r="T790" s="1" t="e">
        <f>IF(AND(#REF!=#REF!,K:K="stroke",M:M="positive",S790&lt;&gt;"1"),1,"")</f>
        <v>#REF!</v>
      </c>
      <c r="U790" s="1" t="e">
        <f>IF((AND(R790&lt;&gt;"",W790&lt;&gt;1,K:K="stroke",M:M="negative",#REF!=#REF!)),IF(W790&lt;&gt;0,"",1),"")</f>
        <v>#REF!</v>
      </c>
      <c r="V790" s="1" t="e">
        <f t="shared" si="52"/>
        <v>#REF!</v>
      </c>
      <c r="W790" s="1" t="e">
        <f>IF(#REF!&lt;&gt;#REF!,COUNTIFS($K$112:$K$1378,"up",#REF!,#REF!),"")</f>
        <v>#REF!</v>
      </c>
      <c r="X790" s="1" t="e">
        <f>IF(#REF!&lt;&gt;#REF!,COUNTIFS($K$112:$K$1378,"SRS",#REF!,#REF!),"")</f>
        <v>#REF!</v>
      </c>
      <c r="Y790" s="1" t="e">
        <f>IF(R790&lt;&gt;"",IF(R790=1,"",COUNTIFS($O$112:$O$1378,"&gt;40",#REF!,#REF!)),"")</f>
        <v>#REF!</v>
      </c>
    </row>
    <row r="791" spans="1:34">
      <c r="A791" s="1">
        <f t="shared" si="53"/>
        <v>62649</v>
      </c>
      <c r="B791" s="2" t="str">
        <f t="shared" si="54"/>
        <v>2017112917249</v>
      </c>
      <c r="C791" s="1" t="str">
        <f t="shared" si="51"/>
        <v>20171129</v>
      </c>
      <c r="D791" s="1">
        <v>2017</v>
      </c>
      <c r="E791" s="1">
        <v>11</v>
      </c>
      <c r="F791" s="1">
        <v>29</v>
      </c>
      <c r="G791" s="1">
        <v>17</v>
      </c>
      <c r="H791" s="1">
        <v>24</v>
      </c>
      <c r="I791" s="1">
        <v>9</v>
      </c>
      <c r="J791" s="1">
        <v>598</v>
      </c>
      <c r="K791" s="17" t="s">
        <v>21</v>
      </c>
      <c r="L791" s="1" t="e">
        <f>IF(#REF!=#REF!,IF(K791="Stroke",IF(K792="Stroke",IF((J792-J791)&lt;0,1000+J792-J791,J792-J791),""),""),"")</f>
        <v>#REF!</v>
      </c>
      <c r="M791" s="1" t="s">
        <v>1</v>
      </c>
      <c r="N791" s="1" t="s">
        <v>2</v>
      </c>
      <c r="O791" s="1">
        <v>0</v>
      </c>
      <c r="P791" s="1" t="e">
        <f>IF(#REF!=#REF!,IF(K791="Stroke",IF(K792="Stroke",IF(#REF!=#REF!,IF(Q791=Q792,IF((J792-J791)&lt;0,1000+J792-J791-O791,J792-J791-O791),""),""),""),""),"")</f>
        <v>#REF!</v>
      </c>
      <c r="Q791" s="1">
        <v>2</v>
      </c>
      <c r="R791" s="1" t="e">
        <f>IF(#REF!&lt;&gt;#REF!,COUNTIFS($K$112:$K$1378,$K$112,#REF!,#REF!),"")</f>
        <v>#REF!</v>
      </c>
      <c r="S791" s="1" t="e">
        <f>IF(AND(#REF!&lt;&gt;#REF!,#REF!=#REF!,M791="positive",M792="negative"),1,"")</f>
        <v>#REF!</v>
      </c>
      <c r="T791" s="1" t="e">
        <f>IF(AND(#REF!=#REF!,K:K="stroke",M:M="positive",S791&lt;&gt;"1"),1,"")</f>
        <v>#REF!</v>
      </c>
      <c r="U791" s="1" t="e">
        <f>IF((AND(R791&lt;&gt;"",W791&lt;&gt;1,K:K="stroke",M:M="negative",#REF!=#REF!)),IF(W791&lt;&gt;0,"",1),"")</f>
        <v>#REF!</v>
      </c>
      <c r="V791" s="1" t="e">
        <f t="shared" si="52"/>
        <v>#REF!</v>
      </c>
      <c r="W791" s="1" t="e">
        <f>IF(#REF!&lt;&gt;#REF!,COUNTIFS($K$112:$K$1378,"up",#REF!,#REF!),"")</f>
        <v>#REF!</v>
      </c>
      <c r="X791" s="1" t="e">
        <f>IF(#REF!&lt;&gt;#REF!,COUNTIFS($K$112:$K$1378,"SRS",#REF!,#REF!),"")</f>
        <v>#REF!</v>
      </c>
      <c r="Y791" s="1" t="e">
        <f>IF(R791&lt;&gt;"",IF(R791=1,"",COUNTIFS($O$112:$O$1378,"&gt;40",#REF!,#REF!)),"")</f>
        <v>#REF!</v>
      </c>
    </row>
    <row r="792" spans="1:34">
      <c r="A792" s="1">
        <f t="shared" si="53"/>
        <v>62649</v>
      </c>
      <c r="B792" s="2" t="str">
        <f t="shared" si="54"/>
        <v>2017112917249</v>
      </c>
      <c r="C792" s="1" t="str">
        <f t="shared" si="51"/>
        <v>20171129</v>
      </c>
      <c r="D792" s="1">
        <v>2017</v>
      </c>
      <c r="E792" s="1">
        <v>11</v>
      </c>
      <c r="F792" s="1">
        <v>29</v>
      </c>
      <c r="G792" s="1">
        <v>17</v>
      </c>
      <c r="H792" s="1">
        <v>24</v>
      </c>
      <c r="I792" s="1">
        <v>9</v>
      </c>
      <c r="J792" s="1">
        <v>603</v>
      </c>
      <c r="K792" s="17" t="s">
        <v>21</v>
      </c>
      <c r="L792" s="1" t="e">
        <f>IF(#REF!=#REF!,IF(K792="Stroke",IF(K793="Stroke",IF((J793-J792)&lt;0,1000+J793-J792,J793-J792),""),""),"")</f>
        <v>#REF!</v>
      </c>
      <c r="M792" s="1" t="s">
        <v>1</v>
      </c>
      <c r="N792" s="1" t="s">
        <v>2</v>
      </c>
      <c r="O792" s="1">
        <v>0</v>
      </c>
      <c r="P792" s="1" t="e">
        <f>IF(#REF!=#REF!,IF(K792="Stroke",IF(K793="Stroke",IF(#REF!=#REF!,IF(Q792=Q793,IF((J793-J792)&lt;0,1000+J793-J792-O792,J793-J792-O792),""),""),""),""),"")</f>
        <v>#REF!</v>
      </c>
      <c r="Q792" s="1">
        <v>1</v>
      </c>
      <c r="R792" s="1" t="e">
        <f>IF(#REF!&lt;&gt;#REF!,COUNTIFS($K$112:$K$1378,$K$112,#REF!,#REF!),"")</f>
        <v>#REF!</v>
      </c>
      <c r="S792" s="1" t="e">
        <f>IF(AND(#REF!&lt;&gt;#REF!,#REF!=#REF!,M792="positive",M793="negative"),1,"")</f>
        <v>#REF!</v>
      </c>
      <c r="T792" s="1" t="e">
        <f>IF(AND(#REF!=#REF!,K:K="stroke",M:M="positive",S792&lt;&gt;"1"),1,"")</f>
        <v>#REF!</v>
      </c>
      <c r="U792" s="1" t="e">
        <f>IF((AND(R792&lt;&gt;"",W792&lt;&gt;1,K:K="stroke",M:M="negative",#REF!=#REF!)),IF(W792&lt;&gt;0,"",1),"")</f>
        <v>#REF!</v>
      </c>
      <c r="V792" s="1" t="e">
        <f t="shared" si="52"/>
        <v>#REF!</v>
      </c>
      <c r="W792" s="1" t="e">
        <f>IF(#REF!&lt;&gt;#REF!,COUNTIFS($K$112:$K$1378,"up",#REF!,#REF!),"")</f>
        <v>#REF!</v>
      </c>
      <c r="X792" s="1" t="e">
        <f>IF(#REF!&lt;&gt;#REF!,COUNTIFS($K$112:$K$1378,"SRS",#REF!,#REF!),"")</f>
        <v>#REF!</v>
      </c>
      <c r="Y792" s="1" t="e">
        <f>IF(R792&lt;&gt;"",IF(R792=1,"",COUNTIFS($O$112:$O$1378,"&gt;40",#REF!,#REF!)),"")</f>
        <v>#REF!</v>
      </c>
    </row>
    <row r="793" spans="1:34">
      <c r="A793" s="1">
        <f t="shared" si="53"/>
        <v>62649</v>
      </c>
      <c r="B793" s="2" t="str">
        <f t="shared" si="54"/>
        <v>2017112917249</v>
      </c>
      <c r="C793" s="1" t="str">
        <f t="shared" si="51"/>
        <v>20171129</v>
      </c>
      <c r="D793" s="1">
        <v>2017</v>
      </c>
      <c r="E793" s="1">
        <v>11</v>
      </c>
      <c r="F793" s="1">
        <v>29</v>
      </c>
      <c r="G793" s="1">
        <v>17</v>
      </c>
      <c r="H793" s="1">
        <v>24</v>
      </c>
      <c r="I793" s="1">
        <v>9</v>
      </c>
      <c r="J793" s="1">
        <v>627</v>
      </c>
      <c r="K793" s="17" t="s">
        <v>21</v>
      </c>
      <c r="L793" s="1" t="e">
        <f>IF(#REF!=#REF!,IF(K793="Stroke",IF(K794="Stroke",IF((J794-J793)&lt;0,1000+J794-J793,J794-J793),""),""),"")</f>
        <v>#REF!</v>
      </c>
      <c r="M793" s="1" t="s">
        <v>1</v>
      </c>
      <c r="N793" s="1" t="s">
        <v>2</v>
      </c>
      <c r="O793" s="1">
        <v>0</v>
      </c>
      <c r="P793" s="1" t="e">
        <f>IF(#REF!=#REF!,IF(K793="Stroke",IF(K794="Stroke",IF(#REF!=#REF!,IF(Q793=Q794,IF((J794-J793)&lt;0,1000+J794-J793-O793,J794-J793-O793),""),""),""),""),"")</f>
        <v>#REF!</v>
      </c>
      <c r="Q793" s="1">
        <v>1</v>
      </c>
      <c r="R793" s="1" t="e">
        <f>IF(#REF!&lt;&gt;#REF!,COUNTIFS($K$112:$K$1378,$K$112,#REF!,#REF!),"")</f>
        <v>#REF!</v>
      </c>
      <c r="S793" s="1" t="e">
        <f>IF(AND(#REF!&lt;&gt;#REF!,#REF!=#REF!,M793="positive",M794="negative"),1,"")</f>
        <v>#REF!</v>
      </c>
      <c r="T793" s="1" t="e">
        <f>IF(AND(#REF!=#REF!,K:K="stroke",M:M="positive",S793&lt;&gt;"1"),1,"")</f>
        <v>#REF!</v>
      </c>
      <c r="U793" s="1" t="e">
        <f>IF((AND(R793&lt;&gt;"",W793&lt;&gt;1,K:K="stroke",M:M="negative",#REF!=#REF!)),IF(W793&lt;&gt;0,"",1),"")</f>
        <v>#REF!</v>
      </c>
      <c r="V793" s="1" t="e">
        <f t="shared" si="52"/>
        <v>#REF!</v>
      </c>
      <c r="W793" s="1" t="e">
        <f>IF(#REF!&lt;&gt;#REF!,COUNTIFS($K$112:$K$1378,"up",#REF!,#REF!),"")</f>
        <v>#REF!</v>
      </c>
      <c r="X793" s="1" t="e">
        <f>IF(#REF!&lt;&gt;#REF!,COUNTIFS($K$112:$K$1378,"SRS",#REF!,#REF!),"")</f>
        <v>#REF!</v>
      </c>
      <c r="Y793" s="1" t="e">
        <f>IF(R793&lt;&gt;"",IF(R793=1,"",COUNTIFS($O$112:$O$1378,"&gt;40",#REF!,#REF!)),"")</f>
        <v>#REF!</v>
      </c>
    </row>
    <row r="794" spans="1:34">
      <c r="A794" s="1">
        <f t="shared" si="53"/>
        <v>62649</v>
      </c>
      <c r="B794" s="2" t="str">
        <f t="shared" si="54"/>
        <v>2017112917249</v>
      </c>
      <c r="C794" s="1" t="str">
        <f t="shared" si="51"/>
        <v>20171129</v>
      </c>
      <c r="D794" s="1">
        <v>2017</v>
      </c>
      <c r="E794" s="1">
        <v>11</v>
      </c>
      <c r="F794" s="1">
        <v>29</v>
      </c>
      <c r="G794" s="1">
        <v>17</v>
      </c>
      <c r="H794" s="1">
        <v>24</v>
      </c>
      <c r="I794" s="1">
        <v>9</v>
      </c>
      <c r="J794" s="1">
        <v>638</v>
      </c>
      <c r="K794" s="17" t="s">
        <v>21</v>
      </c>
      <c r="L794" s="1" t="e">
        <f>IF(#REF!=#REF!,IF(K794="Stroke",IF(K795="Stroke",IF((J795-J794)&lt;0,1000+J795-J794,J795-J794),""),""),"")</f>
        <v>#REF!</v>
      </c>
      <c r="M794" s="1" t="s">
        <v>1</v>
      </c>
      <c r="N794" s="1" t="s">
        <v>2</v>
      </c>
      <c r="O794" s="1">
        <v>0</v>
      </c>
      <c r="P794" s="1" t="e">
        <f>IF(#REF!=#REF!,IF(K794="Stroke",IF(K795="Stroke",IF(#REF!=#REF!,IF(Q794=Q795,IF((J795-J794)&lt;0,1000+J795-J794-O794,J795-J794-O794),""),""),""),""),"")</f>
        <v>#REF!</v>
      </c>
      <c r="Q794" s="1">
        <v>1</v>
      </c>
      <c r="R794" s="1" t="e">
        <f>IF(#REF!&lt;&gt;#REF!,COUNTIFS($K$112:$K$1378,$K$112,#REF!,#REF!),"")</f>
        <v>#REF!</v>
      </c>
      <c r="S794" s="1" t="e">
        <f>IF(AND(#REF!&lt;&gt;#REF!,#REF!=#REF!,M794="positive",M795="negative"),1,"")</f>
        <v>#REF!</v>
      </c>
      <c r="T794" s="1" t="e">
        <f>IF(AND(#REF!=#REF!,K:K="stroke",M:M="positive",S794&lt;&gt;"1"),1,"")</f>
        <v>#REF!</v>
      </c>
      <c r="U794" s="1" t="e">
        <f>IF((AND(R794&lt;&gt;"",W794&lt;&gt;1,K:K="stroke",M:M="negative",#REF!=#REF!)),IF(W794&lt;&gt;0,"",1),"")</f>
        <v>#REF!</v>
      </c>
      <c r="V794" s="1" t="e">
        <f t="shared" si="52"/>
        <v>#REF!</v>
      </c>
      <c r="W794" s="1" t="e">
        <f>IF(#REF!&lt;&gt;#REF!,COUNTIFS($K$112:$K$1378,"up",#REF!,#REF!),"")</f>
        <v>#REF!</v>
      </c>
      <c r="X794" s="1" t="e">
        <f>IF(#REF!&lt;&gt;#REF!,COUNTIFS($K$112:$K$1378,"SRS",#REF!,#REF!),"")</f>
        <v>#REF!</v>
      </c>
      <c r="Y794" s="1" t="e">
        <f>IF(R794&lt;&gt;"",IF(R794=1,"",COUNTIFS($O$112:$O$1378,"&gt;40",#REF!,#REF!)),"")</f>
        <v>#REF!</v>
      </c>
    </row>
    <row r="795" spans="1:34">
      <c r="A795" s="5">
        <f t="shared" si="53"/>
        <v>63946</v>
      </c>
      <c r="B795" s="6" t="str">
        <f t="shared" si="54"/>
        <v>20171129174546</v>
      </c>
      <c r="C795" s="5" t="str">
        <f t="shared" si="51"/>
        <v>20171129</v>
      </c>
      <c r="D795" s="5">
        <v>2017</v>
      </c>
      <c r="E795" s="5">
        <v>11</v>
      </c>
      <c r="F795" s="5">
        <v>29</v>
      </c>
      <c r="G795" s="5">
        <v>17</v>
      </c>
      <c r="H795" s="5">
        <v>45</v>
      </c>
      <c r="I795" s="5">
        <v>46</v>
      </c>
      <c r="J795" s="5">
        <v>241</v>
      </c>
      <c r="K795" s="5" t="s">
        <v>17</v>
      </c>
      <c r="L795" s="5" t="e">
        <f>IF(#REF!=#REF!,IF(K795="Stroke",IF(K796="Stroke",IF((J796-J795)&lt;0,1000+J796-J795,J796-J795),""),""),"")</f>
        <v>#REF!</v>
      </c>
      <c r="M795" s="5" t="s">
        <v>1</v>
      </c>
      <c r="N795" s="5" t="s">
        <v>2</v>
      </c>
      <c r="O795" s="5">
        <v>218</v>
      </c>
      <c r="P795" s="5" t="e">
        <f>IF(#REF!=#REF!,IF(K795="Stroke",IF(K796="Stroke",IF(#REF!=#REF!,IF(Q795=Q796,IF((J796-J795)&lt;0,1000+J796-J795-O795,J796-J795-O795),""),""),""),""),"")</f>
        <v>#REF!</v>
      </c>
      <c r="Q795" s="5">
        <v>1</v>
      </c>
      <c r="R795" s="5" t="e">
        <f>IF(#REF!&lt;&gt;#REF!,COUNTIFS($K$112:$K$1378,$K$112,#REF!,#REF!),"")</f>
        <v>#REF!</v>
      </c>
      <c r="S795" s="5" t="e">
        <f>IF(AND(#REF!&lt;&gt;#REF!,#REF!=#REF!,M795="positive",M796="negative"),1,"")</f>
        <v>#REF!</v>
      </c>
      <c r="T795" s="5" t="e">
        <f>IF(AND(#REF!=#REF!,K:K="stroke",M:M="positive",S795&lt;&gt;"1"),1,"")</f>
        <v>#REF!</v>
      </c>
      <c r="U795" s="5" t="e">
        <f>IF((AND(R795&lt;&gt;"",W795&lt;&gt;1,K:K="stroke",M:M="negative",#REF!=#REF!)),IF(W795&lt;&gt;0,"",1),"")</f>
        <v>#REF!</v>
      </c>
      <c r="V795" s="5" t="e">
        <f t="shared" si="52"/>
        <v>#REF!</v>
      </c>
      <c r="W795" s="5" t="e">
        <f>IF(#REF!&lt;&gt;#REF!,COUNTIFS($K$112:$K$1378,"up",#REF!,#REF!),"")</f>
        <v>#REF!</v>
      </c>
      <c r="X795" s="5" t="e">
        <f>IF(#REF!&lt;&gt;#REF!,COUNTIFS($K$112:$K$1378,"SRS",#REF!,#REF!),"")</f>
        <v>#REF!</v>
      </c>
      <c r="Y795" s="5" t="e">
        <f>IF(R795&lt;&gt;"",IF(R795=1,"",COUNTIFS($O$112:$O$1378,"&gt;40",#REF!,#REF!)),"")</f>
        <v>#REF!</v>
      </c>
      <c r="Z795" s="5" t="s">
        <v>40</v>
      </c>
      <c r="AA795" s="5"/>
      <c r="AB795" s="5"/>
      <c r="AC795" s="5"/>
      <c r="AD795" s="5"/>
      <c r="AE795" s="5"/>
      <c r="AF795" s="5"/>
      <c r="AG795" s="5"/>
      <c r="AH795" s="5"/>
    </row>
    <row r="796" spans="1:34">
      <c r="A796" s="11">
        <f t="shared" si="53"/>
        <v>63946</v>
      </c>
      <c r="B796" s="16" t="str">
        <f t="shared" si="54"/>
        <v>20171129174546</v>
      </c>
      <c r="C796" s="11" t="str">
        <f t="shared" si="51"/>
        <v>20171129</v>
      </c>
      <c r="D796" s="11">
        <v>2017</v>
      </c>
      <c r="E796" s="11">
        <v>11</v>
      </c>
      <c r="F796" s="11">
        <v>29</v>
      </c>
      <c r="G796" s="11">
        <v>17</v>
      </c>
      <c r="H796" s="11">
        <v>45</v>
      </c>
      <c r="I796" s="11">
        <v>46</v>
      </c>
      <c r="J796" s="11">
        <v>421</v>
      </c>
      <c r="K796" s="17" t="s">
        <v>21</v>
      </c>
      <c r="L796" s="1" t="e">
        <f>IF(#REF!=#REF!,IF(K796="Stroke",IF(K797="Stroke",IF((J797-J796)&lt;0,1000+J797-J796,J797-J796),""),""),"")</f>
        <v>#REF!</v>
      </c>
      <c r="M796" s="11"/>
      <c r="N796" s="11"/>
      <c r="O796" s="11">
        <v>0</v>
      </c>
      <c r="P796" s="1" t="e">
        <f>IF(#REF!=#REF!,IF(K796="Stroke",IF(K797="Stroke",IF(#REF!=#REF!,IF(Q796=Q797,IF((J797-J796)&lt;0,1000+J797-J796-O796,J797-J796-O796),""),""),""),""),"")</f>
        <v>#REF!</v>
      </c>
      <c r="Q796" s="11"/>
      <c r="R796" s="1" t="e">
        <f>IF(#REF!&lt;&gt;#REF!,COUNTIFS($K$112:$K$1378,$K$112,#REF!,#REF!),"")</f>
        <v>#REF!</v>
      </c>
      <c r="S796" s="1" t="e">
        <f>IF(AND(#REF!&lt;&gt;#REF!,#REF!=#REF!,M796="positive",M797="negative"),1,"")</f>
        <v>#REF!</v>
      </c>
      <c r="T796" s="1" t="e">
        <f>IF(AND(#REF!=#REF!,K:K="stroke",M:M="positive",S796&lt;&gt;"1"),1,"")</f>
        <v>#REF!</v>
      </c>
      <c r="U796" s="1" t="e">
        <f>IF((AND(R796&lt;&gt;"",W796&lt;&gt;1,K:K="stroke",M:M="negative",#REF!=#REF!)),IF(W796&lt;&gt;0,"",1),"")</f>
        <v>#REF!</v>
      </c>
      <c r="V796" s="1" t="e">
        <f t="shared" si="52"/>
        <v>#REF!</v>
      </c>
      <c r="W796" s="1" t="e">
        <f>IF(#REF!&lt;&gt;#REF!,COUNTIFS($K$112:$K$1378,"up",#REF!,#REF!),"")</f>
        <v>#REF!</v>
      </c>
      <c r="X796" s="1" t="e">
        <f>IF(#REF!&lt;&gt;#REF!,COUNTIFS($K$112:$K$1378,"SRS",#REF!,#REF!),"")</f>
        <v>#REF!</v>
      </c>
      <c r="Y796" s="1" t="e">
        <f>IF(R796&lt;&gt;"",IF(R796=1,"",COUNTIFS($O$112:$O$1378,"&gt;40",#REF!,#REF!)),"")</f>
        <v>#REF!</v>
      </c>
      <c r="Z796" s="25" t="s">
        <v>73</v>
      </c>
      <c r="AA796" s="11"/>
      <c r="AB796" s="11"/>
      <c r="AC796" s="11"/>
      <c r="AD796" s="11"/>
      <c r="AE796" s="11"/>
      <c r="AF796" s="11"/>
      <c r="AG796" s="11"/>
      <c r="AH796" s="11"/>
    </row>
    <row r="797" spans="1:34" s="10" customFormat="1">
      <c r="A797" s="5">
        <f t="shared" si="53"/>
        <v>64382</v>
      </c>
      <c r="B797" s="6" t="str">
        <f t="shared" si="54"/>
        <v>2017112917532</v>
      </c>
      <c r="C797" s="5" t="str">
        <f t="shared" si="51"/>
        <v>20171129</v>
      </c>
      <c r="D797" s="5">
        <v>2017</v>
      </c>
      <c r="E797" s="5">
        <v>11</v>
      </c>
      <c r="F797" s="5">
        <v>29</v>
      </c>
      <c r="G797" s="5">
        <v>17</v>
      </c>
      <c r="H797" s="5">
        <v>53</v>
      </c>
      <c r="I797" s="5">
        <v>2</v>
      </c>
      <c r="J797" s="5">
        <v>520</v>
      </c>
      <c r="K797" s="5" t="s">
        <v>11</v>
      </c>
      <c r="L797" s="5" t="e">
        <f>IF(#REF!=#REF!,IF(K797="Stroke",IF(K798="Stroke",IF((J798-J797)&lt;0,1000+J798-J797,J798-J797),""),""),"")</f>
        <v>#REF!</v>
      </c>
      <c r="M797" s="5" t="s">
        <v>1</v>
      </c>
      <c r="N797" s="5" t="s">
        <v>2</v>
      </c>
      <c r="O797" s="5">
        <v>142</v>
      </c>
      <c r="P797" s="5" t="e">
        <f>IF(#REF!=#REF!,IF(K797="Stroke",IF(K798="Stroke",IF(#REF!=#REF!,IF(Q797=Q798,IF((J798-J797)&lt;0,1000+J798-J797-O797,J798-J797-O797),""),""),""),""),"")</f>
        <v>#REF!</v>
      </c>
      <c r="Q797" s="5">
        <v>1</v>
      </c>
      <c r="R797" s="5" t="e">
        <f>IF(#REF!&lt;&gt;#REF!,COUNTIFS($K$112:$K$1378,$K$112,#REF!,#REF!),"")</f>
        <v>#REF!</v>
      </c>
      <c r="S797" s="5" t="e">
        <f>IF(AND(#REF!&lt;&gt;#REF!,#REF!=#REF!,M797="positive",M798="negative"),1,"")</f>
        <v>#REF!</v>
      </c>
      <c r="T797" s="5" t="e">
        <f>IF(AND(#REF!=#REF!,K:K="stroke",M:M="positive",S797&lt;&gt;"1"),1,"")</f>
        <v>#REF!</v>
      </c>
      <c r="U797" s="5" t="e">
        <f>IF((AND(R797&lt;&gt;"",W797&lt;&gt;1,K:K="stroke",M:M="negative",#REF!=#REF!)),IF(W797&lt;&gt;0,"",1),"")</f>
        <v>#REF!</v>
      </c>
      <c r="V797" s="5" t="e">
        <f t="shared" si="52"/>
        <v>#REF!</v>
      </c>
      <c r="W797" s="5" t="e">
        <f>IF(#REF!&lt;&gt;#REF!,COUNTIFS($K$112:$K$1378,"up",#REF!,#REF!),"")</f>
        <v>#REF!</v>
      </c>
      <c r="X797" s="5" t="e">
        <f>IF(#REF!&lt;&gt;#REF!,COUNTIFS($K$112:$K$1378,"SRS",#REF!,#REF!),"")</f>
        <v>#REF!</v>
      </c>
      <c r="Y797" s="5" t="e">
        <f>IF(R797&lt;&gt;"",IF(R797=1,"",COUNTIFS($O$112:$O$1378,"&gt;40",#REF!,#REF!)),"")</f>
        <v>#REF!</v>
      </c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>
      <c r="A798" s="5">
        <f t="shared" si="53"/>
        <v>64509</v>
      </c>
      <c r="B798" s="6" t="str">
        <f t="shared" si="54"/>
        <v>2017112917559</v>
      </c>
      <c r="C798" s="5" t="str">
        <f t="shared" si="51"/>
        <v>20171129</v>
      </c>
      <c r="D798" s="5">
        <v>2017</v>
      </c>
      <c r="E798" s="5">
        <v>11</v>
      </c>
      <c r="F798" s="5">
        <v>29</v>
      </c>
      <c r="G798" s="5">
        <v>17</v>
      </c>
      <c r="H798" s="5">
        <v>55</v>
      </c>
      <c r="I798" s="5">
        <v>9</v>
      </c>
      <c r="J798" s="5">
        <v>14</v>
      </c>
      <c r="K798" s="5" t="s">
        <v>17</v>
      </c>
      <c r="L798" s="5" t="e">
        <f>IF(#REF!=#REF!,IF(K798="Stroke",IF(K799="Stroke",IF((J799-J798)&lt;0,1000+J799-J798,J799-J798),""),""),"")</f>
        <v>#REF!</v>
      </c>
      <c r="M798" s="5" t="s">
        <v>1</v>
      </c>
      <c r="N798" s="5" t="s">
        <v>2</v>
      </c>
      <c r="O798" s="5">
        <v>0</v>
      </c>
      <c r="P798" s="5" t="e">
        <f>IF(#REF!=#REF!,IF(K798="Stroke",IF(K799="Stroke",IF(#REF!=#REF!,IF(Q798=Q799,IF((J799-J798)&lt;0,1000+J799-J798-O798,J799-J798-O798),""),""),""),""),"")</f>
        <v>#REF!</v>
      </c>
      <c r="Q798" s="5">
        <v>1</v>
      </c>
      <c r="R798" s="5" t="e">
        <f>IF(#REF!&lt;&gt;#REF!,COUNTIFS($K$112:$K$1378,$K$112,#REF!,#REF!),"")</f>
        <v>#REF!</v>
      </c>
      <c r="S798" s="5" t="e">
        <f>IF(AND(#REF!&lt;&gt;#REF!,#REF!=#REF!,M798="positive",M799="negative"),1,"")</f>
        <v>#REF!</v>
      </c>
      <c r="T798" s="5" t="e">
        <f>IF(AND(#REF!=#REF!,K:K="stroke",M:M="positive",S798&lt;&gt;"1"),1,"")</f>
        <v>#REF!</v>
      </c>
      <c r="U798" s="5" t="e">
        <f>IF((AND(R798&lt;&gt;"",W798&lt;&gt;1,K:K="stroke",M:M="negative",#REF!=#REF!)),IF(W798&lt;&gt;0,"",1),"")</f>
        <v>#REF!</v>
      </c>
      <c r="V798" s="5" t="e">
        <f t="shared" si="52"/>
        <v>#REF!</v>
      </c>
      <c r="W798" s="5" t="e">
        <f>IF(#REF!&lt;&gt;#REF!,COUNTIFS($K$112:$K$1378,"up",#REF!,#REF!),"")</f>
        <v>#REF!</v>
      </c>
      <c r="X798" s="5" t="e">
        <f>IF(#REF!&lt;&gt;#REF!,COUNTIFS($K$112:$K$1378,"SRS",#REF!,#REF!),"")</f>
        <v>#REF!</v>
      </c>
      <c r="Y798" s="5" t="e">
        <f>IF(R798&lt;&gt;"",IF(R798=1,"",COUNTIFS($O$112:$O$1378,"&gt;40",#REF!,#REF!)),"")</f>
        <v>#REF!</v>
      </c>
      <c r="Z798" s="5" t="s">
        <v>40</v>
      </c>
      <c r="AA798" s="5"/>
      <c r="AB798" s="5"/>
      <c r="AC798" s="5"/>
      <c r="AD798" s="5"/>
      <c r="AE798" s="5"/>
      <c r="AF798" s="5"/>
      <c r="AG798" s="5"/>
      <c r="AH798" s="5"/>
    </row>
    <row r="799" spans="1:34">
      <c r="A799" s="1">
        <f t="shared" si="53"/>
        <v>64509</v>
      </c>
      <c r="B799" s="2" t="str">
        <f t="shared" si="54"/>
        <v>2017112917559</v>
      </c>
      <c r="C799" s="1" t="str">
        <f t="shared" si="51"/>
        <v>20171129</v>
      </c>
      <c r="D799" s="1">
        <v>2017</v>
      </c>
      <c r="E799" s="1">
        <v>11</v>
      </c>
      <c r="F799" s="1">
        <v>29</v>
      </c>
      <c r="G799" s="1">
        <v>17</v>
      </c>
      <c r="H799" s="1">
        <v>55</v>
      </c>
      <c r="I799" s="1">
        <v>9</v>
      </c>
      <c r="J799" s="1">
        <v>36</v>
      </c>
      <c r="K799" s="1" t="s">
        <v>17</v>
      </c>
      <c r="L799" s="1" t="e">
        <f>IF(#REF!=#REF!,IF(K799="Stroke",IF(K800="Stroke",IF((J800-J799)&lt;0,1000+J800-J799,J800-J799),""),""),"")</f>
        <v>#REF!</v>
      </c>
      <c r="M799" s="1" t="s">
        <v>1</v>
      </c>
      <c r="N799" s="1" t="s">
        <v>2</v>
      </c>
      <c r="O799" s="1">
        <v>0</v>
      </c>
      <c r="P799" s="1" t="e">
        <f>IF(#REF!=#REF!,IF(K799="Stroke",IF(K800="Stroke",IF(#REF!=#REF!,IF(Q799=Q800,IF((J800-J799)&lt;0,1000+J800-J799-O799,J800-J799-O799),""),""),""),""),"")</f>
        <v>#REF!</v>
      </c>
      <c r="Q799" s="1">
        <v>2</v>
      </c>
      <c r="R799" s="1" t="e">
        <f>IF(#REF!&lt;&gt;#REF!,COUNTIFS($K$112:$K$1378,$K$112,#REF!,#REF!),"")</f>
        <v>#REF!</v>
      </c>
      <c r="S799" s="1" t="e">
        <f>IF(AND(#REF!&lt;&gt;#REF!,#REF!=#REF!,M799="positive",M800="negative"),1,"")</f>
        <v>#REF!</v>
      </c>
      <c r="T799" s="1" t="e">
        <f>IF(AND(#REF!=#REF!,K:K="stroke",M:M="positive",S799&lt;&gt;"1"),1,"")</f>
        <v>#REF!</v>
      </c>
      <c r="U799" s="1" t="e">
        <f>IF((AND(R799&lt;&gt;"",W799&lt;&gt;1,K:K="stroke",M:M="negative",#REF!=#REF!)),IF(W799&lt;&gt;0,"",1),"")</f>
        <v>#REF!</v>
      </c>
      <c r="V799" s="1" t="e">
        <f t="shared" si="52"/>
        <v>#REF!</v>
      </c>
      <c r="W799" s="1" t="e">
        <f>IF(#REF!&lt;&gt;#REF!,COUNTIFS($K$112:$K$1378,"up",#REF!,#REF!),"")</f>
        <v>#REF!</v>
      </c>
      <c r="X799" s="1" t="e">
        <f>IF(#REF!&lt;&gt;#REF!,COUNTIFS($K$112:$K$1378,"SRS",#REF!,#REF!),"")</f>
        <v>#REF!</v>
      </c>
      <c r="Y799" s="1" t="e">
        <f>IF(R799&lt;&gt;"",IF(R799=1,"",COUNTIFS($O$112:$O$1378,"&gt;40",#REF!,#REF!)),"")</f>
        <v>#REF!</v>
      </c>
      <c r="Z799" s="1" t="s">
        <v>74</v>
      </c>
    </row>
    <row r="800" spans="1:34" s="5" customFormat="1">
      <c r="A800" s="1">
        <f t="shared" si="53"/>
        <v>64509</v>
      </c>
      <c r="B800" s="2" t="str">
        <f t="shared" si="54"/>
        <v>2017112917559</v>
      </c>
      <c r="C800" s="1" t="str">
        <f t="shared" si="51"/>
        <v>20171129</v>
      </c>
      <c r="D800" s="1">
        <v>2017</v>
      </c>
      <c r="E800" s="1">
        <v>11</v>
      </c>
      <c r="F800" s="1">
        <v>29</v>
      </c>
      <c r="G800" s="1">
        <v>17</v>
      </c>
      <c r="H800" s="1">
        <v>55</v>
      </c>
      <c r="I800" s="1">
        <v>9</v>
      </c>
      <c r="J800" s="1">
        <v>280</v>
      </c>
      <c r="K800" s="1" t="s">
        <v>23</v>
      </c>
      <c r="L800" s="1" t="e">
        <f>IF(#REF!=#REF!,IF(K800="Stroke",IF(K801="Stroke",IF((J801-J800)&lt;0,1000+J801-J800,J801-J800),""),""),"")</f>
        <v>#REF!</v>
      </c>
      <c r="M800" s="1" t="s">
        <v>1</v>
      </c>
      <c r="N800" s="1" t="s">
        <v>2</v>
      </c>
      <c r="O800" s="1">
        <v>1</v>
      </c>
      <c r="P800" s="1" t="e">
        <f>IF(#REF!=#REF!,IF(K800="Stroke",IF(K801="Stroke",IF(#REF!=#REF!,IF(Q800=Q801,IF((J801-J800)&lt;0,1000+J801-J800-O800,J801-J800-O800),""),""),""),""),"")</f>
        <v>#REF!</v>
      </c>
      <c r="Q800" s="1">
        <v>2</v>
      </c>
      <c r="R800" s="1" t="e">
        <f>IF(#REF!&lt;&gt;#REF!,COUNTIFS($K$112:$K$1378,$K$112,#REF!,#REF!),"")</f>
        <v>#REF!</v>
      </c>
      <c r="S800" s="1" t="e">
        <f>IF(AND(#REF!&lt;&gt;#REF!,#REF!=#REF!,M800="positive",M801="negative"),1,"")</f>
        <v>#REF!</v>
      </c>
      <c r="T800" s="1" t="e">
        <f>IF(AND(#REF!=#REF!,K:K="stroke",M:M="positive",S800&lt;&gt;"1"),1,"")</f>
        <v>#REF!</v>
      </c>
      <c r="U800" s="1" t="e">
        <f>IF((AND(R800&lt;&gt;"",W800&lt;&gt;1,K:K="stroke",M:M="negative",#REF!=#REF!)),IF(W800&lt;&gt;0,"",1),"")</f>
        <v>#REF!</v>
      </c>
      <c r="V800" s="1" t="e">
        <f t="shared" si="52"/>
        <v>#REF!</v>
      </c>
      <c r="W800" s="1" t="e">
        <f>IF(#REF!&lt;&gt;#REF!,COUNTIFS($K$112:$K$1378,"up",#REF!,#REF!),"")</f>
        <v>#REF!</v>
      </c>
      <c r="X800" s="1" t="e">
        <f>IF(#REF!&lt;&gt;#REF!,COUNTIFS($K$112:$K$1378,"SRS",#REF!,#REF!),"")</f>
        <v>#REF!</v>
      </c>
      <c r="Y800" s="1" t="e">
        <f>IF(R800&lt;&gt;"",IF(R800=1,"",COUNTIFS($O$112:$O$1378,"&gt;40",#REF!,#REF!)),"")</f>
        <v>#REF!</v>
      </c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s="11" customFormat="1">
      <c r="A801" s="1">
        <f t="shared" si="53"/>
        <v>64509</v>
      </c>
      <c r="B801" s="2" t="str">
        <f t="shared" si="54"/>
        <v>2017112917559</v>
      </c>
      <c r="C801" s="1" t="str">
        <f t="shared" ref="C801:C864" si="55">CONCATENATE(D801,E801,F801)</f>
        <v>20171129</v>
      </c>
      <c r="D801" s="1">
        <v>2017</v>
      </c>
      <c r="E801" s="1">
        <v>11</v>
      </c>
      <c r="F801" s="1">
        <v>29</v>
      </c>
      <c r="G801" s="1">
        <v>17</v>
      </c>
      <c r="H801" s="1">
        <v>55</v>
      </c>
      <c r="I801" s="1">
        <v>9</v>
      </c>
      <c r="J801" s="1">
        <v>292</v>
      </c>
      <c r="K801" s="1" t="s">
        <v>23</v>
      </c>
      <c r="L801" s="1" t="e">
        <f>IF(#REF!=#REF!,IF(K801="Stroke",IF(K802="Stroke",IF((J802-J801)&lt;0,1000+J802-J801,J802-J801),""),""),"")</f>
        <v>#REF!</v>
      </c>
      <c r="M801" s="1" t="s">
        <v>1</v>
      </c>
      <c r="N801" s="1" t="s">
        <v>2</v>
      </c>
      <c r="O801" s="1">
        <v>3</v>
      </c>
      <c r="P801" s="1" t="e">
        <f>IF(#REF!=#REF!,IF(K801="Stroke",IF(K802="Stroke",IF(#REF!=#REF!,IF(Q801=Q802,IF((J802-J801)&lt;0,1000+J802-J801-O801,J802-J801-O801),""),""),""),""),"")</f>
        <v>#REF!</v>
      </c>
      <c r="Q801" s="1">
        <v>1</v>
      </c>
      <c r="R801" s="1" t="e">
        <f>IF(#REF!&lt;&gt;#REF!,COUNTIFS($K$112:$K$1378,$K$112,#REF!,#REF!),"")</f>
        <v>#REF!</v>
      </c>
      <c r="S801" s="1" t="e">
        <f>IF(AND(#REF!&lt;&gt;#REF!,#REF!=#REF!,M801="positive",M802="negative"),1,"")</f>
        <v>#REF!</v>
      </c>
      <c r="T801" s="1" t="e">
        <f>IF(AND(#REF!=#REF!,K:K="stroke",M:M="positive",S801&lt;&gt;"1"),1,"")</f>
        <v>#REF!</v>
      </c>
      <c r="U801" s="1" t="e">
        <f>IF((AND(R801&lt;&gt;"",W801&lt;&gt;1,K:K="stroke",M:M="negative",#REF!=#REF!)),IF(W801&lt;&gt;0,"",1),"")</f>
        <v>#REF!</v>
      </c>
      <c r="V801" s="1" t="e">
        <f t="shared" si="52"/>
        <v>#REF!</v>
      </c>
      <c r="W801" s="1" t="e">
        <f>IF(#REF!&lt;&gt;#REF!,COUNTIFS($K$112:$K$1378,"up",#REF!,#REF!),"")</f>
        <v>#REF!</v>
      </c>
      <c r="X801" s="1" t="e">
        <f>IF(#REF!&lt;&gt;#REF!,COUNTIFS($K$112:$K$1378,"SRS",#REF!,#REF!),"")</f>
        <v>#REF!</v>
      </c>
      <c r="Y801" s="1" t="e">
        <f>IF(R801&lt;&gt;"",IF(R801=1,"",COUNTIFS($O$112:$O$1378,"&gt;40",#REF!,#REF!)),"")</f>
        <v>#REF!</v>
      </c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s="11" customFormat="1">
      <c r="A802" s="1">
        <f t="shared" si="53"/>
        <v>64509</v>
      </c>
      <c r="B802" s="2" t="str">
        <f t="shared" si="54"/>
        <v>2017112917559</v>
      </c>
      <c r="C802" s="1" t="str">
        <f t="shared" si="55"/>
        <v>20171129</v>
      </c>
      <c r="D802" s="1">
        <v>2017</v>
      </c>
      <c r="E802" s="1">
        <v>11</v>
      </c>
      <c r="F802" s="1">
        <v>29</v>
      </c>
      <c r="G802" s="1">
        <v>17</v>
      </c>
      <c r="H802" s="1">
        <v>55</v>
      </c>
      <c r="I802" s="1">
        <v>9</v>
      </c>
      <c r="J802" s="1">
        <v>333</v>
      </c>
      <c r="K802" s="1" t="s">
        <v>23</v>
      </c>
      <c r="L802" s="1" t="e">
        <f>IF(#REF!=#REF!,IF(K802="Stroke",IF(K803="Stroke",IF((J803-J802)&lt;0,1000+J803-J802,J803-J802),""),""),"")</f>
        <v>#REF!</v>
      </c>
      <c r="M802" s="1" t="s">
        <v>1</v>
      </c>
      <c r="N802" s="1" t="s">
        <v>2</v>
      </c>
      <c r="O802" s="1">
        <v>2</v>
      </c>
      <c r="P802" s="1" t="e">
        <f>IF(#REF!=#REF!,IF(K802="Stroke",IF(K803="Stroke",IF(#REF!=#REF!,IF(Q802=Q803,IF((J803-J802)&lt;0,1000+J803-J802-O802,J803-J802-O802),""),""),""),""),"")</f>
        <v>#REF!</v>
      </c>
      <c r="Q802" s="1">
        <v>1</v>
      </c>
      <c r="R802" s="1" t="e">
        <f>IF(#REF!&lt;&gt;#REF!,COUNTIFS($K$112:$K$1378,$K$112,#REF!,#REF!),"")</f>
        <v>#REF!</v>
      </c>
      <c r="S802" s="1" t="e">
        <f>IF(AND(#REF!&lt;&gt;#REF!,#REF!=#REF!,M802="positive",M803="negative"),1,"")</f>
        <v>#REF!</v>
      </c>
      <c r="T802" s="1" t="e">
        <f>IF(AND(#REF!=#REF!,K:K="stroke",M:M="positive",S802&lt;&gt;"1"),1,"")</f>
        <v>#REF!</v>
      </c>
      <c r="U802" s="1" t="e">
        <f>IF((AND(R802&lt;&gt;"",W802&lt;&gt;1,K:K="stroke",M:M="negative",#REF!=#REF!)),IF(W802&lt;&gt;0,"",1),"")</f>
        <v>#REF!</v>
      </c>
      <c r="V802" s="1" t="e">
        <f t="shared" si="52"/>
        <v>#REF!</v>
      </c>
      <c r="W802" s="1" t="e">
        <f>IF(#REF!&lt;&gt;#REF!,COUNTIFS($K$112:$K$1378,"up",#REF!,#REF!),"")</f>
        <v>#REF!</v>
      </c>
      <c r="X802" s="1" t="e">
        <f>IF(#REF!&lt;&gt;#REF!,COUNTIFS($K$112:$K$1378,"SRS",#REF!,#REF!),"")</f>
        <v>#REF!</v>
      </c>
      <c r="Y802" s="1" t="e">
        <f>IF(R802&lt;&gt;"",IF(R802=1,"",COUNTIFS($O$112:$O$1378,"&gt;40",#REF!,#REF!)),"")</f>
        <v>#REF!</v>
      </c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s="11" customFormat="1">
      <c r="A803" s="1">
        <f t="shared" si="53"/>
        <v>64509</v>
      </c>
      <c r="B803" s="2" t="str">
        <f t="shared" si="54"/>
        <v>2017112917559</v>
      </c>
      <c r="C803" s="1" t="str">
        <f t="shared" si="55"/>
        <v>20171129</v>
      </c>
      <c r="D803" s="1">
        <v>2017</v>
      </c>
      <c r="E803" s="1">
        <v>11</v>
      </c>
      <c r="F803" s="1">
        <v>29</v>
      </c>
      <c r="G803" s="1">
        <v>17</v>
      </c>
      <c r="H803" s="1">
        <v>55</v>
      </c>
      <c r="I803" s="1">
        <v>9</v>
      </c>
      <c r="J803" s="1">
        <v>356</v>
      </c>
      <c r="K803" s="1" t="s">
        <v>23</v>
      </c>
      <c r="L803" s="1" t="e">
        <f>IF(#REF!=#REF!,IF(K803="Stroke",IF(K804="Stroke",IF((J804-J803)&lt;0,1000+J804-J803,J804-J803),""),""),"")</f>
        <v>#REF!</v>
      </c>
      <c r="M803" s="1" t="s">
        <v>1</v>
      </c>
      <c r="N803" s="1" t="s">
        <v>2</v>
      </c>
      <c r="O803" s="1">
        <v>2</v>
      </c>
      <c r="P803" s="1" t="e">
        <f>IF(#REF!=#REF!,IF(K803="Stroke",IF(K804="Stroke",IF(#REF!=#REF!,IF(Q803=Q804,IF((J804-J803)&lt;0,1000+J804-J803-O803,J804-J803-O803),""),""),""),""),"")</f>
        <v>#REF!</v>
      </c>
      <c r="Q803" s="1">
        <v>1</v>
      </c>
      <c r="R803" s="1" t="e">
        <f>IF(#REF!&lt;&gt;#REF!,COUNTIFS($K$112:$K$1378,$K$112,#REF!,#REF!),"")</f>
        <v>#REF!</v>
      </c>
      <c r="S803" s="1" t="e">
        <f>IF(AND(#REF!&lt;&gt;#REF!,#REF!=#REF!,M803="positive",M804="negative"),1,"")</f>
        <v>#REF!</v>
      </c>
      <c r="T803" s="1" t="e">
        <f>IF(AND(#REF!=#REF!,K:K="stroke",M:M="positive",S803&lt;&gt;"1"),1,"")</f>
        <v>#REF!</v>
      </c>
      <c r="U803" s="1" t="e">
        <f>IF((AND(R803&lt;&gt;"",W803&lt;&gt;1,K:K="stroke",M:M="negative",#REF!=#REF!)),IF(W803&lt;&gt;0,"",1),"")</f>
        <v>#REF!</v>
      </c>
      <c r="V803" s="1" t="e">
        <f t="shared" si="52"/>
        <v>#REF!</v>
      </c>
      <c r="W803" s="1" t="e">
        <f>IF(#REF!&lt;&gt;#REF!,COUNTIFS($K$112:$K$1378,"up",#REF!,#REF!),"")</f>
        <v>#REF!</v>
      </c>
      <c r="X803" s="1" t="e">
        <f>IF(#REF!&lt;&gt;#REF!,COUNTIFS($K$112:$K$1378,"SRS",#REF!,#REF!),"")</f>
        <v>#REF!</v>
      </c>
      <c r="Y803" s="1" t="e">
        <f>IF(R803&lt;&gt;"",IF(R803=1,"",COUNTIFS($O$112:$O$1378,"&gt;40",#REF!,#REF!)),"")</f>
        <v>#REF!</v>
      </c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s="11" customFormat="1">
      <c r="A804" s="1">
        <f t="shared" si="53"/>
        <v>64509</v>
      </c>
      <c r="B804" s="2" t="str">
        <f t="shared" si="54"/>
        <v>2017112917559</v>
      </c>
      <c r="C804" s="1" t="str">
        <f t="shared" si="55"/>
        <v>20171129</v>
      </c>
      <c r="D804" s="1">
        <v>2017</v>
      </c>
      <c r="E804" s="1">
        <v>11</v>
      </c>
      <c r="F804" s="1">
        <v>29</v>
      </c>
      <c r="G804" s="1">
        <v>17</v>
      </c>
      <c r="H804" s="1">
        <v>55</v>
      </c>
      <c r="I804" s="1">
        <v>9</v>
      </c>
      <c r="J804" s="1">
        <v>372</v>
      </c>
      <c r="K804" s="1" t="s">
        <v>23</v>
      </c>
      <c r="L804" s="1" t="e">
        <f>IF(#REF!=#REF!,IF(K804="Stroke",IF(K805="Stroke",IF((J805-J804)&lt;0,1000+J805-J804,J805-J804),""),""),"")</f>
        <v>#REF!</v>
      </c>
      <c r="M804" s="1" t="s">
        <v>1</v>
      </c>
      <c r="N804" s="1" t="s">
        <v>2</v>
      </c>
      <c r="O804" s="1">
        <v>1</v>
      </c>
      <c r="P804" s="1" t="e">
        <f>IF(#REF!=#REF!,IF(K804="Stroke",IF(K805="Stroke",IF(#REF!=#REF!,IF(Q804=Q805,IF((J805-J804)&lt;0,1000+J805-J804-O804,J805-J804-O804),""),""),""),""),"")</f>
        <v>#REF!</v>
      </c>
      <c r="Q804" s="1">
        <v>1</v>
      </c>
      <c r="R804" s="1" t="e">
        <f>IF(#REF!&lt;&gt;#REF!,COUNTIFS($K$112:$K$1378,$K$112,#REF!,#REF!),"")</f>
        <v>#REF!</v>
      </c>
      <c r="S804" s="1" t="e">
        <f>IF(AND(#REF!&lt;&gt;#REF!,#REF!=#REF!,M804="positive",M805="negative"),1,"")</f>
        <v>#REF!</v>
      </c>
      <c r="T804" s="1" t="e">
        <f>IF(AND(#REF!=#REF!,K:K="stroke",M:M="positive",S804&lt;&gt;"1"),1,"")</f>
        <v>#REF!</v>
      </c>
      <c r="U804" s="1" t="e">
        <f>IF((AND(R804&lt;&gt;"",W804&lt;&gt;1,K:K="stroke",M:M="negative",#REF!=#REF!)),IF(W804&lt;&gt;0,"",1),"")</f>
        <v>#REF!</v>
      </c>
      <c r="V804" s="1" t="e">
        <f t="shared" si="52"/>
        <v>#REF!</v>
      </c>
      <c r="W804" s="1" t="e">
        <f>IF(#REF!&lt;&gt;#REF!,COUNTIFS($K$112:$K$1378,"up",#REF!,#REF!),"")</f>
        <v>#REF!</v>
      </c>
      <c r="X804" s="1" t="e">
        <f>IF(#REF!&lt;&gt;#REF!,COUNTIFS($K$112:$K$1378,"SRS",#REF!,#REF!),"")</f>
        <v>#REF!</v>
      </c>
      <c r="Y804" s="1" t="e">
        <f>IF(R804&lt;&gt;"",IF(R804=1,"",COUNTIFS($O$112:$O$1378,"&gt;40",#REF!,#REF!)),"")</f>
        <v>#REF!</v>
      </c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s="11" customFormat="1">
      <c r="A805" s="1">
        <f t="shared" si="53"/>
        <v>64509</v>
      </c>
      <c r="B805" s="2" t="str">
        <f t="shared" si="54"/>
        <v>2017112917559</v>
      </c>
      <c r="C805" s="1" t="str">
        <f t="shared" si="55"/>
        <v>20171129</v>
      </c>
      <c r="D805" s="1">
        <v>2017</v>
      </c>
      <c r="E805" s="1">
        <v>11</v>
      </c>
      <c r="F805" s="1">
        <v>29</v>
      </c>
      <c r="G805" s="1">
        <v>17</v>
      </c>
      <c r="H805" s="1">
        <v>55</v>
      </c>
      <c r="I805" s="1">
        <v>9</v>
      </c>
      <c r="J805" s="1">
        <v>395</v>
      </c>
      <c r="K805" s="1" t="s">
        <v>23</v>
      </c>
      <c r="L805" s="1" t="e">
        <f>IF(#REF!=#REF!,IF(K805="Stroke",IF(K806="Stroke",IF((J806-J805)&lt;0,1000+J806-J805,J806-J805),""),""),"")</f>
        <v>#REF!</v>
      </c>
      <c r="M805" s="1" t="s">
        <v>1</v>
      </c>
      <c r="N805" s="1" t="s">
        <v>2</v>
      </c>
      <c r="O805" s="1">
        <v>2</v>
      </c>
      <c r="P805" s="1" t="e">
        <f>IF(#REF!=#REF!,IF(K805="Stroke",IF(K806="Stroke",IF(#REF!=#REF!,IF(Q805=Q806,IF((J806-J805)&lt;0,1000+J806-J805-O805,J806-J805-O805),""),""),""),""),"")</f>
        <v>#REF!</v>
      </c>
      <c r="Q805" s="1">
        <v>1</v>
      </c>
      <c r="R805" s="1" t="e">
        <f>IF(#REF!&lt;&gt;#REF!,COUNTIFS($K$112:$K$1378,$K$112,#REF!,#REF!),"")</f>
        <v>#REF!</v>
      </c>
      <c r="S805" s="1" t="e">
        <f>IF(AND(#REF!&lt;&gt;#REF!,#REF!=#REF!,M805="positive",M806="negative"),1,"")</f>
        <v>#REF!</v>
      </c>
      <c r="T805" s="1" t="e">
        <f>IF(AND(#REF!=#REF!,K:K="stroke",M:M="positive",S805&lt;&gt;"1"),1,"")</f>
        <v>#REF!</v>
      </c>
      <c r="U805" s="1" t="e">
        <f>IF((AND(R805&lt;&gt;"",W805&lt;&gt;1,K:K="stroke",M:M="negative",#REF!=#REF!)),IF(W805&lt;&gt;0,"",1),"")</f>
        <v>#REF!</v>
      </c>
      <c r="V805" s="1" t="e">
        <f t="shared" si="52"/>
        <v>#REF!</v>
      </c>
      <c r="W805" s="1" t="e">
        <f>IF(#REF!&lt;&gt;#REF!,COUNTIFS($K$112:$K$1378,"up",#REF!,#REF!),"")</f>
        <v>#REF!</v>
      </c>
      <c r="X805" s="1" t="e">
        <f>IF(#REF!&lt;&gt;#REF!,COUNTIFS($K$112:$K$1378,"SRS",#REF!,#REF!),"")</f>
        <v>#REF!</v>
      </c>
      <c r="Y805" s="1" t="e">
        <f>IF(R805&lt;&gt;"",IF(R805=1,"",COUNTIFS($O$112:$O$1378,"&gt;40",#REF!,#REF!)),"")</f>
        <v>#REF!</v>
      </c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s="11" customFormat="1">
      <c r="A806" s="1">
        <f t="shared" si="53"/>
        <v>64509</v>
      </c>
      <c r="B806" s="2" t="str">
        <f t="shared" si="54"/>
        <v>2017112917559</v>
      </c>
      <c r="C806" s="1" t="str">
        <f t="shared" si="55"/>
        <v>20171129</v>
      </c>
      <c r="D806" s="1">
        <v>2017</v>
      </c>
      <c r="E806" s="1">
        <v>11</v>
      </c>
      <c r="F806" s="1">
        <v>29</v>
      </c>
      <c r="G806" s="1">
        <v>17</v>
      </c>
      <c r="H806" s="1">
        <v>55</v>
      </c>
      <c r="I806" s="1">
        <v>9</v>
      </c>
      <c r="J806" s="1">
        <v>411</v>
      </c>
      <c r="K806" s="1" t="s">
        <v>23</v>
      </c>
      <c r="L806" s="1" t="e">
        <f>IF(#REF!=#REF!,IF(K806="Stroke",IF(K807="Stroke",IF((J807-J806)&lt;0,1000+J807-J806,J807-J806),""),""),"")</f>
        <v>#REF!</v>
      </c>
      <c r="M806" s="1" t="s">
        <v>1</v>
      </c>
      <c r="N806" s="1" t="s">
        <v>2</v>
      </c>
      <c r="O806" s="1">
        <v>2</v>
      </c>
      <c r="P806" s="1" t="e">
        <f>IF(#REF!=#REF!,IF(K806="Stroke",IF(K807="Stroke",IF(#REF!=#REF!,IF(Q806=Q807,IF((J807-J806)&lt;0,1000+J807-J806-O806,J807-J806-O806),""),""),""),""),"")</f>
        <v>#REF!</v>
      </c>
      <c r="Q806" s="1">
        <v>1</v>
      </c>
      <c r="R806" s="1" t="e">
        <f>IF(#REF!&lt;&gt;#REF!,COUNTIFS($K$112:$K$1378,$K$112,#REF!,#REF!),"")</f>
        <v>#REF!</v>
      </c>
      <c r="S806" s="1" t="e">
        <f>IF(AND(#REF!&lt;&gt;#REF!,#REF!=#REF!,M806="positive",M807="negative"),1,"")</f>
        <v>#REF!</v>
      </c>
      <c r="T806" s="1" t="e">
        <f>IF(AND(#REF!=#REF!,K:K="stroke",M:M="positive",S806&lt;&gt;"1"),1,"")</f>
        <v>#REF!</v>
      </c>
      <c r="U806" s="1" t="e">
        <f>IF((AND(R806&lt;&gt;"",W806&lt;&gt;1,K:K="stroke",M:M="negative",#REF!=#REF!)),IF(W806&lt;&gt;0,"",1),"")</f>
        <v>#REF!</v>
      </c>
      <c r="V806" s="1" t="e">
        <f t="shared" si="52"/>
        <v>#REF!</v>
      </c>
      <c r="W806" s="1" t="e">
        <f>IF(#REF!&lt;&gt;#REF!,COUNTIFS($K$112:$K$1378,"up",#REF!,#REF!),"")</f>
        <v>#REF!</v>
      </c>
      <c r="X806" s="1" t="e">
        <f>IF(#REF!&lt;&gt;#REF!,COUNTIFS($K$112:$K$1378,"SRS",#REF!,#REF!),"")</f>
        <v>#REF!</v>
      </c>
      <c r="Y806" s="1" t="e">
        <f>IF(R806&lt;&gt;"",IF(R806=1,"",COUNTIFS($O$112:$O$1378,"&gt;40",#REF!,#REF!)),"")</f>
        <v>#REF!</v>
      </c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s="11" customFormat="1">
      <c r="A807" s="1">
        <f t="shared" si="53"/>
        <v>64509</v>
      </c>
      <c r="B807" s="2" t="str">
        <f t="shared" si="54"/>
        <v>2017112917559</v>
      </c>
      <c r="C807" s="1" t="str">
        <f t="shared" si="55"/>
        <v>20171129</v>
      </c>
      <c r="D807" s="1">
        <v>2017</v>
      </c>
      <c r="E807" s="1">
        <v>11</v>
      </c>
      <c r="F807" s="1">
        <v>29</v>
      </c>
      <c r="G807" s="1">
        <v>17</v>
      </c>
      <c r="H807" s="1">
        <v>55</v>
      </c>
      <c r="I807" s="1">
        <v>9</v>
      </c>
      <c r="J807" s="1">
        <v>426</v>
      </c>
      <c r="K807" s="1" t="s">
        <v>23</v>
      </c>
      <c r="L807" s="1" t="e">
        <f>IF(#REF!=#REF!,IF(K807="Stroke",IF(K808="Stroke",IF((J808-J807)&lt;0,1000+J808-J807,J808-J807),""),""),"")</f>
        <v>#REF!</v>
      </c>
      <c r="M807" s="1" t="s">
        <v>1</v>
      </c>
      <c r="N807" s="1" t="s">
        <v>2</v>
      </c>
      <c r="O807" s="1">
        <v>1</v>
      </c>
      <c r="P807" s="1" t="e">
        <f>IF(#REF!=#REF!,IF(K807="Stroke",IF(K808="Stroke",IF(#REF!=#REF!,IF(Q807=Q808,IF((J808-J807)&lt;0,1000+J808-J807-O807,J808-J807-O807),""),""),""),""),"")</f>
        <v>#REF!</v>
      </c>
      <c r="Q807" s="1">
        <v>1</v>
      </c>
      <c r="R807" s="1" t="e">
        <f>IF(#REF!&lt;&gt;#REF!,COUNTIFS($K$112:$K$1378,$K$112,#REF!,#REF!),"")</f>
        <v>#REF!</v>
      </c>
      <c r="S807" s="1" t="e">
        <f>IF(AND(#REF!&lt;&gt;#REF!,#REF!=#REF!,M807="positive",M808="negative"),1,"")</f>
        <v>#REF!</v>
      </c>
      <c r="T807" s="1" t="e">
        <f>IF(AND(#REF!=#REF!,K:K="stroke",M:M="positive",S807&lt;&gt;"1"),1,"")</f>
        <v>#REF!</v>
      </c>
      <c r="U807" s="1" t="e">
        <f>IF((AND(R807&lt;&gt;"",W807&lt;&gt;1,K:K="stroke",M:M="negative",#REF!=#REF!)),IF(W807&lt;&gt;0,"",1),"")</f>
        <v>#REF!</v>
      </c>
      <c r="V807" s="1" t="e">
        <f t="shared" si="52"/>
        <v>#REF!</v>
      </c>
      <c r="W807" s="1" t="e">
        <f>IF(#REF!&lt;&gt;#REF!,COUNTIFS($K$112:$K$1378,"up",#REF!,#REF!),"")</f>
        <v>#REF!</v>
      </c>
      <c r="X807" s="1" t="e">
        <f>IF(#REF!&lt;&gt;#REF!,COUNTIFS($K$112:$K$1378,"SRS",#REF!,#REF!),"")</f>
        <v>#REF!</v>
      </c>
      <c r="Y807" s="1" t="e">
        <f>IF(R807&lt;&gt;"",IF(R807=1,"",COUNTIFS($O$112:$O$1378,"&gt;40",#REF!,#REF!)),"")</f>
        <v>#REF!</v>
      </c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s="11" customFormat="1">
      <c r="A808" s="5">
        <f t="shared" si="53"/>
        <v>66918</v>
      </c>
      <c r="B808" s="6" t="str">
        <f t="shared" si="54"/>
        <v>20171129183518</v>
      </c>
      <c r="C808" s="5" t="str">
        <f t="shared" si="55"/>
        <v>20171129</v>
      </c>
      <c r="D808" s="5">
        <v>2017</v>
      </c>
      <c r="E808" s="5">
        <v>11</v>
      </c>
      <c r="F808" s="5">
        <v>29</v>
      </c>
      <c r="G808" s="5">
        <v>18</v>
      </c>
      <c r="H808" s="5">
        <v>35</v>
      </c>
      <c r="I808" s="5">
        <v>18</v>
      </c>
      <c r="J808" s="5">
        <v>669</v>
      </c>
      <c r="K808" s="5" t="s">
        <v>17</v>
      </c>
      <c r="L808" s="5" t="e">
        <f>IF(#REF!=#REF!,IF(K808="Stroke",IF(K809="Stroke",IF((J809-J808)&lt;0,1000+J809-J808,J809-J808),""),""),"")</f>
        <v>#REF!</v>
      </c>
      <c r="M808" s="5" t="s">
        <v>1</v>
      </c>
      <c r="N808" s="5" t="s">
        <v>2</v>
      </c>
      <c r="O808" s="5">
        <v>726</v>
      </c>
      <c r="P808" s="5" t="e">
        <f>IF(#REF!=#REF!,IF(K808="Stroke",IF(K809="Stroke",IF(#REF!=#REF!,IF(Q808=Q809,IF((J809-J808)&lt;0,1000+J809-J808-O808,J809-J808-O808),""),""),""),""),"")</f>
        <v>#REF!</v>
      </c>
      <c r="Q808" s="5">
        <v>1</v>
      </c>
      <c r="R808" s="5" t="e">
        <f>IF(#REF!&lt;&gt;#REF!,COUNTIFS($K$112:$K$1378,$K$112,#REF!,#REF!),"")</f>
        <v>#REF!</v>
      </c>
      <c r="S808" s="5" t="e">
        <f>IF(AND(#REF!&lt;&gt;#REF!,#REF!=#REF!,M808="positive",M809="negative"),1,"")</f>
        <v>#REF!</v>
      </c>
      <c r="T808" s="5" t="e">
        <f>IF(AND(#REF!=#REF!,K:K="stroke",M:M="positive",S808&lt;&gt;"1"),1,"")</f>
        <v>#REF!</v>
      </c>
      <c r="U808" s="5" t="e">
        <f>IF((AND(R808&lt;&gt;"",W808&lt;&gt;1,K:K="stroke",M:M="negative",#REF!=#REF!)),IF(W808&lt;&gt;0,"",1),"")</f>
        <v>#REF!</v>
      </c>
      <c r="V808" s="5" t="e">
        <f t="shared" si="52"/>
        <v>#REF!</v>
      </c>
      <c r="W808" s="5" t="e">
        <f>IF(#REF!&lt;&gt;#REF!,COUNTIFS($K$112:$K$1378,"up",#REF!,#REF!),"")</f>
        <v>#REF!</v>
      </c>
      <c r="X808" s="5" t="e">
        <f>IF(#REF!&lt;&gt;#REF!,COUNTIFS($K$112:$K$1378,"SRS",#REF!,#REF!),"")</f>
        <v>#REF!</v>
      </c>
      <c r="Y808" s="5" t="e">
        <f>IF(R808&lt;&gt;"",IF(R808=1,"",COUNTIFS($O$112:$O$1378,"&gt;40",#REF!,#REF!)),"")</f>
        <v>#REF!</v>
      </c>
      <c r="Z808" s="5" t="s">
        <v>40</v>
      </c>
      <c r="AA808" s="5"/>
      <c r="AB808" s="5"/>
      <c r="AC808" s="5"/>
      <c r="AD808" s="5"/>
      <c r="AE808" s="5"/>
      <c r="AF808" s="5"/>
      <c r="AG808" s="5"/>
      <c r="AH808" s="5"/>
    </row>
    <row r="809" spans="1:34" s="11" customFormat="1">
      <c r="A809" s="1">
        <f t="shared" si="53"/>
        <v>66918</v>
      </c>
      <c r="B809" s="2" t="str">
        <f t="shared" si="54"/>
        <v>20171129183518</v>
      </c>
      <c r="C809" s="1" t="str">
        <f t="shared" si="55"/>
        <v>20171129</v>
      </c>
      <c r="D809" s="1">
        <v>2017</v>
      </c>
      <c r="E809" s="1">
        <v>11</v>
      </c>
      <c r="F809" s="1">
        <v>29</v>
      </c>
      <c r="G809" s="11">
        <v>18</v>
      </c>
      <c r="H809" s="11">
        <v>35</v>
      </c>
      <c r="I809" s="1">
        <v>18</v>
      </c>
      <c r="J809" s="11">
        <v>706</v>
      </c>
      <c r="K809" s="17" t="s">
        <v>21</v>
      </c>
      <c r="L809" s="1" t="e">
        <f>IF(#REF!=#REF!,IF(K809="Stroke",IF(K810="Stroke",IF((J810-J809)&lt;0,1000+J810-J809,J810-J809),""),""),"")</f>
        <v>#REF!</v>
      </c>
      <c r="M809" s="1" t="s">
        <v>1</v>
      </c>
      <c r="N809" s="1" t="s">
        <v>2</v>
      </c>
      <c r="O809" s="1">
        <v>0</v>
      </c>
      <c r="P809" s="1" t="e">
        <f>IF(#REF!=#REF!,IF(K809="Stroke",IF(K810="Stroke",IF(#REF!=#REF!,IF(Q809=Q810,IF((J810-J809)&lt;0,1000+J810-J809-O809,J810-J809-O809),""),""),""),""),"")</f>
        <v>#REF!</v>
      </c>
      <c r="Q809" s="11">
        <v>1</v>
      </c>
      <c r="R809" s="1" t="e">
        <f>IF(#REF!&lt;&gt;#REF!,COUNTIFS($K$112:$K$1378,$K$112,#REF!,#REF!),"")</f>
        <v>#REF!</v>
      </c>
      <c r="S809" s="1" t="e">
        <f>IF(AND(#REF!&lt;&gt;#REF!,#REF!=#REF!,M809="positive",M810="negative"),1,"")</f>
        <v>#REF!</v>
      </c>
      <c r="T809" s="1" t="e">
        <f>IF(AND(#REF!=#REF!,K:K="stroke",M:M="positive",S809&lt;&gt;"1"),1,"")</f>
        <v>#REF!</v>
      </c>
      <c r="U809" s="1" t="e">
        <f>IF((AND(R809&lt;&gt;"",W809&lt;&gt;1,K:K="stroke",M:M="negative",#REF!=#REF!)),IF(W809&lt;&gt;0,"",1),"")</f>
        <v>#REF!</v>
      </c>
      <c r="V809" s="1" t="e">
        <f t="shared" si="52"/>
        <v>#REF!</v>
      </c>
      <c r="W809" s="1" t="e">
        <f>IF(#REF!&lt;&gt;#REF!,COUNTIFS($K$112:$K$1378,"up",#REF!,#REF!),"")</f>
        <v>#REF!</v>
      </c>
      <c r="X809" s="1" t="e">
        <f>IF(#REF!&lt;&gt;#REF!,COUNTIFS($K$112:$K$1378,"SRS",#REF!,#REF!),"")</f>
        <v>#REF!</v>
      </c>
      <c r="Y809" s="1" t="e">
        <f>IF(R809&lt;&gt;"",IF(R809=1,"",COUNTIFS($O$112:$O$1378,"&gt;40",#REF!,#REF!)),"")</f>
        <v>#REF!</v>
      </c>
    </row>
    <row r="810" spans="1:34" s="11" customFormat="1">
      <c r="A810" s="1">
        <f t="shared" si="53"/>
        <v>66918</v>
      </c>
      <c r="B810" s="2" t="str">
        <f t="shared" si="54"/>
        <v>20171129183518</v>
      </c>
      <c r="C810" s="1" t="str">
        <f t="shared" si="55"/>
        <v>20171129</v>
      </c>
      <c r="D810" s="1">
        <v>2017</v>
      </c>
      <c r="E810" s="1">
        <v>11</v>
      </c>
      <c r="F810" s="1">
        <v>29</v>
      </c>
      <c r="G810" s="11">
        <v>18</v>
      </c>
      <c r="H810" s="11">
        <v>35</v>
      </c>
      <c r="I810" s="1">
        <v>18</v>
      </c>
      <c r="J810" s="11">
        <v>732</v>
      </c>
      <c r="K810" s="17" t="s">
        <v>21</v>
      </c>
      <c r="L810" s="1" t="e">
        <f>IF(#REF!=#REF!,IF(K810="Stroke",IF(K811="Stroke",IF((J811-J810)&lt;0,1000+J811-J810,J811-J810),""),""),"")</f>
        <v>#REF!</v>
      </c>
      <c r="M810" s="1" t="s">
        <v>1</v>
      </c>
      <c r="N810" s="1" t="s">
        <v>2</v>
      </c>
      <c r="O810" s="1">
        <v>0</v>
      </c>
      <c r="P810" s="1" t="e">
        <f>IF(#REF!=#REF!,IF(K810="Stroke",IF(K811="Stroke",IF(#REF!=#REF!,IF(Q810=Q811,IF((J811-J810)&lt;0,1000+J811-J810-O810,J811-J810-O810),""),""),""),""),"")</f>
        <v>#REF!</v>
      </c>
      <c r="Q810" s="11">
        <v>1</v>
      </c>
      <c r="R810" s="1" t="e">
        <f>IF(#REF!&lt;&gt;#REF!,COUNTIFS($K$112:$K$1378,$K$112,#REF!,#REF!),"")</f>
        <v>#REF!</v>
      </c>
      <c r="S810" s="1" t="e">
        <f>IF(AND(#REF!&lt;&gt;#REF!,#REF!=#REF!,M810="positive",M811="negative"),1,"")</f>
        <v>#REF!</v>
      </c>
      <c r="T810" s="1" t="e">
        <f>IF(AND(#REF!=#REF!,K:K="stroke",M:M="positive",S810&lt;&gt;"1"),1,"")</f>
        <v>#REF!</v>
      </c>
      <c r="U810" s="1" t="e">
        <f>IF((AND(R810&lt;&gt;"",W810&lt;&gt;1,K:K="stroke",M:M="negative",#REF!=#REF!)),IF(W810&lt;&gt;0,"",1),"")</f>
        <v>#REF!</v>
      </c>
      <c r="V810" s="1" t="e">
        <f t="shared" si="52"/>
        <v>#REF!</v>
      </c>
      <c r="W810" s="1" t="e">
        <f>IF(#REF!&lt;&gt;#REF!,COUNTIFS($K$112:$K$1378,"up",#REF!,#REF!),"")</f>
        <v>#REF!</v>
      </c>
      <c r="X810" s="1" t="e">
        <f>IF(#REF!&lt;&gt;#REF!,COUNTIFS($K$112:$K$1378,"SRS",#REF!,#REF!),"")</f>
        <v>#REF!</v>
      </c>
      <c r="Y810" s="1" t="e">
        <f>IF(R810&lt;&gt;"",IF(R810=1,"",COUNTIFS($O$112:$O$1378,"&gt;40",#REF!,#REF!)),"")</f>
        <v>#REF!</v>
      </c>
    </row>
    <row r="811" spans="1:34" s="11" customFormat="1">
      <c r="A811" s="1">
        <f t="shared" si="53"/>
        <v>66918</v>
      </c>
      <c r="B811" s="2" t="str">
        <f t="shared" si="54"/>
        <v>20171129183518</v>
      </c>
      <c r="C811" s="1" t="str">
        <f t="shared" si="55"/>
        <v>20171129</v>
      </c>
      <c r="D811" s="1">
        <v>2017</v>
      </c>
      <c r="E811" s="1">
        <v>11</v>
      </c>
      <c r="F811" s="1">
        <v>29</v>
      </c>
      <c r="G811" s="11">
        <v>18</v>
      </c>
      <c r="H811" s="11">
        <v>35</v>
      </c>
      <c r="I811" s="1">
        <v>18</v>
      </c>
      <c r="J811" s="11">
        <v>744</v>
      </c>
      <c r="K811" s="17" t="s">
        <v>21</v>
      </c>
      <c r="L811" s="1" t="e">
        <f>IF(#REF!=#REF!,IF(K811="Stroke",IF(K812="Stroke",IF((J812-J811)&lt;0,1000+J812-J811,J812-J811),""),""),"")</f>
        <v>#REF!</v>
      </c>
      <c r="M811" s="1" t="s">
        <v>1</v>
      </c>
      <c r="N811" s="1" t="s">
        <v>2</v>
      </c>
      <c r="O811" s="1">
        <v>0</v>
      </c>
      <c r="P811" s="1" t="e">
        <f>IF(#REF!=#REF!,IF(K811="Stroke",IF(K812="Stroke",IF(#REF!=#REF!,IF(Q811=Q812,IF((J812-J811)&lt;0,1000+J812-J811-O811,J812-J811-O811),""),""),""),""),"")</f>
        <v>#REF!</v>
      </c>
      <c r="Q811" s="11">
        <v>1</v>
      </c>
      <c r="R811" s="1" t="e">
        <f>IF(#REF!&lt;&gt;#REF!,COUNTIFS($K$112:$K$1378,$K$112,#REF!,#REF!),"")</f>
        <v>#REF!</v>
      </c>
      <c r="S811" s="1" t="e">
        <f>IF(AND(#REF!&lt;&gt;#REF!,#REF!=#REF!,M811="positive",M812="negative"),1,"")</f>
        <v>#REF!</v>
      </c>
      <c r="T811" s="1" t="e">
        <f>IF(AND(#REF!=#REF!,K:K="stroke",M:M="positive",S811&lt;&gt;"1"),1,"")</f>
        <v>#REF!</v>
      </c>
      <c r="U811" s="1" t="e">
        <f>IF((AND(R811&lt;&gt;"",W811&lt;&gt;1,K:K="stroke",M:M="negative",#REF!=#REF!)),IF(W811&lt;&gt;0,"",1),"")</f>
        <v>#REF!</v>
      </c>
      <c r="V811" s="1" t="e">
        <f t="shared" si="52"/>
        <v>#REF!</v>
      </c>
      <c r="W811" s="1" t="e">
        <f>IF(#REF!&lt;&gt;#REF!,COUNTIFS($K$112:$K$1378,"up",#REF!,#REF!),"")</f>
        <v>#REF!</v>
      </c>
      <c r="X811" s="1" t="e">
        <f>IF(#REF!&lt;&gt;#REF!,COUNTIFS($K$112:$K$1378,"SRS",#REF!,#REF!),"")</f>
        <v>#REF!</v>
      </c>
      <c r="Y811" s="1" t="e">
        <f>IF(R811&lt;&gt;"",IF(R811=1,"",COUNTIFS($O$112:$O$1378,"&gt;40",#REF!,#REF!)),"")</f>
        <v>#REF!</v>
      </c>
    </row>
    <row r="812" spans="1:34" s="11" customFormat="1">
      <c r="A812" s="1">
        <f t="shared" si="53"/>
        <v>66918</v>
      </c>
      <c r="B812" s="2" t="str">
        <f t="shared" si="54"/>
        <v>20171129183518</v>
      </c>
      <c r="C812" s="1" t="str">
        <f t="shared" si="55"/>
        <v>20171129</v>
      </c>
      <c r="D812" s="1">
        <v>2017</v>
      </c>
      <c r="E812" s="1">
        <v>11</v>
      </c>
      <c r="F812" s="1">
        <v>29</v>
      </c>
      <c r="G812" s="11">
        <v>18</v>
      </c>
      <c r="H812" s="11">
        <v>35</v>
      </c>
      <c r="I812" s="1">
        <v>18</v>
      </c>
      <c r="J812" s="11">
        <v>778</v>
      </c>
      <c r="K812" s="17" t="s">
        <v>21</v>
      </c>
      <c r="L812" s="1" t="e">
        <f>IF(#REF!=#REF!,IF(K812="Stroke",IF(K813="Stroke",IF((J813-J812)&lt;0,1000+J813-J812,J813-J812),""),""),"")</f>
        <v>#REF!</v>
      </c>
      <c r="M812" s="1" t="s">
        <v>1</v>
      </c>
      <c r="N812" s="1" t="s">
        <v>2</v>
      </c>
      <c r="O812" s="1">
        <v>0</v>
      </c>
      <c r="P812" s="1" t="e">
        <f>IF(#REF!=#REF!,IF(K812="Stroke",IF(K813="Stroke",IF(#REF!=#REF!,IF(Q812=Q813,IF((J813-J812)&lt;0,1000+J813-J812-O812,J813-J812-O812),""),""),""),""),"")</f>
        <v>#REF!</v>
      </c>
      <c r="Q812" s="11">
        <v>1</v>
      </c>
      <c r="R812" s="1" t="e">
        <f>IF(#REF!&lt;&gt;#REF!,COUNTIFS($K$112:$K$1378,$K$112,#REF!,#REF!),"")</f>
        <v>#REF!</v>
      </c>
      <c r="S812" s="1" t="e">
        <f>IF(AND(#REF!&lt;&gt;#REF!,#REF!=#REF!,M812="positive",M813="negative"),1,"")</f>
        <v>#REF!</v>
      </c>
      <c r="T812" s="1" t="e">
        <f>IF(AND(#REF!=#REF!,K:K="stroke",M:M="positive",S812&lt;&gt;"1"),1,"")</f>
        <v>#REF!</v>
      </c>
      <c r="U812" s="1" t="e">
        <f>IF((AND(R812&lt;&gt;"",W812&lt;&gt;1,K:K="stroke",M:M="negative",#REF!=#REF!)),IF(W812&lt;&gt;0,"",1),"")</f>
        <v>#REF!</v>
      </c>
      <c r="V812" s="1" t="e">
        <f t="shared" si="52"/>
        <v>#REF!</v>
      </c>
      <c r="W812" s="1" t="e">
        <f>IF(#REF!&lt;&gt;#REF!,COUNTIFS($K$112:$K$1378,"up",#REF!,#REF!),"")</f>
        <v>#REF!</v>
      </c>
      <c r="X812" s="1" t="e">
        <f>IF(#REF!&lt;&gt;#REF!,COUNTIFS($K$112:$K$1378,"SRS",#REF!,#REF!),"")</f>
        <v>#REF!</v>
      </c>
      <c r="Y812" s="1" t="e">
        <f>IF(R812&lt;&gt;"",IF(R812=1,"",COUNTIFS($O$112:$O$1378,"&gt;40",#REF!,#REF!)),"")</f>
        <v>#REF!</v>
      </c>
    </row>
    <row r="813" spans="1:34" s="11" customFormat="1">
      <c r="A813" s="1">
        <f t="shared" si="53"/>
        <v>66918</v>
      </c>
      <c r="B813" s="2" t="str">
        <f t="shared" si="54"/>
        <v>20171129183518</v>
      </c>
      <c r="C813" s="1" t="str">
        <f t="shared" si="55"/>
        <v>20171129</v>
      </c>
      <c r="D813" s="1">
        <v>2017</v>
      </c>
      <c r="E813" s="1">
        <v>11</v>
      </c>
      <c r="F813" s="1">
        <v>29</v>
      </c>
      <c r="G813" s="11">
        <v>18</v>
      </c>
      <c r="H813" s="11">
        <v>35</v>
      </c>
      <c r="I813" s="1">
        <v>18</v>
      </c>
      <c r="J813" s="11">
        <v>797</v>
      </c>
      <c r="K813" s="17" t="s">
        <v>21</v>
      </c>
      <c r="L813" s="1" t="e">
        <f>IF(#REF!=#REF!,IF(K813="Stroke",IF(K814="Stroke",IF((J814-J813)&lt;0,1000+J814-J813,J814-J813),""),""),"")</f>
        <v>#REF!</v>
      </c>
      <c r="M813" s="1" t="s">
        <v>1</v>
      </c>
      <c r="N813" s="1" t="s">
        <v>2</v>
      </c>
      <c r="O813" s="1">
        <v>0</v>
      </c>
      <c r="P813" s="1" t="e">
        <f>IF(#REF!=#REF!,IF(K813="Stroke",IF(K814="Stroke",IF(#REF!=#REF!,IF(Q813=Q814,IF((J814-J813)&lt;0,1000+J814-J813-O813,J814-J813-O813),""),""),""),""),"")</f>
        <v>#REF!</v>
      </c>
      <c r="Q813" s="11">
        <v>1</v>
      </c>
      <c r="R813" s="1" t="e">
        <f>IF(#REF!&lt;&gt;#REF!,COUNTIFS($K$112:$K$1378,$K$112,#REF!,#REF!),"")</f>
        <v>#REF!</v>
      </c>
      <c r="S813" s="1" t="e">
        <f>IF(AND(#REF!&lt;&gt;#REF!,#REF!=#REF!,M813="positive",M814="negative"),1,"")</f>
        <v>#REF!</v>
      </c>
      <c r="T813" s="1" t="e">
        <f>IF(AND(#REF!=#REF!,K:K="stroke",M:M="positive",S813&lt;&gt;"1"),1,"")</f>
        <v>#REF!</v>
      </c>
      <c r="U813" s="1" t="e">
        <f>IF((AND(R813&lt;&gt;"",W813&lt;&gt;1,K:K="stroke",M:M="negative",#REF!=#REF!)),IF(W813&lt;&gt;0,"",1),"")</f>
        <v>#REF!</v>
      </c>
      <c r="V813" s="1" t="e">
        <f t="shared" si="52"/>
        <v>#REF!</v>
      </c>
      <c r="W813" s="1" t="e">
        <f>IF(#REF!&lt;&gt;#REF!,COUNTIFS($K$112:$K$1378,"up",#REF!,#REF!),"")</f>
        <v>#REF!</v>
      </c>
      <c r="X813" s="1" t="e">
        <f>IF(#REF!&lt;&gt;#REF!,COUNTIFS($K$112:$K$1378,"SRS",#REF!,#REF!),"")</f>
        <v>#REF!</v>
      </c>
      <c r="Y813" s="1" t="e">
        <f>IF(R813&lt;&gt;"",IF(R813=1,"",COUNTIFS($O$112:$O$1378,"&gt;40",#REF!,#REF!)),"")</f>
        <v>#REF!</v>
      </c>
    </row>
    <row r="814" spans="1:34" s="11" customFormat="1">
      <c r="A814" s="1">
        <f t="shared" si="53"/>
        <v>66918</v>
      </c>
      <c r="B814" s="2" t="str">
        <f t="shared" si="54"/>
        <v>20171129183518</v>
      </c>
      <c r="C814" s="1" t="str">
        <f t="shared" si="55"/>
        <v>20171129</v>
      </c>
      <c r="D814" s="1">
        <v>2017</v>
      </c>
      <c r="E814" s="1">
        <v>11</v>
      </c>
      <c r="F814" s="1">
        <v>29</v>
      </c>
      <c r="G814" s="11">
        <v>18</v>
      </c>
      <c r="H814" s="11">
        <v>35</v>
      </c>
      <c r="I814" s="1">
        <v>18</v>
      </c>
      <c r="J814" s="11">
        <v>798</v>
      </c>
      <c r="K814" s="17" t="s">
        <v>21</v>
      </c>
      <c r="L814" s="1" t="e">
        <f>IF(#REF!=#REF!,IF(K814="Stroke",IF(K815="Stroke",IF((J815-J814)&lt;0,1000+J815-J814,J815-J814),""),""),"")</f>
        <v>#REF!</v>
      </c>
      <c r="M814" s="1" t="s">
        <v>1</v>
      </c>
      <c r="N814" s="1" t="s">
        <v>2</v>
      </c>
      <c r="O814" s="1">
        <v>0</v>
      </c>
      <c r="P814" s="1" t="e">
        <f>IF(#REF!=#REF!,IF(K814="Stroke",IF(K815="Stroke",IF(#REF!=#REF!,IF(Q814=Q815,IF((J815-J814)&lt;0,1000+J815-J814-O814,J815-J814-O814),""),""),""),""),"")</f>
        <v>#REF!</v>
      </c>
      <c r="Q814" s="11">
        <v>1</v>
      </c>
      <c r="R814" s="1" t="e">
        <f>IF(#REF!&lt;&gt;#REF!,COUNTIFS($K$112:$K$1378,$K$112,#REF!,#REF!),"")</f>
        <v>#REF!</v>
      </c>
      <c r="S814" s="1" t="e">
        <f>IF(AND(#REF!&lt;&gt;#REF!,#REF!=#REF!,M814="positive",M815="negative"),1,"")</f>
        <v>#REF!</v>
      </c>
      <c r="T814" s="1" t="e">
        <f>IF(AND(#REF!=#REF!,K:K="stroke",M:M="positive",S814&lt;&gt;"1"),1,"")</f>
        <v>#REF!</v>
      </c>
      <c r="U814" s="1" t="e">
        <f>IF((AND(R814&lt;&gt;"",W814&lt;&gt;1,K:K="stroke",M:M="negative",#REF!=#REF!)),IF(W814&lt;&gt;0,"",1),"")</f>
        <v>#REF!</v>
      </c>
      <c r="V814" s="1" t="e">
        <f t="shared" ref="V814:V877" si="56">IF(R814="","",(SUM(S814:U814)+W814))</f>
        <v>#REF!</v>
      </c>
      <c r="W814" s="1" t="e">
        <f>IF(#REF!&lt;&gt;#REF!,COUNTIFS($K$112:$K$1378,"up",#REF!,#REF!),"")</f>
        <v>#REF!</v>
      </c>
      <c r="X814" s="1" t="e">
        <f>IF(#REF!&lt;&gt;#REF!,COUNTIFS($K$112:$K$1378,"SRS",#REF!,#REF!),"")</f>
        <v>#REF!</v>
      </c>
      <c r="Y814" s="1" t="e">
        <f>IF(R814&lt;&gt;"",IF(R814=1,"",COUNTIFS($O$112:$O$1378,"&gt;40",#REF!,#REF!)),"")</f>
        <v>#REF!</v>
      </c>
    </row>
    <row r="815" spans="1:34" s="11" customFormat="1">
      <c r="A815" s="1">
        <f t="shared" si="53"/>
        <v>66918</v>
      </c>
      <c r="B815" s="2" t="str">
        <f t="shared" si="54"/>
        <v>20171129183518</v>
      </c>
      <c r="C815" s="1" t="str">
        <f t="shared" si="55"/>
        <v>20171129</v>
      </c>
      <c r="D815" s="1">
        <v>2017</v>
      </c>
      <c r="E815" s="1">
        <v>11</v>
      </c>
      <c r="F815" s="1">
        <v>29</v>
      </c>
      <c r="G815" s="11">
        <v>18</v>
      </c>
      <c r="H815" s="11">
        <v>35</v>
      </c>
      <c r="I815" s="1">
        <v>18</v>
      </c>
      <c r="J815" s="11">
        <v>810</v>
      </c>
      <c r="K815" s="17" t="s">
        <v>21</v>
      </c>
      <c r="L815" s="1" t="e">
        <f>IF(#REF!=#REF!,IF(K815="Stroke",IF(K816="Stroke",IF((J816-J815)&lt;0,1000+J816-J815,J816-J815),""),""),"")</f>
        <v>#REF!</v>
      </c>
      <c r="M815" s="1" t="s">
        <v>1</v>
      </c>
      <c r="N815" s="1" t="s">
        <v>2</v>
      </c>
      <c r="O815" s="1">
        <v>0</v>
      </c>
      <c r="P815" s="1" t="e">
        <f>IF(#REF!=#REF!,IF(K815="Stroke",IF(K816="Stroke",IF(#REF!=#REF!,IF(Q815=Q816,IF((J816-J815)&lt;0,1000+J816-J815-O815,J816-J815-O815),""),""),""),""),"")</f>
        <v>#REF!</v>
      </c>
      <c r="Q815" s="11">
        <v>1</v>
      </c>
      <c r="R815" s="1" t="e">
        <f>IF(#REF!&lt;&gt;#REF!,COUNTIFS($K$112:$K$1378,$K$112,#REF!,#REF!),"")</f>
        <v>#REF!</v>
      </c>
      <c r="S815" s="1" t="e">
        <f>IF(AND(#REF!&lt;&gt;#REF!,#REF!=#REF!,M815="positive",M816="negative"),1,"")</f>
        <v>#REF!</v>
      </c>
      <c r="T815" s="1" t="e">
        <f>IF(AND(#REF!=#REF!,K:K="stroke",M:M="positive",S815&lt;&gt;"1"),1,"")</f>
        <v>#REF!</v>
      </c>
      <c r="U815" s="1" t="e">
        <f>IF((AND(R815&lt;&gt;"",W815&lt;&gt;1,K:K="stroke",M:M="negative",#REF!=#REF!)),IF(W815&lt;&gt;0,"",1),"")</f>
        <v>#REF!</v>
      </c>
      <c r="V815" s="1" t="e">
        <f t="shared" si="56"/>
        <v>#REF!</v>
      </c>
      <c r="W815" s="1" t="e">
        <f>IF(#REF!&lt;&gt;#REF!,COUNTIFS($K$112:$K$1378,"up",#REF!,#REF!),"")</f>
        <v>#REF!</v>
      </c>
      <c r="X815" s="1" t="e">
        <f>IF(#REF!&lt;&gt;#REF!,COUNTIFS($K$112:$K$1378,"SRS",#REF!,#REF!),"")</f>
        <v>#REF!</v>
      </c>
      <c r="Y815" s="1" t="e">
        <f>IF(R815&lt;&gt;"",IF(R815=1,"",COUNTIFS($O$112:$O$1378,"&gt;40",#REF!,#REF!)),"")</f>
        <v>#REF!</v>
      </c>
    </row>
    <row r="816" spans="1:34" s="11" customFormat="1">
      <c r="A816" s="1">
        <f t="shared" si="53"/>
        <v>66918</v>
      </c>
      <c r="B816" s="2" t="str">
        <f t="shared" si="54"/>
        <v>20171129183518</v>
      </c>
      <c r="C816" s="1" t="str">
        <f t="shared" si="55"/>
        <v>20171129</v>
      </c>
      <c r="D816" s="1">
        <v>2017</v>
      </c>
      <c r="E816" s="1">
        <v>11</v>
      </c>
      <c r="F816" s="1">
        <v>29</v>
      </c>
      <c r="G816" s="11">
        <v>18</v>
      </c>
      <c r="H816" s="11">
        <v>35</v>
      </c>
      <c r="I816" s="1">
        <v>18</v>
      </c>
      <c r="J816" s="11">
        <v>834</v>
      </c>
      <c r="K816" s="17" t="s">
        <v>21</v>
      </c>
      <c r="L816" s="1" t="e">
        <f>IF(#REF!=#REF!,IF(K816="Stroke",IF(K817="Stroke",IF((J817-J816)&lt;0,1000+J817-J816,J817-J816),""),""),"")</f>
        <v>#REF!</v>
      </c>
      <c r="M816" s="1" t="s">
        <v>1</v>
      </c>
      <c r="N816" s="1" t="s">
        <v>2</v>
      </c>
      <c r="O816" s="1">
        <v>0</v>
      </c>
      <c r="P816" s="1" t="e">
        <f>IF(#REF!=#REF!,IF(K816="Stroke",IF(K817="Stroke",IF(#REF!=#REF!,IF(Q816=Q817,IF((J817-J816)&lt;0,1000+J817-J816-O816,J817-J816-O816),""),""),""),""),"")</f>
        <v>#REF!</v>
      </c>
      <c r="Q816" s="11">
        <v>1</v>
      </c>
      <c r="R816" s="1" t="e">
        <f>IF(#REF!&lt;&gt;#REF!,COUNTIFS($K$112:$K$1378,$K$112,#REF!,#REF!),"")</f>
        <v>#REF!</v>
      </c>
      <c r="S816" s="1" t="e">
        <f>IF(AND(#REF!&lt;&gt;#REF!,#REF!=#REF!,M816="positive",M817="negative"),1,"")</f>
        <v>#REF!</v>
      </c>
      <c r="T816" s="1" t="e">
        <f>IF(AND(#REF!=#REF!,K:K="stroke",M:M="positive",S816&lt;&gt;"1"),1,"")</f>
        <v>#REF!</v>
      </c>
      <c r="U816" s="1" t="e">
        <f>IF((AND(R816&lt;&gt;"",W816&lt;&gt;1,K:K="stroke",M:M="negative",#REF!=#REF!)),IF(W816&lt;&gt;0,"",1),"")</f>
        <v>#REF!</v>
      </c>
      <c r="V816" s="1" t="e">
        <f t="shared" si="56"/>
        <v>#REF!</v>
      </c>
      <c r="W816" s="1" t="e">
        <f>IF(#REF!&lt;&gt;#REF!,COUNTIFS($K$112:$K$1378,"up",#REF!,#REF!),"")</f>
        <v>#REF!</v>
      </c>
      <c r="X816" s="1" t="e">
        <f>IF(#REF!&lt;&gt;#REF!,COUNTIFS($K$112:$K$1378,"SRS",#REF!,#REF!),"")</f>
        <v>#REF!</v>
      </c>
      <c r="Y816" s="1" t="e">
        <f>IF(R816&lt;&gt;"",IF(R816=1,"",COUNTIFS($O$112:$O$1378,"&gt;40",#REF!,#REF!)),"")</f>
        <v>#REF!</v>
      </c>
    </row>
    <row r="817" spans="1:34" s="11" customFormat="1">
      <c r="A817" s="1">
        <f t="shared" si="53"/>
        <v>66918</v>
      </c>
      <c r="B817" s="2" t="str">
        <f t="shared" si="54"/>
        <v>20171129183518</v>
      </c>
      <c r="C817" s="1" t="str">
        <f t="shared" si="55"/>
        <v>20171129</v>
      </c>
      <c r="D817" s="1">
        <v>2017</v>
      </c>
      <c r="E817" s="1">
        <v>11</v>
      </c>
      <c r="F817" s="1">
        <v>29</v>
      </c>
      <c r="G817" s="11">
        <v>18</v>
      </c>
      <c r="H817" s="11">
        <v>35</v>
      </c>
      <c r="I817" s="1">
        <v>18</v>
      </c>
      <c r="J817" s="11">
        <v>844</v>
      </c>
      <c r="K817" s="17" t="s">
        <v>21</v>
      </c>
      <c r="L817" s="1" t="e">
        <f>IF(#REF!=#REF!,IF(K817="Stroke",IF(K818="Stroke",IF((J818-J817)&lt;0,1000+J818-J817,J818-J817),""),""),"")</f>
        <v>#REF!</v>
      </c>
      <c r="M817" s="1" t="s">
        <v>1</v>
      </c>
      <c r="N817" s="1" t="s">
        <v>2</v>
      </c>
      <c r="O817" s="1">
        <v>0</v>
      </c>
      <c r="P817" s="1" t="e">
        <f>IF(#REF!=#REF!,IF(K817="Stroke",IF(K818="Stroke",IF(#REF!=#REF!,IF(Q817=Q818,IF((J818-J817)&lt;0,1000+J818-J817-O817,J818-J817-O817),""),""),""),""),"")</f>
        <v>#REF!</v>
      </c>
      <c r="Q817" s="11">
        <v>1</v>
      </c>
      <c r="R817" s="1" t="e">
        <f>IF(#REF!&lt;&gt;#REF!,COUNTIFS($K$112:$K$1378,$K$112,#REF!,#REF!),"")</f>
        <v>#REF!</v>
      </c>
      <c r="S817" s="1" t="e">
        <f>IF(AND(#REF!&lt;&gt;#REF!,#REF!=#REF!,M817="positive",M818="negative"),1,"")</f>
        <v>#REF!</v>
      </c>
      <c r="T817" s="1" t="e">
        <f>IF(AND(#REF!=#REF!,K:K="stroke",M:M="positive",S817&lt;&gt;"1"),1,"")</f>
        <v>#REF!</v>
      </c>
      <c r="U817" s="1" t="e">
        <f>IF((AND(R817&lt;&gt;"",W817&lt;&gt;1,K:K="stroke",M:M="negative",#REF!=#REF!)),IF(W817&lt;&gt;0,"",1),"")</f>
        <v>#REF!</v>
      </c>
      <c r="V817" s="1" t="e">
        <f t="shared" si="56"/>
        <v>#REF!</v>
      </c>
      <c r="W817" s="1" t="e">
        <f>IF(#REF!&lt;&gt;#REF!,COUNTIFS($K$112:$K$1378,"up",#REF!,#REF!),"")</f>
        <v>#REF!</v>
      </c>
      <c r="X817" s="1" t="e">
        <f>IF(#REF!&lt;&gt;#REF!,COUNTIFS($K$112:$K$1378,"SRS",#REF!,#REF!),"")</f>
        <v>#REF!</v>
      </c>
      <c r="Y817" s="1" t="e">
        <f>IF(R817&lt;&gt;"",IF(R817=1,"",COUNTIFS($O$112:$O$1378,"&gt;40",#REF!,#REF!)),"")</f>
        <v>#REF!</v>
      </c>
    </row>
    <row r="818" spans="1:34" s="11" customFormat="1">
      <c r="A818" s="1">
        <f t="shared" si="53"/>
        <v>66918</v>
      </c>
      <c r="B818" s="2" t="str">
        <f t="shared" si="54"/>
        <v>20171129183518</v>
      </c>
      <c r="C818" s="1" t="str">
        <f t="shared" si="55"/>
        <v>20171129</v>
      </c>
      <c r="D818" s="1">
        <v>2017</v>
      </c>
      <c r="E818" s="1">
        <v>11</v>
      </c>
      <c r="F818" s="1">
        <v>29</v>
      </c>
      <c r="G818" s="11">
        <v>18</v>
      </c>
      <c r="H818" s="11">
        <v>35</v>
      </c>
      <c r="I818" s="1">
        <v>18</v>
      </c>
      <c r="J818" s="11">
        <v>852</v>
      </c>
      <c r="K818" s="17" t="s">
        <v>21</v>
      </c>
      <c r="L818" s="1" t="e">
        <f>IF(#REF!=#REF!,IF(K818="Stroke",IF(K819="Stroke",IF((J819-J818)&lt;0,1000+J819-J818,J819-J818),""),""),"")</f>
        <v>#REF!</v>
      </c>
      <c r="M818" s="1" t="s">
        <v>1</v>
      </c>
      <c r="N818" s="1" t="s">
        <v>2</v>
      </c>
      <c r="O818" s="1">
        <v>0</v>
      </c>
      <c r="P818" s="1" t="e">
        <f>IF(#REF!=#REF!,IF(K818="Stroke",IF(K819="Stroke",IF(#REF!=#REF!,IF(Q818=Q819,IF((J819-J818)&lt;0,1000+J819-J818-O818,J819-J818-O818),""),""),""),""),"")</f>
        <v>#REF!</v>
      </c>
      <c r="Q818" s="11">
        <v>1</v>
      </c>
      <c r="R818" s="1" t="e">
        <f>IF(#REF!&lt;&gt;#REF!,COUNTIFS($K$112:$K$1378,$K$112,#REF!,#REF!),"")</f>
        <v>#REF!</v>
      </c>
      <c r="S818" s="1" t="e">
        <f>IF(AND(#REF!&lt;&gt;#REF!,#REF!=#REF!,M818="positive",M819="negative"),1,"")</f>
        <v>#REF!</v>
      </c>
      <c r="T818" s="1" t="e">
        <f>IF(AND(#REF!=#REF!,K:K="stroke",M:M="positive",S818&lt;&gt;"1"),1,"")</f>
        <v>#REF!</v>
      </c>
      <c r="U818" s="1" t="e">
        <f>IF((AND(R818&lt;&gt;"",W818&lt;&gt;1,K:K="stroke",M:M="negative",#REF!=#REF!)),IF(W818&lt;&gt;0,"",1),"")</f>
        <v>#REF!</v>
      </c>
      <c r="V818" s="1" t="e">
        <f t="shared" si="56"/>
        <v>#REF!</v>
      </c>
      <c r="W818" s="1" t="e">
        <f>IF(#REF!&lt;&gt;#REF!,COUNTIFS($K$112:$K$1378,"up",#REF!,#REF!),"")</f>
        <v>#REF!</v>
      </c>
      <c r="X818" s="1" t="e">
        <f>IF(#REF!&lt;&gt;#REF!,COUNTIFS($K$112:$K$1378,"SRS",#REF!,#REF!),"")</f>
        <v>#REF!</v>
      </c>
      <c r="Y818" s="1" t="e">
        <f>IF(R818&lt;&gt;"",IF(R818=1,"",COUNTIFS($O$112:$O$1378,"&gt;40",#REF!,#REF!)),"")</f>
        <v>#REF!</v>
      </c>
    </row>
    <row r="819" spans="1:34" s="11" customFormat="1">
      <c r="A819" s="1">
        <f t="shared" si="53"/>
        <v>66918</v>
      </c>
      <c r="B819" s="2" t="str">
        <f t="shared" si="54"/>
        <v>20171129183518</v>
      </c>
      <c r="C819" s="1" t="str">
        <f t="shared" si="55"/>
        <v>20171129</v>
      </c>
      <c r="D819" s="1">
        <v>2017</v>
      </c>
      <c r="E819" s="1">
        <v>11</v>
      </c>
      <c r="F819" s="1">
        <v>29</v>
      </c>
      <c r="G819" s="11">
        <v>18</v>
      </c>
      <c r="H819" s="11">
        <v>35</v>
      </c>
      <c r="I819" s="1">
        <v>18</v>
      </c>
      <c r="J819" s="11">
        <v>863</v>
      </c>
      <c r="K819" s="17" t="s">
        <v>21</v>
      </c>
      <c r="L819" s="1" t="e">
        <f>IF(#REF!=#REF!,IF(K819="Stroke",IF(K820="Stroke",IF((J820-J819)&lt;0,1000+J820-J819,J820-J819),""),""),"")</f>
        <v>#REF!</v>
      </c>
      <c r="M819" s="1" t="s">
        <v>1</v>
      </c>
      <c r="N819" s="1" t="s">
        <v>2</v>
      </c>
      <c r="O819" s="1">
        <v>0</v>
      </c>
      <c r="P819" s="1" t="e">
        <f>IF(#REF!=#REF!,IF(K819="Stroke",IF(K820="Stroke",IF(#REF!=#REF!,IF(Q819=Q820,IF((J820-J819)&lt;0,1000+J820-J819-O819,J820-J819-O819),""),""),""),""),"")</f>
        <v>#REF!</v>
      </c>
      <c r="Q819" s="11">
        <v>1</v>
      </c>
      <c r="R819" s="1" t="e">
        <f>IF(#REF!&lt;&gt;#REF!,COUNTIFS($K$112:$K$1378,$K$112,#REF!,#REF!),"")</f>
        <v>#REF!</v>
      </c>
      <c r="S819" s="1" t="e">
        <f>IF(AND(#REF!&lt;&gt;#REF!,#REF!=#REF!,M819="positive",M820="negative"),1,"")</f>
        <v>#REF!</v>
      </c>
      <c r="T819" s="1" t="e">
        <f>IF(AND(#REF!=#REF!,K:K="stroke",M:M="positive",S819&lt;&gt;"1"),1,"")</f>
        <v>#REF!</v>
      </c>
      <c r="U819" s="1" t="e">
        <f>IF((AND(R819&lt;&gt;"",W819&lt;&gt;1,K:K="stroke",M:M="negative",#REF!=#REF!)),IF(W819&lt;&gt;0,"",1),"")</f>
        <v>#REF!</v>
      </c>
      <c r="V819" s="1" t="e">
        <f t="shared" si="56"/>
        <v>#REF!</v>
      </c>
      <c r="W819" s="1" t="e">
        <f>IF(#REF!&lt;&gt;#REF!,COUNTIFS($K$112:$K$1378,"up",#REF!,#REF!),"")</f>
        <v>#REF!</v>
      </c>
      <c r="X819" s="1" t="e">
        <f>IF(#REF!&lt;&gt;#REF!,COUNTIFS($K$112:$K$1378,"SRS",#REF!,#REF!),"")</f>
        <v>#REF!</v>
      </c>
      <c r="Y819" s="1" t="e">
        <f>IF(R819&lt;&gt;"",IF(R819=1,"",COUNTIFS($O$112:$O$1378,"&gt;40",#REF!,#REF!)),"")</f>
        <v>#REF!</v>
      </c>
    </row>
    <row r="820" spans="1:34" s="11" customFormat="1">
      <c r="A820" s="1">
        <f t="shared" si="53"/>
        <v>66918</v>
      </c>
      <c r="B820" s="2" t="str">
        <f t="shared" si="54"/>
        <v>20171129183518</v>
      </c>
      <c r="C820" s="1" t="str">
        <f t="shared" si="55"/>
        <v>20171129</v>
      </c>
      <c r="D820" s="1">
        <v>2017</v>
      </c>
      <c r="E820" s="1">
        <v>11</v>
      </c>
      <c r="F820" s="1">
        <v>29</v>
      </c>
      <c r="G820" s="11">
        <v>18</v>
      </c>
      <c r="H820" s="11">
        <v>35</v>
      </c>
      <c r="I820" s="1">
        <v>18</v>
      </c>
      <c r="J820" s="11">
        <v>867</v>
      </c>
      <c r="K820" s="17" t="s">
        <v>21</v>
      </c>
      <c r="L820" s="1" t="e">
        <f>IF(#REF!=#REF!,IF(K820="Stroke",IF(K821="Stroke",IF((J821-J820)&lt;0,1000+J821-J820,J821-J820),""),""),"")</f>
        <v>#REF!</v>
      </c>
      <c r="M820" s="1" t="s">
        <v>1</v>
      </c>
      <c r="N820" s="1" t="s">
        <v>2</v>
      </c>
      <c r="O820" s="1">
        <v>0</v>
      </c>
      <c r="P820" s="1" t="e">
        <f>IF(#REF!=#REF!,IF(K820="Stroke",IF(K821="Stroke",IF(#REF!=#REF!,IF(Q820=Q821,IF((J821-J820)&lt;0,1000+J821-J820-O820,J821-J820-O820),""),""),""),""),"")</f>
        <v>#REF!</v>
      </c>
      <c r="Q820" s="11">
        <v>1</v>
      </c>
      <c r="R820" s="1" t="e">
        <f>IF(#REF!&lt;&gt;#REF!,COUNTIFS($K$112:$K$1378,$K$112,#REF!,#REF!),"")</f>
        <v>#REF!</v>
      </c>
      <c r="S820" s="1" t="e">
        <f>IF(AND(#REF!&lt;&gt;#REF!,#REF!=#REF!,M820="positive",M821="negative"),1,"")</f>
        <v>#REF!</v>
      </c>
      <c r="T820" s="1" t="e">
        <f>IF(AND(#REF!=#REF!,K:K="stroke",M:M="positive",S820&lt;&gt;"1"),1,"")</f>
        <v>#REF!</v>
      </c>
      <c r="U820" s="1" t="e">
        <f>IF((AND(R820&lt;&gt;"",W820&lt;&gt;1,K:K="stroke",M:M="negative",#REF!=#REF!)),IF(W820&lt;&gt;0,"",1),"")</f>
        <v>#REF!</v>
      </c>
      <c r="V820" s="1" t="e">
        <f t="shared" si="56"/>
        <v>#REF!</v>
      </c>
      <c r="W820" s="1" t="e">
        <f>IF(#REF!&lt;&gt;#REF!,COUNTIFS($K$112:$K$1378,"up",#REF!,#REF!),"")</f>
        <v>#REF!</v>
      </c>
      <c r="X820" s="1" t="e">
        <f>IF(#REF!&lt;&gt;#REF!,COUNTIFS($K$112:$K$1378,"SRS",#REF!,#REF!),"")</f>
        <v>#REF!</v>
      </c>
      <c r="Y820" s="1" t="e">
        <f>IF(R820&lt;&gt;"",IF(R820=1,"",COUNTIFS($O$112:$O$1378,"&gt;40",#REF!,#REF!)),"")</f>
        <v>#REF!</v>
      </c>
    </row>
    <row r="821" spans="1:34" s="11" customFormat="1">
      <c r="A821" s="1">
        <f t="shared" si="53"/>
        <v>66918</v>
      </c>
      <c r="B821" s="2" t="str">
        <f t="shared" si="54"/>
        <v>20171129183518</v>
      </c>
      <c r="C821" s="1" t="str">
        <f t="shared" si="55"/>
        <v>20171129</v>
      </c>
      <c r="D821" s="1">
        <v>2017</v>
      </c>
      <c r="E821" s="1">
        <v>11</v>
      </c>
      <c r="F821" s="1">
        <v>29</v>
      </c>
      <c r="G821" s="11">
        <v>18</v>
      </c>
      <c r="H821" s="11">
        <v>35</v>
      </c>
      <c r="I821" s="1">
        <v>18</v>
      </c>
      <c r="J821" s="11">
        <v>876</v>
      </c>
      <c r="K821" s="17" t="s">
        <v>21</v>
      </c>
      <c r="L821" s="1" t="e">
        <f>IF(#REF!=#REF!,IF(K821="Stroke",IF(K822="Stroke",IF((J822-J821)&lt;0,1000+J822-J821,J822-J821),""),""),"")</f>
        <v>#REF!</v>
      </c>
      <c r="M821" s="1" t="s">
        <v>1</v>
      </c>
      <c r="N821" s="1" t="s">
        <v>2</v>
      </c>
      <c r="O821" s="1">
        <v>0</v>
      </c>
      <c r="P821" s="1" t="e">
        <f>IF(#REF!=#REF!,IF(K821="Stroke",IF(K822="Stroke",IF(#REF!=#REF!,IF(Q821=Q822,IF((J822-J821)&lt;0,1000+J822-J821-O821,J822-J821-O821),""),""),""),""),"")</f>
        <v>#REF!</v>
      </c>
      <c r="Q821" s="11">
        <v>1</v>
      </c>
      <c r="R821" s="1" t="e">
        <f>IF(#REF!&lt;&gt;#REF!,COUNTIFS($K$112:$K$1378,$K$112,#REF!,#REF!),"")</f>
        <v>#REF!</v>
      </c>
      <c r="S821" s="1" t="e">
        <f>IF(AND(#REF!&lt;&gt;#REF!,#REF!=#REF!,M821="positive",M822="negative"),1,"")</f>
        <v>#REF!</v>
      </c>
      <c r="T821" s="1" t="e">
        <f>IF(AND(#REF!=#REF!,K:K="stroke",M:M="positive",S821&lt;&gt;"1"),1,"")</f>
        <v>#REF!</v>
      </c>
      <c r="U821" s="1" t="e">
        <f>IF((AND(R821&lt;&gt;"",W821&lt;&gt;1,K:K="stroke",M:M="negative",#REF!=#REF!)),IF(W821&lt;&gt;0,"",1),"")</f>
        <v>#REF!</v>
      </c>
      <c r="V821" s="1" t="e">
        <f t="shared" si="56"/>
        <v>#REF!</v>
      </c>
      <c r="W821" s="1" t="e">
        <f>IF(#REF!&lt;&gt;#REF!,COUNTIFS($K$112:$K$1378,"up",#REF!,#REF!),"")</f>
        <v>#REF!</v>
      </c>
      <c r="X821" s="1" t="e">
        <f>IF(#REF!&lt;&gt;#REF!,COUNTIFS($K$112:$K$1378,"SRS",#REF!,#REF!),"")</f>
        <v>#REF!</v>
      </c>
      <c r="Y821" s="1" t="e">
        <f>IF(R821&lt;&gt;"",IF(R821=1,"",COUNTIFS($O$112:$O$1378,"&gt;40",#REF!,#REF!)),"")</f>
        <v>#REF!</v>
      </c>
    </row>
    <row r="822" spans="1:34">
      <c r="A822" s="1">
        <f t="shared" si="53"/>
        <v>66918</v>
      </c>
      <c r="B822" s="2" t="str">
        <f t="shared" si="54"/>
        <v>20171129183518</v>
      </c>
      <c r="C822" s="1" t="str">
        <f t="shared" si="55"/>
        <v>20171129</v>
      </c>
      <c r="D822" s="1">
        <v>2017</v>
      </c>
      <c r="E822" s="1">
        <v>11</v>
      </c>
      <c r="F822" s="1">
        <v>29</v>
      </c>
      <c r="G822" s="11">
        <v>18</v>
      </c>
      <c r="H822" s="11">
        <v>35</v>
      </c>
      <c r="I822" s="1">
        <v>18</v>
      </c>
      <c r="J822" s="11">
        <v>878</v>
      </c>
      <c r="K822" s="17" t="s">
        <v>21</v>
      </c>
      <c r="L822" s="1" t="e">
        <f>IF(#REF!=#REF!,IF(K822="Stroke",IF(K823="Stroke",IF((J823-J822)&lt;0,1000+J823-J822,J823-J822),""),""),"")</f>
        <v>#REF!</v>
      </c>
      <c r="M822" s="1" t="s">
        <v>1</v>
      </c>
      <c r="N822" s="1" t="s">
        <v>2</v>
      </c>
      <c r="O822" s="1">
        <v>0</v>
      </c>
      <c r="P822" s="1" t="e">
        <f>IF(#REF!=#REF!,IF(K822="Stroke",IF(K823="Stroke",IF(#REF!=#REF!,IF(Q822=Q823,IF((J823-J822)&lt;0,1000+J823-J822-O822,J823-J822-O822),""),""),""),""),"")</f>
        <v>#REF!</v>
      </c>
      <c r="Q822" s="11">
        <v>1</v>
      </c>
      <c r="R822" s="1" t="e">
        <f>IF(#REF!&lt;&gt;#REF!,COUNTIFS($K$112:$K$1378,$K$112,#REF!,#REF!),"")</f>
        <v>#REF!</v>
      </c>
      <c r="S822" s="1" t="e">
        <f>IF(AND(#REF!&lt;&gt;#REF!,#REF!=#REF!,M822="positive",M823="negative"),1,"")</f>
        <v>#REF!</v>
      </c>
      <c r="T822" s="1" t="e">
        <f>IF(AND(#REF!=#REF!,K:K="stroke",M:M="positive",S822&lt;&gt;"1"),1,"")</f>
        <v>#REF!</v>
      </c>
      <c r="U822" s="1" t="e">
        <f>IF((AND(R822&lt;&gt;"",W822&lt;&gt;1,K:K="stroke",M:M="negative",#REF!=#REF!)),IF(W822&lt;&gt;0,"",1),"")</f>
        <v>#REF!</v>
      </c>
      <c r="V822" s="1" t="e">
        <f t="shared" si="56"/>
        <v>#REF!</v>
      </c>
      <c r="W822" s="1" t="e">
        <f>IF(#REF!&lt;&gt;#REF!,COUNTIFS($K$112:$K$1378,"up",#REF!,#REF!),"")</f>
        <v>#REF!</v>
      </c>
      <c r="X822" s="1" t="e">
        <f>IF(#REF!&lt;&gt;#REF!,COUNTIFS($K$112:$K$1378,"SRS",#REF!,#REF!),"")</f>
        <v>#REF!</v>
      </c>
      <c r="Y822" s="1" t="e">
        <f>IF(R822&lt;&gt;"",IF(R822=1,"",COUNTIFS($O$112:$O$1378,"&gt;40",#REF!,#REF!)),"")</f>
        <v>#REF!</v>
      </c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spans="1:34">
      <c r="A823" s="1">
        <f t="shared" si="53"/>
        <v>66918</v>
      </c>
      <c r="B823" s="2" t="str">
        <f t="shared" si="54"/>
        <v>20171129183518</v>
      </c>
      <c r="C823" s="1" t="str">
        <f t="shared" si="55"/>
        <v>20171129</v>
      </c>
      <c r="D823" s="1">
        <v>2017</v>
      </c>
      <c r="E823" s="1">
        <v>11</v>
      </c>
      <c r="F823" s="1">
        <v>29</v>
      </c>
      <c r="G823" s="11">
        <v>18</v>
      </c>
      <c r="H823" s="11">
        <v>35</v>
      </c>
      <c r="I823" s="1">
        <v>18</v>
      </c>
      <c r="J823" s="11">
        <v>905</v>
      </c>
      <c r="K823" s="17" t="s">
        <v>21</v>
      </c>
      <c r="L823" s="1" t="e">
        <f>IF(#REF!=#REF!,IF(K823="Stroke",IF(K824="Stroke",IF((J824-J823)&lt;0,1000+J824-J823,J824-J823),""),""),"")</f>
        <v>#REF!</v>
      </c>
      <c r="M823" s="1" t="s">
        <v>1</v>
      </c>
      <c r="N823" s="1" t="s">
        <v>2</v>
      </c>
      <c r="O823" s="1">
        <v>0</v>
      </c>
      <c r="P823" s="1" t="e">
        <f>IF(#REF!=#REF!,IF(K823="Stroke",IF(K824="Stroke",IF(#REF!=#REF!,IF(Q823=Q824,IF((J824-J823)&lt;0,1000+J824-J823-O823,J824-J823-O823),""),""),""),""),"")</f>
        <v>#REF!</v>
      </c>
      <c r="Q823" s="11">
        <v>1</v>
      </c>
      <c r="R823" s="1" t="e">
        <f>IF(#REF!&lt;&gt;#REF!,COUNTIFS($K$112:$K$1378,$K$112,#REF!,#REF!),"")</f>
        <v>#REF!</v>
      </c>
      <c r="S823" s="1" t="e">
        <f>IF(AND(#REF!&lt;&gt;#REF!,#REF!=#REF!,M823="positive",M824="negative"),1,"")</f>
        <v>#REF!</v>
      </c>
      <c r="T823" s="1" t="e">
        <f>IF(AND(#REF!=#REF!,K:K="stroke",M:M="positive",S823&lt;&gt;"1"),1,"")</f>
        <v>#REF!</v>
      </c>
      <c r="U823" s="1" t="e">
        <f>IF((AND(R823&lt;&gt;"",W823&lt;&gt;1,K:K="stroke",M:M="negative",#REF!=#REF!)),IF(W823&lt;&gt;0,"",1),"")</f>
        <v>#REF!</v>
      </c>
      <c r="V823" s="1" t="e">
        <f t="shared" si="56"/>
        <v>#REF!</v>
      </c>
      <c r="W823" s="1" t="e">
        <f>IF(#REF!&lt;&gt;#REF!,COUNTIFS($K$112:$K$1378,"up",#REF!,#REF!),"")</f>
        <v>#REF!</v>
      </c>
      <c r="X823" s="1" t="e">
        <f>IF(#REF!&lt;&gt;#REF!,COUNTIFS($K$112:$K$1378,"SRS",#REF!,#REF!),"")</f>
        <v>#REF!</v>
      </c>
      <c r="Y823" s="1" t="e">
        <f>IF(R823&lt;&gt;"",IF(R823=1,"",COUNTIFS($O$112:$O$1378,"&gt;40",#REF!,#REF!)),"")</f>
        <v>#REF!</v>
      </c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 spans="1:34">
      <c r="A824" s="1">
        <f t="shared" si="53"/>
        <v>66918</v>
      </c>
      <c r="B824" s="2" t="str">
        <f t="shared" si="54"/>
        <v>20171129183518</v>
      </c>
      <c r="C824" s="1" t="str">
        <f t="shared" si="55"/>
        <v>20171129</v>
      </c>
      <c r="D824" s="1">
        <v>2017</v>
      </c>
      <c r="E824" s="1">
        <v>11</v>
      </c>
      <c r="F824" s="1">
        <v>29</v>
      </c>
      <c r="G824" s="11">
        <v>18</v>
      </c>
      <c r="H824" s="11">
        <v>35</v>
      </c>
      <c r="I824" s="1">
        <v>18</v>
      </c>
      <c r="J824" s="11">
        <v>909</v>
      </c>
      <c r="K824" s="17" t="s">
        <v>21</v>
      </c>
      <c r="L824" s="1" t="e">
        <f>IF(#REF!=#REF!,IF(K824="Stroke",IF(K825="Stroke",IF((J825-J824)&lt;0,1000+J825-J824,J825-J824),""),""),"")</f>
        <v>#REF!</v>
      </c>
      <c r="M824" s="1" t="s">
        <v>1</v>
      </c>
      <c r="N824" s="1" t="s">
        <v>2</v>
      </c>
      <c r="O824" s="1">
        <v>0</v>
      </c>
      <c r="P824" s="1" t="e">
        <f>IF(#REF!=#REF!,IF(K824="Stroke",IF(K825="Stroke",IF(#REF!=#REF!,IF(Q824=Q825,IF((J825-J824)&lt;0,1000+J825-J824-O824,J825-J824-O824),""),""),""),""),"")</f>
        <v>#REF!</v>
      </c>
      <c r="Q824" s="11">
        <v>1</v>
      </c>
      <c r="R824" s="1" t="e">
        <f>IF(#REF!&lt;&gt;#REF!,COUNTIFS($K$112:$K$1378,$K$112,#REF!,#REF!),"")</f>
        <v>#REF!</v>
      </c>
      <c r="S824" s="1" t="e">
        <f>IF(AND(#REF!&lt;&gt;#REF!,#REF!=#REF!,M824="positive",M825="negative"),1,"")</f>
        <v>#REF!</v>
      </c>
      <c r="T824" s="1" t="e">
        <f>IF(AND(#REF!=#REF!,K:K="stroke",M:M="positive",S824&lt;&gt;"1"),1,"")</f>
        <v>#REF!</v>
      </c>
      <c r="U824" s="1" t="e">
        <f>IF((AND(R824&lt;&gt;"",W824&lt;&gt;1,K:K="stroke",M:M="negative",#REF!=#REF!)),IF(W824&lt;&gt;0,"",1),"")</f>
        <v>#REF!</v>
      </c>
      <c r="V824" s="1" t="e">
        <f t="shared" si="56"/>
        <v>#REF!</v>
      </c>
      <c r="W824" s="1" t="e">
        <f>IF(#REF!&lt;&gt;#REF!,COUNTIFS($K$112:$K$1378,"up",#REF!,#REF!),"")</f>
        <v>#REF!</v>
      </c>
      <c r="X824" s="1" t="e">
        <f>IF(#REF!&lt;&gt;#REF!,COUNTIFS($K$112:$K$1378,"SRS",#REF!,#REF!),"")</f>
        <v>#REF!</v>
      </c>
      <c r="Y824" s="1" t="e">
        <f>IF(R824&lt;&gt;"",IF(R824=1,"",COUNTIFS($O$112:$O$1378,"&gt;40",#REF!,#REF!)),"")</f>
        <v>#REF!</v>
      </c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spans="1:34">
      <c r="A825" s="1">
        <f t="shared" si="53"/>
        <v>66918</v>
      </c>
      <c r="B825" s="2" t="str">
        <f t="shared" si="54"/>
        <v>20171129183518</v>
      </c>
      <c r="C825" s="1" t="str">
        <f t="shared" si="55"/>
        <v>20171129</v>
      </c>
      <c r="D825" s="1">
        <v>2017</v>
      </c>
      <c r="E825" s="1">
        <v>11</v>
      </c>
      <c r="F825" s="1">
        <v>29</v>
      </c>
      <c r="G825" s="11">
        <v>18</v>
      </c>
      <c r="H825" s="11">
        <v>35</v>
      </c>
      <c r="I825" s="1">
        <v>18</v>
      </c>
      <c r="J825" s="11">
        <v>932</v>
      </c>
      <c r="K825" s="17" t="s">
        <v>21</v>
      </c>
      <c r="L825" s="1" t="e">
        <f>IF(#REF!=#REF!,IF(K825="Stroke",IF(K826="Stroke",IF((J826-J825)&lt;0,1000+J826-J825,J826-J825),""),""),"")</f>
        <v>#REF!</v>
      </c>
      <c r="M825" s="1" t="s">
        <v>1</v>
      </c>
      <c r="N825" s="1" t="s">
        <v>2</v>
      </c>
      <c r="O825" s="1">
        <v>0</v>
      </c>
      <c r="P825" s="1" t="e">
        <f>IF(#REF!=#REF!,IF(K825="Stroke",IF(K826="Stroke",IF(#REF!=#REF!,IF(Q825=Q826,IF((J826-J825)&lt;0,1000+J826-J825-O825,J826-J825-O825),""),""),""),""),"")</f>
        <v>#REF!</v>
      </c>
      <c r="Q825" s="11">
        <v>1</v>
      </c>
      <c r="R825" s="1" t="e">
        <f>IF(#REF!&lt;&gt;#REF!,COUNTIFS($K$112:$K$1378,$K$112,#REF!,#REF!),"")</f>
        <v>#REF!</v>
      </c>
      <c r="S825" s="1" t="e">
        <f>IF(AND(#REF!&lt;&gt;#REF!,#REF!=#REF!,M825="positive",M826="negative"),1,"")</f>
        <v>#REF!</v>
      </c>
      <c r="T825" s="1" t="e">
        <f>IF(AND(#REF!=#REF!,K:K="stroke",M:M="positive",S825&lt;&gt;"1"),1,"")</f>
        <v>#REF!</v>
      </c>
      <c r="U825" s="1" t="e">
        <f>IF((AND(R825&lt;&gt;"",W825&lt;&gt;1,K:K="stroke",M:M="negative",#REF!=#REF!)),IF(W825&lt;&gt;0,"",1),"")</f>
        <v>#REF!</v>
      </c>
      <c r="V825" s="1" t="e">
        <f t="shared" si="56"/>
        <v>#REF!</v>
      </c>
      <c r="W825" s="1" t="e">
        <f>IF(#REF!&lt;&gt;#REF!,COUNTIFS($K$112:$K$1378,"up",#REF!,#REF!),"")</f>
        <v>#REF!</v>
      </c>
      <c r="X825" s="1" t="e">
        <f>IF(#REF!&lt;&gt;#REF!,COUNTIFS($K$112:$K$1378,"SRS",#REF!,#REF!),"")</f>
        <v>#REF!</v>
      </c>
      <c r="Y825" s="1" t="e">
        <f>IF(R825&lt;&gt;"",IF(R825=1,"",COUNTIFS($O$112:$O$1378,"&gt;40",#REF!,#REF!)),"")</f>
        <v>#REF!</v>
      </c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spans="1:34" s="5" customFormat="1">
      <c r="A826" s="1">
        <f t="shared" si="53"/>
        <v>66918</v>
      </c>
      <c r="B826" s="2" t="str">
        <f t="shared" si="54"/>
        <v>20171129183518</v>
      </c>
      <c r="C826" s="1" t="str">
        <f t="shared" si="55"/>
        <v>20171129</v>
      </c>
      <c r="D826" s="1">
        <v>2017</v>
      </c>
      <c r="E826" s="1">
        <v>11</v>
      </c>
      <c r="F826" s="1">
        <v>29</v>
      </c>
      <c r="G826" s="11">
        <v>18</v>
      </c>
      <c r="H826" s="11">
        <v>35</v>
      </c>
      <c r="I826" s="1">
        <v>18</v>
      </c>
      <c r="J826" s="11">
        <v>953</v>
      </c>
      <c r="K826" s="17" t="s">
        <v>21</v>
      </c>
      <c r="L826" s="1" t="e">
        <f>IF(#REF!=#REF!,IF(K826="Stroke",IF(K827="Stroke",IF((J827-J826)&lt;0,1000+J827-J826,J827-J826),""),""),"")</f>
        <v>#REF!</v>
      </c>
      <c r="M826" s="1" t="s">
        <v>1</v>
      </c>
      <c r="N826" s="1" t="s">
        <v>2</v>
      </c>
      <c r="O826" s="1">
        <v>0</v>
      </c>
      <c r="P826" s="1" t="e">
        <f>IF(#REF!=#REF!,IF(K826="Stroke",IF(K827="Stroke",IF(#REF!=#REF!,IF(Q826=Q827,IF((J827-J826)&lt;0,1000+J827-J826-O826,J827-J826-O826),""),""),""),""),"")</f>
        <v>#REF!</v>
      </c>
      <c r="Q826" s="11">
        <v>1</v>
      </c>
      <c r="R826" s="1" t="e">
        <f>IF(#REF!&lt;&gt;#REF!,COUNTIFS($K$112:$K$1378,$K$112,#REF!,#REF!),"")</f>
        <v>#REF!</v>
      </c>
      <c r="S826" s="1" t="e">
        <f>IF(AND(#REF!&lt;&gt;#REF!,#REF!=#REF!,M826="positive",M827="negative"),1,"")</f>
        <v>#REF!</v>
      </c>
      <c r="T826" s="1" t="e">
        <f>IF(AND(#REF!=#REF!,K:K="stroke",M:M="positive",S826&lt;&gt;"1"),1,"")</f>
        <v>#REF!</v>
      </c>
      <c r="U826" s="1" t="e">
        <f>IF((AND(R826&lt;&gt;"",W826&lt;&gt;1,K:K="stroke",M:M="negative",#REF!=#REF!)),IF(W826&lt;&gt;0,"",1),"")</f>
        <v>#REF!</v>
      </c>
      <c r="V826" s="1" t="e">
        <f t="shared" si="56"/>
        <v>#REF!</v>
      </c>
      <c r="W826" s="1" t="e">
        <f>IF(#REF!&lt;&gt;#REF!,COUNTIFS($K$112:$K$1378,"up",#REF!,#REF!),"")</f>
        <v>#REF!</v>
      </c>
      <c r="X826" s="1" t="e">
        <f>IF(#REF!&lt;&gt;#REF!,COUNTIFS($K$112:$K$1378,"SRS",#REF!,#REF!),"")</f>
        <v>#REF!</v>
      </c>
      <c r="Y826" s="1" t="e">
        <f>IF(R826&lt;&gt;"",IF(R826=1,"",COUNTIFS($O$112:$O$1378,"&gt;40",#REF!,#REF!)),"")</f>
        <v>#REF!</v>
      </c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spans="1:34">
      <c r="A827" s="1">
        <f t="shared" si="53"/>
        <v>66918</v>
      </c>
      <c r="B827" s="2" t="str">
        <f t="shared" si="54"/>
        <v>20171129183518</v>
      </c>
      <c r="C827" s="1" t="str">
        <f t="shared" si="55"/>
        <v>20171129</v>
      </c>
      <c r="D827" s="1">
        <v>2017</v>
      </c>
      <c r="E827" s="1">
        <v>11</v>
      </c>
      <c r="F827" s="1">
        <v>29</v>
      </c>
      <c r="G827" s="11">
        <v>18</v>
      </c>
      <c r="H827" s="11">
        <v>35</v>
      </c>
      <c r="I827" s="1">
        <v>18</v>
      </c>
      <c r="J827" s="11">
        <v>961</v>
      </c>
      <c r="K827" s="17" t="s">
        <v>21</v>
      </c>
      <c r="L827" s="1" t="e">
        <f>IF(#REF!=#REF!,IF(K827="Stroke",IF(K828="Stroke",IF((J828-J827)&lt;0,1000+J828-J827,J828-J827),""),""),"")</f>
        <v>#REF!</v>
      </c>
      <c r="M827" s="1" t="s">
        <v>1</v>
      </c>
      <c r="N827" s="1" t="s">
        <v>2</v>
      </c>
      <c r="O827" s="1">
        <v>0</v>
      </c>
      <c r="P827" s="1" t="e">
        <f>IF(#REF!=#REF!,IF(K827="Stroke",IF(K828="Stroke",IF(#REF!=#REF!,IF(Q827=Q828,IF((J828-J827)&lt;0,1000+J828-J827-O827,J828-J827-O827),""),""),""),""),"")</f>
        <v>#REF!</v>
      </c>
      <c r="Q827" s="11">
        <v>1</v>
      </c>
      <c r="R827" s="1" t="e">
        <f>IF(#REF!&lt;&gt;#REF!,COUNTIFS($K$112:$K$1378,$K$112,#REF!,#REF!),"")</f>
        <v>#REF!</v>
      </c>
      <c r="S827" s="1" t="e">
        <f>IF(AND(#REF!&lt;&gt;#REF!,#REF!=#REF!,M827="positive",M828="negative"),1,"")</f>
        <v>#REF!</v>
      </c>
      <c r="T827" s="1" t="e">
        <f>IF(AND(#REF!=#REF!,K:K="stroke",M:M="positive",S827&lt;&gt;"1"),1,"")</f>
        <v>#REF!</v>
      </c>
      <c r="U827" s="1" t="e">
        <f>IF((AND(R827&lt;&gt;"",W827&lt;&gt;1,K:K="stroke",M:M="negative",#REF!=#REF!)),IF(W827&lt;&gt;0,"",1),"")</f>
        <v>#REF!</v>
      </c>
      <c r="V827" s="1" t="e">
        <f t="shared" si="56"/>
        <v>#REF!</v>
      </c>
      <c r="W827" s="1" t="e">
        <f>IF(#REF!&lt;&gt;#REF!,COUNTIFS($K$112:$K$1378,"up",#REF!,#REF!),"")</f>
        <v>#REF!</v>
      </c>
      <c r="X827" s="1" t="e">
        <f>IF(#REF!&lt;&gt;#REF!,COUNTIFS($K$112:$K$1378,"SRS",#REF!,#REF!),"")</f>
        <v>#REF!</v>
      </c>
      <c r="Y827" s="1" t="e">
        <f>IF(R827&lt;&gt;"",IF(R827=1,"",COUNTIFS($O$112:$O$1378,"&gt;40",#REF!,#REF!)),"")</f>
        <v>#REF!</v>
      </c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 spans="1:34">
      <c r="A828" s="1">
        <f t="shared" si="53"/>
        <v>66918</v>
      </c>
      <c r="B828" s="2" t="str">
        <f t="shared" si="54"/>
        <v>20171129183518</v>
      </c>
      <c r="C828" s="1" t="str">
        <f t="shared" si="55"/>
        <v>20171129</v>
      </c>
      <c r="D828" s="1">
        <v>2017</v>
      </c>
      <c r="E828" s="1">
        <v>11</v>
      </c>
      <c r="F828" s="1">
        <v>29</v>
      </c>
      <c r="G828" s="11">
        <v>18</v>
      </c>
      <c r="H828" s="11">
        <v>35</v>
      </c>
      <c r="I828" s="1">
        <v>18</v>
      </c>
      <c r="J828" s="11">
        <v>974</v>
      </c>
      <c r="K828" s="17" t="s">
        <v>21</v>
      </c>
      <c r="L828" s="1" t="e">
        <f>IF(#REF!=#REF!,IF(K828="Stroke",IF(K829="Stroke",IF((J829-J828)&lt;0,1000+J829-J828,J829-J828),""),""),"")</f>
        <v>#REF!</v>
      </c>
      <c r="M828" s="1" t="s">
        <v>1</v>
      </c>
      <c r="N828" s="1" t="s">
        <v>2</v>
      </c>
      <c r="O828" s="1">
        <v>0</v>
      </c>
      <c r="P828" s="1" t="e">
        <f>IF(#REF!=#REF!,IF(K828="Stroke",IF(K829="Stroke",IF(#REF!=#REF!,IF(Q828=Q829,IF((J829-J828)&lt;0,1000+J829-J828-O828,J829-J828-O828),""),""),""),""),"")</f>
        <v>#REF!</v>
      </c>
      <c r="Q828" s="11">
        <v>1</v>
      </c>
      <c r="R828" s="1" t="e">
        <f>IF(#REF!&lt;&gt;#REF!,COUNTIFS($K$112:$K$1378,$K$112,#REF!,#REF!),"")</f>
        <v>#REF!</v>
      </c>
      <c r="S828" s="1" t="e">
        <f>IF(AND(#REF!&lt;&gt;#REF!,#REF!=#REF!,M828="positive",M829="negative"),1,"")</f>
        <v>#REF!</v>
      </c>
      <c r="T828" s="1" t="e">
        <f>IF(AND(#REF!=#REF!,K:K="stroke",M:M="positive",S828&lt;&gt;"1"),1,"")</f>
        <v>#REF!</v>
      </c>
      <c r="U828" s="1" t="e">
        <f>IF((AND(R828&lt;&gt;"",W828&lt;&gt;1,K:K="stroke",M:M="negative",#REF!=#REF!)),IF(W828&lt;&gt;0,"",1),"")</f>
        <v>#REF!</v>
      </c>
      <c r="V828" s="1" t="e">
        <f t="shared" si="56"/>
        <v>#REF!</v>
      </c>
      <c r="W828" s="1" t="e">
        <f>IF(#REF!&lt;&gt;#REF!,COUNTIFS($K$112:$K$1378,"up",#REF!,#REF!),"")</f>
        <v>#REF!</v>
      </c>
      <c r="X828" s="1" t="e">
        <f>IF(#REF!&lt;&gt;#REF!,COUNTIFS($K$112:$K$1378,"SRS",#REF!,#REF!),"")</f>
        <v>#REF!</v>
      </c>
      <c r="Y828" s="1" t="e">
        <f>IF(R828&lt;&gt;"",IF(R828=1,"",COUNTIFS($O$112:$O$1378,"&gt;40",#REF!,#REF!)),"")</f>
        <v>#REF!</v>
      </c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spans="1:34">
      <c r="A829" s="1">
        <f t="shared" si="53"/>
        <v>66918</v>
      </c>
      <c r="B829" s="2" t="str">
        <f t="shared" si="54"/>
        <v>20171129183518</v>
      </c>
      <c r="C829" s="1" t="str">
        <f t="shared" si="55"/>
        <v>20171129</v>
      </c>
      <c r="D829" s="1">
        <v>2017</v>
      </c>
      <c r="E829" s="1">
        <v>11</v>
      </c>
      <c r="F829" s="1">
        <v>29</v>
      </c>
      <c r="G829" s="11">
        <v>18</v>
      </c>
      <c r="H829" s="11">
        <v>35</v>
      </c>
      <c r="I829" s="1">
        <v>18</v>
      </c>
      <c r="J829" s="11">
        <v>979</v>
      </c>
      <c r="K829" s="17" t="s">
        <v>21</v>
      </c>
      <c r="L829" s="1" t="e">
        <f>IF(#REF!=#REF!,IF(K829="Stroke",IF(K830="Stroke",IF((J830-J829)&lt;0,1000+J830-J829,J830-J829),""),""),"")</f>
        <v>#REF!</v>
      </c>
      <c r="M829" s="1" t="s">
        <v>1</v>
      </c>
      <c r="N829" s="1" t="s">
        <v>2</v>
      </c>
      <c r="O829" s="1">
        <v>0</v>
      </c>
      <c r="P829" s="1" t="e">
        <f>IF(#REF!=#REF!,IF(K829="Stroke",IF(K830="Stroke",IF(#REF!=#REF!,IF(Q829=Q830,IF((J830-J829)&lt;0,1000+J830-J829-O829,J830-J829-O829),""),""),""),""),"")</f>
        <v>#REF!</v>
      </c>
      <c r="Q829" s="11">
        <v>1</v>
      </c>
      <c r="R829" s="1" t="e">
        <f>IF(#REF!&lt;&gt;#REF!,COUNTIFS($K$112:$K$1378,$K$112,#REF!,#REF!),"")</f>
        <v>#REF!</v>
      </c>
      <c r="S829" s="1" t="e">
        <f>IF(AND(#REF!&lt;&gt;#REF!,#REF!=#REF!,M829="positive",M830="negative"),1,"")</f>
        <v>#REF!</v>
      </c>
      <c r="T829" s="1" t="e">
        <f>IF(AND(#REF!=#REF!,K:K="stroke",M:M="positive",S829&lt;&gt;"1"),1,"")</f>
        <v>#REF!</v>
      </c>
      <c r="U829" s="1" t="e">
        <f>IF((AND(R829&lt;&gt;"",W829&lt;&gt;1,K:K="stroke",M:M="negative",#REF!=#REF!)),IF(W829&lt;&gt;0,"",1),"")</f>
        <v>#REF!</v>
      </c>
      <c r="V829" s="1" t="e">
        <f t="shared" si="56"/>
        <v>#REF!</v>
      </c>
      <c r="W829" s="1" t="e">
        <f>IF(#REF!&lt;&gt;#REF!,COUNTIFS($K$112:$K$1378,"up",#REF!,#REF!),"")</f>
        <v>#REF!</v>
      </c>
      <c r="X829" s="1" t="e">
        <f>IF(#REF!&lt;&gt;#REF!,COUNTIFS($K$112:$K$1378,"SRS",#REF!,#REF!),"")</f>
        <v>#REF!</v>
      </c>
      <c r="Y829" s="1" t="e">
        <f>IF(R829&lt;&gt;"",IF(R829=1,"",COUNTIFS($O$112:$O$1378,"&gt;40",#REF!,#REF!)),"")</f>
        <v>#REF!</v>
      </c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spans="1:34">
      <c r="A830" s="1">
        <f t="shared" si="53"/>
        <v>66918</v>
      </c>
      <c r="B830" s="2" t="str">
        <f t="shared" si="54"/>
        <v>20171129183518</v>
      </c>
      <c r="C830" s="1" t="str">
        <f t="shared" si="55"/>
        <v>20171129</v>
      </c>
      <c r="D830" s="1">
        <v>2017</v>
      </c>
      <c r="E830" s="1">
        <v>11</v>
      </c>
      <c r="F830" s="1">
        <v>29</v>
      </c>
      <c r="G830" s="11">
        <v>18</v>
      </c>
      <c r="H830" s="11">
        <v>35</v>
      </c>
      <c r="I830" s="1">
        <v>18</v>
      </c>
      <c r="J830" s="1">
        <v>995</v>
      </c>
      <c r="K830" s="17" t="s">
        <v>21</v>
      </c>
      <c r="L830" s="1" t="e">
        <f>IF(#REF!=#REF!,IF(K830="Stroke",IF(K831="Stroke",IF((J831-J830)&lt;0,1000+J831-J830,J831-J830),""),""),"")</f>
        <v>#REF!</v>
      </c>
      <c r="M830" s="1" t="s">
        <v>1</v>
      </c>
      <c r="N830" s="1" t="s">
        <v>2</v>
      </c>
      <c r="O830" s="1">
        <v>0</v>
      </c>
      <c r="P830" s="1" t="e">
        <f>IF(#REF!=#REF!,IF(K830="Stroke",IF(K831="Stroke",IF(#REF!=#REF!,IF(Q830=Q831,IF((J831-J830)&lt;0,1000+J831-J830-O830,J831-J830-O830),""),""),""),""),"")</f>
        <v>#REF!</v>
      </c>
      <c r="Q830" s="11">
        <v>1</v>
      </c>
      <c r="R830" s="1" t="e">
        <f>IF(#REF!&lt;&gt;#REF!,COUNTIFS($K$112:$K$1378,$K$112,#REF!,#REF!),"")</f>
        <v>#REF!</v>
      </c>
      <c r="S830" s="1" t="e">
        <f>IF(AND(#REF!&lt;&gt;#REF!,#REF!=#REF!,M830="positive",M831="negative"),1,"")</f>
        <v>#REF!</v>
      </c>
      <c r="T830" s="1" t="e">
        <f>IF(AND(#REF!=#REF!,K:K="stroke",M:M="positive",S830&lt;&gt;"1"),1,"")</f>
        <v>#REF!</v>
      </c>
      <c r="U830" s="1" t="e">
        <f>IF((AND(R830&lt;&gt;"",W830&lt;&gt;1,K:K="stroke",M:M="negative",#REF!=#REF!)),IF(W830&lt;&gt;0,"",1),"")</f>
        <v>#REF!</v>
      </c>
      <c r="V830" s="1" t="e">
        <f t="shared" si="56"/>
        <v>#REF!</v>
      </c>
      <c r="W830" s="1" t="e">
        <f>IF(#REF!&lt;&gt;#REF!,COUNTIFS($K$112:$K$1378,"up",#REF!,#REF!),"")</f>
        <v>#REF!</v>
      </c>
      <c r="X830" s="1" t="e">
        <f>IF(#REF!&lt;&gt;#REF!,COUNTIFS($K$112:$K$1378,"SRS",#REF!,#REF!),"")</f>
        <v>#REF!</v>
      </c>
      <c r="Y830" s="1" t="e">
        <f>IF(R830&lt;&gt;"",IF(R830=1,"",COUNTIFS($O$112:$O$1378,"&gt;40",#REF!,#REF!)),"")</f>
        <v>#REF!</v>
      </c>
    </row>
    <row r="831" spans="1:34">
      <c r="A831" s="1">
        <f t="shared" si="53"/>
        <v>66919</v>
      </c>
      <c r="B831" s="2" t="str">
        <f t="shared" si="54"/>
        <v>20171129183519</v>
      </c>
      <c r="C831" s="1" t="str">
        <f t="shared" si="55"/>
        <v>20171129</v>
      </c>
      <c r="D831" s="1">
        <v>2017</v>
      </c>
      <c r="E831" s="1">
        <v>11</v>
      </c>
      <c r="F831" s="1">
        <v>29</v>
      </c>
      <c r="G831" s="11">
        <v>18</v>
      </c>
      <c r="H831" s="11">
        <v>35</v>
      </c>
      <c r="I831" s="1">
        <v>19</v>
      </c>
      <c r="J831" s="1">
        <v>0</v>
      </c>
      <c r="K831" s="17" t="s">
        <v>21</v>
      </c>
      <c r="L831" s="1" t="e">
        <f>IF(#REF!=#REF!,IF(K831="Stroke",IF(K832="Stroke",IF((J832-J831)&lt;0,1000+J832-J831,J832-J831),""),""),"")</f>
        <v>#REF!</v>
      </c>
      <c r="M831" s="1" t="s">
        <v>1</v>
      </c>
      <c r="N831" s="1" t="s">
        <v>2</v>
      </c>
      <c r="O831" s="1">
        <v>0</v>
      </c>
      <c r="P831" s="1" t="e">
        <f>IF(#REF!=#REF!,IF(K831="Stroke",IF(K832="Stroke",IF(#REF!=#REF!,IF(Q831=Q832,IF((J832-J831)&lt;0,1000+J832-J831-O831,J832-J831-O831),""),""),""),""),"")</f>
        <v>#REF!</v>
      </c>
      <c r="Q831" s="1">
        <v>1</v>
      </c>
      <c r="R831" s="1" t="e">
        <f>IF(#REF!&lt;&gt;#REF!,COUNTIFS($K$112:$K$1378,$K$112,#REF!,#REF!),"")</f>
        <v>#REF!</v>
      </c>
      <c r="S831" s="1" t="e">
        <f>IF(AND(#REF!&lt;&gt;#REF!,#REF!=#REF!,M831="positive",M832="negative"),1,"")</f>
        <v>#REF!</v>
      </c>
      <c r="T831" s="1" t="e">
        <f>IF(AND(#REF!=#REF!,K:K="stroke",M:M="positive",S831&lt;&gt;"1"),1,"")</f>
        <v>#REF!</v>
      </c>
      <c r="U831" s="1" t="e">
        <f>IF((AND(R831&lt;&gt;"",W831&lt;&gt;1,K:K="stroke",M:M="negative",#REF!=#REF!)),IF(W831&lt;&gt;0,"",1),"")</f>
        <v>#REF!</v>
      </c>
      <c r="V831" s="1" t="e">
        <f t="shared" si="56"/>
        <v>#REF!</v>
      </c>
      <c r="W831" s="1" t="e">
        <f>IF(#REF!&lt;&gt;#REF!,COUNTIFS($K$112:$K$1378,"up",#REF!,#REF!),"")</f>
        <v>#REF!</v>
      </c>
      <c r="X831" s="1" t="e">
        <f>IF(#REF!&lt;&gt;#REF!,COUNTIFS($K$112:$K$1378,"SRS",#REF!,#REF!),"")</f>
        <v>#REF!</v>
      </c>
      <c r="Y831" s="1" t="e">
        <f>IF(R831&lt;&gt;"",IF(R831=1,"",COUNTIFS($O$112:$O$1378,"&gt;40",#REF!,#REF!)),"")</f>
        <v>#REF!</v>
      </c>
    </row>
    <row r="832" spans="1:34">
      <c r="A832" s="1">
        <f t="shared" si="53"/>
        <v>66919</v>
      </c>
      <c r="B832" s="2" t="str">
        <f t="shared" si="54"/>
        <v>20171129183519</v>
      </c>
      <c r="C832" s="1" t="str">
        <f t="shared" si="55"/>
        <v>20171129</v>
      </c>
      <c r="D832" s="1">
        <v>2017</v>
      </c>
      <c r="E832" s="1">
        <v>11</v>
      </c>
      <c r="F832" s="1">
        <v>29</v>
      </c>
      <c r="G832" s="11">
        <v>18</v>
      </c>
      <c r="H832" s="11">
        <v>35</v>
      </c>
      <c r="I832" s="1">
        <v>19</v>
      </c>
      <c r="J832" s="1">
        <v>8</v>
      </c>
      <c r="K832" s="17" t="s">
        <v>21</v>
      </c>
      <c r="L832" s="1" t="e">
        <f>IF(#REF!=#REF!,IF(K832="Stroke",IF(K833="Stroke",IF((J833-J832)&lt;0,1000+J833-J832,J833-J832),""),""),"")</f>
        <v>#REF!</v>
      </c>
      <c r="M832" s="1" t="s">
        <v>1</v>
      </c>
      <c r="N832" s="1" t="s">
        <v>2</v>
      </c>
      <c r="O832" s="1">
        <v>0</v>
      </c>
      <c r="P832" s="1" t="e">
        <f>IF(#REF!=#REF!,IF(K832="Stroke",IF(K833="Stroke",IF(#REF!=#REF!,IF(Q832=Q833,IF((J833-J832)&lt;0,1000+J833-J832-O832,J833-J832-O832),""),""),""),""),"")</f>
        <v>#REF!</v>
      </c>
      <c r="Q832" s="1">
        <v>1</v>
      </c>
      <c r="R832" s="1" t="e">
        <f>IF(#REF!&lt;&gt;#REF!,COUNTIFS($K$112:$K$1378,$K$112,#REF!,#REF!),"")</f>
        <v>#REF!</v>
      </c>
      <c r="S832" s="1" t="e">
        <f>IF(AND(#REF!&lt;&gt;#REF!,#REF!=#REF!,M832="positive",M833="negative"),1,"")</f>
        <v>#REF!</v>
      </c>
      <c r="T832" s="1" t="e">
        <f>IF(AND(#REF!=#REF!,K:K="stroke",M:M="positive",S832&lt;&gt;"1"),1,"")</f>
        <v>#REF!</v>
      </c>
      <c r="U832" s="1" t="e">
        <f>IF((AND(R832&lt;&gt;"",W832&lt;&gt;1,K:K="stroke",M:M="negative",#REF!=#REF!)),IF(W832&lt;&gt;0,"",1),"")</f>
        <v>#REF!</v>
      </c>
      <c r="V832" s="1" t="e">
        <f t="shared" si="56"/>
        <v>#REF!</v>
      </c>
      <c r="W832" s="1" t="e">
        <f>IF(#REF!&lt;&gt;#REF!,COUNTIFS($K$112:$K$1378,"up",#REF!,#REF!),"")</f>
        <v>#REF!</v>
      </c>
      <c r="X832" s="1" t="e">
        <f>IF(#REF!&lt;&gt;#REF!,COUNTIFS($K$112:$K$1378,"SRS",#REF!,#REF!),"")</f>
        <v>#REF!</v>
      </c>
      <c r="Y832" s="1" t="e">
        <f>IF(R832&lt;&gt;"",IF(R832=1,"",COUNTIFS($O$112:$O$1378,"&gt;40",#REF!,#REF!)),"")</f>
        <v>#REF!</v>
      </c>
    </row>
    <row r="833" spans="1:34">
      <c r="A833" s="1">
        <f t="shared" ref="A833:A896" si="57">I833+(H833*60)+(G833*3600)</f>
        <v>66919</v>
      </c>
      <c r="B833" s="2" t="str">
        <f t="shared" ref="B833:B896" si="58">CONCATENATE(D833,E833,F833,G833,H833,I833)</f>
        <v>20171129183519</v>
      </c>
      <c r="C833" s="1" t="str">
        <f t="shared" si="55"/>
        <v>20171129</v>
      </c>
      <c r="D833" s="1">
        <v>2017</v>
      </c>
      <c r="E833" s="1">
        <v>11</v>
      </c>
      <c r="F833" s="1">
        <v>29</v>
      </c>
      <c r="G833" s="11">
        <v>18</v>
      </c>
      <c r="H833" s="11">
        <v>35</v>
      </c>
      <c r="I833" s="1">
        <v>19</v>
      </c>
      <c r="J833" s="1">
        <v>13</v>
      </c>
      <c r="K833" s="17" t="s">
        <v>21</v>
      </c>
      <c r="L833" s="1" t="e">
        <f>IF(#REF!=#REF!,IF(K833="Stroke",IF(K834="Stroke",IF((J834-J833)&lt;0,1000+J834-J833,J834-J833),""),""),"")</f>
        <v>#REF!</v>
      </c>
      <c r="M833" s="1" t="s">
        <v>1</v>
      </c>
      <c r="N833" s="1" t="s">
        <v>2</v>
      </c>
      <c r="O833" s="1">
        <v>0</v>
      </c>
      <c r="P833" s="1" t="e">
        <f>IF(#REF!=#REF!,IF(K833="Stroke",IF(K834="Stroke",IF(#REF!=#REF!,IF(Q833=Q834,IF((J834-J833)&lt;0,1000+J834-J833-O833,J834-J833-O833),""),""),""),""),"")</f>
        <v>#REF!</v>
      </c>
      <c r="Q833" s="1">
        <v>1</v>
      </c>
      <c r="R833" s="1" t="e">
        <f>IF(#REF!&lt;&gt;#REF!,COUNTIFS($K$112:$K$1378,$K$112,#REF!,#REF!),"")</f>
        <v>#REF!</v>
      </c>
      <c r="S833" s="1" t="e">
        <f>IF(AND(#REF!&lt;&gt;#REF!,#REF!=#REF!,M833="positive",M834="negative"),1,"")</f>
        <v>#REF!</v>
      </c>
      <c r="T833" s="1" t="e">
        <f>IF(AND(#REF!=#REF!,K:K="stroke",M:M="positive",S833&lt;&gt;"1"),1,"")</f>
        <v>#REF!</v>
      </c>
      <c r="U833" s="1" t="e">
        <f>IF((AND(R833&lt;&gt;"",W833&lt;&gt;1,K:K="stroke",M:M="negative",#REF!=#REF!)),IF(W833&lt;&gt;0,"",1),"")</f>
        <v>#REF!</v>
      </c>
      <c r="V833" s="1" t="e">
        <f t="shared" si="56"/>
        <v>#REF!</v>
      </c>
      <c r="W833" s="1" t="e">
        <f>IF(#REF!&lt;&gt;#REF!,COUNTIFS($K$112:$K$1378,"up",#REF!,#REF!),"")</f>
        <v>#REF!</v>
      </c>
      <c r="X833" s="1" t="e">
        <f>IF(#REF!&lt;&gt;#REF!,COUNTIFS($K$112:$K$1378,"SRS",#REF!,#REF!),"")</f>
        <v>#REF!</v>
      </c>
      <c r="Y833" s="1" t="e">
        <f>IF(R833&lt;&gt;"",IF(R833=1,"",COUNTIFS($O$112:$O$1378,"&gt;40",#REF!,#REF!)),"")</f>
        <v>#REF!</v>
      </c>
    </row>
    <row r="834" spans="1:34">
      <c r="A834" s="1">
        <f t="shared" si="57"/>
        <v>66919</v>
      </c>
      <c r="B834" s="2" t="str">
        <f t="shared" si="58"/>
        <v>20171129183519</v>
      </c>
      <c r="C834" s="1" t="str">
        <f t="shared" si="55"/>
        <v>20171129</v>
      </c>
      <c r="D834" s="1">
        <v>2017</v>
      </c>
      <c r="E834" s="1">
        <v>11</v>
      </c>
      <c r="F834" s="1">
        <v>29</v>
      </c>
      <c r="G834" s="11">
        <v>18</v>
      </c>
      <c r="H834" s="11">
        <v>35</v>
      </c>
      <c r="I834" s="1">
        <v>19</v>
      </c>
      <c r="J834" s="1">
        <v>18</v>
      </c>
      <c r="K834" s="17" t="s">
        <v>21</v>
      </c>
      <c r="L834" s="1" t="e">
        <f>IF(#REF!=#REF!,IF(K834="Stroke",IF(K835="Stroke",IF((J835-J834)&lt;0,1000+J835-J834,J835-J834),""),""),"")</f>
        <v>#REF!</v>
      </c>
      <c r="M834" s="1" t="s">
        <v>1</v>
      </c>
      <c r="N834" s="1" t="s">
        <v>2</v>
      </c>
      <c r="O834" s="1">
        <v>0</v>
      </c>
      <c r="P834" s="1" t="e">
        <f>IF(#REF!=#REF!,IF(K834="Stroke",IF(K835="Stroke",IF(#REF!=#REF!,IF(Q834=Q835,IF((J835-J834)&lt;0,1000+J835-J834-O834,J835-J834-O834),""),""),""),""),"")</f>
        <v>#REF!</v>
      </c>
      <c r="Q834" s="1">
        <v>1</v>
      </c>
      <c r="R834" s="1" t="e">
        <f>IF(#REF!&lt;&gt;#REF!,COUNTIFS($K$112:$K$1378,$K$112,#REF!,#REF!),"")</f>
        <v>#REF!</v>
      </c>
      <c r="S834" s="1" t="e">
        <f>IF(AND(#REF!&lt;&gt;#REF!,#REF!=#REF!,M834="positive",M835="negative"),1,"")</f>
        <v>#REF!</v>
      </c>
      <c r="T834" s="1" t="e">
        <f>IF(AND(#REF!=#REF!,K:K="stroke",M:M="positive",S834&lt;&gt;"1"),1,"")</f>
        <v>#REF!</v>
      </c>
      <c r="U834" s="1" t="e">
        <f>IF((AND(R834&lt;&gt;"",W834&lt;&gt;1,K:K="stroke",M:M="negative",#REF!=#REF!)),IF(W834&lt;&gt;0,"",1),"")</f>
        <v>#REF!</v>
      </c>
      <c r="V834" s="1" t="e">
        <f t="shared" si="56"/>
        <v>#REF!</v>
      </c>
      <c r="W834" s="1" t="e">
        <f>IF(#REF!&lt;&gt;#REF!,COUNTIFS($K$112:$K$1378,"up",#REF!,#REF!),"")</f>
        <v>#REF!</v>
      </c>
      <c r="X834" s="1" t="e">
        <f>IF(#REF!&lt;&gt;#REF!,COUNTIFS($K$112:$K$1378,"SRS",#REF!,#REF!),"")</f>
        <v>#REF!</v>
      </c>
      <c r="Y834" s="1" t="e">
        <f>IF(R834&lt;&gt;"",IF(R834=1,"",COUNTIFS($O$112:$O$1378,"&gt;40",#REF!,#REF!)),"")</f>
        <v>#REF!</v>
      </c>
    </row>
    <row r="835" spans="1:34">
      <c r="A835" s="1">
        <f t="shared" si="57"/>
        <v>66919</v>
      </c>
      <c r="B835" s="2" t="str">
        <f t="shared" si="58"/>
        <v>20171129183519</v>
      </c>
      <c r="C835" s="1" t="str">
        <f t="shared" si="55"/>
        <v>20171129</v>
      </c>
      <c r="D835" s="1">
        <v>2017</v>
      </c>
      <c r="E835" s="1">
        <v>11</v>
      </c>
      <c r="F835" s="1">
        <v>29</v>
      </c>
      <c r="G835" s="11">
        <v>18</v>
      </c>
      <c r="H835" s="11">
        <v>35</v>
      </c>
      <c r="I835" s="1">
        <v>19</v>
      </c>
      <c r="J835" s="1">
        <v>34</v>
      </c>
      <c r="K835" s="17" t="s">
        <v>21</v>
      </c>
      <c r="L835" s="1" t="e">
        <f>IF(#REF!=#REF!,IF(K835="Stroke",IF(K836="Stroke",IF((J836-J835)&lt;0,1000+J836-J835,J836-J835),""),""),"")</f>
        <v>#REF!</v>
      </c>
      <c r="M835" s="1" t="s">
        <v>1</v>
      </c>
      <c r="N835" s="1" t="s">
        <v>2</v>
      </c>
      <c r="O835" s="1">
        <v>0</v>
      </c>
      <c r="P835" s="1" t="e">
        <f>IF(#REF!=#REF!,IF(K835="Stroke",IF(K836="Stroke",IF(#REF!=#REF!,IF(Q835=Q836,IF((J836-J835)&lt;0,1000+J836-J835-O835,J836-J835-O835),""),""),""),""),"")</f>
        <v>#REF!</v>
      </c>
      <c r="Q835" s="1">
        <v>1</v>
      </c>
      <c r="R835" s="1" t="e">
        <f>IF(#REF!&lt;&gt;#REF!,COUNTIFS($K$112:$K$1378,$K$112,#REF!,#REF!),"")</f>
        <v>#REF!</v>
      </c>
      <c r="S835" s="1" t="e">
        <f>IF(AND(#REF!&lt;&gt;#REF!,#REF!=#REF!,M835="positive",M836="negative"),1,"")</f>
        <v>#REF!</v>
      </c>
      <c r="T835" s="1" t="e">
        <f>IF(AND(#REF!=#REF!,K:K="stroke",M:M="positive",S835&lt;&gt;"1"),1,"")</f>
        <v>#REF!</v>
      </c>
      <c r="U835" s="1" t="e">
        <f>IF((AND(R835&lt;&gt;"",W835&lt;&gt;1,K:K="stroke",M:M="negative",#REF!=#REF!)),IF(W835&lt;&gt;0,"",1),"")</f>
        <v>#REF!</v>
      </c>
      <c r="V835" s="1" t="e">
        <f t="shared" si="56"/>
        <v>#REF!</v>
      </c>
      <c r="W835" s="1" t="e">
        <f>IF(#REF!&lt;&gt;#REF!,COUNTIFS($K$112:$K$1378,"up",#REF!,#REF!),"")</f>
        <v>#REF!</v>
      </c>
      <c r="X835" s="1" t="e">
        <f>IF(#REF!&lt;&gt;#REF!,COUNTIFS($K$112:$K$1378,"SRS",#REF!,#REF!),"")</f>
        <v>#REF!</v>
      </c>
      <c r="Y835" s="1" t="e">
        <f>IF(R835&lt;&gt;"",IF(R835=1,"",COUNTIFS($O$112:$O$1378,"&gt;40",#REF!,#REF!)),"")</f>
        <v>#REF!</v>
      </c>
    </row>
    <row r="836" spans="1:34">
      <c r="A836" s="1">
        <f t="shared" si="57"/>
        <v>66919</v>
      </c>
      <c r="B836" s="2" t="str">
        <f t="shared" si="58"/>
        <v>20171129183519</v>
      </c>
      <c r="C836" s="1" t="str">
        <f t="shared" si="55"/>
        <v>20171129</v>
      </c>
      <c r="D836" s="1">
        <v>2017</v>
      </c>
      <c r="E836" s="1">
        <v>11</v>
      </c>
      <c r="F836" s="1">
        <v>29</v>
      </c>
      <c r="G836" s="11">
        <v>18</v>
      </c>
      <c r="H836" s="11">
        <v>35</v>
      </c>
      <c r="I836" s="1">
        <v>19</v>
      </c>
      <c r="J836" s="1">
        <v>42</v>
      </c>
      <c r="K836" s="17" t="s">
        <v>21</v>
      </c>
      <c r="L836" s="1" t="e">
        <f>IF(#REF!=#REF!,IF(K836="Stroke",IF(K837="Stroke",IF((J837-J836)&lt;0,1000+J837-J836,J837-J836),""),""),"")</f>
        <v>#REF!</v>
      </c>
      <c r="M836" s="1" t="s">
        <v>1</v>
      </c>
      <c r="N836" s="1" t="s">
        <v>2</v>
      </c>
      <c r="O836" s="1">
        <v>0</v>
      </c>
      <c r="P836" s="1" t="e">
        <f>IF(#REF!=#REF!,IF(K836="Stroke",IF(K837="Stroke",IF(#REF!=#REF!,IF(Q836=Q837,IF((J837-J836)&lt;0,1000+J837-J836-O836,J837-J836-O836),""),""),""),""),"")</f>
        <v>#REF!</v>
      </c>
      <c r="Q836" s="1">
        <v>1</v>
      </c>
      <c r="R836" s="1" t="e">
        <f>IF(#REF!&lt;&gt;#REF!,COUNTIFS($K$112:$K$1378,$K$112,#REF!,#REF!),"")</f>
        <v>#REF!</v>
      </c>
      <c r="S836" s="1" t="e">
        <f>IF(AND(#REF!&lt;&gt;#REF!,#REF!=#REF!,M836="positive",M837="negative"),1,"")</f>
        <v>#REF!</v>
      </c>
      <c r="T836" s="1" t="e">
        <f>IF(AND(#REF!=#REF!,K:K="stroke",M:M="positive",S836&lt;&gt;"1"),1,"")</f>
        <v>#REF!</v>
      </c>
      <c r="U836" s="1" t="e">
        <f>IF((AND(R836&lt;&gt;"",W836&lt;&gt;1,K:K="stroke",M:M="negative",#REF!=#REF!)),IF(W836&lt;&gt;0,"",1),"")</f>
        <v>#REF!</v>
      </c>
      <c r="V836" s="1" t="e">
        <f t="shared" si="56"/>
        <v>#REF!</v>
      </c>
      <c r="W836" s="1" t="e">
        <f>IF(#REF!&lt;&gt;#REF!,COUNTIFS($K$112:$K$1378,"up",#REF!,#REF!),"")</f>
        <v>#REF!</v>
      </c>
      <c r="X836" s="1" t="e">
        <f>IF(#REF!&lt;&gt;#REF!,COUNTIFS($K$112:$K$1378,"SRS",#REF!,#REF!),"")</f>
        <v>#REF!</v>
      </c>
      <c r="Y836" s="1" t="e">
        <f>IF(R836&lt;&gt;"",IF(R836=1,"",COUNTIFS($O$112:$O$1378,"&gt;40",#REF!,#REF!)),"")</f>
        <v>#REF!</v>
      </c>
    </row>
    <row r="837" spans="1:34">
      <c r="A837" s="5">
        <f t="shared" si="57"/>
        <v>67479</v>
      </c>
      <c r="B837" s="6" t="str">
        <f t="shared" si="58"/>
        <v>20171129184439</v>
      </c>
      <c r="C837" s="5" t="str">
        <f t="shared" si="55"/>
        <v>20171129</v>
      </c>
      <c r="D837" s="5">
        <v>2017</v>
      </c>
      <c r="E837" s="5">
        <v>11</v>
      </c>
      <c r="F837" s="5">
        <v>29</v>
      </c>
      <c r="G837" s="5">
        <v>18</v>
      </c>
      <c r="H837" s="5">
        <v>44</v>
      </c>
      <c r="I837" s="5">
        <v>39</v>
      </c>
      <c r="J837" s="5">
        <v>512</v>
      </c>
      <c r="K837" s="5" t="s">
        <v>17</v>
      </c>
      <c r="L837" s="5" t="e">
        <f>IF(#REF!=#REF!,IF(K837="Stroke",IF(K838="Stroke",IF((J838-J837)&lt;0,1000+J838-J837,J838-J837),""),""),"")</f>
        <v>#REF!</v>
      </c>
      <c r="M837" s="5" t="s">
        <v>1</v>
      </c>
      <c r="N837" s="5" t="s">
        <v>2</v>
      </c>
      <c r="O837" s="12">
        <v>0</v>
      </c>
      <c r="P837" s="5" t="e">
        <f>IF(#REF!=#REF!,IF(K837="Stroke",IF(K838="Stroke",IF(#REF!=#REF!,IF(Q837=Q838,IF((J838-J837)&lt;0,1000+J838-J837-O837,J838-J837-O837),""),""),""),""),"")</f>
        <v>#REF!</v>
      </c>
      <c r="Q837" s="5">
        <v>1</v>
      </c>
      <c r="R837" s="5" t="e">
        <f>IF(#REF!&lt;&gt;#REF!,COUNTIFS($K$112:$K$1378,$K$112,#REF!,#REF!),"")</f>
        <v>#REF!</v>
      </c>
      <c r="S837" s="5" t="e">
        <f>IF(AND(#REF!&lt;&gt;#REF!,#REF!=#REF!,M837="positive",M838="negative"),1,"")</f>
        <v>#REF!</v>
      </c>
      <c r="T837" s="5" t="e">
        <f>IF(AND(#REF!=#REF!,K:K="stroke",M:M="positive",S837&lt;&gt;"1"),1,"")</f>
        <v>#REF!</v>
      </c>
      <c r="U837" s="5" t="e">
        <f>IF((AND(R837&lt;&gt;"",W837&lt;&gt;1,K:K="stroke",M:M="negative",#REF!=#REF!)),IF(W837&lt;&gt;0,"",1),"")</f>
        <v>#REF!</v>
      </c>
      <c r="V837" s="5" t="e">
        <f t="shared" si="56"/>
        <v>#REF!</v>
      </c>
      <c r="W837" s="5" t="e">
        <f>IF(#REF!&lt;&gt;#REF!,COUNTIFS($K$112:$K$1378,"up",#REF!,#REF!),"")</f>
        <v>#REF!</v>
      </c>
      <c r="X837" s="5" t="e">
        <f>IF(#REF!&lt;&gt;#REF!,COUNTIFS($K$112:$K$1378,"SRS",#REF!,#REF!),"")</f>
        <v>#REF!</v>
      </c>
      <c r="Y837" s="5" t="e">
        <f>IF(R837&lt;&gt;"",IF(R837=1,"",COUNTIFS($O$112:$O$1378,"&gt;40",#REF!,#REF!)),"")</f>
        <v>#REF!</v>
      </c>
      <c r="Z837" s="5" t="s">
        <v>40</v>
      </c>
      <c r="AA837" s="5"/>
      <c r="AB837" s="5"/>
      <c r="AC837" s="5"/>
      <c r="AD837" s="5"/>
      <c r="AE837" s="5"/>
      <c r="AF837" s="5"/>
      <c r="AG837" s="5"/>
      <c r="AH837" s="5"/>
    </row>
    <row r="838" spans="1:34">
      <c r="A838" s="5">
        <f t="shared" si="57"/>
        <v>53076</v>
      </c>
      <c r="B838" s="6" t="str">
        <f t="shared" si="58"/>
        <v>2017121144436</v>
      </c>
      <c r="C838" s="5" t="str">
        <f t="shared" si="55"/>
        <v>2017121</v>
      </c>
      <c r="D838" s="5">
        <v>2017</v>
      </c>
      <c r="E838" s="5">
        <v>12</v>
      </c>
      <c r="F838" s="5">
        <v>1</v>
      </c>
      <c r="G838" s="5">
        <v>14</v>
      </c>
      <c r="H838" s="5">
        <v>44</v>
      </c>
      <c r="I838" s="5">
        <v>36</v>
      </c>
      <c r="J838" s="5">
        <v>428</v>
      </c>
      <c r="K838" s="5" t="s">
        <v>11</v>
      </c>
      <c r="L838" s="5" t="e">
        <f>IF(#REF!=#REF!,IF(K838="Stroke",IF(K839="Stroke",IF((J839-J838)&lt;0,1000+J839-J838,J839-J838),""),""),"")</f>
        <v>#REF!</v>
      </c>
      <c r="M838" s="5" t="s">
        <v>1</v>
      </c>
      <c r="N838" s="5" t="s">
        <v>2</v>
      </c>
      <c r="O838" s="5">
        <v>24</v>
      </c>
      <c r="P838" s="5" t="e">
        <f>IF(#REF!=#REF!,IF(K838="Stroke",IF(K839="Stroke",IF(#REF!=#REF!,IF(Q838=Q839,IF((J839-J838)&lt;0,1000+J839-J838-O838,J839-J838-O838),""),""),""),""),"")</f>
        <v>#REF!</v>
      </c>
      <c r="Q838" s="5">
        <v>1</v>
      </c>
      <c r="R838" s="5" t="e">
        <f>IF(#REF!&lt;&gt;#REF!,COUNTIFS($K$112:$K$1378,$K$112,#REF!,#REF!),"")</f>
        <v>#REF!</v>
      </c>
      <c r="S838" s="5" t="e">
        <f>IF(AND(#REF!&lt;&gt;#REF!,#REF!=#REF!,M838="positive",M839="negative"),1,"")</f>
        <v>#REF!</v>
      </c>
      <c r="T838" s="5" t="e">
        <f>IF(AND(#REF!=#REF!,K:K="stroke",M:M="positive",S838&lt;&gt;"1"),1,"")</f>
        <v>#REF!</v>
      </c>
      <c r="U838" s="5" t="e">
        <f>IF((AND(R838&lt;&gt;"",W838&lt;&gt;1,K:K="stroke",M:M="negative",#REF!=#REF!)),IF(W838&lt;&gt;0,"",1),"")</f>
        <v>#REF!</v>
      </c>
      <c r="V838" s="5" t="e">
        <f t="shared" si="56"/>
        <v>#REF!</v>
      </c>
      <c r="W838" s="5" t="e">
        <f>IF(#REF!&lt;&gt;#REF!,COUNTIFS($K$112:$K$1378,"up",#REF!,#REF!),"")</f>
        <v>#REF!</v>
      </c>
      <c r="X838" s="5" t="e">
        <f>IF(#REF!&lt;&gt;#REF!,COUNTIFS($K$112:$K$1378,"SRS",#REF!,#REF!),"")</f>
        <v>#REF!</v>
      </c>
      <c r="Y838" s="5" t="e">
        <f>IF(R838&lt;&gt;"",IF(R838=1,"",COUNTIFS($O$112:$O$1378,"&gt;40",#REF!,#REF!)),"")</f>
        <v>#REF!</v>
      </c>
      <c r="Z838" s="5" t="s">
        <v>75</v>
      </c>
      <c r="AA838" s="5"/>
      <c r="AB838" s="5"/>
      <c r="AC838" s="5"/>
      <c r="AD838" s="5"/>
      <c r="AE838" s="5"/>
      <c r="AF838" s="5"/>
      <c r="AG838" s="5"/>
      <c r="AH838" s="5"/>
    </row>
    <row r="839" spans="1:34">
      <c r="A839" s="1">
        <f t="shared" si="57"/>
        <v>53076</v>
      </c>
      <c r="B839" s="2" t="str">
        <f t="shared" si="58"/>
        <v>2017121144436</v>
      </c>
      <c r="C839" s="1" t="str">
        <f t="shared" si="55"/>
        <v>2017121</v>
      </c>
      <c r="D839" s="1">
        <v>2017</v>
      </c>
      <c r="E839" s="1">
        <v>12</v>
      </c>
      <c r="F839" s="1">
        <v>1</v>
      </c>
      <c r="G839" s="1">
        <v>14</v>
      </c>
      <c r="H839" s="1">
        <v>44</v>
      </c>
      <c r="I839" s="1">
        <v>36</v>
      </c>
      <c r="J839" s="1">
        <v>465</v>
      </c>
      <c r="K839" s="1" t="s">
        <v>11</v>
      </c>
      <c r="L839" s="1" t="e">
        <f>IF(#REF!=#REF!,IF(K839="Stroke",IF(K840="Stroke",IF((J840-J839)&lt;0,1000+J840-J839,J840-J839),""),""),"")</f>
        <v>#REF!</v>
      </c>
      <c r="M839" s="1" t="s">
        <v>1</v>
      </c>
      <c r="N839" s="1" t="s">
        <v>2</v>
      </c>
      <c r="O839" s="1">
        <v>12</v>
      </c>
      <c r="P839" s="1" t="e">
        <f>IF(#REF!=#REF!,IF(K839="Stroke",IF(K840="Stroke",IF(#REF!=#REF!,IF(Q839=Q840,IF((J840-J839)&lt;0,1000+J840-J839-O839,J840-J839-O839),""),""),""),""),"")</f>
        <v>#REF!</v>
      </c>
      <c r="Q839" s="1">
        <v>1</v>
      </c>
      <c r="R839" s="1" t="e">
        <f>IF(#REF!&lt;&gt;#REF!,COUNTIFS($K$112:$K$1378,$K$112,#REF!,#REF!),"")</f>
        <v>#REF!</v>
      </c>
      <c r="S839" s="1" t="e">
        <f>IF(AND(#REF!&lt;&gt;#REF!,#REF!=#REF!,M839="positive",M840="negative"),1,"")</f>
        <v>#REF!</v>
      </c>
      <c r="T839" s="1" t="e">
        <f>IF(AND(#REF!=#REF!,K:K="stroke",M:M="positive",S839&lt;&gt;"1"),1,"")</f>
        <v>#REF!</v>
      </c>
      <c r="U839" s="1" t="e">
        <f>IF((AND(R839&lt;&gt;"",W839&lt;&gt;1,K:K="stroke",M:M="negative",#REF!=#REF!)),IF(W839&lt;&gt;0,"",1),"")</f>
        <v>#REF!</v>
      </c>
      <c r="V839" s="1" t="e">
        <f t="shared" si="56"/>
        <v>#REF!</v>
      </c>
      <c r="W839" s="1" t="e">
        <f>IF(#REF!&lt;&gt;#REF!,COUNTIFS($K$112:$K$1378,"up",#REF!,#REF!),"")</f>
        <v>#REF!</v>
      </c>
      <c r="X839" s="1" t="e">
        <f>IF(#REF!&lt;&gt;#REF!,COUNTIFS($K$112:$K$1378,"SRS",#REF!,#REF!),"")</f>
        <v>#REF!</v>
      </c>
      <c r="Y839" s="1" t="e">
        <f>IF(R839&lt;&gt;"",IF(R839=1,"",COUNTIFS($O$112:$O$1378,"&gt;40",#REF!,#REF!)),"")</f>
        <v>#REF!</v>
      </c>
    </row>
    <row r="840" spans="1:34">
      <c r="A840" s="1">
        <f t="shared" si="57"/>
        <v>53076</v>
      </c>
      <c r="B840" s="2" t="str">
        <f t="shared" si="58"/>
        <v>2017121144436</v>
      </c>
      <c r="C840" s="1" t="str">
        <f t="shared" si="55"/>
        <v>2017121</v>
      </c>
      <c r="D840" s="1">
        <v>2017</v>
      </c>
      <c r="E840" s="1">
        <v>12</v>
      </c>
      <c r="F840" s="1">
        <v>1</v>
      </c>
      <c r="G840" s="1">
        <v>14</v>
      </c>
      <c r="H840" s="1">
        <v>44</v>
      </c>
      <c r="I840" s="1">
        <v>36</v>
      </c>
      <c r="J840" s="1">
        <v>469</v>
      </c>
      <c r="K840" s="1" t="s">
        <v>4</v>
      </c>
      <c r="L840" s="1" t="e">
        <f>IF(#REF!=#REF!,IF(K840="Stroke",IF(K841="Stroke",IF((J841-J840)&lt;0,1000+J841-J840,J841-J840),""),""),"")</f>
        <v>#REF!</v>
      </c>
      <c r="M840" s="1" t="s">
        <v>1</v>
      </c>
      <c r="N840" s="1" t="s">
        <v>2</v>
      </c>
      <c r="O840" s="1">
        <v>0</v>
      </c>
      <c r="P840" s="1" t="e">
        <f>IF(#REF!=#REF!,IF(K840="Stroke",IF(K841="Stroke",IF(#REF!=#REF!,IF(Q840=Q841,IF((J841-J840)&lt;0,1000+J841-J840-O840,J841-J840-O840),""),""),""),""),"")</f>
        <v>#REF!</v>
      </c>
      <c r="Q840" s="1">
        <v>1</v>
      </c>
      <c r="R840" s="1" t="e">
        <f>IF(#REF!&lt;&gt;#REF!,COUNTIFS($K$112:$K$1378,$K$112,#REF!,#REF!),"")</f>
        <v>#REF!</v>
      </c>
      <c r="S840" s="1" t="e">
        <f>IF(AND(#REF!&lt;&gt;#REF!,#REF!=#REF!,M840="positive",M841="negative"),1,"")</f>
        <v>#REF!</v>
      </c>
      <c r="T840" s="1" t="e">
        <f>IF(AND(#REF!=#REF!,K:K="stroke",M:M="positive",S840&lt;&gt;"1"),1,"")</f>
        <v>#REF!</v>
      </c>
      <c r="U840" s="1" t="e">
        <f>IF((AND(R840&lt;&gt;"",W840&lt;&gt;1,K:K="stroke",M:M="negative",#REF!=#REF!)),IF(W840&lt;&gt;0,"",1),"")</f>
        <v>#REF!</v>
      </c>
      <c r="V840" s="1" t="e">
        <f t="shared" si="56"/>
        <v>#REF!</v>
      </c>
      <c r="W840" s="1" t="e">
        <f>IF(#REF!&lt;&gt;#REF!,COUNTIFS($K$112:$K$1378,"up",#REF!,#REF!),"")</f>
        <v>#REF!</v>
      </c>
      <c r="X840" s="1" t="e">
        <f>IF(#REF!&lt;&gt;#REF!,COUNTIFS($K$112:$K$1378,"SRS",#REF!,#REF!),"")</f>
        <v>#REF!</v>
      </c>
      <c r="Y840" s="1" t="e">
        <f>IF(R840&lt;&gt;"",IF(R840=1,"",COUNTIFS($O$112:$O$1378,"&gt;40",#REF!,#REF!)),"")</f>
        <v>#REF!</v>
      </c>
    </row>
    <row r="841" spans="1:34">
      <c r="A841" s="1">
        <f t="shared" si="57"/>
        <v>53076</v>
      </c>
      <c r="B841" s="2" t="str">
        <f t="shared" si="58"/>
        <v>2017121144436</v>
      </c>
      <c r="C841" s="1" t="str">
        <f t="shared" si="55"/>
        <v>2017121</v>
      </c>
      <c r="D841" s="1">
        <v>2017</v>
      </c>
      <c r="E841" s="1">
        <v>12</v>
      </c>
      <c r="F841" s="1">
        <v>1</v>
      </c>
      <c r="G841" s="1">
        <v>14</v>
      </c>
      <c r="H841" s="1">
        <v>44</v>
      </c>
      <c r="I841" s="1">
        <v>36</v>
      </c>
      <c r="J841" s="1">
        <v>510</v>
      </c>
      <c r="K841" s="1" t="s">
        <v>11</v>
      </c>
      <c r="L841" s="1" t="e">
        <f>IF(#REF!=#REF!,IF(K841="Stroke",IF(K842="Stroke",IF((J842-J841)&lt;0,1000+J842-J841,J842-J841),""),""),"")</f>
        <v>#REF!</v>
      </c>
      <c r="M841" s="1" t="s">
        <v>1</v>
      </c>
      <c r="N841" s="1" t="s">
        <v>2</v>
      </c>
      <c r="O841" s="1">
        <v>13</v>
      </c>
      <c r="P841" s="1" t="e">
        <f>IF(#REF!=#REF!,IF(K841="Stroke",IF(K842="Stroke",IF(#REF!=#REF!,IF(Q841=Q842,IF((J842-J841)&lt;0,1000+J842-J841-O841,J842-J841-O841),""),""),""),""),"")</f>
        <v>#REF!</v>
      </c>
      <c r="Q841" s="1">
        <v>1</v>
      </c>
      <c r="R841" s="1" t="e">
        <f>IF(#REF!&lt;&gt;#REF!,COUNTIFS($K$112:$K$1378,$K$112,#REF!,#REF!),"")</f>
        <v>#REF!</v>
      </c>
      <c r="S841" s="1" t="e">
        <f>IF(AND(#REF!&lt;&gt;#REF!,#REF!=#REF!,M841="positive",M842="negative"),1,"")</f>
        <v>#REF!</v>
      </c>
      <c r="T841" s="1" t="e">
        <f>IF(AND(#REF!=#REF!,K:K="stroke",M:M="positive",S841&lt;&gt;"1"),1,"")</f>
        <v>#REF!</v>
      </c>
      <c r="U841" s="1" t="e">
        <f>IF((AND(R841&lt;&gt;"",W841&lt;&gt;1,K:K="stroke",M:M="negative",#REF!=#REF!)),IF(W841&lt;&gt;0,"",1),"")</f>
        <v>#REF!</v>
      </c>
      <c r="V841" s="1" t="e">
        <f t="shared" si="56"/>
        <v>#REF!</v>
      </c>
      <c r="W841" s="1" t="e">
        <f>IF(#REF!&lt;&gt;#REF!,COUNTIFS($K$112:$K$1378,"up",#REF!,#REF!),"")</f>
        <v>#REF!</v>
      </c>
      <c r="X841" s="1" t="e">
        <f>IF(#REF!&lt;&gt;#REF!,COUNTIFS($K$112:$K$1378,"SRS",#REF!,#REF!),"")</f>
        <v>#REF!</v>
      </c>
      <c r="Y841" s="1" t="e">
        <f>IF(R841&lt;&gt;"",IF(R841=1,"",COUNTIFS($O$112:$O$1378,"&gt;40",#REF!,#REF!)),"")</f>
        <v>#REF!</v>
      </c>
    </row>
    <row r="842" spans="1:34">
      <c r="A842" s="1">
        <f t="shared" si="57"/>
        <v>53076</v>
      </c>
      <c r="B842" s="2" t="str">
        <f t="shared" si="58"/>
        <v>2017121144436</v>
      </c>
      <c r="C842" s="1" t="str">
        <f t="shared" si="55"/>
        <v>2017121</v>
      </c>
      <c r="D842" s="1">
        <v>2017</v>
      </c>
      <c r="E842" s="1">
        <v>12</v>
      </c>
      <c r="F842" s="1">
        <v>1</v>
      </c>
      <c r="G842" s="1">
        <v>14</v>
      </c>
      <c r="H842" s="1">
        <v>44</v>
      </c>
      <c r="I842" s="1">
        <v>36</v>
      </c>
      <c r="J842" s="1">
        <v>585</v>
      </c>
      <c r="K842" s="1" t="s">
        <v>0</v>
      </c>
      <c r="L842" s="1" t="e">
        <f>IF(#REF!=#REF!,IF(K842="Stroke",IF(K843="Stroke",IF((J843-J842)&lt;0,1000+J843-J842,J843-J842),""),""),"")</f>
        <v>#REF!</v>
      </c>
      <c r="M842" s="1" t="s">
        <v>1</v>
      </c>
      <c r="N842" s="1" t="s">
        <v>2</v>
      </c>
      <c r="O842" s="1">
        <v>17</v>
      </c>
      <c r="P842" s="1" t="e">
        <f>IF(#REF!=#REF!,IF(K842="Stroke",IF(K843="Stroke",IF(#REF!=#REF!,IF(Q842=Q843,IF((J843-J842)&lt;0,1000+J843-J842-O842,J843-J842-O842),""),""),""),""),"")</f>
        <v>#REF!</v>
      </c>
      <c r="Q842" s="1">
        <v>1</v>
      </c>
      <c r="R842" s="1" t="e">
        <f>IF(#REF!&lt;&gt;#REF!,COUNTIFS($K$112:$K$1378,$K$112,#REF!,#REF!),"")</f>
        <v>#REF!</v>
      </c>
      <c r="S842" s="1" t="e">
        <f>IF(AND(#REF!&lt;&gt;#REF!,#REF!=#REF!,M842="positive",M843="negative"),1,"")</f>
        <v>#REF!</v>
      </c>
      <c r="T842" s="1" t="e">
        <f>IF(AND(#REF!=#REF!,K:K="stroke",M:M="positive",S842&lt;&gt;"1"),1,"")</f>
        <v>#REF!</v>
      </c>
      <c r="U842" s="1" t="e">
        <f>IF((AND(R842&lt;&gt;"",W842&lt;&gt;1,K:K="stroke",M:M="negative",#REF!=#REF!)),IF(W842&lt;&gt;0,"",1),"")</f>
        <v>#REF!</v>
      </c>
      <c r="V842" s="1" t="e">
        <f t="shared" si="56"/>
        <v>#REF!</v>
      </c>
      <c r="W842" s="1" t="e">
        <f>IF(#REF!&lt;&gt;#REF!,COUNTIFS($K$112:$K$1378,"up",#REF!,#REF!),"")</f>
        <v>#REF!</v>
      </c>
      <c r="X842" s="1" t="e">
        <f>IF(#REF!&lt;&gt;#REF!,COUNTIFS($K$112:$K$1378,"SRS",#REF!,#REF!),"")</f>
        <v>#REF!</v>
      </c>
      <c r="Y842" s="1" t="e">
        <f>IF(R842&lt;&gt;"",IF(R842=1,"",COUNTIFS($O$112:$O$1378,"&gt;40",#REF!,#REF!)),"")</f>
        <v>#REF!</v>
      </c>
    </row>
    <row r="843" spans="1:34" s="5" customFormat="1">
      <c r="A843" s="1">
        <f t="shared" si="57"/>
        <v>53076</v>
      </c>
      <c r="B843" s="2" t="str">
        <f t="shared" si="58"/>
        <v>2017121144436</v>
      </c>
      <c r="C843" s="1" t="str">
        <f t="shared" si="55"/>
        <v>2017121</v>
      </c>
      <c r="D843" s="1">
        <v>2017</v>
      </c>
      <c r="E843" s="1">
        <v>12</v>
      </c>
      <c r="F843" s="1">
        <v>1</v>
      </c>
      <c r="G843" s="1">
        <v>14</v>
      </c>
      <c r="H843" s="1">
        <v>44</v>
      </c>
      <c r="I843" s="1">
        <v>36</v>
      </c>
      <c r="J843" s="1">
        <v>613</v>
      </c>
      <c r="K843" s="1" t="s">
        <v>9</v>
      </c>
      <c r="L843" s="1" t="e">
        <f>IF(#REF!=#REF!,IF(K843="Stroke",IF(K844="Stroke",IF((J844-J843)&lt;0,1000+J844-J843,J844-J843),""),""),"")</f>
        <v>#REF!</v>
      </c>
      <c r="M843" s="1" t="s">
        <v>1</v>
      </c>
      <c r="N843" s="1" t="s">
        <v>2</v>
      </c>
      <c r="O843" s="1">
        <v>0</v>
      </c>
      <c r="P843" s="1" t="e">
        <f>IF(#REF!=#REF!,IF(K843="Stroke",IF(K844="Stroke",IF(#REF!=#REF!,IF(Q843=Q844,IF((J844-J843)&lt;0,1000+J844-J843-O843,J844-J843-O843),""),""),""),""),"")</f>
        <v>#REF!</v>
      </c>
      <c r="Q843" s="1"/>
      <c r="R843" s="1" t="e">
        <f>IF(#REF!&lt;&gt;#REF!,COUNTIFS($K$112:$K$1378,$K$112,#REF!,#REF!),"")</f>
        <v>#REF!</v>
      </c>
      <c r="S843" s="1" t="e">
        <f>IF(AND(#REF!&lt;&gt;#REF!,#REF!=#REF!,M843="positive",M844="negative"),1,"")</f>
        <v>#REF!</v>
      </c>
      <c r="T843" s="1" t="e">
        <f>IF(AND(#REF!=#REF!,K:K="stroke",M:M="positive",S843&lt;&gt;"1"),1,"")</f>
        <v>#REF!</v>
      </c>
      <c r="U843" s="1" t="e">
        <f>IF((AND(R843&lt;&gt;"",W843&lt;&gt;1,K:K="stroke",M:M="negative",#REF!=#REF!)),IF(W843&lt;&gt;0,"",1),"")</f>
        <v>#REF!</v>
      </c>
      <c r="V843" s="1" t="e">
        <f t="shared" si="56"/>
        <v>#REF!</v>
      </c>
      <c r="W843" s="1" t="e">
        <f>IF(#REF!&lt;&gt;#REF!,COUNTIFS($K$112:$K$1378,"up",#REF!,#REF!),"")</f>
        <v>#REF!</v>
      </c>
      <c r="X843" s="1" t="e">
        <f>IF(#REF!&lt;&gt;#REF!,COUNTIFS($K$112:$K$1378,"SRS",#REF!,#REF!),"")</f>
        <v>#REF!</v>
      </c>
      <c r="Y843" s="1" t="e">
        <f>IF(R843&lt;&gt;"",IF(R843=1,"",COUNTIFS($O$112:$O$1378,"&gt;40",#REF!,#REF!)),"")</f>
        <v>#REF!</v>
      </c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s="5" customFormat="1">
      <c r="A844" s="1">
        <f t="shared" si="57"/>
        <v>53076</v>
      </c>
      <c r="B844" s="2" t="str">
        <f t="shared" si="58"/>
        <v>2017121144436</v>
      </c>
      <c r="C844" s="1" t="str">
        <f t="shared" si="55"/>
        <v>2017121</v>
      </c>
      <c r="D844" s="1">
        <v>2017</v>
      </c>
      <c r="E844" s="1">
        <v>12</v>
      </c>
      <c r="F844" s="1">
        <v>1</v>
      </c>
      <c r="G844" s="1">
        <v>14</v>
      </c>
      <c r="H844" s="1">
        <v>44</v>
      </c>
      <c r="I844" s="1">
        <v>36</v>
      </c>
      <c r="J844" s="1">
        <v>720</v>
      </c>
      <c r="K844" s="1" t="s">
        <v>9</v>
      </c>
      <c r="L844" s="1" t="e">
        <f>IF(#REF!=#REF!,IF(K844="Stroke",IF(K845="Stroke",IF((J845-J844)&lt;0,1000+J845-J844,J845-J844),""),""),"")</f>
        <v>#REF!</v>
      </c>
      <c r="M844" s="1" t="s">
        <v>1</v>
      </c>
      <c r="N844" s="1" t="s">
        <v>2</v>
      </c>
      <c r="O844" s="1">
        <v>0</v>
      </c>
      <c r="P844" s="1" t="e">
        <f>IF(#REF!=#REF!,IF(K844="Stroke",IF(K845="Stroke",IF(#REF!=#REF!,IF(Q844=Q845,IF((J845-J844)&lt;0,1000+J845-J844-O844,J845-J844-O844),""),""),""),""),"")</f>
        <v>#REF!</v>
      </c>
      <c r="Q844" s="1"/>
      <c r="R844" s="1" t="e">
        <f>IF(#REF!&lt;&gt;#REF!,COUNTIFS($K$112:$K$1378,$K$112,#REF!,#REF!),"")</f>
        <v>#REF!</v>
      </c>
      <c r="S844" s="1" t="e">
        <f>IF(AND(#REF!&lt;&gt;#REF!,#REF!=#REF!,M844="positive",M845="negative"),1,"")</f>
        <v>#REF!</v>
      </c>
      <c r="T844" s="1" t="e">
        <f>IF(AND(#REF!=#REF!,K:K="stroke",M:M="positive",S844&lt;&gt;"1"),1,"")</f>
        <v>#REF!</v>
      </c>
      <c r="U844" s="1" t="e">
        <f>IF((AND(R844&lt;&gt;"",W844&lt;&gt;1,K:K="stroke",M:M="negative",#REF!=#REF!)),IF(W844&lt;&gt;0,"",1),"")</f>
        <v>#REF!</v>
      </c>
      <c r="V844" s="1" t="e">
        <f t="shared" si="56"/>
        <v>#REF!</v>
      </c>
      <c r="W844" s="1" t="e">
        <f>IF(#REF!&lt;&gt;#REF!,COUNTIFS($K$112:$K$1378,"up",#REF!,#REF!),"")</f>
        <v>#REF!</v>
      </c>
      <c r="X844" s="1" t="e">
        <f>IF(#REF!&lt;&gt;#REF!,COUNTIFS($K$112:$K$1378,"SRS",#REF!,#REF!),"")</f>
        <v>#REF!</v>
      </c>
      <c r="Y844" s="1" t="e">
        <f>IF(R844&lt;&gt;"",IF(R844=1,"",COUNTIFS($O$112:$O$1378,"&gt;40",#REF!,#REF!)),"")</f>
        <v>#REF!</v>
      </c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>
      <c r="A845" s="1">
        <f t="shared" si="57"/>
        <v>53076</v>
      </c>
      <c r="B845" s="2" t="str">
        <f t="shared" si="58"/>
        <v>2017121144436</v>
      </c>
      <c r="C845" s="1" t="str">
        <f t="shared" si="55"/>
        <v>2017121</v>
      </c>
      <c r="D845" s="1">
        <v>2017</v>
      </c>
      <c r="E845" s="1">
        <v>12</v>
      </c>
      <c r="F845" s="1">
        <v>1</v>
      </c>
      <c r="G845" s="1">
        <v>14</v>
      </c>
      <c r="H845" s="1">
        <v>44</v>
      </c>
      <c r="I845" s="1">
        <v>36</v>
      </c>
      <c r="J845" s="1">
        <v>726</v>
      </c>
      <c r="K845" s="1" t="s">
        <v>11</v>
      </c>
      <c r="L845" s="1" t="e">
        <f>IF(#REF!=#REF!,IF(K845="Stroke",IF(K846="Stroke",IF((J846-J845)&lt;0,1000+J846-J845,J846-J845),""),""),"")</f>
        <v>#REF!</v>
      </c>
      <c r="M845" s="1" t="s">
        <v>1</v>
      </c>
      <c r="N845" s="1" t="s">
        <v>2</v>
      </c>
      <c r="O845" s="1">
        <v>41</v>
      </c>
      <c r="P845" s="1" t="e">
        <f>IF(#REF!=#REF!,IF(K845="Stroke",IF(K846="Stroke",IF(#REF!=#REF!,IF(Q845=Q846,IF((J846-J845)&lt;0,1000+J846-J845-O845,J846-J845-O845),""),""),""),""),"")</f>
        <v>#REF!</v>
      </c>
      <c r="Q845" s="1">
        <v>1</v>
      </c>
      <c r="R845" s="1" t="e">
        <f>IF(#REF!&lt;&gt;#REF!,COUNTIFS($K$112:$K$1378,$K$112,#REF!,#REF!),"")</f>
        <v>#REF!</v>
      </c>
      <c r="S845" s="1" t="e">
        <f>IF(AND(#REF!&lt;&gt;#REF!,#REF!=#REF!,M845="positive",M846="negative"),1,"")</f>
        <v>#REF!</v>
      </c>
      <c r="T845" s="1" t="e">
        <f>IF(AND(#REF!=#REF!,K:K="stroke",M:M="positive",S845&lt;&gt;"1"),1,"")</f>
        <v>#REF!</v>
      </c>
      <c r="U845" s="1" t="e">
        <f>IF((AND(R845&lt;&gt;"",W845&lt;&gt;1,K:K="stroke",M:M="negative",#REF!=#REF!)),IF(W845&lt;&gt;0,"",1),"")</f>
        <v>#REF!</v>
      </c>
      <c r="V845" s="1" t="e">
        <f t="shared" si="56"/>
        <v>#REF!</v>
      </c>
      <c r="W845" s="1" t="e">
        <f>IF(#REF!&lt;&gt;#REF!,COUNTIFS($K$112:$K$1378,"up",#REF!,#REF!),"")</f>
        <v>#REF!</v>
      </c>
      <c r="X845" s="1" t="e">
        <f>IF(#REF!&lt;&gt;#REF!,COUNTIFS($K$112:$K$1378,"SRS",#REF!,#REF!),"")</f>
        <v>#REF!</v>
      </c>
      <c r="Y845" s="1" t="e">
        <f>IF(R845&lt;&gt;"",IF(R845=1,"",COUNTIFS($O$112:$O$1378,"&gt;40",#REF!,#REF!)),"")</f>
        <v>#REF!</v>
      </c>
    </row>
    <row r="846" spans="1:34">
      <c r="A846" s="1">
        <f t="shared" si="57"/>
        <v>53076</v>
      </c>
      <c r="B846" s="2" t="str">
        <f t="shared" si="58"/>
        <v>2017121144436</v>
      </c>
      <c r="C846" s="1" t="str">
        <f t="shared" si="55"/>
        <v>2017121</v>
      </c>
      <c r="D846" s="1">
        <v>2017</v>
      </c>
      <c r="E846" s="1">
        <v>12</v>
      </c>
      <c r="F846" s="1">
        <v>1</v>
      </c>
      <c r="G846" s="1">
        <v>14</v>
      </c>
      <c r="H846" s="1">
        <v>44</v>
      </c>
      <c r="I846" s="1">
        <v>36</v>
      </c>
      <c r="J846" s="1">
        <v>774</v>
      </c>
      <c r="K846" s="1" t="s">
        <v>11</v>
      </c>
      <c r="L846" s="1" t="e">
        <f>IF(#REF!=#REF!,IF(K846="Stroke",IF(K847="Stroke",IF((J847-J846)&lt;0,1000+J847-J846,J847-J846),""),""),"")</f>
        <v>#REF!</v>
      </c>
      <c r="M846" s="1" t="s">
        <v>1</v>
      </c>
      <c r="N846" s="1" t="s">
        <v>2</v>
      </c>
      <c r="O846" s="1">
        <v>9</v>
      </c>
      <c r="P846" s="1" t="e">
        <f>IF(#REF!=#REF!,IF(K846="Stroke",IF(K847="Stroke",IF(#REF!=#REF!,IF(Q846=Q847,IF((J847-J846)&lt;0,1000+J847-J846-O846,J847-J846-O846),""),""),""),""),"")</f>
        <v>#REF!</v>
      </c>
      <c r="Q846" s="1">
        <v>1</v>
      </c>
      <c r="R846" s="1" t="e">
        <f>IF(#REF!&lt;&gt;#REF!,COUNTIFS($K$112:$K$1378,$K$112,#REF!,#REF!),"")</f>
        <v>#REF!</v>
      </c>
      <c r="S846" s="1" t="e">
        <f>IF(AND(#REF!&lt;&gt;#REF!,#REF!=#REF!,M846="positive",M847="negative"),1,"")</f>
        <v>#REF!</v>
      </c>
      <c r="T846" s="1" t="e">
        <f>IF(AND(#REF!=#REF!,K:K="stroke",M:M="positive",S846&lt;&gt;"1"),1,"")</f>
        <v>#REF!</v>
      </c>
      <c r="U846" s="1" t="e">
        <f>IF((AND(R846&lt;&gt;"",W846&lt;&gt;1,K:K="stroke",M:M="negative",#REF!=#REF!)),IF(W846&lt;&gt;0,"",1),"")</f>
        <v>#REF!</v>
      </c>
      <c r="V846" s="1" t="e">
        <f t="shared" si="56"/>
        <v>#REF!</v>
      </c>
      <c r="W846" s="1" t="e">
        <f>IF(#REF!&lt;&gt;#REF!,COUNTIFS($K$112:$K$1378,"up",#REF!,#REF!),"")</f>
        <v>#REF!</v>
      </c>
      <c r="X846" s="1" t="e">
        <f>IF(#REF!&lt;&gt;#REF!,COUNTIFS($K$112:$K$1378,"SRS",#REF!,#REF!),"")</f>
        <v>#REF!</v>
      </c>
      <c r="Y846" s="1" t="e">
        <f>IF(R846&lt;&gt;"",IF(R846=1,"",COUNTIFS($O$112:$O$1378,"&gt;40",#REF!,#REF!)),"")</f>
        <v>#REF!</v>
      </c>
    </row>
    <row r="847" spans="1:34">
      <c r="A847" s="1">
        <f t="shared" si="57"/>
        <v>53076</v>
      </c>
      <c r="B847" s="2" t="str">
        <f t="shared" si="58"/>
        <v>2017121144436</v>
      </c>
      <c r="C847" s="1" t="str">
        <f t="shared" si="55"/>
        <v>2017121</v>
      </c>
      <c r="D847" s="1">
        <v>2017</v>
      </c>
      <c r="E847" s="1">
        <v>12</v>
      </c>
      <c r="F847" s="1">
        <v>1</v>
      </c>
      <c r="G847" s="1">
        <v>14</v>
      </c>
      <c r="H847" s="1">
        <v>44</v>
      </c>
      <c r="I847" s="1">
        <v>36</v>
      </c>
      <c r="J847" s="1">
        <v>864</v>
      </c>
      <c r="K847" s="1" t="s">
        <v>11</v>
      </c>
      <c r="L847" s="1" t="e">
        <f>IF(#REF!=#REF!,IF(K847="Stroke",IF(K848="Stroke",IF((J848-J847)&lt;0,1000+J848-J847,J848-J847),""),""),"")</f>
        <v>#REF!</v>
      </c>
      <c r="M847" s="1" t="s">
        <v>1</v>
      </c>
      <c r="N847" s="1" t="s">
        <v>2</v>
      </c>
      <c r="O847" s="1">
        <v>34</v>
      </c>
      <c r="P847" s="1" t="e">
        <f>IF(#REF!=#REF!,IF(K847="Stroke",IF(K848="Stroke",IF(#REF!=#REF!,IF(Q847=Q848,IF((J848-J847)&lt;0,1000+J848-J847-O847,J848-J847-O847),""),""),""),""),"")</f>
        <v>#REF!</v>
      </c>
      <c r="Q847" s="1">
        <v>1</v>
      </c>
      <c r="R847" s="1" t="e">
        <f>IF(#REF!&lt;&gt;#REF!,COUNTIFS($K$112:$K$1378,$K$112,#REF!,#REF!),"")</f>
        <v>#REF!</v>
      </c>
      <c r="S847" s="1" t="e">
        <f>IF(AND(#REF!&lt;&gt;#REF!,#REF!=#REF!,M847="positive",M848="negative"),1,"")</f>
        <v>#REF!</v>
      </c>
      <c r="T847" s="1" t="e">
        <f>IF(AND(#REF!=#REF!,K:K="stroke",M:M="positive",S847&lt;&gt;"1"),1,"")</f>
        <v>#REF!</v>
      </c>
      <c r="U847" s="1" t="e">
        <f>IF((AND(R847&lt;&gt;"",W847&lt;&gt;1,K:K="stroke",M:M="negative",#REF!=#REF!)),IF(W847&lt;&gt;0,"",1),"")</f>
        <v>#REF!</v>
      </c>
      <c r="V847" s="1" t="e">
        <f t="shared" si="56"/>
        <v>#REF!</v>
      </c>
      <c r="W847" s="1" t="e">
        <f>IF(#REF!&lt;&gt;#REF!,COUNTIFS($K$112:$K$1378,"up",#REF!,#REF!),"")</f>
        <v>#REF!</v>
      </c>
      <c r="X847" s="1" t="e">
        <f>IF(#REF!&lt;&gt;#REF!,COUNTIFS($K$112:$K$1378,"SRS",#REF!,#REF!),"")</f>
        <v>#REF!</v>
      </c>
      <c r="Y847" s="1" t="e">
        <f>IF(R847&lt;&gt;"",IF(R847=1,"",COUNTIFS($O$112:$O$1378,"&gt;40",#REF!,#REF!)),"")</f>
        <v>#REF!</v>
      </c>
    </row>
    <row r="848" spans="1:34">
      <c r="A848" s="1">
        <f t="shared" si="57"/>
        <v>53076</v>
      </c>
      <c r="B848" s="2" t="str">
        <f t="shared" si="58"/>
        <v>2017121144436</v>
      </c>
      <c r="C848" s="1" t="str">
        <f t="shared" si="55"/>
        <v>2017121</v>
      </c>
      <c r="D848" s="1">
        <v>2017</v>
      </c>
      <c r="E848" s="1">
        <v>12</v>
      </c>
      <c r="F848" s="1">
        <v>1</v>
      </c>
      <c r="G848" s="1">
        <v>14</v>
      </c>
      <c r="H848" s="1">
        <v>44</v>
      </c>
      <c r="I848" s="1">
        <v>36</v>
      </c>
      <c r="J848" s="1">
        <v>967</v>
      </c>
      <c r="K848" s="1" t="s">
        <v>11</v>
      </c>
      <c r="L848" s="1" t="e">
        <f>IF(#REF!=#REF!,IF(K848="Stroke",IF(K849="Stroke",IF((J849-J848)&lt;0,1000+J849-J848,J849-J848),""),""),"")</f>
        <v>#REF!</v>
      </c>
      <c r="M848" s="1" t="s">
        <v>1</v>
      </c>
      <c r="N848" s="1" t="s">
        <v>2</v>
      </c>
      <c r="O848" s="1">
        <v>11</v>
      </c>
      <c r="P848" s="1" t="e">
        <f>IF(#REF!=#REF!,IF(K848="Stroke",IF(K849="Stroke",IF(#REF!=#REF!,IF(Q848=Q849,IF((J849-J848)&lt;0,1000+J849-J848-O848,J849-J848-O848),""),""),""),""),"")</f>
        <v>#REF!</v>
      </c>
      <c r="Q848" s="1">
        <v>1</v>
      </c>
      <c r="R848" s="1" t="e">
        <f>IF(#REF!&lt;&gt;#REF!,COUNTIFS($K$112:$K$1378,$K$112,#REF!,#REF!),"")</f>
        <v>#REF!</v>
      </c>
      <c r="S848" s="1" t="e">
        <f>IF(AND(#REF!&lt;&gt;#REF!,#REF!=#REF!,M848="positive",M849="negative"),1,"")</f>
        <v>#REF!</v>
      </c>
      <c r="T848" s="1" t="e">
        <f>IF(AND(#REF!=#REF!,K:K="stroke",M:M="positive",S848&lt;&gt;"1"),1,"")</f>
        <v>#REF!</v>
      </c>
      <c r="U848" s="1" t="e">
        <f>IF((AND(R848&lt;&gt;"",W848&lt;&gt;1,K:K="stroke",M:M="negative",#REF!=#REF!)),IF(W848&lt;&gt;0,"",1),"")</f>
        <v>#REF!</v>
      </c>
      <c r="V848" s="1" t="e">
        <f t="shared" si="56"/>
        <v>#REF!</v>
      </c>
      <c r="W848" s="1" t="e">
        <f>IF(#REF!&lt;&gt;#REF!,COUNTIFS($K$112:$K$1378,"up",#REF!,#REF!),"")</f>
        <v>#REF!</v>
      </c>
      <c r="X848" s="1" t="e">
        <f>IF(#REF!&lt;&gt;#REF!,COUNTIFS($K$112:$K$1378,"SRS",#REF!,#REF!),"")</f>
        <v>#REF!</v>
      </c>
      <c r="Y848" s="1" t="e">
        <f>IF(R848&lt;&gt;"",IF(R848=1,"",COUNTIFS($O$112:$O$1378,"&gt;40",#REF!,#REF!)),"")</f>
        <v>#REF!</v>
      </c>
    </row>
    <row r="849" spans="1:34">
      <c r="A849" s="1">
        <f t="shared" si="57"/>
        <v>53076</v>
      </c>
      <c r="B849" s="2" t="str">
        <f t="shared" si="58"/>
        <v>2017121144436</v>
      </c>
      <c r="C849" s="1" t="str">
        <f t="shared" si="55"/>
        <v>2017121</v>
      </c>
      <c r="D849" s="1">
        <v>2017</v>
      </c>
      <c r="E849" s="1">
        <v>12</v>
      </c>
      <c r="F849" s="1">
        <v>1</v>
      </c>
      <c r="G849" s="1">
        <v>14</v>
      </c>
      <c r="H849" s="1">
        <v>44</v>
      </c>
      <c r="I849" s="1">
        <v>36</v>
      </c>
      <c r="J849" s="1">
        <v>998</v>
      </c>
      <c r="K849" s="1" t="s">
        <v>11</v>
      </c>
      <c r="L849" s="1" t="e">
        <f>IF(#REF!=#REF!,IF(K849="Stroke",IF(K850="Stroke",IF((J850-J849)&lt;0,1000+J850-J849,J850-J849),""),""),"")</f>
        <v>#REF!</v>
      </c>
      <c r="M849" s="1" t="s">
        <v>1</v>
      </c>
      <c r="N849" s="1" t="s">
        <v>2</v>
      </c>
      <c r="O849" s="1">
        <v>2</v>
      </c>
      <c r="P849" s="1" t="e">
        <f>IF(#REF!=#REF!,IF(K849="Stroke",IF(K850="Stroke",IF(#REF!=#REF!,IF(Q849=Q850,IF((J850-J849)&lt;0,1000+J850-J849-O849,J850-J849-O849),""),""),""),""),"")</f>
        <v>#REF!</v>
      </c>
      <c r="Q849" s="1">
        <v>1</v>
      </c>
      <c r="R849" s="1" t="e">
        <f>IF(#REF!&lt;&gt;#REF!,COUNTIFS($K$112:$K$1378,$K$112,#REF!,#REF!),"")</f>
        <v>#REF!</v>
      </c>
      <c r="S849" s="1" t="e">
        <f>IF(AND(#REF!&lt;&gt;#REF!,#REF!=#REF!,M849="positive",M850="negative"),1,"")</f>
        <v>#REF!</v>
      </c>
      <c r="T849" s="1" t="e">
        <f>IF(AND(#REF!=#REF!,K:K="stroke",M:M="positive",S849&lt;&gt;"1"),1,"")</f>
        <v>#REF!</v>
      </c>
      <c r="U849" s="1" t="e">
        <f>IF((AND(R849&lt;&gt;"",W849&lt;&gt;1,K:K="stroke",M:M="negative",#REF!=#REF!)),IF(W849&lt;&gt;0,"",1),"")</f>
        <v>#REF!</v>
      </c>
      <c r="V849" s="1" t="e">
        <f t="shared" si="56"/>
        <v>#REF!</v>
      </c>
      <c r="W849" s="1" t="e">
        <f>IF(#REF!&lt;&gt;#REF!,COUNTIFS($K$112:$K$1378,"up",#REF!,#REF!),"")</f>
        <v>#REF!</v>
      </c>
      <c r="X849" s="1" t="e">
        <f>IF(#REF!&lt;&gt;#REF!,COUNTIFS($K$112:$K$1378,"SRS",#REF!,#REF!),"")</f>
        <v>#REF!</v>
      </c>
      <c r="Y849" s="1" t="e">
        <f>IF(R849&lt;&gt;"",IF(R849=1,"",COUNTIFS($O$112:$O$1378,"&gt;40",#REF!,#REF!)),"")</f>
        <v>#REF!</v>
      </c>
    </row>
    <row r="850" spans="1:34">
      <c r="A850" s="1">
        <f t="shared" si="57"/>
        <v>53077</v>
      </c>
      <c r="B850" s="2" t="str">
        <f t="shared" si="58"/>
        <v>2017121144437</v>
      </c>
      <c r="C850" s="1" t="str">
        <f t="shared" si="55"/>
        <v>2017121</v>
      </c>
      <c r="D850" s="1">
        <v>2017</v>
      </c>
      <c r="E850" s="1">
        <v>12</v>
      </c>
      <c r="F850" s="1">
        <v>1</v>
      </c>
      <c r="G850" s="1">
        <v>14</v>
      </c>
      <c r="H850" s="1">
        <v>44</v>
      </c>
      <c r="I850" s="1">
        <v>37</v>
      </c>
      <c r="J850" s="1">
        <v>11</v>
      </c>
      <c r="K850" s="1" t="s">
        <v>11</v>
      </c>
      <c r="L850" s="1" t="e">
        <f>IF(#REF!=#REF!,IF(K850="Stroke",IF(K851="Stroke",IF((J851-J850)&lt;0,1000+J851-J850,J851-J850),""),""),"")</f>
        <v>#REF!</v>
      </c>
      <c r="M850" s="1" t="s">
        <v>1</v>
      </c>
      <c r="N850" s="1" t="s">
        <v>2</v>
      </c>
      <c r="O850" s="1">
        <v>7</v>
      </c>
      <c r="P850" s="1" t="e">
        <f>IF(#REF!=#REF!,IF(K850="Stroke",IF(K851="Stroke",IF(#REF!=#REF!,IF(Q850=Q851,IF((J851-J850)&lt;0,1000+J851-J850-O850,J851-J850-O850),""),""),""),""),"")</f>
        <v>#REF!</v>
      </c>
      <c r="Q850" s="1">
        <v>1</v>
      </c>
      <c r="R850" s="1" t="e">
        <f>IF(#REF!&lt;&gt;#REF!,COUNTIFS($K$112:$K$1378,$K$112,#REF!,#REF!),"")</f>
        <v>#REF!</v>
      </c>
      <c r="S850" s="1" t="e">
        <f>IF(AND(#REF!&lt;&gt;#REF!,#REF!=#REF!,M850="positive",M851="negative"),1,"")</f>
        <v>#REF!</v>
      </c>
      <c r="T850" s="1" t="e">
        <f>IF(AND(#REF!=#REF!,K:K="stroke",M:M="positive",S850&lt;&gt;"1"),1,"")</f>
        <v>#REF!</v>
      </c>
      <c r="U850" s="1" t="e">
        <f>IF((AND(R850&lt;&gt;"",W850&lt;&gt;1,K:K="stroke",M:M="negative",#REF!=#REF!)),IF(W850&lt;&gt;0,"",1),"")</f>
        <v>#REF!</v>
      </c>
      <c r="V850" s="1" t="e">
        <f t="shared" si="56"/>
        <v>#REF!</v>
      </c>
      <c r="W850" s="1" t="e">
        <f>IF(#REF!&lt;&gt;#REF!,COUNTIFS($K$112:$K$1378,"up",#REF!,#REF!),"")</f>
        <v>#REF!</v>
      </c>
      <c r="X850" s="1" t="e">
        <f>IF(#REF!&lt;&gt;#REF!,COUNTIFS($K$112:$K$1378,"SRS",#REF!,#REF!),"")</f>
        <v>#REF!</v>
      </c>
      <c r="Y850" s="1" t="e">
        <f>IF(R850&lt;&gt;"",IF(R850=1,"",COUNTIFS($O$112:$O$1378,"&gt;40",#REF!,#REF!)),"")</f>
        <v>#REF!</v>
      </c>
    </row>
    <row r="851" spans="1:34">
      <c r="A851" s="18">
        <f t="shared" si="57"/>
        <v>53249</v>
      </c>
      <c r="B851" s="23" t="str">
        <f t="shared" si="58"/>
        <v>2017121144729</v>
      </c>
      <c r="C851" s="5" t="str">
        <f t="shared" si="55"/>
        <v>2017121</v>
      </c>
      <c r="D851" s="5">
        <v>2017</v>
      </c>
      <c r="E851" s="5">
        <v>12</v>
      </c>
      <c r="F851" s="5">
        <v>1</v>
      </c>
      <c r="G851" s="5">
        <v>14</v>
      </c>
      <c r="H851" s="5">
        <v>47</v>
      </c>
      <c r="I851" s="5">
        <v>29</v>
      </c>
      <c r="J851" s="5">
        <v>473</v>
      </c>
      <c r="K851" s="5" t="s">
        <v>11</v>
      </c>
      <c r="L851" s="5" t="e">
        <f>IF(#REF!=#REF!,IF(K851="Stroke",IF(K852="Stroke",IF((J852-J851)&lt;0,1000+J852-J851,J852-J851),""),""),"")</f>
        <v>#REF!</v>
      </c>
      <c r="M851" s="5" t="s">
        <v>1</v>
      </c>
      <c r="N851" s="5" t="s">
        <v>2</v>
      </c>
      <c r="O851" s="5">
        <v>11</v>
      </c>
      <c r="P851" s="5" t="e">
        <f>IF(#REF!=#REF!,IF(K851="Stroke",IF(K852="Stroke",IF(#REF!=#REF!,IF(Q851=Q852,IF((J852-J851)&lt;0,1000+J852-J851-O851,J852-J851-O851),""),""),""),""),"")</f>
        <v>#REF!</v>
      </c>
      <c r="Q851" s="5">
        <v>1</v>
      </c>
      <c r="R851" s="5" t="e">
        <f>IF(#REF!&lt;&gt;#REF!,COUNTIFS($K$112:$K$1378,$K$112,#REF!,#REF!),"")</f>
        <v>#REF!</v>
      </c>
      <c r="S851" s="5" t="e">
        <f>IF(AND(#REF!&lt;&gt;#REF!,#REF!=#REF!,M851="positive",M852="negative"),1,"")</f>
        <v>#REF!</v>
      </c>
      <c r="T851" s="5" t="e">
        <f>IF(AND(#REF!=#REF!,K:K="stroke",M:M="positive",S851&lt;&gt;"1"),1,"")</f>
        <v>#REF!</v>
      </c>
      <c r="U851" s="5" t="e">
        <f>IF((AND(R851&lt;&gt;"",W851&lt;&gt;1,K:K="stroke",M:M="negative",#REF!=#REF!)),IF(W851&lt;&gt;0,"",1),"")</f>
        <v>#REF!</v>
      </c>
      <c r="V851" s="5" t="e">
        <f t="shared" si="56"/>
        <v>#REF!</v>
      </c>
      <c r="W851" s="5" t="e">
        <f>IF(#REF!&lt;&gt;#REF!,COUNTIFS($K$112:$K$1378,"up",#REF!,#REF!),"")</f>
        <v>#REF!</v>
      </c>
      <c r="X851" s="5" t="e">
        <f>IF(#REF!&lt;&gt;#REF!,COUNTIFS($K$112:$K$1378,"SRS",#REF!,#REF!),"")</f>
        <v>#REF!</v>
      </c>
      <c r="Y851" s="5" t="e">
        <f>IF(R851&lt;&gt;"",IF(R851=1,"",COUNTIFS($O$112:$O$1378,"&gt;40",#REF!,#REF!)),"")</f>
        <v>#REF!</v>
      </c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>
      <c r="A852" s="29">
        <f t="shared" si="57"/>
        <v>53249</v>
      </c>
      <c r="B852" s="30" t="str">
        <f t="shared" si="58"/>
        <v>2017121144729</v>
      </c>
      <c r="C852" s="1" t="str">
        <f t="shared" si="55"/>
        <v>2017121</v>
      </c>
      <c r="D852" s="1">
        <v>2017</v>
      </c>
      <c r="E852" s="1">
        <v>12</v>
      </c>
      <c r="F852" s="1">
        <v>1</v>
      </c>
      <c r="G852" s="1">
        <v>14</v>
      </c>
      <c r="H852" s="1">
        <v>47</v>
      </c>
      <c r="I852" s="1">
        <v>29</v>
      </c>
      <c r="J852" s="1">
        <v>521</v>
      </c>
      <c r="K852" s="1" t="s">
        <v>11</v>
      </c>
      <c r="L852" s="1" t="e">
        <f>IF(#REF!=#REF!,IF(K852="Stroke",IF(K853="Stroke",IF((J853-J852)&lt;0,1000+J853-J852,J853-J852),""),""),"")</f>
        <v>#REF!</v>
      </c>
      <c r="M852" s="1" t="s">
        <v>1</v>
      </c>
      <c r="N852" s="1" t="s">
        <v>2</v>
      </c>
      <c r="O852" s="1">
        <v>16</v>
      </c>
      <c r="P852" s="1" t="e">
        <f>IF(#REF!=#REF!,IF(K852="Stroke",IF(K853="Stroke",IF(#REF!=#REF!,IF(Q852=Q853,IF((J853-J852)&lt;0,1000+J853-J852-O852,J853-J852-O852),""),""),""),""),"")</f>
        <v>#REF!</v>
      </c>
      <c r="Q852" s="1">
        <v>2</v>
      </c>
      <c r="R852" s="1" t="e">
        <f>IF(#REF!&lt;&gt;#REF!,COUNTIFS($K$112:$K$1378,$K$112,#REF!,#REF!),"")</f>
        <v>#REF!</v>
      </c>
      <c r="S852" s="1" t="e">
        <f>IF(AND(#REF!&lt;&gt;#REF!,#REF!=#REF!,M852="positive",M853="negative"),1,"")</f>
        <v>#REF!</v>
      </c>
      <c r="T852" s="1" t="e">
        <f>IF(AND(#REF!=#REF!,K:K="stroke",M:M="positive",S852&lt;&gt;"1"),1,"")</f>
        <v>#REF!</v>
      </c>
      <c r="U852" s="1" t="e">
        <f>IF((AND(R852&lt;&gt;"",W852&lt;&gt;1,K:K="stroke",M:M="negative",#REF!=#REF!)),IF(W852&lt;&gt;0,"",1),"")</f>
        <v>#REF!</v>
      </c>
      <c r="V852" s="1" t="e">
        <f t="shared" si="56"/>
        <v>#REF!</v>
      </c>
      <c r="W852" s="1" t="e">
        <f>IF(#REF!&lt;&gt;#REF!,COUNTIFS($K$112:$K$1378,"up",#REF!,#REF!),"")</f>
        <v>#REF!</v>
      </c>
      <c r="X852" s="1" t="e">
        <f>IF(#REF!&lt;&gt;#REF!,COUNTIFS($K$112:$K$1378,"SRS",#REF!,#REF!),"")</f>
        <v>#REF!</v>
      </c>
      <c r="Y852" s="1" t="e">
        <f>IF(R852&lt;&gt;"",IF(R852=1,"",COUNTIFS($O$112:$O$1378,"&gt;40",#REF!,#REF!)),"")</f>
        <v>#REF!</v>
      </c>
    </row>
    <row r="853" spans="1:34">
      <c r="A853" s="1">
        <f t="shared" si="57"/>
        <v>53249</v>
      </c>
      <c r="B853" s="2" t="str">
        <f t="shared" si="58"/>
        <v>2017121144729</v>
      </c>
      <c r="C853" s="1" t="str">
        <f t="shared" si="55"/>
        <v>2017121</v>
      </c>
      <c r="D853" s="1">
        <v>2017</v>
      </c>
      <c r="E853" s="1">
        <v>12</v>
      </c>
      <c r="F853" s="1">
        <v>1</v>
      </c>
      <c r="G853" s="1">
        <v>14</v>
      </c>
      <c r="H853" s="1">
        <v>47</v>
      </c>
      <c r="I853" s="1">
        <v>29</v>
      </c>
      <c r="J853" s="1">
        <v>554</v>
      </c>
      <c r="K853" s="1" t="s">
        <v>11</v>
      </c>
      <c r="L853" s="1" t="e">
        <f>IF(#REF!=#REF!,IF(K853="Stroke",IF(K854="Stroke",IF((J854-J853)&lt;0,1000+J854-J853,J854-J853),""),""),"")</f>
        <v>#REF!</v>
      </c>
      <c r="M853" s="1" t="s">
        <v>1</v>
      </c>
      <c r="N853" s="1" t="s">
        <v>2</v>
      </c>
      <c r="O853" s="1">
        <v>17</v>
      </c>
      <c r="P853" s="1" t="e">
        <f>IF(#REF!=#REF!,IF(K853="Stroke",IF(K854="Stroke",IF(#REF!=#REF!,IF(Q853=Q854,IF((J854-J853)&lt;0,1000+J854-J853-O853,J854-J853-O853),""),""),""),""),"")</f>
        <v>#REF!</v>
      </c>
      <c r="Q853" s="1">
        <v>2</v>
      </c>
      <c r="R853" s="1" t="e">
        <f>IF(#REF!&lt;&gt;#REF!,COUNTIFS($K$112:$K$1378,$K$112,#REF!,#REF!),"")</f>
        <v>#REF!</v>
      </c>
      <c r="S853" s="1" t="e">
        <f>IF(AND(#REF!&lt;&gt;#REF!,#REF!=#REF!,M853="positive",M854="negative"),1,"")</f>
        <v>#REF!</v>
      </c>
      <c r="T853" s="1" t="e">
        <f>IF(AND(#REF!=#REF!,K:K="stroke",M:M="positive",S853&lt;&gt;"1"),1,"")</f>
        <v>#REF!</v>
      </c>
      <c r="U853" s="1" t="e">
        <f>IF((AND(R853&lt;&gt;"",W853&lt;&gt;1,K:K="stroke",M:M="negative",#REF!=#REF!)),IF(W853&lt;&gt;0,"",1),"")</f>
        <v>#REF!</v>
      </c>
      <c r="V853" s="1" t="e">
        <f t="shared" si="56"/>
        <v>#REF!</v>
      </c>
      <c r="W853" s="1" t="e">
        <f>IF(#REF!&lt;&gt;#REF!,COUNTIFS($K$112:$K$1378,"up",#REF!,#REF!),"")</f>
        <v>#REF!</v>
      </c>
      <c r="X853" s="1" t="e">
        <f>IF(#REF!&lt;&gt;#REF!,COUNTIFS($K$112:$K$1378,"SRS",#REF!,#REF!),"")</f>
        <v>#REF!</v>
      </c>
      <c r="Y853" s="1" t="e">
        <f>IF(R853&lt;&gt;"",IF(R853=1,"",COUNTIFS($O$112:$O$1378,"&gt;40",#REF!,#REF!)),"")</f>
        <v>#REF!</v>
      </c>
      <c r="Z853" s="1" t="s">
        <v>76</v>
      </c>
    </row>
    <row r="854" spans="1:34">
      <c r="A854" s="1">
        <f t="shared" si="57"/>
        <v>53249</v>
      </c>
      <c r="B854" s="2" t="str">
        <f t="shared" si="58"/>
        <v>2017121144729</v>
      </c>
      <c r="C854" s="1" t="str">
        <f t="shared" si="55"/>
        <v>2017121</v>
      </c>
      <c r="D854" s="1">
        <v>2017</v>
      </c>
      <c r="E854" s="1">
        <v>12</v>
      </c>
      <c r="F854" s="1">
        <v>1</v>
      </c>
      <c r="G854" s="1">
        <v>14</v>
      </c>
      <c r="H854" s="1">
        <v>47</v>
      </c>
      <c r="I854" s="1">
        <v>29</v>
      </c>
      <c r="J854" s="1">
        <v>902</v>
      </c>
      <c r="K854" s="1" t="s">
        <v>11</v>
      </c>
      <c r="L854" s="1" t="e">
        <f>IF(#REF!=#REF!,IF(K854="Stroke",IF(K855="Stroke",IF((J855-J854)&lt;0,1000+J855-J854,J855-J854),""),""),"")</f>
        <v>#REF!</v>
      </c>
      <c r="M854" s="1" t="s">
        <v>1</v>
      </c>
      <c r="N854" s="1" t="s">
        <v>2</v>
      </c>
      <c r="O854" s="1">
        <v>24</v>
      </c>
      <c r="P854" s="1" t="e">
        <f>IF(#REF!=#REF!,IF(K854="Stroke",IF(K855="Stroke",IF(#REF!=#REF!,IF(Q854=Q855,IF((J855-J854)&lt;0,1000+J855-J854-O854,J855-J854-O854),""),""),""),""),"")</f>
        <v>#REF!</v>
      </c>
      <c r="Q854" s="1">
        <v>3</v>
      </c>
      <c r="R854" s="1" t="e">
        <f>IF(#REF!&lt;&gt;#REF!,COUNTIFS($K$112:$K$1378,$K$112,#REF!,#REF!),"")</f>
        <v>#REF!</v>
      </c>
      <c r="S854" s="1" t="e">
        <f>IF(AND(#REF!&lt;&gt;#REF!,#REF!=#REF!,M854="positive",M855="negative"),1,"")</f>
        <v>#REF!</v>
      </c>
      <c r="T854" s="1" t="e">
        <f>IF(AND(#REF!=#REF!,K:K="stroke",M:M="positive",S854&lt;&gt;"1"),1,"")</f>
        <v>#REF!</v>
      </c>
      <c r="U854" s="1" t="e">
        <f>IF((AND(R854&lt;&gt;"",W854&lt;&gt;1,K:K="stroke",M:M="negative",#REF!=#REF!)),IF(W854&lt;&gt;0,"",1),"")</f>
        <v>#REF!</v>
      </c>
      <c r="V854" s="1" t="e">
        <f t="shared" si="56"/>
        <v>#REF!</v>
      </c>
      <c r="W854" s="1" t="e">
        <f>IF(#REF!&lt;&gt;#REF!,COUNTIFS($K$112:$K$1378,"up",#REF!,#REF!),"")</f>
        <v>#REF!</v>
      </c>
      <c r="X854" s="1" t="e">
        <f>IF(#REF!&lt;&gt;#REF!,COUNTIFS($K$112:$K$1378,"SRS",#REF!,#REF!),"")</f>
        <v>#REF!</v>
      </c>
      <c r="Y854" s="1" t="e">
        <f>IF(R854&lt;&gt;"",IF(R854=1,"",COUNTIFS($O$112:$O$1378,"&gt;40",#REF!,#REF!)),"")</f>
        <v>#REF!</v>
      </c>
      <c r="Z854" s="1" t="s">
        <v>77</v>
      </c>
    </row>
    <row r="855" spans="1:34">
      <c r="A855" s="5">
        <f t="shared" si="57"/>
        <v>53947</v>
      </c>
      <c r="B855" s="6" t="str">
        <f t="shared" si="58"/>
        <v>201712114597</v>
      </c>
      <c r="C855" s="5" t="str">
        <f t="shared" si="55"/>
        <v>2017121</v>
      </c>
      <c r="D855" s="5">
        <v>2017</v>
      </c>
      <c r="E855" s="5">
        <v>12</v>
      </c>
      <c r="F855" s="5">
        <v>1</v>
      </c>
      <c r="G855" s="5">
        <v>14</v>
      </c>
      <c r="H855" s="5">
        <v>59</v>
      </c>
      <c r="I855" s="5">
        <v>7</v>
      </c>
      <c r="J855" s="5">
        <v>604</v>
      </c>
      <c r="K855" s="5" t="s">
        <v>11</v>
      </c>
      <c r="L855" s="5" t="e">
        <f>IF(#REF!=#REF!,IF(K855="Stroke",IF(K856="Stroke",IF((J856-J855)&lt;0,1000+J856-J855,J856-J855),""),""),"")</f>
        <v>#REF!</v>
      </c>
      <c r="M855" s="5" t="s">
        <v>1</v>
      </c>
      <c r="N855" s="5" t="s">
        <v>2</v>
      </c>
      <c r="O855" s="5">
        <v>6</v>
      </c>
      <c r="P855" s="5" t="e">
        <f>IF(#REF!=#REF!,IF(K855="Stroke",IF(K856="Stroke",IF(#REF!=#REF!,IF(Q855=Q856,IF((J856-J855)&lt;0,1000+J856-J855-O855,J856-J855-O855),""),""),""),""),"")</f>
        <v>#REF!</v>
      </c>
      <c r="Q855" s="5">
        <v>1</v>
      </c>
      <c r="R855" s="5" t="e">
        <f>IF(#REF!&lt;&gt;#REF!,COUNTIFS($K$112:$K$1378,$K$112,#REF!,#REF!),"")</f>
        <v>#REF!</v>
      </c>
      <c r="S855" s="5" t="e">
        <f>IF(AND(#REF!&lt;&gt;#REF!,#REF!=#REF!,M855="positive",M856="negative"),1,"")</f>
        <v>#REF!</v>
      </c>
      <c r="T855" s="5" t="e">
        <f>IF(AND(#REF!=#REF!,K:K="stroke",M:M="positive",S855&lt;&gt;"1"),1,"")</f>
        <v>#REF!</v>
      </c>
      <c r="U855" s="5" t="e">
        <f>IF((AND(R855&lt;&gt;"",W855&lt;&gt;1,K:K="stroke",M:M="negative",#REF!=#REF!)),IF(W855&lt;&gt;0,"",1),"")</f>
        <v>#REF!</v>
      </c>
      <c r="V855" s="5" t="e">
        <f t="shared" si="56"/>
        <v>#REF!</v>
      </c>
      <c r="W855" s="5" t="e">
        <f>IF(#REF!&lt;&gt;#REF!,COUNTIFS($K$112:$K$1378,"up",#REF!,#REF!),"")</f>
        <v>#REF!</v>
      </c>
      <c r="X855" s="5" t="e">
        <f>IF(#REF!&lt;&gt;#REF!,COUNTIFS($K$112:$K$1378,"SRS",#REF!,#REF!),"")</f>
        <v>#REF!</v>
      </c>
      <c r="Y855" s="5" t="e">
        <f>IF(R855&lt;&gt;"",IF(R855=1,"",COUNTIFS($O$112:$O$1378,"&gt;40",#REF!,#REF!)),"")</f>
        <v>#REF!</v>
      </c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>
      <c r="A856" s="1">
        <f t="shared" si="57"/>
        <v>53947</v>
      </c>
      <c r="B856" s="2" t="str">
        <f t="shared" si="58"/>
        <v>201712114597</v>
      </c>
      <c r="C856" s="1" t="str">
        <f t="shared" si="55"/>
        <v>2017121</v>
      </c>
      <c r="D856" s="1">
        <v>2017</v>
      </c>
      <c r="E856" s="1">
        <v>12</v>
      </c>
      <c r="F856" s="1">
        <v>1</v>
      </c>
      <c r="G856" s="1">
        <v>14</v>
      </c>
      <c r="H856" s="1">
        <v>59</v>
      </c>
      <c r="I856" s="1">
        <v>7</v>
      </c>
      <c r="J856" s="1">
        <v>683</v>
      </c>
      <c r="K856" s="1" t="s">
        <v>11</v>
      </c>
      <c r="L856" s="1" t="e">
        <f>IF(#REF!=#REF!,IF(K856="Stroke",IF(K857="Stroke",IF((J857-J856)&lt;0,1000+J857-J856,J857-J856),""),""),"")</f>
        <v>#REF!</v>
      </c>
      <c r="M856" s="1" t="s">
        <v>1</v>
      </c>
      <c r="N856" s="1" t="s">
        <v>2</v>
      </c>
      <c r="O856" s="1">
        <v>10</v>
      </c>
      <c r="P856" s="1" t="e">
        <f>IF(#REF!=#REF!,IF(K856="Stroke",IF(K857="Stroke",IF(#REF!=#REF!,IF(Q856=Q857,IF((J857-J856)&lt;0,1000+J857-J856-O856,J857-J856-O856),""),""),""),""),"")</f>
        <v>#REF!</v>
      </c>
      <c r="Q856" s="1">
        <v>2</v>
      </c>
      <c r="R856" s="1" t="e">
        <f>IF(#REF!&lt;&gt;#REF!,COUNTIFS($K$112:$K$1378,$K$112,#REF!,#REF!),"")</f>
        <v>#REF!</v>
      </c>
      <c r="S856" s="1" t="e">
        <f>IF(AND(#REF!&lt;&gt;#REF!,#REF!=#REF!,M856="positive",M857="negative"),1,"")</f>
        <v>#REF!</v>
      </c>
      <c r="T856" s="1" t="e">
        <f>IF(AND(#REF!=#REF!,K:K="stroke",M:M="positive",S856&lt;&gt;"1"),1,"")</f>
        <v>#REF!</v>
      </c>
      <c r="U856" s="1" t="e">
        <f>IF((AND(R856&lt;&gt;"",W856&lt;&gt;1,K:K="stroke",M:M="negative",#REF!=#REF!)),IF(W856&lt;&gt;0,"",1),"")</f>
        <v>#REF!</v>
      </c>
      <c r="V856" s="1" t="e">
        <f t="shared" si="56"/>
        <v>#REF!</v>
      </c>
      <c r="W856" s="1" t="e">
        <f>IF(#REF!&lt;&gt;#REF!,COUNTIFS($K$112:$K$1378,"up",#REF!,#REF!),"")</f>
        <v>#REF!</v>
      </c>
      <c r="X856" s="1" t="e">
        <f>IF(#REF!&lt;&gt;#REF!,COUNTIFS($K$112:$K$1378,"SRS",#REF!,#REF!),"")</f>
        <v>#REF!</v>
      </c>
      <c r="Y856" s="1" t="e">
        <f>IF(R856&lt;&gt;"",IF(R856=1,"",COUNTIFS($O$112:$O$1378,"&gt;40",#REF!,#REF!)),"")</f>
        <v>#REF!</v>
      </c>
    </row>
    <row r="857" spans="1:34">
      <c r="A857" s="1">
        <f t="shared" si="57"/>
        <v>53947</v>
      </c>
      <c r="B857" s="2" t="str">
        <f t="shared" si="58"/>
        <v>201712114597</v>
      </c>
      <c r="C857" s="1" t="str">
        <f t="shared" si="55"/>
        <v>2017121</v>
      </c>
      <c r="D857" s="1">
        <v>2017</v>
      </c>
      <c r="E857" s="1">
        <v>12</v>
      </c>
      <c r="F857" s="1">
        <v>1</v>
      </c>
      <c r="G857" s="1">
        <v>14</v>
      </c>
      <c r="H857" s="1">
        <v>59</v>
      </c>
      <c r="I857" s="1">
        <v>7</v>
      </c>
      <c r="J857" s="1">
        <v>745</v>
      </c>
      <c r="K857" s="1" t="s">
        <v>11</v>
      </c>
      <c r="L857" s="1" t="e">
        <f>IF(#REF!=#REF!,IF(K857="Stroke",IF(K858="Stroke",IF((J858-J857)&lt;0,1000+J858-J857,J858-J857),""),""),"")</f>
        <v>#REF!</v>
      </c>
      <c r="M857" s="1" t="s">
        <v>1</v>
      </c>
      <c r="N857" s="1" t="s">
        <v>2</v>
      </c>
      <c r="O857" s="1">
        <v>4</v>
      </c>
      <c r="P857" s="1" t="e">
        <f>IF(#REF!=#REF!,IF(K857="Stroke",IF(K858="Stroke",IF(#REF!=#REF!,IF(Q857=Q858,IF((J858-J857)&lt;0,1000+J858-J857-O857,J858-J857-O857),""),""),""),""),"")</f>
        <v>#REF!</v>
      </c>
      <c r="Q857" s="1">
        <v>2</v>
      </c>
      <c r="R857" s="1" t="e">
        <f>IF(#REF!&lt;&gt;#REF!,COUNTIFS($K$112:$K$1378,$K$112,#REF!,#REF!),"")</f>
        <v>#REF!</v>
      </c>
      <c r="S857" s="1" t="e">
        <f>IF(AND(#REF!&lt;&gt;#REF!,#REF!=#REF!,M857="positive",M858="negative"),1,"")</f>
        <v>#REF!</v>
      </c>
      <c r="T857" s="1" t="e">
        <f>IF(AND(#REF!=#REF!,K:K="stroke",M:M="positive",S857&lt;&gt;"1"),1,"")</f>
        <v>#REF!</v>
      </c>
      <c r="U857" s="1" t="e">
        <f>IF((AND(R857&lt;&gt;"",W857&lt;&gt;1,K:K="stroke",M:M="negative",#REF!=#REF!)),IF(W857&lt;&gt;0,"",1),"")</f>
        <v>#REF!</v>
      </c>
      <c r="V857" s="1" t="e">
        <f t="shared" si="56"/>
        <v>#REF!</v>
      </c>
      <c r="W857" s="1" t="e">
        <f>IF(#REF!&lt;&gt;#REF!,COUNTIFS($K$112:$K$1378,"up",#REF!,#REF!),"")</f>
        <v>#REF!</v>
      </c>
      <c r="X857" s="1" t="e">
        <f>IF(#REF!&lt;&gt;#REF!,COUNTIFS($K$112:$K$1378,"SRS",#REF!,#REF!),"")</f>
        <v>#REF!</v>
      </c>
      <c r="Y857" s="1" t="e">
        <f>IF(R857&lt;&gt;"",IF(R857=1,"",COUNTIFS($O$112:$O$1378,"&gt;40",#REF!,#REF!)),"")</f>
        <v>#REF!</v>
      </c>
    </row>
    <row r="858" spans="1:34">
      <c r="A858" s="1">
        <f t="shared" si="57"/>
        <v>53947</v>
      </c>
      <c r="B858" s="2" t="str">
        <f t="shared" si="58"/>
        <v>201712114597</v>
      </c>
      <c r="C858" s="1" t="str">
        <f t="shared" si="55"/>
        <v>2017121</v>
      </c>
      <c r="D858" s="1">
        <v>2017</v>
      </c>
      <c r="E858" s="1">
        <v>12</v>
      </c>
      <c r="F858" s="1">
        <v>1</v>
      </c>
      <c r="G858" s="1">
        <v>14</v>
      </c>
      <c r="H858" s="1">
        <v>59</v>
      </c>
      <c r="I858" s="1">
        <v>7</v>
      </c>
      <c r="J858" s="1">
        <v>772</v>
      </c>
      <c r="K858" s="1" t="s">
        <v>9</v>
      </c>
      <c r="L858" s="1" t="e">
        <f>IF(#REF!=#REF!,IF(K858="Stroke",IF(K859="Stroke",IF((J859-J858)&lt;0,1000+J859-J858,J859-J858),""),""),"")</f>
        <v>#REF!</v>
      </c>
      <c r="M858" s="1" t="s">
        <v>1</v>
      </c>
      <c r="N858" s="1" t="s">
        <v>2</v>
      </c>
      <c r="P858" s="1" t="e">
        <f>IF(#REF!=#REF!,IF(K858="Stroke",IF(K859="Stroke",IF(#REF!=#REF!,IF(Q858=Q859,IF((J859-J858)&lt;0,1000+J859-J858-O858,J859-J858-O858),""),""),""),""),"")</f>
        <v>#REF!</v>
      </c>
      <c r="R858" s="1" t="e">
        <f>IF(#REF!&lt;&gt;#REF!,COUNTIFS($K$112:$K$1378,$K$112,#REF!,#REF!),"")</f>
        <v>#REF!</v>
      </c>
      <c r="S858" s="1" t="e">
        <f>IF(AND(#REF!&lt;&gt;#REF!,#REF!=#REF!,M858="positive",M859="negative"),1,"")</f>
        <v>#REF!</v>
      </c>
      <c r="T858" s="1" t="e">
        <f>IF(AND(#REF!=#REF!,K:K="stroke",M:M="positive",S858&lt;&gt;"1"),1,"")</f>
        <v>#REF!</v>
      </c>
      <c r="U858" s="1" t="e">
        <f>IF((AND(R858&lt;&gt;"",W858&lt;&gt;1,K:K="stroke",M:M="negative",#REF!=#REF!)),IF(W858&lt;&gt;0,"",1),"")</f>
        <v>#REF!</v>
      </c>
      <c r="V858" s="1" t="e">
        <f t="shared" si="56"/>
        <v>#REF!</v>
      </c>
      <c r="W858" s="1" t="e">
        <f>IF(#REF!&lt;&gt;#REF!,COUNTIFS($K$112:$K$1378,"up",#REF!,#REF!),"")</f>
        <v>#REF!</v>
      </c>
      <c r="X858" s="1" t="e">
        <f>IF(#REF!&lt;&gt;#REF!,COUNTIFS($K$112:$K$1378,"SRS",#REF!,#REF!),"")</f>
        <v>#REF!</v>
      </c>
      <c r="Y858" s="1" t="e">
        <f>IF(R858&lt;&gt;"",IF(R858=1,"",COUNTIFS($O$112:$O$1378,"&gt;40",#REF!,#REF!)),"")</f>
        <v>#REF!</v>
      </c>
    </row>
    <row r="859" spans="1:34">
      <c r="A859" s="1">
        <f t="shared" si="57"/>
        <v>53947</v>
      </c>
      <c r="B859" s="2" t="str">
        <f t="shared" si="58"/>
        <v>201712114597</v>
      </c>
      <c r="C859" s="1" t="str">
        <f t="shared" si="55"/>
        <v>2017121</v>
      </c>
      <c r="D859" s="1">
        <v>2017</v>
      </c>
      <c r="E859" s="1">
        <v>12</v>
      </c>
      <c r="F859" s="1">
        <v>1</v>
      </c>
      <c r="G859" s="1">
        <v>14</v>
      </c>
      <c r="H859" s="1">
        <v>59</v>
      </c>
      <c r="I859" s="1">
        <v>7</v>
      </c>
      <c r="J859" s="1">
        <v>789</v>
      </c>
      <c r="K859" s="1" t="s">
        <v>11</v>
      </c>
      <c r="L859" s="1" t="e">
        <f>IF(#REF!=#REF!,IF(K859="Stroke",IF(K860="Stroke",IF((J860-J859)&lt;0,1000+J860-J859,J860-J859),""),""),"")</f>
        <v>#REF!</v>
      </c>
      <c r="M859" s="1" t="s">
        <v>1</v>
      </c>
      <c r="N859" s="1" t="s">
        <v>2</v>
      </c>
      <c r="O859" s="1">
        <v>4</v>
      </c>
      <c r="P859" s="1" t="e">
        <f>IF(#REF!=#REF!,IF(K859="Stroke",IF(K860="Stroke",IF(#REF!=#REF!,IF(Q859=Q860,IF((J860-J859)&lt;0,1000+J860-J859-O859,J860-J859-O859),""),""),""),""),"")</f>
        <v>#REF!</v>
      </c>
      <c r="Q859" s="1">
        <v>2</v>
      </c>
      <c r="R859" s="1" t="e">
        <f>IF(#REF!&lt;&gt;#REF!,COUNTIFS($K$112:$K$1378,$K$112,#REF!,#REF!),"")</f>
        <v>#REF!</v>
      </c>
      <c r="S859" s="1" t="e">
        <f>IF(AND(#REF!&lt;&gt;#REF!,#REF!=#REF!,M859="positive",M860="negative"),1,"")</f>
        <v>#REF!</v>
      </c>
      <c r="T859" s="1" t="e">
        <f>IF(AND(#REF!=#REF!,K:K="stroke",M:M="positive",S859&lt;&gt;"1"),1,"")</f>
        <v>#REF!</v>
      </c>
      <c r="U859" s="1" t="e">
        <f>IF((AND(R859&lt;&gt;"",W859&lt;&gt;1,K:K="stroke",M:M="negative",#REF!=#REF!)),IF(W859&lt;&gt;0,"",1),"")</f>
        <v>#REF!</v>
      </c>
      <c r="V859" s="1" t="e">
        <f t="shared" si="56"/>
        <v>#REF!</v>
      </c>
      <c r="W859" s="1" t="e">
        <f>IF(#REF!&lt;&gt;#REF!,COUNTIFS($K$112:$K$1378,"up",#REF!,#REF!),"")</f>
        <v>#REF!</v>
      </c>
      <c r="X859" s="1" t="e">
        <f>IF(#REF!&lt;&gt;#REF!,COUNTIFS($K$112:$K$1378,"SRS",#REF!,#REF!),"")</f>
        <v>#REF!</v>
      </c>
      <c r="Y859" s="1" t="e">
        <f>IF(R859&lt;&gt;"",IF(R859=1,"",COUNTIFS($O$112:$O$1378,"&gt;40",#REF!,#REF!)),"")</f>
        <v>#REF!</v>
      </c>
    </row>
    <row r="860" spans="1:34">
      <c r="A860" s="1">
        <f t="shared" si="57"/>
        <v>53947</v>
      </c>
      <c r="B860" s="2" t="str">
        <f t="shared" si="58"/>
        <v>201712114597</v>
      </c>
      <c r="C860" s="1" t="str">
        <f t="shared" si="55"/>
        <v>2017121</v>
      </c>
      <c r="D860" s="1">
        <v>2017</v>
      </c>
      <c r="E860" s="1">
        <v>12</v>
      </c>
      <c r="F860" s="1">
        <v>1</v>
      </c>
      <c r="G860" s="1">
        <v>14</v>
      </c>
      <c r="H860" s="1">
        <v>59</v>
      </c>
      <c r="I860" s="1">
        <v>7</v>
      </c>
      <c r="J860" s="1">
        <v>806</v>
      </c>
      <c r="K860" s="1" t="s">
        <v>11</v>
      </c>
      <c r="L860" s="1" t="e">
        <f>IF(#REF!=#REF!,IF(K860="Stroke",IF(K861="Stroke",IF((J861-J860)&lt;0,1000+J861-J860,J861-J860),""),""),"")</f>
        <v>#REF!</v>
      </c>
      <c r="M860" s="1" t="s">
        <v>1</v>
      </c>
      <c r="N860" s="1" t="s">
        <v>2</v>
      </c>
      <c r="O860" s="1">
        <v>2</v>
      </c>
      <c r="P860" s="1" t="e">
        <f>IF(#REF!=#REF!,IF(K860="Stroke",IF(K861="Stroke",IF(#REF!=#REF!,IF(Q860=Q861,IF((J861-J860)&lt;0,1000+J861-J860-O860,J861-J860-O860),""),""),""),""),"")</f>
        <v>#REF!</v>
      </c>
      <c r="Q860" s="1">
        <v>2</v>
      </c>
      <c r="R860" s="1" t="e">
        <f>IF(#REF!&lt;&gt;#REF!,COUNTIFS($K$112:$K$1378,$K$112,#REF!,#REF!),"")</f>
        <v>#REF!</v>
      </c>
      <c r="S860" s="1" t="e">
        <f>IF(AND(#REF!&lt;&gt;#REF!,#REF!=#REF!,M860="positive",M861="negative"),1,"")</f>
        <v>#REF!</v>
      </c>
      <c r="T860" s="1" t="e">
        <f>IF(AND(#REF!=#REF!,K:K="stroke",M:M="positive",S860&lt;&gt;"1"),1,"")</f>
        <v>#REF!</v>
      </c>
      <c r="U860" s="1" t="e">
        <f>IF((AND(R860&lt;&gt;"",W860&lt;&gt;1,K:K="stroke",M:M="negative",#REF!=#REF!)),IF(W860&lt;&gt;0,"",1),"")</f>
        <v>#REF!</v>
      </c>
      <c r="V860" s="1" t="e">
        <f t="shared" si="56"/>
        <v>#REF!</v>
      </c>
      <c r="W860" s="1" t="e">
        <f>IF(#REF!&lt;&gt;#REF!,COUNTIFS($K$112:$K$1378,"up",#REF!,#REF!),"")</f>
        <v>#REF!</v>
      </c>
      <c r="X860" s="1" t="e">
        <f>IF(#REF!&lt;&gt;#REF!,COUNTIFS($K$112:$K$1378,"SRS",#REF!,#REF!),"")</f>
        <v>#REF!</v>
      </c>
      <c r="Y860" s="1" t="e">
        <f>IF(R860&lt;&gt;"",IF(R860=1,"",COUNTIFS($O$112:$O$1378,"&gt;40",#REF!,#REF!)),"")</f>
        <v>#REF!</v>
      </c>
    </row>
    <row r="861" spans="1:34">
      <c r="A861" s="1">
        <f t="shared" si="57"/>
        <v>53947</v>
      </c>
      <c r="B861" s="2" t="str">
        <f t="shared" si="58"/>
        <v>201712114597</v>
      </c>
      <c r="C861" s="1" t="str">
        <f t="shared" si="55"/>
        <v>2017121</v>
      </c>
      <c r="D861" s="1">
        <v>2017</v>
      </c>
      <c r="E861" s="1">
        <v>12</v>
      </c>
      <c r="F861" s="1">
        <v>1</v>
      </c>
      <c r="G861" s="1">
        <v>14</v>
      </c>
      <c r="H861" s="1">
        <v>59</v>
      </c>
      <c r="I861" s="1">
        <v>7</v>
      </c>
      <c r="J861" s="1">
        <v>837</v>
      </c>
      <c r="K861" s="1" t="s">
        <v>11</v>
      </c>
      <c r="L861" s="1" t="e">
        <f>IF(#REF!=#REF!,IF(K861="Stroke",IF(K862="Stroke",IF((J862-J861)&lt;0,1000+J862-J861,J862-J861),""),""),"")</f>
        <v>#REF!</v>
      </c>
      <c r="M861" s="1" t="s">
        <v>1</v>
      </c>
      <c r="N861" s="1" t="s">
        <v>2</v>
      </c>
      <c r="O861" s="1">
        <v>3</v>
      </c>
      <c r="P861" s="1" t="e">
        <f>IF(#REF!=#REF!,IF(K861="Stroke",IF(K862="Stroke",IF(#REF!=#REF!,IF(Q861=Q862,IF((J862-J861)&lt;0,1000+J862-J861-O861,J862-J861-O861),""),""),""),""),"")</f>
        <v>#REF!</v>
      </c>
      <c r="Q861" s="1">
        <v>2</v>
      </c>
      <c r="R861" s="1" t="e">
        <f>IF(#REF!&lt;&gt;#REF!,COUNTIFS($K$112:$K$1378,$K$112,#REF!,#REF!),"")</f>
        <v>#REF!</v>
      </c>
      <c r="S861" s="1" t="e">
        <f>IF(AND(#REF!&lt;&gt;#REF!,#REF!=#REF!,M861="positive",M862="negative"),1,"")</f>
        <v>#REF!</v>
      </c>
      <c r="T861" s="1" t="e">
        <f>IF(AND(#REF!=#REF!,K:K="stroke",M:M="positive",S861&lt;&gt;"1"),1,"")</f>
        <v>#REF!</v>
      </c>
      <c r="U861" s="1" t="e">
        <f>IF((AND(R861&lt;&gt;"",W861&lt;&gt;1,K:K="stroke",M:M="negative",#REF!=#REF!)),IF(W861&lt;&gt;0,"",1),"")</f>
        <v>#REF!</v>
      </c>
      <c r="V861" s="1" t="e">
        <f t="shared" si="56"/>
        <v>#REF!</v>
      </c>
      <c r="W861" s="1" t="e">
        <f>IF(#REF!&lt;&gt;#REF!,COUNTIFS($K$112:$K$1378,"up",#REF!,#REF!),"")</f>
        <v>#REF!</v>
      </c>
      <c r="X861" s="1" t="e">
        <f>IF(#REF!&lt;&gt;#REF!,COUNTIFS($K$112:$K$1378,"SRS",#REF!,#REF!),"")</f>
        <v>#REF!</v>
      </c>
      <c r="Y861" s="1" t="e">
        <f>IF(R861&lt;&gt;"",IF(R861=1,"",COUNTIFS($O$112:$O$1378,"&gt;40",#REF!,#REF!)),"")</f>
        <v>#REF!</v>
      </c>
    </row>
    <row r="862" spans="1:34">
      <c r="A862" s="1">
        <f t="shared" si="57"/>
        <v>53947</v>
      </c>
      <c r="B862" s="2" t="str">
        <f t="shared" si="58"/>
        <v>201712114597</v>
      </c>
      <c r="C862" s="1" t="str">
        <f t="shared" si="55"/>
        <v>2017121</v>
      </c>
      <c r="D862" s="1">
        <v>2017</v>
      </c>
      <c r="E862" s="1">
        <v>12</v>
      </c>
      <c r="F862" s="1">
        <v>1</v>
      </c>
      <c r="G862" s="1">
        <v>14</v>
      </c>
      <c r="H862" s="1">
        <v>59</v>
      </c>
      <c r="I862" s="1">
        <v>7</v>
      </c>
      <c r="J862" s="1">
        <v>870</v>
      </c>
      <c r="K862" s="1" t="s">
        <v>11</v>
      </c>
      <c r="L862" s="1" t="e">
        <f>IF(#REF!=#REF!,IF(K862="Stroke",IF(K863="Stroke",IF((J863-J862)&lt;0,1000+J863-J862,J863-J862),""),""),"")</f>
        <v>#REF!</v>
      </c>
      <c r="M862" s="1" t="s">
        <v>1</v>
      </c>
      <c r="N862" s="1" t="s">
        <v>2</v>
      </c>
      <c r="O862" s="1">
        <v>3</v>
      </c>
      <c r="P862" s="1" t="e">
        <f>IF(#REF!=#REF!,IF(K862="Stroke",IF(K863="Stroke",IF(#REF!=#REF!,IF(Q862=Q863,IF((J863-J862)&lt;0,1000+J863-J862-O862,J863-J862-O862),""),""),""),""),"")</f>
        <v>#REF!</v>
      </c>
      <c r="Q862" s="1">
        <v>2</v>
      </c>
      <c r="R862" s="1" t="e">
        <f>IF(#REF!&lt;&gt;#REF!,COUNTIFS($K$112:$K$1378,$K$112,#REF!,#REF!),"")</f>
        <v>#REF!</v>
      </c>
      <c r="S862" s="1" t="e">
        <f>IF(AND(#REF!&lt;&gt;#REF!,#REF!=#REF!,M862="positive",M863="negative"),1,"")</f>
        <v>#REF!</v>
      </c>
      <c r="T862" s="1" t="e">
        <f>IF(AND(#REF!=#REF!,K:K="stroke",M:M="positive",S862&lt;&gt;"1"),1,"")</f>
        <v>#REF!</v>
      </c>
      <c r="U862" s="1" t="e">
        <f>IF((AND(R862&lt;&gt;"",W862&lt;&gt;1,K:K="stroke",M:M="negative",#REF!=#REF!)),IF(W862&lt;&gt;0,"",1),"")</f>
        <v>#REF!</v>
      </c>
      <c r="V862" s="1" t="e">
        <f t="shared" si="56"/>
        <v>#REF!</v>
      </c>
      <c r="W862" s="1" t="e">
        <f>IF(#REF!&lt;&gt;#REF!,COUNTIFS($K$112:$K$1378,"up",#REF!,#REF!),"")</f>
        <v>#REF!</v>
      </c>
      <c r="X862" s="1" t="e">
        <f>IF(#REF!&lt;&gt;#REF!,COUNTIFS($K$112:$K$1378,"SRS",#REF!,#REF!),"")</f>
        <v>#REF!</v>
      </c>
      <c r="Y862" s="1" t="e">
        <f>IF(R862&lt;&gt;"",IF(R862=1,"",COUNTIFS($O$112:$O$1378,"&gt;40",#REF!,#REF!)),"")</f>
        <v>#REF!</v>
      </c>
    </row>
    <row r="863" spans="1:34">
      <c r="A863" s="1">
        <f t="shared" si="57"/>
        <v>53947</v>
      </c>
      <c r="B863" s="2" t="str">
        <f t="shared" si="58"/>
        <v>201712114597</v>
      </c>
      <c r="C863" s="1" t="str">
        <f t="shared" si="55"/>
        <v>2017121</v>
      </c>
      <c r="D863" s="1">
        <v>2017</v>
      </c>
      <c r="E863" s="1">
        <v>12</v>
      </c>
      <c r="F863" s="1">
        <v>1</v>
      </c>
      <c r="G863" s="1">
        <v>14</v>
      </c>
      <c r="H863" s="1">
        <v>59</v>
      </c>
      <c r="I863" s="1">
        <v>7</v>
      </c>
      <c r="J863" s="1">
        <v>899</v>
      </c>
      <c r="K863" s="1" t="s">
        <v>11</v>
      </c>
      <c r="L863" s="1" t="e">
        <f>IF(#REF!=#REF!,IF(K863="Stroke",IF(K864="Stroke",IF((J864-J863)&lt;0,1000+J864-J863,J864-J863),""),""),"")</f>
        <v>#REF!</v>
      </c>
      <c r="M863" s="1" t="s">
        <v>1</v>
      </c>
      <c r="N863" s="1" t="s">
        <v>2</v>
      </c>
      <c r="O863" s="1">
        <v>15</v>
      </c>
      <c r="P863" s="1" t="e">
        <f>IF(#REF!=#REF!,IF(K863="Stroke",IF(K864="Stroke",IF(#REF!=#REF!,IF(Q863=Q864,IF((J864-J863)&lt;0,1000+J864-J863-O863,J864-J863-O863),""),""),""),""),"")</f>
        <v>#REF!</v>
      </c>
      <c r="Q863" s="1">
        <v>2</v>
      </c>
      <c r="R863" s="1" t="e">
        <f>IF(#REF!&lt;&gt;#REF!,COUNTIFS($K$112:$K$1378,$K$112,#REF!,#REF!),"")</f>
        <v>#REF!</v>
      </c>
      <c r="S863" s="1" t="e">
        <f>IF(AND(#REF!&lt;&gt;#REF!,#REF!=#REF!,M863="positive",M864="negative"),1,"")</f>
        <v>#REF!</v>
      </c>
      <c r="T863" s="1" t="e">
        <f>IF(AND(#REF!=#REF!,K:K="stroke",M:M="positive",S863&lt;&gt;"1"),1,"")</f>
        <v>#REF!</v>
      </c>
      <c r="U863" s="1" t="e">
        <f>IF((AND(R863&lt;&gt;"",W863&lt;&gt;1,K:K="stroke",M:M="negative",#REF!=#REF!)),IF(W863&lt;&gt;0,"",1),"")</f>
        <v>#REF!</v>
      </c>
      <c r="V863" s="1" t="e">
        <f t="shared" si="56"/>
        <v>#REF!</v>
      </c>
      <c r="W863" s="1" t="e">
        <f>IF(#REF!&lt;&gt;#REF!,COUNTIFS($K$112:$K$1378,"up",#REF!,#REF!),"")</f>
        <v>#REF!</v>
      </c>
      <c r="X863" s="1" t="e">
        <f>IF(#REF!&lt;&gt;#REF!,COUNTIFS($K$112:$K$1378,"SRS",#REF!,#REF!),"")</f>
        <v>#REF!</v>
      </c>
      <c r="Y863" s="1" t="e">
        <f>IF(R863&lt;&gt;"",IF(R863=1,"",COUNTIFS($O$112:$O$1378,"&gt;40",#REF!,#REF!)),"")</f>
        <v>#REF!</v>
      </c>
    </row>
    <row r="864" spans="1:34">
      <c r="A864" s="1">
        <f t="shared" si="57"/>
        <v>53947</v>
      </c>
      <c r="B864" s="2" t="str">
        <f t="shared" si="58"/>
        <v>201712114597</v>
      </c>
      <c r="C864" s="1" t="str">
        <f t="shared" si="55"/>
        <v>2017121</v>
      </c>
      <c r="D864" s="1">
        <v>2017</v>
      </c>
      <c r="E864" s="1">
        <v>12</v>
      </c>
      <c r="F864" s="1">
        <v>1</v>
      </c>
      <c r="G864" s="1">
        <v>14</v>
      </c>
      <c r="H864" s="1">
        <v>59</v>
      </c>
      <c r="I864" s="1">
        <v>7</v>
      </c>
      <c r="J864" s="1">
        <v>963</v>
      </c>
      <c r="K864" s="1" t="s">
        <v>11</v>
      </c>
      <c r="L864" s="1" t="e">
        <f>IF(#REF!=#REF!,IF(K864="Stroke",IF(K865="Stroke",IF((J865-J864)&lt;0,1000+J865-J864,J865-J864),""),""),"")</f>
        <v>#REF!</v>
      </c>
      <c r="M864" s="1" t="s">
        <v>1</v>
      </c>
      <c r="N864" s="1" t="s">
        <v>2</v>
      </c>
      <c r="O864" s="1">
        <v>7</v>
      </c>
      <c r="P864" s="1" t="e">
        <f>IF(#REF!=#REF!,IF(K864="Stroke",IF(K865="Stroke",IF(#REF!=#REF!,IF(Q864=Q865,IF((J865-J864)&lt;0,1000+J865-J864-O864,J865-J864-O864),""),""),""),""),"")</f>
        <v>#REF!</v>
      </c>
      <c r="Q864" s="1">
        <v>2</v>
      </c>
      <c r="R864" s="1" t="e">
        <f>IF(#REF!&lt;&gt;#REF!,COUNTIFS($K$112:$K$1378,$K$112,#REF!,#REF!),"")</f>
        <v>#REF!</v>
      </c>
      <c r="S864" s="1" t="e">
        <f>IF(AND(#REF!&lt;&gt;#REF!,#REF!=#REF!,M864="positive",M865="negative"),1,"")</f>
        <v>#REF!</v>
      </c>
      <c r="T864" s="1" t="e">
        <f>IF(AND(#REF!=#REF!,K:K="stroke",M:M="positive",S864&lt;&gt;"1"),1,"")</f>
        <v>#REF!</v>
      </c>
      <c r="U864" s="1" t="e">
        <f>IF((AND(R864&lt;&gt;"",W864&lt;&gt;1,K:K="stroke",M:M="negative",#REF!=#REF!)),IF(W864&lt;&gt;0,"",1),"")</f>
        <v>#REF!</v>
      </c>
      <c r="V864" s="1" t="e">
        <f t="shared" si="56"/>
        <v>#REF!</v>
      </c>
      <c r="W864" s="1" t="e">
        <f>IF(#REF!&lt;&gt;#REF!,COUNTIFS($K$112:$K$1378,"up",#REF!,#REF!),"")</f>
        <v>#REF!</v>
      </c>
      <c r="X864" s="1" t="e">
        <f>IF(#REF!&lt;&gt;#REF!,COUNTIFS($K$112:$K$1378,"SRS",#REF!,#REF!),"")</f>
        <v>#REF!</v>
      </c>
      <c r="Y864" s="1" t="e">
        <f>IF(R864&lt;&gt;"",IF(R864=1,"",COUNTIFS($O$112:$O$1378,"&gt;40",#REF!,#REF!)),"")</f>
        <v>#REF!</v>
      </c>
    </row>
    <row r="865" spans="1:34">
      <c r="A865" s="1">
        <f t="shared" si="57"/>
        <v>53948</v>
      </c>
      <c r="B865" s="2" t="str">
        <f t="shared" si="58"/>
        <v>201712114598</v>
      </c>
      <c r="C865" s="1" t="str">
        <f t="shared" ref="C865:C928" si="59">CONCATENATE(D865,E865,F865)</f>
        <v>2017121</v>
      </c>
      <c r="D865" s="1">
        <v>2017</v>
      </c>
      <c r="E865" s="1">
        <v>12</v>
      </c>
      <c r="F865" s="1">
        <v>1</v>
      </c>
      <c r="G865" s="1">
        <v>14</v>
      </c>
      <c r="H865" s="1">
        <v>59</v>
      </c>
      <c r="I865" s="1">
        <v>8</v>
      </c>
      <c r="J865" s="1">
        <v>3</v>
      </c>
      <c r="K865" s="1" t="s">
        <v>11</v>
      </c>
      <c r="L865" s="1" t="e">
        <f>IF(#REF!=#REF!,IF(K865="Stroke",IF(K866="Stroke",IF((J866-J865)&lt;0,1000+J866-J865,J866-J865),""),""),"")</f>
        <v>#REF!</v>
      </c>
      <c r="M865" s="1" t="s">
        <v>1</v>
      </c>
      <c r="N865" s="1" t="s">
        <v>2</v>
      </c>
      <c r="O865" s="1">
        <v>3</v>
      </c>
      <c r="P865" s="1" t="e">
        <f>IF(#REF!=#REF!,IF(K865="Stroke",IF(K866="Stroke",IF(#REF!=#REF!,IF(Q865=Q866,IF((J866-J865)&lt;0,1000+J866-J865-O865,J866-J865-O865),""),""),""),""),"")</f>
        <v>#REF!</v>
      </c>
      <c r="Q865" s="1">
        <v>2</v>
      </c>
      <c r="R865" s="1" t="e">
        <f>IF(#REF!&lt;&gt;#REF!,COUNTIFS($K$112:$K$1378,$K$112,#REF!,#REF!),"")</f>
        <v>#REF!</v>
      </c>
      <c r="S865" s="1" t="e">
        <f>IF(AND(#REF!&lt;&gt;#REF!,#REF!=#REF!,M865="positive",M866="negative"),1,"")</f>
        <v>#REF!</v>
      </c>
      <c r="T865" s="1" t="e">
        <f>IF(AND(#REF!=#REF!,K:K="stroke",M:M="positive",S865&lt;&gt;"1"),1,"")</f>
        <v>#REF!</v>
      </c>
      <c r="U865" s="1" t="e">
        <f>IF((AND(R865&lt;&gt;"",W865&lt;&gt;1,K:K="stroke",M:M="negative",#REF!=#REF!)),IF(W865&lt;&gt;0,"",1),"")</f>
        <v>#REF!</v>
      </c>
      <c r="V865" s="1" t="e">
        <f t="shared" si="56"/>
        <v>#REF!</v>
      </c>
      <c r="W865" s="1" t="e">
        <f>IF(#REF!&lt;&gt;#REF!,COUNTIFS($K$112:$K$1378,"up",#REF!,#REF!),"")</f>
        <v>#REF!</v>
      </c>
      <c r="X865" s="1" t="e">
        <f>IF(#REF!&lt;&gt;#REF!,COUNTIFS($K$112:$K$1378,"SRS",#REF!,#REF!),"")</f>
        <v>#REF!</v>
      </c>
      <c r="Y865" s="1" t="e">
        <f>IF(R865&lt;&gt;"",IF(R865=1,"",COUNTIFS($O$112:$O$1378,"&gt;40",#REF!,#REF!)),"")</f>
        <v>#REF!</v>
      </c>
    </row>
    <row r="866" spans="1:34">
      <c r="A866" s="1">
        <f t="shared" si="57"/>
        <v>53948</v>
      </c>
      <c r="B866" s="2" t="str">
        <f t="shared" si="58"/>
        <v>201712114598</v>
      </c>
      <c r="C866" s="1" t="str">
        <f t="shared" si="59"/>
        <v>2017121</v>
      </c>
      <c r="D866" s="1">
        <v>2017</v>
      </c>
      <c r="E866" s="1">
        <v>12</v>
      </c>
      <c r="F866" s="1">
        <v>1</v>
      </c>
      <c r="G866" s="1">
        <v>14</v>
      </c>
      <c r="H866" s="1">
        <v>59</v>
      </c>
      <c r="I866" s="1">
        <v>8</v>
      </c>
      <c r="J866" s="1">
        <v>38</v>
      </c>
      <c r="K866" s="1" t="s">
        <v>11</v>
      </c>
      <c r="L866" s="1" t="e">
        <f>IF(#REF!=#REF!,IF(K866="Stroke",IF(K867="Stroke",IF((J867-J866)&lt;0,1000+J867-J866,J867-J866),""),""),"")</f>
        <v>#REF!</v>
      </c>
      <c r="M866" s="1" t="s">
        <v>1</v>
      </c>
      <c r="N866" s="1" t="s">
        <v>2</v>
      </c>
      <c r="O866" s="1">
        <v>97</v>
      </c>
      <c r="P866" s="1" t="e">
        <f>IF(#REF!=#REF!,IF(K866="Stroke",IF(K867="Stroke",IF(#REF!=#REF!,IF(Q866=Q867,IF((J867-J866)&lt;0,1000+J867-J866-O866,J867-J866-O866),""),""),""),""),"")</f>
        <v>#REF!</v>
      </c>
      <c r="Q866" s="1">
        <v>2</v>
      </c>
      <c r="R866" s="1" t="e">
        <f>IF(#REF!&lt;&gt;#REF!,COUNTIFS($K$112:$K$1378,$K$112,#REF!,#REF!),"")</f>
        <v>#REF!</v>
      </c>
      <c r="S866" s="1" t="e">
        <f>IF(AND(#REF!&lt;&gt;#REF!,#REF!=#REF!,M866="positive",M867="negative"),1,"")</f>
        <v>#REF!</v>
      </c>
      <c r="T866" s="1" t="e">
        <f>IF(AND(#REF!=#REF!,K:K="stroke",M:M="positive",S866&lt;&gt;"1"),1,"")</f>
        <v>#REF!</v>
      </c>
      <c r="U866" s="1" t="e">
        <f>IF((AND(R866&lt;&gt;"",W866&lt;&gt;1,K:K="stroke",M:M="negative",#REF!=#REF!)),IF(W866&lt;&gt;0,"",1),"")</f>
        <v>#REF!</v>
      </c>
      <c r="V866" s="1" t="e">
        <f t="shared" si="56"/>
        <v>#REF!</v>
      </c>
      <c r="W866" s="1" t="e">
        <f>IF(#REF!&lt;&gt;#REF!,COUNTIFS($K$112:$K$1378,"up",#REF!,#REF!),"")</f>
        <v>#REF!</v>
      </c>
      <c r="X866" s="1" t="e">
        <f>IF(#REF!&lt;&gt;#REF!,COUNTIFS($K$112:$K$1378,"SRS",#REF!,#REF!),"")</f>
        <v>#REF!</v>
      </c>
      <c r="Y866" s="1" t="e">
        <f>IF(R866&lt;&gt;"",IF(R866=1,"",COUNTIFS($O$112:$O$1378,"&gt;40",#REF!,#REF!)),"")</f>
        <v>#REF!</v>
      </c>
    </row>
    <row r="867" spans="1:34">
      <c r="A867" s="1">
        <f t="shared" si="57"/>
        <v>53948</v>
      </c>
      <c r="B867" s="2" t="str">
        <f t="shared" si="58"/>
        <v>201712114598</v>
      </c>
      <c r="C867" s="1" t="str">
        <f t="shared" si="59"/>
        <v>2017121</v>
      </c>
      <c r="D867" s="1">
        <v>2017</v>
      </c>
      <c r="E867" s="1">
        <v>12</v>
      </c>
      <c r="F867" s="1">
        <v>1</v>
      </c>
      <c r="G867" s="1">
        <v>14</v>
      </c>
      <c r="H867" s="1">
        <v>59</v>
      </c>
      <c r="I867" s="1">
        <v>8</v>
      </c>
      <c r="J867" s="1">
        <v>176</v>
      </c>
      <c r="K867" s="1" t="s">
        <v>11</v>
      </c>
      <c r="L867" s="1" t="e">
        <f>IF(#REF!=#REF!,IF(K867="Stroke",IF(K868="Stroke",IF((J868-J867)&lt;0,1000+J868-J867,J868-J867),""),""),"")</f>
        <v>#REF!</v>
      </c>
      <c r="M867" s="1" t="s">
        <v>1</v>
      </c>
      <c r="N867" s="1" t="s">
        <v>2</v>
      </c>
      <c r="O867" s="1">
        <v>45</v>
      </c>
      <c r="P867" s="1" t="e">
        <f>IF(#REF!=#REF!,IF(K867="Stroke",IF(K868="Stroke",IF(#REF!=#REF!,IF(Q867=Q868,IF((J868-J867)&lt;0,1000+J868-J867-O867,J868-J867-O867),""),""),""),""),"")</f>
        <v>#REF!</v>
      </c>
      <c r="Q867" s="1">
        <v>2</v>
      </c>
      <c r="R867" s="1" t="e">
        <f>IF(#REF!&lt;&gt;#REF!,COUNTIFS($K$112:$K$1378,$K$112,#REF!,#REF!),"")</f>
        <v>#REF!</v>
      </c>
      <c r="S867" s="1" t="e">
        <f>IF(AND(#REF!&lt;&gt;#REF!,#REF!=#REF!,M867="positive",M868="negative"),1,"")</f>
        <v>#REF!</v>
      </c>
      <c r="T867" s="1" t="e">
        <f>IF(AND(#REF!=#REF!,K:K="stroke",M:M="positive",S867&lt;&gt;"1"),1,"")</f>
        <v>#REF!</v>
      </c>
      <c r="U867" s="1" t="e">
        <f>IF((AND(R867&lt;&gt;"",W867&lt;&gt;1,K:K="stroke",M:M="negative",#REF!=#REF!)),IF(W867&lt;&gt;0,"",1),"")</f>
        <v>#REF!</v>
      </c>
      <c r="V867" s="1" t="e">
        <f t="shared" si="56"/>
        <v>#REF!</v>
      </c>
      <c r="W867" s="1" t="e">
        <f>IF(#REF!&lt;&gt;#REF!,COUNTIFS($K$112:$K$1378,"up",#REF!,#REF!),"")</f>
        <v>#REF!</v>
      </c>
      <c r="X867" s="1" t="e">
        <f>IF(#REF!&lt;&gt;#REF!,COUNTIFS($K$112:$K$1378,"SRS",#REF!,#REF!),"")</f>
        <v>#REF!</v>
      </c>
      <c r="Y867" s="1" t="e">
        <f>IF(R867&lt;&gt;"",IF(R867=1,"",COUNTIFS($O$112:$O$1378,"&gt;40",#REF!,#REF!)),"")</f>
        <v>#REF!</v>
      </c>
    </row>
    <row r="868" spans="1:34">
      <c r="A868" s="1">
        <f t="shared" si="57"/>
        <v>53948</v>
      </c>
      <c r="B868" s="2" t="str">
        <f t="shared" si="58"/>
        <v>201712114598</v>
      </c>
      <c r="C868" s="1" t="str">
        <f t="shared" si="59"/>
        <v>2017121</v>
      </c>
      <c r="D868" s="1">
        <v>2017</v>
      </c>
      <c r="E868" s="1">
        <v>12</v>
      </c>
      <c r="F868" s="1">
        <v>1</v>
      </c>
      <c r="G868" s="1">
        <v>14</v>
      </c>
      <c r="H868" s="1">
        <v>59</v>
      </c>
      <c r="I868" s="1">
        <v>8</v>
      </c>
      <c r="J868" s="1">
        <v>273</v>
      </c>
      <c r="K868" s="1" t="s">
        <v>11</v>
      </c>
      <c r="L868" s="1" t="e">
        <f>IF(#REF!=#REF!,IF(K868="Stroke",IF(K869="Stroke",IF((J869-J868)&lt;0,1000+J869-J868,J869-J868),""),""),"")</f>
        <v>#REF!</v>
      </c>
      <c r="M868" s="1" t="s">
        <v>1</v>
      </c>
      <c r="N868" s="1" t="s">
        <v>2</v>
      </c>
      <c r="O868" s="1">
        <v>32</v>
      </c>
      <c r="P868" s="1" t="e">
        <f>IF(#REF!=#REF!,IF(K868="Stroke",IF(K869="Stroke",IF(#REF!=#REF!,IF(Q868=Q869,IF((J869-J868)&lt;0,1000+J869-J868-O868,J869-J868-O868),""),""),""),""),"")</f>
        <v>#REF!</v>
      </c>
      <c r="Q868" s="1">
        <v>2</v>
      </c>
      <c r="R868" s="1" t="e">
        <f>IF(#REF!&lt;&gt;#REF!,COUNTIFS($K$112:$K$1378,$K$112,#REF!,#REF!),"")</f>
        <v>#REF!</v>
      </c>
      <c r="S868" s="1" t="e">
        <f>IF(AND(#REF!&lt;&gt;#REF!,#REF!=#REF!,M868="positive",M869="negative"),1,"")</f>
        <v>#REF!</v>
      </c>
      <c r="T868" s="1" t="e">
        <f>IF(AND(#REF!=#REF!,K:K="stroke",M:M="positive",S868&lt;&gt;"1"),1,"")</f>
        <v>#REF!</v>
      </c>
      <c r="U868" s="1" t="e">
        <f>IF((AND(R868&lt;&gt;"",W868&lt;&gt;1,K:K="stroke",M:M="negative",#REF!=#REF!)),IF(W868&lt;&gt;0,"",1),"")</f>
        <v>#REF!</v>
      </c>
      <c r="V868" s="1" t="e">
        <f t="shared" si="56"/>
        <v>#REF!</v>
      </c>
      <c r="W868" s="1" t="e">
        <f>IF(#REF!&lt;&gt;#REF!,COUNTIFS($K$112:$K$1378,"up",#REF!,#REF!),"")</f>
        <v>#REF!</v>
      </c>
      <c r="X868" s="1" t="e">
        <f>IF(#REF!&lt;&gt;#REF!,COUNTIFS($K$112:$K$1378,"SRS",#REF!,#REF!),"")</f>
        <v>#REF!</v>
      </c>
      <c r="Y868" s="1" t="e">
        <f>IF(R868&lt;&gt;"",IF(R868=1,"",COUNTIFS($O$112:$O$1378,"&gt;40",#REF!,#REF!)),"")</f>
        <v>#REF!</v>
      </c>
    </row>
    <row r="869" spans="1:34" s="5" customFormat="1">
      <c r="A869" s="1">
        <f t="shared" si="57"/>
        <v>53948</v>
      </c>
      <c r="B869" s="2" t="str">
        <f t="shared" si="58"/>
        <v>201712114598</v>
      </c>
      <c r="C869" s="1" t="str">
        <f t="shared" si="59"/>
        <v>2017121</v>
      </c>
      <c r="D869" s="1">
        <v>2017</v>
      </c>
      <c r="E869" s="1">
        <v>12</v>
      </c>
      <c r="F869" s="1">
        <v>1</v>
      </c>
      <c r="G869" s="1">
        <v>14</v>
      </c>
      <c r="H869" s="1">
        <v>59</v>
      </c>
      <c r="I869" s="1">
        <v>8</v>
      </c>
      <c r="J869" s="1">
        <v>284</v>
      </c>
      <c r="K869" s="1" t="s">
        <v>4</v>
      </c>
      <c r="L869" s="1" t="e">
        <f>IF(#REF!=#REF!,IF(K869="Stroke",IF(K870="Stroke",IF((J870-J869)&lt;0,1000+J870-J869,J870-J869),""),""),"")</f>
        <v>#REF!</v>
      </c>
      <c r="M869" s="1" t="s">
        <v>1</v>
      </c>
      <c r="N869" s="1" t="s">
        <v>2</v>
      </c>
      <c r="O869" s="1">
        <v>0</v>
      </c>
      <c r="P869" s="1" t="e">
        <f>IF(#REF!=#REF!,IF(K869="Stroke",IF(K870="Stroke",IF(#REF!=#REF!,IF(Q869=Q870,IF((J870-J869)&lt;0,1000+J870-J869-O869,J870-J869-O869),""),""),""),""),"")</f>
        <v>#REF!</v>
      </c>
      <c r="Q869" s="1">
        <v>2</v>
      </c>
      <c r="R869" s="1" t="e">
        <f>IF(#REF!&lt;&gt;#REF!,COUNTIFS($K$112:$K$1378,$K$112,#REF!,#REF!),"")</f>
        <v>#REF!</v>
      </c>
      <c r="S869" s="1" t="e">
        <f>IF(AND(#REF!&lt;&gt;#REF!,#REF!=#REF!,M869="positive",M870="negative"),1,"")</f>
        <v>#REF!</v>
      </c>
      <c r="T869" s="1" t="e">
        <f>IF(AND(#REF!=#REF!,K:K="stroke",M:M="positive",S869&lt;&gt;"1"),1,"")</f>
        <v>#REF!</v>
      </c>
      <c r="U869" s="1" t="e">
        <f>IF((AND(R869&lt;&gt;"",W869&lt;&gt;1,K:K="stroke",M:M="negative",#REF!=#REF!)),IF(W869&lt;&gt;0,"",1),"")</f>
        <v>#REF!</v>
      </c>
      <c r="V869" s="1" t="e">
        <f t="shared" si="56"/>
        <v>#REF!</v>
      </c>
      <c r="W869" s="1" t="e">
        <f>IF(#REF!&lt;&gt;#REF!,COUNTIFS($K$112:$K$1378,"up",#REF!,#REF!),"")</f>
        <v>#REF!</v>
      </c>
      <c r="X869" s="1" t="e">
        <f>IF(#REF!&lt;&gt;#REF!,COUNTIFS($K$112:$K$1378,"SRS",#REF!,#REF!),"")</f>
        <v>#REF!</v>
      </c>
      <c r="Y869" s="1" t="e">
        <f>IF(R869&lt;&gt;"",IF(R869=1,"",COUNTIFS($O$112:$O$1378,"&gt;40",#REF!,#REF!)),"")</f>
        <v>#REF!</v>
      </c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s="11" customFormat="1">
      <c r="A870" s="5">
        <f t="shared" si="57"/>
        <v>54392</v>
      </c>
      <c r="B870" s="6" t="str">
        <f t="shared" si="58"/>
        <v>201712115632</v>
      </c>
      <c r="C870" s="5" t="str">
        <f t="shared" si="59"/>
        <v>2017121</v>
      </c>
      <c r="D870" s="5">
        <v>2017</v>
      </c>
      <c r="E870" s="5">
        <v>12</v>
      </c>
      <c r="F870" s="5">
        <v>1</v>
      </c>
      <c r="G870" s="5">
        <v>15</v>
      </c>
      <c r="H870" s="5">
        <v>6</v>
      </c>
      <c r="I870" s="5">
        <v>32</v>
      </c>
      <c r="J870" s="5">
        <v>313</v>
      </c>
      <c r="K870" s="5" t="s">
        <v>11</v>
      </c>
      <c r="L870" s="5" t="e">
        <f>IF(#REF!=#REF!,IF(K870="Stroke",IF(K871="Stroke",IF((J871-J870)&lt;0,1000+J871-J870,J871-J870),""),""),"")</f>
        <v>#REF!</v>
      </c>
      <c r="M870" s="5" t="s">
        <v>1</v>
      </c>
      <c r="N870" s="5" t="s">
        <v>2</v>
      </c>
      <c r="O870" s="5">
        <v>6</v>
      </c>
      <c r="P870" s="5" t="e">
        <f>IF(#REF!=#REF!,IF(K870="Stroke",IF(K871="Stroke",IF(#REF!=#REF!,IF(Q870=Q871,IF((J871-J870)&lt;0,1000+J871-J870-O870,J871-J870-O870),""),""),""),""),"")</f>
        <v>#REF!</v>
      </c>
      <c r="Q870" s="5">
        <v>1</v>
      </c>
      <c r="R870" s="5" t="e">
        <f>IF(#REF!&lt;&gt;#REF!,COUNTIFS($K$112:$K$1378,$K$112,#REF!,#REF!),"")</f>
        <v>#REF!</v>
      </c>
      <c r="S870" s="5" t="e">
        <f>IF(AND(#REF!&lt;&gt;#REF!,#REF!=#REF!,M870="positive",M871="negative"),1,"")</f>
        <v>#REF!</v>
      </c>
      <c r="T870" s="5" t="e">
        <f>IF(AND(#REF!=#REF!,K:K="stroke",M:M="positive",S870&lt;&gt;"1"),1,"")</f>
        <v>#REF!</v>
      </c>
      <c r="U870" s="5" t="e">
        <f>IF((AND(R870&lt;&gt;"",W870&lt;&gt;1,K:K="stroke",M:M="negative",#REF!=#REF!)),IF(W870&lt;&gt;0,"",1),"")</f>
        <v>#REF!</v>
      </c>
      <c r="V870" s="5" t="e">
        <f t="shared" si="56"/>
        <v>#REF!</v>
      </c>
      <c r="W870" s="5" t="e">
        <f>IF(#REF!&lt;&gt;#REF!,COUNTIFS($K$112:$K$1378,"up",#REF!,#REF!),"")</f>
        <v>#REF!</v>
      </c>
      <c r="X870" s="5" t="e">
        <f>IF(#REF!&lt;&gt;#REF!,COUNTIFS($K$112:$K$1378,"SRS",#REF!,#REF!),"")</f>
        <v>#REF!</v>
      </c>
      <c r="Y870" s="5" t="e">
        <f>IF(R870&lt;&gt;"",IF(R870=1,"",COUNTIFS($O$112:$O$1378,"&gt;40",#REF!,#REF!)),"")</f>
        <v>#REF!</v>
      </c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 s="5" customFormat="1">
      <c r="A871" s="1">
        <f t="shared" si="57"/>
        <v>54392</v>
      </c>
      <c r="B871" s="2" t="str">
        <f t="shared" si="58"/>
        <v>201712115632</v>
      </c>
      <c r="C871" s="1" t="str">
        <f t="shared" si="59"/>
        <v>2017121</v>
      </c>
      <c r="D871" s="1">
        <v>2017</v>
      </c>
      <c r="E871" s="1">
        <v>12</v>
      </c>
      <c r="F871" s="1">
        <v>1</v>
      </c>
      <c r="G871" s="1">
        <v>15</v>
      </c>
      <c r="H871" s="1">
        <v>6</v>
      </c>
      <c r="I871" s="1">
        <v>32</v>
      </c>
      <c r="J871" s="1">
        <v>341</v>
      </c>
      <c r="K871" s="1" t="s">
        <v>11</v>
      </c>
      <c r="L871" s="1" t="e">
        <f>IF(#REF!=#REF!,IF(K871="Stroke",IF(K872="Stroke",IF((J872-J871)&lt;0,1000+J872-J871,J872-J871),""),""),"")</f>
        <v>#REF!</v>
      </c>
      <c r="M871" s="1" t="s">
        <v>1</v>
      </c>
      <c r="N871" s="1" t="s">
        <v>2</v>
      </c>
      <c r="O871" s="1">
        <v>17</v>
      </c>
      <c r="P871" s="1" t="e">
        <f>IF(#REF!=#REF!,IF(K871="Stroke",IF(K872="Stroke",IF(#REF!=#REF!,IF(Q871=Q872,IF((J872-J871)&lt;0,1000+J872-J871-O871,J872-J871-O871),""),""),""),""),"")</f>
        <v>#REF!</v>
      </c>
      <c r="Q871" s="1">
        <v>1</v>
      </c>
      <c r="R871" s="1" t="e">
        <f>IF(#REF!&lt;&gt;#REF!,COUNTIFS($K$112:$K$1378,$K$112,#REF!,#REF!),"")</f>
        <v>#REF!</v>
      </c>
      <c r="S871" s="1" t="e">
        <f>IF(AND(#REF!&lt;&gt;#REF!,#REF!=#REF!,M871="positive",M872="negative"),1,"")</f>
        <v>#REF!</v>
      </c>
      <c r="T871" s="1" t="e">
        <f>IF(AND(#REF!=#REF!,K:K="stroke",M:M="positive",S871&lt;&gt;"1"),1,"")</f>
        <v>#REF!</v>
      </c>
      <c r="U871" s="1" t="e">
        <f>IF((AND(R871&lt;&gt;"",W871&lt;&gt;1,K:K="stroke",M:M="negative",#REF!=#REF!)),IF(W871&lt;&gt;0,"",1),"")</f>
        <v>#REF!</v>
      </c>
      <c r="V871" s="1" t="e">
        <f t="shared" si="56"/>
        <v>#REF!</v>
      </c>
      <c r="W871" s="1" t="e">
        <f>IF(#REF!&lt;&gt;#REF!,COUNTIFS($K$112:$K$1378,"up",#REF!,#REF!),"")</f>
        <v>#REF!</v>
      </c>
      <c r="X871" s="1" t="e">
        <f>IF(#REF!&lt;&gt;#REF!,COUNTIFS($K$112:$K$1378,"SRS",#REF!,#REF!),"")</f>
        <v>#REF!</v>
      </c>
      <c r="Y871" s="1" t="e">
        <f>IF(R871&lt;&gt;"",IF(R871=1,"",COUNTIFS($O$112:$O$1378,"&gt;40",#REF!,#REF!)),"")</f>
        <v>#REF!</v>
      </c>
      <c r="Z871" s="1" t="s">
        <v>15</v>
      </c>
      <c r="AA871" s="1"/>
      <c r="AB871" s="1"/>
      <c r="AC871" s="1"/>
      <c r="AD871" s="1"/>
      <c r="AE871" s="1"/>
      <c r="AF871" s="1"/>
      <c r="AG871" s="1"/>
      <c r="AH871" s="1"/>
    </row>
    <row r="872" spans="1:34" s="5" customFormat="1">
      <c r="A872" s="1">
        <f t="shared" si="57"/>
        <v>54392</v>
      </c>
      <c r="B872" s="2" t="str">
        <f t="shared" si="58"/>
        <v>201712115632</v>
      </c>
      <c r="C872" s="1" t="str">
        <f t="shared" si="59"/>
        <v>2017121</v>
      </c>
      <c r="D872" s="1">
        <v>2017</v>
      </c>
      <c r="E872" s="1">
        <v>12</v>
      </c>
      <c r="F872" s="1">
        <v>1</v>
      </c>
      <c r="G872" s="1">
        <v>15</v>
      </c>
      <c r="H872" s="1">
        <v>6</v>
      </c>
      <c r="I872" s="1">
        <v>32</v>
      </c>
      <c r="J872" s="1">
        <v>404</v>
      </c>
      <c r="K872" s="1" t="s">
        <v>11</v>
      </c>
      <c r="L872" s="1" t="e">
        <f>IF(#REF!=#REF!,IF(K872="Stroke",IF(K873="Stroke",IF((J873-J872)&lt;0,1000+J873-J872,J873-J872),""),""),"")</f>
        <v>#REF!</v>
      </c>
      <c r="M872" s="1" t="s">
        <v>1</v>
      </c>
      <c r="N872" s="1" t="s">
        <v>2</v>
      </c>
      <c r="O872" s="1">
        <v>5</v>
      </c>
      <c r="P872" s="1" t="e">
        <f>IF(#REF!=#REF!,IF(K872="Stroke",IF(K873="Stroke",IF(#REF!=#REF!,IF(Q872=Q873,IF((J873-J872)&lt;0,1000+J873-J872-O872,J873-J872-O872),""),""),""),""),"")</f>
        <v>#REF!</v>
      </c>
      <c r="Q872" s="1">
        <v>1</v>
      </c>
      <c r="R872" s="1" t="e">
        <f>IF(#REF!&lt;&gt;#REF!,COUNTIFS($K$112:$K$1378,$K$112,#REF!,#REF!),"")</f>
        <v>#REF!</v>
      </c>
      <c r="S872" s="1" t="e">
        <f>IF(AND(#REF!&lt;&gt;#REF!,#REF!=#REF!,M872="positive",M873="negative"),1,"")</f>
        <v>#REF!</v>
      </c>
      <c r="T872" s="1" t="e">
        <f>IF(AND(#REF!=#REF!,K:K="stroke",M:M="positive",S872&lt;&gt;"1"),1,"")</f>
        <v>#REF!</v>
      </c>
      <c r="U872" s="1" t="e">
        <f>IF((AND(R872&lt;&gt;"",W872&lt;&gt;1,K:K="stroke",M:M="negative",#REF!=#REF!)),IF(W872&lt;&gt;0,"",1),"")</f>
        <v>#REF!</v>
      </c>
      <c r="V872" s="1" t="e">
        <f t="shared" si="56"/>
        <v>#REF!</v>
      </c>
      <c r="W872" s="1" t="e">
        <f>IF(#REF!&lt;&gt;#REF!,COUNTIFS($K$112:$K$1378,"up",#REF!,#REF!),"")</f>
        <v>#REF!</v>
      </c>
      <c r="X872" s="1" t="e">
        <f>IF(#REF!&lt;&gt;#REF!,COUNTIFS($K$112:$K$1378,"SRS",#REF!,#REF!),"")</f>
        <v>#REF!</v>
      </c>
      <c r="Y872" s="1" t="e">
        <f>IF(R872&lt;&gt;"",IF(R872=1,"",COUNTIFS($O$112:$O$1378,"&gt;40",#REF!,#REF!)),"")</f>
        <v>#REF!</v>
      </c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>
      <c r="A873" s="1">
        <f t="shared" si="57"/>
        <v>54392</v>
      </c>
      <c r="B873" s="2" t="str">
        <f t="shared" si="58"/>
        <v>201712115632</v>
      </c>
      <c r="C873" s="1" t="str">
        <f t="shared" si="59"/>
        <v>2017121</v>
      </c>
      <c r="D873" s="1">
        <v>2017</v>
      </c>
      <c r="E873" s="1">
        <v>12</v>
      </c>
      <c r="F873" s="1">
        <v>1</v>
      </c>
      <c r="G873" s="1">
        <v>15</v>
      </c>
      <c r="H873" s="1">
        <v>6</v>
      </c>
      <c r="I873" s="1">
        <v>32</v>
      </c>
      <c r="J873" s="1">
        <v>466</v>
      </c>
      <c r="K873" s="1" t="s">
        <v>9</v>
      </c>
      <c r="L873" s="1" t="e">
        <f>IF(#REF!=#REF!,IF(K873="Stroke",IF(K874="Stroke",IF((J874-J873)&lt;0,1000+J874-J873,J874-J873),""),""),"")</f>
        <v>#REF!</v>
      </c>
      <c r="M873" s="1" t="s">
        <v>1</v>
      </c>
      <c r="N873" s="1" t="s">
        <v>2</v>
      </c>
      <c r="P873" s="1" t="e">
        <f>IF(#REF!=#REF!,IF(K873="Stroke",IF(K874="Stroke",IF(#REF!=#REF!,IF(Q873=Q874,IF((J874-J873)&lt;0,1000+J874-J873-O873,J874-J873-O873),""),""),""),""),"")</f>
        <v>#REF!</v>
      </c>
      <c r="R873" s="1" t="e">
        <f>IF(#REF!&lt;&gt;#REF!,COUNTIFS($K$112:$K$1378,$K$112,#REF!,#REF!),"")</f>
        <v>#REF!</v>
      </c>
      <c r="S873" s="1" t="e">
        <f>IF(AND(#REF!&lt;&gt;#REF!,#REF!=#REF!,M873="positive",M874="negative"),1,"")</f>
        <v>#REF!</v>
      </c>
      <c r="T873" s="1" t="e">
        <f>IF(AND(#REF!=#REF!,K:K="stroke",M:M="positive",S873&lt;&gt;"1"),1,"")</f>
        <v>#REF!</v>
      </c>
      <c r="U873" s="1" t="e">
        <f>IF((AND(R873&lt;&gt;"",W873&lt;&gt;1,K:K="stroke",M:M="negative",#REF!=#REF!)),IF(W873&lt;&gt;0,"",1),"")</f>
        <v>#REF!</v>
      </c>
      <c r="V873" s="1" t="e">
        <f t="shared" si="56"/>
        <v>#REF!</v>
      </c>
      <c r="W873" s="1" t="e">
        <f>IF(#REF!&lt;&gt;#REF!,COUNTIFS($K$112:$K$1378,"up",#REF!,#REF!),"")</f>
        <v>#REF!</v>
      </c>
      <c r="X873" s="1" t="e">
        <f>IF(#REF!&lt;&gt;#REF!,COUNTIFS($K$112:$K$1378,"SRS",#REF!,#REF!),"")</f>
        <v>#REF!</v>
      </c>
      <c r="Y873" s="1" t="e">
        <f>IF(R873&lt;&gt;"",IF(R873=1,"",COUNTIFS($O$112:$O$1378,"&gt;40",#REF!,#REF!)),"")</f>
        <v>#REF!</v>
      </c>
    </row>
    <row r="874" spans="1:34">
      <c r="A874" s="5">
        <f t="shared" si="57"/>
        <v>54414</v>
      </c>
      <c r="B874" s="6" t="str">
        <f t="shared" si="58"/>
        <v>201712115654</v>
      </c>
      <c r="C874" s="5" t="str">
        <f t="shared" si="59"/>
        <v>2017121</v>
      </c>
      <c r="D874" s="5">
        <v>2017</v>
      </c>
      <c r="E874" s="5">
        <v>12</v>
      </c>
      <c r="F874" s="5">
        <v>1</v>
      </c>
      <c r="G874" s="5">
        <v>15</v>
      </c>
      <c r="H874" s="5">
        <v>6</v>
      </c>
      <c r="I874" s="5">
        <v>54</v>
      </c>
      <c r="J874" s="5">
        <v>172</v>
      </c>
      <c r="K874" s="5" t="s">
        <v>11</v>
      </c>
      <c r="L874" s="5" t="e">
        <f>IF(#REF!=#REF!,IF(K874="Stroke",IF(K875="Stroke",IF((J875-J874)&lt;0,1000+J875-J874,J875-J874),""),""),"")</f>
        <v>#REF!</v>
      </c>
      <c r="M874" s="5" t="s">
        <v>1</v>
      </c>
      <c r="N874" s="5" t="s">
        <v>2</v>
      </c>
      <c r="O874" s="5">
        <v>6</v>
      </c>
      <c r="P874" s="5" t="e">
        <f>IF(#REF!=#REF!,IF(K874="Stroke",IF(K875="Stroke",IF(#REF!=#REF!,IF(Q874=Q875,IF((J875-J874)&lt;0,1000+J875-J874-O874,J875-J874-O874),""),""),""),""),"")</f>
        <v>#REF!</v>
      </c>
      <c r="Q874" s="5">
        <v>1</v>
      </c>
      <c r="R874" s="5" t="e">
        <f>IF(#REF!&lt;&gt;#REF!,COUNTIFS($K$112:$K$1378,$K$112,#REF!,#REF!),"")</f>
        <v>#REF!</v>
      </c>
      <c r="S874" s="5" t="e">
        <f>IF(AND(#REF!&lt;&gt;#REF!,#REF!=#REF!,M874="positive",M875="negative"),1,"")</f>
        <v>#REF!</v>
      </c>
      <c r="T874" s="5" t="e">
        <f>IF(AND(#REF!=#REF!,K:K="stroke",M:M="positive",S874&lt;&gt;"1"),1,"")</f>
        <v>#REF!</v>
      </c>
      <c r="U874" s="5" t="e">
        <f>IF((AND(R874&lt;&gt;"",W874&lt;&gt;1,K:K="stroke",M:M="negative",#REF!=#REF!)),IF(W874&lt;&gt;0,"",1),"")</f>
        <v>#REF!</v>
      </c>
      <c r="V874" s="5" t="e">
        <f t="shared" si="56"/>
        <v>#REF!</v>
      </c>
      <c r="W874" s="5" t="e">
        <f>IF(#REF!&lt;&gt;#REF!,COUNTIFS($K$112:$K$1378,"up",#REF!,#REF!),"")</f>
        <v>#REF!</v>
      </c>
      <c r="X874" s="5" t="e">
        <f>IF(#REF!&lt;&gt;#REF!,COUNTIFS($K$112:$K$1378,"SRS",#REF!,#REF!),"")</f>
        <v>#REF!</v>
      </c>
      <c r="Y874" s="5" t="e">
        <f>IF(R874&lt;&gt;"",IF(R874=1,"",COUNTIFS($O$112:$O$1378,"&gt;40",#REF!,#REF!)),"")</f>
        <v>#REF!</v>
      </c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>
      <c r="A875" s="1">
        <f t="shared" si="57"/>
        <v>54414</v>
      </c>
      <c r="B875" s="2" t="str">
        <f t="shared" si="58"/>
        <v>201712115654</v>
      </c>
      <c r="C875" s="1" t="str">
        <f t="shared" si="59"/>
        <v>2017121</v>
      </c>
      <c r="D875" s="1">
        <v>2017</v>
      </c>
      <c r="E875" s="1">
        <v>12</v>
      </c>
      <c r="F875" s="1">
        <v>1</v>
      </c>
      <c r="G875" s="1">
        <v>15</v>
      </c>
      <c r="H875" s="1">
        <v>6</v>
      </c>
      <c r="I875" s="1">
        <v>54</v>
      </c>
      <c r="J875" s="1">
        <v>189</v>
      </c>
      <c r="K875" s="1" t="s">
        <v>11</v>
      </c>
      <c r="L875" s="1" t="e">
        <f>IF(#REF!=#REF!,IF(K875="Stroke",IF(K876="Stroke",IF((J876-J875)&lt;0,1000+J876-J875,J876-J875),""),""),"")</f>
        <v>#REF!</v>
      </c>
      <c r="M875" s="1" t="s">
        <v>1</v>
      </c>
      <c r="N875" s="1" t="s">
        <v>2</v>
      </c>
      <c r="O875" s="1">
        <v>1</v>
      </c>
      <c r="P875" s="1" t="e">
        <f>IF(#REF!=#REF!,IF(K875="Stroke",IF(K876="Stroke",IF(#REF!=#REF!,IF(Q875=Q876,IF((J876-J875)&lt;0,1000+J876-J875-O875,J876-J875-O875),""),""),""),""),"")</f>
        <v>#REF!</v>
      </c>
      <c r="Q875" s="1">
        <v>1</v>
      </c>
      <c r="R875" s="1" t="e">
        <f>IF(#REF!&lt;&gt;#REF!,COUNTIFS($K$112:$K$1378,$K$112,#REF!,#REF!),"")</f>
        <v>#REF!</v>
      </c>
      <c r="S875" s="1" t="e">
        <f>IF(AND(#REF!&lt;&gt;#REF!,#REF!=#REF!,M875="positive",M876="negative"),1,"")</f>
        <v>#REF!</v>
      </c>
      <c r="T875" s="1" t="e">
        <f>IF(AND(#REF!=#REF!,K:K="stroke",M:M="positive",S875&lt;&gt;"1"),1,"")</f>
        <v>#REF!</v>
      </c>
      <c r="U875" s="1" t="e">
        <f>IF((AND(R875&lt;&gt;"",W875&lt;&gt;1,K:K="stroke",M:M="negative",#REF!=#REF!)),IF(W875&lt;&gt;0,"",1),"")</f>
        <v>#REF!</v>
      </c>
      <c r="V875" s="1" t="e">
        <f t="shared" si="56"/>
        <v>#REF!</v>
      </c>
      <c r="W875" s="1" t="e">
        <f>IF(#REF!&lt;&gt;#REF!,COUNTIFS($K$112:$K$1378,"up",#REF!,#REF!),"")</f>
        <v>#REF!</v>
      </c>
      <c r="X875" s="1" t="e">
        <f>IF(#REF!&lt;&gt;#REF!,COUNTIFS($K$112:$K$1378,"SRS",#REF!,#REF!),"")</f>
        <v>#REF!</v>
      </c>
      <c r="Y875" s="1" t="e">
        <f>IF(R875&lt;&gt;"",IF(R875=1,"",COUNTIFS($O$112:$O$1378,"&gt;40",#REF!,#REF!)),"")</f>
        <v>#REF!</v>
      </c>
    </row>
    <row r="876" spans="1:34">
      <c r="A876" s="1">
        <f t="shared" si="57"/>
        <v>54414</v>
      </c>
      <c r="B876" s="2" t="str">
        <f t="shared" si="58"/>
        <v>201712115654</v>
      </c>
      <c r="C876" s="1" t="str">
        <f t="shared" si="59"/>
        <v>2017121</v>
      </c>
      <c r="D876" s="1">
        <v>2017</v>
      </c>
      <c r="E876" s="1">
        <v>12</v>
      </c>
      <c r="F876" s="1">
        <v>1</v>
      </c>
      <c r="G876" s="1">
        <v>15</v>
      </c>
      <c r="H876" s="1">
        <v>6</v>
      </c>
      <c r="I876" s="1">
        <v>54</v>
      </c>
      <c r="J876" s="1">
        <v>201</v>
      </c>
      <c r="K876" s="1" t="s">
        <v>11</v>
      </c>
      <c r="L876" s="1" t="e">
        <f>IF(#REF!=#REF!,IF(K876="Stroke",IF(K877="Stroke",IF((J877-J876)&lt;0,1000+J877-J876,J877-J876),""),""),"")</f>
        <v>#REF!</v>
      </c>
      <c r="M876" s="1" t="s">
        <v>1</v>
      </c>
      <c r="N876" s="1" t="s">
        <v>2</v>
      </c>
      <c r="O876" s="1">
        <v>2</v>
      </c>
      <c r="P876" s="1" t="e">
        <f>IF(#REF!=#REF!,IF(K876="Stroke",IF(K877="Stroke",IF(#REF!=#REF!,IF(Q876=Q877,IF((J877-J876)&lt;0,1000+J877-J876-O876,J877-J876-O876),""),""),""),""),"")</f>
        <v>#REF!</v>
      </c>
      <c r="Q876" s="1">
        <v>1</v>
      </c>
      <c r="R876" s="1" t="e">
        <f>IF(#REF!&lt;&gt;#REF!,COUNTIFS($K$112:$K$1378,$K$112,#REF!,#REF!),"")</f>
        <v>#REF!</v>
      </c>
      <c r="S876" s="1" t="e">
        <f>IF(AND(#REF!&lt;&gt;#REF!,#REF!=#REF!,M876="positive",M877="negative"),1,"")</f>
        <v>#REF!</v>
      </c>
      <c r="T876" s="1" t="e">
        <f>IF(AND(#REF!=#REF!,K:K="stroke",M:M="positive",S876&lt;&gt;"1"),1,"")</f>
        <v>#REF!</v>
      </c>
      <c r="U876" s="1" t="e">
        <f>IF((AND(R876&lt;&gt;"",W876&lt;&gt;1,K:K="stroke",M:M="negative",#REF!=#REF!)),IF(W876&lt;&gt;0,"",1),"")</f>
        <v>#REF!</v>
      </c>
      <c r="V876" s="1" t="e">
        <f t="shared" si="56"/>
        <v>#REF!</v>
      </c>
      <c r="W876" s="1" t="e">
        <f>IF(#REF!&lt;&gt;#REF!,COUNTIFS($K$112:$K$1378,"up",#REF!,#REF!),"")</f>
        <v>#REF!</v>
      </c>
      <c r="X876" s="1" t="e">
        <f>IF(#REF!&lt;&gt;#REF!,COUNTIFS($K$112:$K$1378,"SRS",#REF!,#REF!),"")</f>
        <v>#REF!</v>
      </c>
      <c r="Y876" s="1" t="e">
        <f>IF(R876&lt;&gt;"",IF(R876=1,"",COUNTIFS($O$112:$O$1378,"&gt;40",#REF!,#REF!)),"")</f>
        <v>#REF!</v>
      </c>
    </row>
    <row r="877" spans="1:34">
      <c r="A877" s="1">
        <f t="shared" si="57"/>
        <v>54414</v>
      </c>
      <c r="B877" s="2" t="str">
        <f t="shared" si="58"/>
        <v>201712115654</v>
      </c>
      <c r="C877" s="1" t="str">
        <f t="shared" si="59"/>
        <v>2017121</v>
      </c>
      <c r="D877" s="1">
        <v>2017</v>
      </c>
      <c r="E877" s="1">
        <v>12</v>
      </c>
      <c r="F877" s="1">
        <v>1</v>
      </c>
      <c r="G877" s="1">
        <v>15</v>
      </c>
      <c r="H877" s="1">
        <v>6</v>
      </c>
      <c r="I877" s="1">
        <v>54</v>
      </c>
      <c r="J877" s="1">
        <v>220</v>
      </c>
      <c r="K877" s="1" t="s">
        <v>11</v>
      </c>
      <c r="L877" s="1" t="e">
        <f>IF(#REF!=#REF!,IF(K877="Stroke",IF(K878="Stroke",IF((J878-J877)&lt;0,1000+J878-J877,J878-J877),""),""),"")</f>
        <v>#REF!</v>
      </c>
      <c r="M877" s="1" t="s">
        <v>1</v>
      </c>
      <c r="N877" s="1" t="s">
        <v>2</v>
      </c>
      <c r="O877" s="1">
        <v>213</v>
      </c>
      <c r="P877" s="1" t="e">
        <f>IF(#REF!=#REF!,IF(K877="Stroke",IF(K878="Stroke",IF(#REF!=#REF!,IF(Q877=Q878,IF((J878-J877)&lt;0,1000+J878-J877-O877,J878-J877-O877),""),""),""),""),"")</f>
        <v>#REF!</v>
      </c>
      <c r="Q877" s="1">
        <v>1</v>
      </c>
      <c r="R877" s="1" t="e">
        <f>IF(#REF!&lt;&gt;#REF!,COUNTIFS($K$112:$K$1378,$K$112,#REF!,#REF!),"")</f>
        <v>#REF!</v>
      </c>
      <c r="S877" s="1" t="e">
        <f>IF(AND(#REF!&lt;&gt;#REF!,#REF!=#REF!,M877="positive",M878="negative"),1,"")</f>
        <v>#REF!</v>
      </c>
      <c r="T877" s="1" t="e">
        <f>IF(AND(#REF!=#REF!,K:K="stroke",M:M="positive",S877&lt;&gt;"1"),1,"")</f>
        <v>#REF!</v>
      </c>
      <c r="U877" s="1" t="e">
        <f>IF((AND(R877&lt;&gt;"",W877&lt;&gt;1,K:K="stroke",M:M="negative",#REF!=#REF!)),IF(W877&lt;&gt;0,"",1),"")</f>
        <v>#REF!</v>
      </c>
      <c r="V877" s="1" t="e">
        <f t="shared" si="56"/>
        <v>#REF!</v>
      </c>
      <c r="W877" s="1" t="e">
        <f>IF(#REF!&lt;&gt;#REF!,COUNTIFS($K$112:$K$1378,"up",#REF!,#REF!),"")</f>
        <v>#REF!</v>
      </c>
      <c r="X877" s="1" t="e">
        <f>IF(#REF!&lt;&gt;#REF!,COUNTIFS($K$112:$K$1378,"SRS",#REF!,#REF!),"")</f>
        <v>#REF!</v>
      </c>
      <c r="Y877" s="1" t="e">
        <f>IF(R877&lt;&gt;"",IF(R877=1,"",COUNTIFS($O$112:$O$1378,"&gt;40",#REF!,#REF!)),"")</f>
        <v>#REF!</v>
      </c>
    </row>
    <row r="878" spans="1:34">
      <c r="A878" s="5">
        <f t="shared" si="57"/>
        <v>56339</v>
      </c>
      <c r="B878" s="6" t="str">
        <f t="shared" si="58"/>
        <v>2017121153859</v>
      </c>
      <c r="C878" s="5" t="str">
        <f t="shared" si="59"/>
        <v>2017121</v>
      </c>
      <c r="D878" s="5">
        <v>2017</v>
      </c>
      <c r="E878" s="5">
        <v>12</v>
      </c>
      <c r="F878" s="5">
        <v>1</v>
      </c>
      <c r="G878" s="5">
        <v>15</v>
      </c>
      <c r="H878" s="5">
        <v>38</v>
      </c>
      <c r="I878" s="5">
        <v>59</v>
      </c>
      <c r="J878" s="5">
        <v>835</v>
      </c>
      <c r="K878" s="5" t="s">
        <v>9</v>
      </c>
      <c r="L878" s="5" t="e">
        <f>IF(#REF!=#REF!,IF(K878="Stroke",IF(K879="Stroke",IF((J879-J878)&lt;0,1000+J879-J878,J879-J878),""),""),"")</f>
        <v>#REF!</v>
      </c>
      <c r="M878" s="5" t="s">
        <v>1</v>
      </c>
      <c r="N878" s="5" t="s">
        <v>2</v>
      </c>
      <c r="O878" s="5"/>
      <c r="P878" s="5" t="e">
        <f>IF(#REF!=#REF!,IF(K878="Stroke",IF(K879="Stroke",IF(#REF!=#REF!,IF(Q878=Q879,IF((J879-J878)&lt;0,1000+J879-J878-O878,J879-J878-O878),""),""),""),""),"")</f>
        <v>#REF!</v>
      </c>
      <c r="Q878" s="5"/>
      <c r="R878" s="5" t="e">
        <f>IF(#REF!&lt;&gt;#REF!,COUNTIFS($K$112:$K$1378,$K$112,#REF!,#REF!),"")</f>
        <v>#REF!</v>
      </c>
      <c r="S878" s="5" t="e">
        <f>IF(AND(#REF!&lt;&gt;#REF!,#REF!=#REF!,M878="positive",M879="negative"),1,"")</f>
        <v>#REF!</v>
      </c>
      <c r="T878" s="5" t="e">
        <f>IF(AND(#REF!=#REF!,K:K="stroke",M:M="positive",S878&lt;&gt;"1"),1,"")</f>
        <v>#REF!</v>
      </c>
      <c r="U878" s="5" t="e">
        <f>IF((AND(R878&lt;&gt;"",W878&lt;&gt;1,K:K="stroke",M:M="negative",#REF!=#REF!)),IF(W878&lt;&gt;0,"",1),"")</f>
        <v>#REF!</v>
      </c>
      <c r="V878" s="5" t="e">
        <f t="shared" ref="V878:V941" si="60">IF(R878="","",(SUM(S878:U878)+W878))</f>
        <v>#REF!</v>
      </c>
      <c r="W878" s="5" t="e">
        <f>IF(#REF!&lt;&gt;#REF!,COUNTIFS($K$112:$K$1378,"up",#REF!,#REF!),"")</f>
        <v>#REF!</v>
      </c>
      <c r="X878" s="5" t="e">
        <f>IF(#REF!&lt;&gt;#REF!,COUNTIFS($K$112:$K$1378,"SRS",#REF!,#REF!),"")</f>
        <v>#REF!</v>
      </c>
      <c r="Y878" s="5" t="e">
        <f>IF(R878&lt;&gt;"",IF(R878=1,"",COUNTIFS($O$112:$O$1378,"&gt;40",#REF!,#REF!)),"")</f>
        <v>#REF!</v>
      </c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>
      <c r="A879" s="11">
        <f t="shared" si="57"/>
        <v>56339</v>
      </c>
      <c r="B879" s="16" t="str">
        <f t="shared" si="58"/>
        <v>2017121153859</v>
      </c>
      <c r="C879" s="11" t="str">
        <f t="shared" si="59"/>
        <v>2017121</v>
      </c>
      <c r="D879" s="11">
        <v>2017</v>
      </c>
      <c r="E879" s="11">
        <v>12</v>
      </c>
      <c r="F879" s="11">
        <v>1</v>
      </c>
      <c r="G879" s="11">
        <v>15</v>
      </c>
      <c r="H879" s="11">
        <v>38</v>
      </c>
      <c r="I879" s="11">
        <v>59</v>
      </c>
      <c r="J879" s="11">
        <v>963</v>
      </c>
      <c r="K879" s="11" t="s">
        <v>11</v>
      </c>
      <c r="L879" s="1" t="e">
        <f>IF(#REF!=#REF!,IF(K879="Stroke",IF(K880="Stroke",IF((J880-J879)&lt;0,1000+J880-J879,J880-J879),""),""),"")</f>
        <v>#REF!</v>
      </c>
      <c r="M879" s="11" t="s">
        <v>1</v>
      </c>
      <c r="N879" s="11" t="s">
        <v>2</v>
      </c>
      <c r="O879" s="11">
        <v>9</v>
      </c>
      <c r="P879" s="1" t="e">
        <f>IF(#REF!=#REF!,IF(K879="Stroke",IF(K880="Stroke",IF(#REF!=#REF!,IF(Q879=Q880,IF((J880-J879)&lt;0,1000+J880-J879-O879,J880-J879-O879),""),""),""),""),"")</f>
        <v>#REF!</v>
      </c>
      <c r="Q879" s="11">
        <v>1</v>
      </c>
      <c r="R879" s="1" t="e">
        <f>IF(#REF!&lt;&gt;#REF!,COUNTIFS($K$112:$K$1378,$K$112,#REF!,#REF!),"")</f>
        <v>#REF!</v>
      </c>
      <c r="S879" s="1" t="e">
        <f>IF(AND(#REF!&lt;&gt;#REF!,#REF!=#REF!,M879="positive",M880="negative"),1,"")</f>
        <v>#REF!</v>
      </c>
      <c r="T879" s="1" t="e">
        <f>IF(AND(#REF!=#REF!,K:K="stroke",M:M="positive",S879&lt;&gt;"1"),1,"")</f>
        <v>#REF!</v>
      </c>
      <c r="U879" s="1" t="e">
        <f>IF((AND(R879&lt;&gt;"",W879&lt;&gt;1,K:K="stroke",M:M="negative",#REF!=#REF!)),IF(W879&lt;&gt;0,"",1),"")</f>
        <v>#REF!</v>
      </c>
      <c r="V879" s="1" t="e">
        <f t="shared" si="60"/>
        <v>#REF!</v>
      </c>
      <c r="W879" s="1" t="e">
        <f>IF(#REF!&lt;&gt;#REF!,COUNTIFS($K$112:$K$1378,"up",#REF!,#REF!),"")</f>
        <v>#REF!</v>
      </c>
      <c r="X879" s="1" t="e">
        <f>IF(#REF!&lt;&gt;#REF!,COUNTIFS($K$112:$K$1378,"SRS",#REF!,#REF!),"")</f>
        <v>#REF!</v>
      </c>
      <c r="Y879" s="1" t="e">
        <f>IF(R879&lt;&gt;"",IF(R879=1,"",COUNTIFS($O$112:$O$1378,"&gt;40",#REF!,#REF!)),"")</f>
        <v>#REF!</v>
      </c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 spans="1:34">
      <c r="A880" s="5">
        <f t="shared" si="57"/>
        <v>56413</v>
      </c>
      <c r="B880" s="6" t="str">
        <f t="shared" si="58"/>
        <v>2017121154013</v>
      </c>
      <c r="C880" s="5" t="str">
        <f t="shared" si="59"/>
        <v>2017121</v>
      </c>
      <c r="D880" s="5">
        <v>2017</v>
      </c>
      <c r="E880" s="5">
        <v>12</v>
      </c>
      <c r="F880" s="5">
        <v>1</v>
      </c>
      <c r="G880" s="5">
        <v>15</v>
      </c>
      <c r="H880" s="5">
        <v>40</v>
      </c>
      <c r="I880" s="5">
        <v>13</v>
      </c>
      <c r="J880" s="5">
        <v>75</v>
      </c>
      <c r="K880" s="5" t="s">
        <v>11</v>
      </c>
      <c r="L880" s="5" t="e">
        <f>IF(#REF!=#REF!,IF(K880="Stroke",IF(K881="Stroke",IF((J881-J880)&lt;0,1000+J881-J880,J881-J880),""),""),"")</f>
        <v>#REF!</v>
      </c>
      <c r="M880" s="5" t="s">
        <v>29</v>
      </c>
      <c r="N880" s="5" t="s">
        <v>2</v>
      </c>
      <c r="O880" s="5">
        <v>3</v>
      </c>
      <c r="P880" s="5" t="e">
        <f>IF(#REF!=#REF!,IF(K880="Stroke",IF(K881="Stroke",IF(#REF!=#REF!,IF(Q880=Q881,IF((J881-J880)&lt;0,1000+J881-J880-O880,J881-J880-O880),""),""),""),""),"")</f>
        <v>#REF!</v>
      </c>
      <c r="Q880" s="5">
        <v>1</v>
      </c>
      <c r="R880" s="5" t="e">
        <f>IF(#REF!&lt;&gt;#REF!,COUNTIFS($K$112:$K$1378,$K$112,#REF!,#REF!),"")</f>
        <v>#REF!</v>
      </c>
      <c r="S880" s="5" t="e">
        <f>IF(AND(#REF!&lt;&gt;#REF!,#REF!=#REF!,M880="positive",M881="negative"),1,"")</f>
        <v>#REF!</v>
      </c>
      <c r="T880" s="5" t="e">
        <f>IF(AND(#REF!=#REF!,K:K="stroke",M:M="positive",S880&lt;&gt;"1"),1,"")</f>
        <v>#REF!</v>
      </c>
      <c r="U880" s="5" t="e">
        <f>IF((AND(R880&lt;&gt;"",W880&lt;&gt;1,K:K="stroke",M:M="negative",#REF!=#REF!)),IF(W880&lt;&gt;0,"",1),"")</f>
        <v>#REF!</v>
      </c>
      <c r="V880" s="5" t="e">
        <f t="shared" si="60"/>
        <v>#REF!</v>
      </c>
      <c r="W880" s="5" t="e">
        <f>IF(#REF!&lt;&gt;#REF!,COUNTIFS($K$112:$K$1378,"up",#REF!,#REF!),"")</f>
        <v>#REF!</v>
      </c>
      <c r="X880" s="5" t="e">
        <f>IF(#REF!&lt;&gt;#REF!,COUNTIFS($K$112:$K$1378,"SRS",#REF!,#REF!),"")</f>
        <v>#REF!</v>
      </c>
      <c r="Y880" s="5" t="e">
        <f>IF(R880&lt;&gt;"",IF(R880=1,"",COUNTIFS($O$112:$O$1378,"&gt;40",#REF!,#REF!)),"")</f>
        <v>#REF!</v>
      </c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>
      <c r="A881" s="5">
        <f t="shared" si="57"/>
        <v>67393</v>
      </c>
      <c r="B881" s="6" t="str">
        <f t="shared" si="58"/>
        <v>2017123184313</v>
      </c>
      <c r="C881" s="5" t="str">
        <f t="shared" si="59"/>
        <v>2017123</v>
      </c>
      <c r="D881" s="5">
        <v>2017</v>
      </c>
      <c r="E881" s="5">
        <v>12</v>
      </c>
      <c r="F881" s="5">
        <v>3</v>
      </c>
      <c r="G881" s="5">
        <v>18</v>
      </c>
      <c r="H881" s="5">
        <v>43</v>
      </c>
      <c r="I881" s="5">
        <v>13</v>
      </c>
      <c r="J881" s="5">
        <v>817</v>
      </c>
      <c r="K881" s="5" t="s">
        <v>11</v>
      </c>
      <c r="L881" s="5" t="e">
        <f>IF(#REF!=#REF!,IF(K881="Stroke",IF(K882="Stroke",IF((J882-J881)&lt;0,1000+J882-J881,J882-J881),""),""),"")</f>
        <v>#REF!</v>
      </c>
      <c r="M881" s="5" t="s">
        <v>29</v>
      </c>
      <c r="N881" s="5" t="s">
        <v>2</v>
      </c>
      <c r="O881" s="5">
        <v>90</v>
      </c>
      <c r="P881" s="5" t="e">
        <f>IF(#REF!=#REF!,IF(K881="Stroke",IF(K882="Stroke",IF(#REF!=#REF!,IF(Q881=Q882,IF((J882-J881)&lt;0,1000+J882-J881-O881,J882-J881-O881),""),""),""),""),"")</f>
        <v>#REF!</v>
      </c>
      <c r="Q881" s="5">
        <v>1</v>
      </c>
      <c r="R881" s="5" t="e">
        <f>IF(#REF!&lt;&gt;#REF!,COUNTIFS($K$112:$K$1378,$K$112,#REF!,#REF!),"")</f>
        <v>#REF!</v>
      </c>
      <c r="S881" s="5" t="e">
        <f>IF(AND(#REF!&lt;&gt;#REF!,#REF!=#REF!,M881="positive",M882="negative"),1,"")</f>
        <v>#REF!</v>
      </c>
      <c r="T881" s="5" t="e">
        <f>IF(AND(#REF!=#REF!,K:K="stroke",M:M="positive",S881&lt;&gt;"1"),1,"")</f>
        <v>#REF!</v>
      </c>
      <c r="U881" s="5" t="e">
        <f>IF((AND(R881&lt;&gt;"",W881&lt;&gt;1,K:K="stroke",M:M="negative",#REF!=#REF!)),IF(W881&lt;&gt;0,"",1),"")</f>
        <v>#REF!</v>
      </c>
      <c r="V881" s="5" t="e">
        <f t="shared" si="60"/>
        <v>#REF!</v>
      </c>
      <c r="W881" s="5" t="e">
        <f>IF(#REF!&lt;&gt;#REF!,COUNTIFS($K$112:$K$1378,"up",#REF!,#REF!),"")</f>
        <v>#REF!</v>
      </c>
      <c r="X881" s="5" t="e">
        <f>IF(#REF!&lt;&gt;#REF!,COUNTIFS($K$112:$K$1378,"SRS",#REF!,#REF!),"")</f>
        <v>#REF!</v>
      </c>
      <c r="Y881" s="5" t="e">
        <f>IF(R881&lt;&gt;"",IF(R881=1,"",COUNTIFS($O$112:$O$1378,"&gt;40",#REF!,#REF!)),"")</f>
        <v>#REF!</v>
      </c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 s="5" customFormat="1">
      <c r="A882" s="5">
        <f t="shared" si="57"/>
        <v>67939</v>
      </c>
      <c r="B882" s="6" t="str">
        <f t="shared" si="58"/>
        <v>2017123185219</v>
      </c>
      <c r="C882" s="5" t="str">
        <f t="shared" si="59"/>
        <v>2017123</v>
      </c>
      <c r="D882" s="5">
        <v>2017</v>
      </c>
      <c r="E882" s="5">
        <v>12</v>
      </c>
      <c r="F882" s="5">
        <v>3</v>
      </c>
      <c r="G882" s="5">
        <v>18</v>
      </c>
      <c r="H882" s="5">
        <v>52</v>
      </c>
      <c r="I882" s="5">
        <v>19</v>
      </c>
      <c r="J882" s="5">
        <v>800</v>
      </c>
      <c r="K882" s="5" t="s">
        <v>11</v>
      </c>
      <c r="L882" s="5" t="e">
        <f>IF(#REF!=#REF!,IF(K882="Stroke",IF(K883="Stroke",IF((J883-J882)&lt;0,1000+J883-J882,J883-J882),""),""),"")</f>
        <v>#REF!</v>
      </c>
      <c r="M882" s="5" t="s">
        <v>29</v>
      </c>
      <c r="N882" s="5" t="s">
        <v>2</v>
      </c>
      <c r="O882" s="5">
        <v>567</v>
      </c>
      <c r="P882" s="5" t="e">
        <f>IF(#REF!=#REF!,IF(K882="Stroke",IF(K883="Stroke",IF(#REF!=#REF!,IF(Q882=Q883,IF((J883-J882)&lt;0,1000+J883-J882-O882,J883-J882-O882),""),""),""),""),"")</f>
        <v>#REF!</v>
      </c>
      <c r="Q882" s="5">
        <v>1</v>
      </c>
      <c r="R882" s="5" t="e">
        <f>IF(#REF!&lt;&gt;#REF!,COUNTIFS($K$112:$K$1378,$K$112,#REF!,#REF!),"")</f>
        <v>#REF!</v>
      </c>
      <c r="S882" s="5" t="e">
        <f>IF(AND(#REF!&lt;&gt;#REF!,#REF!=#REF!,M882="positive",M883="negative"),1,"")</f>
        <v>#REF!</v>
      </c>
      <c r="T882" s="5" t="e">
        <f>IF(AND(#REF!=#REF!,K:K="stroke",M:M="positive",S882&lt;&gt;"1"),1,"")</f>
        <v>#REF!</v>
      </c>
      <c r="U882" s="5" t="e">
        <f>IF((AND(R882&lt;&gt;"",W882&lt;&gt;1,K:K="stroke",M:M="negative",#REF!=#REF!)),IF(W882&lt;&gt;0,"",1),"")</f>
        <v>#REF!</v>
      </c>
      <c r="V882" s="5" t="e">
        <f t="shared" si="60"/>
        <v>#REF!</v>
      </c>
      <c r="W882" s="5" t="e">
        <f>IF(#REF!&lt;&gt;#REF!,COUNTIFS($K$112:$K$1378,"up",#REF!,#REF!),"")</f>
        <v>#REF!</v>
      </c>
      <c r="X882" s="5" t="e">
        <f>IF(#REF!&lt;&gt;#REF!,COUNTIFS($K$112:$K$1378,"SRS",#REF!,#REF!),"")</f>
        <v>#REF!</v>
      </c>
      <c r="Y882" s="5" t="e">
        <f>IF(R882&lt;&gt;"",IF(R882=1,"",COUNTIFS($O$112:$O$1378,"&gt;40",#REF!,#REF!)),"")</f>
        <v>#REF!</v>
      </c>
    </row>
    <row r="883" spans="1:34" s="11" customFormat="1">
      <c r="A883" s="5">
        <f t="shared" si="57"/>
        <v>67939</v>
      </c>
      <c r="B883" s="6" t="str">
        <f t="shared" si="58"/>
        <v>2017123185219</v>
      </c>
      <c r="C883" s="5" t="str">
        <f t="shared" si="59"/>
        <v>2017123</v>
      </c>
      <c r="D883" s="5">
        <v>2017</v>
      </c>
      <c r="E883" s="5">
        <v>12</v>
      </c>
      <c r="F883" s="5">
        <v>3</v>
      </c>
      <c r="G883" s="5">
        <v>18</v>
      </c>
      <c r="H883" s="5">
        <v>52</v>
      </c>
      <c r="I883" s="5">
        <v>19</v>
      </c>
      <c r="J883" s="5">
        <v>826</v>
      </c>
      <c r="K883" s="5" t="s">
        <v>17</v>
      </c>
      <c r="L883" s="5" t="e">
        <f>IF(#REF!=#REF!,IF(K883="Stroke",IF(K884="Stroke",IF((J884-J883)&lt;0,1000+J884-J883,J884-J883),""),""),"")</f>
        <v>#REF!</v>
      </c>
      <c r="M883" s="5" t="s">
        <v>1</v>
      </c>
      <c r="N883" s="5" t="s">
        <v>2</v>
      </c>
      <c r="O883" s="5">
        <v>729</v>
      </c>
      <c r="P883" s="5" t="e">
        <f>IF(#REF!=#REF!,IF(K883="Stroke",IF(K884="Stroke",IF(#REF!=#REF!,IF(Q883=Q884,IF((J884-J883)&lt;0,1000+J884-J883-O883,J884-J883-O883),""),""),""),""),"")</f>
        <v>#REF!</v>
      </c>
      <c r="Q883" s="5">
        <v>1</v>
      </c>
      <c r="R883" s="5" t="e">
        <f>IF(#REF!&lt;&gt;#REF!,COUNTIFS($K$112:$K$1378,$K$112,#REF!,#REF!),"")</f>
        <v>#REF!</v>
      </c>
      <c r="S883" s="5" t="e">
        <f>IF(AND(#REF!&lt;&gt;#REF!,#REF!=#REF!,M883="positive",M884="negative"),1,"")</f>
        <v>#REF!</v>
      </c>
      <c r="T883" s="5" t="e">
        <f>IF(AND(#REF!=#REF!,K:K="stroke",M:M="positive",S883&lt;&gt;"1"),1,"")</f>
        <v>#REF!</v>
      </c>
      <c r="U883" s="5" t="e">
        <f>IF((AND(R883&lt;&gt;"",W883&lt;&gt;1,K:K="stroke",M:M="negative",#REF!=#REF!)),IF(W883&lt;&gt;0,"",1),"")</f>
        <v>#REF!</v>
      </c>
      <c r="V883" s="5" t="e">
        <f t="shared" si="60"/>
        <v>#REF!</v>
      </c>
      <c r="W883" s="5" t="e">
        <f>IF(#REF!&lt;&gt;#REF!,COUNTIFS($K$112:$K$1378,"up",#REF!,#REF!),"")</f>
        <v>#REF!</v>
      </c>
      <c r="X883" s="5" t="e">
        <f>IF(#REF!&lt;&gt;#REF!,COUNTIFS($K$112:$K$1378,"SRS",#REF!,#REF!),"")</f>
        <v>#REF!</v>
      </c>
      <c r="Y883" s="5" t="e">
        <f>IF(R883&lt;&gt;"",IF(R883=1,"",COUNTIFS($O$112:$O$1378,"&gt;40",#REF!,#REF!)),"")</f>
        <v>#REF!</v>
      </c>
      <c r="Z883" s="5" t="s">
        <v>78</v>
      </c>
      <c r="AA883" s="5"/>
      <c r="AB883" s="5"/>
      <c r="AC883" s="5"/>
      <c r="AD883" s="5"/>
      <c r="AE883" s="5"/>
      <c r="AF883" s="5"/>
      <c r="AG883" s="5"/>
      <c r="AH883" s="5"/>
    </row>
    <row r="884" spans="1:34" s="11" customFormat="1">
      <c r="A884" s="11">
        <f t="shared" si="57"/>
        <v>67939</v>
      </c>
      <c r="B884" s="16" t="str">
        <f t="shared" si="58"/>
        <v>2017123185219</v>
      </c>
      <c r="C884" s="11" t="str">
        <f t="shared" si="59"/>
        <v>2017123</v>
      </c>
      <c r="D884" s="11">
        <v>2017</v>
      </c>
      <c r="E884" s="11">
        <v>12</v>
      </c>
      <c r="F884" s="11">
        <v>3</v>
      </c>
      <c r="G884" s="11">
        <v>18</v>
      </c>
      <c r="H884" s="11">
        <v>52</v>
      </c>
      <c r="I884" s="11">
        <v>19</v>
      </c>
      <c r="J884" s="11">
        <v>949</v>
      </c>
      <c r="K884" s="11" t="s">
        <v>4</v>
      </c>
      <c r="L884" s="1" t="e">
        <f>IF(#REF!=#REF!,IF(K884="Stroke",IF(K885="Stroke",IF((J885-J884)&lt;0,1000+J885-J884,J885-J884),""),""),"")</f>
        <v>#REF!</v>
      </c>
      <c r="M884" s="11" t="s">
        <v>1</v>
      </c>
      <c r="N884" s="11" t="s">
        <v>2</v>
      </c>
      <c r="O884" s="11">
        <v>0</v>
      </c>
      <c r="P884" s="1" t="e">
        <f>IF(#REF!=#REF!,IF(K884="Stroke",IF(K885="Stroke",IF(#REF!=#REF!,IF(Q884=Q885,IF((J885-J884)&lt;0,1000+J885-J884-O884,J885-J884-O884),""),""),""),""),"")</f>
        <v>#REF!</v>
      </c>
      <c r="Q884" s="11">
        <v>1</v>
      </c>
      <c r="R884" s="1" t="e">
        <f>IF(#REF!&lt;&gt;#REF!,COUNTIFS($K$112:$K$1378,$K$112,#REF!,#REF!),"")</f>
        <v>#REF!</v>
      </c>
      <c r="S884" s="1" t="e">
        <f>IF(AND(#REF!&lt;&gt;#REF!,#REF!=#REF!,M884="positive",M885="negative"),1,"")</f>
        <v>#REF!</v>
      </c>
      <c r="T884" s="1" t="e">
        <f>IF(AND(#REF!=#REF!,K:K="stroke",M:M="positive",S884&lt;&gt;"1"),1,"")</f>
        <v>#REF!</v>
      </c>
      <c r="U884" s="1" t="e">
        <f>IF((AND(R884&lt;&gt;"",W884&lt;&gt;1,K:K="stroke",M:M="negative",#REF!=#REF!)),IF(W884&lt;&gt;0,"",1),"")</f>
        <v>#REF!</v>
      </c>
      <c r="V884" s="1" t="e">
        <f t="shared" si="60"/>
        <v>#REF!</v>
      </c>
      <c r="W884" s="1" t="e">
        <f>IF(#REF!&lt;&gt;#REF!,COUNTIFS($K$112:$K$1378,"up",#REF!,#REF!),"")</f>
        <v>#REF!</v>
      </c>
      <c r="X884" s="1" t="e">
        <f>IF(#REF!&lt;&gt;#REF!,COUNTIFS($K$112:$K$1378,"SRS",#REF!,#REF!),"")</f>
        <v>#REF!</v>
      </c>
      <c r="Y884" s="1" t="e">
        <f>IF(R884&lt;&gt;"",IF(R884=1,"",COUNTIFS($O$112:$O$1378,"&gt;40",#REF!,#REF!)),"")</f>
        <v>#REF!</v>
      </c>
    </row>
    <row r="885" spans="1:34" s="11" customFormat="1">
      <c r="A885" s="11">
        <f t="shared" si="57"/>
        <v>67939</v>
      </c>
      <c r="B885" s="16" t="str">
        <f t="shared" si="58"/>
        <v>2017123185219</v>
      </c>
      <c r="C885" s="11" t="str">
        <f t="shared" si="59"/>
        <v>2017123</v>
      </c>
      <c r="D885" s="11">
        <v>2017</v>
      </c>
      <c r="E885" s="11">
        <v>12</v>
      </c>
      <c r="F885" s="11">
        <v>3</v>
      </c>
      <c r="G885" s="11">
        <v>18</v>
      </c>
      <c r="H885" s="11">
        <v>52</v>
      </c>
      <c r="I885" s="11">
        <v>19</v>
      </c>
      <c r="J885" s="11">
        <v>955</v>
      </c>
      <c r="K885" s="17" t="s">
        <v>21</v>
      </c>
      <c r="L885" s="1" t="e">
        <f>IF(#REF!=#REF!,IF(K885="Stroke",IF(K886="Stroke",IF((J886-J885)&lt;0,1000+J886-J885,J886-J885),""),""),"")</f>
        <v>#REF!</v>
      </c>
      <c r="M885" s="11" t="s">
        <v>1</v>
      </c>
      <c r="N885" s="11" t="s">
        <v>2</v>
      </c>
      <c r="O885" s="11">
        <v>0</v>
      </c>
      <c r="P885" s="1" t="e">
        <f>IF(#REF!=#REF!,IF(K885="Stroke",IF(K886="Stroke",IF(#REF!=#REF!,IF(Q885=Q886,IF((J886-J885)&lt;0,1000+J886-J885-O885,J886-J885-O885),""),""),""),""),"")</f>
        <v>#REF!</v>
      </c>
      <c r="Q885" s="11">
        <v>1</v>
      </c>
      <c r="R885" s="1" t="e">
        <f>IF(#REF!&lt;&gt;#REF!,COUNTIFS($K$112:$K$1378,$K$112,#REF!,#REF!),"")</f>
        <v>#REF!</v>
      </c>
      <c r="S885" s="1" t="e">
        <f>IF(AND(#REF!&lt;&gt;#REF!,#REF!=#REF!,M885="positive",M886="negative"),1,"")</f>
        <v>#REF!</v>
      </c>
      <c r="T885" s="1" t="e">
        <f>IF(AND(#REF!=#REF!,K:K="stroke",M:M="positive",S885&lt;&gt;"1"),1,"")</f>
        <v>#REF!</v>
      </c>
      <c r="U885" s="1" t="e">
        <f>IF((AND(R885&lt;&gt;"",W885&lt;&gt;1,K:K="stroke",M:M="negative",#REF!=#REF!)),IF(W885&lt;&gt;0,"",1),"")</f>
        <v>#REF!</v>
      </c>
      <c r="V885" s="1" t="e">
        <f t="shared" si="60"/>
        <v>#REF!</v>
      </c>
      <c r="W885" s="1" t="e">
        <f>IF(#REF!&lt;&gt;#REF!,COUNTIFS($K$112:$K$1378,"up",#REF!,#REF!),"")</f>
        <v>#REF!</v>
      </c>
      <c r="X885" s="1" t="e">
        <f>IF(#REF!&lt;&gt;#REF!,COUNTIFS($K$112:$K$1378,"SRS",#REF!,#REF!),"")</f>
        <v>#REF!</v>
      </c>
      <c r="Y885" s="1" t="e">
        <f>IF(R885&lt;&gt;"",IF(R885=1,"",COUNTIFS($O$112:$O$1378,"&gt;40",#REF!,#REF!)),"")</f>
        <v>#REF!</v>
      </c>
    </row>
    <row r="886" spans="1:34" s="11" customFormat="1">
      <c r="A886" s="11">
        <f t="shared" si="57"/>
        <v>67939</v>
      </c>
      <c r="B886" s="16" t="str">
        <f t="shared" si="58"/>
        <v>2017123185219</v>
      </c>
      <c r="C886" s="11" t="str">
        <f t="shared" si="59"/>
        <v>2017123</v>
      </c>
      <c r="D886" s="11">
        <v>2017</v>
      </c>
      <c r="E886" s="11">
        <v>12</v>
      </c>
      <c r="F886" s="11">
        <v>3</v>
      </c>
      <c r="G886" s="11">
        <v>18</v>
      </c>
      <c r="H886" s="11">
        <v>52</v>
      </c>
      <c r="I886" s="11">
        <v>19</v>
      </c>
      <c r="J886" s="11">
        <v>959</v>
      </c>
      <c r="K886" s="17" t="s">
        <v>21</v>
      </c>
      <c r="L886" s="1" t="e">
        <f>IF(#REF!=#REF!,IF(K886="Stroke",IF(K887="Stroke",IF((J887-J886)&lt;0,1000+J887-J886,J887-J886),""),""),"")</f>
        <v>#REF!</v>
      </c>
      <c r="M886" s="11" t="s">
        <v>1</v>
      </c>
      <c r="N886" s="11" t="s">
        <v>2</v>
      </c>
      <c r="O886" s="11">
        <v>0</v>
      </c>
      <c r="P886" s="1" t="e">
        <f>IF(#REF!=#REF!,IF(K886="Stroke",IF(K887="Stroke",IF(#REF!=#REF!,IF(Q886=Q887,IF((J887-J886)&lt;0,1000+J887-J886-O886,J887-J886-O886),""),""),""),""),"")</f>
        <v>#REF!</v>
      </c>
      <c r="Q886" s="11">
        <v>1</v>
      </c>
      <c r="R886" s="1" t="e">
        <f>IF(#REF!&lt;&gt;#REF!,COUNTIFS($K$112:$K$1378,$K$112,#REF!,#REF!),"")</f>
        <v>#REF!</v>
      </c>
      <c r="S886" s="1" t="e">
        <f>IF(AND(#REF!&lt;&gt;#REF!,#REF!=#REF!,M886="positive",M887="negative"),1,"")</f>
        <v>#REF!</v>
      </c>
      <c r="T886" s="1" t="e">
        <f>IF(AND(#REF!=#REF!,K:K="stroke",M:M="positive",S886&lt;&gt;"1"),1,"")</f>
        <v>#REF!</v>
      </c>
      <c r="U886" s="1" t="e">
        <f>IF((AND(R886&lt;&gt;"",W886&lt;&gt;1,K:K="stroke",M:M="negative",#REF!=#REF!)),IF(W886&lt;&gt;0,"",1),"")</f>
        <v>#REF!</v>
      </c>
      <c r="V886" s="1" t="e">
        <f t="shared" si="60"/>
        <v>#REF!</v>
      </c>
      <c r="W886" s="1" t="e">
        <f>IF(#REF!&lt;&gt;#REF!,COUNTIFS($K$112:$K$1378,"up",#REF!,#REF!),"")</f>
        <v>#REF!</v>
      </c>
      <c r="X886" s="1" t="e">
        <f>IF(#REF!&lt;&gt;#REF!,COUNTIFS($K$112:$K$1378,"SRS",#REF!,#REF!),"")</f>
        <v>#REF!</v>
      </c>
      <c r="Y886" s="1" t="e">
        <f>IF(R886&lt;&gt;"",IF(R886=1,"",COUNTIFS($O$112:$O$1378,"&gt;40",#REF!,#REF!)),"")</f>
        <v>#REF!</v>
      </c>
    </row>
    <row r="887" spans="1:34" s="11" customFormat="1">
      <c r="A887" s="11">
        <f t="shared" si="57"/>
        <v>67939</v>
      </c>
      <c r="B887" s="16" t="str">
        <f t="shared" si="58"/>
        <v>2017123185219</v>
      </c>
      <c r="C887" s="11" t="str">
        <f t="shared" si="59"/>
        <v>2017123</v>
      </c>
      <c r="D887" s="11">
        <v>2017</v>
      </c>
      <c r="E887" s="11">
        <v>12</v>
      </c>
      <c r="F887" s="11">
        <v>3</v>
      </c>
      <c r="G887" s="11">
        <v>18</v>
      </c>
      <c r="H887" s="11">
        <v>52</v>
      </c>
      <c r="I887" s="11">
        <v>19</v>
      </c>
      <c r="J887" s="11">
        <v>965</v>
      </c>
      <c r="K887" s="17" t="s">
        <v>21</v>
      </c>
      <c r="L887" s="1" t="e">
        <f>IF(#REF!=#REF!,IF(K887="Stroke",IF(K888="Stroke",IF((J888-J887)&lt;0,1000+J888-J887,J888-J887),""),""),"")</f>
        <v>#REF!</v>
      </c>
      <c r="M887" s="11" t="s">
        <v>1</v>
      </c>
      <c r="N887" s="11" t="s">
        <v>2</v>
      </c>
      <c r="O887" s="11">
        <v>0</v>
      </c>
      <c r="P887" s="1" t="e">
        <f>IF(#REF!=#REF!,IF(K887="Stroke",IF(K888="Stroke",IF(#REF!=#REF!,IF(Q887=Q888,IF((J888-J887)&lt;0,1000+J888-J887-O887,J888-J887-O887),""),""),""),""),"")</f>
        <v>#REF!</v>
      </c>
      <c r="Q887" s="11">
        <v>1</v>
      </c>
      <c r="R887" s="1" t="e">
        <f>IF(#REF!&lt;&gt;#REF!,COUNTIFS($K$112:$K$1378,$K$112,#REF!,#REF!),"")</f>
        <v>#REF!</v>
      </c>
      <c r="S887" s="1" t="e">
        <f>IF(AND(#REF!&lt;&gt;#REF!,#REF!=#REF!,M887="positive",M888="negative"),1,"")</f>
        <v>#REF!</v>
      </c>
      <c r="T887" s="1" t="e">
        <f>IF(AND(#REF!=#REF!,K:K="stroke",M:M="positive",S887&lt;&gt;"1"),1,"")</f>
        <v>#REF!</v>
      </c>
      <c r="U887" s="1" t="e">
        <f>IF((AND(R887&lt;&gt;"",W887&lt;&gt;1,K:K="stroke",M:M="negative",#REF!=#REF!)),IF(W887&lt;&gt;0,"",1),"")</f>
        <v>#REF!</v>
      </c>
      <c r="V887" s="1" t="e">
        <f t="shared" si="60"/>
        <v>#REF!</v>
      </c>
      <c r="W887" s="1" t="e">
        <f>IF(#REF!&lt;&gt;#REF!,COUNTIFS($K$112:$K$1378,"up",#REF!,#REF!),"")</f>
        <v>#REF!</v>
      </c>
      <c r="X887" s="1" t="e">
        <f>IF(#REF!&lt;&gt;#REF!,COUNTIFS($K$112:$K$1378,"SRS",#REF!,#REF!),"")</f>
        <v>#REF!</v>
      </c>
      <c r="Y887" s="1" t="e">
        <f>IF(R887&lt;&gt;"",IF(R887=1,"",COUNTIFS($O$112:$O$1378,"&gt;40",#REF!,#REF!)),"")</f>
        <v>#REF!</v>
      </c>
    </row>
    <row r="888" spans="1:34" s="11" customFormat="1">
      <c r="A888" s="11">
        <f t="shared" si="57"/>
        <v>67939</v>
      </c>
      <c r="B888" s="16" t="str">
        <f t="shared" si="58"/>
        <v>2017123185219</v>
      </c>
      <c r="C888" s="11" t="str">
        <f t="shared" si="59"/>
        <v>2017123</v>
      </c>
      <c r="D888" s="11">
        <v>2017</v>
      </c>
      <c r="E888" s="11">
        <v>12</v>
      </c>
      <c r="F888" s="11">
        <v>3</v>
      </c>
      <c r="G888" s="11">
        <v>18</v>
      </c>
      <c r="H888" s="11">
        <v>52</v>
      </c>
      <c r="I888" s="11">
        <v>19</v>
      </c>
      <c r="J888" s="11">
        <v>972</v>
      </c>
      <c r="K888" s="17" t="s">
        <v>21</v>
      </c>
      <c r="L888" s="1" t="e">
        <f>IF(#REF!=#REF!,IF(K888="Stroke",IF(K889="Stroke",IF((J889-J888)&lt;0,1000+J889-J888,J889-J888),""),""),"")</f>
        <v>#REF!</v>
      </c>
      <c r="M888" s="11" t="s">
        <v>1</v>
      </c>
      <c r="N888" s="11" t="s">
        <v>2</v>
      </c>
      <c r="O888" s="11">
        <v>0</v>
      </c>
      <c r="P888" s="1" t="e">
        <f>IF(#REF!=#REF!,IF(K888="Stroke",IF(K889="Stroke",IF(#REF!=#REF!,IF(Q888=Q889,IF((J889-J888)&lt;0,1000+J889-J888-O888,J889-J888-O888),""),""),""),""),"")</f>
        <v>#REF!</v>
      </c>
      <c r="Q888" s="11">
        <v>1</v>
      </c>
      <c r="R888" s="1" t="e">
        <f>IF(#REF!&lt;&gt;#REF!,COUNTIFS($K$112:$K$1378,$K$112,#REF!,#REF!),"")</f>
        <v>#REF!</v>
      </c>
      <c r="S888" s="1" t="e">
        <f>IF(AND(#REF!&lt;&gt;#REF!,#REF!=#REF!,M888="positive",M889="negative"),1,"")</f>
        <v>#REF!</v>
      </c>
      <c r="T888" s="1" t="e">
        <f>IF(AND(#REF!=#REF!,K:K="stroke",M:M="positive",S888&lt;&gt;"1"),1,"")</f>
        <v>#REF!</v>
      </c>
      <c r="U888" s="1" t="e">
        <f>IF((AND(R888&lt;&gt;"",W888&lt;&gt;1,K:K="stroke",M:M="negative",#REF!=#REF!)),IF(W888&lt;&gt;0,"",1),"")</f>
        <v>#REF!</v>
      </c>
      <c r="V888" s="1" t="e">
        <f t="shared" si="60"/>
        <v>#REF!</v>
      </c>
      <c r="W888" s="1" t="e">
        <f>IF(#REF!&lt;&gt;#REF!,COUNTIFS($K$112:$K$1378,"up",#REF!,#REF!),"")</f>
        <v>#REF!</v>
      </c>
      <c r="X888" s="1" t="e">
        <f>IF(#REF!&lt;&gt;#REF!,COUNTIFS($K$112:$K$1378,"SRS",#REF!,#REF!),"")</f>
        <v>#REF!</v>
      </c>
      <c r="Y888" s="1" t="e">
        <f>IF(R888&lt;&gt;"",IF(R888=1,"",COUNTIFS($O$112:$O$1378,"&gt;40",#REF!,#REF!)),"")</f>
        <v>#REF!</v>
      </c>
    </row>
    <row r="889" spans="1:34" s="11" customFormat="1">
      <c r="A889" s="11">
        <f t="shared" si="57"/>
        <v>67939</v>
      </c>
      <c r="B889" s="16" t="str">
        <f t="shared" si="58"/>
        <v>2017123185219</v>
      </c>
      <c r="C889" s="11" t="str">
        <f t="shared" si="59"/>
        <v>2017123</v>
      </c>
      <c r="D889" s="11">
        <v>2017</v>
      </c>
      <c r="E889" s="11">
        <v>12</v>
      </c>
      <c r="F889" s="11">
        <v>3</v>
      </c>
      <c r="G889" s="11">
        <v>18</v>
      </c>
      <c r="H889" s="11">
        <v>52</v>
      </c>
      <c r="I889" s="11">
        <v>19</v>
      </c>
      <c r="J889" s="11">
        <v>977</v>
      </c>
      <c r="K889" s="17" t="s">
        <v>21</v>
      </c>
      <c r="L889" s="1" t="e">
        <f>IF(#REF!=#REF!,IF(K889="Stroke",IF(K890="Stroke",IF((J890-J889)&lt;0,1000+J890-J889,J890-J889),""),""),"")</f>
        <v>#REF!</v>
      </c>
      <c r="M889" s="11" t="s">
        <v>1</v>
      </c>
      <c r="N889" s="11" t="s">
        <v>2</v>
      </c>
      <c r="O889" s="11">
        <v>0</v>
      </c>
      <c r="P889" s="1" t="e">
        <f>IF(#REF!=#REF!,IF(K889="Stroke",IF(K890="Stroke",IF(#REF!=#REF!,IF(Q889=Q890,IF((J890-J889)&lt;0,1000+J890-J889-O889,J890-J889-O889),""),""),""),""),"")</f>
        <v>#REF!</v>
      </c>
      <c r="Q889" s="11">
        <v>1</v>
      </c>
      <c r="R889" s="1" t="e">
        <f>IF(#REF!&lt;&gt;#REF!,COUNTIFS($K$112:$K$1378,$K$112,#REF!,#REF!),"")</f>
        <v>#REF!</v>
      </c>
      <c r="S889" s="1" t="e">
        <f>IF(AND(#REF!&lt;&gt;#REF!,#REF!=#REF!,M889="positive",M890="negative"),1,"")</f>
        <v>#REF!</v>
      </c>
      <c r="T889" s="1" t="e">
        <f>IF(AND(#REF!=#REF!,K:K="stroke",M:M="positive",S889&lt;&gt;"1"),1,"")</f>
        <v>#REF!</v>
      </c>
      <c r="U889" s="1" t="e">
        <f>IF((AND(R889&lt;&gt;"",W889&lt;&gt;1,K:K="stroke",M:M="negative",#REF!=#REF!)),IF(W889&lt;&gt;0,"",1),"")</f>
        <v>#REF!</v>
      </c>
      <c r="V889" s="1" t="e">
        <f t="shared" si="60"/>
        <v>#REF!</v>
      </c>
      <c r="W889" s="1" t="e">
        <f>IF(#REF!&lt;&gt;#REF!,COUNTIFS($K$112:$K$1378,"up",#REF!,#REF!),"")</f>
        <v>#REF!</v>
      </c>
      <c r="X889" s="1" t="e">
        <f>IF(#REF!&lt;&gt;#REF!,COUNTIFS($K$112:$K$1378,"SRS",#REF!,#REF!),"")</f>
        <v>#REF!</v>
      </c>
      <c r="Y889" s="1" t="e">
        <f>IF(R889&lt;&gt;"",IF(R889=1,"",COUNTIFS($O$112:$O$1378,"&gt;40",#REF!,#REF!)),"")</f>
        <v>#REF!</v>
      </c>
    </row>
    <row r="890" spans="1:34" s="11" customFormat="1">
      <c r="A890" s="11">
        <f t="shared" si="57"/>
        <v>67939</v>
      </c>
      <c r="B890" s="16" t="str">
        <f t="shared" si="58"/>
        <v>2017123185219</v>
      </c>
      <c r="C890" s="11" t="str">
        <f t="shared" si="59"/>
        <v>2017123</v>
      </c>
      <c r="D890" s="11">
        <v>2017</v>
      </c>
      <c r="E890" s="11">
        <v>12</v>
      </c>
      <c r="F890" s="11">
        <v>3</v>
      </c>
      <c r="G890" s="11">
        <v>18</v>
      </c>
      <c r="H890" s="11">
        <v>52</v>
      </c>
      <c r="I890" s="11">
        <v>19</v>
      </c>
      <c r="J890" s="11">
        <v>981</v>
      </c>
      <c r="K890" s="17" t="s">
        <v>21</v>
      </c>
      <c r="L890" s="1" t="e">
        <f>IF(#REF!=#REF!,IF(K890="Stroke",IF(K891="Stroke",IF((J891-J890)&lt;0,1000+J891-J890,J891-J890),""),""),"")</f>
        <v>#REF!</v>
      </c>
      <c r="M890" s="11" t="s">
        <v>1</v>
      </c>
      <c r="N890" s="11" t="s">
        <v>2</v>
      </c>
      <c r="O890" s="11">
        <v>0</v>
      </c>
      <c r="P890" s="1" t="e">
        <f>IF(#REF!=#REF!,IF(K890="Stroke",IF(K891="Stroke",IF(#REF!=#REF!,IF(Q890=Q891,IF((J891-J890)&lt;0,1000+J891-J890-O890,J891-J890-O890),""),""),""),""),"")</f>
        <v>#REF!</v>
      </c>
      <c r="Q890" s="11">
        <v>1</v>
      </c>
      <c r="R890" s="1" t="e">
        <f>IF(#REF!&lt;&gt;#REF!,COUNTIFS($K$112:$K$1378,$K$112,#REF!,#REF!),"")</f>
        <v>#REF!</v>
      </c>
      <c r="S890" s="1" t="e">
        <f>IF(AND(#REF!&lt;&gt;#REF!,#REF!=#REF!,M890="positive",M891="negative"),1,"")</f>
        <v>#REF!</v>
      </c>
      <c r="T890" s="1" t="e">
        <f>IF(AND(#REF!=#REF!,K:K="stroke",M:M="positive",S890&lt;&gt;"1"),1,"")</f>
        <v>#REF!</v>
      </c>
      <c r="U890" s="1" t="e">
        <f>IF((AND(R890&lt;&gt;"",W890&lt;&gt;1,K:K="stroke",M:M="negative",#REF!=#REF!)),IF(W890&lt;&gt;0,"",1),"")</f>
        <v>#REF!</v>
      </c>
      <c r="V890" s="1" t="e">
        <f t="shared" si="60"/>
        <v>#REF!</v>
      </c>
      <c r="W890" s="1" t="e">
        <f>IF(#REF!&lt;&gt;#REF!,COUNTIFS($K$112:$K$1378,"up",#REF!,#REF!),"")</f>
        <v>#REF!</v>
      </c>
      <c r="X890" s="1" t="e">
        <f>IF(#REF!&lt;&gt;#REF!,COUNTIFS($K$112:$K$1378,"SRS",#REF!,#REF!),"")</f>
        <v>#REF!</v>
      </c>
      <c r="Y890" s="1" t="e">
        <f>IF(R890&lt;&gt;"",IF(R890=1,"",COUNTIFS($O$112:$O$1378,"&gt;40",#REF!,#REF!)),"")</f>
        <v>#REF!</v>
      </c>
    </row>
    <row r="891" spans="1:34" s="11" customFormat="1">
      <c r="A891" s="11">
        <f t="shared" si="57"/>
        <v>67939</v>
      </c>
      <c r="B891" s="16" t="str">
        <f t="shared" si="58"/>
        <v>2017123185219</v>
      </c>
      <c r="C891" s="11" t="str">
        <f t="shared" si="59"/>
        <v>2017123</v>
      </c>
      <c r="D891" s="11">
        <v>2017</v>
      </c>
      <c r="E891" s="11">
        <v>12</v>
      </c>
      <c r="F891" s="11">
        <v>3</v>
      </c>
      <c r="G891" s="11">
        <v>18</v>
      </c>
      <c r="H891" s="11">
        <v>52</v>
      </c>
      <c r="I891" s="11">
        <v>19</v>
      </c>
      <c r="J891" s="11">
        <v>984</v>
      </c>
      <c r="K891" s="17" t="s">
        <v>21</v>
      </c>
      <c r="L891" s="1" t="e">
        <f>IF(#REF!=#REF!,IF(K891="Stroke",IF(K892="Stroke",IF((J892-J891)&lt;0,1000+J892-J891,J892-J891),""),""),"")</f>
        <v>#REF!</v>
      </c>
      <c r="M891" s="11" t="s">
        <v>1</v>
      </c>
      <c r="N891" s="11" t="s">
        <v>2</v>
      </c>
      <c r="O891" s="11">
        <v>0</v>
      </c>
      <c r="P891" s="1" t="e">
        <f>IF(#REF!=#REF!,IF(K891="Stroke",IF(K892="Stroke",IF(#REF!=#REF!,IF(Q891=Q892,IF((J892-J891)&lt;0,1000+J892-J891-O891,J892-J891-O891),""),""),""),""),"")</f>
        <v>#REF!</v>
      </c>
      <c r="Q891" s="11">
        <v>1</v>
      </c>
      <c r="R891" s="1" t="e">
        <f>IF(#REF!&lt;&gt;#REF!,COUNTIFS($K$112:$K$1378,$K$112,#REF!,#REF!),"")</f>
        <v>#REF!</v>
      </c>
      <c r="S891" s="1" t="e">
        <f>IF(AND(#REF!&lt;&gt;#REF!,#REF!=#REF!,M891="positive",M892="negative"),1,"")</f>
        <v>#REF!</v>
      </c>
      <c r="T891" s="1" t="e">
        <f>IF(AND(#REF!=#REF!,K:K="stroke",M:M="positive",S891&lt;&gt;"1"),1,"")</f>
        <v>#REF!</v>
      </c>
      <c r="U891" s="1" t="e">
        <f>IF((AND(R891&lt;&gt;"",W891&lt;&gt;1,K:K="stroke",M:M="negative",#REF!=#REF!)),IF(W891&lt;&gt;0,"",1),"")</f>
        <v>#REF!</v>
      </c>
      <c r="V891" s="1" t="e">
        <f t="shared" si="60"/>
        <v>#REF!</v>
      </c>
      <c r="W891" s="1" t="e">
        <f>IF(#REF!&lt;&gt;#REF!,COUNTIFS($K$112:$K$1378,"up",#REF!,#REF!),"")</f>
        <v>#REF!</v>
      </c>
      <c r="X891" s="1" t="e">
        <f>IF(#REF!&lt;&gt;#REF!,COUNTIFS($K$112:$K$1378,"SRS",#REF!,#REF!),"")</f>
        <v>#REF!</v>
      </c>
      <c r="Y891" s="1" t="e">
        <f>IF(R891&lt;&gt;"",IF(R891=1,"",COUNTIFS($O$112:$O$1378,"&gt;40",#REF!,#REF!)),"")</f>
        <v>#REF!</v>
      </c>
    </row>
    <row r="892" spans="1:34" s="11" customFormat="1">
      <c r="A892" s="11">
        <f t="shared" si="57"/>
        <v>67939</v>
      </c>
      <c r="B892" s="16" t="str">
        <f t="shared" si="58"/>
        <v>2017123185219</v>
      </c>
      <c r="C892" s="11" t="str">
        <f t="shared" si="59"/>
        <v>2017123</v>
      </c>
      <c r="D892" s="11">
        <v>2017</v>
      </c>
      <c r="E892" s="11">
        <v>12</v>
      </c>
      <c r="F892" s="11">
        <v>3</v>
      </c>
      <c r="G892" s="11">
        <v>18</v>
      </c>
      <c r="H892" s="11">
        <v>52</v>
      </c>
      <c r="I892" s="11">
        <v>19</v>
      </c>
      <c r="J892" s="11">
        <v>989</v>
      </c>
      <c r="K892" s="17" t="s">
        <v>21</v>
      </c>
      <c r="L892" s="1" t="e">
        <f>IF(#REF!=#REF!,IF(K892="Stroke",IF(K893="Stroke",IF((J893-J892)&lt;0,1000+J893-J892,J893-J892),""),""),"")</f>
        <v>#REF!</v>
      </c>
      <c r="M892" s="11" t="s">
        <v>1</v>
      </c>
      <c r="N892" s="11" t="s">
        <v>2</v>
      </c>
      <c r="O892" s="11">
        <v>0</v>
      </c>
      <c r="P892" s="1" t="e">
        <f>IF(#REF!=#REF!,IF(K892="Stroke",IF(K893="Stroke",IF(#REF!=#REF!,IF(Q892=Q893,IF((J893-J892)&lt;0,1000+J893-J892-O892,J893-J892-O892),""),""),""),""),"")</f>
        <v>#REF!</v>
      </c>
      <c r="Q892" s="11">
        <v>1</v>
      </c>
      <c r="R892" s="1" t="e">
        <f>IF(#REF!&lt;&gt;#REF!,COUNTIFS($K$112:$K$1378,$K$112,#REF!,#REF!),"")</f>
        <v>#REF!</v>
      </c>
      <c r="S892" s="1" t="e">
        <f>IF(AND(#REF!&lt;&gt;#REF!,#REF!=#REF!,M892="positive",M893="negative"),1,"")</f>
        <v>#REF!</v>
      </c>
      <c r="T892" s="1" t="e">
        <f>IF(AND(#REF!=#REF!,K:K="stroke",M:M="positive",S892&lt;&gt;"1"),1,"")</f>
        <v>#REF!</v>
      </c>
      <c r="U892" s="1" t="e">
        <f>IF((AND(R892&lt;&gt;"",W892&lt;&gt;1,K:K="stroke",M:M="negative",#REF!=#REF!)),IF(W892&lt;&gt;0,"",1),"")</f>
        <v>#REF!</v>
      </c>
      <c r="V892" s="1" t="e">
        <f t="shared" si="60"/>
        <v>#REF!</v>
      </c>
      <c r="W892" s="1" t="e">
        <f>IF(#REF!&lt;&gt;#REF!,COUNTIFS($K$112:$K$1378,"up",#REF!,#REF!),"")</f>
        <v>#REF!</v>
      </c>
      <c r="X892" s="1" t="e">
        <f>IF(#REF!&lt;&gt;#REF!,COUNTIFS($K$112:$K$1378,"SRS",#REF!,#REF!),"")</f>
        <v>#REF!</v>
      </c>
      <c r="Y892" s="1" t="e">
        <f>IF(R892&lt;&gt;"",IF(R892=1,"",COUNTIFS($O$112:$O$1378,"&gt;40",#REF!,#REF!)),"")</f>
        <v>#REF!</v>
      </c>
    </row>
    <row r="893" spans="1:34" s="11" customFormat="1">
      <c r="A893" s="11">
        <f t="shared" si="57"/>
        <v>67939</v>
      </c>
      <c r="B893" s="16" t="str">
        <f t="shared" si="58"/>
        <v>2017123185219</v>
      </c>
      <c r="C893" s="11" t="str">
        <f t="shared" si="59"/>
        <v>2017123</v>
      </c>
      <c r="D893" s="11">
        <v>2017</v>
      </c>
      <c r="E893" s="11">
        <v>12</v>
      </c>
      <c r="F893" s="11">
        <v>3</v>
      </c>
      <c r="G893" s="11">
        <v>18</v>
      </c>
      <c r="H893" s="11">
        <v>52</v>
      </c>
      <c r="I893" s="11">
        <v>19</v>
      </c>
      <c r="J893" s="11">
        <v>990</v>
      </c>
      <c r="K893" s="17" t="s">
        <v>21</v>
      </c>
      <c r="L893" s="1" t="e">
        <f>IF(#REF!=#REF!,IF(K893="Stroke",IF(K894="Stroke",IF((J894-J893)&lt;0,1000+J894-J893,J894-J893),""),""),"")</f>
        <v>#REF!</v>
      </c>
      <c r="M893" s="11" t="s">
        <v>1</v>
      </c>
      <c r="N893" s="11" t="s">
        <v>2</v>
      </c>
      <c r="O893" s="11">
        <v>0</v>
      </c>
      <c r="P893" s="1" t="e">
        <f>IF(#REF!=#REF!,IF(K893="Stroke",IF(K894="Stroke",IF(#REF!=#REF!,IF(Q893=Q894,IF((J894-J893)&lt;0,1000+J894-J893-O893,J894-J893-O893),""),""),""),""),"")</f>
        <v>#REF!</v>
      </c>
      <c r="Q893" s="11">
        <v>1</v>
      </c>
      <c r="R893" s="1" t="e">
        <f>IF(#REF!&lt;&gt;#REF!,COUNTIFS($K$112:$K$1378,$K$112,#REF!,#REF!),"")</f>
        <v>#REF!</v>
      </c>
      <c r="S893" s="1" t="e">
        <f>IF(AND(#REF!&lt;&gt;#REF!,#REF!=#REF!,M893="positive",M894="negative"),1,"")</f>
        <v>#REF!</v>
      </c>
      <c r="T893" s="1" t="e">
        <f>IF(AND(#REF!=#REF!,K:K="stroke",M:M="positive",S893&lt;&gt;"1"),1,"")</f>
        <v>#REF!</v>
      </c>
      <c r="U893" s="1" t="e">
        <f>IF((AND(R893&lt;&gt;"",W893&lt;&gt;1,K:K="stroke",M:M="negative",#REF!=#REF!)),IF(W893&lt;&gt;0,"",1),"")</f>
        <v>#REF!</v>
      </c>
      <c r="V893" s="1" t="e">
        <f t="shared" si="60"/>
        <v>#REF!</v>
      </c>
      <c r="W893" s="1" t="e">
        <f>IF(#REF!&lt;&gt;#REF!,COUNTIFS($K$112:$K$1378,"up",#REF!,#REF!),"")</f>
        <v>#REF!</v>
      </c>
      <c r="X893" s="1" t="e">
        <f>IF(#REF!&lt;&gt;#REF!,COUNTIFS($K$112:$K$1378,"SRS",#REF!,#REF!),"")</f>
        <v>#REF!</v>
      </c>
      <c r="Y893" s="1" t="e">
        <f>IF(R893&lt;&gt;"",IF(R893=1,"",COUNTIFS($O$112:$O$1378,"&gt;40",#REF!,#REF!)),"")</f>
        <v>#REF!</v>
      </c>
      <c r="Z893" s="11" t="s">
        <v>79</v>
      </c>
    </row>
    <row r="894" spans="1:34" s="11" customFormat="1">
      <c r="A894" s="11">
        <f t="shared" si="57"/>
        <v>67939</v>
      </c>
      <c r="B894" s="16" t="str">
        <f t="shared" si="58"/>
        <v>2017123185219</v>
      </c>
      <c r="C894" s="11" t="str">
        <f t="shared" si="59"/>
        <v>2017123</v>
      </c>
      <c r="D894" s="11">
        <v>2017</v>
      </c>
      <c r="E894" s="11">
        <v>12</v>
      </c>
      <c r="F894" s="11">
        <v>3</v>
      </c>
      <c r="G894" s="11">
        <v>18</v>
      </c>
      <c r="H894" s="11">
        <v>52</v>
      </c>
      <c r="I894" s="11">
        <v>19</v>
      </c>
      <c r="J894" s="11">
        <v>998</v>
      </c>
      <c r="K894" s="17" t="s">
        <v>21</v>
      </c>
      <c r="L894" s="1" t="e">
        <f>IF(#REF!=#REF!,IF(K894="Stroke",IF(K895="Stroke",IF((J895-J894)&lt;0,1000+J895-J894,J895-J894),""),""),"")</f>
        <v>#REF!</v>
      </c>
      <c r="M894" s="11" t="s">
        <v>1</v>
      </c>
      <c r="N894" s="11" t="s">
        <v>2</v>
      </c>
      <c r="O894" s="11">
        <v>0</v>
      </c>
      <c r="P894" s="1" t="e">
        <f>IF(#REF!=#REF!,IF(K894="Stroke",IF(K895="Stroke",IF(#REF!=#REF!,IF(Q894=Q895,IF((J895-J894)&lt;0,1000+J895-J894-O894,J895-J894-O894),""),""),""),""),"")</f>
        <v>#REF!</v>
      </c>
      <c r="Q894" s="11">
        <v>1</v>
      </c>
      <c r="R894" s="1" t="e">
        <f>IF(#REF!&lt;&gt;#REF!,COUNTIFS($K$112:$K$1378,$K$112,#REF!,#REF!),"")</f>
        <v>#REF!</v>
      </c>
      <c r="S894" s="1" t="e">
        <f>IF(AND(#REF!&lt;&gt;#REF!,#REF!=#REF!,M894="positive",M895="negative"),1,"")</f>
        <v>#REF!</v>
      </c>
      <c r="T894" s="1" t="e">
        <f>IF(AND(#REF!=#REF!,K:K="stroke",M:M="positive",S894&lt;&gt;"1"),1,"")</f>
        <v>#REF!</v>
      </c>
      <c r="U894" s="1" t="e">
        <f>IF((AND(R894&lt;&gt;"",W894&lt;&gt;1,K:K="stroke",M:M="negative",#REF!=#REF!)),IF(W894&lt;&gt;0,"",1),"")</f>
        <v>#REF!</v>
      </c>
      <c r="V894" s="1" t="e">
        <f t="shared" si="60"/>
        <v>#REF!</v>
      </c>
      <c r="W894" s="1" t="e">
        <f>IF(#REF!&lt;&gt;#REF!,COUNTIFS($K$112:$K$1378,"up",#REF!,#REF!),"")</f>
        <v>#REF!</v>
      </c>
      <c r="X894" s="1" t="e">
        <f>IF(#REF!&lt;&gt;#REF!,COUNTIFS($K$112:$K$1378,"SRS",#REF!,#REF!),"")</f>
        <v>#REF!</v>
      </c>
      <c r="Y894" s="1" t="e">
        <f>IF(R894&lt;&gt;"",IF(R894=1,"",COUNTIFS($O$112:$O$1378,"&gt;40",#REF!,#REF!)),"")</f>
        <v>#REF!</v>
      </c>
    </row>
    <row r="895" spans="1:34" s="11" customFormat="1">
      <c r="A895" s="11">
        <f t="shared" si="57"/>
        <v>67940</v>
      </c>
      <c r="B895" s="16" t="str">
        <f t="shared" si="58"/>
        <v>2017123185220</v>
      </c>
      <c r="C895" s="11" t="str">
        <f t="shared" si="59"/>
        <v>2017123</v>
      </c>
      <c r="D895" s="11">
        <v>2017</v>
      </c>
      <c r="E895" s="11">
        <v>12</v>
      </c>
      <c r="F895" s="11">
        <v>3</v>
      </c>
      <c r="G895" s="11">
        <v>18</v>
      </c>
      <c r="H895" s="11">
        <v>52</v>
      </c>
      <c r="I895" s="11">
        <v>20</v>
      </c>
      <c r="J895" s="11">
        <v>0</v>
      </c>
      <c r="K895" s="17" t="s">
        <v>21</v>
      </c>
      <c r="L895" s="1" t="e">
        <f>IF(#REF!=#REF!,IF(K895="Stroke",IF(K896="Stroke",IF((J896-J895)&lt;0,1000+J896-J895,J896-J895),""),""),"")</f>
        <v>#REF!</v>
      </c>
      <c r="M895" s="11" t="s">
        <v>1</v>
      </c>
      <c r="N895" s="11" t="s">
        <v>2</v>
      </c>
      <c r="O895" s="11">
        <v>0</v>
      </c>
      <c r="P895" s="1" t="e">
        <f>IF(#REF!=#REF!,IF(K895="Stroke",IF(K896="Stroke",IF(#REF!=#REF!,IF(Q895=Q896,IF((J896-J895)&lt;0,1000+J896-J895-O895,J896-J895-O895),""),""),""),""),"")</f>
        <v>#REF!</v>
      </c>
      <c r="Q895" s="11">
        <v>1</v>
      </c>
      <c r="R895" s="1" t="e">
        <f>IF(#REF!&lt;&gt;#REF!,COUNTIFS($K$112:$K$1378,$K$112,#REF!,#REF!),"")</f>
        <v>#REF!</v>
      </c>
      <c r="S895" s="1" t="e">
        <f>IF(AND(#REF!&lt;&gt;#REF!,#REF!=#REF!,M895="positive",M896="negative"),1,"")</f>
        <v>#REF!</v>
      </c>
      <c r="T895" s="1" t="e">
        <f>IF(AND(#REF!=#REF!,K:K="stroke",M:M="positive",S895&lt;&gt;"1"),1,"")</f>
        <v>#REF!</v>
      </c>
      <c r="U895" s="1" t="e">
        <f>IF((AND(R895&lt;&gt;"",W895&lt;&gt;1,K:K="stroke",M:M="negative",#REF!=#REF!)),IF(W895&lt;&gt;0,"",1),"")</f>
        <v>#REF!</v>
      </c>
      <c r="V895" s="1" t="e">
        <f t="shared" si="60"/>
        <v>#REF!</v>
      </c>
      <c r="W895" s="1" t="e">
        <f>IF(#REF!&lt;&gt;#REF!,COUNTIFS($K$112:$K$1378,"up",#REF!,#REF!),"")</f>
        <v>#REF!</v>
      </c>
      <c r="X895" s="1" t="e">
        <f>IF(#REF!&lt;&gt;#REF!,COUNTIFS($K$112:$K$1378,"SRS",#REF!,#REF!),"")</f>
        <v>#REF!</v>
      </c>
      <c r="Y895" s="1" t="e">
        <f>IF(R895&lt;&gt;"",IF(R895=1,"",COUNTIFS($O$112:$O$1378,"&gt;40",#REF!,#REF!)),"")</f>
        <v>#REF!</v>
      </c>
    </row>
    <row r="896" spans="1:34" s="11" customFormat="1">
      <c r="A896" s="11">
        <f t="shared" si="57"/>
        <v>67940</v>
      </c>
      <c r="B896" s="16" t="str">
        <f t="shared" si="58"/>
        <v>2017123185220</v>
      </c>
      <c r="C896" s="11" t="str">
        <f t="shared" si="59"/>
        <v>2017123</v>
      </c>
      <c r="D896" s="11">
        <v>2017</v>
      </c>
      <c r="E896" s="11">
        <v>12</v>
      </c>
      <c r="F896" s="11">
        <v>3</v>
      </c>
      <c r="G896" s="11">
        <v>18</v>
      </c>
      <c r="H896" s="11">
        <v>52</v>
      </c>
      <c r="I896" s="11">
        <v>20</v>
      </c>
      <c r="J896" s="11">
        <v>7</v>
      </c>
      <c r="K896" s="17" t="s">
        <v>21</v>
      </c>
      <c r="L896" s="1" t="e">
        <f>IF(#REF!=#REF!,IF(K896="Stroke",IF(K897="Stroke",IF((J897-J896)&lt;0,1000+J897-J896,J897-J896),""),""),"")</f>
        <v>#REF!</v>
      </c>
      <c r="M896" s="11" t="s">
        <v>1</v>
      </c>
      <c r="N896" s="11" t="s">
        <v>2</v>
      </c>
      <c r="O896" s="11">
        <v>0</v>
      </c>
      <c r="P896" s="1" t="e">
        <f>IF(#REF!=#REF!,IF(K896="Stroke",IF(K897="Stroke",IF(#REF!=#REF!,IF(Q896=Q897,IF((J897-J896)&lt;0,1000+J897-J896-O896,J897-J896-O896),""),""),""),""),"")</f>
        <v>#REF!</v>
      </c>
      <c r="Q896" s="11">
        <v>1</v>
      </c>
      <c r="R896" s="1" t="e">
        <f>IF(#REF!&lt;&gt;#REF!,COUNTIFS($K$112:$K$1378,$K$112,#REF!,#REF!),"")</f>
        <v>#REF!</v>
      </c>
      <c r="S896" s="1" t="e">
        <f>IF(AND(#REF!&lt;&gt;#REF!,#REF!=#REF!,M896="positive",M897="negative"),1,"")</f>
        <v>#REF!</v>
      </c>
      <c r="T896" s="1" t="e">
        <f>IF(AND(#REF!=#REF!,K:K="stroke",M:M="positive",S896&lt;&gt;"1"),1,"")</f>
        <v>#REF!</v>
      </c>
      <c r="U896" s="1" t="e">
        <f>IF((AND(R896&lt;&gt;"",W896&lt;&gt;1,K:K="stroke",M:M="negative",#REF!=#REF!)),IF(W896&lt;&gt;0,"",1),"")</f>
        <v>#REF!</v>
      </c>
      <c r="V896" s="1" t="e">
        <f t="shared" si="60"/>
        <v>#REF!</v>
      </c>
      <c r="W896" s="1" t="e">
        <f>IF(#REF!&lt;&gt;#REF!,COUNTIFS($K$112:$K$1378,"up",#REF!,#REF!),"")</f>
        <v>#REF!</v>
      </c>
      <c r="X896" s="1" t="e">
        <f>IF(#REF!&lt;&gt;#REF!,COUNTIFS($K$112:$K$1378,"SRS",#REF!,#REF!),"")</f>
        <v>#REF!</v>
      </c>
      <c r="Y896" s="1" t="e">
        <f>IF(R896&lt;&gt;"",IF(R896=1,"",COUNTIFS($O$112:$O$1378,"&gt;40",#REF!,#REF!)),"")</f>
        <v>#REF!</v>
      </c>
    </row>
    <row r="897" spans="1:34" s="11" customFormat="1">
      <c r="A897" s="11">
        <f t="shared" ref="A897:A960" si="61">I897+(H897*60)+(G897*3600)</f>
        <v>67940</v>
      </c>
      <c r="B897" s="16" t="str">
        <f t="shared" ref="B897:B960" si="62">CONCATENATE(D897,E897,F897,G897,H897,I897)</f>
        <v>2017123185220</v>
      </c>
      <c r="C897" s="11" t="str">
        <f t="shared" si="59"/>
        <v>2017123</v>
      </c>
      <c r="D897" s="11">
        <v>2017</v>
      </c>
      <c r="E897" s="11">
        <v>12</v>
      </c>
      <c r="F897" s="11">
        <v>3</v>
      </c>
      <c r="G897" s="11">
        <v>18</v>
      </c>
      <c r="H897" s="11">
        <v>52</v>
      </c>
      <c r="I897" s="11">
        <v>20</v>
      </c>
      <c r="J897" s="11">
        <v>17</v>
      </c>
      <c r="K897" s="17" t="s">
        <v>21</v>
      </c>
      <c r="L897" s="1" t="e">
        <f>IF(#REF!=#REF!,IF(K897="Stroke",IF(K898="Stroke",IF((J898-J897)&lt;0,1000+J898-J897,J898-J897),""),""),"")</f>
        <v>#REF!</v>
      </c>
      <c r="M897" s="11" t="s">
        <v>1</v>
      </c>
      <c r="N897" s="11" t="s">
        <v>2</v>
      </c>
      <c r="O897" s="11">
        <v>0</v>
      </c>
      <c r="P897" s="1" t="e">
        <f>IF(#REF!=#REF!,IF(K897="Stroke",IF(K898="Stroke",IF(#REF!=#REF!,IF(Q897=Q898,IF((J898-J897)&lt;0,1000+J898-J897-O897,J898-J897-O897),""),""),""),""),"")</f>
        <v>#REF!</v>
      </c>
      <c r="Q897" s="11">
        <v>1</v>
      </c>
      <c r="R897" s="1" t="e">
        <f>IF(#REF!&lt;&gt;#REF!,COUNTIFS($K$112:$K$1378,$K$112,#REF!,#REF!),"")</f>
        <v>#REF!</v>
      </c>
      <c r="S897" s="1" t="e">
        <f>IF(AND(#REF!&lt;&gt;#REF!,#REF!=#REF!,M897="positive",M898="negative"),1,"")</f>
        <v>#REF!</v>
      </c>
      <c r="T897" s="1" t="e">
        <f>IF(AND(#REF!=#REF!,K:K="stroke",M:M="positive",S897&lt;&gt;"1"),1,"")</f>
        <v>#REF!</v>
      </c>
      <c r="U897" s="1" t="e">
        <f>IF((AND(R897&lt;&gt;"",W897&lt;&gt;1,K:K="stroke",M:M="negative",#REF!=#REF!)),IF(W897&lt;&gt;0,"",1),"")</f>
        <v>#REF!</v>
      </c>
      <c r="V897" s="1" t="e">
        <f t="shared" si="60"/>
        <v>#REF!</v>
      </c>
      <c r="W897" s="1" t="e">
        <f>IF(#REF!&lt;&gt;#REF!,COUNTIFS($K$112:$K$1378,"up",#REF!,#REF!),"")</f>
        <v>#REF!</v>
      </c>
      <c r="X897" s="1" t="e">
        <f>IF(#REF!&lt;&gt;#REF!,COUNTIFS($K$112:$K$1378,"SRS",#REF!,#REF!),"")</f>
        <v>#REF!</v>
      </c>
      <c r="Y897" s="1" t="e">
        <f>IF(R897&lt;&gt;"",IF(R897=1,"",COUNTIFS($O$112:$O$1378,"&gt;40",#REF!,#REF!)),"")</f>
        <v>#REF!</v>
      </c>
    </row>
    <row r="898" spans="1:34" s="11" customFormat="1">
      <c r="A898" s="11">
        <f t="shared" si="61"/>
        <v>67940</v>
      </c>
      <c r="B898" s="16" t="str">
        <f t="shared" si="62"/>
        <v>2017123185220</v>
      </c>
      <c r="C898" s="11" t="str">
        <f t="shared" si="59"/>
        <v>2017123</v>
      </c>
      <c r="D898" s="11">
        <v>2017</v>
      </c>
      <c r="E898" s="11">
        <v>12</v>
      </c>
      <c r="F898" s="11">
        <v>3</v>
      </c>
      <c r="G898" s="11">
        <v>18</v>
      </c>
      <c r="H898" s="11">
        <v>52</v>
      </c>
      <c r="I898" s="11">
        <v>20</v>
      </c>
      <c r="J898" s="11">
        <v>18</v>
      </c>
      <c r="K898" s="17" t="s">
        <v>21</v>
      </c>
      <c r="L898" s="1" t="e">
        <f>IF(#REF!=#REF!,IF(K898="Stroke",IF(K899="Stroke",IF((J899-J898)&lt;0,1000+J899-J898,J899-J898),""),""),"")</f>
        <v>#REF!</v>
      </c>
      <c r="M898" s="11" t="s">
        <v>1</v>
      </c>
      <c r="N898" s="11" t="s">
        <v>2</v>
      </c>
      <c r="O898" s="11">
        <v>0</v>
      </c>
      <c r="P898" s="1" t="e">
        <f>IF(#REF!=#REF!,IF(K898="Stroke",IF(K899="Stroke",IF(#REF!=#REF!,IF(Q898=Q899,IF((J899-J898)&lt;0,1000+J899-J898-O898,J899-J898-O898),""),""),""),""),"")</f>
        <v>#REF!</v>
      </c>
      <c r="Q898" s="11">
        <v>1</v>
      </c>
      <c r="R898" s="1" t="e">
        <f>IF(#REF!&lt;&gt;#REF!,COUNTIFS($K$112:$K$1378,$K$112,#REF!,#REF!),"")</f>
        <v>#REF!</v>
      </c>
      <c r="S898" s="1" t="e">
        <f>IF(AND(#REF!&lt;&gt;#REF!,#REF!=#REF!,M898="positive",M899="negative"),1,"")</f>
        <v>#REF!</v>
      </c>
      <c r="T898" s="1" t="e">
        <f>IF(AND(#REF!=#REF!,K:K="stroke",M:M="positive",S898&lt;&gt;"1"),1,"")</f>
        <v>#REF!</v>
      </c>
      <c r="U898" s="1" t="e">
        <f>IF((AND(R898&lt;&gt;"",W898&lt;&gt;1,K:K="stroke",M:M="negative",#REF!=#REF!)),IF(W898&lt;&gt;0,"",1),"")</f>
        <v>#REF!</v>
      </c>
      <c r="V898" s="1" t="e">
        <f t="shared" si="60"/>
        <v>#REF!</v>
      </c>
      <c r="W898" s="1" t="e">
        <f>IF(#REF!&lt;&gt;#REF!,COUNTIFS($K$112:$K$1378,"up",#REF!,#REF!),"")</f>
        <v>#REF!</v>
      </c>
      <c r="X898" s="1" t="e">
        <f>IF(#REF!&lt;&gt;#REF!,COUNTIFS($K$112:$K$1378,"SRS",#REF!,#REF!),"")</f>
        <v>#REF!</v>
      </c>
      <c r="Y898" s="1" t="e">
        <f>IF(R898&lt;&gt;"",IF(R898=1,"",COUNTIFS($O$112:$O$1378,"&gt;40",#REF!,#REF!)),"")</f>
        <v>#REF!</v>
      </c>
    </row>
    <row r="899" spans="1:34" s="11" customFormat="1">
      <c r="A899" s="11">
        <f t="shared" si="61"/>
        <v>67940</v>
      </c>
      <c r="B899" s="16" t="str">
        <f t="shared" si="62"/>
        <v>2017123185220</v>
      </c>
      <c r="C899" s="11" t="str">
        <f t="shared" si="59"/>
        <v>2017123</v>
      </c>
      <c r="D899" s="11">
        <v>2017</v>
      </c>
      <c r="E899" s="11">
        <v>12</v>
      </c>
      <c r="F899" s="11">
        <v>3</v>
      </c>
      <c r="G899" s="11">
        <v>18</v>
      </c>
      <c r="H899" s="11">
        <v>52</v>
      </c>
      <c r="I899" s="11">
        <v>20</v>
      </c>
      <c r="J899" s="11">
        <v>29</v>
      </c>
      <c r="K899" s="17" t="s">
        <v>21</v>
      </c>
      <c r="L899" s="1" t="e">
        <f>IF(#REF!=#REF!,IF(K899="Stroke",IF(K900="Stroke",IF((J900-J899)&lt;0,1000+J900-J899,J900-J899),""),""),"")</f>
        <v>#REF!</v>
      </c>
      <c r="M899" s="11" t="s">
        <v>1</v>
      </c>
      <c r="N899" s="11" t="s">
        <v>2</v>
      </c>
      <c r="O899" s="11">
        <v>0</v>
      </c>
      <c r="P899" s="1" t="e">
        <f>IF(#REF!=#REF!,IF(K899="Stroke",IF(K900="Stroke",IF(#REF!=#REF!,IF(Q899=Q900,IF((J900-J899)&lt;0,1000+J900-J899-O899,J900-J899-O899),""),""),""),""),"")</f>
        <v>#REF!</v>
      </c>
      <c r="Q899" s="11">
        <v>1</v>
      </c>
      <c r="R899" s="1" t="e">
        <f>IF(#REF!&lt;&gt;#REF!,COUNTIFS($K$112:$K$1378,$K$112,#REF!,#REF!),"")</f>
        <v>#REF!</v>
      </c>
      <c r="S899" s="1" t="e">
        <f>IF(AND(#REF!&lt;&gt;#REF!,#REF!=#REF!,M899="positive",M900="negative"),1,"")</f>
        <v>#REF!</v>
      </c>
      <c r="T899" s="1" t="e">
        <f>IF(AND(#REF!=#REF!,K:K="stroke",M:M="positive",S899&lt;&gt;"1"),1,"")</f>
        <v>#REF!</v>
      </c>
      <c r="U899" s="1" t="e">
        <f>IF((AND(R899&lt;&gt;"",W899&lt;&gt;1,K:K="stroke",M:M="negative",#REF!=#REF!)),IF(W899&lt;&gt;0,"",1),"")</f>
        <v>#REF!</v>
      </c>
      <c r="V899" s="1" t="e">
        <f t="shared" si="60"/>
        <v>#REF!</v>
      </c>
      <c r="W899" s="1" t="e">
        <f>IF(#REF!&lt;&gt;#REF!,COUNTIFS($K$112:$K$1378,"up",#REF!,#REF!),"")</f>
        <v>#REF!</v>
      </c>
      <c r="X899" s="1" t="e">
        <f>IF(#REF!&lt;&gt;#REF!,COUNTIFS($K$112:$K$1378,"SRS",#REF!,#REF!),"")</f>
        <v>#REF!</v>
      </c>
      <c r="Y899" s="1" t="e">
        <f>IF(R899&lt;&gt;"",IF(R899=1,"",COUNTIFS($O$112:$O$1378,"&gt;40",#REF!,#REF!)),"")</f>
        <v>#REF!</v>
      </c>
    </row>
    <row r="900" spans="1:34" s="11" customFormat="1">
      <c r="A900" s="11">
        <f t="shared" si="61"/>
        <v>67940</v>
      </c>
      <c r="B900" s="16" t="str">
        <f t="shared" si="62"/>
        <v>2017123185220</v>
      </c>
      <c r="C900" s="11" t="str">
        <f t="shared" si="59"/>
        <v>2017123</v>
      </c>
      <c r="D900" s="11">
        <v>2017</v>
      </c>
      <c r="E900" s="11">
        <v>12</v>
      </c>
      <c r="F900" s="11">
        <v>3</v>
      </c>
      <c r="G900" s="11">
        <v>18</v>
      </c>
      <c r="H900" s="11">
        <v>52</v>
      </c>
      <c r="I900" s="11">
        <v>20</v>
      </c>
      <c r="J900" s="11">
        <v>40</v>
      </c>
      <c r="K900" s="17" t="s">
        <v>21</v>
      </c>
      <c r="L900" s="1" t="e">
        <f>IF(#REF!=#REF!,IF(K900="Stroke",IF(K901="Stroke",IF((J901-J900)&lt;0,1000+J901-J900,J901-J900),""),""),"")</f>
        <v>#REF!</v>
      </c>
      <c r="M900" s="11" t="s">
        <v>1</v>
      </c>
      <c r="N900" s="11" t="s">
        <v>2</v>
      </c>
      <c r="O900" s="11">
        <v>0</v>
      </c>
      <c r="P900" s="1" t="e">
        <f>IF(#REF!=#REF!,IF(K900="Stroke",IF(K901="Stroke",IF(#REF!=#REF!,IF(Q900=Q901,IF((J901-J900)&lt;0,1000+J901-J900-O900,J901-J900-O900),""),""),""),""),"")</f>
        <v>#REF!</v>
      </c>
      <c r="Q900" s="11">
        <v>1</v>
      </c>
      <c r="R900" s="1" t="e">
        <f>IF(#REF!&lt;&gt;#REF!,COUNTIFS($K$112:$K$1378,$K$112,#REF!,#REF!),"")</f>
        <v>#REF!</v>
      </c>
      <c r="S900" s="1" t="e">
        <f>IF(AND(#REF!&lt;&gt;#REF!,#REF!=#REF!,M900="positive",M901="negative"),1,"")</f>
        <v>#REF!</v>
      </c>
      <c r="T900" s="1" t="e">
        <f>IF(AND(#REF!=#REF!,K:K="stroke",M:M="positive",S900&lt;&gt;"1"),1,"")</f>
        <v>#REF!</v>
      </c>
      <c r="U900" s="1" t="e">
        <f>IF((AND(R900&lt;&gt;"",W900&lt;&gt;1,K:K="stroke",M:M="negative",#REF!=#REF!)),IF(W900&lt;&gt;0,"",1),"")</f>
        <v>#REF!</v>
      </c>
      <c r="V900" s="1" t="e">
        <f t="shared" si="60"/>
        <v>#REF!</v>
      </c>
      <c r="W900" s="1" t="e">
        <f>IF(#REF!&lt;&gt;#REF!,COUNTIFS($K$112:$K$1378,"up",#REF!,#REF!),"")</f>
        <v>#REF!</v>
      </c>
      <c r="X900" s="1" t="e">
        <f>IF(#REF!&lt;&gt;#REF!,COUNTIFS($K$112:$K$1378,"SRS",#REF!,#REF!),"")</f>
        <v>#REF!</v>
      </c>
      <c r="Y900" s="1" t="e">
        <f>IF(R900&lt;&gt;"",IF(R900=1,"",COUNTIFS($O$112:$O$1378,"&gt;40",#REF!,#REF!)),"")</f>
        <v>#REF!</v>
      </c>
    </row>
    <row r="901" spans="1:34" s="11" customFormat="1">
      <c r="A901" s="11">
        <f t="shared" si="61"/>
        <v>67940</v>
      </c>
      <c r="B901" s="16" t="str">
        <f t="shared" si="62"/>
        <v>2017123185220</v>
      </c>
      <c r="C901" s="11" t="str">
        <f t="shared" si="59"/>
        <v>2017123</v>
      </c>
      <c r="D901" s="11">
        <v>2017</v>
      </c>
      <c r="E901" s="11">
        <v>12</v>
      </c>
      <c r="F901" s="11">
        <v>3</v>
      </c>
      <c r="G901" s="11">
        <v>18</v>
      </c>
      <c r="H901" s="11">
        <v>52</v>
      </c>
      <c r="I901" s="11">
        <v>20</v>
      </c>
      <c r="J901" s="11">
        <v>50</v>
      </c>
      <c r="K901" s="17" t="s">
        <v>21</v>
      </c>
      <c r="L901" s="1" t="e">
        <f>IF(#REF!=#REF!,IF(K901="Stroke",IF(K902="Stroke",IF((J902-J901)&lt;0,1000+J902-J901,J902-J901),""),""),"")</f>
        <v>#REF!</v>
      </c>
      <c r="M901" s="11" t="s">
        <v>1</v>
      </c>
      <c r="N901" s="11" t="s">
        <v>2</v>
      </c>
      <c r="O901" s="11">
        <v>0</v>
      </c>
      <c r="P901" s="1" t="e">
        <f>IF(#REF!=#REF!,IF(K901="Stroke",IF(K902="Stroke",IF(#REF!=#REF!,IF(Q901=Q902,IF((J902-J901)&lt;0,1000+J902-J901-O901,J902-J901-O901),""),""),""),""),"")</f>
        <v>#REF!</v>
      </c>
      <c r="Q901" s="11">
        <v>1</v>
      </c>
      <c r="R901" s="1" t="e">
        <f>IF(#REF!&lt;&gt;#REF!,COUNTIFS($K$112:$K$1378,$K$112,#REF!,#REF!),"")</f>
        <v>#REF!</v>
      </c>
      <c r="S901" s="1" t="e">
        <f>IF(AND(#REF!&lt;&gt;#REF!,#REF!=#REF!,M901="positive",M902="negative"),1,"")</f>
        <v>#REF!</v>
      </c>
      <c r="T901" s="1" t="e">
        <f>IF(AND(#REF!=#REF!,K:K="stroke",M:M="positive",S901&lt;&gt;"1"),1,"")</f>
        <v>#REF!</v>
      </c>
      <c r="U901" s="1" t="e">
        <f>IF((AND(R901&lt;&gt;"",W901&lt;&gt;1,K:K="stroke",M:M="negative",#REF!=#REF!)),IF(W901&lt;&gt;0,"",1),"")</f>
        <v>#REF!</v>
      </c>
      <c r="V901" s="1" t="e">
        <f t="shared" si="60"/>
        <v>#REF!</v>
      </c>
      <c r="W901" s="1" t="e">
        <f>IF(#REF!&lt;&gt;#REF!,COUNTIFS($K$112:$K$1378,"up",#REF!,#REF!),"")</f>
        <v>#REF!</v>
      </c>
      <c r="X901" s="1" t="e">
        <f>IF(#REF!&lt;&gt;#REF!,COUNTIFS($K$112:$K$1378,"SRS",#REF!,#REF!),"")</f>
        <v>#REF!</v>
      </c>
      <c r="Y901" s="1" t="e">
        <f>IF(R901&lt;&gt;"",IF(R901=1,"",COUNTIFS($O$112:$O$1378,"&gt;40",#REF!,#REF!)),"")</f>
        <v>#REF!</v>
      </c>
    </row>
    <row r="902" spans="1:34" s="11" customFormat="1">
      <c r="A902" s="11">
        <f t="shared" si="61"/>
        <v>67940</v>
      </c>
      <c r="B902" s="16" t="str">
        <f t="shared" si="62"/>
        <v>2017123185220</v>
      </c>
      <c r="C902" s="11" t="str">
        <f t="shared" si="59"/>
        <v>2017123</v>
      </c>
      <c r="D902" s="11">
        <v>2017</v>
      </c>
      <c r="E902" s="11">
        <v>12</v>
      </c>
      <c r="F902" s="11">
        <v>3</v>
      </c>
      <c r="G902" s="11">
        <v>18</v>
      </c>
      <c r="H902" s="11">
        <v>52</v>
      </c>
      <c r="I902" s="11">
        <v>20</v>
      </c>
      <c r="J902" s="11">
        <v>55</v>
      </c>
      <c r="K902" s="17" t="s">
        <v>21</v>
      </c>
      <c r="L902" s="1" t="e">
        <f>IF(#REF!=#REF!,IF(K902="Stroke",IF(K903="Stroke",IF((J903-J902)&lt;0,1000+J903-J902,J903-J902),""),""),"")</f>
        <v>#REF!</v>
      </c>
      <c r="M902" s="11" t="s">
        <v>1</v>
      </c>
      <c r="N902" s="11" t="s">
        <v>2</v>
      </c>
      <c r="O902" s="11">
        <v>0</v>
      </c>
      <c r="P902" s="1" t="e">
        <f>IF(#REF!=#REF!,IF(K902="Stroke",IF(K903="Stroke",IF(#REF!=#REF!,IF(Q902=Q903,IF((J903-J902)&lt;0,1000+J903-J902-O902,J903-J902-O902),""),""),""),""),"")</f>
        <v>#REF!</v>
      </c>
      <c r="Q902" s="11">
        <v>1</v>
      </c>
      <c r="R902" s="1" t="e">
        <f>IF(#REF!&lt;&gt;#REF!,COUNTIFS($K$112:$K$1378,$K$112,#REF!,#REF!),"")</f>
        <v>#REF!</v>
      </c>
      <c r="S902" s="1" t="e">
        <f>IF(AND(#REF!&lt;&gt;#REF!,#REF!=#REF!,M902="positive",M903="negative"),1,"")</f>
        <v>#REF!</v>
      </c>
      <c r="T902" s="1" t="e">
        <f>IF(AND(#REF!=#REF!,K:K="stroke",M:M="positive",S902&lt;&gt;"1"),1,"")</f>
        <v>#REF!</v>
      </c>
      <c r="U902" s="1" t="e">
        <f>IF((AND(R902&lt;&gt;"",W902&lt;&gt;1,K:K="stroke",M:M="negative",#REF!=#REF!)),IF(W902&lt;&gt;0,"",1),"")</f>
        <v>#REF!</v>
      </c>
      <c r="V902" s="1" t="e">
        <f t="shared" si="60"/>
        <v>#REF!</v>
      </c>
      <c r="W902" s="1" t="e">
        <f>IF(#REF!&lt;&gt;#REF!,COUNTIFS($K$112:$K$1378,"up",#REF!,#REF!),"")</f>
        <v>#REF!</v>
      </c>
      <c r="X902" s="1" t="e">
        <f>IF(#REF!&lt;&gt;#REF!,COUNTIFS($K$112:$K$1378,"SRS",#REF!,#REF!),"")</f>
        <v>#REF!</v>
      </c>
      <c r="Y902" s="1" t="e">
        <f>IF(R902&lt;&gt;"",IF(R902=1,"",COUNTIFS($O$112:$O$1378,"&gt;40",#REF!,#REF!)),"")</f>
        <v>#REF!</v>
      </c>
    </row>
    <row r="903" spans="1:34" s="11" customFormat="1">
      <c r="A903" s="11">
        <f t="shared" si="61"/>
        <v>67940</v>
      </c>
      <c r="B903" s="16" t="str">
        <f t="shared" si="62"/>
        <v>2017123185220</v>
      </c>
      <c r="C903" s="11" t="str">
        <f t="shared" si="59"/>
        <v>2017123</v>
      </c>
      <c r="D903" s="11">
        <v>2017</v>
      </c>
      <c r="E903" s="11">
        <v>12</v>
      </c>
      <c r="F903" s="11">
        <v>3</v>
      </c>
      <c r="G903" s="11">
        <v>18</v>
      </c>
      <c r="H903" s="11">
        <v>52</v>
      </c>
      <c r="I903" s="11">
        <v>20</v>
      </c>
      <c r="J903" s="11">
        <v>64</v>
      </c>
      <c r="K903" s="17" t="s">
        <v>21</v>
      </c>
      <c r="L903" s="1" t="e">
        <f>IF(#REF!=#REF!,IF(K903="Stroke",IF(K904="Stroke",IF((J904-J903)&lt;0,1000+J904-J903,J904-J903),""),""),"")</f>
        <v>#REF!</v>
      </c>
      <c r="M903" s="11" t="s">
        <v>1</v>
      </c>
      <c r="N903" s="11" t="s">
        <v>2</v>
      </c>
      <c r="O903" s="11">
        <v>0</v>
      </c>
      <c r="P903" s="1" t="e">
        <f>IF(#REF!=#REF!,IF(K903="Stroke",IF(K904="Stroke",IF(#REF!=#REF!,IF(Q903=Q904,IF((J904-J903)&lt;0,1000+J904-J903-O903,J904-J903-O903),""),""),""),""),"")</f>
        <v>#REF!</v>
      </c>
      <c r="Q903" s="11">
        <v>1</v>
      </c>
      <c r="R903" s="1" t="e">
        <f>IF(#REF!&lt;&gt;#REF!,COUNTIFS($K$112:$K$1378,$K$112,#REF!,#REF!),"")</f>
        <v>#REF!</v>
      </c>
      <c r="S903" s="1" t="e">
        <f>IF(AND(#REF!&lt;&gt;#REF!,#REF!=#REF!,M903="positive",M904="negative"),1,"")</f>
        <v>#REF!</v>
      </c>
      <c r="T903" s="1" t="e">
        <f>IF(AND(#REF!=#REF!,K:K="stroke",M:M="positive",S903&lt;&gt;"1"),1,"")</f>
        <v>#REF!</v>
      </c>
      <c r="U903" s="1" t="e">
        <f>IF((AND(R903&lt;&gt;"",W903&lt;&gt;1,K:K="stroke",M:M="negative",#REF!=#REF!)),IF(W903&lt;&gt;0,"",1),"")</f>
        <v>#REF!</v>
      </c>
      <c r="V903" s="1" t="e">
        <f t="shared" si="60"/>
        <v>#REF!</v>
      </c>
      <c r="W903" s="1" t="e">
        <f>IF(#REF!&lt;&gt;#REF!,COUNTIFS($K$112:$K$1378,"up",#REF!,#REF!),"")</f>
        <v>#REF!</v>
      </c>
      <c r="X903" s="1" t="e">
        <f>IF(#REF!&lt;&gt;#REF!,COUNTIFS($K$112:$K$1378,"SRS",#REF!,#REF!),"")</f>
        <v>#REF!</v>
      </c>
      <c r="Y903" s="1" t="e">
        <f>IF(R903&lt;&gt;"",IF(R903=1,"",COUNTIFS($O$112:$O$1378,"&gt;40",#REF!,#REF!)),"")</f>
        <v>#REF!</v>
      </c>
    </row>
    <row r="904" spans="1:34">
      <c r="A904" s="11">
        <f t="shared" si="61"/>
        <v>67940</v>
      </c>
      <c r="B904" s="16" t="str">
        <f t="shared" si="62"/>
        <v>2017123185220</v>
      </c>
      <c r="C904" s="11" t="str">
        <f t="shared" si="59"/>
        <v>2017123</v>
      </c>
      <c r="D904" s="11">
        <v>2017</v>
      </c>
      <c r="E904" s="11">
        <v>12</v>
      </c>
      <c r="F904" s="11">
        <v>3</v>
      </c>
      <c r="G904" s="11">
        <v>18</v>
      </c>
      <c r="H904" s="11">
        <v>52</v>
      </c>
      <c r="I904" s="11">
        <v>20</v>
      </c>
      <c r="J904" s="11">
        <v>89</v>
      </c>
      <c r="K904" s="17" t="s">
        <v>21</v>
      </c>
      <c r="L904" s="1" t="e">
        <f>IF(#REF!=#REF!,IF(K904="Stroke",IF(K905="Stroke",IF((J905-J904)&lt;0,1000+J905-J904,J905-J904),""),""),"")</f>
        <v>#REF!</v>
      </c>
      <c r="M904" s="11" t="s">
        <v>1</v>
      </c>
      <c r="N904" s="11" t="s">
        <v>2</v>
      </c>
      <c r="O904" s="11">
        <v>0</v>
      </c>
      <c r="P904" s="1" t="e">
        <f>IF(#REF!=#REF!,IF(K904="Stroke",IF(K905="Stroke",IF(#REF!=#REF!,IF(Q904=Q905,IF((J905-J904)&lt;0,1000+J905-J904-O904,J905-J904-O904),""),""),""),""),"")</f>
        <v>#REF!</v>
      </c>
      <c r="Q904" s="11">
        <v>1</v>
      </c>
      <c r="R904" s="1" t="e">
        <f>IF(#REF!&lt;&gt;#REF!,COUNTIFS($K$112:$K$1378,$K$112,#REF!,#REF!),"")</f>
        <v>#REF!</v>
      </c>
      <c r="S904" s="1" t="e">
        <f>IF(AND(#REF!&lt;&gt;#REF!,#REF!=#REF!,M904="positive",M905="negative"),1,"")</f>
        <v>#REF!</v>
      </c>
      <c r="T904" s="1" t="e">
        <f>IF(AND(#REF!=#REF!,K:K="stroke",M:M="positive",S904&lt;&gt;"1"),1,"")</f>
        <v>#REF!</v>
      </c>
      <c r="U904" s="1" t="e">
        <f>IF((AND(R904&lt;&gt;"",W904&lt;&gt;1,K:K="stroke",M:M="negative",#REF!=#REF!)),IF(W904&lt;&gt;0,"",1),"")</f>
        <v>#REF!</v>
      </c>
      <c r="V904" s="1" t="e">
        <f t="shared" si="60"/>
        <v>#REF!</v>
      </c>
      <c r="W904" s="1" t="e">
        <f>IF(#REF!&lt;&gt;#REF!,COUNTIFS($K$112:$K$1378,"up",#REF!,#REF!),"")</f>
        <v>#REF!</v>
      </c>
      <c r="X904" s="1" t="e">
        <f>IF(#REF!&lt;&gt;#REF!,COUNTIFS($K$112:$K$1378,"SRS",#REF!,#REF!),"")</f>
        <v>#REF!</v>
      </c>
      <c r="Y904" s="1" t="e">
        <f>IF(R904&lt;&gt;"",IF(R904=1,"",COUNTIFS($O$112:$O$1378,"&gt;40",#REF!,#REF!)),"")</f>
        <v>#REF!</v>
      </c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 spans="1:34">
      <c r="A905" s="11">
        <f t="shared" si="61"/>
        <v>67940</v>
      </c>
      <c r="B905" s="16" t="str">
        <f t="shared" si="62"/>
        <v>2017123185220</v>
      </c>
      <c r="C905" s="11" t="str">
        <f t="shared" si="59"/>
        <v>2017123</v>
      </c>
      <c r="D905" s="11">
        <v>2017</v>
      </c>
      <c r="E905" s="11">
        <v>12</v>
      </c>
      <c r="F905" s="11">
        <v>3</v>
      </c>
      <c r="G905" s="11">
        <v>18</v>
      </c>
      <c r="H905" s="11">
        <v>52</v>
      </c>
      <c r="I905" s="11">
        <v>20</v>
      </c>
      <c r="J905" s="11">
        <v>91</v>
      </c>
      <c r="K905" s="17" t="s">
        <v>21</v>
      </c>
      <c r="L905" s="1" t="e">
        <f>IF(#REF!=#REF!,IF(K905="Stroke",IF(K906="Stroke",IF((J906-J905)&lt;0,1000+J906-J905,J906-J905),""),""),"")</f>
        <v>#REF!</v>
      </c>
      <c r="M905" s="11" t="s">
        <v>1</v>
      </c>
      <c r="N905" s="11" t="s">
        <v>2</v>
      </c>
      <c r="O905" s="11">
        <v>0</v>
      </c>
      <c r="P905" s="1" t="e">
        <f>IF(#REF!=#REF!,IF(K905="Stroke",IF(K906="Stroke",IF(#REF!=#REF!,IF(Q905=Q906,IF((J906-J905)&lt;0,1000+J906-J905-O905,J906-J905-O905),""),""),""),""),"")</f>
        <v>#REF!</v>
      </c>
      <c r="Q905" s="11">
        <v>1</v>
      </c>
      <c r="R905" s="1" t="e">
        <f>IF(#REF!&lt;&gt;#REF!,COUNTIFS($K$112:$K$1378,$K$112,#REF!,#REF!),"")</f>
        <v>#REF!</v>
      </c>
      <c r="S905" s="1" t="e">
        <f>IF(AND(#REF!&lt;&gt;#REF!,#REF!=#REF!,M905="positive",M906="negative"),1,"")</f>
        <v>#REF!</v>
      </c>
      <c r="T905" s="1" t="e">
        <f>IF(AND(#REF!=#REF!,K:K="stroke",M:M="positive",S905&lt;&gt;"1"),1,"")</f>
        <v>#REF!</v>
      </c>
      <c r="U905" s="1" t="e">
        <f>IF((AND(R905&lt;&gt;"",W905&lt;&gt;1,K:K="stroke",M:M="negative",#REF!=#REF!)),IF(W905&lt;&gt;0,"",1),"")</f>
        <v>#REF!</v>
      </c>
      <c r="V905" s="1" t="e">
        <f t="shared" si="60"/>
        <v>#REF!</v>
      </c>
      <c r="W905" s="1" t="e">
        <f>IF(#REF!&lt;&gt;#REF!,COUNTIFS($K$112:$K$1378,"up",#REF!,#REF!),"")</f>
        <v>#REF!</v>
      </c>
      <c r="X905" s="1" t="e">
        <f>IF(#REF!&lt;&gt;#REF!,COUNTIFS($K$112:$K$1378,"SRS",#REF!,#REF!),"")</f>
        <v>#REF!</v>
      </c>
      <c r="Y905" s="1" t="e">
        <f>IF(R905&lt;&gt;"",IF(R905=1,"",COUNTIFS($O$112:$O$1378,"&gt;40",#REF!,#REF!)),"")</f>
        <v>#REF!</v>
      </c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 spans="1:34">
      <c r="A906" s="11">
        <f t="shared" si="61"/>
        <v>67940</v>
      </c>
      <c r="B906" s="16" t="str">
        <f t="shared" si="62"/>
        <v>2017123185220</v>
      </c>
      <c r="C906" s="11" t="str">
        <f t="shared" si="59"/>
        <v>2017123</v>
      </c>
      <c r="D906" s="11">
        <v>2017</v>
      </c>
      <c r="E906" s="11">
        <v>12</v>
      </c>
      <c r="F906" s="11">
        <v>3</v>
      </c>
      <c r="G906" s="11">
        <v>18</v>
      </c>
      <c r="H906" s="11">
        <v>52</v>
      </c>
      <c r="I906" s="11">
        <v>20</v>
      </c>
      <c r="J906" s="11">
        <v>103</v>
      </c>
      <c r="K906" s="17" t="s">
        <v>21</v>
      </c>
      <c r="L906" s="1" t="e">
        <f>IF(#REF!=#REF!,IF(K906="Stroke",IF(K907="Stroke",IF((J907-J906)&lt;0,1000+J907-J906,J907-J906),""),""),"")</f>
        <v>#REF!</v>
      </c>
      <c r="M906" s="11" t="s">
        <v>1</v>
      </c>
      <c r="N906" s="11" t="s">
        <v>2</v>
      </c>
      <c r="O906" s="11">
        <v>0</v>
      </c>
      <c r="P906" s="1" t="e">
        <f>IF(#REF!=#REF!,IF(K906="Stroke",IF(K907="Stroke",IF(#REF!=#REF!,IF(Q906=Q907,IF((J907-J906)&lt;0,1000+J907-J906-O906,J907-J906-O906),""),""),""),""),"")</f>
        <v>#REF!</v>
      </c>
      <c r="Q906" s="11">
        <v>1</v>
      </c>
      <c r="R906" s="1" t="e">
        <f>IF(#REF!&lt;&gt;#REF!,COUNTIFS($K$112:$K$1378,$K$112,#REF!,#REF!),"")</f>
        <v>#REF!</v>
      </c>
      <c r="S906" s="1" t="e">
        <f>IF(AND(#REF!&lt;&gt;#REF!,#REF!=#REF!,M906="positive",M907="negative"),1,"")</f>
        <v>#REF!</v>
      </c>
      <c r="T906" s="1" t="e">
        <f>IF(AND(#REF!=#REF!,K:K="stroke",M:M="positive",S906&lt;&gt;"1"),1,"")</f>
        <v>#REF!</v>
      </c>
      <c r="U906" s="1" t="e">
        <f>IF((AND(R906&lt;&gt;"",W906&lt;&gt;1,K:K="stroke",M:M="negative",#REF!=#REF!)),IF(W906&lt;&gt;0,"",1),"")</f>
        <v>#REF!</v>
      </c>
      <c r="V906" s="1" t="e">
        <f t="shared" si="60"/>
        <v>#REF!</v>
      </c>
      <c r="W906" s="1" t="e">
        <f>IF(#REF!&lt;&gt;#REF!,COUNTIFS($K$112:$K$1378,"up",#REF!,#REF!),"")</f>
        <v>#REF!</v>
      </c>
      <c r="X906" s="1" t="e">
        <f>IF(#REF!&lt;&gt;#REF!,COUNTIFS($K$112:$K$1378,"SRS",#REF!,#REF!),"")</f>
        <v>#REF!</v>
      </c>
      <c r="Y906" s="1" t="e">
        <f>IF(R906&lt;&gt;"",IF(R906=1,"",COUNTIFS($O$112:$O$1378,"&gt;40",#REF!,#REF!)),"")</f>
        <v>#REF!</v>
      </c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 spans="1:34">
      <c r="A907" s="11">
        <f t="shared" si="61"/>
        <v>67940</v>
      </c>
      <c r="B907" s="16" t="str">
        <f t="shared" si="62"/>
        <v>2017123185220</v>
      </c>
      <c r="C907" s="11" t="str">
        <f t="shared" si="59"/>
        <v>2017123</v>
      </c>
      <c r="D907" s="11">
        <v>2017</v>
      </c>
      <c r="E907" s="11">
        <v>12</v>
      </c>
      <c r="F907" s="11">
        <v>3</v>
      </c>
      <c r="G907" s="11">
        <v>18</v>
      </c>
      <c r="H907" s="11">
        <v>52</v>
      </c>
      <c r="I907" s="11">
        <v>20</v>
      </c>
      <c r="J907" s="11">
        <v>112</v>
      </c>
      <c r="K907" s="17" t="s">
        <v>21</v>
      </c>
      <c r="L907" s="1" t="e">
        <f>IF(#REF!=#REF!,IF(K907="Stroke",IF(K908="Stroke",IF((J908-J907)&lt;0,1000+J908-J907,J908-J907),""),""),"")</f>
        <v>#REF!</v>
      </c>
      <c r="M907" s="11" t="s">
        <v>1</v>
      </c>
      <c r="N907" s="11" t="s">
        <v>2</v>
      </c>
      <c r="O907" s="11">
        <v>0</v>
      </c>
      <c r="P907" s="1" t="e">
        <f>IF(#REF!=#REF!,IF(K907="Stroke",IF(K908="Stroke",IF(#REF!=#REF!,IF(Q907=Q908,IF((J908-J907)&lt;0,1000+J908-J907-O907,J908-J907-O907),""),""),""),""),"")</f>
        <v>#REF!</v>
      </c>
      <c r="Q907" s="11">
        <v>1</v>
      </c>
      <c r="R907" s="1" t="e">
        <f>IF(#REF!&lt;&gt;#REF!,COUNTIFS($K$112:$K$1378,$K$112,#REF!,#REF!),"")</f>
        <v>#REF!</v>
      </c>
      <c r="S907" s="1" t="e">
        <f>IF(AND(#REF!&lt;&gt;#REF!,#REF!=#REF!,M907="positive",M908="negative"),1,"")</f>
        <v>#REF!</v>
      </c>
      <c r="T907" s="1" t="e">
        <f>IF(AND(#REF!=#REF!,K:K="stroke",M:M="positive",S907&lt;&gt;"1"),1,"")</f>
        <v>#REF!</v>
      </c>
      <c r="U907" s="1" t="e">
        <f>IF((AND(R907&lt;&gt;"",W907&lt;&gt;1,K:K="stroke",M:M="negative",#REF!=#REF!)),IF(W907&lt;&gt;0,"",1),"")</f>
        <v>#REF!</v>
      </c>
      <c r="V907" s="1" t="e">
        <f t="shared" si="60"/>
        <v>#REF!</v>
      </c>
      <c r="W907" s="1" t="e">
        <f>IF(#REF!&lt;&gt;#REF!,COUNTIFS($K$112:$K$1378,"up",#REF!,#REF!),"")</f>
        <v>#REF!</v>
      </c>
      <c r="X907" s="1" t="e">
        <f>IF(#REF!&lt;&gt;#REF!,COUNTIFS($K$112:$K$1378,"SRS",#REF!,#REF!),"")</f>
        <v>#REF!</v>
      </c>
      <c r="Y907" s="1" t="e">
        <f>IF(R907&lt;&gt;"",IF(R907=1,"",COUNTIFS($O$112:$O$1378,"&gt;40",#REF!,#REF!)),"")</f>
        <v>#REF!</v>
      </c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 spans="1:34">
      <c r="A908" s="11">
        <f t="shared" si="61"/>
        <v>67940</v>
      </c>
      <c r="B908" s="16" t="str">
        <f t="shared" si="62"/>
        <v>2017123185220</v>
      </c>
      <c r="C908" s="11" t="str">
        <f t="shared" si="59"/>
        <v>2017123</v>
      </c>
      <c r="D908" s="11">
        <v>2017</v>
      </c>
      <c r="E908" s="11">
        <v>12</v>
      </c>
      <c r="F908" s="11">
        <v>3</v>
      </c>
      <c r="G908" s="11">
        <v>18</v>
      </c>
      <c r="H908" s="11">
        <v>52</v>
      </c>
      <c r="I908" s="11">
        <v>20</v>
      </c>
      <c r="J908" s="11">
        <v>125</v>
      </c>
      <c r="K908" s="17" t="s">
        <v>21</v>
      </c>
      <c r="L908" s="1" t="e">
        <f>IF(#REF!=#REF!,IF(K908="Stroke",IF(K909="Stroke",IF((J909-J908)&lt;0,1000+J909-J908,J909-J908),""),""),"")</f>
        <v>#REF!</v>
      </c>
      <c r="M908" s="11" t="s">
        <v>1</v>
      </c>
      <c r="N908" s="11" t="s">
        <v>2</v>
      </c>
      <c r="O908" s="11">
        <v>0</v>
      </c>
      <c r="P908" s="1" t="e">
        <f>IF(#REF!=#REF!,IF(K908="Stroke",IF(K909="Stroke",IF(#REF!=#REF!,IF(Q908=Q909,IF((J909-J908)&lt;0,1000+J909-J908-O908,J909-J908-O908),""),""),""),""),"")</f>
        <v>#REF!</v>
      </c>
      <c r="Q908" s="11">
        <v>1</v>
      </c>
      <c r="R908" s="1" t="e">
        <f>IF(#REF!&lt;&gt;#REF!,COUNTIFS($K$112:$K$1378,$K$112,#REF!,#REF!),"")</f>
        <v>#REF!</v>
      </c>
      <c r="S908" s="1" t="e">
        <f>IF(AND(#REF!&lt;&gt;#REF!,#REF!=#REF!,M908="positive",M909="negative"),1,"")</f>
        <v>#REF!</v>
      </c>
      <c r="T908" s="1" t="e">
        <f>IF(AND(#REF!=#REF!,K:K="stroke",M:M="positive",S908&lt;&gt;"1"),1,"")</f>
        <v>#REF!</v>
      </c>
      <c r="U908" s="1" t="e">
        <f>IF((AND(R908&lt;&gt;"",W908&lt;&gt;1,K:K="stroke",M:M="negative",#REF!=#REF!)),IF(W908&lt;&gt;0,"",1),"")</f>
        <v>#REF!</v>
      </c>
      <c r="V908" s="1" t="e">
        <f t="shared" si="60"/>
        <v>#REF!</v>
      </c>
      <c r="W908" s="1" t="e">
        <f>IF(#REF!&lt;&gt;#REF!,COUNTIFS($K$112:$K$1378,"up",#REF!,#REF!),"")</f>
        <v>#REF!</v>
      </c>
      <c r="X908" s="1" t="e">
        <f>IF(#REF!&lt;&gt;#REF!,COUNTIFS($K$112:$K$1378,"SRS",#REF!,#REF!),"")</f>
        <v>#REF!</v>
      </c>
      <c r="Y908" s="1" t="e">
        <f>IF(R908&lt;&gt;"",IF(R908=1,"",COUNTIFS($O$112:$O$1378,"&gt;40",#REF!,#REF!)),"")</f>
        <v>#REF!</v>
      </c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 spans="1:34">
      <c r="A909" s="11">
        <f t="shared" si="61"/>
        <v>67940</v>
      </c>
      <c r="B909" s="16" t="str">
        <f t="shared" si="62"/>
        <v>2017123185220</v>
      </c>
      <c r="C909" s="11" t="str">
        <f t="shared" si="59"/>
        <v>2017123</v>
      </c>
      <c r="D909" s="11">
        <v>2017</v>
      </c>
      <c r="E909" s="11">
        <v>12</v>
      </c>
      <c r="F909" s="11">
        <v>3</v>
      </c>
      <c r="G909" s="11">
        <v>18</v>
      </c>
      <c r="H909" s="11">
        <v>52</v>
      </c>
      <c r="I909" s="11">
        <v>20</v>
      </c>
      <c r="J909" s="11">
        <v>137</v>
      </c>
      <c r="K909" s="17" t="s">
        <v>21</v>
      </c>
      <c r="L909" s="1" t="e">
        <f>IF(#REF!=#REF!,IF(K909="Stroke",IF(K910="Stroke",IF((J910-J909)&lt;0,1000+J910-J909,J910-J909),""),""),"")</f>
        <v>#REF!</v>
      </c>
      <c r="M909" s="11" t="s">
        <v>1</v>
      </c>
      <c r="N909" s="11" t="s">
        <v>2</v>
      </c>
      <c r="O909" s="11">
        <v>0</v>
      </c>
      <c r="P909" s="1" t="e">
        <f>IF(#REF!=#REF!,IF(K909="Stroke",IF(K910="Stroke",IF(#REF!=#REF!,IF(Q909=Q910,IF((J910-J909)&lt;0,1000+J910-J909-O909,J910-J909-O909),""),""),""),""),"")</f>
        <v>#REF!</v>
      </c>
      <c r="Q909" s="11">
        <v>1</v>
      </c>
      <c r="R909" s="1" t="e">
        <f>IF(#REF!&lt;&gt;#REF!,COUNTIFS($K$112:$K$1378,$K$112,#REF!,#REF!),"")</f>
        <v>#REF!</v>
      </c>
      <c r="S909" s="1" t="e">
        <f>IF(AND(#REF!&lt;&gt;#REF!,#REF!=#REF!,M909="positive",M910="negative"),1,"")</f>
        <v>#REF!</v>
      </c>
      <c r="T909" s="1" t="e">
        <f>IF(AND(#REF!=#REF!,K:K="stroke",M:M="positive",S909&lt;&gt;"1"),1,"")</f>
        <v>#REF!</v>
      </c>
      <c r="U909" s="1" t="e">
        <f>IF((AND(R909&lt;&gt;"",W909&lt;&gt;1,K:K="stroke",M:M="negative",#REF!=#REF!)),IF(W909&lt;&gt;0,"",1),"")</f>
        <v>#REF!</v>
      </c>
      <c r="V909" s="1" t="e">
        <f t="shared" si="60"/>
        <v>#REF!</v>
      </c>
      <c r="W909" s="1" t="e">
        <f>IF(#REF!&lt;&gt;#REF!,COUNTIFS($K$112:$K$1378,"up",#REF!,#REF!),"")</f>
        <v>#REF!</v>
      </c>
      <c r="X909" s="1" t="e">
        <f>IF(#REF!&lt;&gt;#REF!,COUNTIFS($K$112:$K$1378,"SRS",#REF!,#REF!),"")</f>
        <v>#REF!</v>
      </c>
      <c r="Y909" s="1" t="e">
        <f>IF(R909&lt;&gt;"",IF(R909=1,"",COUNTIFS($O$112:$O$1378,"&gt;40",#REF!,#REF!)),"")</f>
        <v>#REF!</v>
      </c>
      <c r="Z909" s="11"/>
      <c r="AA909" s="11"/>
      <c r="AB909" s="11"/>
      <c r="AC909" s="11"/>
      <c r="AD909" s="11"/>
      <c r="AE909" s="11"/>
      <c r="AF909" s="11"/>
      <c r="AG909" s="11"/>
      <c r="AH909" s="11"/>
    </row>
    <row r="910" spans="1:34">
      <c r="A910" s="11">
        <f t="shared" si="61"/>
        <v>67940</v>
      </c>
      <c r="B910" s="16" t="str">
        <f t="shared" si="62"/>
        <v>2017123185220</v>
      </c>
      <c r="C910" s="11" t="str">
        <f t="shared" si="59"/>
        <v>2017123</v>
      </c>
      <c r="D910" s="11">
        <v>2017</v>
      </c>
      <c r="E910" s="11">
        <v>12</v>
      </c>
      <c r="F910" s="11">
        <v>3</v>
      </c>
      <c r="G910" s="11">
        <v>18</v>
      </c>
      <c r="H910" s="11">
        <v>52</v>
      </c>
      <c r="I910" s="11">
        <v>20</v>
      </c>
      <c r="J910" s="11">
        <v>159</v>
      </c>
      <c r="K910" s="17" t="s">
        <v>21</v>
      </c>
      <c r="L910" s="1" t="e">
        <f>IF(#REF!=#REF!,IF(K910="Stroke",IF(K911="Stroke",IF((J911-J910)&lt;0,1000+J911-J910,J911-J910),""),""),"")</f>
        <v>#REF!</v>
      </c>
      <c r="M910" s="11" t="s">
        <v>1</v>
      </c>
      <c r="N910" s="11" t="s">
        <v>2</v>
      </c>
      <c r="O910" s="11">
        <v>0</v>
      </c>
      <c r="P910" s="1" t="e">
        <f>IF(#REF!=#REF!,IF(K910="Stroke",IF(K911="Stroke",IF(#REF!=#REF!,IF(Q910=Q911,IF((J911-J910)&lt;0,1000+J911-J910-O910,J911-J910-O910),""),""),""),""),"")</f>
        <v>#REF!</v>
      </c>
      <c r="Q910" s="11">
        <v>1</v>
      </c>
      <c r="R910" s="1" t="e">
        <f>IF(#REF!&lt;&gt;#REF!,COUNTIFS($K$112:$K$1378,$K$112,#REF!,#REF!),"")</f>
        <v>#REF!</v>
      </c>
      <c r="S910" s="1" t="e">
        <f>IF(AND(#REF!&lt;&gt;#REF!,#REF!=#REF!,M910="positive",M911="negative"),1,"")</f>
        <v>#REF!</v>
      </c>
      <c r="T910" s="1" t="e">
        <f>IF(AND(#REF!=#REF!,K:K="stroke",M:M="positive",S910&lt;&gt;"1"),1,"")</f>
        <v>#REF!</v>
      </c>
      <c r="U910" s="1" t="e">
        <f>IF((AND(R910&lt;&gt;"",W910&lt;&gt;1,K:K="stroke",M:M="negative",#REF!=#REF!)),IF(W910&lt;&gt;0,"",1),"")</f>
        <v>#REF!</v>
      </c>
      <c r="V910" s="1" t="e">
        <f t="shared" si="60"/>
        <v>#REF!</v>
      </c>
      <c r="W910" s="1" t="e">
        <f>IF(#REF!&lt;&gt;#REF!,COUNTIFS($K$112:$K$1378,"up",#REF!,#REF!),"")</f>
        <v>#REF!</v>
      </c>
      <c r="X910" s="1" t="e">
        <f>IF(#REF!&lt;&gt;#REF!,COUNTIFS($K$112:$K$1378,"SRS",#REF!,#REF!),"")</f>
        <v>#REF!</v>
      </c>
      <c r="Y910" s="1" t="e">
        <f>IF(R910&lt;&gt;"",IF(R910=1,"",COUNTIFS($O$112:$O$1378,"&gt;40",#REF!,#REF!)),"")</f>
        <v>#REF!</v>
      </c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 spans="1:34" s="5" customFormat="1">
      <c r="A911" s="11">
        <f t="shared" si="61"/>
        <v>67940</v>
      </c>
      <c r="B911" s="16" t="str">
        <f t="shared" si="62"/>
        <v>2017123185220</v>
      </c>
      <c r="C911" s="11" t="str">
        <f t="shared" si="59"/>
        <v>2017123</v>
      </c>
      <c r="D911" s="11">
        <v>2017</v>
      </c>
      <c r="E911" s="11">
        <v>12</v>
      </c>
      <c r="F911" s="11">
        <v>3</v>
      </c>
      <c r="G911" s="11">
        <v>18</v>
      </c>
      <c r="H911" s="11">
        <v>52</v>
      </c>
      <c r="I911" s="11">
        <v>20</v>
      </c>
      <c r="J911" s="11">
        <v>256</v>
      </c>
      <c r="K911" s="17" t="s">
        <v>21</v>
      </c>
      <c r="L911" s="1" t="e">
        <f>IF(#REF!=#REF!,IF(K911="Stroke",IF(K912="Stroke",IF((J912-J911)&lt;0,1000+J912-J911,J912-J911),""),""),"")</f>
        <v>#REF!</v>
      </c>
      <c r="M911" s="11" t="s">
        <v>1</v>
      </c>
      <c r="N911" s="11" t="s">
        <v>2</v>
      </c>
      <c r="O911" s="11">
        <v>0</v>
      </c>
      <c r="P911" s="1" t="e">
        <f>IF(#REF!=#REF!,IF(K911="Stroke",IF(K912="Stroke",IF(#REF!=#REF!,IF(Q911=Q912,IF((J912-J911)&lt;0,1000+J912-J911-O911,J912-J911-O911),""),""),""),""),"")</f>
        <v>#REF!</v>
      </c>
      <c r="Q911" s="11">
        <v>1</v>
      </c>
      <c r="R911" s="1" t="e">
        <f>IF(#REF!&lt;&gt;#REF!,COUNTIFS($K$112:$K$1378,$K$112,#REF!,#REF!),"")</f>
        <v>#REF!</v>
      </c>
      <c r="S911" s="1" t="e">
        <f>IF(AND(#REF!&lt;&gt;#REF!,#REF!=#REF!,M911="positive",M912="negative"),1,"")</f>
        <v>#REF!</v>
      </c>
      <c r="T911" s="1" t="e">
        <f>IF(AND(#REF!=#REF!,K:K="stroke",M:M="positive",S911&lt;&gt;"1"),1,"")</f>
        <v>#REF!</v>
      </c>
      <c r="U911" s="1" t="e">
        <f>IF((AND(R911&lt;&gt;"",W911&lt;&gt;1,K:K="stroke",M:M="negative",#REF!=#REF!)),IF(W911&lt;&gt;0,"",1),"")</f>
        <v>#REF!</v>
      </c>
      <c r="V911" s="1" t="e">
        <f t="shared" si="60"/>
        <v>#REF!</v>
      </c>
      <c r="W911" s="1" t="e">
        <f>IF(#REF!&lt;&gt;#REF!,COUNTIFS($K$112:$K$1378,"up",#REF!,#REF!),"")</f>
        <v>#REF!</v>
      </c>
      <c r="X911" s="1" t="e">
        <f>IF(#REF!&lt;&gt;#REF!,COUNTIFS($K$112:$K$1378,"SRS",#REF!,#REF!),"")</f>
        <v>#REF!</v>
      </c>
      <c r="Y911" s="1" t="e">
        <f>IF(R911&lt;&gt;"",IF(R911=1,"",COUNTIFS($O$112:$O$1378,"&gt;40",#REF!,#REF!)),"")</f>
        <v>#REF!</v>
      </c>
      <c r="Z911" s="11"/>
      <c r="AA911" s="11"/>
      <c r="AB911" s="11"/>
      <c r="AC911" s="11"/>
      <c r="AD911" s="11"/>
      <c r="AE911" s="11"/>
      <c r="AF911" s="11"/>
      <c r="AG911" s="11"/>
      <c r="AH911" s="11"/>
    </row>
    <row r="912" spans="1:34" s="5" customFormat="1">
      <c r="A912" s="11">
        <f t="shared" si="61"/>
        <v>67940</v>
      </c>
      <c r="B912" s="16" t="str">
        <f t="shared" si="62"/>
        <v>2017123185220</v>
      </c>
      <c r="C912" s="11" t="str">
        <f t="shared" si="59"/>
        <v>2017123</v>
      </c>
      <c r="D912" s="11">
        <v>2017</v>
      </c>
      <c r="E912" s="11">
        <v>12</v>
      </c>
      <c r="F912" s="11">
        <v>3</v>
      </c>
      <c r="G912" s="11">
        <v>18</v>
      </c>
      <c r="H912" s="11">
        <v>52</v>
      </c>
      <c r="I912" s="11">
        <v>20</v>
      </c>
      <c r="J912" s="11">
        <v>534</v>
      </c>
      <c r="K912" s="17" t="s">
        <v>21</v>
      </c>
      <c r="L912" s="1" t="e">
        <f>IF(#REF!=#REF!,IF(K912="Stroke",IF(K913="Stroke",IF((J913-J912)&lt;0,1000+J913-J912,J913-J912),""),""),"")</f>
        <v>#REF!</v>
      </c>
      <c r="M912" s="11" t="s">
        <v>1</v>
      </c>
      <c r="N912" s="11" t="s">
        <v>2</v>
      </c>
      <c r="O912" s="11">
        <v>0</v>
      </c>
      <c r="P912" s="1" t="e">
        <f>IF(#REF!=#REF!,IF(K912="Stroke",IF(K913="Stroke",IF(#REF!=#REF!,IF(Q912=Q913,IF((J913-J912)&lt;0,1000+J913-J912-O912,J913-J912-O912),""),""),""),""),"")</f>
        <v>#REF!</v>
      </c>
      <c r="Q912" s="11">
        <v>1</v>
      </c>
      <c r="R912" s="1" t="e">
        <f>IF(#REF!&lt;&gt;#REF!,COUNTIFS($K$112:$K$1378,$K$112,#REF!,#REF!),"")</f>
        <v>#REF!</v>
      </c>
      <c r="S912" s="1" t="e">
        <f>IF(AND(#REF!&lt;&gt;#REF!,#REF!=#REF!,M912="positive",M913="negative"),1,"")</f>
        <v>#REF!</v>
      </c>
      <c r="T912" s="1" t="e">
        <f>IF(AND(#REF!=#REF!,K:K="stroke",M:M="positive",S912&lt;&gt;"1"),1,"")</f>
        <v>#REF!</v>
      </c>
      <c r="U912" s="1" t="e">
        <f>IF((AND(R912&lt;&gt;"",W912&lt;&gt;1,K:K="stroke",M:M="negative",#REF!=#REF!)),IF(W912&lt;&gt;0,"",1),"")</f>
        <v>#REF!</v>
      </c>
      <c r="V912" s="1" t="e">
        <f t="shared" si="60"/>
        <v>#REF!</v>
      </c>
      <c r="W912" s="1" t="e">
        <f>IF(#REF!&lt;&gt;#REF!,COUNTIFS($K$112:$K$1378,"up",#REF!,#REF!),"")</f>
        <v>#REF!</v>
      </c>
      <c r="X912" s="1" t="e">
        <f>IF(#REF!&lt;&gt;#REF!,COUNTIFS($K$112:$K$1378,"SRS",#REF!,#REF!),"")</f>
        <v>#REF!</v>
      </c>
      <c r="Y912" s="1" t="e">
        <f>IF(R912&lt;&gt;"",IF(R912=1,"",COUNTIFS($O$112:$O$1378,"&gt;40",#REF!,#REF!)),"")</f>
        <v>#REF!</v>
      </c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 spans="1:34">
      <c r="A913" s="14">
        <f t="shared" si="61"/>
        <v>78575</v>
      </c>
      <c r="B913" s="22" t="str">
        <f t="shared" si="62"/>
        <v>2018123214935</v>
      </c>
      <c r="C913" s="14" t="str">
        <f t="shared" si="59"/>
        <v>2018123</v>
      </c>
      <c r="D913" s="14">
        <v>2018</v>
      </c>
      <c r="E913" s="14">
        <v>1</v>
      </c>
      <c r="F913" s="14">
        <v>23</v>
      </c>
      <c r="G913" s="14">
        <v>21</v>
      </c>
      <c r="H913" s="14">
        <v>49</v>
      </c>
      <c r="I913" s="14">
        <v>35</v>
      </c>
      <c r="J913" s="14">
        <v>876</v>
      </c>
      <c r="K913" s="14" t="s">
        <v>11</v>
      </c>
      <c r="L913" s="14" t="e">
        <f>IF(#REF!=#REF!,IF(K913="Stroke",IF(K914="Stroke",IF((J914-J913)&lt;0,1000+J914-J913,J914-J913),""),""),"")</f>
        <v>#REF!</v>
      </c>
      <c r="M913" s="14" t="s">
        <v>1</v>
      </c>
      <c r="N913" s="14" t="s">
        <v>2</v>
      </c>
      <c r="O913" s="14">
        <v>16</v>
      </c>
      <c r="P913" s="5" t="e">
        <f>IF(#REF!=#REF!,IF(K913="Stroke",IF(K914="Stroke",IF(#REF!=#REF!,IF(Q913=Q914,IF((J914-J913)&lt;0,1000+J914-J913-O913,J914-J913-O913),""),""),""),""),"")</f>
        <v>#REF!</v>
      </c>
      <c r="Q913" s="14">
        <v>1</v>
      </c>
      <c r="R913" s="5" t="e">
        <f>IF(#REF!&lt;&gt;#REF!,COUNTIFS($K$112:$K$1378,$K$112,#REF!,#REF!),"")</f>
        <v>#REF!</v>
      </c>
      <c r="S913" s="5" t="e">
        <f>IF(AND(#REF!&lt;&gt;#REF!,#REF!=#REF!,M913="positive",M914="negative"),1,"")</f>
        <v>#REF!</v>
      </c>
      <c r="T913" s="5" t="e">
        <f>IF(AND(#REF!=#REF!,K:K="stroke",M:M="positive",S913&lt;&gt;"1"),1,"")</f>
        <v>#REF!</v>
      </c>
      <c r="U913" s="5" t="e">
        <f>IF((AND(R913&lt;&gt;"",W913&lt;&gt;1,K:K="stroke",M:M="negative",#REF!=#REF!)),IF(W913&lt;&gt;0,"",1),"")</f>
        <v>#REF!</v>
      </c>
      <c r="V913" s="5" t="e">
        <f t="shared" si="60"/>
        <v>#REF!</v>
      </c>
      <c r="W913" s="5" t="e">
        <f>IF(#REF!&lt;&gt;#REF!,COUNTIFS($K$112:$K$1378,"up",#REF!,#REF!),"")</f>
        <v>#REF!</v>
      </c>
      <c r="X913" s="5" t="e">
        <f>IF(#REF!&lt;&gt;#REF!,COUNTIFS($K$112:$K$1378,"SRS",#REF!,#REF!),"")</f>
        <v>#REF!</v>
      </c>
      <c r="Y913" s="5" t="e">
        <f>IF(R913&lt;&gt;"",IF(R913=1,"",COUNTIFS($O$112:$O$1378,"&gt;40",#REF!,#REF!)),"")</f>
        <v>#REF!</v>
      </c>
      <c r="Z913" s="14"/>
      <c r="AA913" s="14"/>
      <c r="AB913" s="14"/>
      <c r="AC913" s="14"/>
      <c r="AD913" s="5"/>
      <c r="AE913" s="5"/>
      <c r="AF913" s="5"/>
      <c r="AG913" s="5"/>
      <c r="AH913" s="5"/>
    </row>
    <row r="914" spans="1:34" s="5" customFormat="1">
      <c r="A914" s="31">
        <f t="shared" si="61"/>
        <v>78575</v>
      </c>
      <c r="B914" s="32" t="str">
        <f t="shared" si="62"/>
        <v>2018123214935</v>
      </c>
      <c r="C914" s="31" t="str">
        <f t="shared" si="59"/>
        <v>2018123</v>
      </c>
      <c r="D914" s="31">
        <v>2018</v>
      </c>
      <c r="E914" s="31">
        <v>1</v>
      </c>
      <c r="F914" s="31">
        <v>23</v>
      </c>
      <c r="G914" s="31">
        <v>21</v>
      </c>
      <c r="H914" s="31">
        <v>49</v>
      </c>
      <c r="I914" s="31">
        <v>35</v>
      </c>
      <c r="J914" s="31">
        <v>900</v>
      </c>
      <c r="K914" s="31" t="s">
        <v>80</v>
      </c>
      <c r="L914" s="31" t="e">
        <f>IF(#REF!=#REF!,IF(K914="Stroke",IF(K915="Stroke",IF((J915-J914)&lt;0,1000+J915-J914,J915-J914),""),""),"")</f>
        <v>#REF!</v>
      </c>
      <c r="M914" s="31" t="s">
        <v>1</v>
      </c>
      <c r="N914" s="31" t="s">
        <v>2</v>
      </c>
      <c r="O914" s="31">
        <v>0</v>
      </c>
      <c r="P914" s="1" t="e">
        <f>IF(#REF!=#REF!,IF(K914="Stroke",IF(K915="Stroke",IF(#REF!=#REF!,IF(Q914=Q915,IF((J915-J914)&lt;0,1000+J915-J914-O914,J915-J914-O914),""),""),""),""),"")</f>
        <v>#REF!</v>
      </c>
      <c r="Q914" s="31">
        <v>0</v>
      </c>
      <c r="R914" s="1" t="e">
        <f>IF(#REF!&lt;&gt;#REF!,COUNTIFS($K$112:$K$1378,$K$112,#REF!,#REF!),"")</f>
        <v>#REF!</v>
      </c>
      <c r="S914" s="1" t="e">
        <f>IF(AND(#REF!&lt;&gt;#REF!,#REF!=#REF!,M914="positive",M915="negative"),1,"")</f>
        <v>#REF!</v>
      </c>
      <c r="T914" s="1" t="e">
        <f>IF(AND(#REF!=#REF!,K:K="stroke",M:M="positive",S914&lt;&gt;"1"),1,"")</f>
        <v>#REF!</v>
      </c>
      <c r="U914" s="1" t="e">
        <f>IF((AND(R914&lt;&gt;"",W914&lt;&gt;1,K:K="stroke",M:M="negative",#REF!=#REF!)),IF(W914&lt;&gt;0,"",1),"")</f>
        <v>#REF!</v>
      </c>
      <c r="V914" s="1" t="e">
        <f t="shared" si="60"/>
        <v>#REF!</v>
      </c>
      <c r="W914" s="1" t="e">
        <f>IF(#REF!&lt;&gt;#REF!,COUNTIFS($K$112:$K$1378,"up",#REF!,#REF!),"")</f>
        <v>#REF!</v>
      </c>
      <c r="X914" s="1" t="e">
        <f>IF(#REF!&lt;&gt;#REF!,COUNTIFS($K$112:$K$1378,"SRS",#REF!,#REF!),"")</f>
        <v>#REF!</v>
      </c>
      <c r="Y914" s="1" t="e">
        <f>IF(R914&lt;&gt;"",IF(R914=1,"",COUNTIFS($O$112:$O$1378,"&gt;40",#REF!,#REF!)),"")</f>
        <v>#REF!</v>
      </c>
      <c r="Z914" s="31" t="s">
        <v>81</v>
      </c>
      <c r="AA914" s="31"/>
      <c r="AB914" s="31"/>
      <c r="AC914" s="31"/>
      <c r="AD914" s="1"/>
      <c r="AE914" s="1"/>
      <c r="AF914" s="1"/>
      <c r="AG914" s="1"/>
      <c r="AH914" s="1"/>
    </row>
    <row r="915" spans="1:34">
      <c r="A915" s="14">
        <f t="shared" si="61"/>
        <v>79040</v>
      </c>
      <c r="B915" s="22" t="str">
        <f t="shared" si="62"/>
        <v>2018123215720</v>
      </c>
      <c r="C915" s="14" t="str">
        <f t="shared" si="59"/>
        <v>2018123</v>
      </c>
      <c r="D915" s="14">
        <v>2018</v>
      </c>
      <c r="E915" s="14">
        <v>1</v>
      </c>
      <c r="F915" s="14">
        <v>23</v>
      </c>
      <c r="G915" s="14">
        <v>21</v>
      </c>
      <c r="H915" s="14">
        <v>57</v>
      </c>
      <c r="I915" s="14">
        <v>20</v>
      </c>
      <c r="J915" s="14">
        <v>989</v>
      </c>
      <c r="K915" s="14" t="s">
        <v>82</v>
      </c>
      <c r="L915" s="14" t="e">
        <f>IF(#REF!=#REF!,IF(K915="Stroke",IF(K916="Stroke",IF((J916-J915)&lt;0,1000+J916-J915,J916-J915),""),""),"")</f>
        <v>#REF!</v>
      </c>
      <c r="M915" s="14" t="s">
        <v>62</v>
      </c>
      <c r="N915" s="14" t="s">
        <v>41</v>
      </c>
      <c r="O915" s="14">
        <v>0</v>
      </c>
      <c r="P915" s="5" t="e">
        <f>IF(#REF!=#REF!,IF(K915="Stroke",IF(K916="Stroke",IF(#REF!=#REF!,IF(Q915=Q916,IF((J916-J915)&lt;0,1000+J916-J915-O915,J916-J915-O915),""),""),""),""),"")</f>
        <v>#REF!</v>
      </c>
      <c r="Q915" s="14">
        <v>0</v>
      </c>
      <c r="R915" s="5" t="e">
        <f>IF(#REF!&lt;&gt;#REF!,COUNTIFS($K$112:$K$1378,$K$112,#REF!,#REF!),"")</f>
        <v>#REF!</v>
      </c>
      <c r="S915" s="5" t="e">
        <f>IF(AND(#REF!&lt;&gt;#REF!,#REF!=#REF!,M915="positive",M916="negative"),1,"")</f>
        <v>#REF!</v>
      </c>
      <c r="T915" s="5" t="e">
        <f>IF(AND(#REF!=#REF!,K:K="stroke",M:M="positive",S915&lt;&gt;"1"),1,"")</f>
        <v>#REF!</v>
      </c>
      <c r="U915" s="5" t="e">
        <f>IF((AND(R915&lt;&gt;"",W915&lt;&gt;1,K:K="stroke",M:M="negative",#REF!=#REF!)),IF(W915&lt;&gt;0,"",1),"")</f>
        <v>#REF!</v>
      </c>
      <c r="V915" s="5" t="e">
        <f t="shared" si="60"/>
        <v>#REF!</v>
      </c>
      <c r="W915" s="5" t="e">
        <f>IF(#REF!&lt;&gt;#REF!,COUNTIFS($K$112:$K$1378,"up",#REF!,#REF!),"")</f>
        <v>#REF!</v>
      </c>
      <c r="X915" s="5" t="e">
        <f>IF(#REF!&lt;&gt;#REF!,COUNTIFS($K$112:$K$1378,"SRS",#REF!,#REF!),"")</f>
        <v>#REF!</v>
      </c>
      <c r="Y915" s="5" t="e">
        <f>IF(R915&lt;&gt;"",IF(R915=1,"",COUNTIFS($O$112:$O$1378,"&gt;40",#REF!,#REF!)),"")</f>
        <v>#REF!</v>
      </c>
      <c r="Z915" s="14" t="s">
        <v>83</v>
      </c>
      <c r="AA915" s="14"/>
      <c r="AB915" s="14"/>
      <c r="AC915" s="14"/>
      <c r="AD915" s="5"/>
      <c r="AE915" s="5"/>
      <c r="AF915" s="5"/>
      <c r="AG915" s="5"/>
      <c r="AH915" s="5"/>
    </row>
    <row r="916" spans="1:34">
      <c r="A916" s="31">
        <f t="shared" si="61"/>
        <v>79041</v>
      </c>
      <c r="B916" s="32" t="str">
        <f t="shared" si="62"/>
        <v>2018123215721</v>
      </c>
      <c r="C916" s="31" t="str">
        <f t="shared" si="59"/>
        <v>2018123</v>
      </c>
      <c r="D916" s="31">
        <v>2018</v>
      </c>
      <c r="E916" s="31">
        <v>1</v>
      </c>
      <c r="F916" s="31">
        <v>23</v>
      </c>
      <c r="G916" s="31">
        <v>21</v>
      </c>
      <c r="H916" s="31">
        <v>57</v>
      </c>
      <c r="I916" s="31">
        <v>21</v>
      </c>
      <c r="J916" s="31">
        <v>29</v>
      </c>
      <c r="K916" s="31" t="s">
        <v>0</v>
      </c>
      <c r="L916" s="31" t="e">
        <f>IF(#REF!=#REF!,IF(K916="Stroke",IF(K917="Stroke",IF((J917-J916)&lt;0,1000+J917-J916,J917-J916),""),""),"")</f>
        <v>#REF!</v>
      </c>
      <c r="M916" s="31" t="s">
        <v>1</v>
      </c>
      <c r="N916" s="31" t="s">
        <v>2</v>
      </c>
      <c r="O916" s="31">
        <v>447</v>
      </c>
      <c r="P916" s="1" t="e">
        <f>IF(#REF!=#REF!,IF(K916="Stroke",IF(K917="Stroke",IF(#REF!=#REF!,IF(Q916=Q917,IF((J917-J916)&lt;0,1000+J917-J916-O916,J917-J916-O916),""),""),""),""),"")</f>
        <v>#REF!</v>
      </c>
      <c r="Q916" s="31">
        <v>1</v>
      </c>
      <c r="R916" s="1" t="e">
        <f>IF(#REF!&lt;&gt;#REF!,COUNTIFS($K$112:$K$1378,$K$112,#REF!,#REF!),"")</f>
        <v>#REF!</v>
      </c>
      <c r="S916" s="1" t="e">
        <f>IF(AND(#REF!&lt;&gt;#REF!,#REF!=#REF!,M916="positive",M917="negative"),1,"")</f>
        <v>#REF!</v>
      </c>
      <c r="T916" s="1" t="e">
        <f>IF(AND(#REF!=#REF!,K:K="stroke",M:M="positive",S916&lt;&gt;"1"),1,"")</f>
        <v>#REF!</v>
      </c>
      <c r="U916" s="1" t="e">
        <f>IF((AND(R916&lt;&gt;"",W916&lt;&gt;1,K:K="stroke",M:M="negative",#REF!=#REF!)),IF(W916&lt;&gt;0,"",1),"")</f>
        <v>#REF!</v>
      </c>
      <c r="V916" s="1" t="e">
        <f t="shared" si="60"/>
        <v>#REF!</v>
      </c>
      <c r="W916" s="1" t="e">
        <f>IF(#REF!&lt;&gt;#REF!,COUNTIFS($K$112:$K$1378,"up",#REF!,#REF!),"")</f>
        <v>#REF!</v>
      </c>
      <c r="X916" s="1" t="e">
        <f>IF(#REF!&lt;&gt;#REF!,COUNTIFS($K$112:$K$1378,"SRS",#REF!,#REF!),"")</f>
        <v>#REF!</v>
      </c>
      <c r="Y916" s="1" t="e">
        <f>IF(R916&lt;&gt;"",IF(R916=1,"",COUNTIFS($O$112:$O$1378,"&gt;40",#REF!,#REF!)),"")</f>
        <v>#REF!</v>
      </c>
      <c r="Z916" s="31" t="s">
        <v>84</v>
      </c>
      <c r="AA916" s="31" t="s">
        <v>85</v>
      </c>
      <c r="AB916" s="31"/>
      <c r="AC916" s="31"/>
    </row>
    <row r="917" spans="1:34" s="5" customFormat="1">
      <c r="A917" s="31">
        <f t="shared" si="61"/>
        <v>79041</v>
      </c>
      <c r="B917" s="32" t="str">
        <f t="shared" si="62"/>
        <v>2018123215721</v>
      </c>
      <c r="C917" s="31" t="str">
        <f t="shared" si="59"/>
        <v>2018123</v>
      </c>
      <c r="D917" s="31">
        <v>2018</v>
      </c>
      <c r="E917" s="31">
        <v>1</v>
      </c>
      <c r="F917" s="31">
        <v>23</v>
      </c>
      <c r="G917" s="31">
        <v>21</v>
      </c>
      <c r="H917" s="31">
        <v>57</v>
      </c>
      <c r="I917" s="31">
        <v>21</v>
      </c>
      <c r="J917" s="31">
        <v>41</v>
      </c>
      <c r="K917" s="31" t="s">
        <v>4</v>
      </c>
      <c r="L917" s="31" t="e">
        <f>IF(#REF!=#REF!,IF(K917="Stroke",IF(K918="Stroke",IF((J918-J917)&lt;0,1000+J918-J917,J918-J917),""),""),"")</f>
        <v>#REF!</v>
      </c>
      <c r="M917" s="31" t="s">
        <v>1</v>
      </c>
      <c r="N917" s="31" t="s">
        <v>2</v>
      </c>
      <c r="O917" s="31">
        <v>0</v>
      </c>
      <c r="P917" s="1" t="e">
        <f>IF(#REF!=#REF!,IF(K917="Stroke",IF(K918="Stroke",IF(#REF!=#REF!,IF(Q917=Q918,IF((J918-J917)&lt;0,1000+J918-J917-O917,J918-J917-O917),""),""),""),""),"")</f>
        <v>#REF!</v>
      </c>
      <c r="Q917" s="31">
        <v>1</v>
      </c>
      <c r="R917" s="1" t="e">
        <f>IF(#REF!&lt;&gt;#REF!,COUNTIFS($K$112:$K$1378,$K$112,#REF!,#REF!),"")</f>
        <v>#REF!</v>
      </c>
      <c r="S917" s="1" t="e">
        <f>IF(AND(#REF!&lt;&gt;#REF!,#REF!=#REF!,M917="positive",M918="negative"),1,"")</f>
        <v>#REF!</v>
      </c>
      <c r="T917" s="1" t="e">
        <f>IF(AND(#REF!=#REF!,K:K="stroke",M:M="positive",S917&lt;&gt;"1"),1,"")</f>
        <v>#REF!</v>
      </c>
      <c r="U917" s="1" t="e">
        <f>IF((AND(R917&lt;&gt;"",W917&lt;&gt;1,K:K="stroke",M:M="negative",#REF!=#REF!)),IF(W917&lt;&gt;0,"",1),"")</f>
        <v>#REF!</v>
      </c>
      <c r="V917" s="1" t="e">
        <f t="shared" si="60"/>
        <v>#REF!</v>
      </c>
      <c r="W917" s="1" t="e">
        <f>IF(#REF!&lt;&gt;#REF!,COUNTIFS($K$112:$K$1378,"up",#REF!,#REF!),"")</f>
        <v>#REF!</v>
      </c>
      <c r="X917" s="1" t="e">
        <f>IF(#REF!&lt;&gt;#REF!,COUNTIFS($K$112:$K$1378,"SRS",#REF!,#REF!),"")</f>
        <v>#REF!</v>
      </c>
      <c r="Y917" s="1" t="e">
        <f>IF(R917&lt;&gt;"",IF(R917=1,"",COUNTIFS($O$112:$O$1378,"&gt;40",#REF!,#REF!)),"")</f>
        <v>#REF!</v>
      </c>
      <c r="Z917" s="31" t="s">
        <v>86</v>
      </c>
      <c r="AA917" s="31"/>
      <c r="AB917" s="31"/>
      <c r="AC917" s="31"/>
      <c r="AD917" s="1"/>
      <c r="AE917" s="1"/>
      <c r="AF917" s="1"/>
      <c r="AG917" s="1"/>
      <c r="AH917" s="1"/>
    </row>
    <row r="918" spans="1:34">
      <c r="A918" s="14">
        <f t="shared" si="61"/>
        <v>65780</v>
      </c>
      <c r="B918" s="22" t="str">
        <f t="shared" si="62"/>
        <v>2018124181620</v>
      </c>
      <c r="C918" s="14" t="str">
        <f t="shared" si="59"/>
        <v>2018124</v>
      </c>
      <c r="D918" s="14">
        <v>2018</v>
      </c>
      <c r="E918" s="14">
        <v>1</v>
      </c>
      <c r="F918" s="14">
        <v>24</v>
      </c>
      <c r="G918" s="14">
        <v>18</v>
      </c>
      <c r="H918" s="14">
        <v>16</v>
      </c>
      <c r="I918" s="14">
        <v>20</v>
      </c>
      <c r="J918" s="14">
        <v>735</v>
      </c>
      <c r="K918" s="14" t="s">
        <v>87</v>
      </c>
      <c r="L918" s="14" t="e">
        <f>IF(#REF!=#REF!,IF(K918="Stroke",IF(K919="Stroke",IF((J919-J918)&lt;0,1000+J919-J918,J919-J918),""),""),"")</f>
        <v>#REF!</v>
      </c>
      <c r="M918" s="14" t="s">
        <v>1</v>
      </c>
      <c r="N918" s="14" t="s">
        <v>2</v>
      </c>
      <c r="O918" s="14">
        <v>0</v>
      </c>
      <c r="P918" s="5" t="e">
        <f>IF(#REF!=#REF!,IF(K918="Stroke",IF(K919="Stroke",IF(#REF!=#REF!,IF(Q918=Q919,IF((J919-J918)&lt;0,1000+J919-J918-O918,J919-J918-O918),""),""),""),""),"")</f>
        <v>#REF!</v>
      </c>
      <c r="Q918" s="14">
        <v>0</v>
      </c>
      <c r="R918" s="5" t="e">
        <f>IF(#REF!&lt;&gt;#REF!,COUNTIFS($K$112:$K$1378,$K$112,#REF!,#REF!),"")</f>
        <v>#REF!</v>
      </c>
      <c r="S918" s="5" t="e">
        <f>IF(AND(#REF!&lt;&gt;#REF!,#REF!=#REF!,M918="positive",M919="negative"),1,"")</f>
        <v>#REF!</v>
      </c>
      <c r="T918" s="5" t="e">
        <f>IF(AND(#REF!=#REF!,K:K="stroke",M:M="positive",S918&lt;&gt;"1"),1,"")</f>
        <v>#REF!</v>
      </c>
      <c r="U918" s="5" t="e">
        <f>IF((AND(R918&lt;&gt;"",W918&lt;&gt;1,K:K="stroke",M:M="negative",#REF!=#REF!)),IF(W918&lt;&gt;0,"",1),"")</f>
        <v>#REF!</v>
      </c>
      <c r="V918" s="5" t="e">
        <f t="shared" si="60"/>
        <v>#REF!</v>
      </c>
      <c r="W918" s="5" t="e">
        <f>IF(#REF!&lt;&gt;#REF!,COUNTIFS($K$112:$K$1378,"up",#REF!,#REF!),"")</f>
        <v>#REF!</v>
      </c>
      <c r="X918" s="5" t="e">
        <f>IF(#REF!&lt;&gt;#REF!,COUNTIFS($K$112:$K$1378,"SRS",#REF!,#REF!),"")</f>
        <v>#REF!</v>
      </c>
      <c r="Y918" s="5" t="e">
        <f>IF(R918&lt;&gt;"",IF(R918=1,"",COUNTIFS($O$112:$O$1378,"&gt;40",#REF!,#REF!)),"")</f>
        <v>#REF!</v>
      </c>
      <c r="Z918" s="14" t="s">
        <v>88</v>
      </c>
      <c r="AA918" s="14"/>
      <c r="AB918" s="14"/>
      <c r="AC918" s="14"/>
      <c r="AD918" s="5"/>
      <c r="AE918" s="5"/>
      <c r="AF918" s="5"/>
      <c r="AG918" s="5"/>
      <c r="AH918" s="5"/>
    </row>
    <row r="919" spans="1:34">
      <c r="A919" s="31">
        <f t="shared" si="61"/>
        <v>65780</v>
      </c>
      <c r="B919" s="32" t="str">
        <f t="shared" si="62"/>
        <v>2018124181620</v>
      </c>
      <c r="C919" s="31" t="str">
        <f t="shared" si="59"/>
        <v>2018124</v>
      </c>
      <c r="D919" s="31">
        <v>2018</v>
      </c>
      <c r="E919" s="31">
        <v>1</v>
      </c>
      <c r="F919" s="31">
        <v>24</v>
      </c>
      <c r="G919" s="31">
        <v>18</v>
      </c>
      <c r="H919" s="31">
        <v>16</v>
      </c>
      <c r="I919" s="31">
        <v>20</v>
      </c>
      <c r="J919" s="31">
        <v>979</v>
      </c>
      <c r="K919" s="31" t="s">
        <v>87</v>
      </c>
      <c r="L919" s="31" t="e">
        <f>IF(#REF!=#REF!,IF(K919="Stroke",IF(K920="Stroke",IF((J920-J919)&lt;0,1000+J920-J919,J920-J919),""),""),"")</f>
        <v>#REF!</v>
      </c>
      <c r="M919" s="31" t="s">
        <v>1</v>
      </c>
      <c r="N919" s="31" t="s">
        <v>2</v>
      </c>
      <c r="O919" s="31">
        <v>0</v>
      </c>
      <c r="P919" s="1" t="e">
        <f>IF(#REF!=#REF!,IF(K919="Stroke",IF(K920="Stroke",IF(#REF!=#REF!,IF(Q919=Q920,IF((J920-J919)&lt;0,1000+J920-J919-O919,J920-J919-O919),""),""),""),""),"")</f>
        <v>#REF!</v>
      </c>
      <c r="Q919" s="31">
        <v>0</v>
      </c>
      <c r="R919" s="1" t="e">
        <f>IF(#REF!&lt;&gt;#REF!,COUNTIFS($K$112:$K$1378,$K$112,#REF!,#REF!),"")</f>
        <v>#REF!</v>
      </c>
      <c r="S919" s="1" t="e">
        <f>IF(AND(#REF!&lt;&gt;#REF!,#REF!=#REF!,M919="positive",M920="negative"),1,"")</f>
        <v>#REF!</v>
      </c>
      <c r="T919" s="1" t="e">
        <f>IF(AND(#REF!=#REF!,K:K="stroke",M:M="positive",S919&lt;&gt;"1"),1,"")</f>
        <v>#REF!</v>
      </c>
      <c r="U919" s="1" t="e">
        <f>IF((AND(R919&lt;&gt;"",W919&lt;&gt;1,K:K="stroke",M:M="negative",#REF!=#REF!)),IF(W919&lt;&gt;0,"",1),"")</f>
        <v>#REF!</v>
      </c>
      <c r="V919" s="1" t="e">
        <f t="shared" si="60"/>
        <v>#REF!</v>
      </c>
      <c r="W919" s="1" t="e">
        <f>IF(#REF!&lt;&gt;#REF!,COUNTIFS($K$112:$K$1378,"up",#REF!,#REF!),"")</f>
        <v>#REF!</v>
      </c>
      <c r="X919" s="1" t="e">
        <f>IF(#REF!&lt;&gt;#REF!,COUNTIFS($K$112:$K$1378,"SRS",#REF!,#REF!),"")</f>
        <v>#REF!</v>
      </c>
      <c r="Y919" s="1" t="e">
        <f>IF(R919&lt;&gt;"",IF(R919=1,"",COUNTIFS($O$112:$O$1378,"&gt;40",#REF!,#REF!)),"")</f>
        <v>#REF!</v>
      </c>
      <c r="Z919" s="31" t="s">
        <v>89</v>
      </c>
      <c r="AA919" s="31" t="s">
        <v>90</v>
      </c>
      <c r="AB919" s="31"/>
      <c r="AC919" s="31"/>
    </row>
    <row r="920" spans="1:34" s="5" customFormat="1">
      <c r="A920" s="31">
        <f t="shared" si="61"/>
        <v>65781</v>
      </c>
      <c r="B920" s="32" t="str">
        <f t="shared" si="62"/>
        <v>2018124181621</v>
      </c>
      <c r="C920" s="31" t="str">
        <f t="shared" si="59"/>
        <v>2018124</v>
      </c>
      <c r="D920" s="31">
        <v>2018</v>
      </c>
      <c r="E920" s="31">
        <v>1</v>
      </c>
      <c r="F920" s="31">
        <v>24</v>
      </c>
      <c r="G920" s="31">
        <v>18</v>
      </c>
      <c r="H920" s="31">
        <v>16</v>
      </c>
      <c r="I920" s="31">
        <v>21</v>
      </c>
      <c r="J920" s="31">
        <v>50</v>
      </c>
      <c r="K920" s="31" t="s">
        <v>11</v>
      </c>
      <c r="L920" s="31" t="e">
        <f>IF(#REF!=#REF!,IF(K920="Stroke",IF(K921="Stroke",IF((J921-J920)&lt;0,1000+J921-J920,J921-J920),""),""),"")</f>
        <v>#REF!</v>
      </c>
      <c r="M920" s="31" t="s">
        <v>1</v>
      </c>
      <c r="N920" s="31" t="s">
        <v>41</v>
      </c>
      <c r="O920" s="31">
        <v>0</v>
      </c>
      <c r="P920" s="1" t="e">
        <f>IF(#REF!=#REF!,IF(K920="Stroke",IF(K921="Stroke",IF(#REF!=#REF!,IF(Q920=Q921,IF((J921-J920)&lt;0,1000+J921-J920-O920,J921-J920-O920),""),""),""),""),"")</f>
        <v>#REF!</v>
      </c>
      <c r="Q920" s="31">
        <v>0</v>
      </c>
      <c r="R920" s="1" t="e">
        <f>IF(#REF!&lt;&gt;#REF!,COUNTIFS($K$112:$K$1378,$K$112,#REF!,#REF!),"")</f>
        <v>#REF!</v>
      </c>
      <c r="S920" s="1" t="e">
        <f>IF(AND(#REF!&lt;&gt;#REF!,#REF!=#REF!,M920="positive",M921="negative"),1,"")</f>
        <v>#REF!</v>
      </c>
      <c r="T920" s="1" t="e">
        <f>IF(AND(#REF!=#REF!,K:K="stroke",M:M="positive",S920&lt;&gt;"1"),1,"")</f>
        <v>#REF!</v>
      </c>
      <c r="U920" s="1" t="e">
        <f>IF((AND(R920&lt;&gt;"",W920&lt;&gt;1,K:K="stroke",M:M="negative",#REF!=#REF!)),IF(W920&lt;&gt;0,"",1),"")</f>
        <v>#REF!</v>
      </c>
      <c r="V920" s="1" t="e">
        <f t="shared" si="60"/>
        <v>#REF!</v>
      </c>
      <c r="W920" s="1" t="e">
        <f>IF(#REF!&lt;&gt;#REF!,COUNTIFS($K$112:$K$1378,"up",#REF!,#REF!),"")</f>
        <v>#REF!</v>
      </c>
      <c r="X920" s="1" t="e">
        <f>IF(#REF!&lt;&gt;#REF!,COUNTIFS($K$112:$K$1378,"SRS",#REF!,#REF!),"")</f>
        <v>#REF!</v>
      </c>
      <c r="Y920" s="1" t="e">
        <f>IF(R920&lt;&gt;"",IF(R920=1,"",COUNTIFS($O$112:$O$1378,"&gt;40",#REF!,#REF!)),"")</f>
        <v>#REF!</v>
      </c>
      <c r="Z920" s="31" t="s">
        <v>91</v>
      </c>
      <c r="AA920" s="31"/>
      <c r="AB920" s="31"/>
      <c r="AC920" s="31"/>
      <c r="AD920" s="1"/>
      <c r="AE920" s="1"/>
      <c r="AF920" s="1"/>
      <c r="AG920" s="1"/>
      <c r="AH920" s="1"/>
    </row>
    <row r="921" spans="1:34">
      <c r="A921" s="14">
        <f t="shared" si="61"/>
        <v>65903</v>
      </c>
      <c r="B921" s="22" t="str">
        <f t="shared" si="62"/>
        <v>2018124181823</v>
      </c>
      <c r="C921" s="14" t="str">
        <f t="shared" si="59"/>
        <v>2018124</v>
      </c>
      <c r="D921" s="14">
        <v>2018</v>
      </c>
      <c r="E921" s="14">
        <v>1</v>
      </c>
      <c r="F921" s="14">
        <v>24</v>
      </c>
      <c r="G921" s="14">
        <v>18</v>
      </c>
      <c r="H921" s="14">
        <v>18</v>
      </c>
      <c r="I921" s="14">
        <v>23</v>
      </c>
      <c r="J921" s="14">
        <v>843</v>
      </c>
      <c r="K921" s="14" t="s">
        <v>11</v>
      </c>
      <c r="L921" s="14" t="e">
        <f>IF(#REF!=#REF!,IF(K921="Stroke",IF(K922="Stroke",IF((J922-J921)&lt;0,1000+J922-J921,J922-J921),""),""),"")</f>
        <v>#REF!</v>
      </c>
      <c r="M921" s="14" t="s">
        <v>1</v>
      </c>
      <c r="N921" s="14" t="s">
        <v>2</v>
      </c>
      <c r="O921" s="14">
        <v>36</v>
      </c>
      <c r="P921" s="5" t="e">
        <f>IF(#REF!=#REF!,IF(K921="Stroke",IF(K922="Stroke",IF(#REF!=#REF!,IF(Q921=Q922,IF((J922-J921)&lt;0,1000+J922-J921-O921,J922-J921-O921),""),""),""),""),"")</f>
        <v>#REF!</v>
      </c>
      <c r="Q921" s="14">
        <v>1</v>
      </c>
      <c r="R921" s="5" t="e">
        <f>IF(#REF!&lt;&gt;#REF!,COUNTIFS($K$112:$K$1378,$K$112,#REF!,#REF!),"")</f>
        <v>#REF!</v>
      </c>
      <c r="S921" s="5" t="e">
        <f>IF(AND(#REF!&lt;&gt;#REF!,#REF!=#REF!,M921="positive",M922="negative"),1,"")</f>
        <v>#REF!</v>
      </c>
      <c r="T921" s="5" t="e">
        <f>IF(AND(#REF!=#REF!,K:K="stroke",M:M="positive",S921&lt;&gt;"1"),1,"")</f>
        <v>#REF!</v>
      </c>
      <c r="U921" s="5" t="e">
        <f>IF((AND(R921&lt;&gt;"",W921&lt;&gt;1,K:K="stroke",M:M="negative",#REF!=#REF!)),IF(W921&lt;&gt;0,"",1),"")</f>
        <v>#REF!</v>
      </c>
      <c r="V921" s="5" t="e">
        <f t="shared" si="60"/>
        <v>#REF!</v>
      </c>
      <c r="W921" s="5" t="e">
        <f>IF(#REF!&lt;&gt;#REF!,COUNTIFS($K$112:$K$1378,"up",#REF!,#REF!),"")</f>
        <v>#REF!</v>
      </c>
      <c r="X921" s="5" t="e">
        <f>IF(#REF!&lt;&gt;#REF!,COUNTIFS($K$112:$K$1378,"SRS",#REF!,#REF!),"")</f>
        <v>#REF!</v>
      </c>
      <c r="Y921" s="5" t="e">
        <f>IF(R921&lt;&gt;"",IF(R921=1,"",COUNTIFS($O$112:$O$1378,"&gt;40",#REF!,#REF!)),"")</f>
        <v>#REF!</v>
      </c>
      <c r="Z921" s="14" t="s">
        <v>92</v>
      </c>
      <c r="AA921" s="14"/>
      <c r="AB921" s="14"/>
      <c r="AC921" s="14"/>
      <c r="AD921" s="5"/>
      <c r="AE921" s="5"/>
      <c r="AF921" s="5"/>
      <c r="AG921" s="5"/>
      <c r="AH921" s="5"/>
    </row>
    <row r="922" spans="1:34">
      <c r="A922" s="31">
        <f t="shared" si="61"/>
        <v>65903</v>
      </c>
      <c r="B922" s="32" t="str">
        <f t="shared" si="62"/>
        <v>2018124181823</v>
      </c>
      <c r="C922" s="31" t="str">
        <f t="shared" si="59"/>
        <v>2018124</v>
      </c>
      <c r="D922" s="31">
        <v>2018</v>
      </c>
      <c r="E922" s="31">
        <v>1</v>
      </c>
      <c r="F922" s="31">
        <v>24</v>
      </c>
      <c r="G922" s="31">
        <v>18</v>
      </c>
      <c r="H922" s="31">
        <v>18</v>
      </c>
      <c r="I922" s="31">
        <v>23</v>
      </c>
      <c r="J922" s="31">
        <v>927</v>
      </c>
      <c r="K922" s="31" t="s">
        <v>11</v>
      </c>
      <c r="L922" s="31" t="e">
        <f>IF(#REF!=#REF!,IF(K922="Stroke",IF(K923="Stroke",IF((J923-J922)&lt;0,1000+J923-J922,J923-J922),""),""),"")</f>
        <v>#REF!</v>
      </c>
      <c r="M922" s="31" t="s">
        <v>62</v>
      </c>
      <c r="N922" s="31" t="s">
        <v>41</v>
      </c>
      <c r="O922" s="31">
        <v>0</v>
      </c>
      <c r="P922" s="1" t="e">
        <f>IF(#REF!=#REF!,IF(K922="Stroke",IF(K923="Stroke",IF(#REF!=#REF!,IF(Q922=Q923,IF((J923-J922)&lt;0,1000+J923-J922-O922,J923-J922-O922),""),""),""),""),"")</f>
        <v>#REF!</v>
      </c>
      <c r="Q922" s="31">
        <v>0</v>
      </c>
      <c r="R922" s="1" t="e">
        <f>IF(#REF!&lt;&gt;#REF!,COUNTIFS($K$112:$K$1378,$K$112,#REF!,#REF!),"")</f>
        <v>#REF!</v>
      </c>
      <c r="S922" s="1" t="e">
        <f>IF(AND(#REF!&lt;&gt;#REF!,#REF!=#REF!,M922="positive",M923="negative"),1,"")</f>
        <v>#REF!</v>
      </c>
      <c r="T922" s="1" t="e">
        <f>IF(AND(#REF!=#REF!,K:K="stroke",M:M="positive",S922&lt;&gt;"1"),1,"")</f>
        <v>#REF!</v>
      </c>
      <c r="U922" s="1" t="e">
        <f>IF((AND(R922&lt;&gt;"",W922&lt;&gt;1,K:K="stroke",M:M="negative",#REF!=#REF!)),IF(W922&lt;&gt;0,"",1),"")</f>
        <v>#REF!</v>
      </c>
      <c r="V922" s="1" t="e">
        <f t="shared" si="60"/>
        <v>#REF!</v>
      </c>
      <c r="W922" s="1" t="e">
        <f>IF(#REF!&lt;&gt;#REF!,COUNTIFS($K$112:$K$1378,"up",#REF!,#REF!),"")</f>
        <v>#REF!</v>
      </c>
      <c r="X922" s="1" t="e">
        <f>IF(#REF!&lt;&gt;#REF!,COUNTIFS($K$112:$K$1378,"SRS",#REF!,#REF!),"")</f>
        <v>#REF!</v>
      </c>
      <c r="Y922" s="1" t="e">
        <f>IF(R922&lt;&gt;"",IF(R922=1,"",COUNTIFS($O$112:$O$1378,"&gt;40",#REF!,#REF!)),"")</f>
        <v>#REF!</v>
      </c>
      <c r="Z922" s="31" t="s">
        <v>83</v>
      </c>
      <c r="AA922" s="31"/>
      <c r="AB922" s="31"/>
      <c r="AC922" s="31"/>
    </row>
    <row r="923" spans="1:34">
      <c r="A923" s="31">
        <f t="shared" si="61"/>
        <v>65903</v>
      </c>
      <c r="B923" s="32" t="str">
        <f t="shared" si="62"/>
        <v>2018124181823</v>
      </c>
      <c r="C923" s="31" t="str">
        <f t="shared" si="59"/>
        <v>2018124</v>
      </c>
      <c r="D923" s="31">
        <v>2018</v>
      </c>
      <c r="E923" s="31">
        <v>1</v>
      </c>
      <c r="F923" s="31">
        <v>24</v>
      </c>
      <c r="G923" s="31">
        <v>18</v>
      </c>
      <c r="H923" s="31">
        <v>18</v>
      </c>
      <c r="I923" s="31">
        <v>23</v>
      </c>
      <c r="J923" s="31">
        <v>953</v>
      </c>
      <c r="K923" s="31" t="s">
        <v>80</v>
      </c>
      <c r="L923" s="31" t="e">
        <f>IF(#REF!=#REF!,IF(K923="Stroke",IF(K924="Stroke",IF((J924-J923)&lt;0,1000+J924-J923,J924-J923),""),""),"")</f>
        <v>#REF!</v>
      </c>
      <c r="M923" s="31" t="s">
        <v>62</v>
      </c>
      <c r="N923" s="31" t="s">
        <v>41</v>
      </c>
      <c r="O923" s="31">
        <v>0</v>
      </c>
      <c r="P923" s="1" t="e">
        <f>IF(#REF!=#REF!,IF(K923="Stroke",IF(K924="Stroke",IF(#REF!=#REF!,IF(Q923=Q924,IF((J924-J923)&lt;0,1000+J924-J923-O923,J924-J923-O923),""),""),""),""),"")</f>
        <v>#REF!</v>
      </c>
      <c r="Q923" s="31">
        <v>0</v>
      </c>
      <c r="R923" s="1" t="e">
        <f>IF(#REF!&lt;&gt;#REF!,COUNTIFS($K$112:$K$1378,$K$112,#REF!,#REF!),"")</f>
        <v>#REF!</v>
      </c>
      <c r="S923" s="1" t="e">
        <f>IF(AND(#REF!&lt;&gt;#REF!,#REF!=#REF!,M923="positive",M924="negative"),1,"")</f>
        <v>#REF!</v>
      </c>
      <c r="T923" s="1" t="e">
        <f>IF(AND(#REF!=#REF!,K:K="stroke",M:M="positive",S923&lt;&gt;"1"),1,"")</f>
        <v>#REF!</v>
      </c>
      <c r="U923" s="1" t="e">
        <f>IF((AND(R923&lt;&gt;"",W923&lt;&gt;1,K:K="stroke",M:M="negative",#REF!=#REF!)),IF(W923&lt;&gt;0,"",1),"")</f>
        <v>#REF!</v>
      </c>
      <c r="V923" s="1" t="e">
        <f t="shared" si="60"/>
        <v>#REF!</v>
      </c>
      <c r="W923" s="1" t="e">
        <f>IF(#REF!&lt;&gt;#REF!,COUNTIFS($K$112:$K$1378,"up",#REF!,#REF!),"")</f>
        <v>#REF!</v>
      </c>
      <c r="X923" s="1" t="e">
        <f>IF(#REF!&lt;&gt;#REF!,COUNTIFS($K$112:$K$1378,"SRS",#REF!,#REF!),"")</f>
        <v>#REF!</v>
      </c>
      <c r="Y923" s="1" t="e">
        <f>IF(R923&lt;&gt;"",IF(R923=1,"",COUNTIFS($O$112:$O$1378,"&gt;40",#REF!,#REF!)),"")</f>
        <v>#REF!</v>
      </c>
      <c r="Z923" s="31" t="s">
        <v>93</v>
      </c>
      <c r="AA923" s="31"/>
      <c r="AB923" s="31"/>
      <c r="AC923" s="31"/>
    </row>
    <row r="924" spans="1:34" s="5" customFormat="1">
      <c r="A924" s="31">
        <f t="shared" si="61"/>
        <v>65904</v>
      </c>
      <c r="B924" s="32" t="str">
        <f t="shared" si="62"/>
        <v>2018124181824</v>
      </c>
      <c r="C924" s="31" t="str">
        <f t="shared" si="59"/>
        <v>2018124</v>
      </c>
      <c r="D924" s="31">
        <v>2018</v>
      </c>
      <c r="E924" s="31">
        <v>1</v>
      </c>
      <c r="F924" s="31">
        <v>24</v>
      </c>
      <c r="G924" s="31">
        <v>18</v>
      </c>
      <c r="H924" s="31">
        <v>18</v>
      </c>
      <c r="I924" s="31">
        <v>24</v>
      </c>
      <c r="J924" s="31">
        <v>16</v>
      </c>
      <c r="K924" s="31" t="s">
        <v>80</v>
      </c>
      <c r="L924" s="31" t="e">
        <f>IF(#REF!=#REF!,IF(K924="Stroke",IF(K925="Stroke",IF((J925-J924)&lt;0,1000+J925-J924,J925-J924),""),""),"")</f>
        <v>#REF!</v>
      </c>
      <c r="M924" s="31" t="s">
        <v>62</v>
      </c>
      <c r="N924" s="31" t="s">
        <v>41</v>
      </c>
      <c r="O924" s="31">
        <v>0</v>
      </c>
      <c r="P924" s="1" t="e">
        <f>IF(#REF!=#REF!,IF(K924="Stroke",IF(K925="Stroke",IF(#REF!=#REF!,IF(Q924=Q925,IF((J925-J924)&lt;0,1000+J925-J924-O924,J925-J924-O924),""),""),""),""),"")</f>
        <v>#REF!</v>
      </c>
      <c r="Q924" s="31">
        <v>0</v>
      </c>
      <c r="R924" s="1" t="e">
        <f>IF(#REF!&lt;&gt;#REF!,COUNTIFS($K$112:$K$1378,$K$112,#REF!,#REF!),"")</f>
        <v>#REF!</v>
      </c>
      <c r="S924" s="1" t="e">
        <f>IF(AND(#REF!&lt;&gt;#REF!,#REF!=#REF!,M924="positive",M925="negative"),1,"")</f>
        <v>#REF!</v>
      </c>
      <c r="T924" s="1" t="e">
        <f>IF(AND(#REF!=#REF!,K:K="stroke",M:M="positive",S924&lt;&gt;"1"),1,"")</f>
        <v>#REF!</v>
      </c>
      <c r="U924" s="1" t="e">
        <f>IF((AND(R924&lt;&gt;"",W924&lt;&gt;1,K:K="stroke",M:M="negative",#REF!=#REF!)),IF(W924&lt;&gt;0,"",1),"")</f>
        <v>#REF!</v>
      </c>
      <c r="V924" s="1" t="e">
        <f t="shared" si="60"/>
        <v>#REF!</v>
      </c>
      <c r="W924" s="1" t="e">
        <f>IF(#REF!&lt;&gt;#REF!,COUNTIFS($K$112:$K$1378,"up",#REF!,#REF!),"")</f>
        <v>#REF!</v>
      </c>
      <c r="X924" s="1" t="e">
        <f>IF(#REF!&lt;&gt;#REF!,COUNTIFS($K$112:$K$1378,"SRS",#REF!,#REF!),"")</f>
        <v>#REF!</v>
      </c>
      <c r="Y924" s="1" t="e">
        <f>IF(R924&lt;&gt;"",IF(R924=1,"",COUNTIFS($O$112:$O$1378,"&gt;40",#REF!,#REF!)),"")</f>
        <v>#REF!</v>
      </c>
      <c r="Z924" s="31" t="s">
        <v>93</v>
      </c>
      <c r="AA924" s="31"/>
      <c r="AB924" s="31"/>
      <c r="AC924" s="31"/>
      <c r="AD924" s="1"/>
      <c r="AE924" s="1"/>
      <c r="AF924" s="1"/>
      <c r="AG924" s="1"/>
      <c r="AH924" s="1"/>
    </row>
    <row r="925" spans="1:34">
      <c r="A925" s="14">
        <f t="shared" si="61"/>
        <v>66048</v>
      </c>
      <c r="B925" s="22" t="str">
        <f t="shared" si="62"/>
        <v>2018124182048</v>
      </c>
      <c r="C925" s="14" t="str">
        <f t="shared" si="59"/>
        <v>2018124</v>
      </c>
      <c r="D925" s="14">
        <v>2018</v>
      </c>
      <c r="E925" s="14">
        <v>1</v>
      </c>
      <c r="F925" s="14">
        <v>24</v>
      </c>
      <c r="G925" s="14">
        <v>18</v>
      </c>
      <c r="H925" s="14">
        <v>20</v>
      </c>
      <c r="I925" s="14">
        <v>48</v>
      </c>
      <c r="J925" s="14">
        <v>845</v>
      </c>
      <c r="K925" s="14" t="s">
        <v>17</v>
      </c>
      <c r="L925" s="14" t="e">
        <f>IF(#REF!=#REF!,IF(K925="Stroke",IF(K926="Stroke",IF((J926-J925)&lt;0,1000+J926-J925,J926-J925),""),""),"")</f>
        <v>#REF!</v>
      </c>
      <c r="M925" s="14" t="s">
        <v>29</v>
      </c>
      <c r="N925" s="14" t="s">
        <v>2</v>
      </c>
      <c r="O925" s="14">
        <v>190</v>
      </c>
      <c r="P925" s="5" t="e">
        <f>IF(#REF!=#REF!,IF(K925="Stroke",IF(K926="Stroke",IF(#REF!=#REF!,IF(Q925=Q926,IF((J926-J925)&lt;0,1000+J926-J925-O925,J926-J925-O925),""),""),""),""),"")</f>
        <v>#REF!</v>
      </c>
      <c r="Q925" s="14" t="s">
        <v>69</v>
      </c>
      <c r="R925" s="5" t="e">
        <f>IF(#REF!&lt;&gt;#REF!,COUNTIFS($K$112:$K$1378,$K$112,#REF!,#REF!),"")</f>
        <v>#REF!</v>
      </c>
      <c r="S925" s="5" t="e">
        <f>IF(AND(#REF!&lt;&gt;#REF!,#REF!=#REF!,M925="positive",M926="negative"),1,"")</f>
        <v>#REF!</v>
      </c>
      <c r="T925" s="5" t="e">
        <f>IF(AND(#REF!=#REF!,K:K="stroke",M:M="positive",S925&lt;&gt;"1"),1,"")</f>
        <v>#REF!</v>
      </c>
      <c r="U925" s="5" t="e">
        <f>IF((AND(R925&lt;&gt;"",W925&lt;&gt;1,K:K="stroke",M:M="negative",#REF!=#REF!)),IF(W925&lt;&gt;0,"",1),"")</f>
        <v>#REF!</v>
      </c>
      <c r="V925" s="5" t="e">
        <f t="shared" si="60"/>
        <v>#REF!</v>
      </c>
      <c r="W925" s="5" t="e">
        <f>IF(#REF!&lt;&gt;#REF!,COUNTIFS($K$112:$K$1378,"up",#REF!,#REF!),"")</f>
        <v>#REF!</v>
      </c>
      <c r="X925" s="5" t="e">
        <f>IF(#REF!&lt;&gt;#REF!,COUNTIFS($K$112:$K$1378,"SRS",#REF!,#REF!),"")</f>
        <v>#REF!</v>
      </c>
      <c r="Y925" s="5" t="e">
        <f>IF(R925&lt;&gt;"",IF(R925=1,"",COUNTIFS($O$112:$O$1378,"&gt;40",#REF!,#REF!)),"")</f>
        <v>#REF!</v>
      </c>
      <c r="Z925" s="14" t="s">
        <v>94</v>
      </c>
      <c r="AA925" s="14" t="s">
        <v>95</v>
      </c>
      <c r="AB925" s="14"/>
      <c r="AC925" s="14"/>
      <c r="AD925" s="5"/>
      <c r="AE925" s="5"/>
      <c r="AF925" s="5"/>
      <c r="AG925" s="5"/>
      <c r="AH925" s="5"/>
    </row>
    <row r="926" spans="1:34">
      <c r="A926" s="31">
        <f t="shared" si="61"/>
        <v>66048</v>
      </c>
      <c r="B926" s="32" t="str">
        <f t="shared" si="62"/>
        <v>2018124182048</v>
      </c>
      <c r="C926" s="31" t="str">
        <f t="shared" si="59"/>
        <v>2018124</v>
      </c>
      <c r="D926" s="31">
        <v>2018</v>
      </c>
      <c r="E926" s="31">
        <v>1</v>
      </c>
      <c r="F926" s="31">
        <v>24</v>
      </c>
      <c r="G926" s="31">
        <v>18</v>
      </c>
      <c r="H926" s="31">
        <v>20</v>
      </c>
      <c r="I926" s="31">
        <v>48</v>
      </c>
      <c r="J926" s="31">
        <v>891</v>
      </c>
      <c r="K926" s="17" t="s">
        <v>21</v>
      </c>
      <c r="L926" s="31" t="e">
        <f>IF(#REF!=#REF!,IF(K926="Stroke",IF(K927="Stroke",IF((J927-J926)&lt;0,1000+J927-J926,J927-J926),""),""),"")</f>
        <v>#REF!</v>
      </c>
      <c r="M926" s="31"/>
      <c r="N926" s="31" t="s">
        <v>2</v>
      </c>
      <c r="O926" s="31">
        <v>0</v>
      </c>
      <c r="P926" s="1" t="e">
        <f>IF(#REF!=#REF!,IF(K926="Stroke",IF(K927="Stroke",IF(#REF!=#REF!,IF(Q926=Q927,IF((J927-J926)&lt;0,1000+J927-J926-O926,J927-J926-O926),""),""),""),""),"")</f>
        <v>#REF!</v>
      </c>
      <c r="Q926" s="31" t="s">
        <v>69</v>
      </c>
      <c r="R926" s="1" t="e">
        <f>IF(#REF!&lt;&gt;#REF!,COUNTIFS($K$112:$K$1378,$K$112,#REF!,#REF!),"")</f>
        <v>#REF!</v>
      </c>
      <c r="S926" s="1" t="e">
        <f>IF(AND(#REF!&lt;&gt;#REF!,#REF!=#REF!,M926="positive",M927="negative"),1,"")</f>
        <v>#REF!</v>
      </c>
      <c r="T926" s="1" t="e">
        <f>IF(AND(#REF!=#REF!,K:K="stroke",M:M="positive",S926&lt;&gt;"1"),1,"")</f>
        <v>#REF!</v>
      </c>
      <c r="U926" s="1" t="e">
        <f>IF((AND(R926&lt;&gt;"",W926&lt;&gt;1,K:K="stroke",M:M="negative",#REF!=#REF!)),IF(W926&lt;&gt;0,"",1),"")</f>
        <v>#REF!</v>
      </c>
      <c r="V926" s="1" t="e">
        <f t="shared" si="60"/>
        <v>#REF!</v>
      </c>
      <c r="W926" s="1" t="e">
        <f>IF(#REF!&lt;&gt;#REF!,COUNTIFS($K$112:$K$1378,"up",#REF!,#REF!),"")</f>
        <v>#REF!</v>
      </c>
      <c r="X926" s="1" t="e">
        <f>IF(#REF!&lt;&gt;#REF!,COUNTIFS($K$112:$K$1378,"SRS",#REF!,#REF!),"")</f>
        <v>#REF!</v>
      </c>
      <c r="Y926" s="1" t="e">
        <f>IF(R926&lt;&gt;"",IF(R926=1,"",COUNTIFS($O$112:$O$1378,"&gt;40",#REF!,#REF!)),"")</f>
        <v>#REF!</v>
      </c>
      <c r="Z926" s="31" t="s">
        <v>96</v>
      </c>
      <c r="AA926" s="31"/>
      <c r="AB926" s="31"/>
      <c r="AC926" s="31"/>
    </row>
    <row r="927" spans="1:34">
      <c r="A927" s="31">
        <f t="shared" si="61"/>
        <v>66048</v>
      </c>
      <c r="B927" s="32" t="str">
        <f t="shared" si="62"/>
        <v>2018124182048</v>
      </c>
      <c r="C927" s="31" t="str">
        <f t="shared" si="59"/>
        <v>2018124</v>
      </c>
      <c r="D927" s="31">
        <v>2018</v>
      </c>
      <c r="E927" s="31">
        <v>1</v>
      </c>
      <c r="F927" s="31">
        <v>24</v>
      </c>
      <c r="G927" s="31">
        <v>18</v>
      </c>
      <c r="H927" s="31">
        <v>20</v>
      </c>
      <c r="I927" s="31">
        <v>48</v>
      </c>
      <c r="J927" s="31">
        <v>915</v>
      </c>
      <c r="K927" s="17" t="s">
        <v>21</v>
      </c>
      <c r="L927" s="31" t="e">
        <f>IF(#REF!=#REF!,IF(K927="Stroke",IF(K928="Stroke",IF((J928-J927)&lt;0,1000+J928-J927,J928-J927),""),""),"")</f>
        <v>#REF!</v>
      </c>
      <c r="M927" s="31"/>
      <c r="N927" s="31" t="s">
        <v>2</v>
      </c>
      <c r="O927" s="31">
        <v>0</v>
      </c>
      <c r="P927" s="1" t="e">
        <f>IF(#REF!=#REF!,IF(K927="Stroke",IF(K928="Stroke",IF(#REF!=#REF!,IF(Q927=Q928,IF((J928-J927)&lt;0,1000+J928-J927-O927,J928-J927-O927),""),""),""),""),"")</f>
        <v>#REF!</v>
      </c>
      <c r="Q927" s="31" t="s">
        <v>69</v>
      </c>
      <c r="R927" s="1" t="e">
        <f>IF(#REF!&lt;&gt;#REF!,COUNTIFS($K$112:$K$1378,$K$112,#REF!,#REF!),"")</f>
        <v>#REF!</v>
      </c>
      <c r="S927" s="1" t="e">
        <f>IF(AND(#REF!&lt;&gt;#REF!,#REF!=#REF!,M927="positive",M928="negative"),1,"")</f>
        <v>#REF!</v>
      </c>
      <c r="T927" s="1" t="e">
        <f>IF(AND(#REF!=#REF!,K:K="stroke",M:M="positive",S927&lt;&gt;"1"),1,"")</f>
        <v>#REF!</v>
      </c>
      <c r="U927" s="1" t="e">
        <f>IF((AND(R927&lt;&gt;"",W927&lt;&gt;1,K:K="stroke",M:M="negative",#REF!=#REF!)),IF(W927&lt;&gt;0,"",1),"")</f>
        <v>#REF!</v>
      </c>
      <c r="V927" s="1" t="e">
        <f t="shared" si="60"/>
        <v>#REF!</v>
      </c>
      <c r="W927" s="1" t="e">
        <f>IF(#REF!&lt;&gt;#REF!,COUNTIFS($K$112:$K$1378,"up",#REF!,#REF!),"")</f>
        <v>#REF!</v>
      </c>
      <c r="X927" s="1" t="e">
        <f>IF(#REF!&lt;&gt;#REF!,COUNTIFS($K$112:$K$1378,"SRS",#REF!,#REF!),"")</f>
        <v>#REF!</v>
      </c>
      <c r="Y927" s="1" t="e">
        <f>IF(R927&lt;&gt;"",IF(R927=1,"",COUNTIFS($O$112:$O$1378,"&gt;40",#REF!,#REF!)),"")</f>
        <v>#REF!</v>
      </c>
      <c r="Z927" s="31" t="s">
        <v>86</v>
      </c>
      <c r="AA927" s="31"/>
      <c r="AB927" s="31"/>
      <c r="AC927" s="31"/>
    </row>
    <row r="928" spans="1:34">
      <c r="A928" s="31">
        <f t="shared" si="61"/>
        <v>66049</v>
      </c>
      <c r="B928" s="32" t="str">
        <f t="shared" si="62"/>
        <v>2018124182049</v>
      </c>
      <c r="C928" s="31" t="str">
        <f t="shared" si="59"/>
        <v>2018124</v>
      </c>
      <c r="D928" s="31">
        <v>2018</v>
      </c>
      <c r="E928" s="31">
        <v>1</v>
      </c>
      <c r="F928" s="31">
        <v>24</v>
      </c>
      <c r="G928" s="31">
        <v>18</v>
      </c>
      <c r="H928" s="31">
        <v>20</v>
      </c>
      <c r="I928" s="31">
        <v>49</v>
      </c>
      <c r="J928" s="31">
        <v>63</v>
      </c>
      <c r="K928" s="31" t="s">
        <v>80</v>
      </c>
      <c r="L928" s="31" t="e">
        <f>IF(#REF!=#REF!,IF(K928="Stroke",IF(K929="Stroke",IF((J929-J928)&lt;0,1000+J929-J928,J929-J928),""),""),"")</f>
        <v>#REF!</v>
      </c>
      <c r="M928" s="31" t="s">
        <v>62</v>
      </c>
      <c r="N928" s="31" t="s">
        <v>41</v>
      </c>
      <c r="O928" s="31">
        <v>0</v>
      </c>
      <c r="P928" s="1" t="e">
        <f>IF(#REF!=#REF!,IF(K928="Stroke",IF(K929="Stroke",IF(#REF!=#REF!,IF(Q928=Q929,IF((J929-J928)&lt;0,1000+J929-J928-O928,J929-J928-O928),""),""),""),""),"")</f>
        <v>#REF!</v>
      </c>
      <c r="Q928" s="31">
        <v>0</v>
      </c>
      <c r="R928" s="1" t="e">
        <f>IF(#REF!&lt;&gt;#REF!,COUNTIFS($K$112:$K$1378,$K$112,#REF!,#REF!),"")</f>
        <v>#REF!</v>
      </c>
      <c r="S928" s="1" t="e">
        <f>IF(AND(#REF!&lt;&gt;#REF!,#REF!=#REF!,M928="positive",M929="negative"),1,"")</f>
        <v>#REF!</v>
      </c>
      <c r="T928" s="1" t="e">
        <f>IF(AND(#REF!=#REF!,K:K="stroke",M:M="positive",S928&lt;&gt;"1"),1,"")</f>
        <v>#REF!</v>
      </c>
      <c r="U928" s="1" t="e">
        <f>IF((AND(R928&lt;&gt;"",W928&lt;&gt;1,K:K="stroke",M:M="negative",#REF!=#REF!)),IF(W928&lt;&gt;0,"",1),"")</f>
        <v>#REF!</v>
      </c>
      <c r="V928" s="1" t="e">
        <f t="shared" si="60"/>
        <v>#REF!</v>
      </c>
      <c r="W928" s="1" t="e">
        <f>IF(#REF!&lt;&gt;#REF!,COUNTIFS($K$112:$K$1378,"up",#REF!,#REF!),"")</f>
        <v>#REF!</v>
      </c>
      <c r="X928" s="1" t="e">
        <f>IF(#REF!&lt;&gt;#REF!,COUNTIFS($K$112:$K$1378,"SRS",#REF!,#REF!),"")</f>
        <v>#REF!</v>
      </c>
      <c r="Y928" s="1" t="e">
        <f>IF(R928&lt;&gt;"",IF(R928=1,"",COUNTIFS($O$112:$O$1378,"&gt;40",#REF!,#REF!)),"")</f>
        <v>#REF!</v>
      </c>
      <c r="Z928" s="31" t="s">
        <v>97</v>
      </c>
      <c r="AA928" s="31"/>
      <c r="AB928" s="31"/>
      <c r="AC928" s="31"/>
    </row>
    <row r="929" spans="1:34" s="5" customFormat="1">
      <c r="A929" s="31">
        <f t="shared" si="61"/>
        <v>66049</v>
      </c>
      <c r="B929" s="32" t="str">
        <f t="shared" si="62"/>
        <v>2018124182049</v>
      </c>
      <c r="C929" s="31" t="str">
        <f t="shared" ref="C929:C992" si="63">CONCATENATE(D929,E929,F929)</f>
        <v>2018124</v>
      </c>
      <c r="D929" s="31">
        <v>2018</v>
      </c>
      <c r="E929" s="31">
        <v>1</v>
      </c>
      <c r="F929" s="31">
        <v>24</v>
      </c>
      <c r="G929" s="31">
        <v>18</v>
      </c>
      <c r="H929" s="31">
        <v>20</v>
      </c>
      <c r="I929" s="31">
        <v>49</v>
      </c>
      <c r="J929" s="31">
        <v>147</v>
      </c>
      <c r="K929" s="31" t="s">
        <v>80</v>
      </c>
      <c r="L929" s="31" t="e">
        <f>IF(#REF!=#REF!,IF(K929="Stroke",IF(K930="Stroke",IF((J930-J929)&lt;0,1000+J930-J929,J930-J929),""),""),"")</f>
        <v>#REF!</v>
      </c>
      <c r="M929" s="31" t="s">
        <v>62</v>
      </c>
      <c r="N929" s="31" t="s">
        <v>41</v>
      </c>
      <c r="O929" s="31">
        <v>0</v>
      </c>
      <c r="P929" s="1" t="e">
        <f>IF(#REF!=#REF!,IF(K929="Stroke",IF(K930="Stroke",IF(#REF!=#REF!,IF(Q929=Q930,IF((J930-J929)&lt;0,1000+J930-J929-O929,J930-J929-O929),""),""),""),""),"")</f>
        <v>#REF!</v>
      </c>
      <c r="Q929" s="31">
        <v>0</v>
      </c>
      <c r="R929" s="1" t="e">
        <f>IF(#REF!&lt;&gt;#REF!,COUNTIFS($K$112:$K$1378,$K$112,#REF!,#REF!),"")</f>
        <v>#REF!</v>
      </c>
      <c r="S929" s="1" t="e">
        <f>IF(AND(#REF!&lt;&gt;#REF!,#REF!=#REF!,M929="positive",M930="negative"),1,"")</f>
        <v>#REF!</v>
      </c>
      <c r="T929" s="1" t="e">
        <f>IF(AND(#REF!=#REF!,K:K="stroke",M:M="positive",S929&lt;&gt;"1"),1,"")</f>
        <v>#REF!</v>
      </c>
      <c r="U929" s="1" t="e">
        <f>IF((AND(R929&lt;&gt;"",W929&lt;&gt;1,K:K="stroke",M:M="negative",#REF!=#REF!)),IF(W929&lt;&gt;0,"",1),"")</f>
        <v>#REF!</v>
      </c>
      <c r="V929" s="1" t="e">
        <f t="shared" si="60"/>
        <v>#REF!</v>
      </c>
      <c r="W929" s="1" t="e">
        <f>IF(#REF!&lt;&gt;#REF!,COUNTIFS($K$112:$K$1378,"up",#REF!,#REF!),"")</f>
        <v>#REF!</v>
      </c>
      <c r="X929" s="1" t="e">
        <f>IF(#REF!&lt;&gt;#REF!,COUNTIFS($K$112:$K$1378,"SRS",#REF!,#REF!),"")</f>
        <v>#REF!</v>
      </c>
      <c r="Y929" s="1" t="e">
        <f>IF(R929&lt;&gt;"",IF(R929=1,"",COUNTIFS($O$112:$O$1378,"&gt;40",#REF!,#REF!)),"")</f>
        <v>#REF!</v>
      </c>
      <c r="Z929" s="31" t="s">
        <v>98</v>
      </c>
      <c r="AA929" s="31"/>
      <c r="AB929" s="31"/>
      <c r="AC929" s="31"/>
      <c r="AD929" s="1"/>
      <c r="AE929" s="1"/>
      <c r="AF929" s="1"/>
      <c r="AG929" s="1"/>
      <c r="AH929" s="1"/>
    </row>
    <row r="930" spans="1:34">
      <c r="A930" s="14">
        <f t="shared" si="61"/>
        <v>66768</v>
      </c>
      <c r="B930" s="22" t="str">
        <f t="shared" si="62"/>
        <v>2018124183248</v>
      </c>
      <c r="C930" s="14" t="str">
        <f t="shared" si="63"/>
        <v>2018124</v>
      </c>
      <c r="D930" s="14">
        <v>2018</v>
      </c>
      <c r="E930" s="14">
        <v>1</v>
      </c>
      <c r="F930" s="14">
        <v>24</v>
      </c>
      <c r="G930" s="14">
        <v>18</v>
      </c>
      <c r="H930" s="14">
        <v>32</v>
      </c>
      <c r="I930" s="14">
        <v>48</v>
      </c>
      <c r="J930" s="14">
        <v>856</v>
      </c>
      <c r="K930" s="14" t="s">
        <v>82</v>
      </c>
      <c r="L930" s="14" t="e">
        <f>IF(#REF!=#REF!,IF(K930="Stroke",IF(K931="Stroke",IF((J931-J930)&lt;0,1000+J931-J930,J931-J930),""),""),"")</f>
        <v>#REF!</v>
      </c>
      <c r="M930" s="14" t="s">
        <v>29</v>
      </c>
      <c r="N930" s="14" t="s">
        <v>2</v>
      </c>
      <c r="O930" s="14">
        <v>0</v>
      </c>
      <c r="P930" s="5" t="e">
        <f>IF(#REF!=#REF!,IF(K930="Stroke",IF(K931="Stroke",IF(#REF!=#REF!,IF(Q930=Q931,IF((J931-J930)&lt;0,1000+J931-J930-O930,J931-J930-O930),""),""),""),""),"")</f>
        <v>#REF!</v>
      </c>
      <c r="Q930" s="14">
        <v>0</v>
      </c>
      <c r="R930" s="5" t="e">
        <f>IF(#REF!&lt;&gt;#REF!,COUNTIFS($K$112:$K$1378,$K$112,#REF!,#REF!),"")</f>
        <v>#REF!</v>
      </c>
      <c r="S930" s="5" t="e">
        <f>IF(AND(#REF!&lt;&gt;#REF!,#REF!=#REF!,M930="positive",M931="negative"),1,"")</f>
        <v>#REF!</v>
      </c>
      <c r="T930" s="5" t="e">
        <f>IF(AND(#REF!=#REF!,K:K="stroke",M:M="positive",S930&lt;&gt;"1"),1,"")</f>
        <v>#REF!</v>
      </c>
      <c r="U930" s="5" t="e">
        <f>IF((AND(R930&lt;&gt;"",W930&lt;&gt;1,K:K="stroke",M:M="negative",#REF!=#REF!)),IF(W930&lt;&gt;0,"",1),"")</f>
        <v>#REF!</v>
      </c>
      <c r="V930" s="5" t="e">
        <f t="shared" si="60"/>
        <v>#REF!</v>
      </c>
      <c r="W930" s="5" t="e">
        <f>IF(#REF!&lt;&gt;#REF!,COUNTIFS($K$112:$K$1378,"up",#REF!,#REF!),"")</f>
        <v>#REF!</v>
      </c>
      <c r="X930" s="5" t="e">
        <f>IF(#REF!&lt;&gt;#REF!,COUNTIFS($K$112:$K$1378,"SRS",#REF!,#REF!),"")</f>
        <v>#REF!</v>
      </c>
      <c r="Y930" s="5" t="e">
        <f>IF(R930&lt;&gt;"",IF(R930=1,"",COUNTIFS($O$112:$O$1378,"&gt;40",#REF!,#REF!)),"")</f>
        <v>#REF!</v>
      </c>
      <c r="Z930" s="14" t="s">
        <v>99</v>
      </c>
      <c r="AA930" s="14"/>
      <c r="AB930" s="14"/>
      <c r="AC930" s="14"/>
      <c r="AD930" s="5"/>
      <c r="AE930" s="5"/>
      <c r="AF930" s="5"/>
      <c r="AG930" s="5"/>
      <c r="AH930" s="5"/>
    </row>
    <row r="931" spans="1:34">
      <c r="A931" s="31">
        <f t="shared" si="61"/>
        <v>66768</v>
      </c>
      <c r="B931" s="32" t="str">
        <f t="shared" si="62"/>
        <v>2018124183248</v>
      </c>
      <c r="C931" s="31" t="str">
        <f t="shared" si="63"/>
        <v>2018124</v>
      </c>
      <c r="D931" s="31">
        <v>2018</v>
      </c>
      <c r="E931" s="31">
        <v>1</v>
      </c>
      <c r="F931" s="31">
        <v>24</v>
      </c>
      <c r="G931" s="31">
        <v>18</v>
      </c>
      <c r="H931" s="31">
        <v>32</v>
      </c>
      <c r="I931" s="31">
        <v>48</v>
      </c>
      <c r="J931" s="31">
        <v>943</v>
      </c>
      <c r="K931" s="31" t="s">
        <v>100</v>
      </c>
      <c r="L931" s="31" t="e">
        <f>IF(#REF!=#REF!,IF(K931="Stroke",IF(K932="Stroke",IF((J932-J931)&lt;0,1000+J932-J931,J932-J931),""),""),"")</f>
        <v>#REF!</v>
      </c>
      <c r="M931" s="31"/>
      <c r="N931" s="31" t="s">
        <v>2</v>
      </c>
      <c r="O931" s="31">
        <v>0</v>
      </c>
      <c r="P931" s="1" t="e">
        <f>IF(#REF!=#REF!,IF(K931="Stroke",IF(K932="Stroke",IF(#REF!=#REF!,IF(Q931=Q932,IF((J932-J931)&lt;0,1000+J932-J931-O931,J932-J931-O931),""),""),""),""),"")</f>
        <v>#REF!</v>
      </c>
      <c r="Q931" s="31">
        <v>0</v>
      </c>
      <c r="R931" s="1" t="e">
        <f>IF(#REF!&lt;&gt;#REF!,COUNTIFS($K$112:$K$1378,$K$112,#REF!,#REF!),"")</f>
        <v>#REF!</v>
      </c>
      <c r="S931" s="1" t="e">
        <f>IF(AND(#REF!&lt;&gt;#REF!,#REF!=#REF!,M931="positive",M932="negative"),1,"")</f>
        <v>#REF!</v>
      </c>
      <c r="T931" s="1" t="e">
        <f>IF(AND(#REF!=#REF!,K:K="stroke",M:M="positive",S931&lt;&gt;"1"),1,"")</f>
        <v>#REF!</v>
      </c>
      <c r="U931" s="1" t="e">
        <f>IF((AND(R931&lt;&gt;"",W931&lt;&gt;1,K:K="stroke",M:M="negative",#REF!=#REF!)),IF(W931&lt;&gt;0,"",1),"")</f>
        <v>#REF!</v>
      </c>
      <c r="V931" s="1" t="e">
        <f t="shared" si="60"/>
        <v>#REF!</v>
      </c>
      <c r="W931" s="1" t="e">
        <f>IF(#REF!&lt;&gt;#REF!,COUNTIFS($K$112:$K$1378,"up",#REF!,#REF!),"")</f>
        <v>#REF!</v>
      </c>
      <c r="X931" s="1" t="e">
        <f>IF(#REF!&lt;&gt;#REF!,COUNTIFS($K$112:$K$1378,"SRS",#REF!,#REF!),"")</f>
        <v>#REF!</v>
      </c>
      <c r="Y931" s="1" t="e">
        <f>IF(R931&lt;&gt;"",IF(R931=1,"",COUNTIFS($O$112:$O$1378,"&gt;40",#REF!,#REF!)),"")</f>
        <v>#REF!</v>
      </c>
      <c r="Z931" s="31" t="s">
        <v>101</v>
      </c>
      <c r="AA931" s="31"/>
      <c r="AB931" s="31"/>
      <c r="AC931" s="31"/>
    </row>
    <row r="932" spans="1:34">
      <c r="A932" s="31">
        <f t="shared" si="61"/>
        <v>66768</v>
      </c>
      <c r="B932" s="32" t="str">
        <f t="shared" si="62"/>
        <v>2018124183248</v>
      </c>
      <c r="C932" s="31" t="str">
        <f t="shared" si="63"/>
        <v>2018124</v>
      </c>
      <c r="D932" s="31">
        <v>2018</v>
      </c>
      <c r="E932" s="31">
        <v>1</v>
      </c>
      <c r="F932" s="31">
        <v>24</v>
      </c>
      <c r="G932" s="31">
        <v>18</v>
      </c>
      <c r="H932" s="31">
        <v>32</v>
      </c>
      <c r="I932" s="31">
        <v>48</v>
      </c>
      <c r="J932" s="31">
        <v>994</v>
      </c>
      <c r="K932" s="31" t="s">
        <v>11</v>
      </c>
      <c r="L932" s="31" t="e">
        <f>IF(#REF!=#REF!,IF(K932="Stroke",IF(K933="Stroke",IF((J933-J932)&lt;0,1000+J933-J932,J933-J932),""),""),"")</f>
        <v>#REF!</v>
      </c>
      <c r="M932" s="31" t="s">
        <v>29</v>
      </c>
      <c r="N932" s="31" t="s">
        <v>2</v>
      </c>
      <c r="O932" s="31">
        <v>188</v>
      </c>
      <c r="P932" s="1" t="e">
        <f>IF(#REF!=#REF!,IF(K932="Stroke",IF(K933="Stroke",IF(#REF!=#REF!,IF(Q932=Q933,IF((J933-J932)&lt;0,1000+J933-J932-O932,J933-J932-O932),""),""),""),""),"")</f>
        <v>#REF!</v>
      </c>
      <c r="Q932" s="31">
        <v>1</v>
      </c>
      <c r="R932" s="1" t="e">
        <f>IF(#REF!&lt;&gt;#REF!,COUNTIFS($K$112:$K$1378,$K$112,#REF!,#REF!),"")</f>
        <v>#REF!</v>
      </c>
      <c r="S932" s="1" t="e">
        <f>IF(AND(#REF!&lt;&gt;#REF!,#REF!=#REF!,M932="positive",M933="negative"),1,"")</f>
        <v>#REF!</v>
      </c>
      <c r="T932" s="1" t="e">
        <f>IF(AND(#REF!=#REF!,K:K="stroke",M:M="positive",S932&lt;&gt;"1"),1,"")</f>
        <v>#REF!</v>
      </c>
      <c r="U932" s="1" t="e">
        <f>IF((AND(R932&lt;&gt;"",W932&lt;&gt;1,K:K="stroke",M:M="negative",#REF!=#REF!)),IF(W932&lt;&gt;0,"",1),"")</f>
        <v>#REF!</v>
      </c>
      <c r="V932" s="1" t="e">
        <f t="shared" si="60"/>
        <v>#REF!</v>
      </c>
      <c r="W932" s="1" t="e">
        <f>IF(#REF!&lt;&gt;#REF!,COUNTIFS($K$112:$K$1378,"up",#REF!,#REF!),"")</f>
        <v>#REF!</v>
      </c>
      <c r="X932" s="1" t="e">
        <f>IF(#REF!&lt;&gt;#REF!,COUNTIFS($K$112:$K$1378,"SRS",#REF!,#REF!),"")</f>
        <v>#REF!</v>
      </c>
      <c r="Y932" s="1" t="e">
        <f>IF(R932&lt;&gt;"",IF(R932=1,"",COUNTIFS($O$112:$O$1378,"&gt;40",#REF!,#REF!)),"")</f>
        <v>#REF!</v>
      </c>
      <c r="Z932" s="31" t="s">
        <v>102</v>
      </c>
      <c r="AA932" s="31"/>
      <c r="AB932" s="31"/>
      <c r="AC932" s="31"/>
    </row>
    <row r="933" spans="1:34">
      <c r="A933" s="31">
        <f t="shared" si="61"/>
        <v>66769</v>
      </c>
      <c r="B933" s="32" t="str">
        <f t="shared" si="62"/>
        <v>2018124183249</v>
      </c>
      <c r="C933" s="31" t="str">
        <f t="shared" si="63"/>
        <v>2018124</v>
      </c>
      <c r="D933" s="31">
        <v>2018</v>
      </c>
      <c r="E933" s="31">
        <v>1</v>
      </c>
      <c r="F933" s="31">
        <v>24</v>
      </c>
      <c r="G933" s="31">
        <v>18</v>
      </c>
      <c r="H933" s="31">
        <v>32</v>
      </c>
      <c r="I933" s="31">
        <v>49</v>
      </c>
      <c r="J933" s="31">
        <v>76</v>
      </c>
      <c r="K933" s="31" t="s">
        <v>80</v>
      </c>
      <c r="L933" s="31" t="e">
        <f>IF(#REF!=#REF!,IF(K933="Stroke",IF(K934="Stroke",IF((J934-J933)&lt;0,1000+J934-J933,J934-J933),""),""),"")</f>
        <v>#REF!</v>
      </c>
      <c r="M933" s="31"/>
      <c r="N933" s="31" t="s">
        <v>2</v>
      </c>
      <c r="O933" s="31">
        <v>0</v>
      </c>
      <c r="P933" s="1" t="e">
        <f>IF(#REF!=#REF!,IF(K933="Stroke",IF(K934="Stroke",IF(#REF!=#REF!,IF(Q933=Q934,IF((J934-J933)&lt;0,1000+J934-J933-O933,J934-J933-O933),""),""),""),""),"")</f>
        <v>#REF!</v>
      </c>
      <c r="Q933" s="31">
        <v>0</v>
      </c>
      <c r="R933" s="1" t="e">
        <f>IF(#REF!&lt;&gt;#REF!,COUNTIFS($K$112:$K$1378,$K$112,#REF!,#REF!),"")</f>
        <v>#REF!</v>
      </c>
      <c r="S933" s="1" t="e">
        <f>IF(AND(#REF!&lt;&gt;#REF!,#REF!=#REF!,M933="positive",M934="negative"),1,"")</f>
        <v>#REF!</v>
      </c>
      <c r="T933" s="1" t="e">
        <f>IF(AND(#REF!=#REF!,K:K="stroke",M:M="positive",S933&lt;&gt;"1"),1,"")</f>
        <v>#REF!</v>
      </c>
      <c r="U933" s="1" t="e">
        <f>IF((AND(R933&lt;&gt;"",W933&lt;&gt;1,K:K="stroke",M:M="negative",#REF!=#REF!)),IF(W933&lt;&gt;0,"",1),"")</f>
        <v>#REF!</v>
      </c>
      <c r="V933" s="1" t="e">
        <f t="shared" si="60"/>
        <v>#REF!</v>
      </c>
      <c r="W933" s="1" t="e">
        <f>IF(#REF!&lt;&gt;#REF!,COUNTIFS($K$112:$K$1378,"up",#REF!,#REF!),"")</f>
        <v>#REF!</v>
      </c>
      <c r="X933" s="1" t="e">
        <f>IF(#REF!&lt;&gt;#REF!,COUNTIFS($K$112:$K$1378,"SRS",#REF!,#REF!),"")</f>
        <v>#REF!</v>
      </c>
      <c r="Y933" s="1" t="e">
        <f>IF(R933&lt;&gt;"",IF(R933=1,"",COUNTIFS($O$112:$O$1378,"&gt;40",#REF!,#REF!)),"")</f>
        <v>#REF!</v>
      </c>
      <c r="Z933" s="31" t="s">
        <v>103</v>
      </c>
      <c r="AA933" s="31"/>
      <c r="AB933" s="31"/>
      <c r="AC933" s="31"/>
    </row>
    <row r="934" spans="1:34">
      <c r="A934" s="31">
        <f t="shared" si="61"/>
        <v>66769</v>
      </c>
      <c r="B934" s="32" t="str">
        <f t="shared" si="62"/>
        <v>2018124183249</v>
      </c>
      <c r="C934" s="31" t="str">
        <f t="shared" si="63"/>
        <v>2018124</v>
      </c>
      <c r="D934" s="31">
        <v>2018</v>
      </c>
      <c r="E934" s="31">
        <v>1</v>
      </c>
      <c r="F934" s="31">
        <v>24</v>
      </c>
      <c r="G934" s="31">
        <v>18</v>
      </c>
      <c r="H934" s="31">
        <v>32</v>
      </c>
      <c r="I934" s="31">
        <v>49</v>
      </c>
      <c r="J934" s="31">
        <v>108</v>
      </c>
      <c r="K934" s="31" t="s">
        <v>80</v>
      </c>
      <c r="L934" s="31" t="e">
        <f>IF(#REF!=#REF!,IF(K934="Stroke",IF(K935="Stroke",IF((J935-J934)&lt;0,1000+J935-J934,J935-J934),""),""),"")</f>
        <v>#REF!</v>
      </c>
      <c r="M934" s="31"/>
      <c r="N934" s="31" t="s">
        <v>2</v>
      </c>
      <c r="O934" s="31">
        <v>0</v>
      </c>
      <c r="P934" s="1" t="e">
        <f>IF(#REF!=#REF!,IF(K934="Stroke",IF(K935="Stroke",IF(#REF!=#REF!,IF(Q934=Q935,IF((J935-J934)&lt;0,1000+J935-J934-O934,J935-J934-O934),""),""),""),""),"")</f>
        <v>#REF!</v>
      </c>
      <c r="Q934" s="31">
        <v>0</v>
      </c>
      <c r="R934" s="1" t="e">
        <f>IF(#REF!&lt;&gt;#REF!,COUNTIFS($K$112:$K$1378,$K$112,#REF!,#REF!),"")</f>
        <v>#REF!</v>
      </c>
      <c r="S934" s="1" t="e">
        <f>IF(AND(#REF!&lt;&gt;#REF!,#REF!=#REF!,M934="positive",M935="negative"),1,"")</f>
        <v>#REF!</v>
      </c>
      <c r="T934" s="1" t="e">
        <f>IF(AND(#REF!=#REF!,K:K="stroke",M:M="positive",S934&lt;&gt;"1"),1,"")</f>
        <v>#REF!</v>
      </c>
      <c r="U934" s="1" t="e">
        <f>IF((AND(R934&lt;&gt;"",W934&lt;&gt;1,K:K="stroke",M:M="negative",#REF!=#REF!)),IF(W934&lt;&gt;0,"",1),"")</f>
        <v>#REF!</v>
      </c>
      <c r="V934" s="1" t="e">
        <f t="shared" si="60"/>
        <v>#REF!</v>
      </c>
      <c r="W934" s="1" t="e">
        <f>IF(#REF!&lt;&gt;#REF!,COUNTIFS($K$112:$K$1378,"up",#REF!,#REF!),"")</f>
        <v>#REF!</v>
      </c>
      <c r="X934" s="1" t="e">
        <f>IF(#REF!&lt;&gt;#REF!,COUNTIFS($K$112:$K$1378,"SRS",#REF!,#REF!),"")</f>
        <v>#REF!</v>
      </c>
      <c r="Y934" s="1" t="e">
        <f>IF(R934&lt;&gt;"",IF(R934=1,"",COUNTIFS($O$112:$O$1378,"&gt;40",#REF!,#REF!)),"")</f>
        <v>#REF!</v>
      </c>
      <c r="Z934" s="31" t="s">
        <v>104</v>
      </c>
      <c r="AA934" s="31"/>
      <c r="AB934" s="31"/>
      <c r="AC934" s="31"/>
    </row>
    <row r="935" spans="1:34">
      <c r="A935" s="31">
        <f t="shared" si="61"/>
        <v>66769</v>
      </c>
      <c r="B935" s="32" t="str">
        <f t="shared" si="62"/>
        <v>2018124183249</v>
      </c>
      <c r="C935" s="31" t="str">
        <f t="shared" si="63"/>
        <v>2018124</v>
      </c>
      <c r="D935" s="31">
        <v>2018</v>
      </c>
      <c r="E935" s="31">
        <v>1</v>
      </c>
      <c r="F935" s="31">
        <v>24</v>
      </c>
      <c r="G935" s="31">
        <v>18</v>
      </c>
      <c r="H935" s="31">
        <v>32</v>
      </c>
      <c r="I935" s="31">
        <v>49</v>
      </c>
      <c r="J935" s="31">
        <v>125</v>
      </c>
      <c r="K935" s="31" t="s">
        <v>80</v>
      </c>
      <c r="L935" s="31" t="e">
        <f>IF(#REF!=#REF!,IF(K935="Stroke",IF(K936="Stroke",IF((J936-J935)&lt;0,1000+J936-J935,J936-J935),""),""),"")</f>
        <v>#REF!</v>
      </c>
      <c r="M935" s="31"/>
      <c r="N935" s="31" t="s">
        <v>2</v>
      </c>
      <c r="O935" s="31">
        <v>0</v>
      </c>
      <c r="P935" s="1" t="e">
        <f>IF(#REF!=#REF!,IF(K935="Stroke",IF(K936="Stroke",IF(#REF!=#REF!,IF(Q935=Q936,IF((J936-J935)&lt;0,1000+J936-J935-O935,J936-J935-O935),""),""),""),""),"")</f>
        <v>#REF!</v>
      </c>
      <c r="Q935" s="31">
        <v>0</v>
      </c>
      <c r="R935" s="1" t="e">
        <f>IF(#REF!&lt;&gt;#REF!,COUNTIFS($K$112:$K$1378,$K$112,#REF!,#REF!),"")</f>
        <v>#REF!</v>
      </c>
      <c r="S935" s="1" t="e">
        <f>IF(AND(#REF!&lt;&gt;#REF!,#REF!=#REF!,M935="positive",M936="negative"),1,"")</f>
        <v>#REF!</v>
      </c>
      <c r="T935" s="1" t="e">
        <f>IF(AND(#REF!=#REF!,K:K="stroke",M:M="positive",S935&lt;&gt;"1"),1,"")</f>
        <v>#REF!</v>
      </c>
      <c r="U935" s="1" t="e">
        <f>IF((AND(R935&lt;&gt;"",W935&lt;&gt;1,K:K="stroke",M:M="negative",#REF!=#REF!)),IF(W935&lt;&gt;0,"",1),"")</f>
        <v>#REF!</v>
      </c>
      <c r="V935" s="1" t="e">
        <f t="shared" si="60"/>
        <v>#REF!</v>
      </c>
      <c r="W935" s="1" t="e">
        <f>IF(#REF!&lt;&gt;#REF!,COUNTIFS($K$112:$K$1378,"up",#REF!,#REF!),"")</f>
        <v>#REF!</v>
      </c>
      <c r="X935" s="1" t="e">
        <f>IF(#REF!&lt;&gt;#REF!,COUNTIFS($K$112:$K$1378,"SRS",#REF!,#REF!),"")</f>
        <v>#REF!</v>
      </c>
      <c r="Y935" s="1" t="e">
        <f>IF(R935&lt;&gt;"",IF(R935=1,"",COUNTIFS($O$112:$O$1378,"&gt;40",#REF!,#REF!)),"")</f>
        <v>#REF!</v>
      </c>
      <c r="Z935" s="31" t="s">
        <v>105</v>
      </c>
      <c r="AA935" s="31"/>
      <c r="AB935" s="31"/>
      <c r="AC935" s="31"/>
    </row>
    <row r="936" spans="1:34">
      <c r="A936" s="31">
        <f t="shared" si="61"/>
        <v>66769</v>
      </c>
      <c r="B936" s="32" t="str">
        <f t="shared" si="62"/>
        <v>2018124183249</v>
      </c>
      <c r="C936" s="31" t="str">
        <f t="shared" si="63"/>
        <v>2018124</v>
      </c>
      <c r="D936" s="31">
        <v>2018</v>
      </c>
      <c r="E936" s="31">
        <v>1</v>
      </c>
      <c r="F936" s="31">
        <v>24</v>
      </c>
      <c r="G936" s="31">
        <v>18</v>
      </c>
      <c r="H936" s="31">
        <v>32</v>
      </c>
      <c r="I936" s="31">
        <v>49</v>
      </c>
      <c r="J936" s="31">
        <v>146</v>
      </c>
      <c r="K936" s="31" t="s">
        <v>80</v>
      </c>
      <c r="L936" s="31" t="e">
        <f>IF(#REF!=#REF!,IF(K936="Stroke",IF(K937="Stroke",IF((J937-J936)&lt;0,1000+J937-J936,J937-J936),""),""),"")</f>
        <v>#REF!</v>
      </c>
      <c r="M936" s="31"/>
      <c r="N936" s="31" t="s">
        <v>2</v>
      </c>
      <c r="O936" s="31">
        <v>0</v>
      </c>
      <c r="P936" s="1" t="e">
        <f>IF(#REF!=#REF!,IF(K936="Stroke",IF(K937="Stroke",IF(#REF!=#REF!,IF(Q936=Q937,IF((J937-J936)&lt;0,1000+J937-J936-O936,J937-J936-O936),""),""),""),""),"")</f>
        <v>#REF!</v>
      </c>
      <c r="Q936" s="31">
        <v>0</v>
      </c>
      <c r="R936" s="1" t="e">
        <f>IF(#REF!&lt;&gt;#REF!,COUNTIFS($K$112:$K$1378,$K$112,#REF!,#REF!),"")</f>
        <v>#REF!</v>
      </c>
      <c r="S936" s="1" t="e">
        <f>IF(AND(#REF!&lt;&gt;#REF!,#REF!=#REF!,M936="positive",M937="negative"),1,"")</f>
        <v>#REF!</v>
      </c>
      <c r="T936" s="1" t="e">
        <f>IF(AND(#REF!=#REF!,K:K="stroke",M:M="positive",S936&lt;&gt;"1"),1,"")</f>
        <v>#REF!</v>
      </c>
      <c r="U936" s="1" t="e">
        <f>IF((AND(R936&lt;&gt;"",W936&lt;&gt;1,K:K="stroke",M:M="negative",#REF!=#REF!)),IF(W936&lt;&gt;0,"",1),"")</f>
        <v>#REF!</v>
      </c>
      <c r="V936" s="1" t="e">
        <f t="shared" si="60"/>
        <v>#REF!</v>
      </c>
      <c r="W936" s="1" t="e">
        <f>IF(#REF!&lt;&gt;#REF!,COUNTIFS($K$112:$K$1378,"up",#REF!,#REF!),"")</f>
        <v>#REF!</v>
      </c>
      <c r="X936" s="1" t="e">
        <f>IF(#REF!&lt;&gt;#REF!,COUNTIFS($K$112:$K$1378,"SRS",#REF!,#REF!),"")</f>
        <v>#REF!</v>
      </c>
      <c r="Y936" s="1" t="e">
        <f>IF(R936&lt;&gt;"",IF(R936=1,"",COUNTIFS($O$112:$O$1378,"&gt;40",#REF!,#REF!)),"")</f>
        <v>#REF!</v>
      </c>
      <c r="Z936" s="31" t="s">
        <v>106</v>
      </c>
      <c r="AA936" s="31"/>
      <c r="AB936" s="31"/>
      <c r="AC936" s="31"/>
    </row>
    <row r="937" spans="1:34">
      <c r="A937" s="31">
        <f t="shared" si="61"/>
        <v>66769</v>
      </c>
      <c r="B937" s="32" t="str">
        <f t="shared" si="62"/>
        <v>2018124183249</v>
      </c>
      <c r="C937" s="31" t="str">
        <f t="shared" si="63"/>
        <v>2018124</v>
      </c>
      <c r="D937" s="31">
        <v>2018</v>
      </c>
      <c r="E937" s="31">
        <v>1</v>
      </c>
      <c r="F937" s="31">
        <v>24</v>
      </c>
      <c r="G937" s="31">
        <v>18</v>
      </c>
      <c r="H937" s="31">
        <v>32</v>
      </c>
      <c r="I937" s="31">
        <v>49</v>
      </c>
      <c r="J937" s="31">
        <v>193</v>
      </c>
      <c r="K937" s="31" t="s">
        <v>80</v>
      </c>
      <c r="L937" s="31" t="e">
        <f>IF(#REF!=#REF!,IF(K937="Stroke",IF(K938="Stroke",IF((J938-J937)&lt;0,1000+J938-J937,J938-J937),""),""),"")</f>
        <v>#REF!</v>
      </c>
      <c r="M937" s="31"/>
      <c r="N937" s="31" t="s">
        <v>2</v>
      </c>
      <c r="O937" s="31">
        <v>0</v>
      </c>
      <c r="P937" s="1" t="e">
        <f>IF(#REF!=#REF!,IF(K937="Stroke",IF(K938="Stroke",IF(#REF!=#REF!,IF(Q937=Q938,IF((J938-J937)&lt;0,1000+J938-J937-O937,J938-J937-O937),""),""),""),""),"")</f>
        <v>#REF!</v>
      </c>
      <c r="Q937" s="31">
        <v>0</v>
      </c>
      <c r="R937" s="1" t="e">
        <f>IF(#REF!&lt;&gt;#REF!,COUNTIFS($K$112:$K$1378,$K$112,#REF!,#REF!),"")</f>
        <v>#REF!</v>
      </c>
      <c r="S937" s="1" t="e">
        <f>IF(AND(#REF!&lt;&gt;#REF!,#REF!=#REF!,M937="positive",M938="negative"),1,"")</f>
        <v>#REF!</v>
      </c>
      <c r="T937" s="1" t="e">
        <f>IF(AND(#REF!=#REF!,K:K="stroke",M:M="positive",S937&lt;&gt;"1"),1,"")</f>
        <v>#REF!</v>
      </c>
      <c r="U937" s="1" t="e">
        <f>IF((AND(R937&lt;&gt;"",W937&lt;&gt;1,K:K="stroke",M:M="negative",#REF!=#REF!)),IF(W937&lt;&gt;0,"",1),"")</f>
        <v>#REF!</v>
      </c>
      <c r="V937" s="1" t="e">
        <f t="shared" si="60"/>
        <v>#REF!</v>
      </c>
      <c r="W937" s="1" t="e">
        <f>IF(#REF!&lt;&gt;#REF!,COUNTIFS($K$112:$K$1378,"up",#REF!,#REF!),"")</f>
        <v>#REF!</v>
      </c>
      <c r="X937" s="1" t="e">
        <f>IF(#REF!&lt;&gt;#REF!,COUNTIFS($K$112:$K$1378,"SRS",#REF!,#REF!),"")</f>
        <v>#REF!</v>
      </c>
      <c r="Y937" s="1" t="e">
        <f>IF(R937&lt;&gt;"",IF(R937=1,"",COUNTIFS($O$112:$O$1378,"&gt;40",#REF!,#REF!)),"")</f>
        <v>#REF!</v>
      </c>
      <c r="Z937" s="31" t="s">
        <v>107</v>
      </c>
      <c r="AA937" s="31"/>
      <c r="AB937" s="31"/>
      <c r="AC937" s="31"/>
    </row>
    <row r="938" spans="1:34">
      <c r="A938" s="31">
        <f t="shared" si="61"/>
        <v>66769</v>
      </c>
      <c r="B938" s="32" t="str">
        <f t="shared" si="62"/>
        <v>2018124183249</v>
      </c>
      <c r="C938" s="31" t="str">
        <f t="shared" si="63"/>
        <v>2018124</v>
      </c>
      <c r="D938" s="31">
        <v>2018</v>
      </c>
      <c r="E938" s="31">
        <v>1</v>
      </c>
      <c r="F938" s="31">
        <v>24</v>
      </c>
      <c r="G938" s="31">
        <v>18</v>
      </c>
      <c r="H938" s="31">
        <v>32</v>
      </c>
      <c r="I938" s="31">
        <v>49</v>
      </c>
      <c r="J938" s="31">
        <v>216</v>
      </c>
      <c r="K938" s="31" t="s">
        <v>80</v>
      </c>
      <c r="L938" s="31" t="e">
        <f>IF(#REF!=#REF!,IF(K938="Stroke",IF(K939="Stroke",IF((J939-J938)&lt;0,1000+J939-J938,J939-J938),""),""),"")</f>
        <v>#REF!</v>
      </c>
      <c r="M938" s="31"/>
      <c r="N938" s="31" t="s">
        <v>2</v>
      </c>
      <c r="O938" s="31"/>
      <c r="P938" s="1" t="e">
        <f>IF(#REF!=#REF!,IF(K938="Stroke",IF(K939="Stroke",IF(#REF!=#REF!,IF(Q938=Q939,IF((J939-J938)&lt;0,1000+J939-J938-O938,J939-J938-O938),""),""),""),""),"")</f>
        <v>#REF!</v>
      </c>
      <c r="Q938" s="31"/>
      <c r="R938" s="1" t="e">
        <f>IF(#REF!&lt;&gt;#REF!,COUNTIFS($K$112:$K$1378,$K$112,#REF!,#REF!),"")</f>
        <v>#REF!</v>
      </c>
      <c r="S938" s="1" t="e">
        <f>IF(AND(#REF!&lt;&gt;#REF!,#REF!=#REF!,M938="positive",M939="negative"),1,"")</f>
        <v>#REF!</v>
      </c>
      <c r="T938" s="1" t="e">
        <f>IF(AND(#REF!=#REF!,K:K="stroke",M:M="positive",S938&lt;&gt;"1"),1,"")</f>
        <v>#REF!</v>
      </c>
      <c r="U938" s="1" t="e">
        <f>IF((AND(R938&lt;&gt;"",W938&lt;&gt;1,K:K="stroke",M:M="negative",#REF!=#REF!)),IF(W938&lt;&gt;0,"",1),"")</f>
        <v>#REF!</v>
      </c>
      <c r="V938" s="1" t="e">
        <f t="shared" si="60"/>
        <v>#REF!</v>
      </c>
      <c r="W938" s="1" t="e">
        <f>IF(#REF!&lt;&gt;#REF!,COUNTIFS($K$112:$K$1378,"up",#REF!,#REF!),"")</f>
        <v>#REF!</v>
      </c>
      <c r="X938" s="1" t="e">
        <f>IF(#REF!&lt;&gt;#REF!,COUNTIFS($K$112:$K$1378,"SRS",#REF!,#REF!),"")</f>
        <v>#REF!</v>
      </c>
      <c r="Y938" s="1" t="e">
        <f>IF(R938&lt;&gt;"",IF(R938=1,"",COUNTIFS($O$112:$O$1378,"&gt;40",#REF!,#REF!)),"")</f>
        <v>#REF!</v>
      </c>
      <c r="Z938" s="31" t="s">
        <v>107</v>
      </c>
      <c r="AA938" s="31"/>
      <c r="AB938" s="31"/>
      <c r="AC938" s="31"/>
    </row>
    <row r="939" spans="1:34" s="5" customFormat="1">
      <c r="A939" s="31">
        <f t="shared" si="61"/>
        <v>66769</v>
      </c>
      <c r="B939" s="32" t="str">
        <f t="shared" si="62"/>
        <v>2018124183249</v>
      </c>
      <c r="C939" s="31" t="str">
        <f t="shared" si="63"/>
        <v>2018124</v>
      </c>
      <c r="D939" s="31">
        <v>2018</v>
      </c>
      <c r="E939" s="31">
        <v>1</v>
      </c>
      <c r="F939" s="31">
        <v>24</v>
      </c>
      <c r="G939" s="31">
        <v>18</v>
      </c>
      <c r="H939" s="31">
        <v>32</v>
      </c>
      <c r="I939" s="31">
        <v>49</v>
      </c>
      <c r="J939" s="31">
        <v>270</v>
      </c>
      <c r="K939" s="31" t="s">
        <v>80</v>
      </c>
      <c r="L939" s="31" t="e">
        <f>IF(#REF!=#REF!,IF(K939="Stroke",IF(K940="Stroke",IF((J940-J939)&lt;0,1000+J940-J939,J940-J939),""),""),"")</f>
        <v>#REF!</v>
      </c>
      <c r="M939" s="31"/>
      <c r="N939" s="31" t="s">
        <v>2</v>
      </c>
      <c r="O939" s="31"/>
      <c r="P939" s="1" t="e">
        <f>IF(#REF!=#REF!,IF(K939="Stroke",IF(K940="Stroke",IF(#REF!=#REF!,IF(Q939=Q940,IF((J940-J939)&lt;0,1000+J940-J939-O939,J940-J939-O939),""),""),""),""),"")</f>
        <v>#REF!</v>
      </c>
      <c r="Q939" s="31"/>
      <c r="R939" s="1" t="e">
        <f>IF(#REF!&lt;&gt;#REF!,COUNTIFS($K$112:$K$1378,$K$112,#REF!,#REF!),"")</f>
        <v>#REF!</v>
      </c>
      <c r="S939" s="1" t="e">
        <f>IF(AND(#REF!&lt;&gt;#REF!,#REF!=#REF!,M939="positive",M940="negative"),1,"")</f>
        <v>#REF!</v>
      </c>
      <c r="T939" s="1" t="e">
        <f>IF(AND(#REF!=#REF!,K:K="stroke",M:M="positive",S939&lt;&gt;"1"),1,"")</f>
        <v>#REF!</v>
      </c>
      <c r="U939" s="1" t="e">
        <f>IF((AND(R939&lt;&gt;"",W939&lt;&gt;1,K:K="stroke",M:M="negative",#REF!=#REF!)),IF(W939&lt;&gt;0,"",1),"")</f>
        <v>#REF!</v>
      </c>
      <c r="V939" s="1" t="e">
        <f t="shared" si="60"/>
        <v>#REF!</v>
      </c>
      <c r="W939" s="1" t="e">
        <f>IF(#REF!&lt;&gt;#REF!,COUNTIFS($K$112:$K$1378,"up",#REF!,#REF!),"")</f>
        <v>#REF!</v>
      </c>
      <c r="X939" s="1" t="e">
        <f>IF(#REF!&lt;&gt;#REF!,COUNTIFS($K$112:$K$1378,"SRS",#REF!,#REF!),"")</f>
        <v>#REF!</v>
      </c>
      <c r="Y939" s="1" t="e">
        <f>IF(R939&lt;&gt;"",IF(R939=1,"",COUNTIFS($O$112:$O$1378,"&gt;40",#REF!,#REF!)),"")</f>
        <v>#REF!</v>
      </c>
      <c r="Z939" s="31" t="s">
        <v>108</v>
      </c>
      <c r="AA939" s="31"/>
      <c r="AB939" s="31"/>
      <c r="AC939" s="31"/>
      <c r="AD939" s="1"/>
      <c r="AE939" s="1"/>
      <c r="AF939" s="1"/>
      <c r="AG939" s="1"/>
      <c r="AH939" s="1"/>
    </row>
    <row r="940" spans="1:34">
      <c r="A940" s="14">
        <f t="shared" si="61"/>
        <v>65663</v>
      </c>
      <c r="B940" s="22" t="str">
        <f t="shared" si="62"/>
        <v>201823181423</v>
      </c>
      <c r="C940" s="14" t="str">
        <f t="shared" si="63"/>
        <v>201823</v>
      </c>
      <c r="D940" s="14">
        <v>2018</v>
      </c>
      <c r="E940" s="14">
        <v>2</v>
      </c>
      <c r="F940" s="14">
        <v>3</v>
      </c>
      <c r="G940" s="14">
        <v>18</v>
      </c>
      <c r="H940" s="14">
        <v>14</v>
      </c>
      <c r="I940" s="14">
        <v>23</v>
      </c>
      <c r="J940" s="14">
        <v>286</v>
      </c>
      <c r="K940" s="14" t="s">
        <v>11</v>
      </c>
      <c r="L940" s="14" t="e">
        <f>IF(#REF!=#REF!,IF(K940="Stroke",IF(K941="Stroke",IF((J941-J940)&lt;0,1000+J941-J940,J941-J940),""),""),"")</f>
        <v>#REF!</v>
      </c>
      <c r="M940" s="14" t="s">
        <v>1</v>
      </c>
      <c r="N940" s="14" t="s">
        <v>2</v>
      </c>
      <c r="O940" s="14">
        <v>7</v>
      </c>
      <c r="P940" s="5" t="e">
        <f>IF(#REF!=#REF!,IF(K940="Stroke",IF(K941="Stroke",IF(#REF!=#REF!,IF(Q940=Q941,IF((J941-J940)&lt;0,1000+J941-J940-O940,J941-J940-O940),""),""),""),""),"")</f>
        <v>#REF!</v>
      </c>
      <c r="Q940" s="14">
        <v>1</v>
      </c>
      <c r="R940" s="5" t="e">
        <f>IF(#REF!&lt;&gt;#REF!,COUNTIFS($K$112:$K$1378,$K$112,#REF!,#REF!),"")</f>
        <v>#REF!</v>
      </c>
      <c r="S940" s="5" t="e">
        <f>IF(AND(#REF!&lt;&gt;#REF!,#REF!=#REF!,M940="positive",M941="negative"),1,"")</f>
        <v>#REF!</v>
      </c>
      <c r="T940" s="5" t="e">
        <f>IF(AND(#REF!=#REF!,K:K="stroke",M:M="positive",S940&lt;&gt;"1"),1,"")</f>
        <v>#REF!</v>
      </c>
      <c r="U940" s="5" t="e">
        <f>IF((AND(R940&lt;&gt;"",W940&lt;&gt;1,K:K="stroke",M:M="negative",#REF!=#REF!)),IF(W940&lt;&gt;0,"",1),"")</f>
        <v>#REF!</v>
      </c>
      <c r="V940" s="5" t="e">
        <f t="shared" si="60"/>
        <v>#REF!</v>
      </c>
      <c r="W940" s="5" t="e">
        <f>IF(#REF!&lt;&gt;#REF!,COUNTIFS($K$112:$K$1378,"up",#REF!,#REF!),"")</f>
        <v>#REF!</v>
      </c>
      <c r="X940" s="5" t="e">
        <f>IF(#REF!&lt;&gt;#REF!,COUNTIFS($K$112:$K$1378,"SRS",#REF!,#REF!),"")</f>
        <v>#REF!</v>
      </c>
      <c r="Y940" s="5" t="e">
        <f>IF(R940&lt;&gt;"",IF(R940=1,"",COUNTIFS($O$112:$O$1378,"&gt;40",#REF!,#REF!)),"")</f>
        <v>#REF!</v>
      </c>
      <c r="Z940" s="14"/>
      <c r="AA940" s="14"/>
      <c r="AB940" s="14"/>
      <c r="AC940" s="14"/>
      <c r="AD940" s="5"/>
      <c r="AE940" s="5"/>
      <c r="AF940" s="5"/>
      <c r="AG940" s="5"/>
      <c r="AH940" s="5"/>
    </row>
    <row r="941" spans="1:34">
      <c r="A941" s="31">
        <f t="shared" si="61"/>
        <v>65663</v>
      </c>
      <c r="B941" s="32" t="str">
        <f t="shared" si="62"/>
        <v>201823181423</v>
      </c>
      <c r="C941" s="31" t="str">
        <f t="shared" si="63"/>
        <v>201823</v>
      </c>
      <c r="D941" s="31">
        <v>2018</v>
      </c>
      <c r="E941" s="31">
        <v>2</v>
      </c>
      <c r="F941" s="31">
        <v>3</v>
      </c>
      <c r="G941" s="31">
        <v>18</v>
      </c>
      <c r="H941" s="31">
        <v>14</v>
      </c>
      <c r="I941" s="31">
        <v>23</v>
      </c>
      <c r="J941" s="31">
        <v>308</v>
      </c>
      <c r="K941" s="31" t="s">
        <v>109</v>
      </c>
      <c r="L941" s="31" t="e">
        <f>IF(#REF!=#REF!,IF(K941="Stroke",IF(K942="Stroke",IF((J942-J941)&lt;0,1000+J942-J941,J942-J941),""),""),"")</f>
        <v>#REF!</v>
      </c>
      <c r="M941" s="31"/>
      <c r="N941" s="31" t="s">
        <v>2</v>
      </c>
      <c r="O941" s="31">
        <v>0</v>
      </c>
      <c r="P941" s="1" t="e">
        <f>IF(#REF!=#REF!,IF(K941="Stroke",IF(K942="Stroke",IF(#REF!=#REF!,IF(Q941=Q942,IF((J942-J941)&lt;0,1000+J942-J941-O941,J942-J941-O941),""),""),""),""),"")</f>
        <v>#REF!</v>
      </c>
      <c r="Q941" s="31">
        <v>0</v>
      </c>
      <c r="R941" s="1" t="e">
        <f>IF(#REF!&lt;&gt;#REF!,COUNTIFS($K$112:$K$1378,$K$112,#REF!,#REF!),"")</f>
        <v>#REF!</v>
      </c>
      <c r="S941" s="1" t="e">
        <f>IF(AND(#REF!&lt;&gt;#REF!,#REF!=#REF!,M941="positive",M942="negative"),1,"")</f>
        <v>#REF!</v>
      </c>
      <c r="T941" s="1" t="e">
        <f>IF(AND(#REF!=#REF!,K:K="stroke",M:M="positive",S941&lt;&gt;"1"),1,"")</f>
        <v>#REF!</v>
      </c>
      <c r="U941" s="1" t="e">
        <f>IF((AND(R941&lt;&gt;"",W941&lt;&gt;1,K:K="stroke",M:M="negative",#REF!=#REF!)),IF(W941&lt;&gt;0,"",1),"")</f>
        <v>#REF!</v>
      </c>
      <c r="V941" s="1" t="e">
        <f t="shared" si="60"/>
        <v>#REF!</v>
      </c>
      <c r="W941" s="1" t="e">
        <f>IF(#REF!&lt;&gt;#REF!,COUNTIFS($K$112:$K$1378,"up",#REF!,#REF!),"")</f>
        <v>#REF!</v>
      </c>
      <c r="X941" s="1" t="e">
        <f>IF(#REF!&lt;&gt;#REF!,COUNTIFS($K$112:$K$1378,"SRS",#REF!,#REF!),"")</f>
        <v>#REF!</v>
      </c>
      <c r="Y941" s="1" t="e">
        <f>IF(R941&lt;&gt;"",IF(R941=1,"",COUNTIFS($O$112:$O$1378,"&gt;40",#REF!,#REF!)),"")</f>
        <v>#REF!</v>
      </c>
      <c r="Z941" s="31" t="s">
        <v>110</v>
      </c>
      <c r="AA941" s="31"/>
      <c r="AB941" s="31"/>
      <c r="AC941" s="31"/>
    </row>
    <row r="942" spans="1:34" s="5" customFormat="1">
      <c r="A942" s="31">
        <f t="shared" si="61"/>
        <v>65663</v>
      </c>
      <c r="B942" s="32" t="str">
        <f t="shared" si="62"/>
        <v>201823181423</v>
      </c>
      <c r="C942" s="31" t="str">
        <f t="shared" si="63"/>
        <v>201823</v>
      </c>
      <c r="D942" s="31">
        <v>2018</v>
      </c>
      <c r="E942" s="31">
        <v>2</v>
      </c>
      <c r="F942" s="31">
        <v>3</v>
      </c>
      <c r="G942" s="31">
        <v>18</v>
      </c>
      <c r="H942" s="31">
        <v>14</v>
      </c>
      <c r="I942" s="31">
        <v>23</v>
      </c>
      <c r="J942" s="31">
        <v>324</v>
      </c>
      <c r="K942" s="31" t="s">
        <v>80</v>
      </c>
      <c r="L942" s="31" t="e">
        <f>IF(#REF!=#REF!,IF(K942="Stroke",IF(K943="Stroke",IF((J943-J942)&lt;0,1000+J943-J942,J943-J942),""),""),"")</f>
        <v>#REF!</v>
      </c>
      <c r="M942" s="31"/>
      <c r="N942" s="31" t="s">
        <v>41</v>
      </c>
      <c r="O942" s="31">
        <v>0</v>
      </c>
      <c r="P942" s="1" t="e">
        <f>IF(#REF!=#REF!,IF(K942="Stroke",IF(K943="Stroke",IF(#REF!=#REF!,IF(Q942=Q943,IF((J943-J942)&lt;0,1000+J943-J942-O942,J943-J942-O942),""),""),""),""),"")</f>
        <v>#REF!</v>
      </c>
      <c r="Q942" s="31">
        <v>0</v>
      </c>
      <c r="R942" s="1" t="e">
        <f>IF(#REF!&lt;&gt;#REF!,COUNTIFS($K$112:$K$1378,$K$112,#REF!,#REF!),"")</f>
        <v>#REF!</v>
      </c>
      <c r="S942" s="1" t="e">
        <f>IF(AND(#REF!&lt;&gt;#REF!,#REF!=#REF!,M942="positive",M943="negative"),1,"")</f>
        <v>#REF!</v>
      </c>
      <c r="T942" s="1" t="e">
        <f>IF(AND(#REF!=#REF!,K:K="stroke",M:M="positive",S942&lt;&gt;"1"),1,"")</f>
        <v>#REF!</v>
      </c>
      <c r="U942" s="1" t="e">
        <f>IF((AND(R942&lt;&gt;"",W942&lt;&gt;1,K:K="stroke",M:M="negative",#REF!=#REF!)),IF(W942&lt;&gt;0,"",1),"")</f>
        <v>#REF!</v>
      </c>
      <c r="V942" s="1" t="e">
        <f t="shared" ref="V942:V1005" si="64">IF(R942="","",(SUM(S942:U942)+W942))</f>
        <v>#REF!</v>
      </c>
      <c r="W942" s="1" t="e">
        <f>IF(#REF!&lt;&gt;#REF!,COUNTIFS($K$112:$K$1378,"up",#REF!,#REF!),"")</f>
        <v>#REF!</v>
      </c>
      <c r="X942" s="1" t="e">
        <f>IF(#REF!&lt;&gt;#REF!,COUNTIFS($K$112:$K$1378,"SRS",#REF!,#REF!),"")</f>
        <v>#REF!</v>
      </c>
      <c r="Y942" s="1" t="e">
        <f>IF(R942&lt;&gt;"",IF(R942=1,"",COUNTIFS($O$112:$O$1378,"&gt;40",#REF!,#REF!)),"")</f>
        <v>#REF!</v>
      </c>
      <c r="Z942" s="31" t="s">
        <v>111</v>
      </c>
      <c r="AA942" s="31"/>
      <c r="AB942" s="31"/>
      <c r="AC942" s="31"/>
      <c r="AD942" s="1"/>
      <c r="AE942" s="1"/>
      <c r="AF942" s="1"/>
      <c r="AG942" s="1"/>
      <c r="AH942" s="1"/>
    </row>
    <row r="943" spans="1:34">
      <c r="A943" s="14">
        <f t="shared" si="61"/>
        <v>65743</v>
      </c>
      <c r="B943" s="22" t="str">
        <f t="shared" si="62"/>
        <v>201823181543</v>
      </c>
      <c r="C943" s="14" t="str">
        <f t="shared" si="63"/>
        <v>201823</v>
      </c>
      <c r="D943" s="14">
        <v>2018</v>
      </c>
      <c r="E943" s="14">
        <v>2</v>
      </c>
      <c r="F943" s="14">
        <v>3</v>
      </c>
      <c r="G943" s="14">
        <v>18</v>
      </c>
      <c r="H943" s="14">
        <v>15</v>
      </c>
      <c r="I943" s="14">
        <v>43</v>
      </c>
      <c r="J943" s="14">
        <v>788</v>
      </c>
      <c r="K943" s="14" t="s">
        <v>11</v>
      </c>
      <c r="L943" s="14" t="e">
        <f>IF(#REF!=#REF!,IF(K943="Stroke",IF(K944="Stroke",IF((J944-J943)&lt;0,1000+J944-J943,J944-J943),""),""),"")</f>
        <v>#REF!</v>
      </c>
      <c r="M943" s="14" t="s">
        <v>1</v>
      </c>
      <c r="N943" s="14" t="s">
        <v>2</v>
      </c>
      <c r="O943" s="14">
        <v>6</v>
      </c>
      <c r="P943" s="5" t="e">
        <f>IF(#REF!=#REF!,IF(K943="Stroke",IF(K944="Stroke",IF(#REF!=#REF!,IF(Q943=Q944,IF((J944-J943)&lt;0,1000+J944-J943-O943,J944-J943-O943),""),""),""),""),"")</f>
        <v>#REF!</v>
      </c>
      <c r="Q943" s="14">
        <v>1</v>
      </c>
      <c r="R943" s="5" t="e">
        <f>IF(#REF!&lt;&gt;#REF!,COUNTIFS($K$112:$K$1378,$K$112,#REF!,#REF!),"")</f>
        <v>#REF!</v>
      </c>
      <c r="S943" s="5" t="e">
        <f>IF(AND(#REF!&lt;&gt;#REF!,#REF!=#REF!,M943="positive",M944="negative"),1,"")</f>
        <v>#REF!</v>
      </c>
      <c r="T943" s="5" t="e">
        <f>IF(AND(#REF!=#REF!,K:K="stroke",M:M="positive",S943&lt;&gt;"1"),1,"")</f>
        <v>#REF!</v>
      </c>
      <c r="U943" s="5" t="e">
        <f>IF((AND(R943&lt;&gt;"",W943&lt;&gt;1,K:K="stroke",M:M="negative",#REF!=#REF!)),IF(W943&lt;&gt;0,"",1),"")</f>
        <v>#REF!</v>
      </c>
      <c r="V943" s="5" t="e">
        <f t="shared" si="64"/>
        <v>#REF!</v>
      </c>
      <c r="W943" s="5" t="e">
        <f>IF(#REF!&lt;&gt;#REF!,COUNTIFS($K$112:$K$1378,"up",#REF!,#REF!),"")</f>
        <v>#REF!</v>
      </c>
      <c r="X943" s="5" t="e">
        <f>IF(#REF!&lt;&gt;#REF!,COUNTIFS($K$112:$K$1378,"SRS",#REF!,#REF!),"")</f>
        <v>#REF!</v>
      </c>
      <c r="Y943" s="5" t="e">
        <f>IF(R943&lt;&gt;"",IF(R943=1,"",COUNTIFS($O$112:$O$1378,"&gt;40",#REF!,#REF!)),"")</f>
        <v>#REF!</v>
      </c>
      <c r="Z943" s="14" t="s">
        <v>112</v>
      </c>
      <c r="AA943" s="14"/>
      <c r="AB943" s="14"/>
      <c r="AC943" s="14"/>
      <c r="AD943" s="5"/>
      <c r="AE943" s="5"/>
      <c r="AF943" s="5"/>
      <c r="AG943" s="5"/>
      <c r="AH943" s="5"/>
    </row>
    <row r="944" spans="1:34">
      <c r="A944" s="31">
        <f t="shared" si="61"/>
        <v>65743</v>
      </c>
      <c r="B944" s="32" t="str">
        <f t="shared" si="62"/>
        <v>201823181543</v>
      </c>
      <c r="C944" s="31" t="str">
        <f t="shared" si="63"/>
        <v>201823</v>
      </c>
      <c r="D944" s="31">
        <v>2018</v>
      </c>
      <c r="E944" s="31">
        <v>2</v>
      </c>
      <c r="F944" s="31">
        <v>3</v>
      </c>
      <c r="G944" s="31">
        <v>18</v>
      </c>
      <c r="H944" s="31">
        <v>15</v>
      </c>
      <c r="I944" s="31">
        <v>43</v>
      </c>
      <c r="J944" s="31">
        <v>864</v>
      </c>
      <c r="K944" s="31" t="s">
        <v>11</v>
      </c>
      <c r="L944" s="31" t="e">
        <f>IF(#REF!=#REF!,IF(K944="Stroke",IF(K945="Stroke",IF((J945-J944)&lt;0,1000+J945-J944,J945-J944),""),""),"")</f>
        <v>#REF!</v>
      </c>
      <c r="M944" s="31" t="s">
        <v>1</v>
      </c>
      <c r="N944" s="31" t="s">
        <v>2</v>
      </c>
      <c r="O944" s="31">
        <v>4</v>
      </c>
      <c r="P944" s="1" t="e">
        <f>IF(#REF!=#REF!,IF(K944="Stroke",IF(K945="Stroke",IF(#REF!=#REF!,IF(Q944=Q945,IF((J945-J944)&lt;0,1000+J945-J944-O944,J945-J944-O944),""),""),""),""),"")</f>
        <v>#REF!</v>
      </c>
      <c r="Q944" s="31">
        <v>1</v>
      </c>
      <c r="R944" s="1" t="e">
        <f>IF(#REF!&lt;&gt;#REF!,COUNTIFS($K$112:$K$1378,$K$112,#REF!,#REF!),"")</f>
        <v>#REF!</v>
      </c>
      <c r="S944" s="1" t="e">
        <f>IF(AND(#REF!&lt;&gt;#REF!,#REF!=#REF!,M944="positive",M945="negative"),1,"")</f>
        <v>#REF!</v>
      </c>
      <c r="T944" s="1" t="e">
        <f>IF(AND(#REF!=#REF!,K:K="stroke",M:M="positive",S944&lt;&gt;"1"),1,"")</f>
        <v>#REF!</v>
      </c>
      <c r="U944" s="1" t="e">
        <f>IF((AND(R944&lt;&gt;"",W944&lt;&gt;1,K:K="stroke",M:M="negative",#REF!=#REF!)),IF(W944&lt;&gt;0,"",1),"")</f>
        <v>#REF!</v>
      </c>
      <c r="V944" s="1" t="e">
        <f t="shared" si="64"/>
        <v>#REF!</v>
      </c>
      <c r="W944" s="1" t="e">
        <f>IF(#REF!&lt;&gt;#REF!,COUNTIFS($K$112:$K$1378,"up",#REF!,#REF!),"")</f>
        <v>#REF!</v>
      </c>
      <c r="X944" s="1" t="e">
        <f>IF(#REF!&lt;&gt;#REF!,COUNTIFS($K$112:$K$1378,"SRS",#REF!,#REF!),"")</f>
        <v>#REF!</v>
      </c>
      <c r="Y944" s="1" t="e">
        <f>IF(R944&lt;&gt;"",IF(R944=1,"",COUNTIFS($O$112:$O$1378,"&gt;40",#REF!,#REF!)),"")</f>
        <v>#REF!</v>
      </c>
      <c r="Z944" s="31" t="s">
        <v>112</v>
      </c>
      <c r="AA944" s="31"/>
      <c r="AB944" s="31"/>
      <c r="AC944" s="31"/>
    </row>
    <row r="945" spans="1:34">
      <c r="A945" s="31">
        <f t="shared" si="61"/>
        <v>65743</v>
      </c>
      <c r="B945" s="32" t="str">
        <f t="shared" si="62"/>
        <v>201823181543</v>
      </c>
      <c r="C945" s="31" t="str">
        <f t="shared" si="63"/>
        <v>201823</v>
      </c>
      <c r="D945" s="31">
        <v>2018</v>
      </c>
      <c r="E945" s="31">
        <v>2</v>
      </c>
      <c r="F945" s="31">
        <v>3</v>
      </c>
      <c r="G945" s="31">
        <v>18</v>
      </c>
      <c r="H945" s="31">
        <v>15</v>
      </c>
      <c r="I945" s="31">
        <v>43</v>
      </c>
      <c r="J945" s="31">
        <v>941</v>
      </c>
      <c r="K945" s="31" t="s">
        <v>11</v>
      </c>
      <c r="L945" s="31" t="e">
        <f>IF(#REF!=#REF!,IF(K945="Stroke",IF(K946="Stroke",IF((J946-J945)&lt;0,1000+J946-J945,J946-J945),""),""),"")</f>
        <v>#REF!</v>
      </c>
      <c r="M945" s="31" t="s">
        <v>1</v>
      </c>
      <c r="N945" s="31" t="s">
        <v>2</v>
      </c>
      <c r="O945" s="31">
        <v>2</v>
      </c>
      <c r="P945" s="1" t="e">
        <f>IF(#REF!=#REF!,IF(K945="Stroke",IF(K946="Stroke",IF(#REF!=#REF!,IF(Q945=Q946,IF((J946-J945)&lt;0,1000+J946-J945-O945,J946-J945-O945),""),""),""),""),"")</f>
        <v>#REF!</v>
      </c>
      <c r="Q945" s="31">
        <v>1</v>
      </c>
      <c r="R945" s="1" t="e">
        <f>IF(#REF!&lt;&gt;#REF!,COUNTIFS($K$112:$K$1378,$K$112,#REF!,#REF!),"")</f>
        <v>#REF!</v>
      </c>
      <c r="S945" s="1" t="e">
        <f>IF(AND(#REF!&lt;&gt;#REF!,#REF!=#REF!,M945="positive",M946="negative"),1,"")</f>
        <v>#REF!</v>
      </c>
      <c r="T945" s="1" t="e">
        <f>IF(AND(#REF!=#REF!,K:K="stroke",M:M="positive",S945&lt;&gt;"1"),1,"")</f>
        <v>#REF!</v>
      </c>
      <c r="U945" s="1" t="e">
        <f>IF((AND(R945&lt;&gt;"",W945&lt;&gt;1,K:K="stroke",M:M="negative",#REF!=#REF!)),IF(W945&lt;&gt;0,"",1),"")</f>
        <v>#REF!</v>
      </c>
      <c r="V945" s="1" t="e">
        <f t="shared" si="64"/>
        <v>#REF!</v>
      </c>
      <c r="W945" s="1" t="e">
        <f>IF(#REF!&lt;&gt;#REF!,COUNTIFS($K$112:$K$1378,"up",#REF!,#REF!),"")</f>
        <v>#REF!</v>
      </c>
      <c r="X945" s="1" t="e">
        <f>IF(#REF!&lt;&gt;#REF!,COUNTIFS($K$112:$K$1378,"SRS",#REF!,#REF!),"")</f>
        <v>#REF!</v>
      </c>
      <c r="Y945" s="1" t="e">
        <f>IF(R945&lt;&gt;"",IF(R945=1,"",COUNTIFS($O$112:$O$1378,"&gt;40",#REF!,#REF!)),"")</f>
        <v>#REF!</v>
      </c>
      <c r="Z945" s="31" t="s">
        <v>112</v>
      </c>
      <c r="AA945" s="31"/>
      <c r="AB945" s="31"/>
      <c r="AC945" s="31"/>
    </row>
    <row r="946" spans="1:34">
      <c r="A946" s="31">
        <f t="shared" si="61"/>
        <v>65743</v>
      </c>
      <c r="B946" s="32" t="str">
        <f t="shared" si="62"/>
        <v>201823181543</v>
      </c>
      <c r="C946" s="31" t="str">
        <f t="shared" si="63"/>
        <v>201823</v>
      </c>
      <c r="D946" s="31">
        <v>2018</v>
      </c>
      <c r="E946" s="31">
        <v>2</v>
      </c>
      <c r="F946" s="31">
        <v>3</v>
      </c>
      <c r="G946" s="31">
        <v>18</v>
      </c>
      <c r="H946" s="31">
        <v>15</v>
      </c>
      <c r="I946" s="31">
        <v>43</v>
      </c>
      <c r="J946" s="31">
        <v>982</v>
      </c>
      <c r="K946" s="31" t="s">
        <v>11</v>
      </c>
      <c r="L946" s="31" t="e">
        <f>IF(#REF!=#REF!,IF(K946="Stroke",IF(K947="Stroke",IF((J947-J946)&lt;0,1000+J947-J946,J947-J946),""),""),"")</f>
        <v>#REF!</v>
      </c>
      <c r="M946" s="31" t="s">
        <v>1</v>
      </c>
      <c r="N946" s="31" t="s">
        <v>2</v>
      </c>
      <c r="O946" s="31">
        <v>2</v>
      </c>
      <c r="P946" s="1" t="e">
        <f>IF(#REF!=#REF!,IF(K946="Stroke",IF(K947="Stroke",IF(#REF!=#REF!,IF(Q946=Q947,IF((J947-J946)&lt;0,1000+J947-J946-O946,J947-J946-O946),""),""),""),""),"")</f>
        <v>#REF!</v>
      </c>
      <c r="Q946" s="31">
        <v>1</v>
      </c>
      <c r="R946" s="1" t="e">
        <f>IF(#REF!&lt;&gt;#REF!,COUNTIFS($K$112:$K$1378,$K$112,#REF!,#REF!),"")</f>
        <v>#REF!</v>
      </c>
      <c r="S946" s="1" t="e">
        <f>IF(AND(#REF!&lt;&gt;#REF!,#REF!=#REF!,M946="positive",M947="negative"),1,"")</f>
        <v>#REF!</v>
      </c>
      <c r="T946" s="1" t="e">
        <f>IF(AND(#REF!=#REF!,K:K="stroke",M:M="positive",S946&lt;&gt;"1"),1,"")</f>
        <v>#REF!</v>
      </c>
      <c r="U946" s="1" t="e">
        <f>IF((AND(R946&lt;&gt;"",W946&lt;&gt;1,K:K="stroke",M:M="negative",#REF!=#REF!)),IF(W946&lt;&gt;0,"",1),"")</f>
        <v>#REF!</v>
      </c>
      <c r="V946" s="1" t="e">
        <f t="shared" si="64"/>
        <v>#REF!</v>
      </c>
      <c r="W946" s="1" t="e">
        <f>IF(#REF!&lt;&gt;#REF!,COUNTIFS($K$112:$K$1378,"up",#REF!,#REF!),"")</f>
        <v>#REF!</v>
      </c>
      <c r="X946" s="1" t="e">
        <f>IF(#REF!&lt;&gt;#REF!,COUNTIFS($K$112:$K$1378,"SRS",#REF!,#REF!),"")</f>
        <v>#REF!</v>
      </c>
      <c r="Y946" s="1" t="e">
        <f>IF(R946&lt;&gt;"",IF(R946=1,"",COUNTIFS($O$112:$O$1378,"&gt;40",#REF!,#REF!)),"")</f>
        <v>#REF!</v>
      </c>
      <c r="Z946" s="31" t="s">
        <v>112</v>
      </c>
      <c r="AA946" s="31"/>
      <c r="AB946" s="31"/>
      <c r="AC946" s="31"/>
    </row>
    <row r="947" spans="1:34">
      <c r="A947" s="31">
        <f t="shared" si="61"/>
        <v>65744</v>
      </c>
      <c r="B947" s="32" t="str">
        <f t="shared" si="62"/>
        <v>201823181544</v>
      </c>
      <c r="C947" s="31" t="str">
        <f t="shared" si="63"/>
        <v>201823</v>
      </c>
      <c r="D947" s="31">
        <v>2018</v>
      </c>
      <c r="E947" s="31">
        <v>2</v>
      </c>
      <c r="F947" s="31">
        <v>3</v>
      </c>
      <c r="G947" s="31">
        <v>18</v>
      </c>
      <c r="H947" s="31">
        <v>15</v>
      </c>
      <c r="I947" s="31">
        <v>44</v>
      </c>
      <c r="J947" s="31">
        <v>45</v>
      </c>
      <c r="K947" s="31" t="s">
        <v>11</v>
      </c>
      <c r="L947" s="31" t="e">
        <f>IF(#REF!=#REF!,IF(K947="Stroke",IF(K948="Stroke",IF((J948-J947)&lt;0,1000+J948-J947,J948-J947),""),""),"")</f>
        <v>#REF!</v>
      </c>
      <c r="M947" s="31" t="s">
        <v>1</v>
      </c>
      <c r="N947" s="31" t="s">
        <v>2</v>
      </c>
      <c r="O947" s="31">
        <v>3</v>
      </c>
      <c r="P947" s="1" t="e">
        <f>IF(#REF!=#REF!,IF(K947="Stroke",IF(K948="Stroke",IF(#REF!=#REF!,IF(Q947=Q948,IF((J948-J947)&lt;0,1000+J948-J947-O947,J948-J947-O947),""),""),""),""),"")</f>
        <v>#REF!</v>
      </c>
      <c r="Q947" s="31">
        <v>1</v>
      </c>
      <c r="R947" s="1" t="e">
        <f>IF(#REF!&lt;&gt;#REF!,COUNTIFS($K$112:$K$1378,$K$112,#REF!,#REF!),"")</f>
        <v>#REF!</v>
      </c>
      <c r="S947" s="1" t="e">
        <f>IF(AND(#REF!&lt;&gt;#REF!,#REF!=#REF!,M947="positive",M948="negative"),1,"")</f>
        <v>#REF!</v>
      </c>
      <c r="T947" s="1" t="e">
        <f>IF(AND(#REF!=#REF!,K:K="stroke",M:M="positive",S947&lt;&gt;"1"),1,"")</f>
        <v>#REF!</v>
      </c>
      <c r="U947" s="1" t="e">
        <f>IF((AND(R947&lt;&gt;"",W947&lt;&gt;1,K:K="stroke",M:M="negative",#REF!=#REF!)),IF(W947&lt;&gt;0,"",1),"")</f>
        <v>#REF!</v>
      </c>
      <c r="V947" s="1" t="e">
        <f t="shared" si="64"/>
        <v>#REF!</v>
      </c>
      <c r="W947" s="1" t="e">
        <f>IF(#REF!&lt;&gt;#REF!,COUNTIFS($K$112:$K$1378,"up",#REF!,#REF!),"")</f>
        <v>#REF!</v>
      </c>
      <c r="X947" s="1" t="e">
        <f>IF(#REF!&lt;&gt;#REF!,COUNTIFS($K$112:$K$1378,"SRS",#REF!,#REF!),"")</f>
        <v>#REF!</v>
      </c>
      <c r="Y947" s="1" t="e">
        <f>IF(R947&lt;&gt;"",IF(R947=1,"",COUNTIFS($O$112:$O$1378,"&gt;40",#REF!,#REF!)),"")</f>
        <v>#REF!</v>
      </c>
      <c r="Z947" s="31" t="s">
        <v>112</v>
      </c>
      <c r="AA947" s="31"/>
      <c r="AB947" s="31"/>
      <c r="AC947" s="31"/>
    </row>
    <row r="948" spans="1:34" s="5" customFormat="1">
      <c r="A948" s="31">
        <f t="shared" si="61"/>
        <v>65744</v>
      </c>
      <c r="B948" s="32" t="str">
        <f t="shared" si="62"/>
        <v>201823181544</v>
      </c>
      <c r="C948" s="31" t="str">
        <f t="shared" si="63"/>
        <v>201823</v>
      </c>
      <c r="D948" s="31">
        <v>2018</v>
      </c>
      <c r="E948" s="31">
        <v>2</v>
      </c>
      <c r="F948" s="31">
        <v>3</v>
      </c>
      <c r="G948" s="31">
        <v>18</v>
      </c>
      <c r="H948" s="31">
        <v>15</v>
      </c>
      <c r="I948" s="31">
        <v>44</v>
      </c>
      <c r="J948" s="31">
        <v>72</v>
      </c>
      <c r="K948" s="31" t="s">
        <v>11</v>
      </c>
      <c r="L948" s="31" t="e">
        <f>IF(#REF!=#REF!,IF(K948="Stroke",IF(K949="Stroke",IF((J949-J948)&lt;0,1000+J949-J948,J949-J948),""),""),"")</f>
        <v>#REF!</v>
      </c>
      <c r="M948" s="31" t="s">
        <v>1</v>
      </c>
      <c r="N948" s="31" t="s">
        <v>2</v>
      </c>
      <c r="O948" s="31">
        <v>2</v>
      </c>
      <c r="P948" s="1" t="e">
        <f>IF(#REF!=#REF!,IF(K948="Stroke",IF(K949="Stroke",IF(#REF!=#REF!,IF(Q948=Q949,IF((J949-J948)&lt;0,1000+J949-J948-O948,J949-J948-O948),""),""),""),""),"")</f>
        <v>#REF!</v>
      </c>
      <c r="Q948" s="31">
        <v>1</v>
      </c>
      <c r="R948" s="1" t="e">
        <f>IF(#REF!&lt;&gt;#REF!,COUNTIFS($K$112:$K$1378,$K$112,#REF!,#REF!),"")</f>
        <v>#REF!</v>
      </c>
      <c r="S948" s="1" t="e">
        <f>IF(AND(#REF!&lt;&gt;#REF!,#REF!=#REF!,M948="positive",M949="negative"),1,"")</f>
        <v>#REF!</v>
      </c>
      <c r="T948" s="1" t="e">
        <f>IF(AND(#REF!=#REF!,K:K="stroke",M:M="positive",S948&lt;&gt;"1"),1,"")</f>
        <v>#REF!</v>
      </c>
      <c r="U948" s="1" t="e">
        <f>IF((AND(R948&lt;&gt;"",W948&lt;&gt;1,K:K="stroke",M:M="negative",#REF!=#REF!)),IF(W948&lt;&gt;0,"",1),"")</f>
        <v>#REF!</v>
      </c>
      <c r="V948" s="1" t="e">
        <f t="shared" si="64"/>
        <v>#REF!</v>
      </c>
      <c r="W948" s="1" t="e">
        <f>IF(#REF!&lt;&gt;#REF!,COUNTIFS($K$112:$K$1378,"up",#REF!,#REF!),"")</f>
        <v>#REF!</v>
      </c>
      <c r="X948" s="1" t="e">
        <f>IF(#REF!&lt;&gt;#REF!,COUNTIFS($K$112:$K$1378,"SRS",#REF!,#REF!),"")</f>
        <v>#REF!</v>
      </c>
      <c r="Y948" s="1" t="e">
        <f>IF(R948&lt;&gt;"",IF(R948=1,"",COUNTIFS($O$112:$O$1378,"&gt;40",#REF!,#REF!)),"")</f>
        <v>#REF!</v>
      </c>
      <c r="Z948" s="31" t="s">
        <v>112</v>
      </c>
      <c r="AA948" s="31"/>
      <c r="AB948" s="31"/>
      <c r="AC948" s="31"/>
      <c r="AD948" s="1"/>
      <c r="AE948" s="1"/>
      <c r="AF948" s="1"/>
      <c r="AG948" s="1"/>
      <c r="AH948" s="1"/>
    </row>
    <row r="949" spans="1:34">
      <c r="A949" s="14">
        <f t="shared" si="61"/>
        <v>66062</v>
      </c>
      <c r="B949" s="22" t="str">
        <f t="shared" si="62"/>
        <v>20182318212</v>
      </c>
      <c r="C949" s="14" t="str">
        <f t="shared" si="63"/>
        <v>201823</v>
      </c>
      <c r="D949" s="14">
        <v>2018</v>
      </c>
      <c r="E949" s="14">
        <v>2</v>
      </c>
      <c r="F949" s="14">
        <v>3</v>
      </c>
      <c r="G949" s="14">
        <v>18</v>
      </c>
      <c r="H949" s="14">
        <v>21</v>
      </c>
      <c r="I949" s="14">
        <v>2</v>
      </c>
      <c r="J949" s="14">
        <v>868</v>
      </c>
      <c r="K949" s="14" t="s">
        <v>82</v>
      </c>
      <c r="L949" s="14" t="e">
        <f>IF(#REF!=#REF!,IF(K949="Stroke",IF(K950="Stroke",IF((J950-J949)&lt;0,1000+J950-J949,J950-J949),""),""),"")</f>
        <v>#REF!</v>
      </c>
      <c r="M949" s="14" t="s">
        <v>62</v>
      </c>
      <c r="N949" s="14" t="s">
        <v>41</v>
      </c>
      <c r="O949" s="14">
        <v>0</v>
      </c>
      <c r="P949" s="5" t="e">
        <f>IF(#REF!=#REF!,IF(K949="Stroke",IF(K950="Stroke",IF(#REF!=#REF!,IF(Q949=Q950,IF((J950-J949)&lt;0,1000+J950-J949-O949,J950-J949-O949),""),""),""),""),"")</f>
        <v>#REF!</v>
      </c>
      <c r="Q949" s="14">
        <v>0</v>
      </c>
      <c r="R949" s="5" t="e">
        <f>IF(#REF!&lt;&gt;#REF!,COUNTIFS($K$112:$K$1378,$K$112,#REF!,#REF!),"")</f>
        <v>#REF!</v>
      </c>
      <c r="S949" s="5" t="e">
        <f>IF(AND(#REF!&lt;&gt;#REF!,#REF!=#REF!,M949="positive",M950="negative"),1,"")</f>
        <v>#REF!</v>
      </c>
      <c r="T949" s="5" t="e">
        <f>IF(AND(#REF!=#REF!,K:K="stroke",M:M="positive",S949&lt;&gt;"1"),1,"")</f>
        <v>#REF!</v>
      </c>
      <c r="U949" s="5" t="e">
        <f>IF((AND(R949&lt;&gt;"",W949&lt;&gt;1,K:K="stroke",M:M="negative",#REF!=#REF!)),IF(W949&lt;&gt;0,"",1),"")</f>
        <v>#REF!</v>
      </c>
      <c r="V949" s="5" t="e">
        <f t="shared" si="64"/>
        <v>#REF!</v>
      </c>
      <c r="W949" s="5" t="e">
        <f>IF(#REF!&lt;&gt;#REF!,COUNTIFS($K$112:$K$1378,"up",#REF!,#REF!),"")</f>
        <v>#REF!</v>
      </c>
      <c r="X949" s="5" t="e">
        <f>IF(#REF!&lt;&gt;#REF!,COUNTIFS($K$112:$K$1378,"SRS",#REF!,#REF!),"")</f>
        <v>#REF!</v>
      </c>
      <c r="Y949" s="5" t="e">
        <f>IF(R949&lt;&gt;"",IF(R949=1,"",COUNTIFS($O$112:$O$1378,"&gt;40",#REF!,#REF!)),"")</f>
        <v>#REF!</v>
      </c>
      <c r="Z949" s="14" t="s">
        <v>97</v>
      </c>
      <c r="AA949" s="14"/>
      <c r="AB949" s="14"/>
      <c r="AC949" s="14"/>
      <c r="AD949" s="5"/>
      <c r="AE949" s="5"/>
      <c r="AF949" s="5"/>
      <c r="AG949" s="5"/>
      <c r="AH949" s="5"/>
    </row>
    <row r="950" spans="1:34">
      <c r="A950" s="31">
        <f t="shared" si="61"/>
        <v>66062</v>
      </c>
      <c r="B950" s="32" t="str">
        <f t="shared" si="62"/>
        <v>20182318212</v>
      </c>
      <c r="C950" s="31" t="str">
        <f t="shared" si="63"/>
        <v>201823</v>
      </c>
      <c r="D950" s="31">
        <v>2018</v>
      </c>
      <c r="E950" s="31">
        <v>2</v>
      </c>
      <c r="F950" s="31">
        <v>3</v>
      </c>
      <c r="G950" s="31">
        <v>18</v>
      </c>
      <c r="H950" s="31">
        <v>21</v>
      </c>
      <c r="I950" s="31">
        <v>2</v>
      </c>
      <c r="J950" s="31">
        <v>980</v>
      </c>
      <c r="K950" s="31" t="s">
        <v>82</v>
      </c>
      <c r="L950" s="31" t="e">
        <f>IF(#REF!=#REF!,IF(K950="Stroke",IF(K951="Stroke",IF((J951-J950)&lt;0,1000+J951-J950,J951-J950),""),""),"")</f>
        <v>#REF!</v>
      </c>
      <c r="M950" s="31" t="s">
        <v>1</v>
      </c>
      <c r="N950" s="31" t="s">
        <v>2</v>
      </c>
      <c r="O950" s="31"/>
      <c r="P950" s="1" t="e">
        <f>IF(#REF!=#REF!,IF(K950="Stroke",IF(K951="Stroke",IF(#REF!=#REF!,IF(Q950=Q951,IF((J951-J950)&lt;0,1000+J951-J950-O950,J951-J950-O950),""),""),""),""),"")</f>
        <v>#REF!</v>
      </c>
      <c r="Q950" s="31"/>
      <c r="R950" s="1" t="e">
        <f>IF(#REF!&lt;&gt;#REF!,COUNTIFS($K$112:$K$1378,$K$112,#REF!,#REF!),"")</f>
        <v>#REF!</v>
      </c>
      <c r="S950" s="1" t="e">
        <f>IF(AND(#REF!&lt;&gt;#REF!,#REF!=#REF!,M950="positive",M951="negative"),1,"")</f>
        <v>#REF!</v>
      </c>
      <c r="T950" s="1" t="e">
        <f>IF(AND(#REF!=#REF!,K:K="stroke",M:M="positive",S950&lt;&gt;"1"),1,"")</f>
        <v>#REF!</v>
      </c>
      <c r="U950" s="1" t="e">
        <f>IF((AND(R950&lt;&gt;"",W950&lt;&gt;1,K:K="stroke",M:M="negative",#REF!=#REF!)),IF(W950&lt;&gt;0,"",1),"")</f>
        <v>#REF!</v>
      </c>
      <c r="V950" s="1" t="e">
        <f t="shared" si="64"/>
        <v>#REF!</v>
      </c>
      <c r="W950" s="1" t="e">
        <f>IF(#REF!&lt;&gt;#REF!,COUNTIFS($K$112:$K$1378,"up",#REF!,#REF!),"")</f>
        <v>#REF!</v>
      </c>
      <c r="X950" s="1" t="e">
        <f>IF(#REF!&lt;&gt;#REF!,COUNTIFS($K$112:$K$1378,"SRS",#REF!,#REF!),"")</f>
        <v>#REF!</v>
      </c>
      <c r="Y950" s="1" t="e">
        <f>IF(R950&lt;&gt;"",IF(R950=1,"",COUNTIFS($O$112:$O$1378,"&gt;40",#REF!,#REF!)),"")</f>
        <v>#REF!</v>
      </c>
      <c r="Z950" s="31" t="s">
        <v>113</v>
      </c>
      <c r="AA950" s="31"/>
      <c r="AB950" s="31"/>
      <c r="AC950" s="31"/>
    </row>
    <row r="951" spans="1:34" s="5" customFormat="1">
      <c r="A951" s="31">
        <f t="shared" si="61"/>
        <v>66063</v>
      </c>
      <c r="B951" s="32" t="str">
        <f t="shared" si="62"/>
        <v>20182318213</v>
      </c>
      <c r="C951" s="31" t="str">
        <f t="shared" si="63"/>
        <v>201823</v>
      </c>
      <c r="D951" s="31">
        <v>2018</v>
      </c>
      <c r="E951" s="31">
        <v>2</v>
      </c>
      <c r="F951" s="31">
        <v>3</v>
      </c>
      <c r="G951" s="31">
        <v>18</v>
      </c>
      <c r="H951" s="31">
        <v>21</v>
      </c>
      <c r="I951" s="31">
        <v>3</v>
      </c>
      <c r="J951" s="31">
        <v>4</v>
      </c>
      <c r="K951" s="31" t="s">
        <v>11</v>
      </c>
      <c r="L951" s="31" t="e">
        <f>IF(#REF!=#REF!,IF(K951="Stroke",IF(K952="Stroke",IF((J952-J951)&lt;0,1000+J952-J951,J952-J951),""),""),"")</f>
        <v>#REF!</v>
      </c>
      <c r="M951" s="31" t="s">
        <v>62</v>
      </c>
      <c r="N951" s="31" t="s">
        <v>41</v>
      </c>
      <c r="O951" s="31">
        <v>0</v>
      </c>
      <c r="P951" s="1" t="e">
        <f>IF(#REF!=#REF!,IF(K951="Stroke",IF(K952="Stroke",IF(#REF!=#REF!,IF(Q951=Q952,IF((J952-J951)&lt;0,1000+J952-J951-O951,J952-J951-O951),""),""),""),""),"")</f>
        <v>#REF!</v>
      </c>
      <c r="Q951" s="31">
        <v>0</v>
      </c>
      <c r="R951" s="1" t="e">
        <f>IF(#REF!&lt;&gt;#REF!,COUNTIFS($K$112:$K$1378,$K$112,#REF!,#REF!),"")</f>
        <v>#REF!</v>
      </c>
      <c r="S951" s="1" t="e">
        <f>IF(AND(#REF!&lt;&gt;#REF!,#REF!=#REF!,M951="positive",M952="negative"),1,"")</f>
        <v>#REF!</v>
      </c>
      <c r="T951" s="1" t="e">
        <f>IF(AND(#REF!=#REF!,K:K="stroke",M:M="positive",S951&lt;&gt;"1"),1,"")</f>
        <v>#REF!</v>
      </c>
      <c r="U951" s="1" t="e">
        <f>IF((AND(R951&lt;&gt;"",W951&lt;&gt;1,K:K="stroke",M:M="negative",#REF!=#REF!)),IF(W951&lt;&gt;0,"",1),"")</f>
        <v>#REF!</v>
      </c>
      <c r="V951" s="1" t="e">
        <f t="shared" si="64"/>
        <v>#REF!</v>
      </c>
      <c r="W951" s="1" t="e">
        <f>IF(#REF!&lt;&gt;#REF!,COUNTIFS($K$112:$K$1378,"up",#REF!,#REF!),"")</f>
        <v>#REF!</v>
      </c>
      <c r="X951" s="1" t="e">
        <f>IF(#REF!&lt;&gt;#REF!,COUNTIFS($K$112:$K$1378,"SRS",#REF!,#REF!),"")</f>
        <v>#REF!</v>
      </c>
      <c r="Y951" s="1" t="e">
        <f>IF(R951&lt;&gt;"",IF(R951=1,"",COUNTIFS($O$112:$O$1378,"&gt;40",#REF!,#REF!)),"")</f>
        <v>#REF!</v>
      </c>
      <c r="Z951" s="31" t="s">
        <v>91</v>
      </c>
      <c r="AA951" s="31"/>
      <c r="AB951" s="31"/>
      <c r="AC951" s="31"/>
      <c r="AD951" s="1"/>
      <c r="AE951" s="1"/>
      <c r="AF951" s="1"/>
      <c r="AG951" s="1"/>
      <c r="AH951" s="1"/>
    </row>
    <row r="952" spans="1:34">
      <c r="A952" s="14">
        <f t="shared" si="61"/>
        <v>66153</v>
      </c>
      <c r="B952" s="22" t="str">
        <f t="shared" si="62"/>
        <v>201823182233</v>
      </c>
      <c r="C952" s="14" t="str">
        <f t="shared" si="63"/>
        <v>201823</v>
      </c>
      <c r="D952" s="14">
        <v>2018</v>
      </c>
      <c r="E952" s="14">
        <v>2</v>
      </c>
      <c r="F952" s="14">
        <v>3</v>
      </c>
      <c r="G952" s="14">
        <v>18</v>
      </c>
      <c r="H952" s="14">
        <v>22</v>
      </c>
      <c r="I952" s="14">
        <v>33</v>
      </c>
      <c r="J952" s="14">
        <v>33</v>
      </c>
      <c r="K952" s="14" t="s">
        <v>11</v>
      </c>
      <c r="L952" s="14" t="e">
        <f>IF(#REF!=#REF!,IF(K952="Stroke",IF(K953="Stroke",IF((J953-J952)&lt;0,1000+J953-J952,J953-J952),""),""),"")</f>
        <v>#REF!</v>
      </c>
      <c r="M952" s="14" t="s">
        <v>1</v>
      </c>
      <c r="N952" s="14" t="s">
        <v>2</v>
      </c>
      <c r="O952" s="14">
        <v>29</v>
      </c>
      <c r="P952" s="5" t="e">
        <f>IF(#REF!=#REF!,IF(K952="Stroke",IF(K953="Stroke",IF(#REF!=#REF!,IF(Q952=Q953,IF((J953-J952)&lt;0,1000+J953-J952-O952,J953-J952-O952),""),""),""),""),"")</f>
        <v>#REF!</v>
      </c>
      <c r="Q952" s="14">
        <v>1</v>
      </c>
      <c r="R952" s="5" t="e">
        <f>IF(#REF!&lt;&gt;#REF!,COUNTIFS($K$112:$K$1378,$K$112,#REF!,#REF!),"")</f>
        <v>#REF!</v>
      </c>
      <c r="S952" s="5" t="e">
        <f>IF(AND(#REF!&lt;&gt;#REF!,#REF!=#REF!,M952="positive",M953="negative"),1,"")</f>
        <v>#REF!</v>
      </c>
      <c r="T952" s="5" t="e">
        <f>IF(AND(#REF!=#REF!,K:K="stroke",M:M="positive",S952&lt;&gt;"1"),1,"")</f>
        <v>#REF!</v>
      </c>
      <c r="U952" s="5" t="e">
        <f>IF((AND(R952&lt;&gt;"",W952&lt;&gt;1,K:K="stroke",M:M="negative",#REF!=#REF!)),IF(W952&lt;&gt;0,"",1),"")</f>
        <v>#REF!</v>
      </c>
      <c r="V952" s="5" t="e">
        <f t="shared" si="64"/>
        <v>#REF!</v>
      </c>
      <c r="W952" s="5" t="e">
        <f>IF(#REF!&lt;&gt;#REF!,COUNTIFS($K$112:$K$1378,"up",#REF!,#REF!),"")</f>
        <v>#REF!</v>
      </c>
      <c r="X952" s="5" t="e">
        <f>IF(#REF!&lt;&gt;#REF!,COUNTIFS($K$112:$K$1378,"SRS",#REF!,#REF!),"")</f>
        <v>#REF!</v>
      </c>
      <c r="Y952" s="5" t="e">
        <f>IF(R952&lt;&gt;"",IF(R952=1,"",COUNTIFS($O$112:$O$1378,"&gt;40",#REF!,#REF!)),"")</f>
        <v>#REF!</v>
      </c>
      <c r="Z952" s="14" t="s">
        <v>114</v>
      </c>
      <c r="AA952" s="14"/>
      <c r="AB952" s="14"/>
      <c r="AC952" s="14"/>
      <c r="AD952" s="5"/>
      <c r="AE952" s="5"/>
      <c r="AF952" s="5"/>
      <c r="AG952" s="5"/>
      <c r="AH952" s="5"/>
    </row>
    <row r="953" spans="1:34">
      <c r="A953" s="31">
        <f t="shared" si="61"/>
        <v>66153</v>
      </c>
      <c r="B953" s="32" t="str">
        <f t="shared" si="62"/>
        <v>201823182233</v>
      </c>
      <c r="C953" s="31" t="str">
        <f t="shared" si="63"/>
        <v>201823</v>
      </c>
      <c r="D953" s="31">
        <v>2018</v>
      </c>
      <c r="E953" s="31">
        <v>2</v>
      </c>
      <c r="F953" s="31">
        <v>3</v>
      </c>
      <c r="G953" s="31">
        <v>18</v>
      </c>
      <c r="H953" s="31">
        <v>22</v>
      </c>
      <c r="I953" s="31">
        <v>33</v>
      </c>
      <c r="J953" s="31">
        <v>82</v>
      </c>
      <c r="K953" s="31" t="s">
        <v>11</v>
      </c>
      <c r="L953" s="31" t="e">
        <f>IF(#REF!=#REF!,IF(K953="Stroke",IF(K954="Stroke",IF((J954-J953)&lt;0,1000+J954-J953,J954-J953),""),""),"")</f>
        <v>#REF!</v>
      </c>
      <c r="M953" s="31" t="s">
        <v>1</v>
      </c>
      <c r="N953" s="31" t="s">
        <v>2</v>
      </c>
      <c r="O953" s="31">
        <v>29</v>
      </c>
      <c r="P953" s="1" t="e">
        <f>IF(#REF!=#REF!,IF(K953="Stroke",IF(K954="Stroke",IF(#REF!=#REF!,IF(Q953=Q954,IF((J954-J953)&lt;0,1000+J954-J953-O953,J954-J953-O953),""),""),""),""),"")</f>
        <v>#REF!</v>
      </c>
      <c r="Q953" s="31">
        <v>1</v>
      </c>
      <c r="R953" s="1" t="e">
        <f>IF(#REF!&lt;&gt;#REF!,COUNTIFS($K$112:$K$1378,$K$112,#REF!,#REF!),"")</f>
        <v>#REF!</v>
      </c>
      <c r="S953" s="1" t="e">
        <f>IF(AND(#REF!&lt;&gt;#REF!,#REF!=#REF!,M953="positive",M954="negative"),1,"")</f>
        <v>#REF!</v>
      </c>
      <c r="T953" s="1" t="e">
        <f>IF(AND(#REF!=#REF!,K:K="stroke",M:M="positive",S953&lt;&gt;"1"),1,"")</f>
        <v>#REF!</v>
      </c>
      <c r="U953" s="1" t="e">
        <f>IF((AND(R953&lt;&gt;"",W953&lt;&gt;1,K:K="stroke",M:M="negative",#REF!=#REF!)),IF(W953&lt;&gt;0,"",1),"")</f>
        <v>#REF!</v>
      </c>
      <c r="V953" s="1" t="e">
        <f t="shared" si="64"/>
        <v>#REF!</v>
      </c>
      <c r="W953" s="1" t="e">
        <f>IF(#REF!&lt;&gt;#REF!,COUNTIFS($K$112:$K$1378,"up",#REF!,#REF!),"")</f>
        <v>#REF!</v>
      </c>
      <c r="X953" s="1" t="e">
        <f>IF(#REF!&lt;&gt;#REF!,COUNTIFS($K$112:$K$1378,"SRS",#REF!,#REF!),"")</f>
        <v>#REF!</v>
      </c>
      <c r="Y953" s="1" t="e">
        <f>IF(R953&lt;&gt;"",IF(R953=1,"",COUNTIFS($O$112:$O$1378,"&gt;40",#REF!,#REF!)),"")</f>
        <v>#REF!</v>
      </c>
      <c r="Z953" s="31" t="s">
        <v>115</v>
      </c>
      <c r="AA953" s="31"/>
      <c r="AB953" s="31"/>
      <c r="AC953" s="31"/>
    </row>
    <row r="954" spans="1:34">
      <c r="A954" s="31">
        <f t="shared" si="61"/>
        <v>66153</v>
      </c>
      <c r="B954" s="32" t="str">
        <f t="shared" si="62"/>
        <v>201823182233</v>
      </c>
      <c r="C954" s="31" t="str">
        <f t="shared" si="63"/>
        <v>201823</v>
      </c>
      <c r="D954" s="31">
        <v>2018</v>
      </c>
      <c r="E954" s="31">
        <v>2</v>
      </c>
      <c r="F954" s="31">
        <v>3</v>
      </c>
      <c r="G954" s="31">
        <v>18</v>
      </c>
      <c r="H954" s="31">
        <v>22</v>
      </c>
      <c r="I954" s="31">
        <v>33</v>
      </c>
      <c r="J954" s="31">
        <v>84</v>
      </c>
      <c r="K954" s="31" t="s">
        <v>4</v>
      </c>
      <c r="L954" s="31" t="e">
        <f>IF(#REF!=#REF!,IF(K954="Stroke",IF(K955="Stroke",IF((J955-J954)&lt;0,1000+J955-J954,J955-J954),""),""),"")</f>
        <v>#REF!</v>
      </c>
      <c r="M954" s="31" t="s">
        <v>1</v>
      </c>
      <c r="N954" s="31" t="s">
        <v>2</v>
      </c>
      <c r="O954" s="31">
        <v>0</v>
      </c>
      <c r="P954" s="1" t="e">
        <f>IF(#REF!=#REF!,IF(K954="Stroke",IF(K955="Stroke",IF(#REF!=#REF!,IF(Q954=Q955,IF((J955-J954)&lt;0,1000+J955-J954-O954,J955-J954-O954),""),""),""),""),"")</f>
        <v>#REF!</v>
      </c>
      <c r="Q954" s="31">
        <v>1</v>
      </c>
      <c r="R954" s="1" t="e">
        <f>IF(#REF!&lt;&gt;#REF!,COUNTIFS($K$112:$K$1378,$K$112,#REF!,#REF!),"")</f>
        <v>#REF!</v>
      </c>
      <c r="S954" s="1" t="e">
        <f>IF(AND(#REF!&lt;&gt;#REF!,#REF!=#REF!,M954="positive",M955="negative"),1,"")</f>
        <v>#REF!</v>
      </c>
      <c r="T954" s="1" t="e">
        <f>IF(AND(#REF!=#REF!,K:K="stroke",M:M="positive",S954&lt;&gt;"1"),1,"")</f>
        <v>#REF!</v>
      </c>
      <c r="U954" s="1" t="e">
        <f>IF((AND(R954&lt;&gt;"",W954&lt;&gt;1,K:K="stroke",M:M="negative",#REF!=#REF!)),IF(W954&lt;&gt;0,"",1),"")</f>
        <v>#REF!</v>
      </c>
      <c r="V954" s="1" t="e">
        <f t="shared" si="64"/>
        <v>#REF!</v>
      </c>
      <c r="W954" s="1" t="e">
        <f>IF(#REF!&lt;&gt;#REF!,COUNTIFS($K$112:$K$1378,"up",#REF!,#REF!),"")</f>
        <v>#REF!</v>
      </c>
      <c r="X954" s="1" t="e">
        <f>IF(#REF!&lt;&gt;#REF!,COUNTIFS($K$112:$K$1378,"SRS",#REF!,#REF!),"")</f>
        <v>#REF!</v>
      </c>
      <c r="Y954" s="1" t="e">
        <f>IF(R954&lt;&gt;"",IF(R954=1,"",COUNTIFS($O$112:$O$1378,"&gt;40",#REF!,#REF!)),"")</f>
        <v>#REF!</v>
      </c>
      <c r="Z954" s="31" t="s">
        <v>116</v>
      </c>
      <c r="AA954" s="31"/>
      <c r="AB954" s="31"/>
      <c r="AC954" s="31"/>
    </row>
    <row r="955" spans="1:34">
      <c r="A955" s="31">
        <f t="shared" si="61"/>
        <v>66153</v>
      </c>
      <c r="B955" s="32" t="str">
        <f t="shared" si="62"/>
        <v>201823182233</v>
      </c>
      <c r="C955" s="31" t="str">
        <f t="shared" si="63"/>
        <v>201823</v>
      </c>
      <c r="D955" s="31">
        <v>2018</v>
      </c>
      <c r="E955" s="31">
        <v>2</v>
      </c>
      <c r="F955" s="31">
        <v>3</v>
      </c>
      <c r="G955" s="31">
        <v>18</v>
      </c>
      <c r="H955" s="31">
        <v>22</v>
      </c>
      <c r="I955" s="31">
        <v>33</v>
      </c>
      <c r="J955" s="31">
        <v>162</v>
      </c>
      <c r="K955" s="31" t="s">
        <v>11</v>
      </c>
      <c r="L955" s="31" t="e">
        <f>IF(#REF!=#REF!,IF(K955="Stroke",IF(K956="Stroke",IF((J956-J955)&lt;0,1000+J956-J955,J956-J955),""),""),"")</f>
        <v>#REF!</v>
      </c>
      <c r="M955" s="31" t="s">
        <v>1</v>
      </c>
      <c r="N955" s="31" t="s">
        <v>2</v>
      </c>
      <c r="O955" s="31">
        <v>24</v>
      </c>
      <c r="P955" s="1" t="e">
        <f>IF(#REF!=#REF!,IF(K955="Stroke",IF(K956="Stroke",IF(#REF!=#REF!,IF(Q955=Q956,IF((J956-J955)&lt;0,1000+J956-J955-O955,J956-J955-O955),""),""),""),""),"")</f>
        <v>#REF!</v>
      </c>
      <c r="Q955" s="31">
        <v>1</v>
      </c>
      <c r="R955" s="1" t="e">
        <f>IF(#REF!&lt;&gt;#REF!,COUNTIFS($K$112:$K$1378,$K$112,#REF!,#REF!),"")</f>
        <v>#REF!</v>
      </c>
      <c r="S955" s="1" t="e">
        <f>IF(AND(#REF!&lt;&gt;#REF!,#REF!=#REF!,M955="positive",M956="negative"),1,"")</f>
        <v>#REF!</v>
      </c>
      <c r="T955" s="1" t="e">
        <f>IF(AND(#REF!=#REF!,K:K="stroke",M:M="positive",S955&lt;&gt;"1"),1,"")</f>
        <v>#REF!</v>
      </c>
      <c r="U955" s="1" t="e">
        <f>IF((AND(R955&lt;&gt;"",W955&lt;&gt;1,K:K="stroke",M:M="negative",#REF!=#REF!)),IF(W955&lt;&gt;0,"",1),"")</f>
        <v>#REF!</v>
      </c>
      <c r="V955" s="1" t="e">
        <f t="shared" si="64"/>
        <v>#REF!</v>
      </c>
      <c r="W955" s="1" t="e">
        <f>IF(#REF!&lt;&gt;#REF!,COUNTIFS($K$112:$K$1378,"up",#REF!,#REF!),"")</f>
        <v>#REF!</v>
      </c>
      <c r="X955" s="1" t="e">
        <f>IF(#REF!&lt;&gt;#REF!,COUNTIFS($K$112:$K$1378,"SRS",#REF!,#REF!),"")</f>
        <v>#REF!</v>
      </c>
      <c r="Y955" s="1" t="e">
        <f>IF(R955&lt;&gt;"",IF(R955=1,"",COUNTIFS($O$112:$O$1378,"&gt;40",#REF!,#REF!)),"")</f>
        <v>#REF!</v>
      </c>
      <c r="Z955" s="31" t="s">
        <v>115</v>
      </c>
      <c r="AA955" s="31"/>
      <c r="AB955" s="31"/>
      <c r="AC955" s="31"/>
    </row>
    <row r="956" spans="1:34">
      <c r="A956" s="31">
        <f t="shared" si="61"/>
        <v>66153</v>
      </c>
      <c r="B956" s="32" t="str">
        <f t="shared" si="62"/>
        <v>201823182233</v>
      </c>
      <c r="C956" s="31" t="str">
        <f t="shared" si="63"/>
        <v>201823</v>
      </c>
      <c r="D956" s="31">
        <v>2018</v>
      </c>
      <c r="E956" s="31">
        <v>2</v>
      </c>
      <c r="F956" s="31">
        <v>3</v>
      </c>
      <c r="G956" s="31">
        <v>18</v>
      </c>
      <c r="H956" s="31">
        <v>22</v>
      </c>
      <c r="I956" s="31">
        <v>33</v>
      </c>
      <c r="J956" s="31">
        <v>193</v>
      </c>
      <c r="K956" s="31" t="s">
        <v>11</v>
      </c>
      <c r="L956" s="31" t="e">
        <f>IF(#REF!=#REF!,IF(K956="Stroke",IF(K957="Stroke",IF((J957-J956)&lt;0,1000+J957-J956,J957-J956),""),""),"")</f>
        <v>#REF!</v>
      </c>
      <c r="M956" s="31" t="s">
        <v>1</v>
      </c>
      <c r="N956" s="31" t="s">
        <v>2</v>
      </c>
      <c r="O956" s="31">
        <v>132</v>
      </c>
      <c r="P956" s="1" t="e">
        <f>IF(#REF!=#REF!,IF(K956="Stroke",IF(K957="Stroke",IF(#REF!=#REF!,IF(Q956=Q957,IF((J957-J956)&lt;0,1000+J957-J956-O956,J957-J956-O956),""),""),""),""),"")</f>
        <v>#REF!</v>
      </c>
      <c r="Q956" s="31">
        <v>1</v>
      </c>
      <c r="R956" s="1" t="e">
        <f>IF(#REF!&lt;&gt;#REF!,COUNTIFS($K$112:$K$1378,$K$112,#REF!,#REF!),"")</f>
        <v>#REF!</v>
      </c>
      <c r="S956" s="1" t="e">
        <f>IF(AND(#REF!&lt;&gt;#REF!,#REF!=#REF!,M956="positive",M957="negative"),1,"")</f>
        <v>#REF!</v>
      </c>
      <c r="T956" s="1" t="e">
        <f>IF(AND(#REF!=#REF!,K:K="stroke",M:M="positive",S956&lt;&gt;"1"),1,"")</f>
        <v>#REF!</v>
      </c>
      <c r="U956" s="1" t="e">
        <f>IF((AND(R956&lt;&gt;"",W956&lt;&gt;1,K:K="stroke",M:M="negative",#REF!=#REF!)),IF(W956&lt;&gt;0,"",1),"")</f>
        <v>#REF!</v>
      </c>
      <c r="V956" s="1" t="e">
        <f t="shared" si="64"/>
        <v>#REF!</v>
      </c>
      <c r="W956" s="1" t="e">
        <f>IF(#REF!&lt;&gt;#REF!,COUNTIFS($K$112:$K$1378,"up",#REF!,#REF!),"")</f>
        <v>#REF!</v>
      </c>
      <c r="X956" s="1" t="e">
        <f>IF(#REF!&lt;&gt;#REF!,COUNTIFS($K$112:$K$1378,"SRS",#REF!,#REF!),"")</f>
        <v>#REF!</v>
      </c>
      <c r="Y956" s="1" t="e">
        <f>IF(R956&lt;&gt;"",IF(R956=1,"",COUNTIFS($O$112:$O$1378,"&gt;40",#REF!,#REF!)),"")</f>
        <v>#REF!</v>
      </c>
      <c r="Z956" s="31" t="s">
        <v>115</v>
      </c>
      <c r="AA956" s="31"/>
      <c r="AB956" s="31"/>
      <c r="AC956" s="31"/>
    </row>
    <row r="957" spans="1:34">
      <c r="A957" s="31">
        <f t="shared" si="61"/>
        <v>66153</v>
      </c>
      <c r="B957" s="32" t="str">
        <f t="shared" si="62"/>
        <v>201823182233</v>
      </c>
      <c r="C957" s="31" t="str">
        <f t="shared" si="63"/>
        <v>201823</v>
      </c>
      <c r="D957" s="31">
        <v>2018</v>
      </c>
      <c r="E957" s="31">
        <v>2</v>
      </c>
      <c r="F957" s="31">
        <v>3</v>
      </c>
      <c r="G957" s="31">
        <v>18</v>
      </c>
      <c r="H957" s="31">
        <v>22</v>
      </c>
      <c r="I957" s="31">
        <v>33</v>
      </c>
      <c r="J957" s="31">
        <v>197</v>
      </c>
      <c r="K957" s="31" t="s">
        <v>4</v>
      </c>
      <c r="L957" s="31" t="e">
        <f>IF(#REF!=#REF!,IF(K957="Stroke",IF(K958="Stroke",IF((J958-J957)&lt;0,1000+J958-J957,J958-J957),""),""),"")</f>
        <v>#REF!</v>
      </c>
      <c r="M957" s="31" t="s">
        <v>1</v>
      </c>
      <c r="N957" s="31" t="s">
        <v>2</v>
      </c>
      <c r="O957" s="31">
        <v>0</v>
      </c>
      <c r="P957" s="1" t="e">
        <f>IF(#REF!=#REF!,IF(K957="Stroke",IF(K958="Stroke",IF(#REF!=#REF!,IF(Q957=Q958,IF((J958-J957)&lt;0,1000+J958-J957-O957,J958-J957-O957),""),""),""),""),"")</f>
        <v>#REF!</v>
      </c>
      <c r="Q957" s="31">
        <v>1</v>
      </c>
      <c r="R957" s="1" t="e">
        <f>IF(#REF!&lt;&gt;#REF!,COUNTIFS($K$112:$K$1378,$K$112,#REF!,#REF!),"")</f>
        <v>#REF!</v>
      </c>
      <c r="S957" s="1" t="e">
        <f>IF(AND(#REF!&lt;&gt;#REF!,#REF!=#REF!,M957="positive",M958="negative"),1,"")</f>
        <v>#REF!</v>
      </c>
      <c r="T957" s="1" t="e">
        <f>IF(AND(#REF!=#REF!,K:K="stroke",M:M="positive",S957&lt;&gt;"1"),1,"")</f>
        <v>#REF!</v>
      </c>
      <c r="U957" s="1" t="e">
        <f>IF((AND(R957&lt;&gt;"",W957&lt;&gt;1,K:K="stroke",M:M="negative",#REF!=#REF!)),IF(W957&lt;&gt;0,"",1),"")</f>
        <v>#REF!</v>
      </c>
      <c r="V957" s="1" t="e">
        <f t="shared" si="64"/>
        <v>#REF!</v>
      </c>
      <c r="W957" s="1" t="e">
        <f>IF(#REF!&lt;&gt;#REF!,COUNTIFS($K$112:$K$1378,"up",#REF!,#REF!),"")</f>
        <v>#REF!</v>
      </c>
      <c r="X957" s="1" t="e">
        <f>IF(#REF!&lt;&gt;#REF!,COUNTIFS($K$112:$K$1378,"SRS",#REF!,#REF!),"")</f>
        <v>#REF!</v>
      </c>
      <c r="Y957" s="1" t="e">
        <f>IF(R957&lt;&gt;"",IF(R957=1,"",COUNTIFS($O$112:$O$1378,"&gt;40",#REF!,#REF!)),"")</f>
        <v>#REF!</v>
      </c>
      <c r="Z957" s="31" t="s">
        <v>117</v>
      </c>
      <c r="AA957" s="31"/>
      <c r="AB957" s="31"/>
      <c r="AC957" s="31"/>
    </row>
    <row r="958" spans="1:34">
      <c r="A958" s="31">
        <f t="shared" si="61"/>
        <v>66153</v>
      </c>
      <c r="B958" s="32" t="str">
        <f t="shared" si="62"/>
        <v>201823182233</v>
      </c>
      <c r="C958" s="31" t="str">
        <f t="shared" si="63"/>
        <v>201823</v>
      </c>
      <c r="D958" s="31">
        <v>2018</v>
      </c>
      <c r="E958" s="31">
        <v>2</v>
      </c>
      <c r="F958" s="31">
        <v>3</v>
      </c>
      <c r="G958" s="31">
        <v>18</v>
      </c>
      <c r="H958" s="31">
        <v>22</v>
      </c>
      <c r="I958" s="31">
        <v>33</v>
      </c>
      <c r="J958" s="31">
        <v>209</v>
      </c>
      <c r="K958" s="31" t="s">
        <v>4</v>
      </c>
      <c r="L958" s="31" t="e">
        <f>IF(#REF!=#REF!,IF(K958="Stroke",IF(K959="Stroke",IF((J959-J958)&lt;0,1000+J959-J958,J959-J958),""),""),"")</f>
        <v>#REF!</v>
      </c>
      <c r="M958" s="31" t="s">
        <v>1</v>
      </c>
      <c r="N958" s="31" t="s">
        <v>2</v>
      </c>
      <c r="O958" s="31">
        <v>0</v>
      </c>
      <c r="P958" s="1" t="e">
        <f>IF(#REF!=#REF!,IF(K958="Stroke",IF(K959="Stroke",IF(#REF!=#REF!,IF(Q958=Q959,IF((J959-J958)&lt;0,1000+J959-J958-O958,J959-J958-O958),""),""),""),""),"")</f>
        <v>#REF!</v>
      </c>
      <c r="Q958" s="31">
        <v>1</v>
      </c>
      <c r="R958" s="1" t="e">
        <f>IF(#REF!&lt;&gt;#REF!,COUNTIFS($K$112:$K$1378,$K$112,#REF!,#REF!),"")</f>
        <v>#REF!</v>
      </c>
      <c r="S958" s="1" t="e">
        <f>IF(AND(#REF!&lt;&gt;#REF!,#REF!=#REF!,M958="positive",M959="negative"),1,"")</f>
        <v>#REF!</v>
      </c>
      <c r="T958" s="1" t="e">
        <f>IF(AND(#REF!=#REF!,K:K="stroke",M:M="positive",S958&lt;&gt;"1"),1,"")</f>
        <v>#REF!</v>
      </c>
      <c r="U958" s="1" t="e">
        <f>IF((AND(R958&lt;&gt;"",W958&lt;&gt;1,K:K="stroke",M:M="negative",#REF!=#REF!)),IF(W958&lt;&gt;0,"",1),"")</f>
        <v>#REF!</v>
      </c>
      <c r="V958" s="1" t="e">
        <f t="shared" si="64"/>
        <v>#REF!</v>
      </c>
      <c r="W958" s="1" t="e">
        <f>IF(#REF!&lt;&gt;#REF!,COUNTIFS($K$112:$K$1378,"up",#REF!,#REF!),"")</f>
        <v>#REF!</v>
      </c>
      <c r="X958" s="1" t="e">
        <f>IF(#REF!&lt;&gt;#REF!,COUNTIFS($K$112:$K$1378,"SRS",#REF!,#REF!),"")</f>
        <v>#REF!</v>
      </c>
      <c r="Y958" s="1" t="e">
        <f>IF(R958&lt;&gt;"",IF(R958=1,"",COUNTIFS($O$112:$O$1378,"&gt;40",#REF!,#REF!)),"")</f>
        <v>#REF!</v>
      </c>
      <c r="Z958" s="31" t="s">
        <v>117</v>
      </c>
      <c r="AA958" s="31"/>
      <c r="AB958" s="31"/>
      <c r="AC958" s="31"/>
    </row>
    <row r="959" spans="1:34">
      <c r="A959" s="31">
        <f t="shared" si="61"/>
        <v>66153</v>
      </c>
      <c r="B959" s="32" t="str">
        <f t="shared" si="62"/>
        <v>201823182233</v>
      </c>
      <c r="C959" s="31" t="str">
        <f t="shared" si="63"/>
        <v>201823</v>
      </c>
      <c r="D959" s="31">
        <v>2018</v>
      </c>
      <c r="E959" s="31">
        <v>2</v>
      </c>
      <c r="F959" s="31">
        <v>3</v>
      </c>
      <c r="G959" s="31">
        <v>18</v>
      </c>
      <c r="H959" s="31">
        <v>22</v>
      </c>
      <c r="I959" s="31">
        <v>33</v>
      </c>
      <c r="J959" s="31">
        <v>235</v>
      </c>
      <c r="K959" s="31" t="s">
        <v>4</v>
      </c>
      <c r="L959" s="31" t="e">
        <f>IF(#REF!=#REF!,IF(K959="Stroke",IF(K960="Stroke",IF((J960-J959)&lt;0,1000+J960-J959,J960-J959),""),""),"")</f>
        <v>#REF!</v>
      </c>
      <c r="M959" s="31" t="s">
        <v>1</v>
      </c>
      <c r="N959" s="31" t="s">
        <v>2</v>
      </c>
      <c r="O959" s="31">
        <v>0</v>
      </c>
      <c r="P959" s="1" t="e">
        <f>IF(#REF!=#REF!,IF(K959="Stroke",IF(K960="Stroke",IF(#REF!=#REF!,IF(Q959=Q960,IF((J960-J959)&lt;0,1000+J960-J959-O959,J960-J959-O959),""),""),""),""),"")</f>
        <v>#REF!</v>
      </c>
      <c r="Q959" s="31">
        <v>1</v>
      </c>
      <c r="R959" s="1" t="e">
        <f>IF(#REF!&lt;&gt;#REF!,COUNTIFS($K$112:$K$1378,$K$112,#REF!,#REF!),"")</f>
        <v>#REF!</v>
      </c>
      <c r="S959" s="1" t="e">
        <f>IF(AND(#REF!&lt;&gt;#REF!,#REF!=#REF!,M959="positive",M960="negative"),1,"")</f>
        <v>#REF!</v>
      </c>
      <c r="T959" s="1" t="e">
        <f>IF(AND(#REF!=#REF!,K:K="stroke",M:M="positive",S959&lt;&gt;"1"),1,"")</f>
        <v>#REF!</v>
      </c>
      <c r="U959" s="1" t="e">
        <f>IF((AND(R959&lt;&gt;"",W959&lt;&gt;1,K:K="stroke",M:M="negative",#REF!=#REF!)),IF(W959&lt;&gt;0,"",1),"")</f>
        <v>#REF!</v>
      </c>
      <c r="V959" s="1" t="e">
        <f t="shared" si="64"/>
        <v>#REF!</v>
      </c>
      <c r="W959" s="1" t="e">
        <f>IF(#REF!&lt;&gt;#REF!,COUNTIFS($K$112:$K$1378,"up",#REF!,#REF!),"")</f>
        <v>#REF!</v>
      </c>
      <c r="X959" s="1" t="e">
        <f>IF(#REF!&lt;&gt;#REF!,COUNTIFS($K$112:$K$1378,"SRS",#REF!,#REF!),"")</f>
        <v>#REF!</v>
      </c>
      <c r="Y959" s="1" t="e">
        <f>IF(R959&lt;&gt;"",IF(R959=1,"",COUNTIFS($O$112:$O$1378,"&gt;40",#REF!,#REF!)),"")</f>
        <v>#REF!</v>
      </c>
      <c r="Z959" s="31" t="s">
        <v>117</v>
      </c>
      <c r="AA959" s="31"/>
      <c r="AB959" s="31"/>
      <c r="AC959" s="31"/>
    </row>
    <row r="960" spans="1:34" s="5" customFormat="1">
      <c r="A960" s="31">
        <f t="shared" si="61"/>
        <v>66153</v>
      </c>
      <c r="B960" s="32" t="str">
        <f t="shared" si="62"/>
        <v>201823182233</v>
      </c>
      <c r="C960" s="31" t="str">
        <f t="shared" si="63"/>
        <v>201823</v>
      </c>
      <c r="D960" s="31">
        <v>2018</v>
      </c>
      <c r="E960" s="31">
        <v>2</v>
      </c>
      <c r="F960" s="31">
        <v>3</v>
      </c>
      <c r="G960" s="31">
        <v>18</v>
      </c>
      <c r="H960" s="31">
        <v>22</v>
      </c>
      <c r="I960" s="31">
        <v>33</v>
      </c>
      <c r="J960" s="31">
        <v>290</v>
      </c>
      <c r="K960" s="31" t="s">
        <v>4</v>
      </c>
      <c r="L960" s="31" t="e">
        <f>IF(#REF!=#REF!,IF(K960="Stroke",IF(K961="Stroke",IF((J961-J960)&lt;0,1000+J961-J960,J961-J960),""),""),"")</f>
        <v>#REF!</v>
      </c>
      <c r="M960" s="31" t="s">
        <v>1</v>
      </c>
      <c r="N960" s="31" t="s">
        <v>2</v>
      </c>
      <c r="O960" s="31">
        <v>0</v>
      </c>
      <c r="P960" s="1" t="e">
        <f>IF(#REF!=#REF!,IF(K960="Stroke",IF(K961="Stroke",IF(#REF!=#REF!,IF(Q960=Q961,IF((J961-J960)&lt;0,1000+J961-J960-O960,J961-J960-O960),""),""),""),""),"")</f>
        <v>#REF!</v>
      </c>
      <c r="Q960" s="31">
        <v>1</v>
      </c>
      <c r="R960" s="1" t="e">
        <f>IF(#REF!&lt;&gt;#REF!,COUNTIFS($K$112:$K$1378,$K$112,#REF!,#REF!),"")</f>
        <v>#REF!</v>
      </c>
      <c r="S960" s="1" t="e">
        <f>IF(AND(#REF!&lt;&gt;#REF!,#REF!=#REF!,M960="positive",M961="negative"),1,"")</f>
        <v>#REF!</v>
      </c>
      <c r="T960" s="1" t="e">
        <f>IF(AND(#REF!=#REF!,K:K="stroke",M:M="positive",S960&lt;&gt;"1"),1,"")</f>
        <v>#REF!</v>
      </c>
      <c r="U960" s="1" t="e">
        <f>IF((AND(R960&lt;&gt;"",W960&lt;&gt;1,K:K="stroke",M:M="negative",#REF!=#REF!)),IF(W960&lt;&gt;0,"",1),"")</f>
        <v>#REF!</v>
      </c>
      <c r="V960" s="1" t="e">
        <f t="shared" si="64"/>
        <v>#REF!</v>
      </c>
      <c r="W960" s="1" t="e">
        <f>IF(#REF!&lt;&gt;#REF!,COUNTIFS($K$112:$K$1378,"up",#REF!,#REF!),"")</f>
        <v>#REF!</v>
      </c>
      <c r="X960" s="1" t="e">
        <f>IF(#REF!&lt;&gt;#REF!,COUNTIFS($K$112:$K$1378,"SRS",#REF!,#REF!),"")</f>
        <v>#REF!</v>
      </c>
      <c r="Y960" s="1" t="e">
        <f>IF(R960&lt;&gt;"",IF(R960=1,"",COUNTIFS($O$112:$O$1378,"&gt;40",#REF!,#REF!)),"")</f>
        <v>#REF!</v>
      </c>
      <c r="Z960" s="31" t="s">
        <v>116</v>
      </c>
      <c r="AA960" s="31"/>
      <c r="AB960" s="31"/>
      <c r="AC960" s="31"/>
      <c r="AD960" s="1"/>
      <c r="AE960" s="1"/>
      <c r="AF960" s="1"/>
      <c r="AG960" s="1"/>
      <c r="AH960" s="1"/>
    </row>
    <row r="961" spans="1:34">
      <c r="A961" s="14">
        <f t="shared" ref="A961:A1024" si="65">I961+(H961*60)+(G961*3600)</f>
        <v>66225</v>
      </c>
      <c r="B961" s="22" t="str">
        <f t="shared" ref="B961:B1024" si="66">CONCATENATE(D961,E961,F961,G961,H961,I961)</f>
        <v>201823182345</v>
      </c>
      <c r="C961" s="14" t="str">
        <f t="shared" si="63"/>
        <v>201823</v>
      </c>
      <c r="D961" s="14">
        <v>2018</v>
      </c>
      <c r="E961" s="14">
        <v>2</v>
      </c>
      <c r="F961" s="14">
        <v>3</v>
      </c>
      <c r="G961" s="14">
        <v>18</v>
      </c>
      <c r="H961" s="14">
        <v>23</v>
      </c>
      <c r="I961" s="14">
        <v>45</v>
      </c>
      <c r="J961" s="14">
        <v>687</v>
      </c>
      <c r="K961" s="14" t="s">
        <v>11</v>
      </c>
      <c r="L961" s="14" t="e">
        <f>IF(#REF!=#REF!,IF(K961="Stroke",IF(K962="Stroke",IF((J962-J961)&lt;0,1000+J962-J961,J962-J961),""),""),"")</f>
        <v>#REF!</v>
      </c>
      <c r="M961" s="14" t="s">
        <v>1</v>
      </c>
      <c r="N961" s="14" t="s">
        <v>2</v>
      </c>
      <c r="O961" s="14">
        <v>18</v>
      </c>
      <c r="P961" s="5" t="e">
        <f>IF(#REF!=#REF!,IF(K961="Stroke",IF(K962="Stroke",IF(#REF!=#REF!,IF(Q961=Q962,IF((J962-J961)&lt;0,1000+J962-J961-O961,J962-J961-O961),""),""),""),""),"")</f>
        <v>#REF!</v>
      </c>
      <c r="Q961" s="14">
        <v>1</v>
      </c>
      <c r="R961" s="5" t="e">
        <f>IF(#REF!&lt;&gt;#REF!,COUNTIFS($K$112:$K$1378,$K$112,#REF!,#REF!),"")</f>
        <v>#REF!</v>
      </c>
      <c r="S961" s="5" t="e">
        <f>IF(AND(#REF!&lt;&gt;#REF!,#REF!=#REF!,M961="positive",M962="negative"),1,"")</f>
        <v>#REF!</v>
      </c>
      <c r="T961" s="5" t="e">
        <f>IF(AND(#REF!=#REF!,K:K="stroke",M:M="positive",S961&lt;&gt;"1"),1,"")</f>
        <v>#REF!</v>
      </c>
      <c r="U961" s="5" t="e">
        <f>IF((AND(R961&lt;&gt;"",W961&lt;&gt;1,K:K="stroke",M:M="negative",#REF!=#REF!)),IF(W961&lt;&gt;0,"",1),"")</f>
        <v>#REF!</v>
      </c>
      <c r="V961" s="5" t="e">
        <f t="shared" si="64"/>
        <v>#REF!</v>
      </c>
      <c r="W961" s="5" t="e">
        <f>IF(#REF!&lt;&gt;#REF!,COUNTIFS($K$112:$K$1378,"up",#REF!,#REF!),"")</f>
        <v>#REF!</v>
      </c>
      <c r="X961" s="5" t="e">
        <f>IF(#REF!&lt;&gt;#REF!,COUNTIFS($K$112:$K$1378,"SRS",#REF!,#REF!),"")</f>
        <v>#REF!</v>
      </c>
      <c r="Y961" s="5" t="e">
        <f>IF(R961&lt;&gt;"",IF(R961=1,"",COUNTIFS($O$112:$O$1378,"&gt;40",#REF!,#REF!)),"")</f>
        <v>#REF!</v>
      </c>
      <c r="Z961" s="14" t="s">
        <v>114</v>
      </c>
      <c r="AA961" s="14"/>
      <c r="AB961" s="14"/>
      <c r="AC961" s="14"/>
      <c r="AD961" s="5"/>
      <c r="AE961" s="5"/>
      <c r="AF961" s="5"/>
      <c r="AG961" s="5"/>
      <c r="AH961" s="5"/>
    </row>
    <row r="962" spans="1:34" s="5" customFormat="1">
      <c r="A962" s="31">
        <f t="shared" si="65"/>
        <v>66225</v>
      </c>
      <c r="B962" s="32" t="str">
        <f t="shared" si="66"/>
        <v>201823182345</v>
      </c>
      <c r="C962" s="31" t="str">
        <f t="shared" si="63"/>
        <v>201823</v>
      </c>
      <c r="D962" s="31">
        <v>2018</v>
      </c>
      <c r="E962" s="31">
        <v>2</v>
      </c>
      <c r="F962" s="31">
        <v>3</v>
      </c>
      <c r="G962" s="31">
        <v>18</v>
      </c>
      <c r="H962" s="31">
        <v>23</v>
      </c>
      <c r="I962" s="31">
        <v>45</v>
      </c>
      <c r="J962" s="31">
        <v>725</v>
      </c>
      <c r="K962" s="31" t="s">
        <v>11</v>
      </c>
      <c r="L962" s="31" t="e">
        <f>IF(#REF!=#REF!,IF(K962="Stroke",IF(K963="Stroke",IF((J963-J962)&lt;0,1000+J963-J962,J963-J962),""),""),"")</f>
        <v>#REF!</v>
      </c>
      <c r="M962" s="31" t="s">
        <v>1</v>
      </c>
      <c r="N962" s="31" t="s">
        <v>2</v>
      </c>
      <c r="O962" s="31">
        <v>13</v>
      </c>
      <c r="P962" s="1" t="e">
        <f>IF(#REF!=#REF!,IF(K962="Stroke",IF(K963="Stroke",IF(#REF!=#REF!,IF(Q962=Q963,IF((J963-J962)&lt;0,1000+J963-J962-O962,J963-J962-O962),""),""),""),""),"")</f>
        <v>#REF!</v>
      </c>
      <c r="Q962" s="31">
        <v>2</v>
      </c>
      <c r="R962" s="1" t="e">
        <f>IF(#REF!&lt;&gt;#REF!,COUNTIFS($K$112:$K$1378,$K$112,#REF!,#REF!),"")</f>
        <v>#REF!</v>
      </c>
      <c r="S962" s="1" t="e">
        <f>IF(AND(#REF!&lt;&gt;#REF!,#REF!=#REF!,M962="positive",M963="negative"),1,"")</f>
        <v>#REF!</v>
      </c>
      <c r="T962" s="1" t="e">
        <f>IF(AND(#REF!=#REF!,K:K="stroke",M:M="positive",S962&lt;&gt;"1"),1,"")</f>
        <v>#REF!</v>
      </c>
      <c r="U962" s="1" t="e">
        <f>IF((AND(R962&lt;&gt;"",W962&lt;&gt;1,K:K="stroke",M:M="negative",#REF!=#REF!)),IF(W962&lt;&gt;0,"",1),"")</f>
        <v>#REF!</v>
      </c>
      <c r="V962" s="1" t="e">
        <f t="shared" si="64"/>
        <v>#REF!</v>
      </c>
      <c r="W962" s="1" t="e">
        <f>IF(#REF!&lt;&gt;#REF!,COUNTIFS($K$112:$K$1378,"up",#REF!,#REF!),"")</f>
        <v>#REF!</v>
      </c>
      <c r="X962" s="1" t="e">
        <f>IF(#REF!&lt;&gt;#REF!,COUNTIFS($K$112:$K$1378,"SRS",#REF!,#REF!),"")</f>
        <v>#REF!</v>
      </c>
      <c r="Y962" s="1" t="e">
        <f>IF(R962&lt;&gt;"",IF(R962=1,"",COUNTIFS($O$112:$O$1378,"&gt;40",#REF!,#REF!)),"")</f>
        <v>#REF!</v>
      </c>
      <c r="Z962" s="31" t="s">
        <v>118</v>
      </c>
      <c r="AA962" s="31"/>
      <c r="AB962" s="31"/>
      <c r="AC962" s="31"/>
      <c r="AD962" s="1"/>
      <c r="AE962" s="1"/>
      <c r="AF962" s="1"/>
      <c r="AG962" s="1"/>
      <c r="AH962" s="1"/>
    </row>
    <row r="963" spans="1:34">
      <c r="A963" s="14">
        <f t="shared" si="65"/>
        <v>66543</v>
      </c>
      <c r="B963" s="22" t="str">
        <f t="shared" si="66"/>
        <v>20182318293</v>
      </c>
      <c r="C963" s="14" t="str">
        <f t="shared" si="63"/>
        <v>201823</v>
      </c>
      <c r="D963" s="14">
        <v>2018</v>
      </c>
      <c r="E963" s="14">
        <v>2</v>
      </c>
      <c r="F963" s="14">
        <v>3</v>
      </c>
      <c r="G963" s="14">
        <v>18</v>
      </c>
      <c r="H963" s="14">
        <v>29</v>
      </c>
      <c r="I963" s="14">
        <v>3</v>
      </c>
      <c r="J963" s="14">
        <v>117</v>
      </c>
      <c r="K963" s="14" t="s">
        <v>11</v>
      </c>
      <c r="L963" s="14" t="e">
        <f>IF(#REF!=#REF!,IF(K963="Stroke",IF(K964="Stroke",IF((J964-J963)&lt;0,1000+J964-J963,J964-J963),""),""),"")</f>
        <v>#REF!</v>
      </c>
      <c r="M963" s="14" t="s">
        <v>1</v>
      </c>
      <c r="N963" s="14" t="s">
        <v>2</v>
      </c>
      <c r="O963" s="14">
        <v>24</v>
      </c>
      <c r="P963" s="5" t="e">
        <f>IF(#REF!=#REF!,IF(K963="Stroke",IF(K964="Stroke",IF(#REF!=#REF!,IF(Q963=Q964,IF((J964-J963)&lt;0,1000+J964-J963-O963,J964-J963-O963),""),""),""),""),"")</f>
        <v>#REF!</v>
      </c>
      <c r="Q963" s="14">
        <v>1</v>
      </c>
      <c r="R963" s="5" t="e">
        <f>IF(#REF!&lt;&gt;#REF!,COUNTIFS($K$112:$K$1378,$K$112,#REF!,#REF!),"")</f>
        <v>#REF!</v>
      </c>
      <c r="S963" s="5" t="e">
        <f>IF(AND(#REF!&lt;&gt;#REF!,#REF!=#REF!,M963="positive",M964="negative"),1,"")</f>
        <v>#REF!</v>
      </c>
      <c r="T963" s="5" t="e">
        <f>IF(AND(#REF!=#REF!,K:K="stroke",M:M="positive",S963&lt;&gt;"1"),1,"")</f>
        <v>#REF!</v>
      </c>
      <c r="U963" s="5" t="e">
        <f>IF((AND(R963&lt;&gt;"",W963&lt;&gt;1,K:K="stroke",M:M="negative",#REF!=#REF!)),IF(W963&lt;&gt;0,"",1),"")</f>
        <v>#REF!</v>
      </c>
      <c r="V963" s="5" t="e">
        <f t="shared" si="64"/>
        <v>#REF!</v>
      </c>
      <c r="W963" s="5" t="e">
        <f>IF(#REF!&lt;&gt;#REF!,COUNTIFS($K$112:$K$1378,"up",#REF!,#REF!),"")</f>
        <v>#REF!</v>
      </c>
      <c r="X963" s="5" t="e">
        <f>IF(#REF!&lt;&gt;#REF!,COUNTIFS($K$112:$K$1378,"SRS",#REF!,#REF!),"")</f>
        <v>#REF!</v>
      </c>
      <c r="Y963" s="5" t="e">
        <f>IF(R963&lt;&gt;"",IF(R963=1,"",COUNTIFS($O$112:$O$1378,"&gt;40",#REF!,#REF!)),"")</f>
        <v>#REF!</v>
      </c>
      <c r="Z963" s="14" t="s">
        <v>119</v>
      </c>
      <c r="AA963" s="14"/>
      <c r="AB963" s="14"/>
      <c r="AC963" s="14"/>
      <c r="AD963" s="5"/>
      <c r="AE963" s="5"/>
      <c r="AF963" s="5"/>
      <c r="AG963" s="5"/>
      <c r="AH963" s="5"/>
    </row>
    <row r="964" spans="1:34">
      <c r="A964" s="31">
        <f t="shared" si="65"/>
        <v>66543</v>
      </c>
      <c r="B964" s="32" t="str">
        <f t="shared" si="66"/>
        <v>20182318293</v>
      </c>
      <c r="C964" s="31" t="str">
        <f t="shared" si="63"/>
        <v>201823</v>
      </c>
      <c r="D964" s="31">
        <v>2018</v>
      </c>
      <c r="E964" s="31">
        <v>2</v>
      </c>
      <c r="F964" s="31">
        <v>3</v>
      </c>
      <c r="G964" s="31">
        <v>18</v>
      </c>
      <c r="H964" s="31">
        <v>29</v>
      </c>
      <c r="I964" s="31">
        <v>3</v>
      </c>
      <c r="J964" s="31">
        <v>173</v>
      </c>
      <c r="K964" s="31" t="s">
        <v>11</v>
      </c>
      <c r="L964" s="31" t="e">
        <f>IF(#REF!=#REF!,IF(K964="Stroke",IF(K965="Stroke",IF((J965-J964)&lt;0,1000+J965-J964,J965-J964),""),""),"")</f>
        <v>#REF!</v>
      </c>
      <c r="M964" s="31" t="s">
        <v>1</v>
      </c>
      <c r="N964" s="31" t="s">
        <v>2</v>
      </c>
      <c r="O964" s="31">
        <v>14</v>
      </c>
      <c r="P964" s="1" t="e">
        <f>IF(#REF!=#REF!,IF(K964="Stroke",IF(K965="Stroke",IF(#REF!=#REF!,IF(Q964=Q965,IF((J965-J964)&lt;0,1000+J965-J964-O964,J965-J964-O964),""),""),""),""),"")</f>
        <v>#REF!</v>
      </c>
      <c r="Q964" s="31">
        <v>1</v>
      </c>
      <c r="R964" s="1" t="e">
        <f>IF(#REF!&lt;&gt;#REF!,COUNTIFS($K$112:$K$1378,$K$112,#REF!,#REF!),"")</f>
        <v>#REF!</v>
      </c>
      <c r="S964" s="1" t="e">
        <f>IF(AND(#REF!&lt;&gt;#REF!,#REF!=#REF!,M964="positive",M965="negative"),1,"")</f>
        <v>#REF!</v>
      </c>
      <c r="T964" s="1" t="e">
        <f>IF(AND(#REF!=#REF!,K:K="stroke",M:M="positive",S964&lt;&gt;"1"),1,"")</f>
        <v>#REF!</v>
      </c>
      <c r="U964" s="1" t="e">
        <f>IF((AND(R964&lt;&gt;"",W964&lt;&gt;1,K:K="stroke",M:M="negative",#REF!=#REF!)),IF(W964&lt;&gt;0,"",1),"")</f>
        <v>#REF!</v>
      </c>
      <c r="V964" s="1" t="e">
        <f t="shared" si="64"/>
        <v>#REF!</v>
      </c>
      <c r="W964" s="1" t="e">
        <f>IF(#REF!&lt;&gt;#REF!,COUNTIFS($K$112:$K$1378,"up",#REF!,#REF!),"")</f>
        <v>#REF!</v>
      </c>
      <c r="X964" s="1" t="e">
        <f>IF(#REF!&lt;&gt;#REF!,COUNTIFS($K$112:$K$1378,"SRS",#REF!,#REF!),"")</f>
        <v>#REF!</v>
      </c>
      <c r="Y964" s="1" t="e">
        <f>IF(R964&lt;&gt;"",IF(R964=1,"",COUNTIFS($O$112:$O$1378,"&gt;40",#REF!,#REF!)),"")</f>
        <v>#REF!</v>
      </c>
      <c r="Z964" s="31" t="s">
        <v>120</v>
      </c>
      <c r="AA964" s="31"/>
      <c r="AB964" s="31"/>
      <c r="AC964" s="31"/>
    </row>
    <row r="965" spans="1:34">
      <c r="A965" s="31">
        <f t="shared" si="65"/>
        <v>66543</v>
      </c>
      <c r="B965" s="32" t="str">
        <f t="shared" si="66"/>
        <v>20182318293</v>
      </c>
      <c r="C965" s="31" t="str">
        <f t="shared" si="63"/>
        <v>201823</v>
      </c>
      <c r="D965" s="31">
        <v>2018</v>
      </c>
      <c r="E965" s="31">
        <v>2</v>
      </c>
      <c r="F965" s="31">
        <v>3</v>
      </c>
      <c r="G965" s="31">
        <v>18</v>
      </c>
      <c r="H965" s="31">
        <v>29</v>
      </c>
      <c r="I965" s="31">
        <v>3</v>
      </c>
      <c r="J965" s="31">
        <v>240</v>
      </c>
      <c r="K965" s="31" t="s">
        <v>11</v>
      </c>
      <c r="L965" s="31" t="e">
        <f>IF(#REF!=#REF!,IF(K965="Stroke",IF(K966="Stroke",IF((J966-J965)&lt;0,1000+J966-J965,J966-J965),""),""),"")</f>
        <v>#REF!</v>
      </c>
      <c r="M965" s="31" t="s">
        <v>1</v>
      </c>
      <c r="N965" s="31" t="s">
        <v>2</v>
      </c>
      <c r="O965" s="31">
        <v>61</v>
      </c>
      <c r="P965" s="1" t="e">
        <f>IF(#REF!=#REF!,IF(K965="Stroke",IF(K966="Stroke",IF(#REF!=#REF!,IF(Q965=Q966,IF((J966-J965)&lt;0,1000+J966-J965-O965,J966-J965-O965),""),""),""),""),"")</f>
        <v>#REF!</v>
      </c>
      <c r="Q965" s="31">
        <v>1</v>
      </c>
      <c r="R965" s="1" t="e">
        <f>IF(#REF!&lt;&gt;#REF!,COUNTIFS($K$112:$K$1378,$K$112,#REF!,#REF!),"")</f>
        <v>#REF!</v>
      </c>
      <c r="S965" s="1" t="e">
        <f>IF(AND(#REF!&lt;&gt;#REF!,#REF!=#REF!,M965="positive",M966="negative"),1,"")</f>
        <v>#REF!</v>
      </c>
      <c r="T965" s="1" t="e">
        <f>IF(AND(#REF!=#REF!,K:K="stroke",M:M="positive",S965&lt;&gt;"1"),1,"")</f>
        <v>#REF!</v>
      </c>
      <c r="U965" s="1" t="e">
        <f>IF((AND(R965&lt;&gt;"",W965&lt;&gt;1,K:K="stroke",M:M="negative",#REF!=#REF!)),IF(W965&lt;&gt;0,"",1),"")</f>
        <v>#REF!</v>
      </c>
      <c r="V965" s="1" t="e">
        <f t="shared" si="64"/>
        <v>#REF!</v>
      </c>
      <c r="W965" s="1" t="e">
        <f>IF(#REF!&lt;&gt;#REF!,COUNTIFS($K$112:$K$1378,"up",#REF!,#REF!),"")</f>
        <v>#REF!</v>
      </c>
      <c r="X965" s="1" t="e">
        <f>IF(#REF!&lt;&gt;#REF!,COUNTIFS($K$112:$K$1378,"SRS",#REF!,#REF!),"")</f>
        <v>#REF!</v>
      </c>
      <c r="Y965" s="1" t="e">
        <f>IF(R965&lt;&gt;"",IF(R965=1,"",COUNTIFS($O$112:$O$1378,"&gt;40",#REF!,#REF!)),"")</f>
        <v>#REF!</v>
      </c>
      <c r="Z965" s="31" t="s">
        <v>121</v>
      </c>
      <c r="AA965" s="31"/>
      <c r="AB965" s="31"/>
      <c r="AC965" s="31"/>
    </row>
    <row r="966" spans="1:34">
      <c r="A966" s="31">
        <f t="shared" si="65"/>
        <v>66543</v>
      </c>
      <c r="B966" s="32" t="str">
        <f t="shared" si="66"/>
        <v>20182318293</v>
      </c>
      <c r="C966" s="31" t="str">
        <f t="shared" si="63"/>
        <v>201823</v>
      </c>
      <c r="D966" s="31">
        <v>2018</v>
      </c>
      <c r="E966" s="31">
        <v>2</v>
      </c>
      <c r="F966" s="31">
        <v>3</v>
      </c>
      <c r="G966" s="31">
        <v>18</v>
      </c>
      <c r="H966" s="31">
        <v>29</v>
      </c>
      <c r="I966" s="31">
        <v>3</v>
      </c>
      <c r="J966" s="31">
        <v>243</v>
      </c>
      <c r="K966" s="31" t="s">
        <v>4</v>
      </c>
      <c r="L966" s="31" t="e">
        <f>IF(#REF!=#REF!,IF(K966="Stroke",IF(K967="Stroke",IF((J967-J966)&lt;0,1000+J967-J966,J967-J966),""),""),"")</f>
        <v>#REF!</v>
      </c>
      <c r="M966" s="31" t="s">
        <v>1</v>
      </c>
      <c r="N966" s="31" t="s">
        <v>2</v>
      </c>
      <c r="O966" s="31">
        <v>0</v>
      </c>
      <c r="P966" s="1" t="e">
        <f>IF(#REF!=#REF!,IF(K966="Stroke",IF(K967="Stroke",IF(#REF!=#REF!,IF(Q966=Q967,IF((J967-J966)&lt;0,1000+J967-J966-O966,J967-J966-O966),""),""),""),""),"")</f>
        <v>#REF!</v>
      </c>
      <c r="Q966" s="31">
        <v>1</v>
      </c>
      <c r="R966" s="1" t="e">
        <f>IF(#REF!&lt;&gt;#REF!,COUNTIFS($K$112:$K$1378,$K$112,#REF!,#REF!),"")</f>
        <v>#REF!</v>
      </c>
      <c r="S966" s="1" t="e">
        <f>IF(AND(#REF!&lt;&gt;#REF!,#REF!=#REF!,M966="positive",M967="negative"),1,"")</f>
        <v>#REF!</v>
      </c>
      <c r="T966" s="1" t="e">
        <f>IF(AND(#REF!=#REF!,K:K="stroke",M:M="positive",S966&lt;&gt;"1"),1,"")</f>
        <v>#REF!</v>
      </c>
      <c r="U966" s="1" t="e">
        <f>IF((AND(R966&lt;&gt;"",W966&lt;&gt;1,K:K="stroke",M:M="negative",#REF!=#REF!)),IF(W966&lt;&gt;0,"",1),"")</f>
        <v>#REF!</v>
      </c>
      <c r="V966" s="1" t="e">
        <f t="shared" si="64"/>
        <v>#REF!</v>
      </c>
      <c r="W966" s="1" t="e">
        <f>IF(#REF!&lt;&gt;#REF!,COUNTIFS($K$112:$K$1378,"up",#REF!,#REF!),"")</f>
        <v>#REF!</v>
      </c>
      <c r="X966" s="1" t="e">
        <f>IF(#REF!&lt;&gt;#REF!,COUNTIFS($K$112:$K$1378,"SRS",#REF!,#REF!),"")</f>
        <v>#REF!</v>
      </c>
      <c r="Y966" s="1" t="e">
        <f>IF(R966&lt;&gt;"",IF(R966=1,"",COUNTIFS($O$112:$O$1378,"&gt;40",#REF!,#REF!)),"")</f>
        <v>#REF!</v>
      </c>
      <c r="Z966" s="31" t="s">
        <v>117</v>
      </c>
      <c r="AA966" s="31"/>
      <c r="AB966" s="31"/>
      <c r="AC966" s="31"/>
    </row>
    <row r="967" spans="1:34" s="5" customFormat="1">
      <c r="A967" s="31">
        <f t="shared" si="65"/>
        <v>66543</v>
      </c>
      <c r="B967" s="32" t="str">
        <f t="shared" si="66"/>
        <v>20182318293</v>
      </c>
      <c r="C967" s="31" t="str">
        <f t="shared" si="63"/>
        <v>201823</v>
      </c>
      <c r="D967" s="31">
        <v>2018</v>
      </c>
      <c r="E967" s="31">
        <v>2</v>
      </c>
      <c r="F967" s="31">
        <v>3</v>
      </c>
      <c r="G967" s="31">
        <v>18</v>
      </c>
      <c r="H967" s="31">
        <v>29</v>
      </c>
      <c r="I967" s="31">
        <v>3</v>
      </c>
      <c r="J967" s="31">
        <v>260</v>
      </c>
      <c r="K967" s="31" t="s">
        <v>4</v>
      </c>
      <c r="L967" s="31" t="e">
        <f>IF(#REF!=#REF!,IF(K967="Stroke",IF(K968="Stroke",IF((J968-J967)&lt;0,1000+J968-J967,J968-J967),""),""),"")</f>
        <v>#REF!</v>
      </c>
      <c r="M967" s="31" t="s">
        <v>1</v>
      </c>
      <c r="N967" s="31" t="s">
        <v>2</v>
      </c>
      <c r="O967" s="31">
        <v>0</v>
      </c>
      <c r="P967" s="1" t="e">
        <f>IF(#REF!=#REF!,IF(K967="Stroke",IF(K968="Stroke",IF(#REF!=#REF!,IF(Q967=Q968,IF((J968-J967)&lt;0,1000+J968-J967-O967,J968-J967-O967),""),""),""),""),"")</f>
        <v>#REF!</v>
      </c>
      <c r="Q967" s="31">
        <v>1</v>
      </c>
      <c r="R967" s="1" t="e">
        <f>IF(#REF!&lt;&gt;#REF!,COUNTIFS($K$112:$K$1378,$K$112,#REF!,#REF!),"")</f>
        <v>#REF!</v>
      </c>
      <c r="S967" s="1" t="e">
        <f>IF(AND(#REF!&lt;&gt;#REF!,#REF!=#REF!,M967="positive",M968="negative"),1,"")</f>
        <v>#REF!</v>
      </c>
      <c r="T967" s="1" t="e">
        <f>IF(AND(#REF!=#REF!,K:K="stroke",M:M="positive",S967&lt;&gt;"1"),1,"")</f>
        <v>#REF!</v>
      </c>
      <c r="U967" s="1" t="e">
        <f>IF((AND(R967&lt;&gt;"",W967&lt;&gt;1,K:K="stroke",M:M="negative",#REF!=#REF!)),IF(W967&lt;&gt;0,"",1),"")</f>
        <v>#REF!</v>
      </c>
      <c r="V967" s="1" t="e">
        <f t="shared" si="64"/>
        <v>#REF!</v>
      </c>
      <c r="W967" s="1" t="e">
        <f>IF(#REF!&lt;&gt;#REF!,COUNTIFS($K$112:$K$1378,"up",#REF!,#REF!),"")</f>
        <v>#REF!</v>
      </c>
      <c r="X967" s="1" t="e">
        <f>IF(#REF!&lt;&gt;#REF!,COUNTIFS($K$112:$K$1378,"SRS",#REF!,#REF!),"")</f>
        <v>#REF!</v>
      </c>
      <c r="Y967" s="1" t="e">
        <f>IF(R967&lt;&gt;"",IF(R967=1,"",COUNTIFS($O$112:$O$1378,"&gt;40",#REF!,#REF!)),"")</f>
        <v>#REF!</v>
      </c>
      <c r="Z967" s="31" t="s">
        <v>117</v>
      </c>
      <c r="AA967" s="31"/>
      <c r="AB967" s="31"/>
      <c r="AC967" s="31"/>
      <c r="AD967" s="1"/>
      <c r="AE967" s="1"/>
      <c r="AF967" s="1"/>
      <c r="AG967" s="1"/>
      <c r="AH967" s="1"/>
    </row>
    <row r="968" spans="1:34">
      <c r="A968" s="14">
        <f t="shared" si="65"/>
        <v>67491</v>
      </c>
      <c r="B968" s="22" t="str">
        <f t="shared" si="66"/>
        <v>201823184451</v>
      </c>
      <c r="C968" s="14" t="str">
        <f t="shared" si="63"/>
        <v>201823</v>
      </c>
      <c r="D968" s="14">
        <v>2018</v>
      </c>
      <c r="E968" s="14">
        <v>2</v>
      </c>
      <c r="F968" s="14">
        <v>3</v>
      </c>
      <c r="G968" s="14">
        <v>18</v>
      </c>
      <c r="H968" s="14">
        <v>44</v>
      </c>
      <c r="I968" s="14">
        <v>51</v>
      </c>
      <c r="J968" s="14">
        <v>678</v>
      </c>
      <c r="K968" s="14" t="s">
        <v>11</v>
      </c>
      <c r="L968" s="14" t="e">
        <f>IF(#REF!=#REF!,IF(K968="Stroke",IF(K969="Stroke",IF((J969-J968)&lt;0,1000+J969-J968,J969-J968),""),""),"")</f>
        <v>#REF!</v>
      </c>
      <c r="M968" s="14" t="s">
        <v>1</v>
      </c>
      <c r="N968" s="14" t="s">
        <v>2</v>
      </c>
      <c r="O968" s="14">
        <v>14</v>
      </c>
      <c r="P968" s="5" t="e">
        <f>IF(#REF!=#REF!,IF(K968="Stroke",IF(K969="Stroke",IF(#REF!=#REF!,IF(Q968=Q969,IF((J969-J968)&lt;0,1000+J969-J968-O968,J969-J968-O968),""),""),""),""),"")</f>
        <v>#REF!</v>
      </c>
      <c r="Q968" s="14">
        <v>1</v>
      </c>
      <c r="R968" s="5" t="e">
        <f>IF(#REF!&lt;&gt;#REF!,COUNTIFS($K$112:$K$1378,$K$112,#REF!,#REF!),"")</f>
        <v>#REF!</v>
      </c>
      <c r="S968" s="5" t="e">
        <f>IF(AND(#REF!&lt;&gt;#REF!,#REF!=#REF!,M968="positive",M969="negative"),1,"")</f>
        <v>#REF!</v>
      </c>
      <c r="T968" s="5" t="e">
        <f>IF(AND(#REF!=#REF!,K:K="stroke",M:M="positive",S968&lt;&gt;"1"),1,"")</f>
        <v>#REF!</v>
      </c>
      <c r="U968" s="5" t="e">
        <f>IF((AND(R968&lt;&gt;"",W968&lt;&gt;1,K:K="stroke",M:M="negative",#REF!=#REF!)),IF(W968&lt;&gt;0,"",1),"")</f>
        <v>#REF!</v>
      </c>
      <c r="V968" s="5" t="e">
        <f t="shared" si="64"/>
        <v>#REF!</v>
      </c>
      <c r="W968" s="5" t="e">
        <f>IF(#REF!&lt;&gt;#REF!,COUNTIFS($K$112:$K$1378,"up",#REF!,#REF!),"")</f>
        <v>#REF!</v>
      </c>
      <c r="X968" s="5" t="e">
        <f>IF(#REF!&lt;&gt;#REF!,COUNTIFS($K$112:$K$1378,"SRS",#REF!,#REF!),"")</f>
        <v>#REF!</v>
      </c>
      <c r="Y968" s="5" t="e">
        <f>IF(R968&lt;&gt;"",IF(R968=1,"",COUNTIFS($O$112:$O$1378,"&gt;40",#REF!,#REF!)),"")</f>
        <v>#REF!</v>
      </c>
      <c r="Z968" s="14" t="s">
        <v>122</v>
      </c>
      <c r="AA968" s="14"/>
      <c r="AB968" s="14"/>
      <c r="AC968" s="14"/>
      <c r="AD968" s="5"/>
      <c r="AE968" s="5"/>
      <c r="AF968" s="5"/>
      <c r="AG968" s="5"/>
      <c r="AH968" s="5"/>
    </row>
    <row r="969" spans="1:34">
      <c r="A969" s="31">
        <f t="shared" si="65"/>
        <v>67491</v>
      </c>
      <c r="B969" s="32" t="str">
        <f t="shared" si="66"/>
        <v>201823184451</v>
      </c>
      <c r="C969" s="31" t="str">
        <f t="shared" si="63"/>
        <v>201823</v>
      </c>
      <c r="D969" s="31">
        <v>2018</v>
      </c>
      <c r="E969" s="31">
        <v>2</v>
      </c>
      <c r="F969" s="31">
        <v>3</v>
      </c>
      <c r="G969" s="31">
        <v>18</v>
      </c>
      <c r="H969" s="31">
        <v>44</v>
      </c>
      <c r="I969" s="31">
        <v>51</v>
      </c>
      <c r="J969" s="31">
        <v>716</v>
      </c>
      <c r="K969" s="31" t="s">
        <v>11</v>
      </c>
      <c r="L969" s="31" t="e">
        <f>IF(#REF!=#REF!,IF(K969="Stroke",IF(K970="Stroke",IF((J970-J969)&lt;0,1000+J970-J969,J970-J969),""),""),"")</f>
        <v>#REF!</v>
      </c>
      <c r="M969" s="31" t="s">
        <v>1</v>
      </c>
      <c r="N969" s="31" t="s">
        <v>2</v>
      </c>
      <c r="O969" s="31">
        <v>5</v>
      </c>
      <c r="P969" s="1" t="e">
        <f>IF(#REF!=#REF!,IF(K969="Stroke",IF(K970="Stroke",IF(#REF!=#REF!,IF(Q969=Q970,IF((J970-J969)&lt;0,1000+J970-J969-O969,J970-J969-O969),""),""),""),""),"")</f>
        <v>#REF!</v>
      </c>
      <c r="Q969" s="31">
        <v>1</v>
      </c>
      <c r="R969" s="1" t="e">
        <f>IF(#REF!&lt;&gt;#REF!,COUNTIFS($K$112:$K$1378,$K$112,#REF!,#REF!),"")</f>
        <v>#REF!</v>
      </c>
      <c r="S969" s="1" t="e">
        <f>IF(AND(#REF!&lt;&gt;#REF!,#REF!=#REF!,M969="positive",M970="negative"),1,"")</f>
        <v>#REF!</v>
      </c>
      <c r="T969" s="1" t="e">
        <f>IF(AND(#REF!=#REF!,K:K="stroke",M:M="positive",S969&lt;&gt;"1"),1,"")</f>
        <v>#REF!</v>
      </c>
      <c r="U969" s="1" t="e">
        <f>IF((AND(R969&lt;&gt;"",W969&lt;&gt;1,K:K="stroke",M:M="negative",#REF!=#REF!)),IF(W969&lt;&gt;0,"",1),"")</f>
        <v>#REF!</v>
      </c>
      <c r="V969" s="1" t="e">
        <f t="shared" si="64"/>
        <v>#REF!</v>
      </c>
      <c r="W969" s="1" t="e">
        <f>IF(#REF!&lt;&gt;#REF!,COUNTIFS($K$112:$K$1378,"up",#REF!,#REF!),"")</f>
        <v>#REF!</v>
      </c>
      <c r="X969" s="1" t="e">
        <f>IF(#REF!&lt;&gt;#REF!,COUNTIFS($K$112:$K$1378,"SRS",#REF!,#REF!),"")</f>
        <v>#REF!</v>
      </c>
      <c r="Y969" s="1" t="e">
        <f>IF(R969&lt;&gt;"",IF(R969=1,"",COUNTIFS($O$112:$O$1378,"&gt;40",#REF!,#REF!)),"")</f>
        <v>#REF!</v>
      </c>
      <c r="Z969" s="31" t="s">
        <v>123</v>
      </c>
      <c r="AA969" s="31"/>
      <c r="AB969" s="31"/>
      <c r="AC969" s="31"/>
    </row>
    <row r="970" spans="1:34">
      <c r="A970" s="31">
        <f t="shared" si="65"/>
        <v>67491</v>
      </c>
      <c r="B970" s="32" t="str">
        <f t="shared" si="66"/>
        <v>201823184451</v>
      </c>
      <c r="C970" s="31" t="str">
        <f t="shared" si="63"/>
        <v>201823</v>
      </c>
      <c r="D970" s="31">
        <v>2018</v>
      </c>
      <c r="E970" s="31">
        <v>2</v>
      </c>
      <c r="F970" s="31">
        <v>3</v>
      </c>
      <c r="G970" s="31">
        <v>18</v>
      </c>
      <c r="H970" s="31">
        <v>44</v>
      </c>
      <c r="I970" s="31">
        <v>51</v>
      </c>
      <c r="J970" s="31">
        <v>744</v>
      </c>
      <c r="K970" s="31" t="s">
        <v>11</v>
      </c>
      <c r="L970" s="31" t="e">
        <f>IF(#REF!=#REF!,IF(K970="Stroke",IF(K971="Stroke",IF((J971-J970)&lt;0,1000+J971-J970,J971-J970),""),""),"")</f>
        <v>#REF!</v>
      </c>
      <c r="M970" s="31" t="s">
        <v>1</v>
      </c>
      <c r="N970" s="31" t="s">
        <v>2</v>
      </c>
      <c r="O970" s="31">
        <v>10</v>
      </c>
      <c r="P970" s="1" t="e">
        <f>IF(#REF!=#REF!,IF(K970="Stroke",IF(K971="Stroke",IF(#REF!=#REF!,IF(Q970=Q971,IF((J971-J970)&lt;0,1000+J971-J970-O970,J971-J970-O970),""),""),""),""),"")</f>
        <v>#REF!</v>
      </c>
      <c r="Q970" s="31">
        <v>1</v>
      </c>
      <c r="R970" s="1" t="e">
        <f>IF(#REF!&lt;&gt;#REF!,COUNTIFS($K$112:$K$1378,$K$112,#REF!,#REF!),"")</f>
        <v>#REF!</v>
      </c>
      <c r="S970" s="1" t="e">
        <f>IF(AND(#REF!&lt;&gt;#REF!,#REF!=#REF!,M970="positive",M971="negative"),1,"")</f>
        <v>#REF!</v>
      </c>
      <c r="T970" s="1" t="e">
        <f>IF(AND(#REF!=#REF!,K:K="stroke",M:M="positive",S970&lt;&gt;"1"),1,"")</f>
        <v>#REF!</v>
      </c>
      <c r="U970" s="1" t="e">
        <f>IF((AND(R970&lt;&gt;"",W970&lt;&gt;1,K:K="stroke",M:M="negative",#REF!=#REF!)),IF(W970&lt;&gt;0,"",1),"")</f>
        <v>#REF!</v>
      </c>
      <c r="V970" s="1" t="e">
        <f t="shared" si="64"/>
        <v>#REF!</v>
      </c>
      <c r="W970" s="1" t="e">
        <f>IF(#REF!&lt;&gt;#REF!,COUNTIFS($K$112:$K$1378,"up",#REF!,#REF!),"")</f>
        <v>#REF!</v>
      </c>
      <c r="X970" s="1" t="e">
        <f>IF(#REF!&lt;&gt;#REF!,COUNTIFS($K$112:$K$1378,"SRS",#REF!,#REF!),"")</f>
        <v>#REF!</v>
      </c>
      <c r="Y970" s="1" t="e">
        <f>IF(R970&lt;&gt;"",IF(R970=1,"",COUNTIFS($O$112:$O$1378,"&gt;40",#REF!,#REF!)),"")</f>
        <v>#REF!</v>
      </c>
      <c r="Z970" s="31" t="s">
        <v>123</v>
      </c>
      <c r="AA970" s="31"/>
      <c r="AB970" s="31"/>
      <c r="AC970" s="31"/>
    </row>
    <row r="971" spans="1:34">
      <c r="A971" s="31">
        <f t="shared" si="65"/>
        <v>67491</v>
      </c>
      <c r="B971" s="32" t="str">
        <f t="shared" si="66"/>
        <v>201823184451</v>
      </c>
      <c r="C971" s="31" t="str">
        <f t="shared" si="63"/>
        <v>201823</v>
      </c>
      <c r="D971" s="31">
        <v>2018</v>
      </c>
      <c r="E971" s="31">
        <v>2</v>
      </c>
      <c r="F971" s="31">
        <v>3</v>
      </c>
      <c r="G971" s="31">
        <v>18</v>
      </c>
      <c r="H971" s="31">
        <v>44</v>
      </c>
      <c r="I971" s="31">
        <v>51</v>
      </c>
      <c r="J971" s="31">
        <v>766</v>
      </c>
      <c r="K971" s="31" t="s">
        <v>11</v>
      </c>
      <c r="L971" s="31" t="e">
        <f>IF(#REF!=#REF!,IF(K971="Stroke",IF(K972="Stroke",IF((J972-J971)&lt;0,1000+J972-J971,J972-J971),""),""),"")</f>
        <v>#REF!</v>
      </c>
      <c r="M971" s="31" t="s">
        <v>1</v>
      </c>
      <c r="N971" s="31" t="s">
        <v>2</v>
      </c>
      <c r="O971" s="31">
        <v>100</v>
      </c>
      <c r="P971" s="1" t="e">
        <f>IF(#REF!=#REF!,IF(K971="Stroke",IF(K972="Stroke",IF(#REF!=#REF!,IF(Q971=Q972,IF((J972-J971)&lt;0,1000+J972-J971-O971,J972-J971-O971),""),""),""),""),"")</f>
        <v>#REF!</v>
      </c>
      <c r="Q971" s="31">
        <v>1</v>
      </c>
      <c r="R971" s="1" t="e">
        <f>IF(#REF!&lt;&gt;#REF!,COUNTIFS($K$112:$K$1378,$K$112,#REF!,#REF!),"")</f>
        <v>#REF!</v>
      </c>
      <c r="S971" s="1" t="e">
        <f>IF(AND(#REF!&lt;&gt;#REF!,#REF!=#REF!,M971="positive",M972="negative"),1,"")</f>
        <v>#REF!</v>
      </c>
      <c r="T971" s="1" t="e">
        <f>IF(AND(#REF!=#REF!,K:K="stroke",M:M="positive",S971&lt;&gt;"1"),1,"")</f>
        <v>#REF!</v>
      </c>
      <c r="U971" s="1" t="e">
        <f>IF((AND(R971&lt;&gt;"",W971&lt;&gt;1,K:K="stroke",M:M="negative",#REF!=#REF!)),IF(W971&lt;&gt;0,"",1),"")</f>
        <v>#REF!</v>
      </c>
      <c r="V971" s="1" t="e">
        <f t="shared" si="64"/>
        <v>#REF!</v>
      </c>
      <c r="W971" s="1" t="e">
        <f>IF(#REF!&lt;&gt;#REF!,COUNTIFS($K$112:$K$1378,"up",#REF!,#REF!),"")</f>
        <v>#REF!</v>
      </c>
      <c r="X971" s="1" t="e">
        <f>IF(#REF!&lt;&gt;#REF!,COUNTIFS($K$112:$K$1378,"SRS",#REF!,#REF!),"")</f>
        <v>#REF!</v>
      </c>
      <c r="Y971" s="1" t="e">
        <f>IF(R971&lt;&gt;"",IF(R971=1,"",COUNTIFS($O$112:$O$1378,"&gt;40",#REF!,#REF!)),"")</f>
        <v>#REF!</v>
      </c>
      <c r="Z971" s="31" t="s">
        <v>123</v>
      </c>
      <c r="AA971" s="31"/>
      <c r="AB971" s="31"/>
      <c r="AC971" s="31"/>
    </row>
    <row r="972" spans="1:34">
      <c r="A972" s="31">
        <f t="shared" si="65"/>
        <v>67491</v>
      </c>
      <c r="B972" s="32" t="str">
        <f t="shared" si="66"/>
        <v>201823184451</v>
      </c>
      <c r="C972" s="31" t="str">
        <f t="shared" si="63"/>
        <v>201823</v>
      </c>
      <c r="D972" s="31">
        <v>2018</v>
      </c>
      <c r="E972" s="31">
        <v>2</v>
      </c>
      <c r="F972" s="31">
        <v>3</v>
      </c>
      <c r="G972" s="31">
        <v>18</v>
      </c>
      <c r="H972" s="31">
        <v>44</v>
      </c>
      <c r="I972" s="31">
        <v>51</v>
      </c>
      <c r="J972" s="31">
        <v>768</v>
      </c>
      <c r="K972" s="31" t="s">
        <v>4</v>
      </c>
      <c r="L972" s="31" t="e">
        <f>IF(#REF!=#REF!,IF(K972="Stroke",IF(K973="Stroke",IF((J973-J972)&lt;0,1000+J973-J972,J973-J972),""),""),"")</f>
        <v>#REF!</v>
      </c>
      <c r="M972" s="31" t="s">
        <v>1</v>
      </c>
      <c r="N972" s="31" t="s">
        <v>2</v>
      </c>
      <c r="O972" s="31">
        <v>0</v>
      </c>
      <c r="P972" s="1" t="e">
        <f>IF(#REF!=#REF!,IF(K972="Stroke",IF(K973="Stroke",IF(#REF!=#REF!,IF(Q972=Q973,IF((J973-J972)&lt;0,1000+J973-J972-O972,J973-J972-O972),""),""),""),""),"")</f>
        <v>#REF!</v>
      </c>
      <c r="Q972" s="31">
        <v>1</v>
      </c>
      <c r="R972" s="1" t="e">
        <f>IF(#REF!&lt;&gt;#REF!,COUNTIFS($K$112:$K$1378,$K$112,#REF!,#REF!),"")</f>
        <v>#REF!</v>
      </c>
      <c r="S972" s="1" t="e">
        <f>IF(AND(#REF!&lt;&gt;#REF!,#REF!=#REF!,M972="positive",M973="negative"),1,"")</f>
        <v>#REF!</v>
      </c>
      <c r="T972" s="1" t="e">
        <f>IF(AND(#REF!=#REF!,K:K="stroke",M:M="positive",S972&lt;&gt;"1"),1,"")</f>
        <v>#REF!</v>
      </c>
      <c r="U972" s="1" t="e">
        <f>IF((AND(R972&lt;&gt;"",W972&lt;&gt;1,K:K="stroke",M:M="negative",#REF!=#REF!)),IF(W972&lt;&gt;0,"",1),"")</f>
        <v>#REF!</v>
      </c>
      <c r="V972" s="1" t="e">
        <f t="shared" si="64"/>
        <v>#REF!</v>
      </c>
      <c r="W972" s="1" t="e">
        <f>IF(#REF!&lt;&gt;#REF!,COUNTIFS($K$112:$K$1378,"up",#REF!,#REF!),"")</f>
        <v>#REF!</v>
      </c>
      <c r="X972" s="1" t="e">
        <f>IF(#REF!&lt;&gt;#REF!,COUNTIFS($K$112:$K$1378,"SRS",#REF!,#REF!),"")</f>
        <v>#REF!</v>
      </c>
      <c r="Y972" s="1" t="e">
        <f>IF(R972&lt;&gt;"",IF(R972=1,"",COUNTIFS($O$112:$O$1378,"&gt;40",#REF!,#REF!)),"")</f>
        <v>#REF!</v>
      </c>
      <c r="Z972" s="31" t="s">
        <v>117</v>
      </c>
      <c r="AA972" s="31"/>
      <c r="AB972" s="31"/>
      <c r="AC972" s="31"/>
    </row>
    <row r="973" spans="1:34" s="5" customFormat="1">
      <c r="A973" s="31">
        <f t="shared" si="65"/>
        <v>67491</v>
      </c>
      <c r="B973" s="32" t="str">
        <f t="shared" si="66"/>
        <v>201823184451</v>
      </c>
      <c r="C973" s="31" t="str">
        <f t="shared" si="63"/>
        <v>201823</v>
      </c>
      <c r="D973" s="31">
        <v>2018</v>
      </c>
      <c r="E973" s="31">
        <v>2</v>
      </c>
      <c r="F973" s="31">
        <v>3</v>
      </c>
      <c r="G973" s="31">
        <v>18</v>
      </c>
      <c r="H973" s="31">
        <v>44</v>
      </c>
      <c r="I973" s="31">
        <v>51</v>
      </c>
      <c r="J973" s="31">
        <v>881</v>
      </c>
      <c r="K973" s="31" t="s">
        <v>11</v>
      </c>
      <c r="L973" s="31" t="e">
        <f>IF(#REF!=#REF!,IF(K973="Stroke",IF(K974="Stroke",IF((J974-J973)&lt;0,1000+J974-J973,J974-J973),""),""),"")</f>
        <v>#REF!</v>
      </c>
      <c r="M973" s="31" t="s">
        <v>1</v>
      </c>
      <c r="N973" s="31" t="s">
        <v>2</v>
      </c>
      <c r="O973" s="31">
        <v>13</v>
      </c>
      <c r="P973" s="1" t="e">
        <f>IF(#REF!=#REF!,IF(K973="Stroke",IF(K974="Stroke",IF(#REF!=#REF!,IF(Q973=Q974,IF((J974-J973)&lt;0,1000+J974-J973-O973,J974-J973-O973),""),""),""),""),"")</f>
        <v>#REF!</v>
      </c>
      <c r="Q973" s="31">
        <v>1</v>
      </c>
      <c r="R973" s="1" t="e">
        <f>IF(#REF!&lt;&gt;#REF!,COUNTIFS($K$112:$K$1378,$K$112,#REF!,#REF!),"")</f>
        <v>#REF!</v>
      </c>
      <c r="S973" s="1" t="e">
        <f>IF(AND(#REF!&lt;&gt;#REF!,#REF!=#REF!,M973="positive",M974="negative"),1,"")</f>
        <v>#REF!</v>
      </c>
      <c r="T973" s="1" t="e">
        <f>IF(AND(#REF!=#REF!,K:K="stroke",M:M="positive",S973&lt;&gt;"1"),1,"")</f>
        <v>#REF!</v>
      </c>
      <c r="U973" s="1" t="e">
        <f>IF((AND(R973&lt;&gt;"",W973&lt;&gt;1,K:K="stroke",M:M="negative",#REF!=#REF!)),IF(W973&lt;&gt;0,"",1),"")</f>
        <v>#REF!</v>
      </c>
      <c r="V973" s="1" t="e">
        <f t="shared" si="64"/>
        <v>#REF!</v>
      </c>
      <c r="W973" s="1" t="e">
        <f>IF(#REF!&lt;&gt;#REF!,COUNTIFS($K$112:$K$1378,"up",#REF!,#REF!),"")</f>
        <v>#REF!</v>
      </c>
      <c r="X973" s="1" t="e">
        <f>IF(#REF!&lt;&gt;#REF!,COUNTIFS($K$112:$K$1378,"SRS",#REF!,#REF!),"")</f>
        <v>#REF!</v>
      </c>
      <c r="Y973" s="1" t="e">
        <f>IF(R973&lt;&gt;"",IF(R973=1,"",COUNTIFS($O$112:$O$1378,"&gt;40",#REF!,#REF!)),"")</f>
        <v>#REF!</v>
      </c>
      <c r="Z973" s="31" t="s">
        <v>123</v>
      </c>
      <c r="AA973" s="31"/>
      <c r="AB973" s="31"/>
      <c r="AC973" s="31"/>
      <c r="AD973" s="1"/>
      <c r="AE973" s="1"/>
      <c r="AF973" s="1"/>
      <c r="AG973" s="1"/>
      <c r="AH973" s="1"/>
    </row>
    <row r="974" spans="1:34">
      <c r="A974" s="14">
        <f t="shared" si="65"/>
        <v>50645</v>
      </c>
      <c r="B974" s="22" t="str">
        <f t="shared" si="66"/>
        <v>2018261445</v>
      </c>
      <c r="C974" s="14" t="str">
        <f t="shared" si="63"/>
        <v>201826</v>
      </c>
      <c r="D974" s="14">
        <v>2018</v>
      </c>
      <c r="E974" s="14">
        <v>2</v>
      </c>
      <c r="F974" s="14">
        <v>6</v>
      </c>
      <c r="G974" s="14">
        <v>14</v>
      </c>
      <c r="H974" s="14">
        <v>4</v>
      </c>
      <c r="I974" s="14">
        <v>5</v>
      </c>
      <c r="J974" s="14">
        <v>74</v>
      </c>
      <c r="K974" s="14" t="s">
        <v>11</v>
      </c>
      <c r="L974" s="14" t="e">
        <f>IF(#REF!=#REF!,IF(K974="Stroke",IF(K975="Stroke",IF((J975-J974)&lt;0,1000+J975-J974,J975-J974),""),""),"")</f>
        <v>#REF!</v>
      </c>
      <c r="M974" s="14" t="s">
        <v>1</v>
      </c>
      <c r="N974" s="14" t="s">
        <v>2</v>
      </c>
      <c r="O974" s="14">
        <v>9</v>
      </c>
      <c r="P974" s="5" t="e">
        <f>IF(#REF!=#REF!,IF(K974="Stroke",IF(K975="Stroke",IF(#REF!=#REF!,IF(Q974=Q975,IF((J975-J974)&lt;0,1000+J975-J974-O974,J975-J974-O974),""),""),""),""),"")</f>
        <v>#REF!</v>
      </c>
      <c r="Q974" s="14">
        <v>1</v>
      </c>
      <c r="R974" s="5" t="e">
        <f>IF(#REF!&lt;&gt;#REF!,COUNTIFS($K$112:$K$1378,$K$112,#REF!,#REF!),"")</f>
        <v>#REF!</v>
      </c>
      <c r="S974" s="5" t="e">
        <f>IF(AND(#REF!&lt;&gt;#REF!,#REF!=#REF!,M974="positive",M975="negative"),1,"")</f>
        <v>#REF!</v>
      </c>
      <c r="T974" s="5" t="e">
        <f>IF(AND(#REF!=#REF!,K:K="stroke",M:M="positive",S974&lt;&gt;"1"),1,"")</f>
        <v>#REF!</v>
      </c>
      <c r="U974" s="5" t="e">
        <f>IF((AND(R974&lt;&gt;"",W974&lt;&gt;1,K:K="stroke",M:M="negative",#REF!=#REF!)),IF(W974&lt;&gt;0,"",1),"")</f>
        <v>#REF!</v>
      </c>
      <c r="V974" s="5" t="e">
        <f t="shared" si="64"/>
        <v>#REF!</v>
      </c>
      <c r="W974" s="5" t="e">
        <f>IF(#REF!&lt;&gt;#REF!,COUNTIFS($K$112:$K$1378,"up",#REF!,#REF!),"")</f>
        <v>#REF!</v>
      </c>
      <c r="X974" s="5" t="e">
        <f>IF(#REF!&lt;&gt;#REF!,COUNTIFS($K$112:$K$1378,"SRS",#REF!,#REF!),"")</f>
        <v>#REF!</v>
      </c>
      <c r="Y974" s="5" t="e">
        <f>IF(R974&lt;&gt;"",IF(R974=1,"",COUNTIFS($O$112:$O$1378,"&gt;40",#REF!,#REF!)),"")</f>
        <v>#REF!</v>
      </c>
      <c r="Z974" s="14" t="s">
        <v>124</v>
      </c>
      <c r="AA974" s="14"/>
      <c r="AB974" s="14"/>
      <c r="AC974" s="14"/>
      <c r="AD974" s="5"/>
      <c r="AE974" s="5"/>
      <c r="AF974" s="5"/>
      <c r="AG974" s="5"/>
      <c r="AH974" s="5"/>
    </row>
    <row r="975" spans="1:34">
      <c r="A975" s="31">
        <f t="shared" si="65"/>
        <v>50645</v>
      </c>
      <c r="B975" s="32" t="str">
        <f t="shared" si="66"/>
        <v>2018261445</v>
      </c>
      <c r="C975" s="31" t="str">
        <f t="shared" si="63"/>
        <v>201826</v>
      </c>
      <c r="D975" s="31">
        <v>2018</v>
      </c>
      <c r="E975" s="31">
        <v>2</v>
      </c>
      <c r="F975" s="31">
        <v>6</v>
      </c>
      <c r="G975" s="31">
        <v>14</v>
      </c>
      <c r="H975" s="31">
        <v>4</v>
      </c>
      <c r="I975" s="31">
        <v>5</v>
      </c>
      <c r="J975" s="31">
        <v>89</v>
      </c>
      <c r="K975" s="31" t="s">
        <v>11</v>
      </c>
      <c r="L975" s="31" t="e">
        <f>IF(#REF!=#REF!,IF(K975="Stroke",IF(K976="Stroke",IF((J976-J975)&lt;0,1000+J976-J975,J976-J975),""),""),"")</f>
        <v>#REF!</v>
      </c>
      <c r="M975" s="31" t="s">
        <v>1</v>
      </c>
      <c r="N975" s="31" t="s">
        <v>2</v>
      </c>
      <c r="O975" s="31">
        <v>10</v>
      </c>
      <c r="P975" s="1" t="e">
        <f>IF(#REF!=#REF!,IF(K975="Stroke",IF(K976="Stroke",IF(#REF!=#REF!,IF(Q975=Q976,IF((J976-J975)&lt;0,1000+J976-J975-O975,J976-J975-O975),""),""),""),""),"")</f>
        <v>#REF!</v>
      </c>
      <c r="Q975" s="31">
        <v>1</v>
      </c>
      <c r="R975" s="1" t="e">
        <f>IF(#REF!&lt;&gt;#REF!,COUNTIFS($K$112:$K$1378,$K$112,#REF!,#REF!),"")</f>
        <v>#REF!</v>
      </c>
      <c r="S975" s="1" t="e">
        <f>IF(AND(#REF!&lt;&gt;#REF!,#REF!=#REF!,M975="positive",M976="negative"),1,"")</f>
        <v>#REF!</v>
      </c>
      <c r="T975" s="1" t="e">
        <f>IF(AND(#REF!=#REF!,K:K="stroke",M:M="positive",S975&lt;&gt;"1"),1,"")</f>
        <v>#REF!</v>
      </c>
      <c r="U975" s="1" t="e">
        <f>IF((AND(R975&lt;&gt;"",W975&lt;&gt;1,K:K="stroke",M:M="negative",#REF!=#REF!)),IF(W975&lt;&gt;0,"",1),"")</f>
        <v>#REF!</v>
      </c>
      <c r="V975" s="1" t="e">
        <f t="shared" si="64"/>
        <v>#REF!</v>
      </c>
      <c r="W975" s="1" t="e">
        <f>IF(#REF!&lt;&gt;#REF!,COUNTIFS($K$112:$K$1378,"up",#REF!,#REF!),"")</f>
        <v>#REF!</v>
      </c>
      <c r="X975" s="1" t="e">
        <f>IF(#REF!&lt;&gt;#REF!,COUNTIFS($K$112:$K$1378,"SRS",#REF!,#REF!),"")</f>
        <v>#REF!</v>
      </c>
      <c r="Y975" s="1" t="e">
        <f>IF(R975&lt;&gt;"",IF(R975=1,"",COUNTIFS($O$112:$O$1378,"&gt;40",#REF!,#REF!)),"")</f>
        <v>#REF!</v>
      </c>
      <c r="Z975" s="31" t="s">
        <v>125</v>
      </c>
      <c r="AA975" s="31"/>
      <c r="AB975" s="31"/>
      <c r="AC975" s="31"/>
    </row>
    <row r="976" spans="1:34">
      <c r="A976" s="31">
        <f t="shared" si="65"/>
        <v>50645</v>
      </c>
      <c r="B976" s="32" t="str">
        <f t="shared" si="66"/>
        <v>2018261445</v>
      </c>
      <c r="C976" s="31" t="str">
        <f t="shared" si="63"/>
        <v>201826</v>
      </c>
      <c r="D976" s="31">
        <v>2018</v>
      </c>
      <c r="E976" s="31">
        <v>2</v>
      </c>
      <c r="F976" s="31">
        <v>6</v>
      </c>
      <c r="G976" s="31">
        <v>14</v>
      </c>
      <c r="H976" s="31">
        <v>4</v>
      </c>
      <c r="I976" s="31">
        <v>5</v>
      </c>
      <c r="J976" s="31">
        <v>90</v>
      </c>
      <c r="K976" s="31" t="s">
        <v>4</v>
      </c>
      <c r="L976" s="31" t="e">
        <f>IF(#REF!=#REF!,IF(K976="Stroke",IF(K977="Stroke",IF((J977-J976)&lt;0,1000+J977-J976,J977-J976),""),""),"")</f>
        <v>#REF!</v>
      </c>
      <c r="M976" s="31" t="s">
        <v>1</v>
      </c>
      <c r="N976" s="31" t="s">
        <v>2</v>
      </c>
      <c r="O976" s="31">
        <v>0</v>
      </c>
      <c r="P976" s="1" t="e">
        <f>IF(#REF!=#REF!,IF(K976="Stroke",IF(K977="Stroke",IF(#REF!=#REF!,IF(Q976=Q977,IF((J977-J976)&lt;0,1000+J977-J976-O976,J977-J976-O976),""),""),""),""),"")</f>
        <v>#REF!</v>
      </c>
      <c r="Q976" s="31">
        <v>1</v>
      </c>
      <c r="R976" s="1" t="e">
        <f>IF(#REF!&lt;&gt;#REF!,COUNTIFS($K$112:$K$1378,$K$112,#REF!,#REF!),"")</f>
        <v>#REF!</v>
      </c>
      <c r="S976" s="1" t="e">
        <f>IF(AND(#REF!&lt;&gt;#REF!,#REF!=#REF!,M976="positive",M977="negative"),1,"")</f>
        <v>#REF!</v>
      </c>
      <c r="T976" s="1" t="e">
        <f>IF(AND(#REF!=#REF!,K:K="stroke",M:M="positive",S976&lt;&gt;"1"),1,"")</f>
        <v>#REF!</v>
      </c>
      <c r="U976" s="1" t="e">
        <f>IF((AND(R976&lt;&gt;"",W976&lt;&gt;1,K:K="stroke",M:M="negative",#REF!=#REF!)),IF(W976&lt;&gt;0,"",1),"")</f>
        <v>#REF!</v>
      </c>
      <c r="V976" s="1" t="e">
        <f t="shared" si="64"/>
        <v>#REF!</v>
      </c>
      <c r="W976" s="1" t="e">
        <f>IF(#REF!&lt;&gt;#REF!,COUNTIFS($K$112:$K$1378,"up",#REF!,#REF!),"")</f>
        <v>#REF!</v>
      </c>
      <c r="X976" s="1" t="e">
        <f>IF(#REF!&lt;&gt;#REF!,COUNTIFS($K$112:$K$1378,"SRS",#REF!,#REF!),"")</f>
        <v>#REF!</v>
      </c>
      <c r="Y976" s="1" t="e">
        <f>IF(R976&lt;&gt;"",IF(R976=1,"",COUNTIFS($O$112:$O$1378,"&gt;40",#REF!,#REF!)),"")</f>
        <v>#REF!</v>
      </c>
      <c r="Z976" s="31" t="s">
        <v>117</v>
      </c>
      <c r="AA976" s="31"/>
      <c r="AB976" s="31"/>
      <c r="AC976" s="31"/>
    </row>
    <row r="977" spans="1:34" s="5" customFormat="1">
      <c r="A977" s="31">
        <f t="shared" si="65"/>
        <v>50645</v>
      </c>
      <c r="B977" s="32" t="str">
        <f t="shared" si="66"/>
        <v>2018261445</v>
      </c>
      <c r="C977" s="31" t="str">
        <f t="shared" si="63"/>
        <v>201826</v>
      </c>
      <c r="D977" s="31">
        <v>2018</v>
      </c>
      <c r="E977" s="31">
        <v>2</v>
      </c>
      <c r="F977" s="31">
        <v>6</v>
      </c>
      <c r="G977" s="31">
        <v>14</v>
      </c>
      <c r="H977" s="31">
        <v>4</v>
      </c>
      <c r="I977" s="31">
        <v>5</v>
      </c>
      <c r="J977" s="31">
        <v>93</v>
      </c>
      <c r="K977" s="31" t="s">
        <v>4</v>
      </c>
      <c r="L977" s="31" t="e">
        <f>IF(#REF!=#REF!,IF(K977="Stroke",IF(K978="Stroke",IF((J978-J977)&lt;0,1000+J978-J977,J978-J977),""),""),"")</f>
        <v>#REF!</v>
      </c>
      <c r="M977" s="31" t="s">
        <v>1</v>
      </c>
      <c r="N977" s="31" t="s">
        <v>2</v>
      </c>
      <c r="O977" s="31">
        <v>0</v>
      </c>
      <c r="P977" s="1" t="e">
        <f>IF(#REF!=#REF!,IF(K977="Stroke",IF(K978="Stroke",IF(#REF!=#REF!,IF(Q977=Q978,IF((J978-J977)&lt;0,1000+J978-J977-O977,J978-J977-O977),""),""),""),""),"")</f>
        <v>#REF!</v>
      </c>
      <c r="Q977" s="31">
        <v>1</v>
      </c>
      <c r="R977" s="1" t="e">
        <f>IF(#REF!&lt;&gt;#REF!,COUNTIFS($K$112:$K$1378,$K$112,#REF!,#REF!),"")</f>
        <v>#REF!</v>
      </c>
      <c r="S977" s="1" t="e">
        <f>IF(AND(#REF!&lt;&gt;#REF!,#REF!=#REF!,M977="positive",M978="negative"),1,"")</f>
        <v>#REF!</v>
      </c>
      <c r="T977" s="1" t="e">
        <f>IF(AND(#REF!=#REF!,K:K="stroke",M:M="positive",S977&lt;&gt;"1"),1,"")</f>
        <v>#REF!</v>
      </c>
      <c r="U977" s="1" t="e">
        <f>IF((AND(R977&lt;&gt;"",W977&lt;&gt;1,K:K="stroke",M:M="negative",#REF!=#REF!)),IF(W977&lt;&gt;0,"",1),"")</f>
        <v>#REF!</v>
      </c>
      <c r="V977" s="1" t="e">
        <f t="shared" si="64"/>
        <v>#REF!</v>
      </c>
      <c r="W977" s="1" t="e">
        <f>IF(#REF!&lt;&gt;#REF!,COUNTIFS($K$112:$K$1378,"up",#REF!,#REF!),"")</f>
        <v>#REF!</v>
      </c>
      <c r="X977" s="1" t="e">
        <f>IF(#REF!&lt;&gt;#REF!,COUNTIFS($K$112:$K$1378,"SRS",#REF!,#REF!),"")</f>
        <v>#REF!</v>
      </c>
      <c r="Y977" s="1" t="e">
        <f>IF(R977&lt;&gt;"",IF(R977=1,"",COUNTIFS($O$112:$O$1378,"&gt;40",#REF!,#REF!)),"")</f>
        <v>#REF!</v>
      </c>
      <c r="Z977" s="31" t="s">
        <v>126</v>
      </c>
      <c r="AA977" s="31"/>
      <c r="AB977" s="31"/>
      <c r="AC977" s="31"/>
      <c r="AD977" s="1"/>
      <c r="AE977" s="1"/>
      <c r="AF977" s="1"/>
      <c r="AG977" s="1"/>
      <c r="AH977" s="1"/>
    </row>
    <row r="978" spans="1:34">
      <c r="A978" s="14">
        <f t="shared" si="65"/>
        <v>50892</v>
      </c>
      <c r="B978" s="22" t="str">
        <f t="shared" si="66"/>
        <v>20182614812</v>
      </c>
      <c r="C978" s="14" t="str">
        <f t="shared" si="63"/>
        <v>201826</v>
      </c>
      <c r="D978" s="14">
        <v>2018</v>
      </c>
      <c r="E978" s="14">
        <v>2</v>
      </c>
      <c r="F978" s="14">
        <v>6</v>
      </c>
      <c r="G978" s="14">
        <v>14</v>
      </c>
      <c r="H978" s="14">
        <v>8</v>
      </c>
      <c r="I978" s="14">
        <v>12</v>
      </c>
      <c r="J978" s="14">
        <v>506</v>
      </c>
      <c r="K978" s="14" t="s">
        <v>11</v>
      </c>
      <c r="L978" s="14" t="e">
        <f>IF(#REF!=#REF!,IF(K978="Stroke",IF(K979="Stroke",IF((J979-J978)&lt;0,1000+J979-J978,J979-J978),""),""),"")</f>
        <v>#REF!</v>
      </c>
      <c r="M978" s="14" t="s">
        <v>1</v>
      </c>
      <c r="N978" s="14" t="s">
        <v>2</v>
      </c>
      <c r="O978" s="14">
        <v>7</v>
      </c>
      <c r="P978" s="5" t="e">
        <f>IF(#REF!=#REF!,IF(K978="Stroke",IF(K979="Stroke",IF(#REF!=#REF!,IF(Q978=Q979,IF((J979-J978)&lt;0,1000+J979-J978-O978,J979-J978-O978),""),""),""),""),"")</f>
        <v>#REF!</v>
      </c>
      <c r="Q978" s="14">
        <v>1</v>
      </c>
      <c r="R978" s="5" t="e">
        <f>IF(#REF!&lt;&gt;#REF!,COUNTIFS($K$112:$K$1378,$K$112,#REF!,#REF!),"")</f>
        <v>#REF!</v>
      </c>
      <c r="S978" s="5" t="e">
        <f>IF(AND(#REF!&lt;&gt;#REF!,#REF!=#REF!,M978="positive",M979="negative"),1,"")</f>
        <v>#REF!</v>
      </c>
      <c r="T978" s="5" t="e">
        <f>IF(AND(#REF!=#REF!,K:K="stroke",M:M="positive",S978&lt;&gt;"1"),1,"")</f>
        <v>#REF!</v>
      </c>
      <c r="U978" s="5" t="e">
        <f>IF((AND(R978&lt;&gt;"",W978&lt;&gt;1,K:K="stroke",M:M="negative",#REF!=#REF!)),IF(W978&lt;&gt;0,"",1),"")</f>
        <v>#REF!</v>
      </c>
      <c r="V978" s="5" t="e">
        <f t="shared" si="64"/>
        <v>#REF!</v>
      </c>
      <c r="W978" s="5" t="e">
        <f>IF(#REF!&lt;&gt;#REF!,COUNTIFS($K$112:$K$1378,"up",#REF!,#REF!),"")</f>
        <v>#REF!</v>
      </c>
      <c r="X978" s="5" t="e">
        <f>IF(#REF!&lt;&gt;#REF!,COUNTIFS($K$112:$K$1378,"SRS",#REF!,#REF!),"")</f>
        <v>#REF!</v>
      </c>
      <c r="Y978" s="5" t="e">
        <f>IF(R978&lt;&gt;"",IF(R978=1,"",COUNTIFS($O$112:$O$1378,"&gt;40",#REF!,#REF!)),"")</f>
        <v>#REF!</v>
      </c>
      <c r="Z978" s="14" t="s">
        <v>127</v>
      </c>
      <c r="AA978" s="14"/>
      <c r="AB978" s="14"/>
      <c r="AC978" s="14"/>
      <c r="AD978" s="5"/>
      <c r="AE978" s="5"/>
      <c r="AF978" s="5"/>
      <c r="AG978" s="5"/>
      <c r="AH978" s="5"/>
    </row>
    <row r="979" spans="1:34">
      <c r="A979" s="31">
        <f t="shared" si="65"/>
        <v>50892</v>
      </c>
      <c r="B979" s="32" t="str">
        <f t="shared" si="66"/>
        <v>20182614812</v>
      </c>
      <c r="C979" s="31" t="str">
        <f t="shared" si="63"/>
        <v>201826</v>
      </c>
      <c r="D979" s="31">
        <v>2018</v>
      </c>
      <c r="E979" s="31">
        <v>2</v>
      </c>
      <c r="F979" s="31">
        <v>6</v>
      </c>
      <c r="G979" s="31">
        <v>14</v>
      </c>
      <c r="H979" s="31">
        <v>8</v>
      </c>
      <c r="I979" s="31">
        <v>12</v>
      </c>
      <c r="J979" s="31">
        <v>635</v>
      </c>
      <c r="K979" s="31" t="s">
        <v>109</v>
      </c>
      <c r="L979" s="31" t="e">
        <f>IF(#REF!=#REF!,IF(K979="Stroke",IF(K980="Stroke",IF((J980-J979)&lt;0,1000+J980-J979,J980-J979),""),""),"")</f>
        <v>#REF!</v>
      </c>
      <c r="M979" s="31" t="s">
        <v>1</v>
      </c>
      <c r="N979" s="31" t="s">
        <v>2</v>
      </c>
      <c r="O979" s="31">
        <v>0</v>
      </c>
      <c r="P979" s="1" t="e">
        <f>IF(#REF!=#REF!,IF(K979="Stroke",IF(K980="Stroke",IF(#REF!=#REF!,IF(Q979=Q980,IF((J980-J979)&lt;0,1000+J980-J979-O979,J980-J979-O979),""),""),""),""),"")</f>
        <v>#REF!</v>
      </c>
      <c r="Q979" s="31">
        <v>1</v>
      </c>
      <c r="R979" s="1" t="e">
        <f>IF(#REF!&lt;&gt;#REF!,COUNTIFS($K$112:$K$1378,$K$112,#REF!,#REF!),"")</f>
        <v>#REF!</v>
      </c>
      <c r="S979" s="1" t="e">
        <f>IF(AND(#REF!&lt;&gt;#REF!,#REF!=#REF!,M979="positive",M980="negative"),1,"")</f>
        <v>#REF!</v>
      </c>
      <c r="T979" s="1" t="e">
        <f>IF(AND(#REF!=#REF!,K:K="stroke",M:M="positive",S979&lt;&gt;"1"),1,"")</f>
        <v>#REF!</v>
      </c>
      <c r="U979" s="1" t="e">
        <f>IF((AND(R979&lt;&gt;"",W979&lt;&gt;1,K:K="stroke",M:M="negative",#REF!=#REF!)),IF(W979&lt;&gt;0,"",1),"")</f>
        <v>#REF!</v>
      </c>
      <c r="V979" s="1" t="e">
        <f t="shared" si="64"/>
        <v>#REF!</v>
      </c>
      <c r="W979" s="1" t="e">
        <f>IF(#REF!&lt;&gt;#REF!,COUNTIFS($K$112:$K$1378,"up",#REF!,#REF!),"")</f>
        <v>#REF!</v>
      </c>
      <c r="X979" s="1" t="e">
        <f>IF(#REF!&lt;&gt;#REF!,COUNTIFS($K$112:$K$1378,"SRS",#REF!,#REF!),"")</f>
        <v>#REF!</v>
      </c>
      <c r="Y979" s="1" t="e">
        <f>IF(R979&lt;&gt;"",IF(R979=1,"",COUNTIFS($O$112:$O$1378,"&gt;40",#REF!,#REF!)),"")</f>
        <v>#REF!</v>
      </c>
      <c r="Z979" s="31" t="s">
        <v>128</v>
      </c>
      <c r="AA979" s="31"/>
      <c r="AB979" s="31"/>
      <c r="AC979" s="31"/>
    </row>
    <row r="980" spans="1:34" s="5" customFormat="1">
      <c r="A980" s="31">
        <f t="shared" si="65"/>
        <v>50892</v>
      </c>
      <c r="B980" s="32" t="str">
        <f t="shared" si="66"/>
        <v>20182614812</v>
      </c>
      <c r="C980" s="31" t="str">
        <f t="shared" si="63"/>
        <v>201826</v>
      </c>
      <c r="D980" s="31">
        <v>2018</v>
      </c>
      <c r="E980" s="31">
        <v>2</v>
      </c>
      <c r="F980" s="31">
        <v>6</v>
      </c>
      <c r="G980" s="31">
        <v>14</v>
      </c>
      <c r="H980" s="31">
        <v>8</v>
      </c>
      <c r="I980" s="31">
        <v>12</v>
      </c>
      <c r="J980" s="31">
        <v>661</v>
      </c>
      <c r="K980" s="31" t="s">
        <v>87</v>
      </c>
      <c r="L980" s="31" t="e">
        <f>IF(#REF!=#REF!,IF(K980="Stroke",IF(K981="Stroke",IF((J981-J980)&lt;0,1000+J981-J980,J981-J980),""),""),"")</f>
        <v>#REF!</v>
      </c>
      <c r="M980" s="31" t="s">
        <v>62</v>
      </c>
      <c r="N980" s="31" t="s">
        <v>2</v>
      </c>
      <c r="O980" s="31">
        <v>0</v>
      </c>
      <c r="P980" s="1" t="e">
        <f>IF(#REF!=#REF!,IF(K980="Stroke",IF(K981="Stroke",IF(#REF!=#REF!,IF(Q980=Q981,IF((J981-J980)&lt;0,1000+J981-J980-O980,J981-J980-O980),""),""),""),""),"")</f>
        <v>#REF!</v>
      </c>
      <c r="Q980" s="31">
        <v>0</v>
      </c>
      <c r="R980" s="1" t="e">
        <f>IF(#REF!&lt;&gt;#REF!,COUNTIFS($K$112:$K$1378,$K$112,#REF!,#REF!),"")</f>
        <v>#REF!</v>
      </c>
      <c r="S980" s="1" t="e">
        <f>IF(AND(#REF!&lt;&gt;#REF!,#REF!=#REF!,M980="positive",M981="negative"),1,"")</f>
        <v>#REF!</v>
      </c>
      <c r="T980" s="1" t="e">
        <f>IF(AND(#REF!=#REF!,K:K="stroke",M:M="positive",S980&lt;&gt;"1"),1,"")</f>
        <v>#REF!</v>
      </c>
      <c r="U980" s="1" t="e">
        <f>IF((AND(R980&lt;&gt;"",W980&lt;&gt;1,K:K="stroke",M:M="negative",#REF!=#REF!)),IF(W980&lt;&gt;0,"",1),"")</f>
        <v>#REF!</v>
      </c>
      <c r="V980" s="1" t="e">
        <f t="shared" si="64"/>
        <v>#REF!</v>
      </c>
      <c r="W980" s="1" t="e">
        <f>IF(#REF!&lt;&gt;#REF!,COUNTIFS($K$112:$K$1378,"up",#REF!,#REF!),"")</f>
        <v>#REF!</v>
      </c>
      <c r="X980" s="1" t="e">
        <f>IF(#REF!&lt;&gt;#REF!,COUNTIFS($K$112:$K$1378,"SRS",#REF!,#REF!),"")</f>
        <v>#REF!</v>
      </c>
      <c r="Y980" s="1" t="e">
        <f>IF(R980&lt;&gt;"",IF(R980=1,"",COUNTIFS($O$112:$O$1378,"&gt;40",#REF!,#REF!)),"")</f>
        <v>#REF!</v>
      </c>
      <c r="Z980" s="31" t="s">
        <v>129</v>
      </c>
      <c r="AA980" s="31"/>
      <c r="AB980" s="31"/>
      <c r="AC980" s="31"/>
      <c r="AD980" s="1"/>
      <c r="AE980" s="1"/>
      <c r="AF980" s="1"/>
      <c r="AG980" s="1"/>
      <c r="AH980" s="1"/>
    </row>
    <row r="981" spans="1:34">
      <c r="A981" s="14">
        <f t="shared" si="65"/>
        <v>50967</v>
      </c>
      <c r="B981" s="22" t="str">
        <f t="shared" si="66"/>
        <v>20182614927</v>
      </c>
      <c r="C981" s="14" t="str">
        <f t="shared" si="63"/>
        <v>201826</v>
      </c>
      <c r="D981" s="14">
        <v>2018</v>
      </c>
      <c r="E981" s="14">
        <v>2</v>
      </c>
      <c r="F981" s="14">
        <v>6</v>
      </c>
      <c r="G981" s="14">
        <v>14</v>
      </c>
      <c r="H981" s="14">
        <v>9</v>
      </c>
      <c r="I981" s="14">
        <v>27</v>
      </c>
      <c r="J981" s="14">
        <v>521</v>
      </c>
      <c r="K981" s="14" t="s">
        <v>11</v>
      </c>
      <c r="L981" s="14" t="e">
        <f>IF(#REF!=#REF!,IF(K981="Stroke",IF(K982="Stroke",IF((J982-J981)&lt;0,1000+J982-J981,J982-J981),""),""),"")</f>
        <v>#REF!</v>
      </c>
      <c r="M981" s="14" t="s">
        <v>1</v>
      </c>
      <c r="N981" s="14" t="s">
        <v>2</v>
      </c>
      <c r="O981" s="14">
        <v>8</v>
      </c>
      <c r="P981" s="5" t="e">
        <f>IF(#REF!=#REF!,IF(K981="Stroke",IF(K982="Stroke",IF(#REF!=#REF!,IF(Q981=Q982,IF((J982-J981)&lt;0,1000+J982-J981-O981,J982-J981-O981),""),""),""),""),"")</f>
        <v>#REF!</v>
      </c>
      <c r="Q981" s="14">
        <v>1</v>
      </c>
      <c r="R981" s="5" t="e">
        <f>IF(#REF!&lt;&gt;#REF!,COUNTIFS($K$112:$K$1378,$K$112,#REF!,#REF!),"")</f>
        <v>#REF!</v>
      </c>
      <c r="S981" s="5" t="e">
        <f>IF(AND(#REF!&lt;&gt;#REF!,#REF!=#REF!,M981="positive",M982="negative"),1,"")</f>
        <v>#REF!</v>
      </c>
      <c r="T981" s="5" t="e">
        <f>IF(AND(#REF!=#REF!,K:K="stroke",M:M="positive",S981&lt;&gt;"1"),1,"")</f>
        <v>#REF!</v>
      </c>
      <c r="U981" s="5" t="e">
        <f>IF((AND(R981&lt;&gt;"",W981&lt;&gt;1,K:K="stroke",M:M="negative",#REF!=#REF!)),IF(W981&lt;&gt;0,"",1),"")</f>
        <v>#REF!</v>
      </c>
      <c r="V981" s="5" t="e">
        <f t="shared" si="64"/>
        <v>#REF!</v>
      </c>
      <c r="W981" s="5" t="e">
        <f>IF(#REF!&lt;&gt;#REF!,COUNTIFS($K$112:$K$1378,"up",#REF!,#REF!),"")</f>
        <v>#REF!</v>
      </c>
      <c r="X981" s="5" t="e">
        <f>IF(#REF!&lt;&gt;#REF!,COUNTIFS($K$112:$K$1378,"SRS",#REF!,#REF!),"")</f>
        <v>#REF!</v>
      </c>
      <c r="Y981" s="5" t="e">
        <f>IF(R981&lt;&gt;"",IF(R981=1,"",COUNTIFS($O$112:$O$1378,"&gt;40",#REF!,#REF!)),"")</f>
        <v>#REF!</v>
      </c>
      <c r="Z981" s="14" t="s">
        <v>130</v>
      </c>
      <c r="AA981" s="14"/>
      <c r="AB981" s="14"/>
      <c r="AC981" s="14"/>
      <c r="AD981" s="5"/>
      <c r="AE981" s="5"/>
      <c r="AF981" s="5"/>
      <c r="AG981" s="5"/>
      <c r="AH981" s="5"/>
    </row>
    <row r="982" spans="1:34">
      <c r="A982" s="31">
        <f t="shared" si="65"/>
        <v>50967</v>
      </c>
      <c r="B982" s="32" t="str">
        <f t="shared" si="66"/>
        <v>20182614927</v>
      </c>
      <c r="C982" s="31" t="str">
        <f t="shared" si="63"/>
        <v>201826</v>
      </c>
      <c r="D982" s="31">
        <v>2018</v>
      </c>
      <c r="E982" s="31">
        <v>2</v>
      </c>
      <c r="F982" s="31">
        <v>6</v>
      </c>
      <c r="G982" s="31">
        <v>14</v>
      </c>
      <c r="H982" s="31">
        <v>9</v>
      </c>
      <c r="I982" s="31">
        <v>27</v>
      </c>
      <c r="J982" s="31">
        <v>628</v>
      </c>
      <c r="K982" s="31" t="s">
        <v>80</v>
      </c>
      <c r="L982" s="31" t="e">
        <f>IF(#REF!=#REF!,IF(K982="Stroke",IF(K983="Stroke",IF((J983-J982)&lt;0,1000+J983-J982,J983-J982),""),""),"")</f>
        <v>#REF!</v>
      </c>
      <c r="M982" s="31" t="s">
        <v>1</v>
      </c>
      <c r="N982" s="31" t="s">
        <v>2</v>
      </c>
      <c r="O982" s="31">
        <v>0</v>
      </c>
      <c r="P982" s="1" t="e">
        <f>IF(#REF!=#REF!,IF(K982="Stroke",IF(K983="Stroke",IF(#REF!=#REF!,IF(Q982=Q983,IF((J983-J982)&lt;0,1000+J983-J982-O982,J983-J982-O982),""),""),""),""),"")</f>
        <v>#REF!</v>
      </c>
      <c r="Q982" s="31" t="s">
        <v>131</v>
      </c>
      <c r="R982" s="1" t="e">
        <f>IF(#REF!&lt;&gt;#REF!,COUNTIFS($K$112:$K$1378,$K$112,#REF!,#REF!),"")</f>
        <v>#REF!</v>
      </c>
      <c r="S982" s="1" t="e">
        <f>IF(AND(#REF!&lt;&gt;#REF!,#REF!=#REF!,M982="positive",M983="negative"),1,"")</f>
        <v>#REF!</v>
      </c>
      <c r="T982" s="1" t="e">
        <f>IF(AND(#REF!=#REF!,K:K="stroke",M:M="positive",S982&lt;&gt;"1"),1,"")</f>
        <v>#REF!</v>
      </c>
      <c r="U982" s="1" t="e">
        <f>IF((AND(R982&lt;&gt;"",W982&lt;&gt;1,K:K="stroke",M:M="negative",#REF!=#REF!)),IF(W982&lt;&gt;0,"",1),"")</f>
        <v>#REF!</v>
      </c>
      <c r="V982" s="1" t="e">
        <f t="shared" si="64"/>
        <v>#REF!</v>
      </c>
      <c r="W982" s="1" t="e">
        <f>IF(#REF!&lt;&gt;#REF!,COUNTIFS($K$112:$K$1378,"up",#REF!,#REF!),"")</f>
        <v>#REF!</v>
      </c>
      <c r="X982" s="1" t="e">
        <f>IF(#REF!&lt;&gt;#REF!,COUNTIFS($K$112:$K$1378,"SRS",#REF!,#REF!),"")</f>
        <v>#REF!</v>
      </c>
      <c r="Y982" s="1" t="e">
        <f>IF(R982&lt;&gt;"",IF(R982=1,"",COUNTIFS($O$112:$O$1378,"&gt;40",#REF!,#REF!)),"")</f>
        <v>#REF!</v>
      </c>
      <c r="Z982" s="31" t="s">
        <v>132</v>
      </c>
      <c r="AA982" s="31"/>
      <c r="AB982" s="31"/>
      <c r="AC982" s="31"/>
    </row>
    <row r="983" spans="1:34" s="5" customFormat="1">
      <c r="A983" s="31">
        <f t="shared" si="65"/>
        <v>50967</v>
      </c>
      <c r="B983" s="32" t="str">
        <f t="shared" si="66"/>
        <v>20182614927</v>
      </c>
      <c r="C983" s="31" t="str">
        <f t="shared" si="63"/>
        <v>201826</v>
      </c>
      <c r="D983" s="31">
        <v>2018</v>
      </c>
      <c r="E983" s="31">
        <v>2</v>
      </c>
      <c r="F983" s="31">
        <v>6</v>
      </c>
      <c r="G983" s="31">
        <v>14</v>
      </c>
      <c r="H983" s="31">
        <v>9</v>
      </c>
      <c r="I983" s="31">
        <v>27</v>
      </c>
      <c r="J983" s="31">
        <v>632</v>
      </c>
      <c r="K983" s="31" t="s">
        <v>11</v>
      </c>
      <c r="L983" s="31" t="e">
        <f>IF(#REF!=#REF!,IF(K983="Stroke",IF(K984="Stroke",IF((J984-J983)&lt;0,1000+J984-J983,J984-J983),""),""),"")</f>
        <v>#REF!</v>
      </c>
      <c r="M983" s="31" t="s">
        <v>1</v>
      </c>
      <c r="N983" s="31" t="s">
        <v>2</v>
      </c>
      <c r="O983" s="31">
        <v>6</v>
      </c>
      <c r="P983" s="1" t="e">
        <f>IF(#REF!=#REF!,IF(K983="Stroke",IF(K984="Stroke",IF(#REF!=#REF!,IF(Q983=Q984,IF((J984-J983)&lt;0,1000+J984-J983-O983,J984-J983-O983),""),""),""),""),"")</f>
        <v>#REF!</v>
      </c>
      <c r="Q983" s="31">
        <v>2</v>
      </c>
      <c r="R983" s="1" t="e">
        <f>IF(#REF!&lt;&gt;#REF!,COUNTIFS($K$112:$K$1378,$K$112,#REF!,#REF!),"")</f>
        <v>#REF!</v>
      </c>
      <c r="S983" s="1" t="e">
        <f>IF(AND(#REF!&lt;&gt;#REF!,#REF!=#REF!,M983="positive",M984="negative"),1,"")</f>
        <v>#REF!</v>
      </c>
      <c r="T983" s="1" t="e">
        <f>IF(AND(#REF!=#REF!,K:K="stroke",M:M="positive",S983&lt;&gt;"1"),1,"")</f>
        <v>#REF!</v>
      </c>
      <c r="U983" s="1" t="e">
        <f>IF((AND(R983&lt;&gt;"",W983&lt;&gt;1,K:K="stroke",M:M="negative",#REF!=#REF!)),IF(W983&lt;&gt;0,"",1),"")</f>
        <v>#REF!</v>
      </c>
      <c r="V983" s="1" t="e">
        <f t="shared" si="64"/>
        <v>#REF!</v>
      </c>
      <c r="W983" s="1" t="e">
        <f>IF(#REF!&lt;&gt;#REF!,COUNTIFS($K$112:$K$1378,"up",#REF!,#REF!),"")</f>
        <v>#REF!</v>
      </c>
      <c r="X983" s="1" t="e">
        <f>IF(#REF!&lt;&gt;#REF!,COUNTIFS($K$112:$K$1378,"SRS",#REF!,#REF!),"")</f>
        <v>#REF!</v>
      </c>
      <c r="Y983" s="1" t="e">
        <f>IF(R983&lt;&gt;"",IF(R983=1,"",COUNTIFS($O$112:$O$1378,"&gt;40",#REF!,#REF!)),"")</f>
        <v>#REF!</v>
      </c>
      <c r="Z983" s="31" t="s">
        <v>133</v>
      </c>
      <c r="AA983" s="31"/>
      <c r="AB983" s="31"/>
      <c r="AC983" s="31"/>
      <c r="AD983" s="1"/>
      <c r="AE983" s="1"/>
      <c r="AF983" s="1"/>
      <c r="AG983" s="1"/>
      <c r="AH983" s="1"/>
    </row>
    <row r="984" spans="1:34" s="5" customFormat="1">
      <c r="A984" s="14">
        <f t="shared" si="65"/>
        <v>51079</v>
      </c>
      <c r="B984" s="22" t="str">
        <f t="shared" si="66"/>
        <v>201826141119</v>
      </c>
      <c r="C984" s="14" t="str">
        <f t="shared" si="63"/>
        <v>201826</v>
      </c>
      <c r="D984" s="14">
        <v>2018</v>
      </c>
      <c r="E984" s="14">
        <v>2</v>
      </c>
      <c r="F984" s="14">
        <v>6</v>
      </c>
      <c r="G984" s="14">
        <v>14</v>
      </c>
      <c r="H984" s="14">
        <v>11</v>
      </c>
      <c r="I984" s="14">
        <v>19</v>
      </c>
      <c r="J984" s="14">
        <v>562</v>
      </c>
      <c r="K984" s="14" t="s">
        <v>11</v>
      </c>
      <c r="L984" s="14" t="e">
        <f>IF(#REF!=#REF!,IF(K984="Stroke",IF(K985="Stroke",IF((J985-J984)&lt;0,1000+J985-J984,J985-J984),""),""),"")</f>
        <v>#REF!</v>
      </c>
      <c r="M984" s="14" t="s">
        <v>1</v>
      </c>
      <c r="N984" s="14" t="s">
        <v>2</v>
      </c>
      <c r="O984" s="14">
        <v>7</v>
      </c>
      <c r="P984" s="5" t="e">
        <f>IF(#REF!=#REF!,IF(K984="Stroke",IF(K985="Stroke",IF(#REF!=#REF!,IF(Q984=Q985,IF((J985-J984)&lt;0,1000+J985-J984-O984,J985-J984-O984),""),""),""),""),"")</f>
        <v>#REF!</v>
      </c>
      <c r="Q984" s="14">
        <v>1</v>
      </c>
      <c r="R984" s="5" t="e">
        <f>IF(#REF!&lt;&gt;#REF!,COUNTIFS($K$112:$K$1378,$K$112,#REF!,#REF!),"")</f>
        <v>#REF!</v>
      </c>
      <c r="S984" s="5" t="e">
        <f>IF(AND(#REF!&lt;&gt;#REF!,#REF!=#REF!,M984="positive",M985="negative"),1,"")</f>
        <v>#REF!</v>
      </c>
      <c r="T984" s="5" t="e">
        <f>IF(AND(#REF!=#REF!,K:K="stroke",M:M="positive",S984&lt;&gt;"1"),1,"")</f>
        <v>#REF!</v>
      </c>
      <c r="U984" s="5" t="e">
        <f>IF((AND(R984&lt;&gt;"",W984&lt;&gt;1,K:K="stroke",M:M="negative",#REF!=#REF!)),IF(W984&lt;&gt;0,"",1),"")</f>
        <v>#REF!</v>
      </c>
      <c r="V984" s="5" t="e">
        <f t="shared" si="64"/>
        <v>#REF!</v>
      </c>
      <c r="W984" s="5" t="e">
        <f>IF(#REF!&lt;&gt;#REF!,COUNTIFS($K$112:$K$1378,"up",#REF!,#REF!),"")</f>
        <v>#REF!</v>
      </c>
      <c r="X984" s="5" t="e">
        <f>IF(#REF!&lt;&gt;#REF!,COUNTIFS($K$112:$K$1378,"SRS",#REF!,#REF!),"")</f>
        <v>#REF!</v>
      </c>
      <c r="Y984" s="5" t="e">
        <f>IF(R984&lt;&gt;"",IF(R984=1,"",COUNTIFS($O$112:$O$1378,"&gt;40",#REF!,#REF!)),"")</f>
        <v>#REF!</v>
      </c>
      <c r="Z984" s="14"/>
      <c r="AA984" s="14"/>
      <c r="AB984" s="14"/>
      <c r="AC984" s="14"/>
    </row>
    <row r="985" spans="1:34">
      <c r="A985" s="14">
        <f t="shared" si="65"/>
        <v>51295</v>
      </c>
      <c r="B985" s="22" t="str">
        <f t="shared" si="66"/>
        <v>201826141455</v>
      </c>
      <c r="C985" s="14" t="str">
        <f t="shared" si="63"/>
        <v>201826</v>
      </c>
      <c r="D985" s="14">
        <v>2018</v>
      </c>
      <c r="E985" s="14">
        <v>2</v>
      </c>
      <c r="F985" s="14">
        <v>6</v>
      </c>
      <c r="G985" s="14">
        <v>14</v>
      </c>
      <c r="H985" s="14">
        <v>14</v>
      </c>
      <c r="I985" s="14">
        <v>55</v>
      </c>
      <c r="J985" s="14">
        <v>62</v>
      </c>
      <c r="K985" s="14" t="s">
        <v>11</v>
      </c>
      <c r="L985" s="14" t="e">
        <f>IF(#REF!=#REF!,IF(K985="Stroke",IF(K986="Stroke",IF((J986-J985)&lt;0,1000+J986-J985,J986-J985),""),""),"")</f>
        <v>#REF!</v>
      </c>
      <c r="M985" s="14" t="s">
        <v>1</v>
      </c>
      <c r="N985" s="14" t="s">
        <v>2</v>
      </c>
      <c r="O985" s="14">
        <v>3</v>
      </c>
      <c r="P985" s="5" t="e">
        <f>IF(#REF!=#REF!,IF(K985="Stroke",IF(K986="Stroke",IF(#REF!=#REF!,IF(Q985=Q986,IF((J986-J985)&lt;0,1000+J986-J985-O985,J986-J985-O985),""),""),""),""),"")</f>
        <v>#REF!</v>
      </c>
      <c r="Q985" s="14">
        <v>1</v>
      </c>
      <c r="R985" s="5" t="e">
        <f>IF(#REF!&lt;&gt;#REF!,COUNTIFS($K$112:$K$1378,$K$112,#REF!,#REF!),"")</f>
        <v>#REF!</v>
      </c>
      <c r="S985" s="5" t="e">
        <f>IF(AND(#REF!&lt;&gt;#REF!,#REF!=#REF!,M985="positive",M986="negative"),1,"")</f>
        <v>#REF!</v>
      </c>
      <c r="T985" s="5" t="e">
        <f>IF(AND(#REF!=#REF!,K:K="stroke",M:M="positive",S985&lt;&gt;"1"),1,"")</f>
        <v>#REF!</v>
      </c>
      <c r="U985" s="5" t="e">
        <f>IF((AND(R985&lt;&gt;"",W985&lt;&gt;1,K:K="stroke",M:M="negative",#REF!=#REF!)),IF(W985&lt;&gt;0,"",1),"")</f>
        <v>#REF!</v>
      </c>
      <c r="V985" s="5" t="e">
        <f t="shared" si="64"/>
        <v>#REF!</v>
      </c>
      <c r="W985" s="5" t="e">
        <f>IF(#REF!&lt;&gt;#REF!,COUNTIFS($K$112:$K$1378,"up",#REF!,#REF!),"")</f>
        <v>#REF!</v>
      </c>
      <c r="X985" s="5" t="e">
        <f>IF(#REF!&lt;&gt;#REF!,COUNTIFS($K$112:$K$1378,"SRS",#REF!,#REF!),"")</f>
        <v>#REF!</v>
      </c>
      <c r="Y985" s="5" t="e">
        <f>IF(R985&lt;&gt;"",IF(R985=1,"",COUNTIFS($O$112:$O$1378,"&gt;40",#REF!,#REF!)),"")</f>
        <v>#REF!</v>
      </c>
      <c r="Z985" s="14" t="s">
        <v>134</v>
      </c>
      <c r="AA985" s="14"/>
      <c r="AB985" s="14"/>
      <c r="AC985" s="14"/>
      <c r="AD985" s="5"/>
      <c r="AE985" s="5"/>
      <c r="AF985" s="5"/>
      <c r="AG985" s="5"/>
      <c r="AH985" s="5"/>
    </row>
    <row r="986" spans="1:34">
      <c r="A986" s="31">
        <f t="shared" si="65"/>
        <v>51295</v>
      </c>
      <c r="B986" s="32" t="str">
        <f t="shared" si="66"/>
        <v>201826141455</v>
      </c>
      <c r="C986" s="31" t="str">
        <f t="shared" si="63"/>
        <v>201826</v>
      </c>
      <c r="D986" s="31">
        <v>2018</v>
      </c>
      <c r="E986" s="31">
        <v>2</v>
      </c>
      <c r="F986" s="31">
        <v>6</v>
      </c>
      <c r="G986" s="31">
        <v>14</v>
      </c>
      <c r="H986" s="31">
        <v>14</v>
      </c>
      <c r="I986" s="31">
        <v>55</v>
      </c>
      <c r="J986" s="31">
        <v>90</v>
      </c>
      <c r="K986" s="31" t="s">
        <v>109</v>
      </c>
      <c r="L986" s="31" t="e">
        <f>IF(#REF!=#REF!,IF(K986="Stroke",IF(K987="Stroke",IF((J987-J986)&lt;0,1000+J987-J986,J987-J986),""),""),"")</f>
        <v>#REF!</v>
      </c>
      <c r="M986" s="31" t="s">
        <v>1</v>
      </c>
      <c r="N986" s="31" t="s">
        <v>2</v>
      </c>
      <c r="O986" s="31">
        <v>0</v>
      </c>
      <c r="P986" s="1" t="e">
        <f>IF(#REF!=#REF!,IF(K986="Stroke",IF(K987="Stroke",IF(#REF!=#REF!,IF(Q986=Q987,IF((J987-J986)&lt;0,1000+J987-J986-O986,J987-J986-O986),""),""),""),""),"")</f>
        <v>#REF!</v>
      </c>
      <c r="Q986" s="31">
        <v>1</v>
      </c>
      <c r="R986" s="1" t="e">
        <f>IF(#REF!&lt;&gt;#REF!,COUNTIFS($K$112:$K$1378,$K$112,#REF!,#REF!),"")</f>
        <v>#REF!</v>
      </c>
      <c r="S986" s="1" t="e">
        <f>IF(AND(#REF!&lt;&gt;#REF!,#REF!=#REF!,M986="positive",M987="negative"),1,"")</f>
        <v>#REF!</v>
      </c>
      <c r="T986" s="1" t="e">
        <f>IF(AND(#REF!=#REF!,K:K="stroke",M:M="positive",S986&lt;&gt;"1"),1,"")</f>
        <v>#REF!</v>
      </c>
      <c r="U986" s="1" t="e">
        <f>IF((AND(R986&lt;&gt;"",W986&lt;&gt;1,K:K="stroke",M:M="negative",#REF!=#REF!)),IF(W986&lt;&gt;0,"",1),"")</f>
        <v>#REF!</v>
      </c>
      <c r="V986" s="1" t="e">
        <f t="shared" si="64"/>
        <v>#REF!</v>
      </c>
      <c r="W986" s="1" t="e">
        <f>IF(#REF!&lt;&gt;#REF!,COUNTIFS($K$112:$K$1378,"up",#REF!,#REF!),"")</f>
        <v>#REF!</v>
      </c>
      <c r="X986" s="1" t="e">
        <f>IF(#REF!&lt;&gt;#REF!,COUNTIFS($K$112:$K$1378,"SRS",#REF!,#REF!),"")</f>
        <v>#REF!</v>
      </c>
      <c r="Y986" s="1" t="e">
        <f>IF(R986&lt;&gt;"",IF(R986=1,"",COUNTIFS($O$112:$O$1378,"&gt;40",#REF!,#REF!)),"")</f>
        <v>#REF!</v>
      </c>
      <c r="Z986" s="31"/>
      <c r="AA986" s="31"/>
      <c r="AB986" s="31"/>
      <c r="AC986" s="31"/>
    </row>
    <row r="987" spans="1:34">
      <c r="A987" s="31">
        <f t="shared" si="65"/>
        <v>51295</v>
      </c>
      <c r="B987" s="32" t="str">
        <f t="shared" si="66"/>
        <v>201826141455</v>
      </c>
      <c r="C987" s="31" t="str">
        <f t="shared" si="63"/>
        <v>201826</v>
      </c>
      <c r="D987" s="31">
        <v>2018</v>
      </c>
      <c r="E987" s="31">
        <v>2</v>
      </c>
      <c r="F987" s="31">
        <v>6</v>
      </c>
      <c r="G987" s="31">
        <v>14</v>
      </c>
      <c r="H987" s="31">
        <v>14</v>
      </c>
      <c r="I987" s="31">
        <v>55</v>
      </c>
      <c r="J987" s="31">
        <v>124</v>
      </c>
      <c r="K987" s="31" t="s">
        <v>109</v>
      </c>
      <c r="L987" s="31" t="e">
        <f>IF(#REF!=#REF!,IF(K987="Stroke",IF(K988="Stroke",IF((J988-J987)&lt;0,1000+J988-J987,J988-J987),""),""),"")</f>
        <v>#REF!</v>
      </c>
      <c r="M987" s="31" t="s">
        <v>1</v>
      </c>
      <c r="N987" s="31" t="s">
        <v>2</v>
      </c>
      <c r="O987" s="31">
        <v>0</v>
      </c>
      <c r="P987" s="1" t="e">
        <f>IF(#REF!=#REF!,IF(K987="Stroke",IF(K988="Stroke",IF(#REF!=#REF!,IF(Q987=Q988,IF((J988-J987)&lt;0,1000+J988-J987-O987,J988-J987-O987),""),""),""),""),"")</f>
        <v>#REF!</v>
      </c>
      <c r="Q987" s="31">
        <v>1</v>
      </c>
      <c r="R987" s="1" t="e">
        <f>IF(#REF!&lt;&gt;#REF!,COUNTIFS($K$112:$K$1378,$K$112,#REF!,#REF!),"")</f>
        <v>#REF!</v>
      </c>
      <c r="S987" s="1" t="e">
        <f>IF(AND(#REF!&lt;&gt;#REF!,#REF!=#REF!,M987="positive",M988="negative"),1,"")</f>
        <v>#REF!</v>
      </c>
      <c r="T987" s="1" t="e">
        <f>IF(AND(#REF!=#REF!,K:K="stroke",M:M="positive",S987&lt;&gt;"1"),1,"")</f>
        <v>#REF!</v>
      </c>
      <c r="U987" s="1" t="e">
        <f>IF((AND(R987&lt;&gt;"",W987&lt;&gt;1,K:K="stroke",M:M="negative",#REF!=#REF!)),IF(W987&lt;&gt;0,"",1),"")</f>
        <v>#REF!</v>
      </c>
      <c r="V987" s="1" t="e">
        <f t="shared" si="64"/>
        <v>#REF!</v>
      </c>
      <c r="W987" s="1" t="e">
        <f>IF(#REF!&lt;&gt;#REF!,COUNTIFS($K$112:$K$1378,"up",#REF!,#REF!),"")</f>
        <v>#REF!</v>
      </c>
      <c r="X987" s="1" t="e">
        <f>IF(#REF!&lt;&gt;#REF!,COUNTIFS($K$112:$K$1378,"SRS",#REF!,#REF!),"")</f>
        <v>#REF!</v>
      </c>
      <c r="Y987" s="1" t="e">
        <f>IF(R987&lt;&gt;"",IF(R987=1,"",COUNTIFS($O$112:$O$1378,"&gt;40",#REF!,#REF!)),"")</f>
        <v>#REF!</v>
      </c>
      <c r="Z987" s="31"/>
      <c r="AA987" s="31"/>
      <c r="AB987" s="31"/>
      <c r="AC987" s="31"/>
    </row>
    <row r="988" spans="1:34">
      <c r="A988" s="31">
        <f t="shared" si="65"/>
        <v>51295</v>
      </c>
      <c r="B988" s="32" t="str">
        <f t="shared" si="66"/>
        <v>201826141455</v>
      </c>
      <c r="C988" s="31" t="str">
        <f t="shared" si="63"/>
        <v>201826</v>
      </c>
      <c r="D988" s="31">
        <v>2018</v>
      </c>
      <c r="E988" s="31">
        <v>2</v>
      </c>
      <c r="F988" s="31">
        <v>6</v>
      </c>
      <c r="G988" s="31">
        <v>14</v>
      </c>
      <c r="H988" s="31">
        <v>14</v>
      </c>
      <c r="I988" s="31">
        <v>55</v>
      </c>
      <c r="J988" s="31">
        <v>220</v>
      </c>
      <c r="K988" s="31" t="s">
        <v>109</v>
      </c>
      <c r="L988" s="31" t="e">
        <f>IF(#REF!=#REF!,IF(K988="Stroke",IF(K989="Stroke",IF((J989-J988)&lt;0,1000+J989-J988,J989-J988),""),""),"")</f>
        <v>#REF!</v>
      </c>
      <c r="M988" s="31" t="s">
        <v>1</v>
      </c>
      <c r="N988" s="31" t="s">
        <v>2</v>
      </c>
      <c r="O988" s="31">
        <v>0</v>
      </c>
      <c r="P988" s="1" t="e">
        <f>IF(#REF!=#REF!,IF(K988="Stroke",IF(K989="Stroke",IF(#REF!=#REF!,IF(Q988=Q989,IF((J989-J988)&lt;0,1000+J989-J988-O988,J989-J988-O988),""),""),""),""),"")</f>
        <v>#REF!</v>
      </c>
      <c r="Q988" s="31">
        <v>2</v>
      </c>
      <c r="R988" s="1" t="e">
        <f>IF(#REF!&lt;&gt;#REF!,COUNTIFS($K$112:$K$1378,$K$112,#REF!,#REF!),"")</f>
        <v>#REF!</v>
      </c>
      <c r="S988" s="1" t="e">
        <f>IF(AND(#REF!&lt;&gt;#REF!,#REF!=#REF!,M988="positive",M989="negative"),1,"")</f>
        <v>#REF!</v>
      </c>
      <c r="T988" s="1" t="e">
        <f>IF(AND(#REF!=#REF!,K:K="stroke",M:M="positive",S988&lt;&gt;"1"),1,"")</f>
        <v>#REF!</v>
      </c>
      <c r="U988" s="1" t="e">
        <f>IF((AND(R988&lt;&gt;"",W988&lt;&gt;1,K:K="stroke",M:M="negative",#REF!=#REF!)),IF(W988&lt;&gt;0,"",1),"")</f>
        <v>#REF!</v>
      </c>
      <c r="V988" s="1" t="e">
        <f t="shared" si="64"/>
        <v>#REF!</v>
      </c>
      <c r="W988" s="1" t="e">
        <f>IF(#REF!&lt;&gt;#REF!,COUNTIFS($K$112:$K$1378,"up",#REF!,#REF!),"")</f>
        <v>#REF!</v>
      </c>
      <c r="X988" s="1" t="e">
        <f>IF(#REF!&lt;&gt;#REF!,COUNTIFS($K$112:$K$1378,"SRS",#REF!,#REF!),"")</f>
        <v>#REF!</v>
      </c>
      <c r="Y988" s="1" t="e">
        <f>IF(R988&lt;&gt;"",IF(R988=1,"",COUNTIFS($O$112:$O$1378,"&gt;40",#REF!,#REF!)),"")</f>
        <v>#REF!</v>
      </c>
      <c r="Z988" s="31" t="s">
        <v>135</v>
      </c>
      <c r="AA988" s="31"/>
      <c r="AB988" s="31"/>
      <c r="AC988" s="31"/>
    </row>
    <row r="989" spans="1:34">
      <c r="A989" s="31">
        <f t="shared" si="65"/>
        <v>51295</v>
      </c>
      <c r="B989" s="32" t="str">
        <f t="shared" si="66"/>
        <v>201826141455</v>
      </c>
      <c r="C989" s="31" t="str">
        <f t="shared" si="63"/>
        <v>201826</v>
      </c>
      <c r="D989" s="31">
        <v>2018</v>
      </c>
      <c r="E989" s="31">
        <v>2</v>
      </c>
      <c r="F989" s="31">
        <v>6</v>
      </c>
      <c r="G989" s="31">
        <v>14</v>
      </c>
      <c r="H989" s="31">
        <v>14</v>
      </c>
      <c r="I989" s="31">
        <v>55</v>
      </c>
      <c r="J989" s="31">
        <v>245</v>
      </c>
      <c r="K989" s="31" t="s">
        <v>109</v>
      </c>
      <c r="L989" s="31" t="e">
        <f>IF(#REF!=#REF!,IF(K989="Stroke",IF(K990="Stroke",IF((J990-J989)&lt;0,1000+J990-J989,J990-J989),""),""),"")</f>
        <v>#REF!</v>
      </c>
      <c r="M989" s="31" t="s">
        <v>1</v>
      </c>
      <c r="N989" s="31" t="s">
        <v>2</v>
      </c>
      <c r="O989" s="31">
        <v>0</v>
      </c>
      <c r="P989" s="1" t="e">
        <f>IF(#REF!=#REF!,IF(K989="Stroke",IF(K990="Stroke",IF(#REF!=#REF!,IF(Q989=Q990,IF((J990-J989)&lt;0,1000+J990-J989-O989,J990-J989-O989),""),""),""),""),"")</f>
        <v>#REF!</v>
      </c>
      <c r="Q989" s="31">
        <v>2</v>
      </c>
      <c r="R989" s="1" t="e">
        <f>IF(#REF!&lt;&gt;#REF!,COUNTIFS($K$112:$K$1378,$K$112,#REF!,#REF!),"")</f>
        <v>#REF!</v>
      </c>
      <c r="S989" s="1" t="e">
        <f>IF(AND(#REF!&lt;&gt;#REF!,#REF!=#REF!,M989="positive",M990="negative"),1,"")</f>
        <v>#REF!</v>
      </c>
      <c r="T989" s="1" t="e">
        <f>IF(AND(#REF!=#REF!,K:K="stroke",M:M="positive",S989&lt;&gt;"1"),1,"")</f>
        <v>#REF!</v>
      </c>
      <c r="U989" s="1" t="e">
        <f>IF((AND(R989&lt;&gt;"",W989&lt;&gt;1,K:K="stroke",M:M="negative",#REF!=#REF!)),IF(W989&lt;&gt;0,"",1),"")</f>
        <v>#REF!</v>
      </c>
      <c r="V989" s="1" t="e">
        <f t="shared" si="64"/>
        <v>#REF!</v>
      </c>
      <c r="W989" s="1" t="e">
        <f>IF(#REF!&lt;&gt;#REF!,COUNTIFS($K$112:$K$1378,"up",#REF!,#REF!),"")</f>
        <v>#REF!</v>
      </c>
      <c r="X989" s="1" t="e">
        <f>IF(#REF!&lt;&gt;#REF!,COUNTIFS($K$112:$K$1378,"SRS",#REF!,#REF!),"")</f>
        <v>#REF!</v>
      </c>
      <c r="Y989" s="1" t="e">
        <f>IF(R989&lt;&gt;"",IF(R989=1,"",COUNTIFS($O$112:$O$1378,"&gt;40",#REF!,#REF!)),"")</f>
        <v>#REF!</v>
      </c>
      <c r="Z989" s="31" t="s">
        <v>136</v>
      </c>
      <c r="AA989" s="31"/>
      <c r="AB989" s="31"/>
      <c r="AC989" s="31"/>
    </row>
    <row r="990" spans="1:34">
      <c r="A990" s="31">
        <f t="shared" si="65"/>
        <v>51295</v>
      </c>
      <c r="B990" s="32" t="str">
        <f t="shared" si="66"/>
        <v>201826141455</v>
      </c>
      <c r="C990" s="31" t="str">
        <f t="shared" si="63"/>
        <v>201826</v>
      </c>
      <c r="D990" s="31">
        <v>2018</v>
      </c>
      <c r="E990" s="31">
        <v>2</v>
      </c>
      <c r="F990" s="31">
        <v>6</v>
      </c>
      <c r="G990" s="31">
        <v>14</v>
      </c>
      <c r="H990" s="31">
        <v>14</v>
      </c>
      <c r="I990" s="31">
        <v>55</v>
      </c>
      <c r="J990" s="31">
        <v>267</v>
      </c>
      <c r="K990" s="31" t="s">
        <v>109</v>
      </c>
      <c r="L990" s="31" t="e">
        <f>IF(#REF!=#REF!,IF(K990="Stroke",IF(K991="Stroke",IF((J991-J990)&lt;0,1000+J991-J990,J991-J990),""),""),"")</f>
        <v>#REF!</v>
      </c>
      <c r="M990" s="31" t="s">
        <v>1</v>
      </c>
      <c r="N990" s="31" t="s">
        <v>2</v>
      </c>
      <c r="O990" s="31">
        <v>0</v>
      </c>
      <c r="P990" s="1" t="e">
        <f>IF(#REF!=#REF!,IF(K990="Stroke",IF(K991="Stroke",IF(#REF!=#REF!,IF(Q990=Q991,IF((J991-J990)&lt;0,1000+J991-J990-O990,J991-J990-O990),""),""),""),""),"")</f>
        <v>#REF!</v>
      </c>
      <c r="Q990" s="31">
        <v>2</v>
      </c>
      <c r="R990" s="1" t="e">
        <f>IF(#REF!&lt;&gt;#REF!,COUNTIFS($K$112:$K$1378,$K$112,#REF!,#REF!),"")</f>
        <v>#REF!</v>
      </c>
      <c r="S990" s="1" t="e">
        <f>IF(AND(#REF!&lt;&gt;#REF!,#REF!=#REF!,M990="positive",M991="negative"),1,"")</f>
        <v>#REF!</v>
      </c>
      <c r="T990" s="1" t="e">
        <f>IF(AND(#REF!=#REF!,K:K="stroke",M:M="positive",S990&lt;&gt;"1"),1,"")</f>
        <v>#REF!</v>
      </c>
      <c r="U990" s="1" t="e">
        <f>IF((AND(R990&lt;&gt;"",W990&lt;&gt;1,K:K="stroke",M:M="negative",#REF!=#REF!)),IF(W990&lt;&gt;0,"",1),"")</f>
        <v>#REF!</v>
      </c>
      <c r="V990" s="1" t="e">
        <f t="shared" si="64"/>
        <v>#REF!</v>
      </c>
      <c r="W990" s="1" t="e">
        <f>IF(#REF!&lt;&gt;#REF!,COUNTIFS($K$112:$K$1378,"up",#REF!,#REF!),"")</f>
        <v>#REF!</v>
      </c>
      <c r="X990" s="1" t="e">
        <f>IF(#REF!&lt;&gt;#REF!,COUNTIFS($K$112:$K$1378,"SRS",#REF!,#REF!),"")</f>
        <v>#REF!</v>
      </c>
      <c r="Y990" s="1" t="e">
        <f>IF(R990&lt;&gt;"",IF(R990=1,"",COUNTIFS($O$112:$O$1378,"&gt;40",#REF!,#REF!)),"")</f>
        <v>#REF!</v>
      </c>
      <c r="Z990" s="31" t="s">
        <v>136</v>
      </c>
      <c r="AA990" s="31"/>
      <c r="AB990" s="31"/>
      <c r="AC990" s="31"/>
    </row>
    <row r="991" spans="1:34">
      <c r="A991" s="31">
        <f t="shared" si="65"/>
        <v>51295</v>
      </c>
      <c r="B991" s="32" t="str">
        <f t="shared" si="66"/>
        <v>201826141455</v>
      </c>
      <c r="C991" s="31" t="str">
        <f t="shared" si="63"/>
        <v>201826</v>
      </c>
      <c r="D991" s="31">
        <v>2018</v>
      </c>
      <c r="E991" s="31">
        <v>2</v>
      </c>
      <c r="F991" s="31">
        <v>6</v>
      </c>
      <c r="G991" s="31">
        <v>14</v>
      </c>
      <c r="H991" s="31">
        <v>14</v>
      </c>
      <c r="I991" s="31">
        <v>55</v>
      </c>
      <c r="J991" s="31">
        <v>285</v>
      </c>
      <c r="K991" s="31" t="s">
        <v>109</v>
      </c>
      <c r="L991" s="31" t="e">
        <f>IF(#REF!=#REF!,IF(K991="Stroke",IF(K992="Stroke",IF((J992-J991)&lt;0,1000+J992-J991,J992-J991),""),""),"")</f>
        <v>#REF!</v>
      </c>
      <c r="M991" s="31" t="s">
        <v>1</v>
      </c>
      <c r="N991" s="31" t="s">
        <v>2</v>
      </c>
      <c r="O991" s="31">
        <v>0</v>
      </c>
      <c r="P991" s="1" t="e">
        <f>IF(#REF!=#REF!,IF(K991="Stroke",IF(K992="Stroke",IF(#REF!=#REF!,IF(Q991=Q992,IF((J992-J991)&lt;0,1000+J992-J991-O991,J992-J991-O991),""),""),""),""),"")</f>
        <v>#REF!</v>
      </c>
      <c r="Q991" s="31">
        <v>2</v>
      </c>
      <c r="R991" s="1" t="e">
        <f>IF(#REF!&lt;&gt;#REF!,COUNTIFS($K$112:$K$1378,$K$112,#REF!,#REF!),"")</f>
        <v>#REF!</v>
      </c>
      <c r="S991" s="1" t="e">
        <f>IF(AND(#REF!&lt;&gt;#REF!,#REF!=#REF!,M991="positive",M992="negative"),1,"")</f>
        <v>#REF!</v>
      </c>
      <c r="T991" s="1" t="e">
        <f>IF(AND(#REF!=#REF!,K:K="stroke",M:M="positive",S991&lt;&gt;"1"),1,"")</f>
        <v>#REF!</v>
      </c>
      <c r="U991" s="1" t="e">
        <f>IF((AND(R991&lt;&gt;"",W991&lt;&gt;1,K:K="stroke",M:M="negative",#REF!=#REF!)),IF(W991&lt;&gt;0,"",1),"")</f>
        <v>#REF!</v>
      </c>
      <c r="V991" s="1" t="e">
        <f t="shared" si="64"/>
        <v>#REF!</v>
      </c>
      <c r="W991" s="1" t="e">
        <f>IF(#REF!&lt;&gt;#REF!,COUNTIFS($K$112:$K$1378,"up",#REF!,#REF!),"")</f>
        <v>#REF!</v>
      </c>
      <c r="X991" s="1" t="e">
        <f>IF(#REF!&lt;&gt;#REF!,COUNTIFS($K$112:$K$1378,"SRS",#REF!,#REF!),"")</f>
        <v>#REF!</v>
      </c>
      <c r="Y991" s="1" t="e">
        <f>IF(R991&lt;&gt;"",IF(R991=1,"",COUNTIFS($O$112:$O$1378,"&gt;40",#REF!,#REF!)),"")</f>
        <v>#REF!</v>
      </c>
      <c r="Z991" s="31" t="s">
        <v>136</v>
      </c>
      <c r="AA991" s="31"/>
      <c r="AB991" s="31"/>
      <c r="AC991" s="31"/>
    </row>
    <row r="992" spans="1:34">
      <c r="A992" s="31">
        <f t="shared" si="65"/>
        <v>51295</v>
      </c>
      <c r="B992" s="32" t="str">
        <f t="shared" si="66"/>
        <v>201826141455</v>
      </c>
      <c r="C992" s="31" t="str">
        <f t="shared" si="63"/>
        <v>201826</v>
      </c>
      <c r="D992" s="31">
        <v>2018</v>
      </c>
      <c r="E992" s="31">
        <v>2</v>
      </c>
      <c r="F992" s="31">
        <v>6</v>
      </c>
      <c r="G992" s="31">
        <v>14</v>
      </c>
      <c r="H992" s="31">
        <v>14</v>
      </c>
      <c r="I992" s="31">
        <v>55</v>
      </c>
      <c r="J992" s="31">
        <v>289</v>
      </c>
      <c r="K992" s="31" t="s">
        <v>11</v>
      </c>
      <c r="L992" s="31" t="e">
        <f>IF(#REF!=#REF!,IF(K992="Stroke",IF(K993="Stroke",IF((J993-J992)&lt;0,1000+J993-J992,J993-J992),""),""),"")</f>
        <v>#REF!</v>
      </c>
      <c r="M992" s="31" t="s">
        <v>1</v>
      </c>
      <c r="N992" s="31" t="s">
        <v>2</v>
      </c>
      <c r="O992" s="31">
        <v>13</v>
      </c>
      <c r="P992" s="1" t="e">
        <f>IF(#REF!=#REF!,IF(K992="Stroke",IF(K993="Stroke",IF(#REF!=#REF!,IF(Q992=Q993,IF((J993-J992)&lt;0,1000+J993-J992-O992,J993-J992-O992),""),""),""),""),"")</f>
        <v>#REF!</v>
      </c>
      <c r="Q992" s="31">
        <v>2</v>
      </c>
      <c r="R992" s="1" t="e">
        <f>IF(#REF!&lt;&gt;#REF!,COUNTIFS($K$112:$K$1378,$K$112,#REF!,#REF!),"")</f>
        <v>#REF!</v>
      </c>
      <c r="S992" s="1" t="e">
        <f>IF(AND(#REF!&lt;&gt;#REF!,#REF!=#REF!,M992="positive",M993="negative"),1,"")</f>
        <v>#REF!</v>
      </c>
      <c r="T992" s="1" t="e">
        <f>IF(AND(#REF!=#REF!,K:K="stroke",M:M="positive",S992&lt;&gt;"1"),1,"")</f>
        <v>#REF!</v>
      </c>
      <c r="U992" s="1" t="e">
        <f>IF((AND(R992&lt;&gt;"",W992&lt;&gt;1,K:K="stroke",M:M="negative",#REF!=#REF!)),IF(W992&lt;&gt;0,"",1),"")</f>
        <v>#REF!</v>
      </c>
      <c r="V992" s="1" t="e">
        <f t="shared" si="64"/>
        <v>#REF!</v>
      </c>
      <c r="W992" s="1" t="e">
        <f>IF(#REF!&lt;&gt;#REF!,COUNTIFS($K$112:$K$1378,"up",#REF!,#REF!),"")</f>
        <v>#REF!</v>
      </c>
      <c r="X992" s="1" t="e">
        <f>IF(#REF!&lt;&gt;#REF!,COUNTIFS($K$112:$K$1378,"SRS",#REF!,#REF!),"")</f>
        <v>#REF!</v>
      </c>
      <c r="Y992" s="1" t="e">
        <f>IF(R992&lt;&gt;"",IF(R992=1,"",COUNTIFS($O$112:$O$1378,"&gt;40",#REF!,#REF!)),"")</f>
        <v>#REF!</v>
      </c>
      <c r="Z992" s="31" t="s">
        <v>137</v>
      </c>
      <c r="AA992" s="31"/>
      <c r="AB992" s="31"/>
      <c r="AC992" s="31"/>
    </row>
    <row r="993" spans="1:34">
      <c r="A993" s="31">
        <f t="shared" si="65"/>
        <v>51295</v>
      </c>
      <c r="B993" s="32" t="str">
        <f t="shared" si="66"/>
        <v>201826141455</v>
      </c>
      <c r="C993" s="31" t="str">
        <f t="shared" ref="C993:C1056" si="67">CONCATENATE(D993,E993,F993)</f>
        <v>201826</v>
      </c>
      <c r="D993" s="31">
        <v>2018</v>
      </c>
      <c r="E993" s="31">
        <v>2</v>
      </c>
      <c r="F993" s="31">
        <v>6</v>
      </c>
      <c r="G993" s="31">
        <v>14</v>
      </c>
      <c r="H993" s="31">
        <v>14</v>
      </c>
      <c r="I993" s="31">
        <v>55</v>
      </c>
      <c r="J993" s="31">
        <v>353</v>
      </c>
      <c r="K993" s="31" t="s">
        <v>11</v>
      </c>
      <c r="L993" s="31" t="e">
        <f>IF(#REF!=#REF!,IF(K993="Stroke",IF(K994="Stroke",IF((J994-J993)&lt;0,1000+J994-J993,J994-J993),""),""),"")</f>
        <v>#REF!</v>
      </c>
      <c r="M993" s="31" t="s">
        <v>1</v>
      </c>
      <c r="N993" s="31" t="s">
        <v>2</v>
      </c>
      <c r="O993" s="31">
        <v>7</v>
      </c>
      <c r="P993" s="1" t="e">
        <f>IF(#REF!=#REF!,IF(K993="Stroke",IF(K994="Stroke",IF(#REF!=#REF!,IF(Q993=Q994,IF((J994-J993)&lt;0,1000+J994-J993-O993,J994-J993-O993),""),""),""),""),"")</f>
        <v>#REF!</v>
      </c>
      <c r="Q993" s="31">
        <v>2</v>
      </c>
      <c r="R993" s="1" t="e">
        <f>IF(#REF!&lt;&gt;#REF!,COUNTIFS($K$112:$K$1378,$K$112,#REF!,#REF!),"")</f>
        <v>#REF!</v>
      </c>
      <c r="S993" s="1" t="e">
        <f>IF(AND(#REF!&lt;&gt;#REF!,#REF!=#REF!,M993="positive",M994="negative"),1,"")</f>
        <v>#REF!</v>
      </c>
      <c r="T993" s="1" t="e">
        <f>IF(AND(#REF!=#REF!,K:K="stroke",M:M="positive",S993&lt;&gt;"1"),1,"")</f>
        <v>#REF!</v>
      </c>
      <c r="U993" s="1" t="e">
        <f>IF((AND(R993&lt;&gt;"",W993&lt;&gt;1,K:K="stroke",M:M="negative",#REF!=#REF!)),IF(W993&lt;&gt;0,"",1),"")</f>
        <v>#REF!</v>
      </c>
      <c r="V993" s="1" t="e">
        <f t="shared" si="64"/>
        <v>#REF!</v>
      </c>
      <c r="W993" s="1" t="e">
        <f>IF(#REF!&lt;&gt;#REF!,COUNTIFS($K$112:$K$1378,"up",#REF!,#REF!),"")</f>
        <v>#REF!</v>
      </c>
      <c r="X993" s="1" t="e">
        <f>IF(#REF!&lt;&gt;#REF!,COUNTIFS($K$112:$K$1378,"SRS",#REF!,#REF!),"")</f>
        <v>#REF!</v>
      </c>
      <c r="Y993" s="1" t="e">
        <f>IF(R993&lt;&gt;"",IF(R993=1,"",COUNTIFS($O$112:$O$1378,"&gt;40",#REF!,#REF!)),"")</f>
        <v>#REF!</v>
      </c>
      <c r="Z993" s="31"/>
      <c r="AA993" s="31"/>
      <c r="AB993" s="31"/>
      <c r="AC993" s="31"/>
    </row>
    <row r="994" spans="1:34">
      <c r="A994" s="31">
        <f t="shared" si="65"/>
        <v>51295</v>
      </c>
      <c r="B994" s="32" t="str">
        <f t="shared" si="66"/>
        <v>201826141455</v>
      </c>
      <c r="C994" s="31" t="str">
        <f t="shared" si="67"/>
        <v>201826</v>
      </c>
      <c r="D994" s="31">
        <v>2018</v>
      </c>
      <c r="E994" s="31">
        <v>2</v>
      </c>
      <c r="F994" s="31">
        <v>6</v>
      </c>
      <c r="G994" s="31">
        <v>14</v>
      </c>
      <c r="H994" s="31">
        <v>14</v>
      </c>
      <c r="I994" s="31">
        <v>55</v>
      </c>
      <c r="J994" s="31">
        <v>382</v>
      </c>
      <c r="K994" s="31" t="s">
        <v>11</v>
      </c>
      <c r="L994" s="31" t="e">
        <f>IF(#REF!=#REF!,IF(K994="Stroke",IF(K995="Stroke",IF((J995-J994)&lt;0,1000+J995-J994,J995-J994),""),""),"")</f>
        <v>#REF!</v>
      </c>
      <c r="M994" s="31" t="s">
        <v>1</v>
      </c>
      <c r="N994" s="31" t="s">
        <v>2</v>
      </c>
      <c r="O994" s="31">
        <v>11</v>
      </c>
      <c r="P994" s="1" t="e">
        <f>IF(#REF!=#REF!,IF(K994="Stroke",IF(K995="Stroke",IF(#REF!=#REF!,IF(Q994=Q995,IF((J995-J994)&lt;0,1000+J995-J994-O994,J995-J994-O994),""),""),""),""),"")</f>
        <v>#REF!</v>
      </c>
      <c r="Q994" s="31">
        <v>3</v>
      </c>
      <c r="R994" s="1" t="e">
        <f>IF(#REF!&lt;&gt;#REF!,COUNTIFS($K$112:$K$1378,$K$112,#REF!,#REF!),"")</f>
        <v>#REF!</v>
      </c>
      <c r="S994" s="1" t="e">
        <f>IF(AND(#REF!&lt;&gt;#REF!,#REF!=#REF!,M994="positive",M995="negative"),1,"")</f>
        <v>#REF!</v>
      </c>
      <c r="T994" s="1" t="e">
        <f>IF(AND(#REF!=#REF!,K:K="stroke",M:M="positive",S994&lt;&gt;"1"),1,"")</f>
        <v>#REF!</v>
      </c>
      <c r="U994" s="1" t="e">
        <f>IF((AND(R994&lt;&gt;"",W994&lt;&gt;1,K:K="stroke",M:M="negative",#REF!=#REF!)),IF(W994&lt;&gt;0,"",1),"")</f>
        <v>#REF!</v>
      </c>
      <c r="V994" s="1" t="e">
        <f t="shared" si="64"/>
        <v>#REF!</v>
      </c>
      <c r="W994" s="1" t="e">
        <f>IF(#REF!&lt;&gt;#REF!,COUNTIFS($K$112:$K$1378,"up",#REF!,#REF!),"")</f>
        <v>#REF!</v>
      </c>
      <c r="X994" s="1" t="e">
        <f>IF(#REF!&lt;&gt;#REF!,COUNTIFS($K$112:$K$1378,"SRS",#REF!,#REF!),"")</f>
        <v>#REF!</v>
      </c>
      <c r="Y994" s="1" t="e">
        <f>IF(R994&lt;&gt;"",IF(R994=1,"",COUNTIFS($O$112:$O$1378,"&gt;40",#REF!,#REF!)),"")</f>
        <v>#REF!</v>
      </c>
      <c r="Z994" s="31" t="s">
        <v>138</v>
      </c>
      <c r="AA994" s="31"/>
      <c r="AB994" s="31"/>
      <c r="AC994" s="31"/>
    </row>
    <row r="995" spans="1:34">
      <c r="A995" s="31">
        <f t="shared" si="65"/>
        <v>51295</v>
      </c>
      <c r="B995" s="32" t="str">
        <f t="shared" si="66"/>
        <v>201826141455</v>
      </c>
      <c r="C995" s="31" t="str">
        <f t="shared" si="67"/>
        <v>201826</v>
      </c>
      <c r="D995" s="31">
        <v>2018</v>
      </c>
      <c r="E995" s="31">
        <v>2</v>
      </c>
      <c r="F995" s="31">
        <v>6</v>
      </c>
      <c r="G995" s="31">
        <v>14</v>
      </c>
      <c r="H995" s="31">
        <v>14</v>
      </c>
      <c r="I995" s="31">
        <v>55</v>
      </c>
      <c r="J995" s="31">
        <v>423</v>
      </c>
      <c r="K995" s="31" t="s">
        <v>11</v>
      </c>
      <c r="L995" s="31" t="e">
        <f>IF(#REF!=#REF!,IF(K995="Stroke",IF(K996="Stroke",IF((J996-J995)&lt;0,1000+J996-J995,J996-J995),""),""),"")</f>
        <v>#REF!</v>
      </c>
      <c r="M995" s="31" t="s">
        <v>1</v>
      </c>
      <c r="N995" s="31" t="s">
        <v>2</v>
      </c>
      <c r="O995" s="31">
        <v>14</v>
      </c>
      <c r="P995" s="1" t="e">
        <f>IF(#REF!=#REF!,IF(K995="Stroke",IF(K996="Stroke",IF(#REF!=#REF!,IF(Q995=Q996,IF((J996-J995)&lt;0,1000+J996-J995-O995,J996-J995-O995),""),""),""),""),"")</f>
        <v>#REF!</v>
      </c>
      <c r="Q995" s="31">
        <v>3</v>
      </c>
      <c r="R995" s="1" t="e">
        <f>IF(#REF!&lt;&gt;#REF!,COUNTIFS($K$112:$K$1378,$K$112,#REF!,#REF!),"")</f>
        <v>#REF!</v>
      </c>
      <c r="S995" s="1" t="e">
        <f>IF(AND(#REF!&lt;&gt;#REF!,#REF!=#REF!,M995="positive",M996="negative"),1,"")</f>
        <v>#REF!</v>
      </c>
      <c r="T995" s="1" t="e">
        <f>IF(AND(#REF!=#REF!,K:K="stroke",M:M="positive",S995&lt;&gt;"1"),1,"")</f>
        <v>#REF!</v>
      </c>
      <c r="U995" s="1" t="e">
        <f>IF((AND(R995&lt;&gt;"",W995&lt;&gt;1,K:K="stroke",M:M="negative",#REF!=#REF!)),IF(W995&lt;&gt;0,"",1),"")</f>
        <v>#REF!</v>
      </c>
      <c r="V995" s="1" t="e">
        <f t="shared" si="64"/>
        <v>#REF!</v>
      </c>
      <c r="W995" s="1" t="e">
        <f>IF(#REF!&lt;&gt;#REF!,COUNTIFS($K$112:$K$1378,"up",#REF!,#REF!),"")</f>
        <v>#REF!</v>
      </c>
      <c r="X995" s="1" t="e">
        <f>IF(#REF!&lt;&gt;#REF!,COUNTIFS($K$112:$K$1378,"SRS",#REF!,#REF!),"")</f>
        <v>#REF!</v>
      </c>
      <c r="Y995" s="1" t="e">
        <f>IF(R995&lt;&gt;"",IF(R995=1,"",COUNTIFS($O$112:$O$1378,"&gt;40",#REF!,#REF!)),"")</f>
        <v>#REF!</v>
      </c>
      <c r="Z995" s="31"/>
      <c r="AA995" s="31"/>
      <c r="AB995" s="31"/>
      <c r="AC995" s="31"/>
    </row>
    <row r="996" spans="1:34">
      <c r="A996" s="31">
        <f t="shared" si="65"/>
        <v>51295</v>
      </c>
      <c r="B996" s="32" t="str">
        <f t="shared" si="66"/>
        <v>201826141455</v>
      </c>
      <c r="C996" s="31" t="str">
        <f t="shared" si="67"/>
        <v>201826</v>
      </c>
      <c r="D996" s="31">
        <v>2018</v>
      </c>
      <c r="E996" s="31">
        <v>2</v>
      </c>
      <c r="F996" s="31">
        <v>6</v>
      </c>
      <c r="G996" s="31">
        <v>14</v>
      </c>
      <c r="H996" s="31">
        <v>14</v>
      </c>
      <c r="I996" s="31">
        <v>55</v>
      </c>
      <c r="J996" s="31">
        <v>532</v>
      </c>
      <c r="K996" s="31" t="s">
        <v>11</v>
      </c>
      <c r="L996" s="31" t="e">
        <f>IF(#REF!=#REF!,IF(K996="Stroke",IF(K997="Stroke",IF((J997-J996)&lt;0,1000+J997-J996,J997-J996),""),""),"")</f>
        <v>#REF!</v>
      </c>
      <c r="M996" s="31" t="s">
        <v>1</v>
      </c>
      <c r="N996" s="31" t="s">
        <v>2</v>
      </c>
      <c r="O996" s="31">
        <v>10</v>
      </c>
      <c r="P996" s="1" t="e">
        <f>IF(#REF!=#REF!,IF(K996="Stroke",IF(K997="Stroke",IF(#REF!=#REF!,IF(Q996=Q997,IF((J997-J996)&lt;0,1000+J997-J996-O996,J997-J996-O996),""),""),""),""),"")</f>
        <v>#REF!</v>
      </c>
      <c r="Q996" s="31">
        <v>3</v>
      </c>
      <c r="R996" s="1" t="e">
        <f>IF(#REF!&lt;&gt;#REF!,COUNTIFS($K$112:$K$1378,$K$112,#REF!,#REF!),"")</f>
        <v>#REF!</v>
      </c>
      <c r="S996" s="1" t="e">
        <f>IF(AND(#REF!&lt;&gt;#REF!,#REF!=#REF!,M996="positive",M997="negative"),1,"")</f>
        <v>#REF!</v>
      </c>
      <c r="T996" s="1" t="e">
        <f>IF(AND(#REF!=#REF!,K:K="stroke",M:M="positive",S996&lt;&gt;"1"),1,"")</f>
        <v>#REF!</v>
      </c>
      <c r="U996" s="1" t="e">
        <f>IF((AND(R996&lt;&gt;"",W996&lt;&gt;1,K:K="stroke",M:M="negative",#REF!=#REF!)),IF(W996&lt;&gt;0,"",1),"")</f>
        <v>#REF!</v>
      </c>
      <c r="V996" s="1" t="e">
        <f t="shared" si="64"/>
        <v>#REF!</v>
      </c>
      <c r="W996" s="1" t="e">
        <f>IF(#REF!&lt;&gt;#REF!,COUNTIFS($K$112:$K$1378,"up",#REF!,#REF!),"")</f>
        <v>#REF!</v>
      </c>
      <c r="X996" s="1" t="e">
        <f>IF(#REF!&lt;&gt;#REF!,COUNTIFS($K$112:$K$1378,"SRS",#REF!,#REF!),"")</f>
        <v>#REF!</v>
      </c>
      <c r="Y996" s="1" t="e">
        <f>IF(R996&lt;&gt;"",IF(R996=1,"",COUNTIFS($O$112:$O$1378,"&gt;40",#REF!,#REF!)),"")</f>
        <v>#REF!</v>
      </c>
      <c r="Z996" s="31"/>
      <c r="AA996" s="31"/>
      <c r="AB996" s="31"/>
      <c r="AC996" s="31"/>
    </row>
    <row r="997" spans="1:34" s="5" customFormat="1">
      <c r="A997" s="31">
        <f t="shared" si="65"/>
        <v>51295</v>
      </c>
      <c r="B997" s="32" t="str">
        <f t="shared" si="66"/>
        <v>201826141455</v>
      </c>
      <c r="C997" s="31" t="str">
        <f t="shared" si="67"/>
        <v>201826</v>
      </c>
      <c r="D997" s="31">
        <v>2018</v>
      </c>
      <c r="E997" s="31">
        <v>2</v>
      </c>
      <c r="F997" s="31">
        <v>6</v>
      </c>
      <c r="G997" s="31">
        <v>14</v>
      </c>
      <c r="H997" s="31">
        <v>14</v>
      </c>
      <c r="I997" s="31">
        <v>55</v>
      </c>
      <c r="J997" s="31">
        <v>560</v>
      </c>
      <c r="K997" s="31" t="s">
        <v>11</v>
      </c>
      <c r="L997" s="31" t="e">
        <f>IF(#REF!=#REF!,IF(K997="Stroke",IF(K998="Stroke",IF((J998-J997)&lt;0,1000+J998-J997,J998-J997),""),""),"")</f>
        <v>#REF!</v>
      </c>
      <c r="M997" s="31" t="s">
        <v>1</v>
      </c>
      <c r="N997" s="31" t="s">
        <v>2</v>
      </c>
      <c r="O997" s="31">
        <v>4</v>
      </c>
      <c r="P997" s="1" t="e">
        <f>IF(#REF!=#REF!,IF(K997="Stroke",IF(K998="Stroke",IF(#REF!=#REF!,IF(Q997=Q998,IF((J998-J997)&lt;0,1000+J998-J997-O997,J998-J997-O997),""),""),""),""),"")</f>
        <v>#REF!</v>
      </c>
      <c r="Q997" s="31">
        <v>3</v>
      </c>
      <c r="R997" s="1" t="e">
        <f>IF(#REF!&lt;&gt;#REF!,COUNTIFS($K$112:$K$1378,$K$112,#REF!,#REF!),"")</f>
        <v>#REF!</v>
      </c>
      <c r="S997" s="1" t="e">
        <f>IF(AND(#REF!&lt;&gt;#REF!,#REF!=#REF!,M997="positive",M998="negative"),1,"")</f>
        <v>#REF!</v>
      </c>
      <c r="T997" s="1" t="e">
        <f>IF(AND(#REF!=#REF!,K:K="stroke",M:M="positive",S997&lt;&gt;"1"),1,"")</f>
        <v>#REF!</v>
      </c>
      <c r="U997" s="1" t="e">
        <f>IF((AND(R997&lt;&gt;"",W997&lt;&gt;1,K:K="stroke",M:M="negative",#REF!=#REF!)),IF(W997&lt;&gt;0,"",1),"")</f>
        <v>#REF!</v>
      </c>
      <c r="V997" s="1" t="e">
        <f t="shared" si="64"/>
        <v>#REF!</v>
      </c>
      <c r="W997" s="1" t="e">
        <f>IF(#REF!&lt;&gt;#REF!,COUNTIFS($K$112:$K$1378,"up",#REF!,#REF!),"")</f>
        <v>#REF!</v>
      </c>
      <c r="X997" s="1" t="e">
        <f>IF(#REF!&lt;&gt;#REF!,COUNTIFS($K$112:$K$1378,"SRS",#REF!,#REF!),"")</f>
        <v>#REF!</v>
      </c>
      <c r="Y997" s="1" t="e">
        <f>IF(R997&lt;&gt;"",IF(R997=1,"",COUNTIFS($O$112:$O$1378,"&gt;40",#REF!,#REF!)),"")</f>
        <v>#REF!</v>
      </c>
      <c r="Z997" s="31"/>
      <c r="AA997" s="31"/>
      <c r="AB997" s="31"/>
      <c r="AC997" s="31"/>
      <c r="AD997" s="1"/>
      <c r="AE997" s="1"/>
      <c r="AF997" s="1"/>
      <c r="AG997" s="1"/>
      <c r="AH997" s="1"/>
    </row>
    <row r="998" spans="1:34">
      <c r="A998" s="14">
        <f t="shared" si="65"/>
        <v>51846</v>
      </c>
      <c r="B998" s="22" t="str">
        <f t="shared" si="66"/>
        <v>20182614246</v>
      </c>
      <c r="C998" s="14" t="str">
        <f t="shared" si="67"/>
        <v>201826</v>
      </c>
      <c r="D998" s="14">
        <v>2018</v>
      </c>
      <c r="E998" s="14">
        <v>2</v>
      </c>
      <c r="F998" s="14">
        <v>6</v>
      </c>
      <c r="G998" s="14">
        <v>14</v>
      </c>
      <c r="H998" s="14">
        <v>24</v>
      </c>
      <c r="I998" s="14">
        <v>6</v>
      </c>
      <c r="J998" s="14">
        <v>993</v>
      </c>
      <c r="K998" s="14" t="s">
        <v>11</v>
      </c>
      <c r="L998" s="14" t="e">
        <f>IF(#REF!=#REF!,IF(K998="Stroke",IF(K999="Stroke",IF((J999-J998)&lt;0,1000+J999-J998,J999-J998),""),""),"")</f>
        <v>#REF!</v>
      </c>
      <c r="M998" s="14" t="s">
        <v>1</v>
      </c>
      <c r="N998" s="14" t="s">
        <v>2</v>
      </c>
      <c r="O998" s="14">
        <v>3</v>
      </c>
      <c r="P998" s="5" t="e">
        <f>IF(#REF!=#REF!,IF(K998="Stroke",IF(K999="Stroke",IF(#REF!=#REF!,IF(Q998=Q999,IF((J999-J998)&lt;0,1000+J999-J998-O998,J999-J998-O998),""),""),""),""),"")</f>
        <v>#REF!</v>
      </c>
      <c r="Q998" s="14">
        <v>1</v>
      </c>
      <c r="R998" s="5" t="e">
        <f>IF(#REF!&lt;&gt;#REF!,COUNTIFS($K$112:$K$1378,$K$112,#REF!,#REF!),"")</f>
        <v>#REF!</v>
      </c>
      <c r="S998" s="5" t="e">
        <f>IF(AND(#REF!&lt;&gt;#REF!,#REF!=#REF!,M998="positive",M999="negative"),1,"")</f>
        <v>#REF!</v>
      </c>
      <c r="T998" s="5" t="e">
        <f>IF(AND(#REF!=#REF!,K:K="stroke",M:M="positive",S998&lt;&gt;"1"),1,"")</f>
        <v>#REF!</v>
      </c>
      <c r="U998" s="5" t="e">
        <f>IF((AND(R998&lt;&gt;"",W998&lt;&gt;1,K:K="stroke",M:M="negative",#REF!=#REF!)),IF(W998&lt;&gt;0,"",1),"")</f>
        <v>#REF!</v>
      </c>
      <c r="V998" s="5" t="e">
        <f t="shared" si="64"/>
        <v>#REF!</v>
      </c>
      <c r="W998" s="5" t="e">
        <f>IF(#REF!&lt;&gt;#REF!,COUNTIFS($K$112:$K$1378,"up",#REF!,#REF!),"")</f>
        <v>#REF!</v>
      </c>
      <c r="X998" s="5" t="e">
        <f>IF(#REF!&lt;&gt;#REF!,COUNTIFS($K$112:$K$1378,"SRS",#REF!,#REF!),"")</f>
        <v>#REF!</v>
      </c>
      <c r="Y998" s="5" t="e">
        <f>IF(R998&lt;&gt;"",IF(R998=1,"",COUNTIFS($O$112:$O$1378,"&gt;40",#REF!,#REF!)),"")</f>
        <v>#REF!</v>
      </c>
      <c r="Z998" s="14"/>
      <c r="AA998" s="14"/>
      <c r="AB998" s="14"/>
      <c r="AC998" s="14"/>
      <c r="AD998" s="5"/>
      <c r="AE998" s="5"/>
      <c r="AF998" s="5"/>
      <c r="AG998" s="5"/>
      <c r="AH998" s="5"/>
    </row>
    <row r="999" spans="1:34">
      <c r="A999" s="31">
        <f t="shared" si="65"/>
        <v>51847</v>
      </c>
      <c r="B999" s="32" t="str">
        <f t="shared" si="66"/>
        <v>20182614247</v>
      </c>
      <c r="C999" s="31" t="str">
        <f t="shared" si="67"/>
        <v>201826</v>
      </c>
      <c r="D999" s="31">
        <v>2018</v>
      </c>
      <c r="E999" s="31">
        <v>2</v>
      </c>
      <c r="F999" s="31">
        <v>6</v>
      </c>
      <c r="G999" s="31">
        <v>14</v>
      </c>
      <c r="H999" s="31">
        <v>24</v>
      </c>
      <c r="I999" s="31">
        <v>7</v>
      </c>
      <c r="J999" s="31">
        <v>11</v>
      </c>
      <c r="K999" s="31" t="s">
        <v>11</v>
      </c>
      <c r="L999" s="31" t="e">
        <f>IF(#REF!=#REF!,IF(K999="Stroke",IF(K1000="Stroke",IF((J1000-J999)&lt;0,1000+J1000-J999,J1000-J999),""),""),"")</f>
        <v>#REF!</v>
      </c>
      <c r="M999" s="31" t="s">
        <v>1</v>
      </c>
      <c r="N999" s="31" t="s">
        <v>2</v>
      </c>
      <c r="O999" s="31">
        <v>6</v>
      </c>
      <c r="P999" s="1" t="e">
        <f>IF(#REF!=#REF!,IF(K999="Stroke",IF(K1000="Stroke",IF(#REF!=#REF!,IF(Q999=Q1000,IF((J1000-J999)&lt;0,1000+J1000-J999-O999,J1000-J999-O999),""),""),""),""),"")</f>
        <v>#REF!</v>
      </c>
      <c r="Q999" s="31">
        <v>1</v>
      </c>
      <c r="R999" s="1" t="e">
        <f>IF(#REF!&lt;&gt;#REF!,COUNTIFS($K$112:$K$1378,$K$112,#REF!,#REF!),"")</f>
        <v>#REF!</v>
      </c>
      <c r="S999" s="1" t="e">
        <f>IF(AND(#REF!&lt;&gt;#REF!,#REF!=#REF!,M999="positive",M1000="negative"),1,"")</f>
        <v>#REF!</v>
      </c>
      <c r="T999" s="1" t="e">
        <f>IF(AND(#REF!=#REF!,K:K="stroke",M:M="positive",S999&lt;&gt;"1"),1,"")</f>
        <v>#REF!</v>
      </c>
      <c r="U999" s="1" t="e">
        <f>IF((AND(R999&lt;&gt;"",W999&lt;&gt;1,K:K="stroke",M:M="negative",#REF!=#REF!)),IF(W999&lt;&gt;0,"",1),"")</f>
        <v>#REF!</v>
      </c>
      <c r="V999" s="1" t="e">
        <f t="shared" si="64"/>
        <v>#REF!</v>
      </c>
      <c r="W999" s="1" t="e">
        <f>IF(#REF!&lt;&gt;#REF!,COUNTIFS($K$112:$K$1378,"up",#REF!,#REF!),"")</f>
        <v>#REF!</v>
      </c>
      <c r="X999" s="1" t="e">
        <f>IF(#REF!&lt;&gt;#REF!,COUNTIFS($K$112:$K$1378,"SRS",#REF!,#REF!),"")</f>
        <v>#REF!</v>
      </c>
      <c r="Y999" s="1" t="e">
        <f>IF(R999&lt;&gt;"",IF(R999=1,"",COUNTIFS($O$112:$O$1378,"&gt;40",#REF!,#REF!)),"")</f>
        <v>#REF!</v>
      </c>
      <c r="Z999" s="31"/>
      <c r="AA999" s="31"/>
      <c r="AB999" s="31"/>
      <c r="AC999" s="31"/>
    </row>
    <row r="1000" spans="1:34">
      <c r="A1000" s="31">
        <f t="shared" si="65"/>
        <v>51847</v>
      </c>
      <c r="B1000" s="32" t="str">
        <f t="shared" si="66"/>
        <v>20182614247</v>
      </c>
      <c r="C1000" s="31" t="str">
        <f t="shared" si="67"/>
        <v>201826</v>
      </c>
      <c r="D1000" s="31">
        <v>2018</v>
      </c>
      <c r="E1000" s="31">
        <v>2</v>
      </c>
      <c r="F1000" s="31">
        <v>6</v>
      </c>
      <c r="G1000" s="31">
        <v>14</v>
      </c>
      <c r="H1000" s="31">
        <v>24</v>
      </c>
      <c r="I1000" s="31">
        <v>7</v>
      </c>
      <c r="J1000" s="31">
        <v>71</v>
      </c>
      <c r="K1000" s="31" t="s">
        <v>11</v>
      </c>
      <c r="L1000" s="31" t="e">
        <f>IF(#REF!=#REF!,IF(K1000="Stroke",IF(K1001="Stroke",IF((J1001-J1000)&lt;0,1000+J1001-J1000,J1001-J1000),""),""),"")</f>
        <v>#REF!</v>
      </c>
      <c r="M1000" s="31" t="s">
        <v>1</v>
      </c>
      <c r="N1000" s="31" t="s">
        <v>2</v>
      </c>
      <c r="O1000" s="31">
        <v>7</v>
      </c>
      <c r="P1000" s="1" t="e">
        <f>IF(#REF!=#REF!,IF(K1000="Stroke",IF(K1001="Stroke",IF(#REF!=#REF!,IF(Q1000=Q1001,IF((J1001-J1000)&lt;0,1000+J1001-J1000-O1000,J1001-J1000-O1000),""),""),""),""),"")</f>
        <v>#REF!</v>
      </c>
      <c r="Q1000" s="31">
        <v>2</v>
      </c>
      <c r="R1000" s="1" t="e">
        <f>IF(#REF!&lt;&gt;#REF!,COUNTIFS($K$112:$K$1378,$K$112,#REF!,#REF!),"")</f>
        <v>#REF!</v>
      </c>
      <c r="S1000" s="1" t="e">
        <f>IF(AND(#REF!&lt;&gt;#REF!,#REF!=#REF!,M1000="positive",M1001="negative"),1,"")</f>
        <v>#REF!</v>
      </c>
      <c r="T1000" s="1" t="e">
        <f>IF(AND(#REF!=#REF!,K:K="stroke",M:M="positive",S1000&lt;&gt;"1"),1,"")</f>
        <v>#REF!</v>
      </c>
      <c r="U1000" s="1" t="e">
        <f>IF((AND(R1000&lt;&gt;"",W1000&lt;&gt;1,K:K="stroke",M:M="negative",#REF!=#REF!)),IF(W1000&lt;&gt;0,"",1),"")</f>
        <v>#REF!</v>
      </c>
      <c r="V1000" s="1" t="e">
        <f t="shared" si="64"/>
        <v>#REF!</v>
      </c>
      <c r="W1000" s="1" t="e">
        <f>IF(#REF!&lt;&gt;#REF!,COUNTIFS($K$112:$K$1378,"up",#REF!,#REF!),"")</f>
        <v>#REF!</v>
      </c>
      <c r="X1000" s="1" t="e">
        <f>IF(#REF!&lt;&gt;#REF!,COUNTIFS($K$112:$K$1378,"SRS",#REF!,#REF!),"")</f>
        <v>#REF!</v>
      </c>
      <c r="Y1000" s="1" t="e">
        <f>IF(R1000&lt;&gt;"",IF(R1000=1,"",COUNTIFS($O$112:$O$1378,"&gt;40",#REF!,#REF!)),"")</f>
        <v>#REF!</v>
      </c>
      <c r="Z1000" s="31"/>
      <c r="AA1000" s="31"/>
      <c r="AB1000" s="31"/>
      <c r="AC1000" s="31"/>
    </row>
    <row r="1001" spans="1:34">
      <c r="A1001" s="31">
        <f t="shared" si="65"/>
        <v>51847</v>
      </c>
      <c r="B1001" s="32" t="str">
        <f t="shared" si="66"/>
        <v>20182614247</v>
      </c>
      <c r="C1001" s="31" t="str">
        <f t="shared" si="67"/>
        <v>201826</v>
      </c>
      <c r="D1001" s="31">
        <v>2018</v>
      </c>
      <c r="E1001" s="31">
        <v>2</v>
      </c>
      <c r="F1001" s="31">
        <v>6</v>
      </c>
      <c r="G1001" s="31">
        <v>14</v>
      </c>
      <c r="H1001" s="31">
        <v>24</v>
      </c>
      <c r="I1001" s="31">
        <v>7</v>
      </c>
      <c r="J1001" s="31">
        <v>138</v>
      </c>
      <c r="K1001" s="31" t="s">
        <v>11</v>
      </c>
      <c r="L1001" s="31" t="e">
        <f>IF(#REF!=#REF!,IF(K1001="Stroke",IF(K1002="Stroke",IF((J1002-J1001)&lt;0,1000+J1002-J1001,J1002-J1001),""),""),"")</f>
        <v>#REF!</v>
      </c>
      <c r="M1001" s="31" t="s">
        <v>1</v>
      </c>
      <c r="N1001" s="31" t="s">
        <v>2</v>
      </c>
      <c r="O1001" s="31">
        <v>8</v>
      </c>
      <c r="P1001" s="1" t="e">
        <f>IF(#REF!=#REF!,IF(K1001="Stroke",IF(K1002="Stroke",IF(#REF!=#REF!,IF(Q1001=Q1002,IF((J1002-J1001)&lt;0,1000+J1002-J1001-O1001,J1002-J1001-O1001),""),""),""),""),"")</f>
        <v>#REF!</v>
      </c>
      <c r="Q1001" s="31">
        <v>2</v>
      </c>
      <c r="R1001" s="1" t="e">
        <f>IF(#REF!&lt;&gt;#REF!,COUNTIFS($K$112:$K$1378,$K$112,#REF!,#REF!),"")</f>
        <v>#REF!</v>
      </c>
      <c r="S1001" s="1" t="e">
        <f>IF(AND(#REF!&lt;&gt;#REF!,#REF!=#REF!,M1001="positive",M1002="negative"),1,"")</f>
        <v>#REF!</v>
      </c>
      <c r="T1001" s="1" t="e">
        <f>IF(AND(#REF!=#REF!,K:K="stroke",M:M="positive",S1001&lt;&gt;"1"),1,"")</f>
        <v>#REF!</v>
      </c>
      <c r="U1001" s="1" t="e">
        <f>IF((AND(R1001&lt;&gt;"",W1001&lt;&gt;1,K:K="stroke",M:M="negative",#REF!=#REF!)),IF(W1001&lt;&gt;0,"",1),"")</f>
        <v>#REF!</v>
      </c>
      <c r="V1001" s="1" t="e">
        <f t="shared" si="64"/>
        <v>#REF!</v>
      </c>
      <c r="W1001" s="1" t="e">
        <f>IF(#REF!&lt;&gt;#REF!,COUNTIFS($K$112:$K$1378,"up",#REF!,#REF!),"")</f>
        <v>#REF!</v>
      </c>
      <c r="X1001" s="1" t="e">
        <f>IF(#REF!&lt;&gt;#REF!,COUNTIFS($K$112:$K$1378,"SRS",#REF!,#REF!),"")</f>
        <v>#REF!</v>
      </c>
      <c r="Y1001" s="1" t="e">
        <f>IF(R1001&lt;&gt;"",IF(R1001=1,"",COUNTIFS($O$112:$O$1378,"&gt;40",#REF!,#REF!)),"")</f>
        <v>#REF!</v>
      </c>
      <c r="Z1001" s="31"/>
      <c r="AA1001" s="31"/>
      <c r="AB1001" s="31"/>
      <c r="AC1001" s="31"/>
    </row>
    <row r="1002" spans="1:34">
      <c r="A1002" s="31">
        <f t="shared" si="65"/>
        <v>51847</v>
      </c>
      <c r="B1002" s="32" t="str">
        <f t="shared" si="66"/>
        <v>20182614247</v>
      </c>
      <c r="C1002" s="31" t="str">
        <f t="shared" si="67"/>
        <v>201826</v>
      </c>
      <c r="D1002" s="31">
        <v>2018</v>
      </c>
      <c r="E1002" s="31">
        <v>2</v>
      </c>
      <c r="F1002" s="31">
        <v>6</v>
      </c>
      <c r="G1002" s="31">
        <v>14</v>
      </c>
      <c r="H1002" s="31">
        <v>24</v>
      </c>
      <c r="I1002" s="31">
        <v>7</v>
      </c>
      <c r="J1002" s="31">
        <v>183</v>
      </c>
      <c r="K1002" s="31" t="s">
        <v>11</v>
      </c>
      <c r="L1002" s="31" t="e">
        <f>IF(#REF!=#REF!,IF(K1002="Stroke",IF(K1003="Stroke",IF((J1003-J1002)&lt;0,1000+J1003-J1002,J1003-J1002),""),""),"")</f>
        <v>#REF!</v>
      </c>
      <c r="M1002" s="31" t="s">
        <v>1</v>
      </c>
      <c r="N1002" s="31" t="s">
        <v>2</v>
      </c>
      <c r="O1002" s="31">
        <v>3</v>
      </c>
      <c r="P1002" s="1" t="e">
        <f>IF(#REF!=#REF!,IF(K1002="Stroke",IF(K1003="Stroke",IF(#REF!=#REF!,IF(Q1002=Q1003,IF((J1003-J1002)&lt;0,1000+J1003-J1002-O1002,J1003-J1002-O1002),""),""),""),""),"")</f>
        <v>#REF!</v>
      </c>
      <c r="Q1002" s="31">
        <v>2</v>
      </c>
      <c r="R1002" s="1" t="e">
        <f>IF(#REF!&lt;&gt;#REF!,COUNTIFS($K$112:$K$1378,$K$112,#REF!,#REF!),"")</f>
        <v>#REF!</v>
      </c>
      <c r="S1002" s="1" t="e">
        <f>IF(AND(#REF!&lt;&gt;#REF!,#REF!=#REF!,M1002="positive",M1003="negative"),1,"")</f>
        <v>#REF!</v>
      </c>
      <c r="T1002" s="1" t="e">
        <f>IF(AND(#REF!=#REF!,K:K="stroke",M:M="positive",S1002&lt;&gt;"1"),1,"")</f>
        <v>#REF!</v>
      </c>
      <c r="U1002" s="1" t="e">
        <f>IF((AND(R1002&lt;&gt;"",W1002&lt;&gt;1,K:K="stroke",M:M="negative",#REF!=#REF!)),IF(W1002&lt;&gt;0,"",1),"")</f>
        <v>#REF!</v>
      </c>
      <c r="V1002" s="1" t="e">
        <f t="shared" si="64"/>
        <v>#REF!</v>
      </c>
      <c r="W1002" s="1" t="e">
        <f>IF(#REF!&lt;&gt;#REF!,COUNTIFS($K$112:$K$1378,"up",#REF!,#REF!),"")</f>
        <v>#REF!</v>
      </c>
      <c r="X1002" s="1" t="e">
        <f>IF(#REF!&lt;&gt;#REF!,COUNTIFS($K$112:$K$1378,"SRS",#REF!,#REF!),"")</f>
        <v>#REF!</v>
      </c>
      <c r="Y1002" s="1" t="e">
        <f>IF(R1002&lt;&gt;"",IF(R1002=1,"",COUNTIFS($O$112:$O$1378,"&gt;40",#REF!,#REF!)),"")</f>
        <v>#REF!</v>
      </c>
      <c r="Z1002" s="31"/>
      <c r="AA1002" s="31"/>
      <c r="AB1002" s="31"/>
      <c r="AC1002" s="31"/>
    </row>
    <row r="1003" spans="1:34">
      <c r="A1003" s="31">
        <f t="shared" si="65"/>
        <v>51847</v>
      </c>
      <c r="B1003" s="32" t="str">
        <f t="shared" si="66"/>
        <v>20182614247</v>
      </c>
      <c r="C1003" s="31" t="str">
        <f t="shared" si="67"/>
        <v>201826</v>
      </c>
      <c r="D1003" s="31">
        <v>2018</v>
      </c>
      <c r="E1003" s="31">
        <v>2</v>
      </c>
      <c r="F1003" s="31">
        <v>6</v>
      </c>
      <c r="G1003" s="31">
        <v>14</v>
      </c>
      <c r="H1003" s="31">
        <v>24</v>
      </c>
      <c r="I1003" s="31">
        <v>7</v>
      </c>
      <c r="J1003" s="31">
        <v>188</v>
      </c>
      <c r="K1003" s="31" t="s">
        <v>11</v>
      </c>
      <c r="L1003" s="31" t="e">
        <f>IF(#REF!=#REF!,IF(K1003="Stroke",IF(K1004="Stroke",IF((J1004-J1003)&lt;0,1000+J1004-J1003,J1004-J1003),""),""),"")</f>
        <v>#REF!</v>
      </c>
      <c r="M1003" s="31" t="s">
        <v>1</v>
      </c>
      <c r="N1003" s="31" t="s">
        <v>2</v>
      </c>
      <c r="O1003" s="31">
        <v>2</v>
      </c>
      <c r="P1003" s="1" t="e">
        <f>IF(#REF!=#REF!,IF(K1003="Stroke",IF(K1004="Stroke",IF(#REF!=#REF!,IF(Q1003=Q1004,IF((J1004-J1003)&lt;0,1000+J1004-J1003-O1003,J1004-J1003-O1003),""),""),""),""),"")</f>
        <v>#REF!</v>
      </c>
      <c r="Q1003" s="31">
        <v>2</v>
      </c>
      <c r="R1003" s="1" t="e">
        <f>IF(#REF!&lt;&gt;#REF!,COUNTIFS($K$112:$K$1378,$K$112,#REF!,#REF!),"")</f>
        <v>#REF!</v>
      </c>
      <c r="S1003" s="1" t="e">
        <f>IF(AND(#REF!&lt;&gt;#REF!,#REF!=#REF!,M1003="positive",M1004="negative"),1,"")</f>
        <v>#REF!</v>
      </c>
      <c r="T1003" s="1" t="e">
        <f>IF(AND(#REF!=#REF!,K:K="stroke",M:M="positive",S1003&lt;&gt;"1"),1,"")</f>
        <v>#REF!</v>
      </c>
      <c r="U1003" s="1" t="e">
        <f>IF((AND(R1003&lt;&gt;"",W1003&lt;&gt;1,K:K="stroke",M:M="negative",#REF!=#REF!)),IF(W1003&lt;&gt;0,"",1),"")</f>
        <v>#REF!</v>
      </c>
      <c r="V1003" s="1" t="e">
        <f t="shared" si="64"/>
        <v>#REF!</v>
      </c>
      <c r="W1003" s="1" t="e">
        <f>IF(#REF!&lt;&gt;#REF!,COUNTIFS($K$112:$K$1378,"up",#REF!,#REF!),"")</f>
        <v>#REF!</v>
      </c>
      <c r="X1003" s="1" t="e">
        <f>IF(#REF!&lt;&gt;#REF!,COUNTIFS($K$112:$K$1378,"SRS",#REF!,#REF!),"")</f>
        <v>#REF!</v>
      </c>
      <c r="Y1003" s="1" t="e">
        <f>IF(R1003&lt;&gt;"",IF(R1003=1,"",COUNTIFS($O$112:$O$1378,"&gt;40",#REF!,#REF!)),"")</f>
        <v>#REF!</v>
      </c>
      <c r="Z1003" s="31"/>
      <c r="AA1003" s="31"/>
      <c r="AB1003" s="31"/>
      <c r="AC1003" s="31"/>
    </row>
    <row r="1004" spans="1:34">
      <c r="A1004" s="31">
        <f t="shared" si="65"/>
        <v>51847</v>
      </c>
      <c r="B1004" s="32" t="str">
        <f t="shared" si="66"/>
        <v>20182614247</v>
      </c>
      <c r="C1004" s="31" t="str">
        <f t="shared" si="67"/>
        <v>201826</v>
      </c>
      <c r="D1004" s="31">
        <v>2018</v>
      </c>
      <c r="E1004" s="31">
        <v>2</v>
      </c>
      <c r="F1004" s="31">
        <v>6</v>
      </c>
      <c r="G1004" s="31">
        <v>14</v>
      </c>
      <c r="H1004" s="31">
        <v>24</v>
      </c>
      <c r="I1004" s="31">
        <v>7</v>
      </c>
      <c r="J1004" s="31">
        <v>240</v>
      </c>
      <c r="K1004" s="31" t="s">
        <v>11</v>
      </c>
      <c r="L1004" s="31" t="e">
        <f>IF(#REF!=#REF!,IF(K1004="Stroke",IF(K1005="Stroke",IF((J1005-J1004)&lt;0,1000+J1005-J1004,J1005-J1004),""),""),"")</f>
        <v>#REF!</v>
      </c>
      <c r="M1004" s="31" t="s">
        <v>1</v>
      </c>
      <c r="N1004" s="31" t="s">
        <v>2</v>
      </c>
      <c r="O1004" s="31">
        <v>1</v>
      </c>
      <c r="P1004" s="1" t="e">
        <f>IF(#REF!=#REF!,IF(K1004="Stroke",IF(K1005="Stroke",IF(#REF!=#REF!,IF(Q1004=Q1005,IF((J1005-J1004)&lt;0,1000+J1005-J1004-O1004,J1005-J1004-O1004),""),""),""),""),"")</f>
        <v>#REF!</v>
      </c>
      <c r="Q1004" s="31">
        <v>2</v>
      </c>
      <c r="R1004" s="1" t="e">
        <f>IF(#REF!&lt;&gt;#REF!,COUNTIFS($K$112:$K$1378,$K$112,#REF!,#REF!),"")</f>
        <v>#REF!</v>
      </c>
      <c r="S1004" s="1" t="e">
        <f>IF(AND(#REF!&lt;&gt;#REF!,#REF!=#REF!,M1004="positive",M1005="negative"),1,"")</f>
        <v>#REF!</v>
      </c>
      <c r="T1004" s="1" t="e">
        <f>IF(AND(#REF!=#REF!,K:K="stroke",M:M="positive",S1004&lt;&gt;"1"),1,"")</f>
        <v>#REF!</v>
      </c>
      <c r="U1004" s="1" t="e">
        <f>IF((AND(R1004&lt;&gt;"",W1004&lt;&gt;1,K:K="stroke",M:M="negative",#REF!=#REF!)),IF(W1004&lt;&gt;0,"",1),"")</f>
        <v>#REF!</v>
      </c>
      <c r="V1004" s="1" t="e">
        <f t="shared" si="64"/>
        <v>#REF!</v>
      </c>
      <c r="W1004" s="1" t="e">
        <f>IF(#REF!&lt;&gt;#REF!,COUNTIFS($K$112:$K$1378,"up",#REF!,#REF!),"")</f>
        <v>#REF!</v>
      </c>
      <c r="X1004" s="1" t="e">
        <f>IF(#REF!&lt;&gt;#REF!,COUNTIFS($K$112:$K$1378,"SRS",#REF!,#REF!),"")</f>
        <v>#REF!</v>
      </c>
      <c r="Y1004" s="1" t="e">
        <f>IF(R1004&lt;&gt;"",IF(R1004=1,"",COUNTIFS($O$112:$O$1378,"&gt;40",#REF!,#REF!)),"")</f>
        <v>#REF!</v>
      </c>
      <c r="Z1004" s="31"/>
      <c r="AA1004" s="31"/>
      <c r="AB1004" s="31"/>
      <c r="AC1004" s="31"/>
    </row>
    <row r="1005" spans="1:34">
      <c r="A1005" s="31">
        <f t="shared" si="65"/>
        <v>51847</v>
      </c>
      <c r="B1005" s="32" t="str">
        <f t="shared" si="66"/>
        <v>20182614247</v>
      </c>
      <c r="C1005" s="31" t="str">
        <f t="shared" si="67"/>
        <v>201826</v>
      </c>
      <c r="D1005" s="31">
        <v>2018</v>
      </c>
      <c r="E1005" s="31">
        <v>2</v>
      </c>
      <c r="F1005" s="31">
        <v>6</v>
      </c>
      <c r="G1005" s="31">
        <v>14</v>
      </c>
      <c r="H1005" s="31">
        <v>24</v>
      </c>
      <c r="I1005" s="31">
        <v>7</v>
      </c>
      <c r="J1005" s="31">
        <v>248</v>
      </c>
      <c r="K1005" s="31" t="s">
        <v>11</v>
      </c>
      <c r="L1005" s="31" t="e">
        <f>IF(#REF!=#REF!,IF(K1005="Stroke",IF(K1006="Stroke",IF((J1006-J1005)&lt;0,1000+J1006-J1005,J1006-J1005),""),""),"")</f>
        <v>#REF!</v>
      </c>
      <c r="M1005" s="31" t="s">
        <v>1</v>
      </c>
      <c r="N1005" s="31" t="s">
        <v>2</v>
      </c>
      <c r="O1005" s="31">
        <v>1</v>
      </c>
      <c r="P1005" s="1" t="e">
        <f>IF(#REF!=#REF!,IF(K1005="Stroke",IF(K1006="Stroke",IF(#REF!=#REF!,IF(Q1005=Q1006,IF((J1006-J1005)&lt;0,1000+J1006-J1005-O1005,J1006-J1005-O1005),""),""),""),""),"")</f>
        <v>#REF!</v>
      </c>
      <c r="Q1005" s="31">
        <v>2</v>
      </c>
      <c r="R1005" s="1" t="e">
        <f>IF(#REF!&lt;&gt;#REF!,COUNTIFS($K$112:$K$1378,$K$112,#REF!,#REF!),"")</f>
        <v>#REF!</v>
      </c>
      <c r="S1005" s="1" t="e">
        <f>IF(AND(#REF!&lt;&gt;#REF!,#REF!=#REF!,M1005="positive",M1006="negative"),1,"")</f>
        <v>#REF!</v>
      </c>
      <c r="T1005" s="1" t="e">
        <f>IF(AND(#REF!=#REF!,K:K="stroke",M:M="positive",S1005&lt;&gt;"1"),1,"")</f>
        <v>#REF!</v>
      </c>
      <c r="U1005" s="1" t="e">
        <f>IF((AND(R1005&lt;&gt;"",W1005&lt;&gt;1,K:K="stroke",M:M="negative",#REF!=#REF!)),IF(W1005&lt;&gt;0,"",1),"")</f>
        <v>#REF!</v>
      </c>
      <c r="V1005" s="1" t="e">
        <f t="shared" si="64"/>
        <v>#REF!</v>
      </c>
      <c r="W1005" s="1" t="e">
        <f>IF(#REF!&lt;&gt;#REF!,COUNTIFS($K$112:$K$1378,"up",#REF!,#REF!),"")</f>
        <v>#REF!</v>
      </c>
      <c r="X1005" s="1" t="e">
        <f>IF(#REF!&lt;&gt;#REF!,COUNTIFS($K$112:$K$1378,"SRS",#REF!,#REF!),"")</f>
        <v>#REF!</v>
      </c>
      <c r="Y1005" s="1" t="e">
        <f>IF(R1005&lt;&gt;"",IF(R1005=1,"",COUNTIFS($O$112:$O$1378,"&gt;40",#REF!,#REF!)),"")</f>
        <v>#REF!</v>
      </c>
      <c r="Z1005" s="31"/>
      <c r="AA1005" s="31"/>
      <c r="AB1005" s="31"/>
      <c r="AC1005" s="31"/>
    </row>
    <row r="1006" spans="1:34" s="5" customFormat="1">
      <c r="A1006" s="31">
        <f t="shared" si="65"/>
        <v>51847</v>
      </c>
      <c r="B1006" s="32" t="str">
        <f t="shared" si="66"/>
        <v>20182614247</v>
      </c>
      <c r="C1006" s="31" t="str">
        <f t="shared" si="67"/>
        <v>201826</v>
      </c>
      <c r="D1006" s="31">
        <v>2018</v>
      </c>
      <c r="E1006" s="31">
        <v>2</v>
      </c>
      <c r="F1006" s="31">
        <v>6</v>
      </c>
      <c r="G1006" s="31">
        <v>14</v>
      </c>
      <c r="H1006" s="31">
        <v>24</v>
      </c>
      <c r="I1006" s="31">
        <v>7</v>
      </c>
      <c r="J1006" s="31">
        <v>282</v>
      </c>
      <c r="K1006" s="31" t="s">
        <v>11</v>
      </c>
      <c r="L1006" s="31" t="e">
        <f>IF(#REF!=#REF!,IF(K1006="Stroke",IF(K1007="Stroke",IF((J1007-J1006)&lt;0,1000+J1007-J1006,J1007-J1006),""),""),"")</f>
        <v>#REF!</v>
      </c>
      <c r="M1006" s="31" t="s">
        <v>1</v>
      </c>
      <c r="N1006" s="31" t="s">
        <v>2</v>
      </c>
      <c r="O1006" s="31">
        <v>1</v>
      </c>
      <c r="P1006" s="1" t="e">
        <f>IF(#REF!=#REF!,IF(K1006="Stroke",IF(K1007="Stroke",IF(#REF!=#REF!,IF(Q1006=Q1007,IF((J1007-J1006)&lt;0,1000+J1007-J1006-O1006,J1007-J1006-O1006),""),""),""),""),"")</f>
        <v>#REF!</v>
      </c>
      <c r="Q1006" s="31">
        <v>2</v>
      </c>
      <c r="R1006" s="1" t="e">
        <f>IF(#REF!&lt;&gt;#REF!,COUNTIFS($K$112:$K$1378,$K$112,#REF!,#REF!),"")</f>
        <v>#REF!</v>
      </c>
      <c r="S1006" s="1" t="e">
        <f>IF(AND(#REF!&lt;&gt;#REF!,#REF!=#REF!,M1006="positive",M1007="negative"),1,"")</f>
        <v>#REF!</v>
      </c>
      <c r="T1006" s="1" t="e">
        <f>IF(AND(#REF!=#REF!,K:K="stroke",M:M="positive",S1006&lt;&gt;"1"),1,"")</f>
        <v>#REF!</v>
      </c>
      <c r="U1006" s="1" t="e">
        <f>IF((AND(R1006&lt;&gt;"",W1006&lt;&gt;1,K:K="stroke",M:M="negative",#REF!=#REF!)),IF(W1006&lt;&gt;0,"",1),"")</f>
        <v>#REF!</v>
      </c>
      <c r="V1006" s="1" t="e">
        <f t="shared" ref="V1006:V1069" si="68">IF(R1006="","",(SUM(S1006:U1006)+W1006))</f>
        <v>#REF!</v>
      </c>
      <c r="W1006" s="1" t="e">
        <f>IF(#REF!&lt;&gt;#REF!,COUNTIFS($K$112:$K$1378,"up",#REF!,#REF!),"")</f>
        <v>#REF!</v>
      </c>
      <c r="X1006" s="1" t="e">
        <f>IF(#REF!&lt;&gt;#REF!,COUNTIFS($K$112:$K$1378,"SRS",#REF!,#REF!),"")</f>
        <v>#REF!</v>
      </c>
      <c r="Y1006" s="1" t="e">
        <f>IF(R1006&lt;&gt;"",IF(R1006=1,"",COUNTIFS($O$112:$O$1378,"&gt;40",#REF!,#REF!)),"")</f>
        <v>#REF!</v>
      </c>
      <c r="Z1006" s="31"/>
      <c r="AA1006" s="31"/>
      <c r="AB1006" s="31"/>
      <c r="AC1006" s="31"/>
      <c r="AD1006" s="1"/>
      <c r="AE1006" s="1"/>
      <c r="AF1006" s="1"/>
      <c r="AG1006" s="1"/>
      <c r="AH1006" s="1"/>
    </row>
    <row r="1007" spans="1:34" s="5" customFormat="1">
      <c r="A1007" s="14">
        <f t="shared" si="65"/>
        <v>52086</v>
      </c>
      <c r="B1007" s="22" t="str">
        <f t="shared" si="66"/>
        <v>20182614286</v>
      </c>
      <c r="C1007" s="14" t="str">
        <f t="shared" si="67"/>
        <v>201826</v>
      </c>
      <c r="D1007" s="14">
        <v>2018</v>
      </c>
      <c r="E1007" s="14">
        <v>2</v>
      </c>
      <c r="F1007" s="14">
        <v>6</v>
      </c>
      <c r="G1007" s="14">
        <v>14</v>
      </c>
      <c r="H1007" s="14">
        <v>28</v>
      </c>
      <c r="I1007" s="14">
        <v>6</v>
      </c>
      <c r="J1007" s="14">
        <v>620</v>
      </c>
      <c r="K1007" s="14" t="s">
        <v>11</v>
      </c>
      <c r="L1007" s="14" t="e">
        <f>IF(#REF!=#REF!,IF(K1007="Stroke",IF(K1008="Stroke",IF((J1008-J1007)&lt;0,1000+J1008-J1007,J1008-J1007),""),""),"")</f>
        <v>#REF!</v>
      </c>
      <c r="M1007" s="14" t="s">
        <v>1</v>
      </c>
      <c r="N1007" s="14" t="s">
        <v>2</v>
      </c>
      <c r="O1007" s="14">
        <v>10</v>
      </c>
      <c r="P1007" s="5" t="e">
        <f>IF(#REF!=#REF!,IF(K1007="Stroke",IF(K1008="Stroke",IF(#REF!=#REF!,IF(Q1007=Q1008,IF((J1008-J1007)&lt;0,1000+J1008-J1007-O1007,J1008-J1007-O1007),""),""),""),""),"")</f>
        <v>#REF!</v>
      </c>
      <c r="Q1007" s="14">
        <v>1</v>
      </c>
      <c r="R1007" s="5" t="e">
        <f>IF(#REF!&lt;&gt;#REF!,COUNTIFS($K$112:$K$1378,$K$112,#REF!,#REF!),"")</f>
        <v>#REF!</v>
      </c>
      <c r="S1007" s="5" t="e">
        <f>IF(AND(#REF!&lt;&gt;#REF!,#REF!=#REF!,M1007="positive",M1008="negative"),1,"")</f>
        <v>#REF!</v>
      </c>
      <c r="T1007" s="5" t="e">
        <f>IF(AND(#REF!=#REF!,K:K="stroke",M:M="positive",S1007&lt;&gt;"1"),1,"")</f>
        <v>#REF!</v>
      </c>
      <c r="U1007" s="5" t="e">
        <f>IF((AND(R1007&lt;&gt;"",W1007&lt;&gt;1,K:K="stroke",M:M="negative",#REF!=#REF!)),IF(W1007&lt;&gt;0,"",1),"")</f>
        <v>#REF!</v>
      </c>
      <c r="V1007" s="5" t="e">
        <f t="shared" si="68"/>
        <v>#REF!</v>
      </c>
      <c r="W1007" s="5" t="e">
        <f>IF(#REF!&lt;&gt;#REF!,COUNTIFS($K$112:$K$1378,"up",#REF!,#REF!),"")</f>
        <v>#REF!</v>
      </c>
      <c r="X1007" s="5" t="e">
        <f>IF(#REF!&lt;&gt;#REF!,COUNTIFS($K$112:$K$1378,"SRS",#REF!,#REF!),"")</f>
        <v>#REF!</v>
      </c>
      <c r="Y1007" s="5" t="e">
        <f>IF(R1007&lt;&gt;"",IF(R1007=1,"",COUNTIFS($O$112:$O$1378,"&gt;40",#REF!,#REF!)),"")</f>
        <v>#REF!</v>
      </c>
      <c r="Z1007" s="14" t="s">
        <v>139</v>
      </c>
      <c r="AA1007" s="14"/>
      <c r="AB1007" s="14"/>
      <c r="AC1007" s="14"/>
    </row>
    <row r="1008" spans="1:34">
      <c r="A1008" s="14">
        <f t="shared" si="65"/>
        <v>52204</v>
      </c>
      <c r="B1008" s="22" t="str">
        <f t="shared" si="66"/>
        <v>20182614304</v>
      </c>
      <c r="C1008" s="14" t="str">
        <f t="shared" si="67"/>
        <v>201826</v>
      </c>
      <c r="D1008" s="14">
        <v>2018</v>
      </c>
      <c r="E1008" s="14">
        <v>2</v>
      </c>
      <c r="F1008" s="14">
        <v>6</v>
      </c>
      <c r="G1008" s="14">
        <v>14</v>
      </c>
      <c r="H1008" s="14">
        <v>30</v>
      </c>
      <c r="I1008" s="14">
        <v>4</v>
      </c>
      <c r="J1008" s="14">
        <v>792</v>
      </c>
      <c r="K1008" s="14" t="s">
        <v>11</v>
      </c>
      <c r="L1008" s="14" t="e">
        <f>IF(#REF!=#REF!,IF(K1008="Stroke",IF(K1009="Stroke",IF((J1009-J1008)&lt;0,1000+J1009-J1008,J1009-J1008),""),""),"")</f>
        <v>#REF!</v>
      </c>
      <c r="M1008" s="14" t="s">
        <v>1</v>
      </c>
      <c r="N1008" s="14" t="s">
        <v>2</v>
      </c>
      <c r="O1008" s="14">
        <v>5</v>
      </c>
      <c r="P1008" s="5" t="e">
        <f>IF(#REF!=#REF!,IF(K1008="Stroke",IF(K1009="Stroke",IF(#REF!=#REF!,IF(Q1008=Q1009,IF((J1009-J1008)&lt;0,1000+J1009-J1008-O1008,J1009-J1008-O1008),""),""),""),""),"")</f>
        <v>#REF!</v>
      </c>
      <c r="Q1008" s="14">
        <v>1</v>
      </c>
      <c r="R1008" s="5" t="e">
        <f>IF(#REF!&lt;&gt;#REF!,COUNTIFS($K$112:$K$1378,$K$112,#REF!,#REF!),"")</f>
        <v>#REF!</v>
      </c>
      <c r="S1008" s="5" t="e">
        <f>IF(AND(#REF!&lt;&gt;#REF!,#REF!=#REF!,M1008="positive",M1009="negative"),1,"")</f>
        <v>#REF!</v>
      </c>
      <c r="T1008" s="5" t="e">
        <f>IF(AND(#REF!=#REF!,K:K="stroke",M:M="positive",S1008&lt;&gt;"1"),1,"")</f>
        <v>#REF!</v>
      </c>
      <c r="U1008" s="5" t="e">
        <f>IF((AND(R1008&lt;&gt;"",W1008&lt;&gt;1,K:K="stroke",M:M="negative",#REF!=#REF!)),IF(W1008&lt;&gt;0,"",1),"")</f>
        <v>#REF!</v>
      </c>
      <c r="V1008" s="5" t="e">
        <f t="shared" si="68"/>
        <v>#REF!</v>
      </c>
      <c r="W1008" s="5" t="e">
        <f>IF(#REF!&lt;&gt;#REF!,COUNTIFS($K$112:$K$1378,"up",#REF!,#REF!),"")</f>
        <v>#REF!</v>
      </c>
      <c r="X1008" s="5" t="e">
        <f>IF(#REF!&lt;&gt;#REF!,COUNTIFS($K$112:$K$1378,"SRS",#REF!,#REF!),"")</f>
        <v>#REF!</v>
      </c>
      <c r="Y1008" s="5" t="e">
        <f>IF(R1008&lt;&gt;"",IF(R1008=1,"",COUNTIFS($O$112:$O$1378,"&gt;40",#REF!,#REF!)),"")</f>
        <v>#REF!</v>
      </c>
      <c r="Z1008" s="14" t="s">
        <v>140</v>
      </c>
      <c r="AA1008" s="14"/>
      <c r="AB1008" s="14"/>
      <c r="AC1008" s="14"/>
      <c r="AD1008" s="5"/>
      <c r="AE1008" s="5"/>
      <c r="AF1008" s="5"/>
      <c r="AG1008" s="5"/>
      <c r="AH1008" s="5"/>
    </row>
    <row r="1009" spans="1:34">
      <c r="A1009" s="15">
        <f t="shared" si="65"/>
        <v>52204</v>
      </c>
      <c r="B1009" s="32" t="str">
        <f t="shared" si="66"/>
        <v>20182614304</v>
      </c>
      <c r="C1009" s="15" t="str">
        <f t="shared" si="67"/>
        <v>201826</v>
      </c>
      <c r="D1009" s="15">
        <v>2018</v>
      </c>
      <c r="E1009" s="15">
        <v>2</v>
      </c>
      <c r="F1009" s="15">
        <v>6</v>
      </c>
      <c r="G1009" s="15">
        <v>14</v>
      </c>
      <c r="H1009" s="15">
        <v>30</v>
      </c>
      <c r="I1009" s="15">
        <v>4</v>
      </c>
      <c r="J1009" s="15">
        <v>814</v>
      </c>
      <c r="K1009" s="15" t="s">
        <v>109</v>
      </c>
      <c r="L1009" s="15" t="e">
        <f>IF(#REF!=#REF!,IF(K1009="Stroke",IF(K1010="Stroke",IF((J1010-J1009)&lt;0,1000+J1010-J1009,J1010-J1009),""),""),"")</f>
        <v>#REF!</v>
      </c>
      <c r="M1009" s="15" t="s">
        <v>1</v>
      </c>
      <c r="N1009" s="15" t="s">
        <v>2</v>
      </c>
      <c r="O1009" s="15">
        <v>0</v>
      </c>
      <c r="P1009" s="1" t="e">
        <f>IF(#REF!=#REF!,IF(K1009="Stroke",IF(K1010="Stroke",IF(#REF!=#REF!,IF(Q1009=Q1010,IF((J1010-J1009)&lt;0,1000+J1010-J1009-O1009,J1010-J1009-O1009),""),""),""),""),"")</f>
        <v>#REF!</v>
      </c>
      <c r="Q1009" s="15">
        <v>1</v>
      </c>
      <c r="R1009" s="1" t="e">
        <f>IF(#REF!&lt;&gt;#REF!,COUNTIFS($K$112:$K$1378,$K$112,#REF!,#REF!),"")</f>
        <v>#REF!</v>
      </c>
      <c r="S1009" s="1" t="e">
        <f>IF(AND(#REF!&lt;&gt;#REF!,#REF!=#REF!,M1009="positive",M1010="negative"),1,"")</f>
        <v>#REF!</v>
      </c>
      <c r="T1009" s="1" t="e">
        <f>IF(AND(#REF!=#REF!,K:K="stroke",M:M="positive",S1009&lt;&gt;"1"),1,"")</f>
        <v>#REF!</v>
      </c>
      <c r="U1009" s="1" t="e">
        <f>IF((AND(R1009&lt;&gt;"",W1009&lt;&gt;1,K:K="stroke",M:M="negative",#REF!=#REF!)),IF(W1009&lt;&gt;0,"",1),"")</f>
        <v>#REF!</v>
      </c>
      <c r="V1009" s="1" t="e">
        <f t="shared" si="68"/>
        <v>#REF!</v>
      </c>
      <c r="W1009" s="1" t="e">
        <f>IF(#REF!&lt;&gt;#REF!,COUNTIFS($K$112:$K$1378,"up",#REF!,#REF!),"")</f>
        <v>#REF!</v>
      </c>
      <c r="X1009" s="1" t="e">
        <f>IF(#REF!&lt;&gt;#REF!,COUNTIFS($K$112:$K$1378,"SRS",#REF!,#REF!),"")</f>
        <v>#REF!</v>
      </c>
      <c r="Y1009" s="1" t="e">
        <f>IF(R1009&lt;&gt;"",IF(R1009=1,"",COUNTIFS($O$112:$O$1378,"&gt;40",#REF!,#REF!)),"")</f>
        <v>#REF!</v>
      </c>
      <c r="Z1009" s="15"/>
      <c r="AA1009" s="15"/>
      <c r="AB1009" s="15"/>
      <c r="AC1009" s="15"/>
    </row>
    <row r="1010" spans="1:34">
      <c r="A1010" s="15">
        <f t="shared" si="65"/>
        <v>52204</v>
      </c>
      <c r="B1010" s="32" t="str">
        <f t="shared" si="66"/>
        <v>20182614304</v>
      </c>
      <c r="C1010" s="15" t="str">
        <f t="shared" si="67"/>
        <v>201826</v>
      </c>
      <c r="D1010" s="15">
        <v>2018</v>
      </c>
      <c r="E1010" s="15">
        <v>2</v>
      </c>
      <c r="F1010" s="15">
        <v>6</v>
      </c>
      <c r="G1010" s="15">
        <v>14</v>
      </c>
      <c r="H1010" s="15">
        <v>30</v>
      </c>
      <c r="I1010" s="15">
        <v>4</v>
      </c>
      <c r="J1010" s="15">
        <v>820</v>
      </c>
      <c r="K1010" s="15" t="s">
        <v>109</v>
      </c>
      <c r="L1010" s="15" t="e">
        <f>IF(#REF!=#REF!,IF(K1010="Stroke",IF(K1011="Stroke",IF((J1011-J1010)&lt;0,1000+J1011-J1010,J1011-J1010),""),""),"")</f>
        <v>#REF!</v>
      </c>
      <c r="M1010" s="15" t="s">
        <v>1</v>
      </c>
      <c r="N1010" s="15" t="s">
        <v>2</v>
      </c>
      <c r="O1010" s="15">
        <v>0</v>
      </c>
      <c r="P1010" s="1" t="e">
        <f>IF(#REF!=#REF!,IF(K1010="Stroke",IF(K1011="Stroke",IF(#REF!=#REF!,IF(Q1010=Q1011,IF((J1011-J1010)&lt;0,1000+J1011-J1010-O1010,J1011-J1010-O1010),""),""),""),""),"")</f>
        <v>#REF!</v>
      </c>
      <c r="Q1010" s="15">
        <v>1</v>
      </c>
      <c r="R1010" s="1" t="e">
        <f>IF(#REF!&lt;&gt;#REF!,COUNTIFS($K$112:$K$1378,$K$112,#REF!,#REF!),"")</f>
        <v>#REF!</v>
      </c>
      <c r="S1010" s="1" t="e">
        <f>IF(AND(#REF!&lt;&gt;#REF!,#REF!=#REF!,M1010="positive",M1011="negative"),1,"")</f>
        <v>#REF!</v>
      </c>
      <c r="T1010" s="1" t="e">
        <f>IF(AND(#REF!=#REF!,K:K="stroke",M:M="positive",S1010&lt;&gt;"1"),1,"")</f>
        <v>#REF!</v>
      </c>
      <c r="U1010" s="1" t="e">
        <f>IF((AND(R1010&lt;&gt;"",W1010&lt;&gt;1,K:K="stroke",M:M="negative",#REF!=#REF!)),IF(W1010&lt;&gt;0,"",1),"")</f>
        <v>#REF!</v>
      </c>
      <c r="V1010" s="1" t="e">
        <f t="shared" si="68"/>
        <v>#REF!</v>
      </c>
      <c r="W1010" s="1" t="e">
        <f>IF(#REF!&lt;&gt;#REF!,COUNTIFS($K$112:$K$1378,"up",#REF!,#REF!),"")</f>
        <v>#REF!</v>
      </c>
      <c r="X1010" s="1" t="e">
        <f>IF(#REF!&lt;&gt;#REF!,COUNTIFS($K$112:$K$1378,"SRS",#REF!,#REF!),"")</f>
        <v>#REF!</v>
      </c>
      <c r="Y1010" s="1" t="e">
        <f>IF(R1010&lt;&gt;"",IF(R1010=1,"",COUNTIFS($O$112:$O$1378,"&gt;40",#REF!,#REF!)),"")</f>
        <v>#REF!</v>
      </c>
      <c r="Z1010" s="15"/>
      <c r="AA1010" s="15"/>
      <c r="AB1010" s="15"/>
      <c r="AC1010" s="15"/>
    </row>
    <row r="1011" spans="1:34" s="5" customFormat="1">
      <c r="A1011" s="15">
        <f t="shared" si="65"/>
        <v>52204</v>
      </c>
      <c r="B1011" s="32" t="str">
        <f t="shared" si="66"/>
        <v>20182614304</v>
      </c>
      <c r="C1011" s="15" t="str">
        <f t="shared" si="67"/>
        <v>201826</v>
      </c>
      <c r="D1011" s="15">
        <v>2018</v>
      </c>
      <c r="E1011" s="15">
        <v>2</v>
      </c>
      <c r="F1011" s="15">
        <v>6</v>
      </c>
      <c r="G1011" s="15">
        <v>14</v>
      </c>
      <c r="H1011" s="15">
        <v>30</v>
      </c>
      <c r="I1011" s="15">
        <v>4</v>
      </c>
      <c r="J1011" s="15">
        <v>883</v>
      </c>
      <c r="K1011" s="15" t="s">
        <v>11</v>
      </c>
      <c r="L1011" s="15" t="e">
        <f>IF(#REF!=#REF!,IF(K1011="Stroke",IF(K1012="Stroke",IF((J1012-J1011)&lt;0,1000+J1012-J1011,J1012-J1011),""),""),"")</f>
        <v>#REF!</v>
      </c>
      <c r="M1011" s="15" t="s">
        <v>1</v>
      </c>
      <c r="N1011" s="15" t="s">
        <v>2</v>
      </c>
      <c r="O1011" s="15">
        <v>10</v>
      </c>
      <c r="P1011" s="1" t="e">
        <f>IF(#REF!=#REF!,IF(K1011="Stroke",IF(K1012="Stroke",IF(#REF!=#REF!,IF(Q1011=Q1012,IF((J1012-J1011)&lt;0,1000+J1012-J1011-O1011,J1012-J1011-O1011),""),""),""),""),"")</f>
        <v>#REF!</v>
      </c>
      <c r="Q1011" s="15">
        <v>1</v>
      </c>
      <c r="R1011" s="1" t="e">
        <f>IF(#REF!&lt;&gt;#REF!,COUNTIFS($K$112:$K$1378,$K$112,#REF!,#REF!),"")</f>
        <v>#REF!</v>
      </c>
      <c r="S1011" s="1" t="e">
        <f>IF(AND(#REF!&lt;&gt;#REF!,#REF!=#REF!,M1011="positive",M1012="negative"),1,"")</f>
        <v>#REF!</v>
      </c>
      <c r="T1011" s="1" t="e">
        <f>IF(AND(#REF!=#REF!,K:K="stroke",M:M="positive",S1011&lt;&gt;"1"),1,"")</f>
        <v>#REF!</v>
      </c>
      <c r="U1011" s="1" t="e">
        <f>IF((AND(R1011&lt;&gt;"",W1011&lt;&gt;1,K:K="stroke",M:M="negative",#REF!=#REF!)),IF(W1011&lt;&gt;0,"",1),"")</f>
        <v>#REF!</v>
      </c>
      <c r="V1011" s="1" t="e">
        <f t="shared" si="68"/>
        <v>#REF!</v>
      </c>
      <c r="W1011" s="1" t="e">
        <f>IF(#REF!&lt;&gt;#REF!,COUNTIFS($K$112:$K$1378,"up",#REF!,#REF!),"")</f>
        <v>#REF!</v>
      </c>
      <c r="X1011" s="1" t="e">
        <f>IF(#REF!&lt;&gt;#REF!,COUNTIFS($K$112:$K$1378,"SRS",#REF!,#REF!),"")</f>
        <v>#REF!</v>
      </c>
      <c r="Y1011" s="1" t="e">
        <f>IF(R1011&lt;&gt;"",IF(R1011=1,"",COUNTIFS($O$112:$O$1378,"&gt;40",#REF!,#REF!)),"")</f>
        <v>#REF!</v>
      </c>
      <c r="Z1011" s="15"/>
      <c r="AA1011" s="15"/>
      <c r="AB1011" s="15"/>
      <c r="AC1011" s="15"/>
      <c r="AD1011" s="1"/>
      <c r="AE1011" s="1"/>
      <c r="AF1011" s="1"/>
      <c r="AG1011" s="1"/>
      <c r="AH1011" s="1"/>
    </row>
    <row r="1012" spans="1:34">
      <c r="A1012" s="14">
        <f t="shared" si="65"/>
        <v>52362</v>
      </c>
      <c r="B1012" s="22" t="str">
        <f t="shared" si="66"/>
        <v>201826143242</v>
      </c>
      <c r="C1012" s="14" t="str">
        <f t="shared" si="67"/>
        <v>201826</v>
      </c>
      <c r="D1012" s="14">
        <v>2018</v>
      </c>
      <c r="E1012" s="14">
        <v>2</v>
      </c>
      <c r="F1012" s="14">
        <v>6</v>
      </c>
      <c r="G1012" s="14">
        <v>14</v>
      </c>
      <c r="H1012" s="14">
        <v>32</v>
      </c>
      <c r="I1012" s="14">
        <v>42</v>
      </c>
      <c r="J1012" s="14">
        <v>770</v>
      </c>
      <c r="K1012" s="14" t="s">
        <v>11</v>
      </c>
      <c r="L1012" s="14" t="e">
        <f>IF(#REF!=#REF!,IF(K1012="Stroke",IF(K1013="Stroke",IF((J1013-J1012)&lt;0,1000+J1013-J1012,J1013-J1012),""),""),"")</f>
        <v>#REF!</v>
      </c>
      <c r="M1012" s="14" t="s">
        <v>1</v>
      </c>
      <c r="N1012" s="14" t="s">
        <v>2</v>
      </c>
      <c r="O1012" s="14">
        <v>17</v>
      </c>
      <c r="P1012" s="5" t="e">
        <f>IF(#REF!=#REF!,IF(K1012="Stroke",IF(K1013="Stroke",IF(#REF!=#REF!,IF(Q1012=Q1013,IF((J1013-J1012)&lt;0,1000+J1013-J1012-O1012,J1013-J1012-O1012),""),""),""),""),"")</f>
        <v>#REF!</v>
      </c>
      <c r="Q1012" s="14">
        <v>1</v>
      </c>
      <c r="R1012" s="5" t="e">
        <f>IF(#REF!&lt;&gt;#REF!,COUNTIFS($K$112:$K$1378,$K$112,#REF!,#REF!),"")</f>
        <v>#REF!</v>
      </c>
      <c r="S1012" s="5" t="e">
        <f>IF(AND(#REF!&lt;&gt;#REF!,#REF!=#REF!,M1012="positive",M1013="negative"),1,"")</f>
        <v>#REF!</v>
      </c>
      <c r="T1012" s="5" t="e">
        <f>IF(AND(#REF!=#REF!,K:K="stroke",M:M="positive",S1012&lt;&gt;"1"),1,"")</f>
        <v>#REF!</v>
      </c>
      <c r="U1012" s="5" t="e">
        <f>IF((AND(R1012&lt;&gt;"",W1012&lt;&gt;1,K:K="stroke",M:M="negative",#REF!=#REF!)),IF(W1012&lt;&gt;0,"",1),"")</f>
        <v>#REF!</v>
      </c>
      <c r="V1012" s="5" t="e">
        <f t="shared" si="68"/>
        <v>#REF!</v>
      </c>
      <c r="W1012" s="5" t="e">
        <f>IF(#REF!&lt;&gt;#REF!,COUNTIFS($K$112:$K$1378,"up",#REF!,#REF!),"")</f>
        <v>#REF!</v>
      </c>
      <c r="X1012" s="5" t="e">
        <f>IF(#REF!&lt;&gt;#REF!,COUNTIFS($K$112:$K$1378,"SRS",#REF!,#REF!),"")</f>
        <v>#REF!</v>
      </c>
      <c r="Y1012" s="5" t="e">
        <f>IF(R1012&lt;&gt;"",IF(R1012=1,"",COUNTIFS($O$112:$O$1378,"&gt;40",#REF!,#REF!)),"")</f>
        <v>#REF!</v>
      </c>
      <c r="Z1012" s="14" t="s">
        <v>141</v>
      </c>
      <c r="AA1012" s="14"/>
      <c r="AB1012" s="14"/>
      <c r="AC1012" s="14"/>
      <c r="AD1012" s="5"/>
      <c r="AE1012" s="5"/>
      <c r="AF1012" s="5"/>
      <c r="AG1012" s="5"/>
      <c r="AH1012" s="5"/>
    </row>
    <row r="1013" spans="1:34" s="5" customFormat="1">
      <c r="A1013" s="15">
        <f t="shared" si="65"/>
        <v>52362</v>
      </c>
      <c r="B1013" s="32" t="str">
        <f t="shared" si="66"/>
        <v>201826143242</v>
      </c>
      <c r="C1013" s="15" t="str">
        <f t="shared" si="67"/>
        <v>201826</v>
      </c>
      <c r="D1013" s="15">
        <v>2018</v>
      </c>
      <c r="E1013" s="15">
        <v>2</v>
      </c>
      <c r="F1013" s="15">
        <v>6</v>
      </c>
      <c r="G1013" s="15">
        <v>14</v>
      </c>
      <c r="H1013" s="15">
        <v>32</v>
      </c>
      <c r="I1013" s="15">
        <v>42</v>
      </c>
      <c r="J1013" s="15">
        <v>791</v>
      </c>
      <c r="K1013" s="15" t="s">
        <v>109</v>
      </c>
      <c r="L1013" s="15" t="e">
        <f>IF(#REF!=#REF!,IF(K1013="Stroke",IF(K1014="Stroke",IF((J1014-J1013)&lt;0,1000+J1014-J1013,J1014-J1013),""),""),"")</f>
        <v>#REF!</v>
      </c>
      <c r="M1013" s="15" t="s">
        <v>1</v>
      </c>
      <c r="N1013" s="15" t="s">
        <v>2</v>
      </c>
      <c r="O1013" s="15">
        <v>0</v>
      </c>
      <c r="P1013" s="1" t="e">
        <f>IF(#REF!=#REF!,IF(K1013="Stroke",IF(K1014="Stroke",IF(#REF!=#REF!,IF(Q1013=Q1014,IF((J1014-J1013)&lt;0,1000+J1014-J1013-O1013,J1014-J1013-O1013),""),""),""),""),"")</f>
        <v>#REF!</v>
      </c>
      <c r="Q1013" s="15">
        <v>1</v>
      </c>
      <c r="R1013" s="1" t="e">
        <f>IF(#REF!&lt;&gt;#REF!,COUNTIFS($K$112:$K$1378,$K$112,#REF!,#REF!),"")</f>
        <v>#REF!</v>
      </c>
      <c r="S1013" s="1" t="e">
        <f>IF(AND(#REF!&lt;&gt;#REF!,#REF!=#REF!,M1013="positive",M1014="negative"),1,"")</f>
        <v>#REF!</v>
      </c>
      <c r="T1013" s="1" t="e">
        <f>IF(AND(#REF!=#REF!,K:K="stroke",M:M="positive",S1013&lt;&gt;"1"),1,"")</f>
        <v>#REF!</v>
      </c>
      <c r="U1013" s="1" t="e">
        <f>IF((AND(R1013&lt;&gt;"",W1013&lt;&gt;1,K:K="stroke",M:M="negative",#REF!=#REF!)),IF(W1013&lt;&gt;0,"",1),"")</f>
        <v>#REF!</v>
      </c>
      <c r="V1013" s="1" t="e">
        <f t="shared" si="68"/>
        <v>#REF!</v>
      </c>
      <c r="W1013" s="1" t="e">
        <f>IF(#REF!&lt;&gt;#REF!,COUNTIFS($K$112:$K$1378,"up",#REF!,#REF!),"")</f>
        <v>#REF!</v>
      </c>
      <c r="X1013" s="1" t="e">
        <f>IF(#REF!&lt;&gt;#REF!,COUNTIFS($K$112:$K$1378,"SRS",#REF!,#REF!),"")</f>
        <v>#REF!</v>
      </c>
      <c r="Y1013" s="1" t="e">
        <f>IF(R1013&lt;&gt;"",IF(R1013=1,"",COUNTIFS($O$112:$O$1378,"&gt;40",#REF!,#REF!)),"")</f>
        <v>#REF!</v>
      </c>
      <c r="Z1013" s="15"/>
      <c r="AA1013" s="15"/>
      <c r="AB1013" s="15"/>
      <c r="AC1013" s="15"/>
      <c r="AD1013" s="1"/>
      <c r="AE1013" s="1"/>
      <c r="AF1013" s="1"/>
      <c r="AG1013" s="1"/>
      <c r="AH1013" s="1"/>
    </row>
    <row r="1014" spans="1:34">
      <c r="A1014" s="14">
        <f t="shared" si="65"/>
        <v>52485</v>
      </c>
      <c r="B1014" s="22" t="str">
        <f t="shared" si="66"/>
        <v>201826143445</v>
      </c>
      <c r="C1014" s="14" t="str">
        <f t="shared" si="67"/>
        <v>201826</v>
      </c>
      <c r="D1014" s="14">
        <v>2018</v>
      </c>
      <c r="E1014" s="14">
        <v>2</v>
      </c>
      <c r="F1014" s="14">
        <v>6</v>
      </c>
      <c r="G1014" s="14">
        <v>14</v>
      </c>
      <c r="H1014" s="14">
        <v>34</v>
      </c>
      <c r="I1014" s="14">
        <v>45</v>
      </c>
      <c r="J1014" s="14">
        <v>62</v>
      </c>
      <c r="K1014" s="14" t="s">
        <v>11</v>
      </c>
      <c r="L1014" s="14" t="e">
        <f>IF(#REF!=#REF!,IF(K1014="Stroke",IF(K1015="Stroke",IF((J1015-J1014)&lt;0,1000+J1015-J1014,J1015-J1014),""),""),"")</f>
        <v>#REF!</v>
      </c>
      <c r="M1014" s="14" t="s">
        <v>1</v>
      </c>
      <c r="N1014" s="14" t="s">
        <v>2</v>
      </c>
      <c r="O1014" s="14">
        <v>8</v>
      </c>
      <c r="P1014" s="5" t="e">
        <f>IF(#REF!=#REF!,IF(K1014="Stroke",IF(K1015="Stroke",IF(#REF!=#REF!,IF(Q1014=Q1015,IF((J1015-J1014)&lt;0,1000+J1015-J1014-O1014,J1015-J1014-O1014),""),""),""),""),"")</f>
        <v>#REF!</v>
      </c>
      <c r="Q1014" s="14">
        <v>1</v>
      </c>
      <c r="R1014" s="5" t="e">
        <f>IF(#REF!&lt;&gt;#REF!,COUNTIFS($K$112:$K$1378,$K$112,#REF!,#REF!),"")</f>
        <v>#REF!</v>
      </c>
      <c r="S1014" s="5" t="e">
        <f>IF(AND(#REF!&lt;&gt;#REF!,#REF!=#REF!,M1014="positive",M1015="negative"),1,"")</f>
        <v>#REF!</v>
      </c>
      <c r="T1014" s="5" t="e">
        <f>IF(AND(#REF!=#REF!,K:K="stroke",M:M="positive",S1014&lt;&gt;"1"),1,"")</f>
        <v>#REF!</v>
      </c>
      <c r="U1014" s="5" t="e">
        <f>IF((AND(R1014&lt;&gt;"",W1014&lt;&gt;1,K:K="stroke",M:M="negative",#REF!=#REF!)),IF(W1014&lt;&gt;0,"",1),"")</f>
        <v>#REF!</v>
      </c>
      <c r="V1014" s="5" t="e">
        <f t="shared" si="68"/>
        <v>#REF!</v>
      </c>
      <c r="W1014" s="5" t="e">
        <f>IF(#REF!&lt;&gt;#REF!,COUNTIFS($K$112:$K$1378,"up",#REF!,#REF!),"")</f>
        <v>#REF!</v>
      </c>
      <c r="X1014" s="5" t="e">
        <f>IF(#REF!&lt;&gt;#REF!,COUNTIFS($K$112:$K$1378,"SRS",#REF!,#REF!),"")</f>
        <v>#REF!</v>
      </c>
      <c r="Y1014" s="5" t="e">
        <f>IF(R1014&lt;&gt;"",IF(R1014=1,"",COUNTIFS($O$112:$O$1378,"&gt;40",#REF!,#REF!)),"")</f>
        <v>#REF!</v>
      </c>
      <c r="Z1014" s="14"/>
      <c r="AA1014" s="14"/>
      <c r="AB1014" s="14"/>
      <c r="AC1014" s="14"/>
      <c r="AD1014" s="5"/>
      <c r="AE1014" s="5"/>
      <c r="AF1014" s="5"/>
      <c r="AG1014" s="5"/>
      <c r="AH1014" s="5"/>
    </row>
    <row r="1015" spans="1:34">
      <c r="A1015" s="15">
        <f t="shared" si="65"/>
        <v>52485</v>
      </c>
      <c r="B1015" s="32" t="str">
        <f t="shared" si="66"/>
        <v>201826143445</v>
      </c>
      <c r="C1015" s="15" t="str">
        <f t="shared" si="67"/>
        <v>201826</v>
      </c>
      <c r="D1015" s="15">
        <v>2018</v>
      </c>
      <c r="E1015" s="15">
        <v>2</v>
      </c>
      <c r="F1015" s="15">
        <v>6</v>
      </c>
      <c r="G1015" s="15">
        <v>14</v>
      </c>
      <c r="H1015" s="15">
        <v>34</v>
      </c>
      <c r="I1015" s="15">
        <v>45</v>
      </c>
      <c r="J1015" s="15">
        <v>84</v>
      </c>
      <c r="K1015" s="15" t="s">
        <v>11</v>
      </c>
      <c r="L1015" s="15" t="e">
        <f>IF(#REF!=#REF!,IF(K1015="Stroke",IF(K1016="Stroke",IF((J1016-J1015)&lt;0,1000+J1016-J1015,J1016-J1015),""),""),"")</f>
        <v>#REF!</v>
      </c>
      <c r="M1015" s="15" t="s">
        <v>1</v>
      </c>
      <c r="N1015" s="15" t="s">
        <v>2</v>
      </c>
      <c r="O1015" s="15">
        <v>343</v>
      </c>
      <c r="P1015" s="1" t="e">
        <f>IF(#REF!=#REF!,IF(K1015="Stroke",IF(K1016="Stroke",IF(#REF!=#REF!,IF(Q1015=Q1016,IF((J1016-J1015)&lt;0,1000+J1016-J1015-O1015,J1016-J1015-O1015),""),""),""),""),"")</f>
        <v>#REF!</v>
      </c>
      <c r="Q1015" s="15">
        <v>1</v>
      </c>
      <c r="R1015" s="1" t="e">
        <f>IF(#REF!&lt;&gt;#REF!,COUNTIFS($K$112:$K$1378,$K$112,#REF!,#REF!),"")</f>
        <v>#REF!</v>
      </c>
      <c r="S1015" s="1" t="e">
        <f>IF(AND(#REF!&lt;&gt;#REF!,#REF!=#REF!,M1015="positive",M1016="negative"),1,"")</f>
        <v>#REF!</v>
      </c>
      <c r="T1015" s="1" t="e">
        <f>IF(AND(#REF!=#REF!,K:K="stroke",M:M="positive",S1015&lt;&gt;"1"),1,"")</f>
        <v>#REF!</v>
      </c>
      <c r="U1015" s="1" t="e">
        <f>IF((AND(R1015&lt;&gt;"",W1015&lt;&gt;1,K:K="stroke",M:M="negative",#REF!=#REF!)),IF(W1015&lt;&gt;0,"",1),"")</f>
        <v>#REF!</v>
      </c>
      <c r="V1015" s="1" t="e">
        <f t="shared" si="68"/>
        <v>#REF!</v>
      </c>
      <c r="W1015" s="1" t="e">
        <f>IF(#REF!&lt;&gt;#REF!,COUNTIFS($K$112:$K$1378,"up",#REF!,#REF!),"")</f>
        <v>#REF!</v>
      </c>
      <c r="X1015" s="1" t="e">
        <f>IF(#REF!&lt;&gt;#REF!,COUNTIFS($K$112:$K$1378,"SRS",#REF!,#REF!),"")</f>
        <v>#REF!</v>
      </c>
      <c r="Y1015" s="1" t="e">
        <f>IF(R1015&lt;&gt;"",IF(R1015=1,"",COUNTIFS($O$112:$O$1378,"&gt;40",#REF!,#REF!)),"")</f>
        <v>#REF!</v>
      </c>
      <c r="Z1015" s="15"/>
      <c r="AA1015" s="15"/>
      <c r="AB1015" s="15"/>
      <c r="AC1015" s="15"/>
    </row>
    <row r="1016" spans="1:34">
      <c r="A1016" s="15">
        <f t="shared" si="65"/>
        <v>52485</v>
      </c>
      <c r="B1016" s="32" t="str">
        <f t="shared" si="66"/>
        <v>201826143445</v>
      </c>
      <c r="C1016" s="15" t="str">
        <f t="shared" si="67"/>
        <v>201826</v>
      </c>
      <c r="D1016" s="15">
        <v>2018</v>
      </c>
      <c r="E1016" s="15">
        <v>2</v>
      </c>
      <c r="F1016" s="15">
        <v>6</v>
      </c>
      <c r="G1016" s="15">
        <v>14</v>
      </c>
      <c r="H1016" s="15">
        <v>34</v>
      </c>
      <c r="I1016" s="15">
        <v>45</v>
      </c>
      <c r="J1016" s="15">
        <v>108</v>
      </c>
      <c r="K1016" s="15" t="s">
        <v>4</v>
      </c>
      <c r="L1016" s="15" t="e">
        <f>IF(#REF!=#REF!,IF(K1016="Stroke",IF(K1017="Stroke",IF((J1017-J1016)&lt;0,1000+J1017-J1016,J1017-J1016),""),""),"")</f>
        <v>#REF!</v>
      </c>
      <c r="M1016" s="15" t="s">
        <v>1</v>
      </c>
      <c r="N1016" s="15" t="s">
        <v>2</v>
      </c>
      <c r="O1016" s="15">
        <v>0</v>
      </c>
      <c r="P1016" s="1" t="e">
        <f>IF(#REF!=#REF!,IF(K1016="Stroke",IF(K1017="Stroke",IF(#REF!=#REF!,IF(Q1016=Q1017,IF((J1017-J1016)&lt;0,1000+J1017-J1016-O1016,J1017-J1016-O1016),""),""),""),""),"")</f>
        <v>#REF!</v>
      </c>
      <c r="Q1016" s="15">
        <v>1</v>
      </c>
      <c r="R1016" s="1" t="e">
        <f>IF(#REF!&lt;&gt;#REF!,COUNTIFS($K$112:$K$1378,$K$112,#REF!,#REF!),"")</f>
        <v>#REF!</v>
      </c>
      <c r="S1016" s="1" t="e">
        <f>IF(AND(#REF!&lt;&gt;#REF!,#REF!=#REF!,M1016="positive",M1017="negative"),1,"")</f>
        <v>#REF!</v>
      </c>
      <c r="T1016" s="1" t="e">
        <f>IF(AND(#REF!=#REF!,K:K="stroke",M:M="positive",S1016&lt;&gt;"1"),1,"")</f>
        <v>#REF!</v>
      </c>
      <c r="U1016" s="1" t="e">
        <f>IF((AND(R1016&lt;&gt;"",W1016&lt;&gt;1,K:K="stroke",M:M="negative",#REF!=#REF!)),IF(W1016&lt;&gt;0,"",1),"")</f>
        <v>#REF!</v>
      </c>
      <c r="V1016" s="1" t="e">
        <f t="shared" si="68"/>
        <v>#REF!</v>
      </c>
      <c r="W1016" s="1" t="e">
        <f>IF(#REF!&lt;&gt;#REF!,COUNTIFS($K$112:$K$1378,"up",#REF!,#REF!),"")</f>
        <v>#REF!</v>
      </c>
      <c r="X1016" s="1" t="e">
        <f>IF(#REF!&lt;&gt;#REF!,COUNTIFS($K$112:$K$1378,"SRS",#REF!,#REF!),"")</f>
        <v>#REF!</v>
      </c>
      <c r="Y1016" s="1" t="e">
        <f>IF(R1016&lt;&gt;"",IF(R1016=1,"",COUNTIFS($O$112:$O$1378,"&gt;40",#REF!,#REF!)),"")</f>
        <v>#REF!</v>
      </c>
      <c r="Z1016" s="15" t="s">
        <v>142</v>
      </c>
      <c r="AA1016" s="15"/>
      <c r="AB1016" s="15"/>
      <c r="AC1016" s="15"/>
    </row>
    <row r="1017" spans="1:34">
      <c r="A1017" s="15">
        <f t="shared" si="65"/>
        <v>52485</v>
      </c>
      <c r="B1017" s="32" t="str">
        <f t="shared" si="66"/>
        <v>201826143445</v>
      </c>
      <c r="C1017" s="15" t="str">
        <f t="shared" si="67"/>
        <v>201826</v>
      </c>
      <c r="D1017" s="15">
        <v>2018</v>
      </c>
      <c r="E1017" s="15">
        <v>2</v>
      </c>
      <c r="F1017" s="15">
        <v>6</v>
      </c>
      <c r="G1017" s="15">
        <v>14</v>
      </c>
      <c r="H1017" s="15">
        <v>34</v>
      </c>
      <c r="I1017" s="15">
        <v>45</v>
      </c>
      <c r="J1017" s="15">
        <v>121</v>
      </c>
      <c r="K1017" s="15" t="s">
        <v>4</v>
      </c>
      <c r="L1017" s="15" t="e">
        <f>IF(#REF!=#REF!,IF(K1017="Stroke",IF(K1018="Stroke",IF((J1018-J1017)&lt;0,1000+J1018-J1017,J1018-J1017),""),""),"")</f>
        <v>#REF!</v>
      </c>
      <c r="M1017" s="15" t="s">
        <v>1</v>
      </c>
      <c r="N1017" s="15" t="s">
        <v>2</v>
      </c>
      <c r="O1017" s="15">
        <v>0</v>
      </c>
      <c r="P1017" s="1" t="e">
        <f>IF(#REF!=#REF!,IF(K1017="Stroke",IF(K1018="Stroke",IF(#REF!=#REF!,IF(Q1017=Q1018,IF((J1018-J1017)&lt;0,1000+J1018-J1017-O1017,J1018-J1017-O1017),""),""),""),""),"")</f>
        <v>#REF!</v>
      </c>
      <c r="Q1017" s="15">
        <v>1</v>
      </c>
      <c r="R1017" s="1" t="e">
        <f>IF(#REF!&lt;&gt;#REF!,COUNTIFS($K$112:$K$1378,$K$112,#REF!,#REF!),"")</f>
        <v>#REF!</v>
      </c>
      <c r="S1017" s="1" t="e">
        <f>IF(AND(#REF!&lt;&gt;#REF!,#REF!=#REF!,M1017="positive",M1018="negative"),1,"")</f>
        <v>#REF!</v>
      </c>
      <c r="T1017" s="1" t="e">
        <f>IF(AND(#REF!=#REF!,K:K="stroke",M:M="positive",S1017&lt;&gt;"1"),1,"")</f>
        <v>#REF!</v>
      </c>
      <c r="U1017" s="1" t="e">
        <f>IF((AND(R1017&lt;&gt;"",W1017&lt;&gt;1,K:K="stroke",M:M="negative",#REF!=#REF!)),IF(W1017&lt;&gt;0,"",1),"")</f>
        <v>#REF!</v>
      </c>
      <c r="V1017" s="1" t="e">
        <f t="shared" si="68"/>
        <v>#REF!</v>
      </c>
      <c r="W1017" s="1" t="e">
        <f>IF(#REF!&lt;&gt;#REF!,COUNTIFS($K$112:$K$1378,"up",#REF!,#REF!),"")</f>
        <v>#REF!</v>
      </c>
      <c r="X1017" s="1" t="e">
        <f>IF(#REF!&lt;&gt;#REF!,COUNTIFS($K$112:$K$1378,"SRS",#REF!,#REF!),"")</f>
        <v>#REF!</v>
      </c>
      <c r="Y1017" s="1" t="e">
        <f>IF(R1017&lt;&gt;"",IF(R1017=1,"",COUNTIFS($O$112:$O$1378,"&gt;40",#REF!,#REF!)),"")</f>
        <v>#REF!</v>
      </c>
      <c r="Z1017" s="15" t="s">
        <v>142</v>
      </c>
      <c r="AA1017" s="15"/>
      <c r="AB1017" s="15"/>
      <c r="AC1017" s="15"/>
    </row>
    <row r="1018" spans="1:34">
      <c r="A1018" s="15">
        <f t="shared" si="65"/>
        <v>52485</v>
      </c>
      <c r="B1018" s="32" t="str">
        <f t="shared" si="66"/>
        <v>201826143445</v>
      </c>
      <c r="C1018" s="15" t="str">
        <f t="shared" si="67"/>
        <v>201826</v>
      </c>
      <c r="D1018" s="15">
        <v>2018</v>
      </c>
      <c r="E1018" s="15">
        <v>2</v>
      </c>
      <c r="F1018" s="15">
        <v>6</v>
      </c>
      <c r="G1018" s="15">
        <v>14</v>
      </c>
      <c r="H1018" s="15">
        <v>34</v>
      </c>
      <c r="I1018" s="15">
        <v>45</v>
      </c>
      <c r="J1018" s="15">
        <v>128</v>
      </c>
      <c r="K1018" s="15" t="s">
        <v>4</v>
      </c>
      <c r="L1018" s="15" t="e">
        <f>IF(#REF!=#REF!,IF(K1018="Stroke",IF(K1019="Stroke",IF((J1019-J1018)&lt;0,1000+J1019-J1018,J1019-J1018),""),""),"")</f>
        <v>#REF!</v>
      </c>
      <c r="M1018" s="15" t="s">
        <v>1</v>
      </c>
      <c r="N1018" s="15" t="s">
        <v>2</v>
      </c>
      <c r="O1018" s="15">
        <v>0</v>
      </c>
      <c r="P1018" s="1" t="e">
        <f>IF(#REF!=#REF!,IF(K1018="Stroke",IF(K1019="Stroke",IF(#REF!=#REF!,IF(Q1018=Q1019,IF((J1019-J1018)&lt;0,1000+J1019-J1018-O1018,J1019-J1018-O1018),""),""),""),""),"")</f>
        <v>#REF!</v>
      </c>
      <c r="Q1018" s="15">
        <v>1</v>
      </c>
      <c r="R1018" s="1" t="e">
        <f>IF(#REF!&lt;&gt;#REF!,COUNTIFS($K$112:$K$1378,$K$112,#REF!,#REF!),"")</f>
        <v>#REF!</v>
      </c>
      <c r="S1018" s="1" t="e">
        <f>IF(AND(#REF!&lt;&gt;#REF!,#REF!=#REF!,M1018="positive",M1019="negative"),1,"")</f>
        <v>#REF!</v>
      </c>
      <c r="T1018" s="1" t="e">
        <f>IF(AND(#REF!=#REF!,K:K="stroke",M:M="positive",S1018&lt;&gt;"1"),1,"")</f>
        <v>#REF!</v>
      </c>
      <c r="U1018" s="1" t="e">
        <f>IF((AND(R1018&lt;&gt;"",W1018&lt;&gt;1,K:K="stroke",M:M="negative",#REF!=#REF!)),IF(W1018&lt;&gt;0,"",1),"")</f>
        <v>#REF!</v>
      </c>
      <c r="V1018" s="1" t="e">
        <f t="shared" si="68"/>
        <v>#REF!</v>
      </c>
      <c r="W1018" s="1" t="e">
        <f>IF(#REF!&lt;&gt;#REF!,COUNTIFS($K$112:$K$1378,"up",#REF!,#REF!),"")</f>
        <v>#REF!</v>
      </c>
      <c r="X1018" s="1" t="e">
        <f>IF(#REF!&lt;&gt;#REF!,COUNTIFS($K$112:$K$1378,"SRS",#REF!,#REF!),"")</f>
        <v>#REF!</v>
      </c>
      <c r="Y1018" s="1" t="e">
        <f>IF(R1018&lt;&gt;"",IF(R1018=1,"",COUNTIFS($O$112:$O$1378,"&gt;40",#REF!,#REF!)),"")</f>
        <v>#REF!</v>
      </c>
      <c r="Z1018" s="15" t="s">
        <v>142</v>
      </c>
      <c r="AA1018" s="15"/>
      <c r="AB1018" s="15"/>
      <c r="AC1018" s="15"/>
    </row>
    <row r="1019" spans="1:34">
      <c r="A1019" s="15">
        <f t="shared" si="65"/>
        <v>52485</v>
      </c>
      <c r="B1019" s="32" t="str">
        <f t="shared" si="66"/>
        <v>201826143445</v>
      </c>
      <c r="C1019" s="15" t="str">
        <f t="shared" si="67"/>
        <v>201826</v>
      </c>
      <c r="D1019" s="15">
        <v>2018</v>
      </c>
      <c r="E1019" s="15">
        <v>2</v>
      </c>
      <c r="F1019" s="15">
        <v>6</v>
      </c>
      <c r="G1019" s="15">
        <v>14</v>
      </c>
      <c r="H1019" s="15">
        <v>34</v>
      </c>
      <c r="I1019" s="15">
        <v>45</v>
      </c>
      <c r="J1019" s="15">
        <v>132</v>
      </c>
      <c r="K1019" s="15" t="s">
        <v>4</v>
      </c>
      <c r="L1019" s="15" t="e">
        <f>IF(#REF!=#REF!,IF(K1019="Stroke",IF(K1020="Stroke",IF((J1020-J1019)&lt;0,1000+J1020-J1019,J1020-J1019),""),""),"")</f>
        <v>#REF!</v>
      </c>
      <c r="M1019" s="15" t="s">
        <v>1</v>
      </c>
      <c r="N1019" s="15" t="s">
        <v>2</v>
      </c>
      <c r="O1019" s="15">
        <v>0</v>
      </c>
      <c r="P1019" s="1" t="e">
        <f>IF(#REF!=#REF!,IF(K1019="Stroke",IF(K1020="Stroke",IF(#REF!=#REF!,IF(Q1019=Q1020,IF((J1020-J1019)&lt;0,1000+J1020-J1019-O1019,J1020-J1019-O1019),""),""),""),""),"")</f>
        <v>#REF!</v>
      </c>
      <c r="Q1019" s="15">
        <v>1</v>
      </c>
      <c r="R1019" s="1" t="e">
        <f>IF(#REF!&lt;&gt;#REF!,COUNTIFS($K$112:$K$1378,$K$112,#REF!,#REF!),"")</f>
        <v>#REF!</v>
      </c>
      <c r="S1019" s="1" t="e">
        <f>IF(AND(#REF!&lt;&gt;#REF!,#REF!=#REF!,M1019="positive",M1020="negative"),1,"")</f>
        <v>#REF!</v>
      </c>
      <c r="T1019" s="1" t="e">
        <f>IF(AND(#REF!=#REF!,K:K="stroke",M:M="positive",S1019&lt;&gt;"1"),1,"")</f>
        <v>#REF!</v>
      </c>
      <c r="U1019" s="1" t="e">
        <f>IF((AND(R1019&lt;&gt;"",W1019&lt;&gt;1,K:K="stroke",M:M="negative",#REF!=#REF!)),IF(W1019&lt;&gt;0,"",1),"")</f>
        <v>#REF!</v>
      </c>
      <c r="V1019" s="1" t="e">
        <f t="shared" si="68"/>
        <v>#REF!</v>
      </c>
      <c r="W1019" s="1" t="e">
        <f>IF(#REF!&lt;&gt;#REF!,COUNTIFS($K$112:$K$1378,"up",#REF!,#REF!),"")</f>
        <v>#REF!</v>
      </c>
      <c r="X1019" s="1" t="e">
        <f>IF(#REF!&lt;&gt;#REF!,COUNTIFS($K$112:$K$1378,"SRS",#REF!,#REF!),"")</f>
        <v>#REF!</v>
      </c>
      <c r="Y1019" s="1" t="e">
        <f>IF(R1019&lt;&gt;"",IF(R1019=1,"",COUNTIFS($O$112:$O$1378,"&gt;40",#REF!,#REF!)),"")</f>
        <v>#REF!</v>
      </c>
      <c r="Z1019" s="15" t="s">
        <v>142</v>
      </c>
      <c r="AA1019" s="15"/>
      <c r="AB1019" s="15"/>
      <c r="AC1019" s="15"/>
    </row>
    <row r="1020" spans="1:34">
      <c r="A1020" s="15">
        <f t="shared" si="65"/>
        <v>52485</v>
      </c>
      <c r="B1020" s="32" t="str">
        <f t="shared" si="66"/>
        <v>201826143445</v>
      </c>
      <c r="C1020" s="15" t="str">
        <f t="shared" si="67"/>
        <v>201826</v>
      </c>
      <c r="D1020" s="15">
        <v>2018</v>
      </c>
      <c r="E1020" s="15">
        <v>2</v>
      </c>
      <c r="F1020" s="15">
        <v>6</v>
      </c>
      <c r="G1020" s="15">
        <v>14</v>
      </c>
      <c r="H1020" s="15">
        <v>34</v>
      </c>
      <c r="I1020" s="15">
        <v>45</v>
      </c>
      <c r="J1020" s="15">
        <v>458</v>
      </c>
      <c r="K1020" s="15" t="s">
        <v>11</v>
      </c>
      <c r="L1020" s="15" t="e">
        <f>IF(#REF!=#REF!,IF(K1020="Stroke",IF(K1021="Stroke",IF((J1021-J1020)&lt;0,1000+J1021-J1020,J1021-J1020),""),""),"")</f>
        <v>#REF!</v>
      </c>
      <c r="M1020" s="15" t="s">
        <v>1</v>
      </c>
      <c r="N1020" s="15" t="s">
        <v>2</v>
      </c>
      <c r="O1020" s="15">
        <v>11</v>
      </c>
      <c r="P1020" s="1" t="e">
        <f>IF(#REF!=#REF!,IF(K1020="Stroke",IF(K1021="Stroke",IF(#REF!=#REF!,IF(Q1020=Q1021,IF((J1021-J1020)&lt;0,1000+J1021-J1020-O1020,J1021-J1020-O1020),""),""),""),""),"")</f>
        <v>#REF!</v>
      </c>
      <c r="Q1020" s="15">
        <v>1</v>
      </c>
      <c r="R1020" s="1" t="e">
        <f>IF(#REF!&lt;&gt;#REF!,COUNTIFS($K$112:$K$1378,$K$112,#REF!,#REF!),"")</f>
        <v>#REF!</v>
      </c>
      <c r="S1020" s="1" t="e">
        <f>IF(AND(#REF!&lt;&gt;#REF!,#REF!=#REF!,M1020="positive",M1021="negative"),1,"")</f>
        <v>#REF!</v>
      </c>
      <c r="T1020" s="1" t="e">
        <f>IF(AND(#REF!=#REF!,K:K="stroke",M:M="positive",S1020&lt;&gt;"1"),1,"")</f>
        <v>#REF!</v>
      </c>
      <c r="U1020" s="1" t="e">
        <f>IF((AND(R1020&lt;&gt;"",W1020&lt;&gt;1,K:K="stroke",M:M="negative",#REF!=#REF!)),IF(W1020&lt;&gt;0,"",1),"")</f>
        <v>#REF!</v>
      </c>
      <c r="V1020" s="1" t="e">
        <f t="shared" si="68"/>
        <v>#REF!</v>
      </c>
      <c r="W1020" s="1" t="e">
        <f>IF(#REF!&lt;&gt;#REF!,COUNTIFS($K$112:$K$1378,"up",#REF!,#REF!),"")</f>
        <v>#REF!</v>
      </c>
      <c r="X1020" s="1" t="e">
        <f>IF(#REF!&lt;&gt;#REF!,COUNTIFS($K$112:$K$1378,"SRS",#REF!,#REF!),"")</f>
        <v>#REF!</v>
      </c>
      <c r="Y1020" s="1" t="e">
        <f>IF(R1020&lt;&gt;"",IF(R1020=1,"",COUNTIFS($O$112:$O$1378,"&gt;40",#REF!,#REF!)),"")</f>
        <v>#REF!</v>
      </c>
      <c r="Z1020" s="15"/>
      <c r="AA1020" s="15"/>
      <c r="AB1020" s="15"/>
      <c r="AC1020" s="15"/>
    </row>
    <row r="1021" spans="1:34">
      <c r="A1021" s="15">
        <f t="shared" si="65"/>
        <v>52485</v>
      </c>
      <c r="B1021" s="32" t="str">
        <f t="shared" si="66"/>
        <v>201826143445</v>
      </c>
      <c r="C1021" s="15" t="str">
        <f t="shared" si="67"/>
        <v>201826</v>
      </c>
      <c r="D1021" s="15">
        <v>2018</v>
      </c>
      <c r="E1021" s="15">
        <v>2</v>
      </c>
      <c r="F1021" s="15">
        <v>6</v>
      </c>
      <c r="G1021" s="15">
        <v>14</v>
      </c>
      <c r="H1021" s="15">
        <v>34</v>
      </c>
      <c r="I1021" s="15">
        <v>45</v>
      </c>
      <c r="J1021" s="15">
        <v>643</v>
      </c>
      <c r="K1021" s="15" t="s">
        <v>11</v>
      </c>
      <c r="L1021" s="15" t="e">
        <f>IF(#REF!=#REF!,IF(K1021="Stroke",IF(K1022="Stroke",IF((J1022-J1021)&lt;0,1000+J1022-J1021,J1022-J1021),""),""),"")</f>
        <v>#REF!</v>
      </c>
      <c r="M1021" s="15" t="s">
        <v>1</v>
      </c>
      <c r="N1021" s="15" t="s">
        <v>2</v>
      </c>
      <c r="O1021" s="15">
        <v>12</v>
      </c>
      <c r="P1021" s="1" t="e">
        <f>IF(#REF!=#REF!,IF(K1021="Stroke",IF(K1022="Stroke",IF(#REF!=#REF!,IF(Q1021=Q1022,IF((J1022-J1021)&lt;0,1000+J1022-J1021-O1021,J1022-J1021-O1021),""),""),""),""),"")</f>
        <v>#REF!</v>
      </c>
      <c r="Q1021" s="15">
        <v>1</v>
      </c>
      <c r="R1021" s="1" t="e">
        <f>IF(#REF!&lt;&gt;#REF!,COUNTIFS($K$112:$K$1378,$K$112,#REF!,#REF!),"")</f>
        <v>#REF!</v>
      </c>
      <c r="S1021" s="1" t="e">
        <f>IF(AND(#REF!&lt;&gt;#REF!,#REF!=#REF!,M1021="positive",M1022="negative"),1,"")</f>
        <v>#REF!</v>
      </c>
      <c r="T1021" s="1" t="e">
        <f>IF(AND(#REF!=#REF!,K:K="stroke",M:M="positive",S1021&lt;&gt;"1"),1,"")</f>
        <v>#REF!</v>
      </c>
      <c r="U1021" s="1" t="e">
        <f>IF((AND(R1021&lt;&gt;"",W1021&lt;&gt;1,K:K="stroke",M:M="negative",#REF!=#REF!)),IF(W1021&lt;&gt;0,"",1),"")</f>
        <v>#REF!</v>
      </c>
      <c r="V1021" s="1" t="e">
        <f t="shared" si="68"/>
        <v>#REF!</v>
      </c>
      <c r="W1021" s="1" t="e">
        <f>IF(#REF!&lt;&gt;#REF!,COUNTIFS($K$112:$K$1378,"up",#REF!,#REF!),"")</f>
        <v>#REF!</v>
      </c>
      <c r="X1021" s="1" t="e">
        <f>IF(#REF!&lt;&gt;#REF!,COUNTIFS($K$112:$K$1378,"SRS",#REF!,#REF!),"")</f>
        <v>#REF!</v>
      </c>
      <c r="Y1021" s="1" t="e">
        <f>IF(R1021&lt;&gt;"",IF(R1021=1,"",COUNTIFS($O$112:$O$1378,"&gt;40",#REF!,#REF!)),"")</f>
        <v>#REF!</v>
      </c>
      <c r="Z1021" s="15"/>
      <c r="AA1021" s="15"/>
      <c r="AB1021" s="15"/>
      <c r="AC1021" s="15"/>
    </row>
    <row r="1022" spans="1:34">
      <c r="A1022" s="15">
        <f t="shared" si="65"/>
        <v>52485</v>
      </c>
      <c r="B1022" s="32" t="str">
        <f t="shared" si="66"/>
        <v>201826143445</v>
      </c>
      <c r="C1022" s="15" t="str">
        <f t="shared" si="67"/>
        <v>201826</v>
      </c>
      <c r="D1022" s="15">
        <v>2018</v>
      </c>
      <c r="E1022" s="15">
        <v>2</v>
      </c>
      <c r="F1022" s="15">
        <v>6</v>
      </c>
      <c r="G1022" s="15">
        <v>14</v>
      </c>
      <c r="H1022" s="15">
        <v>34</v>
      </c>
      <c r="I1022" s="15">
        <v>45</v>
      </c>
      <c r="J1022" s="15">
        <v>688</v>
      </c>
      <c r="K1022" s="15" t="s">
        <v>11</v>
      </c>
      <c r="L1022" s="15" t="e">
        <f>IF(#REF!=#REF!,IF(K1022="Stroke",IF(K1023="Stroke",IF((J1023-J1022)&lt;0,1000+J1023-J1022,J1023-J1022),""),""),"")</f>
        <v>#REF!</v>
      </c>
      <c r="M1022" s="15" t="s">
        <v>1</v>
      </c>
      <c r="N1022" s="15" t="s">
        <v>2</v>
      </c>
      <c r="O1022" s="15">
        <v>2</v>
      </c>
      <c r="P1022" s="1" t="e">
        <f>IF(#REF!=#REF!,IF(K1022="Stroke",IF(K1023="Stroke",IF(#REF!=#REF!,IF(Q1022=Q1023,IF((J1023-J1022)&lt;0,1000+J1023-J1022-O1022,J1023-J1022-O1022),""),""),""),""),"")</f>
        <v>#REF!</v>
      </c>
      <c r="Q1022" s="15">
        <v>1</v>
      </c>
      <c r="R1022" s="1" t="e">
        <f>IF(#REF!&lt;&gt;#REF!,COUNTIFS($K$112:$K$1378,$K$112,#REF!,#REF!),"")</f>
        <v>#REF!</v>
      </c>
      <c r="S1022" s="1" t="e">
        <f>IF(AND(#REF!&lt;&gt;#REF!,#REF!=#REF!,M1022="positive",M1023="negative"),1,"")</f>
        <v>#REF!</v>
      </c>
      <c r="T1022" s="1" t="e">
        <f>IF(AND(#REF!=#REF!,K:K="stroke",M:M="positive",S1022&lt;&gt;"1"),1,"")</f>
        <v>#REF!</v>
      </c>
      <c r="U1022" s="1" t="e">
        <f>IF((AND(R1022&lt;&gt;"",W1022&lt;&gt;1,K:K="stroke",M:M="negative",#REF!=#REF!)),IF(W1022&lt;&gt;0,"",1),"")</f>
        <v>#REF!</v>
      </c>
      <c r="V1022" s="1" t="e">
        <f t="shared" si="68"/>
        <v>#REF!</v>
      </c>
      <c r="W1022" s="1" t="e">
        <f>IF(#REF!&lt;&gt;#REF!,COUNTIFS($K$112:$K$1378,"up",#REF!,#REF!),"")</f>
        <v>#REF!</v>
      </c>
      <c r="X1022" s="1" t="e">
        <f>IF(#REF!&lt;&gt;#REF!,COUNTIFS($K$112:$K$1378,"SRS",#REF!,#REF!),"")</f>
        <v>#REF!</v>
      </c>
      <c r="Y1022" s="1" t="e">
        <f>IF(R1022&lt;&gt;"",IF(R1022=1,"",COUNTIFS($O$112:$O$1378,"&gt;40",#REF!,#REF!)),"")</f>
        <v>#REF!</v>
      </c>
      <c r="Z1022" s="15"/>
      <c r="AA1022" s="15"/>
      <c r="AB1022" s="15"/>
      <c r="AC1022" s="15"/>
    </row>
    <row r="1023" spans="1:34">
      <c r="A1023" s="15">
        <f t="shared" si="65"/>
        <v>52485</v>
      </c>
      <c r="B1023" s="32" t="str">
        <f t="shared" si="66"/>
        <v>201826143445</v>
      </c>
      <c r="C1023" s="15" t="str">
        <f t="shared" si="67"/>
        <v>201826</v>
      </c>
      <c r="D1023" s="15">
        <v>2018</v>
      </c>
      <c r="E1023" s="15">
        <v>2</v>
      </c>
      <c r="F1023" s="15">
        <v>6</v>
      </c>
      <c r="G1023" s="15">
        <v>14</v>
      </c>
      <c r="H1023" s="15">
        <v>34</v>
      </c>
      <c r="I1023" s="15">
        <v>45</v>
      </c>
      <c r="J1023" s="15">
        <v>721</v>
      </c>
      <c r="K1023" s="15" t="s">
        <v>11</v>
      </c>
      <c r="L1023" s="15" t="e">
        <f>IF(#REF!=#REF!,IF(K1023="Stroke",IF(K1024="Stroke",IF((J1024-J1023)&lt;0,1000+J1024-J1023,J1024-J1023),""),""),"")</f>
        <v>#REF!</v>
      </c>
      <c r="M1023" s="15" t="s">
        <v>1</v>
      </c>
      <c r="N1023" s="15" t="s">
        <v>2</v>
      </c>
      <c r="O1023" s="15">
        <v>38</v>
      </c>
      <c r="P1023" s="1" t="e">
        <f>IF(#REF!=#REF!,IF(K1023="Stroke",IF(K1024="Stroke",IF(#REF!=#REF!,IF(Q1023=Q1024,IF((J1024-J1023)&lt;0,1000+J1024-J1023-O1023,J1024-J1023-O1023),""),""),""),""),"")</f>
        <v>#REF!</v>
      </c>
      <c r="Q1023" s="15">
        <v>1</v>
      </c>
      <c r="R1023" s="1" t="e">
        <f>IF(#REF!&lt;&gt;#REF!,COUNTIFS($K$112:$K$1378,$K$112,#REF!,#REF!),"")</f>
        <v>#REF!</v>
      </c>
      <c r="S1023" s="1" t="e">
        <f>IF(AND(#REF!&lt;&gt;#REF!,#REF!=#REF!,M1023="positive",M1024="negative"),1,"")</f>
        <v>#REF!</v>
      </c>
      <c r="T1023" s="1" t="e">
        <f>IF(AND(#REF!=#REF!,K:K="stroke",M:M="positive",S1023&lt;&gt;"1"),1,"")</f>
        <v>#REF!</v>
      </c>
      <c r="U1023" s="1" t="e">
        <f>IF((AND(R1023&lt;&gt;"",W1023&lt;&gt;1,K:K="stroke",M:M="negative",#REF!=#REF!)),IF(W1023&lt;&gt;0,"",1),"")</f>
        <v>#REF!</v>
      </c>
      <c r="V1023" s="1" t="e">
        <f t="shared" si="68"/>
        <v>#REF!</v>
      </c>
      <c r="W1023" s="1" t="e">
        <f>IF(#REF!&lt;&gt;#REF!,COUNTIFS($K$112:$K$1378,"up",#REF!,#REF!),"")</f>
        <v>#REF!</v>
      </c>
      <c r="X1023" s="1" t="e">
        <f>IF(#REF!&lt;&gt;#REF!,COUNTIFS($K$112:$K$1378,"SRS",#REF!,#REF!),"")</f>
        <v>#REF!</v>
      </c>
      <c r="Y1023" s="1" t="e">
        <f>IF(R1023&lt;&gt;"",IF(R1023=1,"",COUNTIFS($O$112:$O$1378,"&gt;40",#REF!,#REF!)),"")</f>
        <v>#REF!</v>
      </c>
      <c r="Z1023" s="15"/>
      <c r="AA1023" s="15"/>
      <c r="AB1023" s="15"/>
      <c r="AC1023" s="15"/>
    </row>
    <row r="1024" spans="1:34">
      <c r="A1024" s="15">
        <f t="shared" si="65"/>
        <v>52485</v>
      </c>
      <c r="B1024" s="32" t="str">
        <f t="shared" si="66"/>
        <v>201826143445</v>
      </c>
      <c r="C1024" s="15" t="str">
        <f t="shared" si="67"/>
        <v>201826</v>
      </c>
      <c r="D1024" s="15">
        <v>2018</v>
      </c>
      <c r="E1024" s="15">
        <v>2</v>
      </c>
      <c r="F1024" s="15">
        <v>6</v>
      </c>
      <c r="G1024" s="15">
        <v>14</v>
      </c>
      <c r="H1024" s="15">
        <v>34</v>
      </c>
      <c r="I1024" s="15">
        <v>45</v>
      </c>
      <c r="J1024" s="15">
        <v>844</v>
      </c>
      <c r="K1024" s="15" t="s">
        <v>11</v>
      </c>
      <c r="L1024" s="15" t="e">
        <f>IF(#REF!=#REF!,IF(K1024="Stroke",IF(K1025="Stroke",IF((J1025-J1024)&lt;0,1000+J1025-J1024,J1025-J1024),""),""),"")</f>
        <v>#REF!</v>
      </c>
      <c r="M1024" s="15" t="s">
        <v>1</v>
      </c>
      <c r="N1024" s="15" t="s">
        <v>2</v>
      </c>
      <c r="O1024" s="15">
        <v>22</v>
      </c>
      <c r="P1024" s="1" t="e">
        <f>IF(#REF!=#REF!,IF(K1024="Stroke",IF(K1025="Stroke",IF(#REF!=#REF!,IF(Q1024=Q1025,IF((J1025-J1024)&lt;0,1000+J1025-J1024-O1024,J1025-J1024-O1024),""),""),""),""),"")</f>
        <v>#REF!</v>
      </c>
      <c r="Q1024" s="15">
        <v>1</v>
      </c>
      <c r="R1024" s="1" t="e">
        <f>IF(#REF!&lt;&gt;#REF!,COUNTIFS($K$112:$K$1378,$K$112,#REF!,#REF!),"")</f>
        <v>#REF!</v>
      </c>
      <c r="S1024" s="1" t="e">
        <f>IF(AND(#REF!&lt;&gt;#REF!,#REF!=#REF!,M1024="positive",M1025="negative"),1,"")</f>
        <v>#REF!</v>
      </c>
      <c r="T1024" s="1" t="e">
        <f>IF(AND(#REF!=#REF!,K:K="stroke",M:M="positive",S1024&lt;&gt;"1"),1,"")</f>
        <v>#REF!</v>
      </c>
      <c r="U1024" s="1" t="e">
        <f>IF((AND(R1024&lt;&gt;"",W1024&lt;&gt;1,K:K="stroke",M:M="negative",#REF!=#REF!)),IF(W1024&lt;&gt;0,"",1),"")</f>
        <v>#REF!</v>
      </c>
      <c r="V1024" s="1" t="e">
        <f t="shared" si="68"/>
        <v>#REF!</v>
      </c>
      <c r="W1024" s="1" t="e">
        <f>IF(#REF!&lt;&gt;#REF!,COUNTIFS($K$112:$K$1378,"up",#REF!,#REF!),"")</f>
        <v>#REF!</v>
      </c>
      <c r="X1024" s="1" t="e">
        <f>IF(#REF!&lt;&gt;#REF!,COUNTIFS($K$112:$K$1378,"SRS",#REF!,#REF!),"")</f>
        <v>#REF!</v>
      </c>
      <c r="Y1024" s="1" t="e">
        <f>IF(R1024&lt;&gt;"",IF(R1024=1,"",COUNTIFS($O$112:$O$1378,"&gt;40",#REF!,#REF!)),"")</f>
        <v>#REF!</v>
      </c>
      <c r="Z1024" s="15"/>
      <c r="AA1024" s="15"/>
      <c r="AB1024" s="15"/>
      <c r="AC1024" s="15"/>
    </row>
    <row r="1025" spans="1:34">
      <c r="A1025" s="15">
        <f t="shared" ref="A1025:A1035" si="69">I1025+(H1025*60)+(G1025*3600)</f>
        <v>52485</v>
      </c>
      <c r="B1025" s="32" t="str">
        <f t="shared" ref="B1025:B1035" si="70">CONCATENATE(D1025,E1025,F1025,G1025,H1025,I1025)</f>
        <v>201826143445</v>
      </c>
      <c r="C1025" s="31" t="str">
        <f t="shared" si="67"/>
        <v>201826</v>
      </c>
      <c r="D1025" s="31">
        <v>2018</v>
      </c>
      <c r="E1025" s="31">
        <v>2</v>
      </c>
      <c r="F1025" s="31">
        <v>6</v>
      </c>
      <c r="G1025" s="31">
        <v>14</v>
      </c>
      <c r="H1025" s="31">
        <v>34</v>
      </c>
      <c r="I1025" s="31">
        <v>45</v>
      </c>
      <c r="J1025" s="31">
        <v>908</v>
      </c>
      <c r="K1025" s="31" t="s">
        <v>11</v>
      </c>
      <c r="L1025" s="31" t="e">
        <f>IF(#REF!=#REF!,IF(K1025="Stroke",IF(K1026="Stroke",IF((J1026-J1025)&lt;0,1000+J1026-J1025,J1026-J1025),""),""),"")</f>
        <v>#REF!</v>
      </c>
      <c r="M1025" s="31" t="s">
        <v>1</v>
      </c>
      <c r="N1025" s="31" t="s">
        <v>2</v>
      </c>
      <c r="O1025" s="31">
        <v>2</v>
      </c>
      <c r="P1025" s="1" t="e">
        <f>IF(#REF!=#REF!,IF(K1025="Stroke",IF(K1026="Stroke",IF(#REF!=#REF!,IF(Q1025=Q1026,IF((J1026-J1025)&lt;0,1000+J1026-J1025-O1025,J1026-J1025-O1025),""),""),""),""),"")</f>
        <v>#REF!</v>
      </c>
      <c r="Q1025" s="31">
        <v>1</v>
      </c>
      <c r="R1025" s="1" t="e">
        <f>IF(#REF!&lt;&gt;#REF!,COUNTIFS($K$112:$K$1378,$K$112,#REF!,#REF!),"")</f>
        <v>#REF!</v>
      </c>
      <c r="S1025" s="1" t="e">
        <f>IF(AND(#REF!&lt;&gt;#REF!,#REF!=#REF!,M1025="positive",M1026="negative"),1,"")</f>
        <v>#REF!</v>
      </c>
      <c r="T1025" s="1" t="e">
        <f>IF(AND(#REF!=#REF!,K:K="stroke",M:M="positive",S1025&lt;&gt;"1"),1,"")</f>
        <v>#REF!</v>
      </c>
      <c r="U1025" s="1" t="e">
        <f>IF((AND(R1025&lt;&gt;"",W1025&lt;&gt;1,K:K="stroke",M:M="negative",#REF!=#REF!)),IF(W1025&lt;&gt;0,"",1),"")</f>
        <v>#REF!</v>
      </c>
      <c r="V1025" s="1" t="e">
        <f t="shared" si="68"/>
        <v>#REF!</v>
      </c>
      <c r="W1025" s="1" t="e">
        <f>IF(#REF!&lt;&gt;#REF!,COUNTIFS($K$112:$K$1378,"up",#REF!,#REF!),"")</f>
        <v>#REF!</v>
      </c>
      <c r="X1025" s="1" t="e">
        <f>IF(#REF!&lt;&gt;#REF!,COUNTIFS($K$112:$K$1378,"SRS",#REF!,#REF!),"")</f>
        <v>#REF!</v>
      </c>
      <c r="Y1025" s="1" t="e">
        <f>IF(R1025&lt;&gt;"",IF(R1025=1,"",COUNTIFS($O$112:$O$1378,"&gt;40",#REF!,#REF!)),"")</f>
        <v>#REF!</v>
      </c>
      <c r="Z1025" s="31"/>
      <c r="AA1025" s="31"/>
      <c r="AB1025" s="31"/>
      <c r="AC1025" s="31"/>
    </row>
    <row r="1026" spans="1:34" s="5" customFormat="1">
      <c r="A1026" s="15">
        <f t="shared" si="69"/>
        <v>52485</v>
      </c>
      <c r="B1026" s="32" t="str">
        <f t="shared" si="70"/>
        <v>201826143445</v>
      </c>
      <c r="C1026" s="31" t="str">
        <f t="shared" si="67"/>
        <v>201826</v>
      </c>
      <c r="D1026" s="31">
        <v>2018</v>
      </c>
      <c r="E1026" s="31">
        <v>2</v>
      </c>
      <c r="F1026" s="31">
        <v>6</v>
      </c>
      <c r="G1026" s="31">
        <v>14</v>
      </c>
      <c r="H1026" s="31">
        <v>34</v>
      </c>
      <c r="I1026" s="31">
        <v>45</v>
      </c>
      <c r="J1026" s="31">
        <v>926</v>
      </c>
      <c r="K1026" s="31" t="s">
        <v>11</v>
      </c>
      <c r="L1026" s="31" t="e">
        <f>IF(#REF!=#REF!,IF(K1026="Stroke",IF(K1027="Stroke",IF((J1027-J1026)&lt;0,1000+J1027-J1026,J1027-J1026),""),""),"")</f>
        <v>#REF!</v>
      </c>
      <c r="M1026" s="31" t="s">
        <v>1</v>
      </c>
      <c r="N1026" s="31" t="s">
        <v>2</v>
      </c>
      <c r="O1026" s="31">
        <v>2</v>
      </c>
      <c r="P1026" s="1" t="e">
        <f>IF(#REF!=#REF!,IF(K1026="Stroke",IF(K1027="Stroke",IF(#REF!=#REF!,IF(Q1026=Q1027,IF((J1027-J1026)&lt;0,1000+J1027-J1026-O1026,J1027-J1026-O1026),""),""),""),""),"")</f>
        <v>#REF!</v>
      </c>
      <c r="Q1026" s="31">
        <v>1</v>
      </c>
      <c r="R1026" s="1" t="e">
        <f>IF(#REF!&lt;&gt;#REF!,COUNTIFS($K$112:$K$1378,$K$112,#REF!,#REF!),"")</f>
        <v>#REF!</v>
      </c>
      <c r="S1026" s="1" t="e">
        <f>IF(AND(#REF!&lt;&gt;#REF!,#REF!=#REF!,M1026="positive",M1027="negative"),1,"")</f>
        <v>#REF!</v>
      </c>
      <c r="T1026" s="1" t="e">
        <f>IF(AND(#REF!=#REF!,K:K="stroke",M:M="positive",S1026&lt;&gt;"1"),1,"")</f>
        <v>#REF!</v>
      </c>
      <c r="U1026" s="1" t="e">
        <f>IF((AND(R1026&lt;&gt;"",W1026&lt;&gt;1,K:K="stroke",M:M="negative",#REF!=#REF!)),IF(W1026&lt;&gt;0,"",1),"")</f>
        <v>#REF!</v>
      </c>
      <c r="V1026" s="1" t="e">
        <f t="shared" si="68"/>
        <v>#REF!</v>
      </c>
      <c r="W1026" s="1" t="e">
        <f>IF(#REF!&lt;&gt;#REF!,COUNTIFS($K$112:$K$1378,"up",#REF!,#REF!),"")</f>
        <v>#REF!</v>
      </c>
      <c r="X1026" s="1" t="e">
        <f>IF(#REF!&lt;&gt;#REF!,COUNTIFS($K$112:$K$1378,"SRS",#REF!,#REF!),"")</f>
        <v>#REF!</v>
      </c>
      <c r="Y1026" s="1" t="e">
        <f>IF(R1026&lt;&gt;"",IF(R1026=1,"",COUNTIFS($O$112:$O$1378,"&gt;40",#REF!,#REF!)),"")</f>
        <v>#REF!</v>
      </c>
      <c r="Z1026" s="31"/>
      <c r="AA1026" s="31"/>
      <c r="AB1026" s="31"/>
      <c r="AC1026" s="31"/>
      <c r="AD1026" s="1"/>
      <c r="AE1026" s="1"/>
      <c r="AF1026" s="1"/>
      <c r="AG1026" s="1"/>
      <c r="AH1026" s="1"/>
    </row>
    <row r="1027" spans="1:34">
      <c r="A1027" s="14">
        <f t="shared" si="69"/>
        <v>52550</v>
      </c>
      <c r="B1027" s="22" t="str">
        <f t="shared" si="70"/>
        <v>201826143550</v>
      </c>
      <c r="C1027" s="14" t="str">
        <f t="shared" si="67"/>
        <v>201826</v>
      </c>
      <c r="D1027" s="14">
        <v>2018</v>
      </c>
      <c r="E1027" s="14">
        <v>2</v>
      </c>
      <c r="F1027" s="14">
        <v>6</v>
      </c>
      <c r="G1027" s="14">
        <v>14</v>
      </c>
      <c r="H1027" s="14">
        <v>35</v>
      </c>
      <c r="I1027" s="14">
        <v>50</v>
      </c>
      <c r="J1027" s="14">
        <v>480</v>
      </c>
      <c r="K1027" s="14" t="s">
        <v>11</v>
      </c>
      <c r="L1027" s="14" t="e">
        <f>IF(#REF!=#REF!,IF(K1027="Stroke",IF(K1028="Stroke",IF((J1028-J1027)&lt;0,1000+J1028-J1027,J1028-J1027),""),""),"")</f>
        <v>#REF!</v>
      </c>
      <c r="M1027" s="14" t="s">
        <v>1</v>
      </c>
      <c r="N1027" s="14" t="s">
        <v>2</v>
      </c>
      <c r="O1027" s="14">
        <v>8</v>
      </c>
      <c r="P1027" s="5" t="e">
        <f>IF(#REF!=#REF!,IF(K1027="Stroke",IF(K1028="Stroke",IF(#REF!=#REF!,IF(Q1027=Q1028,IF((J1028-J1027)&lt;0,1000+J1028-J1027-O1027,J1028-J1027-O1027),""),""),""),""),"")</f>
        <v>#REF!</v>
      </c>
      <c r="Q1027" s="14">
        <v>1</v>
      </c>
      <c r="R1027" s="5" t="e">
        <f>IF(#REF!&lt;&gt;#REF!,COUNTIFS($K$112:$K$1378,$K$112,#REF!,#REF!),"")</f>
        <v>#REF!</v>
      </c>
      <c r="S1027" s="5" t="e">
        <f>IF(AND(#REF!&lt;&gt;#REF!,#REF!=#REF!,M1027="positive",M1028="negative"),1,"")</f>
        <v>#REF!</v>
      </c>
      <c r="T1027" s="5" t="e">
        <f>IF(AND(#REF!=#REF!,K:K="stroke",M:M="positive",S1027&lt;&gt;"1"),1,"")</f>
        <v>#REF!</v>
      </c>
      <c r="U1027" s="5" t="e">
        <f>IF((AND(R1027&lt;&gt;"",W1027&lt;&gt;1,K:K="stroke",M:M="negative",#REF!=#REF!)),IF(W1027&lt;&gt;0,"",1),"")</f>
        <v>#REF!</v>
      </c>
      <c r="V1027" s="5" t="e">
        <f t="shared" si="68"/>
        <v>#REF!</v>
      </c>
      <c r="W1027" s="5" t="e">
        <f>IF(#REF!&lt;&gt;#REF!,COUNTIFS($K$112:$K$1378,"up",#REF!,#REF!),"")</f>
        <v>#REF!</v>
      </c>
      <c r="X1027" s="5" t="e">
        <f>IF(#REF!&lt;&gt;#REF!,COUNTIFS($K$112:$K$1378,"SRS",#REF!,#REF!),"")</f>
        <v>#REF!</v>
      </c>
      <c r="Y1027" s="5" t="e">
        <f>IF(R1027&lt;&gt;"",IF(R1027=1,"",COUNTIFS($O$112:$O$1378,"&gt;40",#REF!,#REF!)),"")</f>
        <v>#REF!</v>
      </c>
      <c r="Z1027" s="14"/>
      <c r="AA1027" s="14"/>
      <c r="AB1027" s="14"/>
      <c r="AC1027" s="14"/>
      <c r="AD1027" s="5"/>
      <c r="AE1027" s="5"/>
      <c r="AF1027" s="5"/>
      <c r="AG1027" s="5"/>
      <c r="AH1027" s="5"/>
    </row>
    <row r="1028" spans="1:34">
      <c r="A1028" s="31">
        <f t="shared" si="69"/>
        <v>52550</v>
      </c>
      <c r="B1028" s="32" t="str">
        <f t="shared" si="70"/>
        <v>201826143550</v>
      </c>
      <c r="C1028" s="31" t="str">
        <f t="shared" si="67"/>
        <v>201826</v>
      </c>
      <c r="D1028" s="31">
        <v>2018</v>
      </c>
      <c r="E1028" s="31">
        <v>2</v>
      </c>
      <c r="F1028" s="31">
        <v>6</v>
      </c>
      <c r="G1028" s="31">
        <v>14</v>
      </c>
      <c r="H1028" s="31">
        <v>35</v>
      </c>
      <c r="I1028" s="31">
        <v>50</v>
      </c>
      <c r="J1028" s="31">
        <v>508</v>
      </c>
      <c r="K1028" s="31" t="s">
        <v>11</v>
      </c>
      <c r="L1028" s="31" t="e">
        <f>IF(#REF!=#REF!,IF(K1028="Stroke",IF(K1029="Stroke",IF((J1029-J1028)&lt;0,1000+J1029-J1028,J1029-J1028),""),""),"")</f>
        <v>#REF!</v>
      </c>
      <c r="M1028" s="31" t="s">
        <v>1</v>
      </c>
      <c r="N1028" s="31" t="s">
        <v>2</v>
      </c>
      <c r="O1028" s="31">
        <v>3</v>
      </c>
      <c r="P1028" s="1" t="e">
        <f>IF(#REF!=#REF!,IF(K1028="Stroke",IF(K1029="Stroke",IF(#REF!=#REF!,IF(Q1028=Q1029,IF((J1029-J1028)&lt;0,1000+J1029-J1028-O1028,J1029-J1028-O1028),""),""),""),""),"")</f>
        <v>#REF!</v>
      </c>
      <c r="Q1028" s="31">
        <v>1</v>
      </c>
      <c r="R1028" s="1" t="e">
        <f>IF(#REF!&lt;&gt;#REF!,COUNTIFS($K$112:$K$1378,$K$112,#REF!,#REF!),"")</f>
        <v>#REF!</v>
      </c>
      <c r="S1028" s="1" t="e">
        <f>IF(AND(#REF!&lt;&gt;#REF!,#REF!=#REF!,M1028="positive",M1029="negative"),1,"")</f>
        <v>#REF!</v>
      </c>
      <c r="T1028" s="1" t="e">
        <f>IF(AND(#REF!=#REF!,K:K="stroke",M:M="positive",S1028&lt;&gt;"1"),1,"")</f>
        <v>#REF!</v>
      </c>
      <c r="U1028" s="1" t="e">
        <f>IF((AND(R1028&lt;&gt;"",W1028&lt;&gt;1,K:K="stroke",M:M="negative",#REF!=#REF!)),IF(W1028&lt;&gt;0,"",1),"")</f>
        <v>#REF!</v>
      </c>
      <c r="V1028" s="1" t="e">
        <f t="shared" si="68"/>
        <v>#REF!</v>
      </c>
      <c r="W1028" s="1" t="e">
        <f>IF(#REF!&lt;&gt;#REF!,COUNTIFS($K$112:$K$1378,"up",#REF!,#REF!),"")</f>
        <v>#REF!</v>
      </c>
      <c r="X1028" s="1" t="e">
        <f>IF(#REF!&lt;&gt;#REF!,COUNTIFS($K$112:$K$1378,"SRS",#REF!,#REF!),"")</f>
        <v>#REF!</v>
      </c>
      <c r="Y1028" s="1" t="e">
        <f>IF(R1028&lt;&gt;"",IF(R1028=1,"",COUNTIFS($O$112:$O$1378,"&gt;40",#REF!,#REF!)),"")</f>
        <v>#REF!</v>
      </c>
      <c r="Z1028" s="31"/>
      <c r="AA1028" s="31"/>
      <c r="AB1028" s="31"/>
      <c r="AC1028" s="31"/>
    </row>
    <row r="1029" spans="1:34">
      <c r="A1029" s="31">
        <f t="shared" si="69"/>
        <v>52550</v>
      </c>
      <c r="B1029" s="32" t="str">
        <f t="shared" si="70"/>
        <v>201826143550</v>
      </c>
      <c r="C1029" s="31" t="str">
        <f t="shared" si="67"/>
        <v>201826</v>
      </c>
      <c r="D1029" s="31">
        <v>2018</v>
      </c>
      <c r="E1029" s="31">
        <v>2</v>
      </c>
      <c r="F1029" s="31">
        <v>6</v>
      </c>
      <c r="G1029" s="31">
        <v>14</v>
      </c>
      <c r="H1029" s="31">
        <v>35</v>
      </c>
      <c r="I1029" s="31">
        <v>50</v>
      </c>
      <c r="J1029" s="31">
        <v>509</v>
      </c>
      <c r="K1029" s="31" t="s">
        <v>4</v>
      </c>
      <c r="L1029" s="31" t="e">
        <f>IF(#REF!=#REF!,IF(K1029="Stroke",IF(K1030="Stroke",IF((J1030-J1029)&lt;0,1000+J1030-J1029,J1030-J1029),""),""),"")</f>
        <v>#REF!</v>
      </c>
      <c r="M1029" s="31" t="s">
        <v>1</v>
      </c>
      <c r="N1029" s="31" t="s">
        <v>2</v>
      </c>
      <c r="O1029" s="31">
        <v>0</v>
      </c>
      <c r="P1029" s="1" t="e">
        <f>IF(#REF!=#REF!,IF(K1029="Stroke",IF(K1030="Stroke",IF(#REF!=#REF!,IF(Q1029=Q1030,IF((J1030-J1029)&lt;0,1000+J1030-J1029-O1029,J1030-J1029-O1029),""),""),""),""),"")</f>
        <v>#REF!</v>
      </c>
      <c r="Q1029" s="31">
        <v>1</v>
      </c>
      <c r="R1029" s="1" t="e">
        <f>IF(#REF!&lt;&gt;#REF!,COUNTIFS($K$112:$K$1378,$K$112,#REF!,#REF!),"")</f>
        <v>#REF!</v>
      </c>
      <c r="S1029" s="1" t="e">
        <f>IF(AND(#REF!&lt;&gt;#REF!,#REF!=#REF!,M1029="positive",M1030="negative"),1,"")</f>
        <v>#REF!</v>
      </c>
      <c r="T1029" s="1" t="e">
        <f>IF(AND(#REF!=#REF!,K:K="stroke",M:M="positive",S1029&lt;&gt;"1"),1,"")</f>
        <v>#REF!</v>
      </c>
      <c r="U1029" s="1" t="e">
        <f>IF((AND(R1029&lt;&gt;"",W1029&lt;&gt;1,K:K="stroke",M:M="negative",#REF!=#REF!)),IF(W1029&lt;&gt;0,"",1),"")</f>
        <v>#REF!</v>
      </c>
      <c r="V1029" s="1" t="e">
        <f t="shared" si="68"/>
        <v>#REF!</v>
      </c>
      <c r="W1029" s="1" t="e">
        <f>IF(#REF!&lt;&gt;#REF!,COUNTIFS($K$112:$K$1378,"up",#REF!,#REF!),"")</f>
        <v>#REF!</v>
      </c>
      <c r="X1029" s="1" t="e">
        <f>IF(#REF!&lt;&gt;#REF!,COUNTIFS($K$112:$K$1378,"SRS",#REF!,#REF!),"")</f>
        <v>#REF!</v>
      </c>
      <c r="Y1029" s="1" t="e">
        <f>IF(R1029&lt;&gt;"",IF(R1029=1,"",COUNTIFS($O$112:$O$1378,"&gt;40",#REF!,#REF!)),"")</f>
        <v>#REF!</v>
      </c>
      <c r="Z1029" s="31"/>
      <c r="AA1029" s="31"/>
      <c r="AB1029" s="31"/>
      <c r="AC1029" s="31"/>
    </row>
    <row r="1030" spans="1:34">
      <c r="A1030" s="31">
        <f t="shared" si="69"/>
        <v>52550</v>
      </c>
      <c r="B1030" s="32" t="str">
        <f t="shared" si="70"/>
        <v>201826143550</v>
      </c>
      <c r="C1030" s="31" t="str">
        <f t="shared" si="67"/>
        <v>201826</v>
      </c>
      <c r="D1030" s="31">
        <v>2018</v>
      </c>
      <c r="E1030" s="31">
        <v>2</v>
      </c>
      <c r="F1030" s="31">
        <v>6</v>
      </c>
      <c r="G1030" s="31">
        <v>14</v>
      </c>
      <c r="H1030" s="31">
        <v>35</v>
      </c>
      <c r="I1030" s="31">
        <v>50</v>
      </c>
      <c r="J1030" s="31">
        <v>520</v>
      </c>
      <c r="K1030" s="31" t="s">
        <v>109</v>
      </c>
      <c r="L1030" s="31" t="e">
        <f>IF(#REF!=#REF!,IF(K1030="Stroke",IF(K1031="Stroke",IF((J1031-J1030)&lt;0,1000+J1031-J1030,J1031-J1030),""),""),"")</f>
        <v>#REF!</v>
      </c>
      <c r="M1030" s="31" t="s">
        <v>1</v>
      </c>
      <c r="N1030" s="31" t="s">
        <v>2</v>
      </c>
      <c r="O1030" s="31">
        <v>0</v>
      </c>
      <c r="P1030" s="1" t="e">
        <f>IF(#REF!=#REF!,IF(K1030="Stroke",IF(K1031="Stroke",IF(#REF!=#REF!,IF(Q1030=Q1031,IF((J1031-J1030)&lt;0,1000+J1031-J1030-O1030,J1031-J1030-O1030),""),""),""),""),"")</f>
        <v>#REF!</v>
      </c>
      <c r="Q1030" s="31" t="s">
        <v>131</v>
      </c>
      <c r="R1030" s="1" t="e">
        <f>IF(#REF!&lt;&gt;#REF!,COUNTIFS($K$112:$K$1378,$K$112,#REF!,#REF!),"")</f>
        <v>#REF!</v>
      </c>
      <c r="S1030" s="1" t="e">
        <f>IF(AND(#REF!&lt;&gt;#REF!,#REF!=#REF!,M1030="positive",M1031="negative"),1,"")</f>
        <v>#REF!</v>
      </c>
      <c r="T1030" s="1" t="e">
        <f>IF(AND(#REF!=#REF!,K:K="stroke",M:M="positive",S1030&lt;&gt;"1"),1,"")</f>
        <v>#REF!</v>
      </c>
      <c r="U1030" s="1" t="e">
        <f>IF((AND(R1030&lt;&gt;"",W1030&lt;&gt;1,K:K="stroke",M:M="negative",#REF!=#REF!)),IF(W1030&lt;&gt;0,"",1),"")</f>
        <v>#REF!</v>
      </c>
      <c r="V1030" s="1" t="e">
        <f t="shared" si="68"/>
        <v>#REF!</v>
      </c>
      <c r="W1030" s="1" t="e">
        <f>IF(#REF!&lt;&gt;#REF!,COUNTIFS($K$112:$K$1378,"up",#REF!,#REF!),"")</f>
        <v>#REF!</v>
      </c>
      <c r="X1030" s="1" t="e">
        <f>IF(#REF!&lt;&gt;#REF!,COUNTIFS($K$112:$K$1378,"SRS",#REF!,#REF!),"")</f>
        <v>#REF!</v>
      </c>
      <c r="Y1030" s="1" t="e">
        <f>IF(R1030&lt;&gt;"",IF(R1030=1,"",COUNTIFS($O$112:$O$1378,"&gt;40",#REF!,#REF!)),"")</f>
        <v>#REF!</v>
      </c>
      <c r="Z1030" s="31"/>
      <c r="AA1030" s="31"/>
      <c r="AB1030" s="31"/>
      <c r="AC1030" s="31"/>
    </row>
    <row r="1031" spans="1:34">
      <c r="A1031" s="31">
        <f t="shared" si="69"/>
        <v>52550</v>
      </c>
      <c r="B1031" s="32" t="str">
        <f t="shared" si="70"/>
        <v>201826143550</v>
      </c>
      <c r="C1031" s="31" t="str">
        <f t="shared" si="67"/>
        <v>201826</v>
      </c>
      <c r="D1031" s="31">
        <v>2018</v>
      </c>
      <c r="E1031" s="31">
        <v>2</v>
      </c>
      <c r="F1031" s="31">
        <v>6</v>
      </c>
      <c r="G1031" s="31">
        <v>14</v>
      </c>
      <c r="H1031" s="31">
        <v>35</v>
      </c>
      <c r="I1031" s="31">
        <v>50</v>
      </c>
      <c r="J1031" s="31">
        <v>526</v>
      </c>
      <c r="K1031" s="31" t="s">
        <v>11</v>
      </c>
      <c r="L1031" s="31" t="e">
        <f>IF(#REF!=#REF!,IF(K1031="Stroke",IF(K1032="Stroke",IF((J1032-J1031)&lt;0,1000+J1032-J1031,J1032-J1031),""),""),"")</f>
        <v>#REF!</v>
      </c>
      <c r="M1031" s="31" t="s">
        <v>1</v>
      </c>
      <c r="N1031" s="31" t="s">
        <v>2</v>
      </c>
      <c r="O1031" s="31">
        <v>121</v>
      </c>
      <c r="P1031" s="1" t="e">
        <f>IF(#REF!=#REF!,IF(K1031="Stroke",IF(K1032="Stroke",IF(#REF!=#REF!,IF(Q1031=Q1032,IF((J1032-J1031)&lt;0,1000+J1032-J1031-O1031,J1032-J1031-O1031),""),""),""),""),"")</f>
        <v>#REF!</v>
      </c>
      <c r="Q1031" s="31">
        <v>1</v>
      </c>
      <c r="R1031" s="1" t="e">
        <f>IF(#REF!&lt;&gt;#REF!,COUNTIFS($K$112:$K$1378,$K$112,#REF!,#REF!),"")</f>
        <v>#REF!</v>
      </c>
      <c r="S1031" s="1" t="e">
        <f>IF(AND(#REF!&lt;&gt;#REF!,#REF!=#REF!,M1031="positive",M1032="negative"),1,"")</f>
        <v>#REF!</v>
      </c>
      <c r="T1031" s="1" t="e">
        <f>IF(AND(#REF!=#REF!,K:K="stroke",M:M="positive",S1031&lt;&gt;"1"),1,"")</f>
        <v>#REF!</v>
      </c>
      <c r="U1031" s="1" t="e">
        <f>IF((AND(R1031&lt;&gt;"",W1031&lt;&gt;1,K:K="stroke",M:M="negative",#REF!=#REF!)),IF(W1031&lt;&gt;0,"",1),"")</f>
        <v>#REF!</v>
      </c>
      <c r="V1031" s="1" t="e">
        <f t="shared" si="68"/>
        <v>#REF!</v>
      </c>
      <c r="W1031" s="1" t="e">
        <f>IF(#REF!&lt;&gt;#REF!,COUNTIFS($K$112:$K$1378,"up",#REF!,#REF!),"")</f>
        <v>#REF!</v>
      </c>
      <c r="X1031" s="1" t="e">
        <f>IF(#REF!&lt;&gt;#REF!,COUNTIFS($K$112:$K$1378,"SRS",#REF!,#REF!),"")</f>
        <v>#REF!</v>
      </c>
      <c r="Y1031" s="1" t="e">
        <f>IF(R1031&lt;&gt;"",IF(R1031=1,"",COUNTIFS($O$112:$O$1378,"&gt;40",#REF!,#REF!)),"")</f>
        <v>#REF!</v>
      </c>
      <c r="Z1031" s="31"/>
      <c r="AA1031" s="31"/>
      <c r="AB1031" s="31"/>
      <c r="AC1031" s="31"/>
    </row>
    <row r="1032" spans="1:34">
      <c r="A1032" s="31">
        <f t="shared" si="69"/>
        <v>52550</v>
      </c>
      <c r="B1032" s="32" t="str">
        <f t="shared" si="70"/>
        <v>201826143550</v>
      </c>
      <c r="C1032" s="31" t="str">
        <f t="shared" si="67"/>
        <v>201826</v>
      </c>
      <c r="D1032" s="31">
        <v>2018</v>
      </c>
      <c r="E1032" s="31">
        <v>2</v>
      </c>
      <c r="F1032" s="31">
        <v>6</v>
      </c>
      <c r="G1032" s="31">
        <v>14</v>
      </c>
      <c r="H1032" s="31">
        <v>35</v>
      </c>
      <c r="I1032" s="31">
        <v>50</v>
      </c>
      <c r="J1032" s="31">
        <v>600</v>
      </c>
      <c r="K1032" s="31" t="s">
        <v>4</v>
      </c>
      <c r="L1032" s="31" t="e">
        <f>IF(#REF!=#REF!,IF(K1032="Stroke",IF(K1033="Stroke",IF((J1033-J1032)&lt;0,1000+J1033-J1032,J1033-J1032),""),""),"")</f>
        <v>#REF!</v>
      </c>
      <c r="M1032" s="31" t="s">
        <v>1</v>
      </c>
      <c r="N1032" s="31" t="s">
        <v>2</v>
      </c>
      <c r="O1032" s="31">
        <v>0</v>
      </c>
      <c r="P1032" s="1" t="e">
        <f>IF(#REF!=#REF!,IF(K1032="Stroke",IF(K1033="Stroke",IF(#REF!=#REF!,IF(Q1032=Q1033,IF((J1033-J1032)&lt;0,1000+J1033-J1032-O1032,J1033-J1032-O1032),""),""),""),""),"")</f>
        <v>#REF!</v>
      </c>
      <c r="Q1032" s="31">
        <v>1</v>
      </c>
      <c r="R1032" s="1" t="e">
        <f>IF(#REF!&lt;&gt;#REF!,COUNTIFS($K$112:$K$1378,$K$112,#REF!,#REF!),"")</f>
        <v>#REF!</v>
      </c>
      <c r="S1032" s="1" t="e">
        <f>IF(AND(#REF!&lt;&gt;#REF!,#REF!=#REF!,M1032="positive",M1033="negative"),1,"")</f>
        <v>#REF!</v>
      </c>
      <c r="T1032" s="1" t="e">
        <f>IF(AND(#REF!=#REF!,K:K="stroke",M:M="positive",S1032&lt;&gt;"1"),1,"")</f>
        <v>#REF!</v>
      </c>
      <c r="U1032" s="1" t="e">
        <f>IF((AND(R1032&lt;&gt;"",W1032&lt;&gt;1,K:K="stroke",M:M="negative",#REF!=#REF!)),IF(W1032&lt;&gt;0,"",1),"")</f>
        <v>#REF!</v>
      </c>
      <c r="V1032" s="1" t="e">
        <f t="shared" si="68"/>
        <v>#REF!</v>
      </c>
      <c r="W1032" s="1" t="e">
        <f>IF(#REF!&lt;&gt;#REF!,COUNTIFS($K$112:$K$1378,"up",#REF!,#REF!),"")</f>
        <v>#REF!</v>
      </c>
      <c r="X1032" s="1" t="e">
        <f>IF(#REF!&lt;&gt;#REF!,COUNTIFS($K$112:$K$1378,"SRS",#REF!,#REF!),"")</f>
        <v>#REF!</v>
      </c>
      <c r="Y1032" s="1" t="e">
        <f>IF(R1032&lt;&gt;"",IF(R1032=1,"",COUNTIFS($O$112:$O$1378,"&gt;40",#REF!,#REF!)),"")</f>
        <v>#REF!</v>
      </c>
      <c r="Z1032" s="31"/>
      <c r="AA1032" s="31"/>
      <c r="AB1032" s="31"/>
      <c r="AC1032" s="31"/>
    </row>
    <row r="1033" spans="1:34">
      <c r="A1033" s="31">
        <f t="shared" si="69"/>
        <v>52550</v>
      </c>
      <c r="B1033" s="32" t="str">
        <f t="shared" si="70"/>
        <v>201826143550</v>
      </c>
      <c r="C1033" s="31" t="str">
        <f t="shared" si="67"/>
        <v>201826</v>
      </c>
      <c r="D1033" s="31">
        <v>2018</v>
      </c>
      <c r="E1033" s="31">
        <v>2</v>
      </c>
      <c r="F1033" s="31">
        <v>6</v>
      </c>
      <c r="G1033" s="31">
        <v>14</v>
      </c>
      <c r="H1033" s="31">
        <v>35</v>
      </c>
      <c r="I1033" s="31">
        <v>50</v>
      </c>
      <c r="J1033" s="31">
        <v>628</v>
      </c>
      <c r="K1033" s="31" t="s">
        <v>4</v>
      </c>
      <c r="L1033" s="31" t="e">
        <f>IF(#REF!=#REF!,IF(K1033="Stroke",IF(K1034="Stroke",IF((J1034-J1033)&lt;0,1000+J1034-J1033,J1034-J1033),""),""),"")</f>
        <v>#REF!</v>
      </c>
      <c r="M1033" s="31" t="s">
        <v>1</v>
      </c>
      <c r="N1033" s="31" t="s">
        <v>2</v>
      </c>
      <c r="O1033" s="31">
        <v>0</v>
      </c>
      <c r="P1033" s="1" t="e">
        <f>IF(#REF!=#REF!,IF(K1033="Stroke",IF(K1034="Stroke",IF(#REF!=#REF!,IF(Q1033=Q1034,IF((J1034-J1033)&lt;0,1000+J1034-J1033-O1033,J1034-J1033-O1033),""),""),""),""),"")</f>
        <v>#REF!</v>
      </c>
      <c r="Q1033" s="31">
        <v>1</v>
      </c>
      <c r="R1033" s="1" t="e">
        <f>IF(#REF!&lt;&gt;#REF!,COUNTIFS($K$112:$K$1378,$K$112,#REF!,#REF!),"")</f>
        <v>#REF!</v>
      </c>
      <c r="S1033" s="1" t="e">
        <f>IF(AND(#REF!&lt;&gt;#REF!,#REF!=#REF!,M1033="positive",M1034="negative"),1,"")</f>
        <v>#REF!</v>
      </c>
      <c r="T1033" s="1" t="e">
        <f>IF(AND(#REF!=#REF!,K:K="stroke",M:M="positive",S1033&lt;&gt;"1"),1,"")</f>
        <v>#REF!</v>
      </c>
      <c r="U1033" s="1" t="e">
        <f>IF((AND(R1033&lt;&gt;"",W1033&lt;&gt;1,K:K="stroke",M:M="negative",#REF!=#REF!)),IF(W1033&lt;&gt;0,"",1),"")</f>
        <v>#REF!</v>
      </c>
      <c r="V1033" s="1" t="e">
        <f t="shared" si="68"/>
        <v>#REF!</v>
      </c>
      <c r="W1033" s="1" t="e">
        <f>IF(#REF!&lt;&gt;#REF!,COUNTIFS($K$112:$K$1378,"up",#REF!,#REF!),"")</f>
        <v>#REF!</v>
      </c>
      <c r="X1033" s="1" t="e">
        <f>IF(#REF!&lt;&gt;#REF!,COUNTIFS($K$112:$K$1378,"SRS",#REF!,#REF!),"")</f>
        <v>#REF!</v>
      </c>
      <c r="Y1033" s="1" t="e">
        <f>IF(R1033&lt;&gt;"",IF(R1033=1,"",COUNTIFS($O$112:$O$1378,"&gt;40",#REF!,#REF!)),"")</f>
        <v>#REF!</v>
      </c>
      <c r="Z1033" s="31"/>
      <c r="AA1033" s="31"/>
      <c r="AB1033" s="31"/>
      <c r="AC1033" s="31"/>
    </row>
    <row r="1034" spans="1:34" s="5" customFormat="1">
      <c r="A1034" s="31">
        <f t="shared" si="69"/>
        <v>52550</v>
      </c>
      <c r="B1034" s="32" t="str">
        <f t="shared" si="70"/>
        <v>201826143550</v>
      </c>
      <c r="C1034" s="31" t="str">
        <f t="shared" si="67"/>
        <v>201826</v>
      </c>
      <c r="D1034" s="31">
        <v>2018</v>
      </c>
      <c r="E1034" s="31">
        <v>2</v>
      </c>
      <c r="F1034" s="31">
        <v>6</v>
      </c>
      <c r="G1034" s="31">
        <v>14</v>
      </c>
      <c r="H1034" s="31">
        <v>35</v>
      </c>
      <c r="I1034" s="31">
        <v>50</v>
      </c>
      <c r="J1034" s="31">
        <v>647</v>
      </c>
      <c r="K1034" s="31" t="s">
        <v>143</v>
      </c>
      <c r="L1034" s="31" t="e">
        <f>IF(#REF!=#REF!,IF(K1034="Stroke",IF(K1035="Stroke",IF((J1035-J1034)&lt;0,1000+J1035-J1034,J1035-J1034),""),""),"")</f>
        <v>#REF!</v>
      </c>
      <c r="M1034" s="31" t="s">
        <v>1</v>
      </c>
      <c r="N1034" s="31" t="s">
        <v>2</v>
      </c>
      <c r="O1034" s="31">
        <v>0</v>
      </c>
      <c r="P1034" s="1" t="e">
        <f>IF(#REF!=#REF!,IF(K1034="Stroke",IF(K1035="Stroke",IF(#REF!=#REF!,IF(Q1034=Q1035,IF((J1035-J1034)&lt;0,1000+J1035-J1034-O1034,J1035-J1034-O1034),""),""),""),""),"")</f>
        <v>#REF!</v>
      </c>
      <c r="Q1034" s="31"/>
      <c r="R1034" s="1" t="e">
        <f>IF(#REF!&lt;&gt;#REF!,COUNTIFS($K$112:$K$1378,$K$112,#REF!,#REF!),"")</f>
        <v>#REF!</v>
      </c>
      <c r="S1034" s="1" t="e">
        <f>IF(AND(#REF!&lt;&gt;#REF!,#REF!=#REF!,M1034="positive",M1035="negative"),1,"")</f>
        <v>#REF!</v>
      </c>
      <c r="T1034" s="1" t="e">
        <f>IF(AND(#REF!=#REF!,K:K="stroke",M:M="positive",S1034&lt;&gt;"1"),1,"")</f>
        <v>#REF!</v>
      </c>
      <c r="U1034" s="1" t="e">
        <f>IF((AND(R1034&lt;&gt;"",W1034&lt;&gt;1,K:K="stroke",M:M="negative",#REF!=#REF!)),IF(W1034&lt;&gt;0,"",1),"")</f>
        <v>#REF!</v>
      </c>
      <c r="V1034" s="1" t="e">
        <f t="shared" si="68"/>
        <v>#REF!</v>
      </c>
      <c r="W1034" s="1" t="e">
        <f>IF(#REF!&lt;&gt;#REF!,COUNTIFS($K$112:$K$1378,"up",#REF!,#REF!),"")</f>
        <v>#REF!</v>
      </c>
      <c r="X1034" s="1" t="e">
        <f>IF(#REF!&lt;&gt;#REF!,COUNTIFS($K$112:$K$1378,"SRS",#REF!,#REF!),"")</f>
        <v>#REF!</v>
      </c>
      <c r="Y1034" s="1" t="e">
        <f>IF(R1034&lt;&gt;"",IF(R1034=1,"",COUNTIFS($O$112:$O$1378,"&gt;40",#REF!,#REF!)),"")</f>
        <v>#REF!</v>
      </c>
      <c r="Z1034" s="31" t="s">
        <v>144</v>
      </c>
      <c r="AA1034" s="31"/>
      <c r="AB1034" s="31"/>
      <c r="AC1034" s="31"/>
      <c r="AD1034" s="1"/>
      <c r="AE1034" s="1"/>
      <c r="AF1034" s="1"/>
      <c r="AG1034" s="1"/>
      <c r="AH1034" s="1"/>
    </row>
    <row r="1035" spans="1:34" s="5" customFormat="1">
      <c r="A1035" s="14">
        <f t="shared" si="69"/>
        <v>53964</v>
      </c>
      <c r="B1035" s="22" t="str">
        <f t="shared" si="70"/>
        <v>201826145924</v>
      </c>
      <c r="C1035" s="33" t="str">
        <f t="shared" si="67"/>
        <v>201826</v>
      </c>
      <c r="D1035" s="33">
        <v>2018</v>
      </c>
      <c r="E1035" s="33">
        <v>2</v>
      </c>
      <c r="F1035" s="33">
        <v>6</v>
      </c>
      <c r="G1035" s="33">
        <v>14</v>
      </c>
      <c r="H1035" s="33">
        <v>59</v>
      </c>
      <c r="I1035" s="33">
        <v>24</v>
      </c>
      <c r="J1035" s="33">
        <v>7</v>
      </c>
      <c r="K1035" s="33" t="s">
        <v>11</v>
      </c>
      <c r="L1035" s="33" t="e">
        <f>IF(#REF!=#REF!,IF(K1035="Stroke",IF(K1036="Stroke",IF((J1036-J1035)&lt;0,1000+J1036-J1035,J1036-J1035),""),""),"")</f>
        <v>#REF!</v>
      </c>
      <c r="M1035" s="33" t="s">
        <v>1</v>
      </c>
      <c r="N1035" s="33" t="s">
        <v>2</v>
      </c>
      <c r="O1035" s="33">
        <v>348</v>
      </c>
      <c r="P1035" s="34" t="e">
        <f>IF(#REF!=#REF!,IF(K1035="Stroke",IF(K1036="Stroke",IF(#REF!=#REF!,IF(Q1035=Q1036,IF((J1036-J1035)&lt;0,1000+J1036-J1035-O1035,J1036-J1035-O1035),""),""),""),""),"")</f>
        <v>#REF!</v>
      </c>
      <c r="Q1035" s="33"/>
      <c r="R1035" s="5" t="e">
        <f>IF(#REF!&lt;&gt;#REF!,COUNTIFS($K$112:$K$1378,$K$112,#REF!,#REF!),"")</f>
        <v>#REF!</v>
      </c>
      <c r="S1035" s="5" t="e">
        <f>IF(AND(#REF!&lt;&gt;#REF!,#REF!=#REF!,M1035="positive",M1036="negative"),1,"")</f>
        <v>#REF!</v>
      </c>
      <c r="T1035" s="5" t="e">
        <f>IF(AND(#REF!=#REF!,K:K="stroke",M:M="positive",S1035&lt;&gt;"1"),1,"")</f>
        <v>#REF!</v>
      </c>
      <c r="U1035" s="5" t="e">
        <f>IF((AND(R1035&lt;&gt;"",W1035&lt;&gt;1,K:K="stroke",M:M="negative",#REF!=#REF!)),IF(W1035&lt;&gt;0,"",1),"")</f>
        <v>#REF!</v>
      </c>
      <c r="V1035" s="5" t="e">
        <f t="shared" si="68"/>
        <v>#REF!</v>
      </c>
      <c r="W1035" s="5" t="e">
        <f>IF(#REF!&lt;&gt;#REF!,COUNTIFS($K$112:$K$1378,"up",#REF!,#REF!),"")</f>
        <v>#REF!</v>
      </c>
      <c r="X1035" s="5" t="e">
        <f>IF(#REF!&lt;&gt;#REF!,COUNTIFS($K$112:$K$1378,"SRS",#REF!,#REF!),"")</f>
        <v>#REF!</v>
      </c>
      <c r="Y1035" s="5" t="e">
        <f>IF(R1035&lt;&gt;"",IF(R1035=1,"",COUNTIFS($O$112:$O$1378,"&gt;40",#REF!,#REF!)),"")</f>
        <v>#REF!</v>
      </c>
      <c r="Z1035" s="14" t="s">
        <v>145</v>
      </c>
      <c r="AA1035" s="14"/>
      <c r="AB1035" s="14"/>
      <c r="AC1035" s="14"/>
    </row>
    <row r="1036" spans="1:34" s="5" customFormat="1" ht="78.75">
      <c r="A1036" s="7" t="s">
        <v>146</v>
      </c>
      <c r="B1036" s="8" t="s">
        <v>147</v>
      </c>
      <c r="C1036" s="35" t="s">
        <v>148</v>
      </c>
      <c r="D1036" s="35" t="s">
        <v>149</v>
      </c>
      <c r="E1036" s="35" t="s">
        <v>150</v>
      </c>
      <c r="F1036" s="35" t="s">
        <v>151</v>
      </c>
      <c r="G1036" s="35" t="s">
        <v>152</v>
      </c>
      <c r="H1036" s="35" t="s">
        <v>153</v>
      </c>
      <c r="I1036" s="35" t="s">
        <v>154</v>
      </c>
      <c r="J1036" s="35" t="s">
        <v>155</v>
      </c>
      <c r="K1036" s="35" t="s">
        <v>156</v>
      </c>
      <c r="L1036" s="35" t="s">
        <v>157</v>
      </c>
      <c r="M1036" s="35" t="s">
        <v>158</v>
      </c>
      <c r="N1036" s="35" t="s">
        <v>159</v>
      </c>
      <c r="O1036" s="35" t="s">
        <v>160</v>
      </c>
      <c r="P1036" s="35" t="s">
        <v>161</v>
      </c>
      <c r="Q1036" s="35" t="s">
        <v>162</v>
      </c>
      <c r="R1036" s="7" t="s">
        <v>163</v>
      </c>
      <c r="S1036" s="7" t="s">
        <v>164</v>
      </c>
      <c r="T1036" s="7" t="s">
        <v>29</v>
      </c>
      <c r="U1036" s="7" t="s">
        <v>1</v>
      </c>
      <c r="V1036" s="7"/>
      <c r="W1036" s="7" t="s">
        <v>165</v>
      </c>
      <c r="X1036" s="7" t="s">
        <v>166</v>
      </c>
      <c r="Y1036" s="7" t="s">
        <v>167</v>
      </c>
      <c r="Z1036" s="1" t="s">
        <v>168</v>
      </c>
      <c r="AA1036" s="1"/>
      <c r="AB1036" s="1"/>
      <c r="AC1036" s="1"/>
      <c r="AD1036" s="1"/>
      <c r="AE1036" s="1"/>
      <c r="AF1036" s="1"/>
      <c r="AG1036" s="1"/>
      <c r="AH1036" s="1"/>
    </row>
    <row r="1037" spans="1:34">
      <c r="L1037" s="11" t="e">
        <f>IF(#REF!=#REF!,IF(K1037="Stroke",IF(K1038="Stroke",IF((J1038-J1037)&lt;0,1000+J1038-J1037,J1038-J1037),""),""),"")</f>
        <v>#REF!</v>
      </c>
      <c r="P1037" s="1" t="e">
        <f>IF(#REF!=#REF!,IF(K1037="Stroke",IF(K1038="Stroke",IF(#REF!=#REF!,IF(Q1037=Q1038,IF((J1038-J1037)&lt;0,1000+J1038-J1037-O1037,J1038-J1037-O1037),""),""),""),""),"")</f>
        <v>#REF!</v>
      </c>
      <c r="R1037" s="1" t="e">
        <f>IF(#REF!&lt;&gt;#REF!,COUNTIFS($K$112:$K$1378,$K$112,#REF!,#REF!),"")</f>
        <v>#REF!</v>
      </c>
      <c r="W1037" s="1" t="e">
        <f>IF(#REF!&lt;&gt;#REF!,COUNTIFS($K$112:$K$1378,"up",#REF!,#REF!),"")</f>
        <v>#REF!</v>
      </c>
      <c r="X1037" s="1" t="e">
        <f>IF(#REF!&lt;&gt;#REF!,COUNTIFS($K$112:$K$1378,"SRS",#REF!,#REF!),"")</f>
        <v>#REF!</v>
      </c>
      <c r="Y1037" s="1" t="e">
        <f>IF(R1037&lt;&gt;"",IF(R1037=1,"",COUNTIFS($O$112:$O$1378,"&gt;40",#REF!,#REF!)),"")</f>
        <v>#REF!</v>
      </c>
    </row>
    <row r="1038" spans="1:34">
      <c r="L1038" s="11" t="e">
        <f>IF(#REF!=#REF!,IF(K1038="Stroke",IF(K1039="Stroke",IF((J1039-J1038)&lt;0,1000+J1039-J1038,J1039-J1038),""),""),"")</f>
        <v>#REF!</v>
      </c>
      <c r="P1038" s="1" t="e">
        <f>IF(#REF!=#REF!,IF(K1038="Stroke",IF(K1039="Stroke",IF(#REF!=#REF!,IF(Q1038=Q1039,IF((J1039-J1038)&lt;0,1000+J1039-J1038-O1038,J1039-J1038-O1038),""),""),""),""),"")</f>
        <v>#REF!</v>
      </c>
      <c r="R1038" s="1" t="e">
        <f>IF(#REF!&lt;&gt;#REF!,COUNTIFS($K$112:$K$1378,$K$112,#REF!,#REF!),"")</f>
        <v>#REF!</v>
      </c>
      <c r="W1038" s="1" t="e">
        <f>IF(#REF!&lt;&gt;#REF!,COUNTIFS($K$112:$K$1378,"up",#REF!,#REF!),"")</f>
        <v>#REF!</v>
      </c>
      <c r="X1038" s="1" t="e">
        <f>IF(#REF!&lt;&gt;#REF!,COUNTIFS($K$112:$K$1378,"SRS",#REF!,#REF!),"")</f>
        <v>#REF!</v>
      </c>
      <c r="Y1038" s="1" t="e">
        <f>IF(R1038&lt;&gt;"",IF(R1038=1,"",COUNTIFS($O$112:$O$1378,"&gt;40",#REF!,#REF!)),"")</f>
        <v>#REF!</v>
      </c>
    </row>
    <row r="1039" spans="1:34">
      <c r="L1039" s="11" t="e">
        <f>IF(#REF!=#REF!,IF(K1039="Stroke",IF(K1040="Stroke",IF((J1040-J1039)&lt;0,1000+J1040-J1039,J1040-J1039),""),""),"")</f>
        <v>#REF!</v>
      </c>
      <c r="P1039" s="1" t="e">
        <f>IF(#REF!=#REF!,IF(K1039="Stroke",IF(K1040="Stroke",IF(#REF!=#REF!,IF(Q1039=Q1040,IF((J1040-J1039)&lt;0,1000+J1040-J1039-O1039,J1040-J1039-O1039),""),""),""),""),"")</f>
        <v>#REF!</v>
      </c>
      <c r="R1039" s="1" t="e">
        <f>IF(#REF!&lt;&gt;#REF!,COUNTIFS($K$112:$K$1378,$K$112,#REF!,#REF!),"")</f>
        <v>#REF!</v>
      </c>
      <c r="W1039" s="1" t="e">
        <f>IF(#REF!&lt;&gt;#REF!,COUNTIFS($K$112:$K$1378,"up",#REF!,#REF!),"")</f>
        <v>#REF!</v>
      </c>
      <c r="X1039" s="1" t="e">
        <f>IF(#REF!&lt;&gt;#REF!,COUNTIFS($K$112:$K$1378,"SRS",#REF!,#REF!),"")</f>
        <v>#REF!</v>
      </c>
      <c r="Y1039" s="1" t="e">
        <f>IF(R1039&lt;&gt;"",IF(R1039=1,"",COUNTIFS($O$112:$O$1378,"&gt;40",#REF!,#REF!)),"")</f>
        <v>#REF!</v>
      </c>
    </row>
    <row r="1040" spans="1:34">
      <c r="L1040" s="11" t="e">
        <f>IF(#REF!=#REF!,IF(K1040="Stroke",IF(K1041="Stroke",IF((J1041-J1040)&lt;0,1000+J1041-J1040,J1041-J1040),""),""),"")</f>
        <v>#REF!</v>
      </c>
      <c r="P1040" s="1" t="e">
        <f>IF(#REF!=#REF!,IF(K1040="Stroke",IF(K1041="Stroke",IF(#REF!=#REF!,IF(Q1040=Q1041,IF((J1041-J1040)&lt;0,1000+J1041-J1040-O1040,J1041-J1040-O1040),""),""),""),""),"")</f>
        <v>#REF!</v>
      </c>
      <c r="R1040" s="1" t="e">
        <f>IF(#REF!&lt;&gt;#REF!,COUNTIFS($K$112:$K$1378,$K$112,#REF!,#REF!),"")</f>
        <v>#REF!</v>
      </c>
      <c r="W1040" s="1" t="e">
        <f>IF(#REF!&lt;&gt;#REF!,COUNTIFS($K$112:$K$1378,"up",#REF!,#REF!),"")</f>
        <v>#REF!</v>
      </c>
      <c r="X1040" s="1" t="e">
        <f>IF(#REF!&lt;&gt;#REF!,COUNTIFS($K$112:$K$1378,"SRS",#REF!,#REF!),"")</f>
        <v>#REF!</v>
      </c>
      <c r="Y1040" s="1" t="e">
        <f>IF(R1040&lt;&gt;"",IF(R1040=1,"",COUNTIFS($O$112:$O$1378,"&gt;40",#REF!,#REF!)),"")</f>
        <v>#REF!</v>
      </c>
    </row>
    <row r="1041" spans="12:25">
      <c r="L1041" s="11" t="e">
        <f>IF(#REF!=#REF!,IF(K1041="Stroke",IF(K1042="Stroke",IF((J1042-J1041)&lt;0,1000+J1042-J1041,J1042-J1041),""),""),"")</f>
        <v>#REF!</v>
      </c>
      <c r="P1041" s="1" t="e">
        <f>IF(#REF!=#REF!,IF(K1041="Stroke",IF(K1042="Stroke",IF(#REF!=#REF!,IF(Q1041=Q1042,IF((J1042-J1041)&lt;0,1000+J1042-J1041-O1041,J1042-J1041-O1041),""),""),""),""),"")</f>
        <v>#REF!</v>
      </c>
      <c r="R1041" s="1" t="e">
        <f>IF(#REF!&lt;&gt;#REF!,COUNTIFS($K$112:$K$1378,$K$112,#REF!,#REF!),"")</f>
        <v>#REF!</v>
      </c>
      <c r="W1041" s="1" t="e">
        <f>IF(#REF!&lt;&gt;#REF!,COUNTIFS($K$112:$K$1378,"up",#REF!,#REF!),"")</f>
        <v>#REF!</v>
      </c>
      <c r="X1041" s="1" t="e">
        <f>IF(#REF!&lt;&gt;#REF!,COUNTIFS($K$112:$K$1378,"SRS",#REF!,#REF!),"")</f>
        <v>#REF!</v>
      </c>
      <c r="Y1041" s="1" t="e">
        <f>IF(R1041&lt;&gt;"",IF(R1041=1,"",COUNTIFS($O$112:$O$1378,"&gt;40",#REF!,#REF!)),"")</f>
        <v>#REF!</v>
      </c>
    </row>
    <row r="1042" spans="12:25">
      <c r="L1042" s="11" t="e">
        <f>IF(#REF!=#REF!,IF(K1042="Stroke",IF(K1043="Stroke",IF((J1043-J1042)&lt;0,1000+J1043-J1042,J1043-J1042),""),""),"")</f>
        <v>#REF!</v>
      </c>
      <c r="P1042" s="1" t="e">
        <f>IF(#REF!=#REF!,IF(K1042="Stroke",IF(K1043="Stroke",IF(#REF!=#REF!,IF(Q1042=Q1043,IF((J1043-J1042)&lt;0,1000+J1043-J1042-O1042,J1043-J1042-O1042),""),""),""),""),"")</f>
        <v>#REF!</v>
      </c>
      <c r="R1042" s="1" t="e">
        <f>IF(#REF!&lt;&gt;#REF!,COUNTIFS($K$112:$K$1378,$K$112,#REF!,#REF!),"")</f>
        <v>#REF!</v>
      </c>
      <c r="W1042" s="1" t="e">
        <f>IF(#REF!&lt;&gt;#REF!,COUNTIFS($K$112:$K$1378,"up",#REF!,#REF!),"")</f>
        <v>#REF!</v>
      </c>
      <c r="X1042" s="1" t="e">
        <f>IF(#REF!&lt;&gt;#REF!,COUNTIFS($K$112:$K$1378,"SRS",#REF!,#REF!),"")</f>
        <v>#REF!</v>
      </c>
      <c r="Y1042" s="1" t="e">
        <f>IF(R1042&lt;&gt;"",IF(R1042=1,"",COUNTIFS($O$112:$O$1378,"&gt;40",#REF!,#REF!)),"")</f>
        <v>#REF!</v>
      </c>
    </row>
    <row r="1043" spans="12:25">
      <c r="L1043" s="11" t="e">
        <f>IF(#REF!=#REF!,IF(K1043="Stroke",IF(K1044="Stroke",IF((J1044-J1043)&lt;0,1000+J1044-J1043,J1044-J1043),""),""),"")</f>
        <v>#REF!</v>
      </c>
      <c r="P1043" s="1" t="e">
        <f>IF(#REF!=#REF!,IF(K1043="Stroke",IF(K1044="Stroke",IF(#REF!=#REF!,IF(Q1043=Q1044,IF((J1044-J1043)&lt;0,1000+J1044-J1043-O1043,J1044-J1043-O1043),""),""),""),""),"")</f>
        <v>#REF!</v>
      </c>
      <c r="R1043" s="1" t="e">
        <f>IF(#REF!&lt;&gt;#REF!,COUNTIFS($K$112:$K$1378,$K$112,#REF!,#REF!),"")</f>
        <v>#REF!</v>
      </c>
      <c r="W1043" s="1" t="e">
        <f>IF(#REF!&lt;&gt;#REF!,COUNTIFS($K$112:$K$1378,"up",#REF!,#REF!),"")</f>
        <v>#REF!</v>
      </c>
      <c r="X1043" s="1" t="e">
        <f>IF(#REF!&lt;&gt;#REF!,COUNTIFS($K$112:$K$1378,"SRS",#REF!,#REF!),"")</f>
        <v>#REF!</v>
      </c>
      <c r="Y1043" s="1" t="e">
        <f>IF(R1043&lt;&gt;"",IF(R1043=1,"",COUNTIFS($O$112:$O$1378,"&gt;40",#REF!,#REF!)),"")</f>
        <v>#REF!</v>
      </c>
    </row>
    <row r="1044" spans="12:25">
      <c r="L1044" s="11" t="e">
        <f>IF(#REF!=#REF!,IF(K1044="Stroke",IF(K1045="Stroke",IF((J1045-J1044)&lt;0,1000+J1045-J1044,J1045-J1044),""),""),"")</f>
        <v>#REF!</v>
      </c>
      <c r="P1044" s="1" t="e">
        <f>IF(#REF!=#REF!,IF(K1044="Stroke",IF(K1045="Stroke",IF(#REF!=#REF!,IF(Q1044=Q1045,IF((J1045-J1044)&lt;0,1000+J1045-J1044-O1044,J1045-J1044-O1044),""),""),""),""),"")</f>
        <v>#REF!</v>
      </c>
      <c r="R1044" s="1" t="e">
        <f>IF(#REF!&lt;&gt;#REF!,COUNTIFS($K$112:$K$1378,$K$112,#REF!,#REF!),"")</f>
        <v>#REF!</v>
      </c>
      <c r="W1044" s="1" t="e">
        <f>IF(#REF!&lt;&gt;#REF!,COUNTIFS($K$112:$K$1378,"up",#REF!,#REF!),"")</f>
        <v>#REF!</v>
      </c>
      <c r="X1044" s="1" t="e">
        <f>IF(#REF!&lt;&gt;#REF!,COUNTIFS($K$112:$K$1378,"SRS",#REF!,#REF!),"")</f>
        <v>#REF!</v>
      </c>
      <c r="Y1044" s="1" t="e">
        <f>IF(R1044&lt;&gt;"",IF(R1044=1,"",COUNTIFS($O$112:$O$1378,"&gt;40",#REF!,#REF!)),"")</f>
        <v>#REF!</v>
      </c>
    </row>
    <row r="1045" spans="12:25">
      <c r="L1045" s="11" t="e">
        <f>IF(#REF!=#REF!,IF(K1045="Stroke",IF(K1046="Stroke",IF((J1046-J1045)&lt;0,1000+J1046-J1045,J1046-J1045),""),""),"")</f>
        <v>#REF!</v>
      </c>
      <c r="P1045" s="1" t="e">
        <f>IF(#REF!=#REF!,IF(K1045="Stroke",IF(K1046="Stroke",IF(#REF!=#REF!,IF(Q1045=Q1046,IF((J1046-J1045)&lt;0,1000+J1046-J1045-O1045,J1046-J1045-O1045),""),""),""),""),"")</f>
        <v>#REF!</v>
      </c>
      <c r="R1045" s="1" t="e">
        <f>IF(#REF!&lt;&gt;#REF!,COUNTIFS($K$112:$K$1378,$K$112,#REF!,#REF!),"")</f>
        <v>#REF!</v>
      </c>
      <c r="W1045" s="1" t="e">
        <f>IF(#REF!&lt;&gt;#REF!,COUNTIFS($K$112:$K$1378,"up",#REF!,#REF!),"")</f>
        <v>#REF!</v>
      </c>
      <c r="X1045" s="1" t="e">
        <f>IF(#REF!&lt;&gt;#REF!,COUNTIFS($K$112:$K$1378,"SRS",#REF!,#REF!),"")</f>
        <v>#REF!</v>
      </c>
      <c r="Y1045" s="1" t="e">
        <f>IF(R1045&lt;&gt;"",IF(R1045=1,"",COUNTIFS($O$112:$O$1378,"&gt;40",#REF!,#REF!)),"")</f>
        <v>#REF!</v>
      </c>
    </row>
    <row r="1046" spans="12:25">
      <c r="L1046" s="11" t="e">
        <f>IF(#REF!=#REF!,IF(K1046="Stroke",IF(K1047="Stroke",IF((J1047-J1046)&lt;0,1000+J1047-J1046,J1047-J1046),""),""),"")</f>
        <v>#REF!</v>
      </c>
      <c r="P1046" s="1" t="e">
        <f>IF(#REF!=#REF!,IF(K1046="Stroke",IF(K1047="Stroke",IF(#REF!=#REF!,IF(Q1046=Q1047,IF((J1047-J1046)&lt;0,1000+J1047-J1046-O1046,J1047-J1046-O1046),""),""),""),""),"")</f>
        <v>#REF!</v>
      </c>
      <c r="R1046" s="1" t="e">
        <f>IF(#REF!&lt;&gt;#REF!,COUNTIFS($K$112:$K$1378,$K$112,#REF!,#REF!),"")</f>
        <v>#REF!</v>
      </c>
      <c r="W1046" s="1" t="e">
        <f>IF(#REF!&lt;&gt;#REF!,COUNTIFS($K$112:$K$1378,"up",#REF!,#REF!),"")</f>
        <v>#REF!</v>
      </c>
      <c r="X1046" s="1" t="e">
        <f>IF(#REF!&lt;&gt;#REF!,COUNTIFS($K$112:$K$1378,"SRS",#REF!,#REF!),"")</f>
        <v>#REF!</v>
      </c>
      <c r="Y1046" s="1" t="e">
        <f>IF(R1046&lt;&gt;"",IF(R1046=1,"",COUNTIFS($O$112:$O$1378,"&gt;40",#REF!,#REF!)),"")</f>
        <v>#REF!</v>
      </c>
    </row>
    <row r="1047" spans="12:25">
      <c r="L1047" s="11" t="e">
        <f>IF(#REF!=#REF!,IF(K1047="Stroke",IF(K1048="Stroke",IF((J1048-J1047)&lt;0,1000+J1048-J1047,J1048-J1047),""),""),"")</f>
        <v>#REF!</v>
      </c>
      <c r="P1047" s="1" t="e">
        <f>IF(#REF!=#REF!,IF(K1047="Stroke",IF(K1048="Stroke",IF(#REF!=#REF!,IF(Q1047=Q1048,IF((J1048-J1047)&lt;0,1000+J1048-J1047-O1047,J1048-J1047-O1047),""),""),""),""),"")</f>
        <v>#REF!</v>
      </c>
      <c r="R1047" s="1" t="e">
        <f>IF(#REF!&lt;&gt;#REF!,COUNTIFS($K$112:$K$1378,$K$112,#REF!,#REF!),"")</f>
        <v>#REF!</v>
      </c>
      <c r="W1047" s="1" t="e">
        <f>IF(#REF!&lt;&gt;#REF!,COUNTIFS($K$112:$K$1378,"up",#REF!,#REF!),"")</f>
        <v>#REF!</v>
      </c>
      <c r="X1047" s="1" t="e">
        <f>IF(#REF!&lt;&gt;#REF!,COUNTIFS($K$112:$K$1378,"SRS",#REF!,#REF!),"")</f>
        <v>#REF!</v>
      </c>
      <c r="Y1047" s="1" t="e">
        <f>IF(R1047&lt;&gt;"",IF(R1047=1,"",COUNTIFS($O$112:$O$1378,"&gt;40",#REF!,#REF!)),"")</f>
        <v>#REF!</v>
      </c>
    </row>
    <row r="1048" spans="12:25">
      <c r="L1048" s="11" t="e">
        <f>IF(#REF!=#REF!,IF(K1048="Stroke",IF(K1049="Stroke",IF((J1049-J1048)&lt;0,1000+J1049-J1048,J1049-J1048),""),""),"")</f>
        <v>#REF!</v>
      </c>
      <c r="P1048" s="1" t="e">
        <f>IF(#REF!=#REF!,IF(K1048="Stroke",IF(K1049="Stroke",IF(#REF!=#REF!,IF(Q1048=Q1049,IF((J1049-J1048)&lt;0,1000+J1049-J1048-O1048,J1049-J1048-O1048),""),""),""),""),"")</f>
        <v>#REF!</v>
      </c>
      <c r="R1048" s="1" t="e">
        <f>IF(#REF!&lt;&gt;#REF!,COUNTIFS($K$112:$K$1378,$K$112,#REF!,#REF!),"")</f>
        <v>#REF!</v>
      </c>
      <c r="W1048" s="1" t="e">
        <f>IF(#REF!&lt;&gt;#REF!,COUNTIFS($K$112:$K$1378,"up",#REF!,#REF!),"")</f>
        <v>#REF!</v>
      </c>
      <c r="X1048" s="1" t="e">
        <f>IF(#REF!&lt;&gt;#REF!,COUNTIFS($K$112:$K$1378,"SRS",#REF!,#REF!),"")</f>
        <v>#REF!</v>
      </c>
      <c r="Y1048" s="1" t="e">
        <f>IF(R1048&lt;&gt;"",IF(R1048=1,"",COUNTIFS($O$112:$O$1378,"&gt;40",#REF!,#REF!)),"")</f>
        <v>#REF!</v>
      </c>
    </row>
    <row r="1049" spans="12:25">
      <c r="L1049" s="11" t="e">
        <f>IF(#REF!=#REF!,IF(K1049="Stroke",IF(K1050="Stroke",IF((J1050-J1049)&lt;0,1000+J1050-J1049,J1050-J1049),""),""),"")</f>
        <v>#REF!</v>
      </c>
      <c r="P1049" s="1" t="e">
        <f>IF(#REF!=#REF!,IF(K1049="Stroke",IF(K1050="Stroke",IF(#REF!=#REF!,IF(Q1049=Q1050,IF((J1050-J1049)&lt;0,1000+J1050-J1049-O1049,J1050-J1049-O1049),""),""),""),""),"")</f>
        <v>#REF!</v>
      </c>
      <c r="R1049" s="1" t="e">
        <f>IF(#REF!&lt;&gt;#REF!,COUNTIFS($K$112:$K$1378,$K$112,#REF!,#REF!),"")</f>
        <v>#REF!</v>
      </c>
      <c r="W1049" s="1" t="e">
        <f>IF(#REF!&lt;&gt;#REF!,COUNTIFS($K$112:$K$1378,"up",#REF!,#REF!),"")</f>
        <v>#REF!</v>
      </c>
      <c r="X1049" s="1" t="e">
        <f>IF(#REF!&lt;&gt;#REF!,COUNTIFS($K$112:$K$1378,"SRS",#REF!,#REF!),"")</f>
        <v>#REF!</v>
      </c>
      <c r="Y1049" s="1" t="e">
        <f>IF(R1049&lt;&gt;"",IF(R1049=1,"",COUNTIFS($O$112:$O$1378,"&gt;40",#REF!,#REF!)),"")</f>
        <v>#REF!</v>
      </c>
    </row>
    <row r="1050" spans="12:25">
      <c r="L1050" s="11" t="e">
        <f>IF(#REF!=#REF!,IF(K1050="Stroke",IF(K1051="Stroke",IF((J1051-J1050)&lt;0,1000+J1051-J1050,J1051-J1050),""),""),"")</f>
        <v>#REF!</v>
      </c>
      <c r="P1050" s="1" t="e">
        <f>IF(#REF!=#REF!,IF(K1050="Stroke",IF(K1051="Stroke",IF(#REF!=#REF!,IF(Q1050=Q1051,IF((J1051-J1050)&lt;0,1000+J1051-J1050-O1050,J1051-J1050-O1050),""),""),""),""),"")</f>
        <v>#REF!</v>
      </c>
      <c r="R1050" s="1" t="e">
        <f>IF(#REF!&lt;&gt;#REF!,COUNTIFS($K$112:$K$1378,$K$112,#REF!,#REF!),"")</f>
        <v>#REF!</v>
      </c>
      <c r="W1050" s="1" t="e">
        <f>IF(#REF!&lt;&gt;#REF!,COUNTIFS($K$112:$K$1378,"up",#REF!,#REF!),"")</f>
        <v>#REF!</v>
      </c>
      <c r="X1050" s="1" t="e">
        <f>IF(#REF!&lt;&gt;#REF!,COUNTIFS($K$112:$K$1378,"SRS",#REF!,#REF!),"")</f>
        <v>#REF!</v>
      </c>
      <c r="Y1050" s="1" t="e">
        <f>IF(R1050&lt;&gt;"",IF(R1050=1,"",COUNTIFS($O$112:$O$1378,"&gt;40",#REF!,#REF!)),"")</f>
        <v>#REF!</v>
      </c>
    </row>
    <row r="1051" spans="12:25">
      <c r="L1051" s="11" t="e">
        <f>IF(#REF!=#REF!,IF(K1051="Stroke",IF(K1052="Stroke",IF((J1052-J1051)&lt;0,1000+J1052-J1051,J1052-J1051),""),""),"")</f>
        <v>#REF!</v>
      </c>
      <c r="P1051" s="1" t="e">
        <f>IF(#REF!=#REF!,IF(K1051="Stroke",IF(K1052="Stroke",IF(#REF!=#REF!,IF(Q1051=Q1052,IF((J1052-J1051)&lt;0,1000+J1052-J1051-O1051,J1052-J1051-O1051),""),""),""),""),"")</f>
        <v>#REF!</v>
      </c>
      <c r="R1051" s="1" t="e">
        <f>IF(#REF!&lt;&gt;#REF!,COUNTIFS($K$112:$K$1378,$K$112,#REF!,#REF!),"")</f>
        <v>#REF!</v>
      </c>
      <c r="W1051" s="1" t="e">
        <f>IF(#REF!&lt;&gt;#REF!,COUNTIFS($K$112:$K$1378,"up",#REF!,#REF!),"")</f>
        <v>#REF!</v>
      </c>
      <c r="X1051" s="1" t="e">
        <f>IF(#REF!&lt;&gt;#REF!,COUNTIFS($K$112:$K$1378,"SRS",#REF!,#REF!),"")</f>
        <v>#REF!</v>
      </c>
      <c r="Y1051" s="1" t="e">
        <f>IF(R1051&lt;&gt;"",IF(R1051=1,"",COUNTIFS($O$112:$O$1378,"&gt;40",#REF!,#REF!)),"")</f>
        <v>#REF!</v>
      </c>
    </row>
    <row r="1052" spans="12:25">
      <c r="L1052" s="11" t="e">
        <f>IF(#REF!=#REF!,IF(K1052="Stroke",IF(K1053="Stroke",IF((J1053-J1052)&lt;0,1000+J1053-J1052,J1053-J1052),""),""),"")</f>
        <v>#REF!</v>
      </c>
      <c r="P1052" s="1" t="e">
        <f>IF(#REF!=#REF!,IF(K1052="Stroke",IF(K1053="Stroke",IF(#REF!=#REF!,IF(Q1052=Q1053,IF((J1053-J1052)&lt;0,1000+J1053-J1052-O1052,J1053-J1052-O1052),""),""),""),""),"")</f>
        <v>#REF!</v>
      </c>
      <c r="R1052" s="1" t="e">
        <f>IF(#REF!&lt;&gt;#REF!,COUNTIFS($K$112:$K$1378,$K$112,#REF!,#REF!),"")</f>
        <v>#REF!</v>
      </c>
      <c r="W1052" s="1" t="e">
        <f>IF(#REF!&lt;&gt;#REF!,COUNTIFS($K$112:$K$1378,"up",#REF!,#REF!),"")</f>
        <v>#REF!</v>
      </c>
      <c r="X1052" s="1" t="e">
        <f>IF(#REF!&lt;&gt;#REF!,COUNTIFS($K$112:$K$1378,"SRS",#REF!,#REF!),"")</f>
        <v>#REF!</v>
      </c>
      <c r="Y1052" s="1" t="e">
        <f>IF(R1052&lt;&gt;"",IF(R1052=1,"",COUNTIFS($O$112:$O$1378,"&gt;40",#REF!,#REF!)),"")</f>
        <v>#REF!</v>
      </c>
    </row>
    <row r="1053" spans="12:25">
      <c r="L1053" s="11" t="e">
        <f>IF(#REF!=#REF!,IF(K1053="Stroke",IF(K1054="Stroke",IF((J1054-J1053)&lt;0,1000+J1054-J1053,J1054-J1053),""),""),"")</f>
        <v>#REF!</v>
      </c>
      <c r="P1053" s="1" t="e">
        <f>IF(#REF!=#REF!,IF(K1053="Stroke",IF(K1054="Stroke",IF(#REF!=#REF!,IF(Q1053=Q1054,IF((J1054-J1053)&lt;0,1000+J1054-J1053-O1053,J1054-J1053-O1053),""),""),""),""),"")</f>
        <v>#REF!</v>
      </c>
      <c r="R1053" s="1" t="e">
        <f>IF(#REF!&lt;&gt;#REF!,COUNTIFS($K$112:$K$1378,$K$112,#REF!,#REF!),"")</f>
        <v>#REF!</v>
      </c>
      <c r="W1053" s="1" t="e">
        <f>IF(#REF!&lt;&gt;#REF!,COUNTIFS($K$112:$K$1378,"up",#REF!,#REF!),"")</f>
        <v>#REF!</v>
      </c>
      <c r="X1053" s="1" t="e">
        <f>IF(#REF!&lt;&gt;#REF!,COUNTIFS($K$112:$K$1378,"SRS",#REF!,#REF!),"")</f>
        <v>#REF!</v>
      </c>
    </row>
    <row r="1054" spans="12:25">
      <c r="L1054" s="11" t="e">
        <f>IF(#REF!=#REF!,IF(K1054="Stroke",IF(K1055="Stroke",IF((J1055-J1054)&lt;0,1000+J1055-J1054,J1055-J1054),""),""),"")</f>
        <v>#REF!</v>
      </c>
      <c r="P1054" s="1" t="e">
        <f>IF(#REF!=#REF!,IF(K1054="Stroke",IF(K1055="Stroke",IF(#REF!=#REF!,IF(Q1054=Q1055,IF((J1055-J1054)&lt;0,1000+J1055-J1054-O1054,J1055-J1054-O1054),""),""),""),""),"")</f>
        <v>#REF!</v>
      </c>
      <c r="R1054" s="1" t="e">
        <f>IF(#REF!&lt;&gt;#REF!,COUNTIFS($K$112:$K$1378,$K$112,#REF!,#REF!),"")</f>
        <v>#REF!</v>
      </c>
      <c r="W1054" s="1" t="e">
        <f>IF(#REF!&lt;&gt;#REF!,COUNTIFS($K$112:$K$1378,"up",#REF!,#REF!),"")</f>
        <v>#REF!</v>
      </c>
      <c r="X1054" s="1" t="e">
        <f>IF(#REF!&lt;&gt;#REF!,COUNTIFS($K$112:$K$1378,"SRS",#REF!,#REF!),"")</f>
        <v>#REF!</v>
      </c>
    </row>
    <row r="1055" spans="12:25">
      <c r="L1055" s="11" t="e">
        <f>IF(#REF!=#REF!,IF(K1055="Stroke",IF(K1056="Stroke",IF((J1056-J1055)&lt;0,1000+J1056-J1055,J1056-J1055),""),""),"")</f>
        <v>#REF!</v>
      </c>
      <c r="P1055" s="1" t="e">
        <f>IF(#REF!=#REF!,IF(K1055="Stroke",IF(K1056="Stroke",IF(#REF!=#REF!,IF(Q1055=Q1056,IF((J1056-J1055)&lt;0,1000+J1056-J1055-O1055,J1056-J1055-O1055),""),""),""),""),"")</f>
        <v>#REF!</v>
      </c>
      <c r="R1055" s="1" t="e">
        <f>IF(#REF!&lt;&gt;#REF!,COUNTIFS($K$112:$K$1378,$K$112,#REF!,#REF!),"")</f>
        <v>#REF!</v>
      </c>
      <c r="W1055" s="1" t="e">
        <f>IF(#REF!&lt;&gt;#REF!,COUNTIFS($K$112:$K$1378,"up",#REF!,#REF!),"")</f>
        <v>#REF!</v>
      </c>
      <c r="X1055" s="1" t="e">
        <f>IF(#REF!&lt;&gt;#REF!,COUNTIFS($K$112:$K$1378,"SRS",#REF!,#REF!),"")</f>
        <v>#REF!</v>
      </c>
    </row>
    <row r="1056" spans="12:25">
      <c r="L1056" s="11" t="e">
        <f>IF(#REF!=#REF!,IF(K1056="Stroke",IF(K1057="Stroke",IF((J1057-J1056)&lt;0,1000+J1057-J1056,J1057-J1056),""),""),"")</f>
        <v>#REF!</v>
      </c>
      <c r="P1056" s="1" t="e">
        <f>IF(#REF!=#REF!,IF(K1056="Stroke",IF(K1057="Stroke",IF(#REF!=#REF!,IF(Q1056=Q1057,IF((J1057-J1056)&lt;0,1000+J1057-J1056-O1056,J1057-J1056-O1056),""),""),""),""),"")</f>
        <v>#REF!</v>
      </c>
      <c r="R1056" s="1" t="e">
        <f>IF(#REF!&lt;&gt;#REF!,COUNTIFS($K$112:$K$1378,$K$112,#REF!,#REF!),"")</f>
        <v>#REF!</v>
      </c>
      <c r="W1056" s="1" t="e">
        <f>IF(#REF!&lt;&gt;#REF!,COUNTIFS($K$112:$K$1378,"up",#REF!,#REF!),"")</f>
        <v>#REF!</v>
      </c>
      <c r="X1056" s="1" t="e">
        <f>IF(#REF!&lt;&gt;#REF!,COUNTIFS($K$112:$K$1378,"SRS",#REF!,#REF!),"")</f>
        <v>#REF!</v>
      </c>
    </row>
    <row r="1057" spans="12:24" s="1" customFormat="1">
      <c r="L1057" s="11" t="e">
        <f>IF(#REF!=#REF!,IF(K1057="Stroke",IF(K1058="Stroke",IF((J1058-J1057)&lt;0,1000+J1058-J1057,J1058-J1057),""),""),"")</f>
        <v>#REF!</v>
      </c>
      <c r="P1057" s="1" t="e">
        <f>IF(#REF!=#REF!,IF(K1057="Stroke",IF(K1058="Stroke",IF(#REF!=#REF!,IF(Q1057=Q1058,IF((J1058-J1057)&lt;0,1000+J1058-J1057-O1057,J1058-J1057-O1057),""),""),""),""),"")</f>
        <v>#REF!</v>
      </c>
      <c r="R1057" s="1" t="e">
        <f>IF(#REF!&lt;&gt;#REF!,COUNTIFS($K$112:$K$1378,$K$112,#REF!,#REF!),"")</f>
        <v>#REF!</v>
      </c>
      <c r="W1057" s="1" t="e">
        <f>IF(#REF!&lt;&gt;#REF!,COUNTIFS($K$112:$K$1378,"up",#REF!,#REF!),"")</f>
        <v>#REF!</v>
      </c>
      <c r="X1057" s="1" t="e">
        <f>IF(#REF!&lt;&gt;#REF!,COUNTIFS($K$112:$K$1378,"SRS",#REF!,#REF!),"")</f>
        <v>#REF!</v>
      </c>
    </row>
    <row r="1058" spans="12:24" s="1" customFormat="1">
      <c r="L1058" s="11" t="e">
        <f>IF(#REF!=#REF!,IF(K1058="Stroke",IF(K1059="Stroke",IF((J1059-J1058)&lt;0,1000+J1059-J1058,J1059-J1058),""),""),"")</f>
        <v>#REF!</v>
      </c>
      <c r="P1058" s="1" t="e">
        <f>IF(#REF!=#REF!,IF(K1058="Stroke",IF(K1059="Stroke",IF(#REF!=#REF!,IF(Q1058=Q1059,IF((J1059-J1058)&lt;0,1000+J1059-J1058-O1058,J1059-J1058-O1058),""),""),""),""),"")</f>
        <v>#REF!</v>
      </c>
      <c r="R1058" s="1" t="e">
        <f>IF(#REF!&lt;&gt;#REF!,COUNTIFS($K$112:$K$1378,$K$112,#REF!,#REF!),"")</f>
        <v>#REF!</v>
      </c>
      <c r="W1058" s="1" t="e">
        <f>IF(#REF!&lt;&gt;#REF!,COUNTIFS($K$112:$K$1378,"up",#REF!,#REF!),"")</f>
        <v>#REF!</v>
      </c>
      <c r="X1058" s="1" t="e">
        <f>IF(#REF!&lt;&gt;#REF!,COUNTIFS($K$112:$K$1378,"SRS",#REF!,#REF!),"")</f>
        <v>#REF!</v>
      </c>
    </row>
    <row r="1059" spans="12:24" s="1" customFormat="1">
      <c r="L1059" s="11" t="e">
        <f>IF(#REF!=#REF!,IF(K1059="Stroke",IF(K1060="Stroke",IF((J1060-J1059)&lt;0,1000+J1060-J1059,J1060-J1059),""),""),"")</f>
        <v>#REF!</v>
      </c>
      <c r="P1059" s="1" t="e">
        <f>IF(#REF!=#REF!,IF(K1059="Stroke",IF(K1060="Stroke",IF(#REF!=#REF!,IF(Q1059=Q1060,IF((J1060-J1059)&lt;0,1000+J1060-J1059-O1059,J1060-J1059-O1059),""),""),""),""),"")</f>
        <v>#REF!</v>
      </c>
      <c r="R1059" s="1" t="e">
        <f>IF(#REF!&lt;&gt;#REF!,COUNTIFS($K$112:$K$1378,$K$112,#REF!,#REF!),"")</f>
        <v>#REF!</v>
      </c>
      <c r="W1059" s="1" t="e">
        <f>IF(#REF!&lt;&gt;#REF!,COUNTIFS($K$112:$K$1378,"up",#REF!,#REF!),"")</f>
        <v>#REF!</v>
      </c>
      <c r="X1059" s="1" t="e">
        <f>IF(#REF!&lt;&gt;#REF!,COUNTIFS($K$112:$K$1378,"SRS",#REF!,#REF!),"")</f>
        <v>#REF!</v>
      </c>
    </row>
    <row r="1060" spans="12:24" s="1" customFormat="1">
      <c r="L1060" s="11" t="e">
        <f>IF(#REF!=#REF!,IF(K1060="Stroke",IF(K1061="Stroke",IF((J1061-J1060)&lt;0,1000+J1061-J1060,J1061-J1060),""),""),"")</f>
        <v>#REF!</v>
      </c>
      <c r="P1060" s="1" t="e">
        <f>IF(#REF!=#REF!,IF(K1060="Stroke",IF(K1061="Stroke",IF(#REF!=#REF!,IF(Q1060=Q1061,IF((J1061-J1060)&lt;0,1000+J1061-J1060-O1060,J1061-J1060-O1060),""),""),""),""),"")</f>
        <v>#REF!</v>
      </c>
      <c r="R1060" s="1" t="e">
        <f>IF(#REF!&lt;&gt;#REF!,COUNTIFS($K$112:$K$1378,$K$112,#REF!,#REF!),"")</f>
        <v>#REF!</v>
      </c>
      <c r="W1060" s="1" t="e">
        <f>IF(#REF!&lt;&gt;#REF!,COUNTIFS($K$112:$K$1378,"up",#REF!,#REF!),"")</f>
        <v>#REF!</v>
      </c>
      <c r="X1060" s="1" t="e">
        <f>IF(#REF!&lt;&gt;#REF!,COUNTIFS($K$112:$K$1378,"SRS",#REF!,#REF!),"")</f>
        <v>#REF!</v>
      </c>
    </row>
    <row r="1061" spans="12:24" s="1" customFormat="1">
      <c r="P1061" s="1" t="e">
        <f>IF(#REF!=#REF!,IF(K1061="Stroke",IF(K1062="Stroke",IF(#REF!=#REF!,IF(Q1061=Q1062,IF((J1062-J1061)&lt;0,1000+J1062-J1061-O1061,J1062-J1061-O1061),""),""),""),""),"")</f>
        <v>#REF!</v>
      </c>
      <c r="R1061" s="1" t="e">
        <f>IF(#REF!&lt;&gt;#REF!,COUNTIFS($K$112:$K$1378,$K$112,#REF!,#REF!),"")</f>
        <v>#REF!</v>
      </c>
      <c r="W1061" s="1" t="e">
        <f>IF(#REF!&lt;&gt;#REF!,COUNTIFS($K$112:$K$1378,"up",#REF!,#REF!),"")</f>
        <v>#REF!</v>
      </c>
      <c r="X1061" s="1" t="e">
        <f>IF(#REF!&lt;&gt;#REF!,COUNTIFS($K$112:$K$1378,"SRS",#REF!,#REF!),"")</f>
        <v>#REF!</v>
      </c>
    </row>
    <row r="1062" spans="12:24" s="1" customFormat="1">
      <c r="P1062" s="1" t="e">
        <f>IF(#REF!=#REF!,IF(K1062="Stroke",IF(K1063="Stroke",IF(#REF!=#REF!,IF(Q1062=Q1063,IF((J1063-J1062)&lt;0,1000+J1063-J1062-O1062,J1063-J1062-O1062),""),""),""),""),"")</f>
        <v>#REF!</v>
      </c>
      <c r="R1062" s="1" t="e">
        <f>IF(#REF!&lt;&gt;#REF!,COUNTIFS($K$112:$K$1378,$K$112,#REF!,#REF!),"")</f>
        <v>#REF!</v>
      </c>
      <c r="W1062" s="1" t="e">
        <f>IF(#REF!&lt;&gt;#REF!,COUNTIFS($K$112:$K$1378,"up",#REF!,#REF!),"")</f>
        <v>#REF!</v>
      </c>
      <c r="X1062" s="1" t="e">
        <f>IF(#REF!&lt;&gt;#REF!,COUNTIFS($K$112:$K$1378,"SRS",#REF!,#REF!),"")</f>
        <v>#REF!</v>
      </c>
    </row>
    <row r="1063" spans="12:24" s="1" customFormat="1">
      <c r="P1063" s="1" t="e">
        <f>IF(#REF!=#REF!,IF(K1063="Stroke",IF(K1064="Stroke",IF(#REF!=#REF!,IF(Q1063=Q1064,IF((J1064-J1063)&lt;0,1000+J1064-J1063-O1063,J1064-J1063-O1063),""),""),""),""),"")</f>
        <v>#REF!</v>
      </c>
      <c r="R1063" s="1" t="e">
        <f>IF(#REF!&lt;&gt;#REF!,COUNTIFS($K$112:$K$1378,$K$112,#REF!,#REF!),"")</f>
        <v>#REF!</v>
      </c>
      <c r="W1063" s="1" t="e">
        <f>IF(#REF!&lt;&gt;#REF!,COUNTIFS($K$112:$K$1378,"up",#REF!,#REF!),"")</f>
        <v>#REF!</v>
      </c>
      <c r="X1063" s="1" t="e">
        <f>IF(#REF!&lt;&gt;#REF!,COUNTIFS($K$112:$K$1378,"SRS",#REF!,#REF!),"")</f>
        <v>#REF!</v>
      </c>
    </row>
    <row r="1064" spans="12:24" s="1" customFormat="1">
      <c r="P1064" s="1" t="e">
        <f>IF(#REF!=#REF!,IF(K1064="Stroke",IF(K1065="Stroke",IF(#REF!=#REF!,IF(Q1064=Q1065,IF((J1065-J1064)&lt;0,1000+J1065-J1064-O1064,J1065-J1064-O1064),""),""),""),""),"")</f>
        <v>#REF!</v>
      </c>
      <c r="R1064" s="1" t="e">
        <f>IF(#REF!&lt;&gt;#REF!,COUNTIFS($K$112:$K$1378,$K$112,#REF!,#REF!),"")</f>
        <v>#REF!</v>
      </c>
      <c r="W1064" s="1" t="e">
        <f>IF(#REF!&lt;&gt;#REF!,COUNTIFS($K$112:$K$1378,"up",#REF!,#REF!),"")</f>
        <v>#REF!</v>
      </c>
      <c r="X1064" s="1" t="e">
        <f>IF(#REF!&lt;&gt;#REF!,COUNTIFS($K$112:$K$1378,"SRS",#REF!,#REF!),"")</f>
        <v>#REF!</v>
      </c>
    </row>
    <row r="1065" spans="12:24" s="1" customFormat="1">
      <c r="P1065" s="1" t="e">
        <f>IF(#REF!=#REF!,IF(K1065="Stroke",IF(K1066="Stroke",IF(#REF!=#REF!,IF(Q1065=Q1066,IF((J1066-J1065)&lt;0,1000+J1066-J1065-O1065,J1066-J1065-O1065),""),""),""),""),"")</f>
        <v>#REF!</v>
      </c>
      <c r="R1065" s="1" t="e">
        <f>IF(#REF!&lt;&gt;#REF!,COUNTIFS($K$112:$K$1378,$K$112,#REF!,#REF!),"")</f>
        <v>#REF!</v>
      </c>
      <c r="W1065" s="1" t="e">
        <f>IF(#REF!&lt;&gt;#REF!,COUNTIFS($K$112:$K$1378,"up",#REF!,#REF!),"")</f>
        <v>#REF!</v>
      </c>
      <c r="X1065" s="1" t="e">
        <f>IF(#REF!&lt;&gt;#REF!,COUNTIFS($K$112:$K$1378,"SRS",#REF!,#REF!),"")</f>
        <v>#REF!</v>
      </c>
    </row>
    <row r="1066" spans="12:24" s="1" customFormat="1">
      <c r="P1066" s="1" t="e">
        <f>IF(#REF!=#REF!,IF(K1066="Stroke",IF(K1067="Stroke",IF(#REF!=#REF!,IF(Q1066=Q1067,IF((J1067-J1066)&lt;0,1000+J1067-J1066-O1066,J1067-J1066-O1066),""),""),""),""),"")</f>
        <v>#REF!</v>
      </c>
      <c r="R1066" s="1" t="e">
        <f>IF(#REF!&lt;&gt;#REF!,COUNTIFS($K$112:$K$1378,$K$112,#REF!,#REF!),"")</f>
        <v>#REF!</v>
      </c>
      <c r="W1066" s="1" t="e">
        <f>IF(#REF!&lt;&gt;#REF!,COUNTIFS($K$112:$K$1378,"up",#REF!,#REF!),"")</f>
        <v>#REF!</v>
      </c>
      <c r="X1066" s="1" t="e">
        <f>IF(#REF!&lt;&gt;#REF!,COUNTIFS($K$112:$K$1378,"SRS",#REF!,#REF!),"")</f>
        <v>#REF!</v>
      </c>
    </row>
    <row r="1067" spans="12:24" s="1" customFormat="1">
      <c r="P1067" s="1" t="e">
        <f>IF(#REF!=#REF!,IF(K1067="Stroke",IF(K1068="Stroke",IF(#REF!=#REF!,IF(Q1067=Q1068,IF((J1068-J1067)&lt;0,1000+J1068-J1067-O1067,J1068-J1067-O1067),""),""),""),""),"")</f>
        <v>#REF!</v>
      </c>
      <c r="R1067" s="1" t="e">
        <f>IF(#REF!&lt;&gt;#REF!,COUNTIFS($K$112:$K$1378,$K$112,#REF!,#REF!),"")</f>
        <v>#REF!</v>
      </c>
      <c r="W1067" s="1" t="e">
        <f>IF(#REF!&lt;&gt;#REF!,COUNTIFS($K$112:$K$1378,"up",#REF!,#REF!),"")</f>
        <v>#REF!</v>
      </c>
      <c r="X1067" s="1" t="e">
        <f>IF(#REF!&lt;&gt;#REF!,COUNTIFS($K$112:$K$1378,"SRS",#REF!,#REF!),"")</f>
        <v>#REF!</v>
      </c>
    </row>
    <row r="1068" spans="12:24" s="1" customFormat="1">
      <c r="P1068" s="1" t="e">
        <f>IF(#REF!=#REF!,IF(K1068="Stroke",IF(K1069="Stroke",IF(#REF!=#REF!,IF(Q1068=Q1069,IF((J1069-J1068)&lt;0,1000+J1069-J1068-O1068,J1069-J1068-O1068),""),""),""),""),"")</f>
        <v>#REF!</v>
      </c>
      <c r="R1068" s="1" t="e">
        <f>IF(#REF!&lt;&gt;#REF!,COUNTIFS($K$112:$K$1378,$K$112,#REF!,#REF!),"")</f>
        <v>#REF!</v>
      </c>
      <c r="W1068" s="1" t="e">
        <f>IF(#REF!&lt;&gt;#REF!,COUNTIFS($K$112:$K$1378,"up",#REF!,#REF!),"")</f>
        <v>#REF!</v>
      </c>
      <c r="X1068" s="1" t="e">
        <f>IF(#REF!&lt;&gt;#REF!,COUNTIFS($K$112:$K$1378,"SRS",#REF!,#REF!),"")</f>
        <v>#REF!</v>
      </c>
    </row>
    <row r="1069" spans="12:24" s="1" customFormat="1">
      <c r="P1069" s="1" t="e">
        <f>IF(#REF!=#REF!,IF(K1069="Stroke",IF(K1070="Stroke",IF(#REF!=#REF!,IF(Q1069=Q1070,IF((J1070-J1069)&lt;0,1000+J1070-J1069-O1069,J1070-J1069-O1069),""),""),""),""),"")</f>
        <v>#REF!</v>
      </c>
      <c r="R1069" s="1" t="e">
        <f>IF(#REF!&lt;&gt;#REF!,COUNTIFS($K$112:$K$1378,$K$112,#REF!,#REF!),"")</f>
        <v>#REF!</v>
      </c>
      <c r="W1069" s="1" t="e">
        <f>IF(#REF!&lt;&gt;#REF!,COUNTIFS($K$112:$K$1378,"up",#REF!,#REF!),"")</f>
        <v>#REF!</v>
      </c>
      <c r="X1069" s="1" t="e">
        <f>IF(#REF!&lt;&gt;#REF!,COUNTIFS($K$112:$K$1378,"SRS",#REF!,#REF!),"")</f>
        <v>#REF!</v>
      </c>
    </row>
    <row r="1070" spans="12:24" s="1" customFormat="1">
      <c r="P1070" s="1" t="e">
        <f>IF(#REF!=#REF!,IF(K1070="Stroke",IF(K1071="Stroke",IF(#REF!=#REF!,IF(Q1070=Q1071,IF((J1071-J1070)&lt;0,1000+J1071-J1070-O1070,J1071-J1070-O1070),""),""),""),""),"")</f>
        <v>#REF!</v>
      </c>
      <c r="R1070" s="1" t="e">
        <f>IF(#REF!&lt;&gt;#REF!,COUNTIFS($K$112:$K$1378,$K$112,#REF!,#REF!),"")</f>
        <v>#REF!</v>
      </c>
      <c r="W1070" s="1" t="e">
        <f>IF(#REF!&lt;&gt;#REF!,COUNTIFS($K$112:$K$1378,"up",#REF!,#REF!),"")</f>
        <v>#REF!</v>
      </c>
      <c r="X1070" s="1" t="e">
        <f>IF(#REF!&lt;&gt;#REF!,COUNTIFS($K$112:$K$1378,"SRS",#REF!,#REF!),"")</f>
        <v>#REF!</v>
      </c>
    </row>
    <row r="1071" spans="12:24" s="1" customFormat="1">
      <c r="P1071" s="1" t="e">
        <f>IF(#REF!=#REF!,IF(K1071="Stroke",IF(K1072="Stroke",IF(#REF!=#REF!,IF(Q1071=Q1072,IF((J1072-J1071)&lt;0,1000+J1072-J1071-O1071,J1072-J1071-O1071),""),""),""),""),"")</f>
        <v>#REF!</v>
      </c>
      <c r="R1071" s="1" t="e">
        <f>IF(#REF!&lt;&gt;#REF!,COUNTIFS($K$112:$K$1378,$K$112,#REF!,#REF!),"")</f>
        <v>#REF!</v>
      </c>
      <c r="W1071" s="1" t="e">
        <f>IF(#REF!&lt;&gt;#REF!,COUNTIFS($K$112:$K$1378,"up",#REF!,#REF!),"")</f>
        <v>#REF!</v>
      </c>
      <c r="X1071" s="1" t="e">
        <f>IF(#REF!&lt;&gt;#REF!,COUNTIFS($K$112:$K$1378,"SRS",#REF!,#REF!),"")</f>
        <v>#REF!</v>
      </c>
    </row>
    <row r="1072" spans="12:24" s="1" customFormat="1">
      <c r="P1072" s="1" t="e">
        <f>IF(#REF!=#REF!,IF(K1072="Stroke",IF(K1073="Stroke",IF(#REF!=#REF!,IF(Q1072=Q1073,IF((J1073-J1072)&lt;0,1000+J1073-J1072-O1072,J1073-J1072-O1072),""),""),""),""),"")</f>
        <v>#REF!</v>
      </c>
      <c r="R1072" s="1" t="e">
        <f>IF(#REF!&lt;&gt;#REF!,COUNTIFS($K$112:$K$1378,$K$112,#REF!,#REF!),"")</f>
        <v>#REF!</v>
      </c>
      <c r="W1072" s="1" t="e">
        <f>IF(#REF!&lt;&gt;#REF!,COUNTIFS($K$112:$K$1378,"up",#REF!,#REF!),"")</f>
        <v>#REF!</v>
      </c>
      <c r="X1072" s="1" t="e">
        <f>IF(#REF!&lt;&gt;#REF!,COUNTIFS($K$112:$K$1378,"SRS",#REF!,#REF!),"")</f>
        <v>#REF!</v>
      </c>
    </row>
    <row r="1073" spans="16:24" s="1" customFormat="1">
      <c r="P1073" s="1" t="e">
        <f>IF(#REF!=#REF!,IF(K1073="Stroke",IF(K1074="Stroke",IF(#REF!=#REF!,IF(Q1073=Q1074,IF((J1074-J1073)&lt;0,1000+J1074-J1073-O1073,J1074-J1073-O1073),""),""),""),""),"")</f>
        <v>#REF!</v>
      </c>
      <c r="R1073" s="1" t="e">
        <f>IF(#REF!&lt;&gt;#REF!,COUNTIFS($K$112:$K$1378,$K$112,#REF!,#REF!),"")</f>
        <v>#REF!</v>
      </c>
      <c r="W1073" s="1" t="e">
        <f>IF(#REF!&lt;&gt;#REF!,COUNTIFS($K$112:$K$1378,"up",#REF!,#REF!),"")</f>
        <v>#REF!</v>
      </c>
      <c r="X1073" s="1" t="e">
        <f>IF(#REF!&lt;&gt;#REF!,COUNTIFS($K$112:$K$1378,"SRS",#REF!,#REF!),"")</f>
        <v>#REF!</v>
      </c>
    </row>
    <row r="1074" spans="16:24" s="1" customFormat="1">
      <c r="P1074" s="1" t="e">
        <f>IF(#REF!=#REF!,IF(K1074="Stroke",IF(K1075="Stroke",IF(#REF!=#REF!,IF(Q1074=Q1075,IF((J1075-J1074)&lt;0,1000+J1075-J1074-O1074,J1075-J1074-O1074),""),""),""),""),"")</f>
        <v>#REF!</v>
      </c>
      <c r="R1074" s="1" t="e">
        <f>IF(#REF!&lt;&gt;#REF!,COUNTIFS($K$112:$K$1378,$K$112,#REF!,#REF!),"")</f>
        <v>#REF!</v>
      </c>
      <c r="W1074" s="1" t="e">
        <f>IF(#REF!&lt;&gt;#REF!,COUNTIFS($K$112:$K$1378,"up",#REF!,#REF!),"")</f>
        <v>#REF!</v>
      </c>
      <c r="X1074" s="1" t="e">
        <f>IF(#REF!&lt;&gt;#REF!,COUNTIFS($K$112:$K$1378,"SRS",#REF!,#REF!),"")</f>
        <v>#REF!</v>
      </c>
    </row>
    <row r="1075" spans="16:24" s="1" customFormat="1">
      <c r="P1075" s="1" t="e">
        <f>IF(#REF!=#REF!,IF(K1075="Stroke",IF(K1076="Stroke",IF(#REF!=#REF!,IF(Q1075=Q1076,IF((J1076-J1075)&lt;0,1000+J1076-J1075-O1075,J1076-J1075-O1075),""),""),""),""),"")</f>
        <v>#REF!</v>
      </c>
      <c r="R1075" s="1" t="e">
        <f>IF(#REF!&lt;&gt;#REF!,COUNTIFS($K$112:$K$1378,$K$112,#REF!,#REF!),"")</f>
        <v>#REF!</v>
      </c>
      <c r="W1075" s="1" t="e">
        <f>IF(#REF!&lt;&gt;#REF!,COUNTIFS($K$112:$K$1378,"up",#REF!,#REF!),"")</f>
        <v>#REF!</v>
      </c>
      <c r="X1075" s="1" t="e">
        <f>IF(#REF!&lt;&gt;#REF!,COUNTIFS($K$112:$K$1378,"SRS",#REF!,#REF!),"")</f>
        <v>#REF!</v>
      </c>
    </row>
    <row r="1076" spans="16:24" s="1" customFormat="1">
      <c r="P1076" s="1" t="e">
        <f>IF(#REF!=#REF!,IF(K1076="Stroke",IF(K1077="Stroke",IF(#REF!=#REF!,IF(Q1076=Q1077,IF((J1077-J1076)&lt;0,1000+J1077-J1076-O1076,J1077-J1076-O1076),""),""),""),""),"")</f>
        <v>#REF!</v>
      </c>
      <c r="R1076" s="1" t="e">
        <f>IF(#REF!&lt;&gt;#REF!,COUNTIFS($K$112:$K$1378,$K$112,#REF!,#REF!),"")</f>
        <v>#REF!</v>
      </c>
      <c r="W1076" s="1" t="e">
        <f>IF(#REF!&lt;&gt;#REF!,COUNTIFS($K$112:$K$1378,"up",#REF!,#REF!),"")</f>
        <v>#REF!</v>
      </c>
      <c r="X1076" s="1" t="e">
        <f>IF(#REF!&lt;&gt;#REF!,COUNTIFS($K$112:$K$1378,"SRS",#REF!,#REF!),"")</f>
        <v>#REF!</v>
      </c>
    </row>
    <row r="1077" spans="16:24" s="1" customFormat="1">
      <c r="P1077" s="1" t="e">
        <f>IF(#REF!=#REF!,IF(K1077="Stroke",IF(K1078="Stroke",IF(#REF!=#REF!,IF(Q1077=Q1078,IF((J1078-J1077)&lt;0,1000+J1078-J1077-O1077,J1078-J1077-O1077),""),""),""),""),"")</f>
        <v>#REF!</v>
      </c>
      <c r="R1077" s="1" t="e">
        <f>IF(#REF!&lt;&gt;#REF!,COUNTIFS($K$112:$K$1378,$K$112,#REF!,#REF!),"")</f>
        <v>#REF!</v>
      </c>
      <c r="W1077" s="1" t="e">
        <f>IF(#REF!&lt;&gt;#REF!,COUNTIFS($K$112:$K$1378,"up",#REF!,#REF!),"")</f>
        <v>#REF!</v>
      </c>
      <c r="X1077" s="1" t="e">
        <f>IF(#REF!&lt;&gt;#REF!,COUNTIFS($K$112:$K$1378,"SRS",#REF!,#REF!),"")</f>
        <v>#REF!</v>
      </c>
    </row>
    <row r="1078" spans="16:24" s="1" customFormat="1">
      <c r="P1078" s="1" t="e">
        <f>IF(#REF!=#REF!,IF(K1078="Stroke",IF(K1079="Stroke",IF(#REF!=#REF!,IF(Q1078=Q1079,IF((J1079-J1078)&lt;0,1000+J1079-J1078-O1078,J1079-J1078-O1078),""),""),""),""),"")</f>
        <v>#REF!</v>
      </c>
      <c r="R1078" s="1" t="e">
        <f>IF(#REF!&lt;&gt;#REF!,COUNTIFS($K$112:$K$1378,$K$112,#REF!,#REF!),"")</f>
        <v>#REF!</v>
      </c>
      <c r="W1078" s="1" t="e">
        <f>IF(#REF!&lt;&gt;#REF!,COUNTIFS($K$112:$K$1378,"up",#REF!,#REF!),"")</f>
        <v>#REF!</v>
      </c>
      <c r="X1078" s="1" t="e">
        <f>IF(#REF!&lt;&gt;#REF!,COUNTIFS($K$112:$K$1378,"SRS",#REF!,#REF!),"")</f>
        <v>#REF!</v>
      </c>
    </row>
    <row r="1079" spans="16:24" s="1" customFormat="1">
      <c r="P1079" s="1" t="e">
        <f>IF(#REF!=#REF!,IF(K1079="Stroke",IF(K1080="Stroke",IF(#REF!=#REF!,IF(Q1079=Q1080,IF((J1080-J1079)&lt;0,1000+J1080-J1079-O1079,J1080-J1079-O1079),""),""),""),""),"")</f>
        <v>#REF!</v>
      </c>
      <c r="R1079" s="1" t="e">
        <f>IF(#REF!&lt;&gt;#REF!,COUNTIFS($K$112:$K$1378,$K$112,#REF!,#REF!),"")</f>
        <v>#REF!</v>
      </c>
      <c r="W1079" s="1" t="e">
        <f>IF(#REF!&lt;&gt;#REF!,COUNTIFS($K$112:$K$1378,"up",#REF!,#REF!),"")</f>
        <v>#REF!</v>
      </c>
      <c r="X1079" s="1" t="e">
        <f>IF(#REF!&lt;&gt;#REF!,COUNTIFS($K$112:$K$1378,"SRS",#REF!,#REF!),"")</f>
        <v>#REF!</v>
      </c>
    </row>
    <row r="1080" spans="16:24" s="1" customFormat="1">
      <c r="P1080" s="1" t="e">
        <f>IF(#REF!=#REF!,IF(K1080="Stroke",IF(K1081="Stroke",IF(#REF!=#REF!,IF(Q1080=Q1081,IF((J1081-J1080)&lt;0,1000+J1081-J1080-O1080,J1081-J1080-O1080),""),""),""),""),"")</f>
        <v>#REF!</v>
      </c>
    </row>
    <row r="1081" spans="16:24" s="1" customFormat="1">
      <c r="P1081" s="1" t="e">
        <f>IF(#REF!=#REF!,IF(K1081="Stroke",IF(K1082="Stroke",IF(#REF!=#REF!,IF(Q1081=Q1082,IF((J1082-J1081)&lt;0,1000+J1082-J1081-O1081,J1082-J1081-O1081),""),""),""),""),"")</f>
        <v>#REF!</v>
      </c>
    </row>
    <row r="1082" spans="16:24" s="1" customFormat="1">
      <c r="P1082" s="1" t="e">
        <f>IF(#REF!=#REF!,IF(K1082="Stroke",IF(K1083="Stroke",IF(#REF!=#REF!,IF(Q1082=Q1083,IF((J1083-J1082)&lt;0,1000+J1083-J1082-O1082,J1083-J1082-O1082),""),""),""),""),"")</f>
        <v>#REF!</v>
      </c>
    </row>
    <row r="1083" spans="16:24" s="1" customFormat="1">
      <c r="P1083" s="1" t="e">
        <f>IF(#REF!=#REF!,IF(K1083="Stroke",IF(K1084="Stroke",IF(#REF!=#REF!,IF(Q1083=Q1084,IF((J1084-J1083)&lt;0,1000+J1084-J1083-O1083,J1084-J1083-O1083),""),""),""),""),"")</f>
        <v>#REF!</v>
      </c>
    </row>
    <row r="1084" spans="16:24" s="1" customFormat="1">
      <c r="P1084" s="1" t="e">
        <f>IF(#REF!=#REF!,IF(K1084="Stroke",IF(K1085="Stroke",IF(#REF!=#REF!,IF(Q1084=Q1085,IF((J1085-J1084)&lt;0,1000+J1085-J1084-O1084,J1085-J1084-O1084),""),""),""),""),"")</f>
        <v>#REF!</v>
      </c>
    </row>
    <row r="1085" spans="16:24" s="1" customFormat="1">
      <c r="P1085" s="1" t="e">
        <f>IF(#REF!=#REF!,IF(K1085="Stroke",IF(K1086="Stroke",IF(#REF!=#REF!,IF(Q1085=Q1086,IF((J1086-J1085)&lt;0,1000+J1086-J1085-O1085,J1086-J1085-O1085),""),""),""),""),"")</f>
        <v>#REF!</v>
      </c>
    </row>
    <row r="1086" spans="16:24" s="1" customFormat="1">
      <c r="P1086" s="1" t="e">
        <f>IF(#REF!=#REF!,IF(K1086="Stroke",IF(K1087="Stroke",IF(#REF!=#REF!,IF(Q1086=Q1087,IF((J1087-J1086)&lt;0,1000+J1087-J1086-O1086,J1087-J1086-O1086),""),""),""),""),"")</f>
        <v>#REF!</v>
      </c>
    </row>
    <row r="1087" spans="16:24" s="1" customFormat="1">
      <c r="P1087" s="1" t="e">
        <f>IF(#REF!=#REF!,IF(K1087="Stroke",IF(K1088="Stroke",IF(#REF!=#REF!,IF(Q1087=Q1088,IF((J1088-J1087)&lt;0,1000+J1088-J1087-O1087,J1088-J1087-O1087),""),""),""),""),"")</f>
        <v>#REF!</v>
      </c>
    </row>
    <row r="1088" spans="16:24" s="1" customFormat="1">
      <c r="P1088" s="1" t="e">
        <f>IF(#REF!=#REF!,IF(K1088="Stroke",IF(K1089="Stroke",IF(#REF!=#REF!,IF(Q1088=Q1089,IF((J1089-J1088)&lt;0,1000+J1089-J1088-O1088,J1089-J1088-O1088),""),""),""),""),"")</f>
        <v>#REF!</v>
      </c>
    </row>
    <row r="1089" spans="16:16" s="1" customFormat="1">
      <c r="P1089" s="1" t="e">
        <f>IF(#REF!=#REF!,IF(K1089="Stroke",IF(K1090="Stroke",IF(#REF!=#REF!,IF(Q1089=Q1090,IF((J1090-J1089)&lt;0,1000+J1090-J1089-O1089,J1090-J1089-O1089),""),""),""),""),"")</f>
        <v>#REF!</v>
      </c>
    </row>
    <row r="1090" spans="16:16" s="1" customFormat="1">
      <c r="P1090" s="1" t="e">
        <f>IF(#REF!=#REF!,IF(K1090="Stroke",IF(K1091="Stroke",IF(#REF!=#REF!,IF(Q1090=Q1091,IF((J1091-J1090)&lt;0,1000+J1091-J1090-O1090,J1091-J1090-O1090),""),""),""),""),"")</f>
        <v>#REF!</v>
      </c>
    </row>
    <row r="1091" spans="16:16" s="1" customFormat="1">
      <c r="P1091" s="1" t="e">
        <f>IF(#REF!=#REF!,IF(K1091="Stroke",IF(K1092="Stroke",IF(#REF!=#REF!,IF(Q1091=Q1092,IF((J1092-J1091)&lt;0,1000+J1092-J1091-O1091,J1092-J1091-O1091),""),""),""),""),"")</f>
        <v>#REF!</v>
      </c>
    </row>
    <row r="1092" spans="16:16" s="1" customFormat="1">
      <c r="P1092" s="1" t="e">
        <f>IF(#REF!=#REF!,IF(K1092="Stroke",IF(K1093="Stroke",IF(#REF!=#REF!,IF(Q1092=Q1093,IF((J1093-J1092)&lt;0,1000+J1093-J1092-O1092,J1093-J1092-O1092),""),""),""),""),"")</f>
        <v>#REF!</v>
      </c>
    </row>
    <row r="1093" spans="16:16" s="1" customFormat="1">
      <c r="P1093" s="1" t="e">
        <f>IF(#REF!=#REF!,IF(K1093="Stroke",IF(K1094="Stroke",IF(#REF!=#REF!,IF(Q1093=Q1094,IF((J1094-J1093)&lt;0,1000+J1094-J1093-O1093,J1094-J1093-O1093),""),""),""),""),"")</f>
        <v>#REF!</v>
      </c>
    </row>
    <row r="1094" spans="16:16" s="1" customFormat="1">
      <c r="P1094" s="1" t="e">
        <f>IF(#REF!=#REF!,IF(K1094="Stroke",IF(K1095="Stroke",IF(#REF!=#REF!,IF(Q1094=Q1095,IF((J1095-J1094)&lt;0,1000+J1095-J1094-O1094,J1095-J1094-O1094),""),""),""),""),"")</f>
        <v>#REF!</v>
      </c>
    </row>
    <row r="1095" spans="16:16" s="1" customFormat="1">
      <c r="P1095" s="1" t="e">
        <f>IF(#REF!=#REF!,IF(K1095="Stroke",IF(K1096="Stroke",IF(#REF!=#REF!,IF(Q1095=Q1096,IF((J1096-J1095)&lt;0,1000+J1096-J1095-O1095,J1096-J1095-O1095),""),""),""),""),"")</f>
        <v>#REF!</v>
      </c>
    </row>
    <row r="1096" spans="16:16" s="1" customFormat="1">
      <c r="P1096" s="1" t="e">
        <f>IF(#REF!=#REF!,IF(K1096="Stroke",IF(K1097="Stroke",IF(#REF!=#REF!,IF(Q1096=Q1097,IF((J1097-J1096)&lt;0,1000+J1097-J1096-O1096,J1097-J1096-O1096),""),""),""),""),"")</f>
        <v>#REF!</v>
      </c>
    </row>
    <row r="1097" spans="16:16" s="1" customFormat="1">
      <c r="P1097" s="1" t="e">
        <f>IF(#REF!=#REF!,IF(K1097="Stroke",IF(K1098="Stroke",IF(#REF!=#REF!,IF(Q1097=Q1098,IF((J1098-J1097)&lt;0,1000+J1098-J1097-O1097,J1098-J1097-O1097),""),""),""),""),"")</f>
        <v>#REF!</v>
      </c>
    </row>
    <row r="1098" spans="16:16" s="1" customFormat="1">
      <c r="P1098" s="1" t="e">
        <f>IF(#REF!=#REF!,IF(K1098="Stroke",IF(K1099="Stroke",IF(#REF!=#REF!,IF(Q1098=Q1099,IF((J1099-J1098)&lt;0,1000+J1099-J1098-O1098,J1099-J1098-O1098),""),""),""),""),"")</f>
        <v>#REF!</v>
      </c>
    </row>
    <row r="1099" spans="16:16" s="1" customFormat="1">
      <c r="P1099" s="1" t="e">
        <f>IF(#REF!=#REF!,IF(K1099="Stroke",IF(K1100="Stroke",IF(#REF!=#REF!,IF(Q1099=Q1100,IF((J1100-J1099)&lt;0,1000+J1100-J1099-O1099,J1100-J1099-O1099),""),""),""),""),"")</f>
        <v>#REF!</v>
      </c>
    </row>
    <row r="1100" spans="16:16" s="1" customFormat="1">
      <c r="P1100" s="1" t="e">
        <f>IF(#REF!=#REF!,IF(K1100="Stroke",IF(K1101="Stroke",IF(#REF!=#REF!,IF(Q1100=Q1101,IF((J1101-J1100)&lt;0,1000+J1101-J1100-O1100,J1101-J1100-O1100),""),""),""),""),"")</f>
        <v>#REF!</v>
      </c>
    </row>
    <row r="1101" spans="16:16" s="1" customFormat="1">
      <c r="P1101" s="1" t="e">
        <f>IF(#REF!=#REF!,IF(K1101="Stroke",IF(K1102="Stroke",IF(#REF!=#REF!,IF(Q1101=Q1102,IF((J1102-J1101)&lt;0,1000+J1102-J1101-O1101,J1102-J1101-O1101),""),""),""),""),"")</f>
        <v>#REF!</v>
      </c>
    </row>
    <row r="1102" spans="16:16" s="1" customFormat="1">
      <c r="P1102" s="1" t="e">
        <f>IF(#REF!=#REF!,IF(K1102="Stroke",IF(K1103="Stroke",IF(#REF!=#REF!,IF(Q1102=Q1103,IF((J1103-J1102)&lt;0,1000+J1103-J1102-O1102,J1103-J1102-O1102),""),""),""),""),"")</f>
        <v>#REF!</v>
      </c>
    </row>
    <row r="1103" spans="16:16" s="1" customFormat="1">
      <c r="P1103" s="1" t="e">
        <f>IF(#REF!=#REF!,IF(K1103="Stroke",IF(K1104="Stroke",IF(#REF!=#REF!,IF(Q1103=Q1104,IF((J1104-J1103)&lt;0,1000+J1104-J1103-O1103,J1104-J1103-O1103),""),""),""),""),"")</f>
        <v>#REF!</v>
      </c>
    </row>
    <row r="1104" spans="16:16" s="1" customFormat="1">
      <c r="P1104" s="1" t="e">
        <f>IF(#REF!=#REF!,IF(K1104="Stroke",IF(K1105="Stroke",IF(#REF!=#REF!,IF(Q1104=Q1105,IF((J1105-J1104)&lt;0,1000+J1105-J1104-O1104,J1105-J1104-O1104),""),""),""),""),"")</f>
        <v>#REF!</v>
      </c>
    </row>
    <row r="1105" spans="16:16" s="1" customFormat="1">
      <c r="P1105" s="1" t="e">
        <f>IF(#REF!=#REF!,IF(K1105="Stroke",IF(K1106="Stroke",IF(#REF!=#REF!,IF(Q1105=Q1106,IF((J1106-J1105)&lt;0,1000+J1106-J1105-O1105,J1106-J1105-O1105),""),""),""),""),"")</f>
        <v>#REF!</v>
      </c>
    </row>
    <row r="1106" spans="16:16" s="1" customFormat="1">
      <c r="P1106" s="1" t="e">
        <f>IF(#REF!=#REF!,IF(K1106="Stroke",IF(K1107="Stroke",IF(#REF!=#REF!,IF(Q1106=Q1107,IF((J1107-J1106)&lt;0,1000+J1107-J1106-O1106,J1107-J1106-O1106),""),""),""),""),"")</f>
        <v>#REF!</v>
      </c>
    </row>
    <row r="1107" spans="16:16" s="1" customFormat="1">
      <c r="P1107" s="1" t="e">
        <f>IF(#REF!=#REF!,IF(K1107="Stroke",IF(K1108="Stroke",IF(#REF!=#REF!,IF(Q1107=Q1108,IF((J1108-J1107)&lt;0,1000+J1108-J1107-O1107,J1108-J1107-O1107),""),""),""),""),"")</f>
        <v>#REF!</v>
      </c>
    </row>
    <row r="1108" spans="16:16" s="1" customFormat="1">
      <c r="P1108" s="1" t="e">
        <f>IF(#REF!=#REF!,IF(K1108="Stroke",IF(K1109="Stroke",IF(#REF!=#REF!,IF(Q1108=Q1109,IF((J1109-J1108)&lt;0,1000+J1109-J1108-O1108,J1109-J1108-O1108),""),""),""),""),"")</f>
        <v>#REF!</v>
      </c>
    </row>
    <row r="1109" spans="16:16" s="1" customFormat="1">
      <c r="P1109" s="1" t="e">
        <f>IF(#REF!=#REF!,IF(K1109="Stroke",IF(K1110="Stroke",IF(#REF!=#REF!,IF(Q1109=Q1110,IF((J1110-J1109)&lt;0,1000+J1110-J1109-O1109,J1110-J1109-O1109),""),""),""),""),"")</f>
        <v>#REF!</v>
      </c>
    </row>
    <row r="1110" spans="16:16" s="1" customFormat="1">
      <c r="P1110" s="1" t="e">
        <f>IF(#REF!=#REF!,IF(K1110="Stroke",IF(K1111="Stroke",IF(#REF!=#REF!,IF(Q1110=Q1111,IF((J1111-J1110)&lt;0,1000+J1111-J1110-O1110,J1111-J1110-O1110),""),""),""),""),"")</f>
        <v>#REF!</v>
      </c>
    </row>
    <row r="1111" spans="16:16" s="1" customFormat="1">
      <c r="P1111" s="1" t="e">
        <f>IF(#REF!=#REF!,IF(K1111="Stroke",IF(K1112="Stroke",IF(#REF!=#REF!,IF(Q1111=Q1112,IF((J1112-J1111)&lt;0,1000+J1112-J1111-O1111,J1112-J1111-O1111),""),""),""),""),"")</f>
        <v>#REF!</v>
      </c>
    </row>
    <row r="1112" spans="16:16" s="1" customFormat="1">
      <c r="P1112" s="1" t="e">
        <f>IF(#REF!=#REF!,IF(K1112="Stroke",IF(K1113="Stroke",IF(#REF!=#REF!,IF(Q1112=Q1113,IF((J1113-J1112)&lt;0,1000+J1113-J1112-O1112,J1113-J1112-O1112),""),""),""),""),"")</f>
        <v>#REF!</v>
      </c>
    </row>
    <row r="1113" spans="16:16" s="1" customFormat="1">
      <c r="P1113" s="1" t="e">
        <f>IF(#REF!=#REF!,IF(K1113="Stroke",IF(K1114="Stroke",IF(#REF!=#REF!,IF(Q1113=Q1114,IF((J1114-J1113)&lt;0,1000+J1114-J1113-O1113,J1114-J1113-O1113),""),""),""),""),"")</f>
        <v>#REF!</v>
      </c>
    </row>
    <row r="1114" spans="16:16" s="1" customFormat="1">
      <c r="P1114" s="1" t="e">
        <f>IF(#REF!=#REF!,IF(K1114="Stroke",IF(K1115="Stroke",IF(#REF!=#REF!,IF(Q1114=Q1115,IF((J1115-J1114)&lt;0,1000+J1115-J1114-O1114,J1115-J1114-O1114),""),""),""),""),"")</f>
        <v>#REF!</v>
      </c>
    </row>
    <row r="1115" spans="16:16" s="1" customFormat="1">
      <c r="P1115" s="1" t="e">
        <f>IF(#REF!=#REF!,IF(K1115="Stroke",IF(K1116="Stroke",IF(#REF!=#REF!,IF(Q1115=Q1116,IF((J1116-J1115)&lt;0,1000+J1116-J1115-O1115,J1116-J1115-O1115),""),""),""),""),"")</f>
        <v>#REF!</v>
      </c>
    </row>
    <row r="1116" spans="16:16" s="1" customFormat="1">
      <c r="P1116" s="1" t="e">
        <f>IF(#REF!=#REF!,IF(K1116="Stroke",IF(K1117="Stroke",IF(#REF!=#REF!,IF(Q1116=Q1117,IF((J1117-J1116)&lt;0,1000+J1117-J1116-O1116,J1117-J1116-O1116),""),""),""),""),"")</f>
        <v>#REF!</v>
      </c>
    </row>
    <row r="1117" spans="16:16" s="1" customFormat="1">
      <c r="P1117" s="1" t="e">
        <f>IF(#REF!=#REF!,IF(K1117="Stroke",IF(K1118="Stroke",IF(#REF!=#REF!,IF(Q1117=Q1118,IF((J1118-J1117)&lt;0,1000+J1118-J1117-O1117,J1118-J1117-O1117),""),""),""),""),"")</f>
        <v>#REF!</v>
      </c>
    </row>
    <row r="1118" spans="16:16" s="1" customFormat="1">
      <c r="P1118" s="1" t="e">
        <f>IF(#REF!=#REF!,IF(K1118="Stroke",IF(K1119="Stroke",IF(#REF!=#REF!,IF(Q1118=Q1119,IF((J1119-J1118)&lt;0,1000+J1119-J1118-O1118,J1119-J1118-O1118),""),""),""),""),"")</f>
        <v>#REF!</v>
      </c>
    </row>
    <row r="1119" spans="16:16" s="1" customFormat="1">
      <c r="P1119" s="1" t="e">
        <f>IF(#REF!=#REF!,IF(K1119="Stroke",IF(K1120="Stroke",IF(#REF!=#REF!,IF(Q1119=Q1120,IF((J1120-J1119)&lt;0,1000+J1120-J1119-O1119,J1120-J1119-O1119),""),""),""),""),"")</f>
        <v>#REF!</v>
      </c>
    </row>
    <row r="1120" spans="16:16" s="1" customFormat="1">
      <c r="P1120" s="1" t="e">
        <f>IF(#REF!=#REF!,IF(K1120="Stroke",IF(K1121="Stroke",IF(#REF!=#REF!,IF(Q1120=Q1121,IF((J1121-J1120)&lt;0,1000+J1121-J1120-O1120,J1121-J1120-O1120),""),""),""),""),"")</f>
        <v>#REF!</v>
      </c>
    </row>
    <row r="1121" spans="16:16" s="1" customFormat="1">
      <c r="P1121" s="1" t="e">
        <f>IF(#REF!=#REF!,IF(K1121="Stroke",IF(K1122="Stroke",IF(#REF!=#REF!,IF(Q1121=Q1122,IF((J1122-J1121)&lt;0,1000+J1122-J1121-O1121,J1122-J1121-O1121),""),""),""),""),"")</f>
        <v>#REF!</v>
      </c>
    </row>
    <row r="1122" spans="16:16" s="1" customFormat="1">
      <c r="P1122" s="1" t="e">
        <f>IF(#REF!=#REF!,IF(K1122="Stroke",IF(K1123="Stroke",IF(#REF!=#REF!,IF(Q1122=Q1123,IF((J1123-J1122)&lt;0,1000+J1123-J1122-O1122,J1123-J1122-O1122),""),""),""),""),"")</f>
        <v>#REF!</v>
      </c>
    </row>
    <row r="1123" spans="16:16" s="1" customFormat="1">
      <c r="P1123" s="1" t="e">
        <f>IF(#REF!=#REF!,IF(K1123="Stroke",IF(K1124="Stroke",IF(#REF!=#REF!,IF(Q1123=Q1124,IF((J1124-J1123)&lt;0,1000+J1124-J1123-O1123,J1124-J1123-O1123),""),""),""),""),"")</f>
        <v>#REF!</v>
      </c>
    </row>
    <row r="1124" spans="16:16" s="1" customFormat="1">
      <c r="P1124" s="1" t="e">
        <f>IF(#REF!=#REF!,IF(K1124="Stroke",IF(K1125="Stroke",IF(#REF!=#REF!,IF(Q1124=Q1125,IF((J1125-J1124)&lt;0,1000+J1125-J1124-O1124,J1125-J1124-O1124),""),""),""),""),"")</f>
        <v>#REF!</v>
      </c>
    </row>
    <row r="1125" spans="16:16" s="1" customFormat="1">
      <c r="P1125" s="1" t="e">
        <f>IF(#REF!=#REF!,IF(K1125="Stroke",IF(K1126="Stroke",IF(#REF!=#REF!,IF(Q1125=Q1126,IF((J1126-J1125)&lt;0,1000+J1126-J1125-O1125,J1126-J1125-O1125),""),""),""),""),"")</f>
        <v>#REF!</v>
      </c>
    </row>
    <row r="1126" spans="16:16" s="1" customFormat="1">
      <c r="P1126" s="1" t="e">
        <f>IF(#REF!=#REF!,IF(K1126="Stroke",IF(K1127="Stroke",IF(#REF!=#REF!,IF(Q1126=Q1127,IF((J1127-J1126)&lt;0,1000+J1127-J1126-O1126,J1127-J1126-O1126),""),""),""),""),"")</f>
        <v>#REF!</v>
      </c>
    </row>
    <row r="1127" spans="16:16" s="1" customFormat="1">
      <c r="P1127" s="1" t="e">
        <f>IF(#REF!=#REF!,IF(K1127="Stroke",IF(K1128="Stroke",IF(#REF!=#REF!,IF(Q1127=Q1128,IF((J1128-J1127)&lt;0,1000+J1128-J1127-O1127,J1128-J1127-O1127),""),""),""),""),"")</f>
        <v>#REF!</v>
      </c>
    </row>
    <row r="1128" spans="16:16" s="1" customFormat="1">
      <c r="P1128" s="1" t="e">
        <f>IF(#REF!=#REF!,IF(K1128="Stroke",IF(K1129="Stroke",IF(#REF!=#REF!,IF(Q1128=Q1129,IF((J1129-J1128)&lt;0,1000+J1129-J1128-O1128,J1129-J1128-O1128),""),""),""),""),"")</f>
        <v>#REF!</v>
      </c>
    </row>
    <row r="1129" spans="16:16" s="1" customFormat="1">
      <c r="P1129" s="1" t="e">
        <f>IF(#REF!=#REF!,IF(K1129="Stroke",IF(K1130="Stroke",IF(#REF!=#REF!,IF(Q1129=Q1130,IF((J1130-J1129)&lt;0,1000+J1130-J1129-O1129,J1130-J1129-O1129),""),""),""),""),"")</f>
        <v>#REF!</v>
      </c>
    </row>
    <row r="1130" spans="16:16" s="1" customFormat="1">
      <c r="P1130" s="1" t="e">
        <f>IF(#REF!=#REF!,IF(K1130="Stroke",IF(K1131="Stroke",IF(#REF!=#REF!,IF(Q1130=Q1131,IF((J1131-J1130)&lt;0,1000+J1131-J1130-O1130,J1131-J1130-O1130),""),""),""),""),"")</f>
        <v>#REF!</v>
      </c>
    </row>
    <row r="1131" spans="16:16" s="1" customFormat="1">
      <c r="P1131" s="1" t="e">
        <f>IF(#REF!=#REF!,IF(K1131="Stroke",IF(K1132="Stroke",IF(#REF!=#REF!,IF(Q1131=Q1132,IF((J1132-J1131)&lt;0,1000+J1132-J1131-O1131,J1132-J1131-O1131),""),""),""),""),"")</f>
        <v>#REF!</v>
      </c>
    </row>
    <row r="1132" spans="16:16" s="1" customFormat="1">
      <c r="P1132" s="1" t="e">
        <f>IF(#REF!=#REF!,IF(K1132="Stroke",IF(K1133="Stroke",IF(#REF!=#REF!,IF(Q1132=Q1133,IF((J1133-J1132)&lt;0,1000+J1133-J1132-O1132,J1133-J1132-O1132),""),""),""),""),"")</f>
        <v>#REF!</v>
      </c>
    </row>
    <row r="1133" spans="16:16" s="1" customFormat="1">
      <c r="P1133" s="1" t="e">
        <f>IF(#REF!=#REF!,IF(K1133="Stroke",IF(K1134="Stroke",IF(#REF!=#REF!,IF(Q1133=Q1134,IF((J1134-J1133)&lt;0,1000+J1134-J1133-O1133,J1134-J1133-O1133),""),""),""),""),"")</f>
        <v>#REF!</v>
      </c>
    </row>
    <row r="1134" spans="16:16" s="1" customFormat="1">
      <c r="P1134" s="1" t="e">
        <f>IF(#REF!=#REF!,IF(K1134="Stroke",IF(K1135="Stroke",IF(#REF!=#REF!,IF(Q1134=Q1135,IF((J1135-J1134)&lt;0,1000+J1135-J1134-O1134,J1135-J1134-O1134),""),""),""),""),"")</f>
        <v>#REF!</v>
      </c>
    </row>
    <row r="1135" spans="16:16" s="1" customFormat="1">
      <c r="P1135" s="1" t="e">
        <f>IF(#REF!=#REF!,IF(K1135="Stroke",IF(K1136="Stroke",IF(#REF!=#REF!,IF(Q1135=Q1136,IF((J1136-J1135)&lt;0,1000+J1136-J1135-O1135,J1136-J1135-O1135),""),""),""),""),"")</f>
        <v>#REF!</v>
      </c>
    </row>
    <row r="1136" spans="16:16" s="1" customFormat="1">
      <c r="P1136" s="1" t="e">
        <f>IF(#REF!=#REF!,IF(K1136="Stroke",IF(K1137="Stroke",IF(#REF!=#REF!,IF(Q1136=Q1137,IF((J1137-J1136)&lt;0,1000+J1137-J1136-O1136,J1137-J1136-O1136),""),""),""),""),"")</f>
        <v>#REF!</v>
      </c>
    </row>
    <row r="1137" spans="16:16" s="1" customFormat="1">
      <c r="P1137" s="1" t="e">
        <f>IF(#REF!=#REF!,IF(K1137="Stroke",IF(K1138="Stroke",IF(#REF!=#REF!,IF(Q1137=Q1138,IF((J1138-J1137)&lt;0,1000+J1138-J1137-O1137,J1138-J1137-O1137),""),""),""),""),"")</f>
        <v>#REF!</v>
      </c>
    </row>
    <row r="1138" spans="16:16" s="1" customFormat="1">
      <c r="P1138" s="1" t="e">
        <f>IF(#REF!=#REF!,IF(K1138="Stroke",IF(K1139="Stroke",IF(#REF!=#REF!,IF(Q1138=Q1139,IF((J1139-J1138)&lt;0,1000+J1139-J1138-O1138,J1139-J1138-O1138),""),""),""),""),"")</f>
        <v>#REF!</v>
      </c>
    </row>
    <row r="1139" spans="16:16" s="1" customFormat="1">
      <c r="P1139" s="1" t="e">
        <f>IF(#REF!=#REF!,IF(K1139="Stroke",IF(K1140="Stroke",IF(#REF!=#REF!,IF(Q1139=Q1140,IF((J1140-J1139)&lt;0,1000+J1140-J1139-O1139,J1140-J1139-O1139),""),""),""),""),"")</f>
        <v>#REF!</v>
      </c>
    </row>
    <row r="1140" spans="16:16" s="1" customFormat="1">
      <c r="P1140" s="1" t="e">
        <f>IF(#REF!=#REF!,IF(K1140="Stroke",IF(K1141="Stroke",IF(#REF!=#REF!,IF(Q1140=Q1141,IF((J1141-J1140)&lt;0,1000+J1141-J1140-O1140,J1141-J1140-O1140),""),""),""),""),"")</f>
        <v>#REF!</v>
      </c>
    </row>
    <row r="1141" spans="16:16" s="1" customFormat="1">
      <c r="P1141" s="1" t="e">
        <f>IF(#REF!=#REF!,IF(K1141="Stroke",IF(K1142="Stroke",IF(#REF!=#REF!,IF(Q1141=Q1142,IF((J1142-J1141)&lt;0,1000+J1142-J1141-O1141,J1142-J1141-O1141),""),""),""),""),"")</f>
        <v>#REF!</v>
      </c>
    </row>
    <row r="1142" spans="16:16" s="1" customFormat="1">
      <c r="P1142" s="1" t="e">
        <f>IF(#REF!=#REF!,IF(K1142="Stroke",IF(K1143="Stroke",IF(#REF!=#REF!,IF(Q1142=Q1143,IF((J1143-J1142)&lt;0,1000+J1143-J1142-O1142,J1143-J1142-O1142),""),""),""),""),"")</f>
        <v>#REF!</v>
      </c>
    </row>
    <row r="1143" spans="16:16" s="1" customFormat="1">
      <c r="P1143" s="1" t="e">
        <f>IF(#REF!=#REF!,IF(K1143="Stroke",IF(K1144="Stroke",IF(#REF!=#REF!,IF(Q1143=Q1144,IF((J1144-J1143)&lt;0,1000+J1144-J1143-O1143,J1144-J1143-O1143),""),""),""),""),"")</f>
        <v>#REF!</v>
      </c>
    </row>
    <row r="1144" spans="16:16" s="1" customFormat="1">
      <c r="P1144" s="1" t="e">
        <f>IF(#REF!=#REF!,IF(K1144="Stroke",IF(K1145="Stroke",IF(#REF!=#REF!,IF(Q1144=Q1145,IF((J1145-J1144)&lt;0,1000+J1145-J1144-O1144,J1145-J1144-O1144),""),""),""),""),"")</f>
        <v>#REF!</v>
      </c>
    </row>
    <row r="1145" spans="16:16" s="1" customFormat="1">
      <c r="P1145" s="1" t="e">
        <f>IF(#REF!=#REF!,IF(K1145="Stroke",IF(K1146="Stroke",IF(#REF!=#REF!,IF(Q1145=Q1146,IF((J1146-J1145)&lt;0,1000+J1146-J1145-O1145,J1146-J1145-O1145),""),""),""),""),"")</f>
        <v>#REF!</v>
      </c>
    </row>
    <row r="1146" spans="16:16" s="1" customFormat="1">
      <c r="P1146" s="1" t="e">
        <f>IF(#REF!=#REF!,IF(K1146="Stroke",IF(K1147="Stroke",IF(#REF!=#REF!,IF(Q1146=Q1147,IF((J1147-J1146)&lt;0,1000+J1147-J1146-O1146,J1147-J1146-O1146),""),""),""),""),"")</f>
        <v>#REF!</v>
      </c>
    </row>
    <row r="1147" spans="16:16" s="1" customFormat="1">
      <c r="P1147" s="1" t="e">
        <f>IF(#REF!=#REF!,IF(K1147="Stroke",IF(K1148="Stroke",IF(#REF!=#REF!,IF(Q1147=Q1148,IF((J1148-J1147)&lt;0,1000+J1148-J1147-O1147,J1148-J1147-O1147),""),""),""),""),"")</f>
        <v>#REF!</v>
      </c>
    </row>
    <row r="1148" spans="16:16" s="1" customFormat="1">
      <c r="P1148" s="1" t="e">
        <f>IF(#REF!=#REF!,IF(K1148="Stroke",IF(K1149="Stroke",IF(#REF!=#REF!,IF(Q1148=Q1149,IF((J1149-J1148)&lt;0,1000+J1149-J1148-O1148,J1149-J1148-O1148),""),""),""),""),"")</f>
        <v>#REF!</v>
      </c>
    </row>
    <row r="1149" spans="16:16" s="1" customFormat="1">
      <c r="P1149" s="1" t="e">
        <f>IF(#REF!=#REF!,IF(K1149="Stroke",IF(K1150="Stroke",IF(#REF!=#REF!,IF(Q1149=Q1150,IF((J1150-J1149)&lt;0,1000+J1150-J1149-O1149,J1150-J1149-O1149),""),""),""),""),"")</f>
        <v>#REF!</v>
      </c>
    </row>
    <row r="1150" spans="16:16" s="1" customFormat="1">
      <c r="P1150" s="1" t="e">
        <f>IF(#REF!=#REF!,IF(K1150="Stroke",IF(K1151="Stroke",IF(#REF!=#REF!,IF(Q1150=Q1151,IF((J1151-J1150)&lt;0,1000+J1151-J1150-O1150,J1151-J1150-O1150),""),""),""),""),"")</f>
        <v>#REF!</v>
      </c>
    </row>
    <row r="1151" spans="16:16" s="1" customFormat="1">
      <c r="P1151" s="1" t="e">
        <f>IF(#REF!=#REF!,IF(K1151="Stroke",IF(K1152="Stroke",IF(#REF!=#REF!,IF(Q1151=Q1152,IF((J1152-J1151)&lt;0,1000+J1152-J1151-O1151,J1152-J1151-O1151),""),""),""),""),"")</f>
        <v>#REF!</v>
      </c>
    </row>
    <row r="1152" spans="16:16" s="1" customFormat="1">
      <c r="P1152" s="1" t="e">
        <f>IF(#REF!=#REF!,IF(K1152="Stroke",IF(K1153="Stroke",IF(#REF!=#REF!,IF(Q1152=Q1153,IF((J1153-J1152)&lt;0,1000+J1153-J1152-O1152,J1153-J1152-O1152),""),""),""),""),"")</f>
        <v>#REF!</v>
      </c>
    </row>
    <row r="1153" spans="16:16" s="1" customFormat="1">
      <c r="P1153" s="1" t="e">
        <f>IF(#REF!=#REF!,IF(K1153="Stroke",IF(K1154="Stroke",IF(#REF!=#REF!,IF(Q1153=Q1154,IF((J1154-J1153)&lt;0,1000+J1154-J1153-O1153,J1154-J1153-O1153),""),""),""),""),"")</f>
        <v>#REF!</v>
      </c>
    </row>
    <row r="1154" spans="16:16" s="1" customFormat="1">
      <c r="P1154" s="1" t="e">
        <f>IF(#REF!=#REF!,IF(K1154="Stroke",IF(K1155="Stroke",IF(#REF!=#REF!,IF(Q1154=Q1155,IF((J1155-J1154)&lt;0,1000+J1155-J1154-O1154,J1155-J1154-O1154),""),""),""),""),"")</f>
        <v>#REF!</v>
      </c>
    </row>
    <row r="1155" spans="16:16" s="1" customFormat="1">
      <c r="P1155" s="1" t="e">
        <f>IF(#REF!=#REF!,IF(K1155="Stroke",IF(K1156="Stroke",IF(#REF!=#REF!,IF(Q1155=Q1156,IF((J1156-J1155)&lt;0,1000+J1156-J1155-O1155,J1156-J1155-O1155),""),""),""),""),"")</f>
        <v>#REF!</v>
      </c>
    </row>
    <row r="1156" spans="16:16" s="1" customFormat="1">
      <c r="P1156" s="1" t="e">
        <f>IF(#REF!=#REF!,IF(K1156="Stroke",IF(K1157="Stroke",IF(#REF!=#REF!,IF(Q1156=Q1157,IF((J1157-J1156)&lt;0,1000+J1157-J1156-O1156,J1157-J1156-O1156),""),""),""),""),"")</f>
        <v>#REF!</v>
      </c>
    </row>
    <row r="1157" spans="16:16" s="1" customFormat="1">
      <c r="P1157" s="1" t="e">
        <f>IF(#REF!=#REF!,IF(K1157="Stroke",IF(K1158="Stroke",IF(#REF!=#REF!,IF(Q1157=Q1158,IF((J1158-J1157)&lt;0,1000+J1158-J1157-O1157,J1158-J1157-O1157),""),""),""),""),"")</f>
        <v>#REF!</v>
      </c>
    </row>
    <row r="1158" spans="16:16" s="1" customFormat="1">
      <c r="P1158" s="1" t="e">
        <f>IF(#REF!=#REF!,IF(K1158="Stroke",IF(K1159="Stroke",IF(#REF!=#REF!,IF(Q1158=Q1159,IF((J1159-J1158)&lt;0,1000+J1159-J1158-O1158,J1159-J1158-O1158),""),""),""),""),"")</f>
        <v>#REF!</v>
      </c>
    </row>
    <row r="1159" spans="16:16" s="1" customFormat="1">
      <c r="P1159" s="1" t="e">
        <f>IF(#REF!=#REF!,IF(K1159="Stroke",IF(K1160="Stroke",IF(#REF!=#REF!,IF(Q1159=Q1160,IF((J1160-J1159)&lt;0,1000+J1160-J1159-O1159,J1160-J1159-O1159),""),""),""),""),"")</f>
        <v>#REF!</v>
      </c>
    </row>
    <row r="1160" spans="16:16" s="1" customFormat="1">
      <c r="P1160" s="1" t="e">
        <f>IF(#REF!=#REF!,IF(K1160="Stroke",IF(K1161="Stroke",IF(#REF!=#REF!,IF(Q1160=Q1161,IF((J1161-J1160)&lt;0,1000+J1161-J1160-O1160,J1161-J1160-O1160),""),""),""),""),"")</f>
        <v>#REF!</v>
      </c>
    </row>
    <row r="1161" spans="16:16" s="1" customFormat="1">
      <c r="P1161" s="1" t="e">
        <f>IF(#REF!=#REF!,IF(K1161="Stroke",IF(K1162="Stroke",IF(#REF!=#REF!,IF(Q1161=Q1162,IF((J1162-J1161)&lt;0,1000+J1162-J1161-O1161,J1162-J1161-O1161),""),""),""),""),"")</f>
        <v>#REF!</v>
      </c>
    </row>
    <row r="1162" spans="16:16" s="1" customFormat="1">
      <c r="P1162" s="1" t="e">
        <f>IF(#REF!=#REF!,IF(K1162="Stroke",IF(K1163="Stroke",IF(#REF!=#REF!,IF(Q1162=Q1163,IF((J1163-J1162)&lt;0,1000+J1163-J1162-O1162,J1163-J1162-O1162),""),""),""),""),"")</f>
        <v>#REF!</v>
      </c>
    </row>
    <row r="1163" spans="16:16" s="1" customFormat="1">
      <c r="P1163" s="1" t="e">
        <f>IF(#REF!=#REF!,IF(K1163="Stroke",IF(K1164="Stroke",IF(#REF!=#REF!,IF(Q1163=Q1164,IF((J1164-J1163)&lt;0,1000+J1164-J1163-O1163,J1164-J1163-O1163),""),""),""),""),"")</f>
        <v>#REF!</v>
      </c>
    </row>
    <row r="1164" spans="16:16" s="1" customFormat="1">
      <c r="P1164" s="1" t="e">
        <f>IF(#REF!=#REF!,IF(K1164="Stroke",IF(K1165="Stroke",IF(#REF!=#REF!,IF(Q1164=Q1165,IF((J1165-J1164)&lt;0,1000+J1165-J1164-O1164,J1165-J1164-O1164),""),""),""),""),"")</f>
        <v>#REF!</v>
      </c>
    </row>
    <row r="1165" spans="16:16" s="1" customFormat="1">
      <c r="P1165" s="1" t="e">
        <f>IF(#REF!=#REF!,IF(K1165="Stroke",IF(K1166="Stroke",IF(#REF!=#REF!,IF(Q1165=Q1166,IF((J1166-J1165)&lt;0,1000+J1166-J1165-O1165,J1166-J1165-O1165),""),""),""),""),"")</f>
        <v>#REF!</v>
      </c>
    </row>
    <row r="1166" spans="16:16" s="1" customFormat="1">
      <c r="P1166" s="1" t="e">
        <f>IF(#REF!=#REF!,IF(K1166="Stroke",IF(K1167="Stroke",IF(#REF!=#REF!,IF(Q1166=Q1167,IF((J1167-J1166)&lt;0,1000+J1167-J1166-O1166,J1167-J1166-O1166),""),""),""),""),"")</f>
        <v>#REF!</v>
      </c>
    </row>
    <row r="1167" spans="16:16" s="1" customFormat="1">
      <c r="P1167" s="1" t="e">
        <f>IF(#REF!=#REF!,IF(K1167="Stroke",IF(K1168="Stroke",IF(#REF!=#REF!,IF(Q1167=Q1168,IF((J1168-J1167)&lt;0,1000+J1168-J1167-O1167,J1168-J1167-O1167),""),""),""),""),"")</f>
        <v>#REF!</v>
      </c>
    </row>
    <row r="1168" spans="16:16" s="1" customFormat="1">
      <c r="P1168" s="1" t="e">
        <f>IF(#REF!=#REF!,IF(K1168="Stroke",IF(K1169="Stroke",IF(#REF!=#REF!,IF(Q1168=Q1169,IF((J1169-J1168)&lt;0,1000+J1169-J1168-O1168,J1169-J1168-O1168),""),""),""),""),"")</f>
        <v>#REF!</v>
      </c>
    </row>
    <row r="1169" spans="16:16" s="1" customFormat="1">
      <c r="P1169" s="1" t="e">
        <f>IF(#REF!=#REF!,IF(K1169="Stroke",IF(K1170="Stroke",IF(#REF!=#REF!,IF(Q1169=Q1170,IF((J1170-J1169)&lt;0,1000+J1170-J1169-O1169,J1170-J1169-O1169),""),""),""),""),"")</f>
        <v>#REF!</v>
      </c>
    </row>
    <row r="1170" spans="16:16" s="1" customFormat="1">
      <c r="P1170" s="1" t="e">
        <f>IF(#REF!=#REF!,IF(K1170="Stroke",IF(K1171="Stroke",IF(#REF!=#REF!,IF(Q1170=Q1171,IF((J1171-J1170)&lt;0,1000+J1171-J1170-O1170,J1171-J1170-O1170),""),""),""),""),"")</f>
        <v>#REF!</v>
      </c>
    </row>
    <row r="1171" spans="16:16" s="1" customFormat="1">
      <c r="P1171" s="1" t="e">
        <f>IF(#REF!=#REF!,IF(K1171="Stroke",IF(K1172="Stroke",IF(#REF!=#REF!,IF(Q1171=Q1172,IF((J1172-J1171)&lt;0,1000+J1172-J1171-O1171,J1172-J1171-O1171),""),""),""),""),"")</f>
        <v>#REF!</v>
      </c>
    </row>
    <row r="1172" spans="16:16" s="1" customFormat="1">
      <c r="P1172" s="1" t="e">
        <f>IF(#REF!=#REF!,IF(K1172="Stroke",IF(K1173="Stroke",IF(#REF!=#REF!,IF(Q1172=Q1173,IF((J1173-J1172)&lt;0,1000+J1173-J1172-O1172,J1173-J1172-O1172),""),""),""),""),"")</f>
        <v>#REF!</v>
      </c>
    </row>
    <row r="1173" spans="16:16" s="1" customFormat="1">
      <c r="P1173" s="1" t="e">
        <f>IF(#REF!=#REF!,IF(K1173="Stroke",IF(K1174="Stroke",IF(#REF!=#REF!,IF(Q1173=Q1174,IF((J1174-J1173)&lt;0,1000+J1174-J1173-O1173,J1174-J1173-O1173),""),""),""),""),"")</f>
        <v>#REF!</v>
      </c>
    </row>
    <row r="1174" spans="16:16" s="1" customFormat="1">
      <c r="P1174" s="1" t="e">
        <f>IF(#REF!=#REF!,IF(K1174="Stroke",IF(K1175="Stroke",IF(#REF!=#REF!,IF(Q1174=Q1175,IF((J1175-J1174)&lt;0,1000+J1175-J1174-O1174,J1175-J1174-O1174),""),""),""),""),"")</f>
        <v>#REF!</v>
      </c>
    </row>
    <row r="1175" spans="16:16" s="1" customFormat="1">
      <c r="P1175" s="1" t="e">
        <f>IF(#REF!=#REF!,IF(K1175="Stroke",IF(K1176="Stroke",IF(#REF!=#REF!,IF(Q1175=Q1176,IF((J1176-J1175)&lt;0,1000+J1176-J1175-O1175,J1176-J1175-O1175),""),""),""),""),"")</f>
        <v>#REF!</v>
      </c>
    </row>
    <row r="1176" spans="16:16" s="1" customFormat="1">
      <c r="P1176" s="1" t="e">
        <f>IF(#REF!=#REF!,IF(K1176="Stroke",IF(K1177="Stroke",IF(#REF!=#REF!,IF(Q1176=Q1177,IF((J1177-J1176)&lt;0,1000+J1177-J1176-O1176,J1177-J1176-O1176),""),""),""),""),"")</f>
        <v>#REF!</v>
      </c>
    </row>
    <row r="1177" spans="16:16" s="1" customFormat="1">
      <c r="P1177" s="1" t="e">
        <f>IF(#REF!=#REF!,IF(K1177="Stroke",IF(K1178="Stroke",IF(#REF!=#REF!,IF(Q1177=Q1178,IF((J1178-J1177)&lt;0,1000+J1178-J1177-O1177,J1178-J1177-O1177),""),""),""),""),"")</f>
        <v>#REF!</v>
      </c>
    </row>
    <row r="1178" spans="16:16" s="1" customFormat="1">
      <c r="P1178" s="1" t="e">
        <f>IF(#REF!=#REF!,IF(K1178="Stroke",IF(K1179="Stroke",IF(#REF!=#REF!,IF(Q1178=Q1179,IF((J1179-J1178)&lt;0,1000+J1179-J1178-O1178,J1179-J1178-O1178),""),""),""),""),"")</f>
        <v>#REF!</v>
      </c>
    </row>
    <row r="1179" spans="16:16" s="1" customFormat="1">
      <c r="P1179" s="1" t="e">
        <f>IF(#REF!=#REF!,IF(K1179="Stroke",IF(K1180="Stroke",IF(#REF!=#REF!,IF(Q1179=Q1180,IF((J1180-J1179)&lt;0,1000+J1180-J1179-O1179,J1180-J1179-O1179),""),""),""),""),"")</f>
        <v>#REF!</v>
      </c>
    </row>
    <row r="1180" spans="16:16" s="1" customFormat="1">
      <c r="P1180" s="1" t="e">
        <f>IF(#REF!=#REF!,IF(K1180="Stroke",IF(K1181="Stroke",IF(#REF!=#REF!,IF(Q1180=Q1181,IF((J1181-J1180)&lt;0,1000+J1181-J1180-O1180,J1181-J1180-O1180),""),""),""),""),"")</f>
        <v>#REF!</v>
      </c>
    </row>
    <row r="1181" spans="16:16" s="1" customFormat="1">
      <c r="P1181" s="1" t="e">
        <f>IF(#REF!=#REF!,IF(K1181="Stroke",IF(K1182="Stroke",IF(#REF!=#REF!,IF(Q1181=Q1182,IF((J1182-J1181)&lt;0,1000+J1182-J1181-O1181,J1182-J1181-O1181),""),""),""),""),"")</f>
        <v>#REF!</v>
      </c>
    </row>
    <row r="1182" spans="16:16" s="1" customFormat="1">
      <c r="P1182" s="1" t="e">
        <f>IF(#REF!=#REF!,IF(K1182="Stroke",IF(K1183="Stroke",IF(#REF!=#REF!,IF(Q1182=Q1183,IF((J1183-J1182)&lt;0,1000+J1183-J1182-O1182,J1183-J1182-O1182),""),""),""),""),"")</f>
        <v>#REF!</v>
      </c>
    </row>
    <row r="1183" spans="16:16" s="1" customFormat="1">
      <c r="P1183" s="1" t="e">
        <f>IF(#REF!=#REF!,IF(K1183="Stroke",IF(K1184="Stroke",IF(#REF!=#REF!,IF(Q1183=Q1184,IF((J1184-J1183)&lt;0,1000+J1184-J1183-O1183,J1184-J1183-O1183),""),""),""),""),"")</f>
        <v>#REF!</v>
      </c>
    </row>
    <row r="1184" spans="16:16" s="1" customFormat="1">
      <c r="P1184" s="1" t="e">
        <f>IF(#REF!=#REF!,IF(K1184="Stroke",IF(K1185="Stroke",IF(#REF!=#REF!,IF(Q1184=Q1185,IF((J1185-J1184)&lt;0,1000+J1185-J1184-O1184,J1185-J1184-O1184),""),""),""),""),"")</f>
        <v>#REF!</v>
      </c>
    </row>
    <row r="1185" spans="16:16" s="1" customFormat="1">
      <c r="P1185" s="1" t="e">
        <f>IF(#REF!=#REF!,IF(K1185="Stroke",IF(K1186="Stroke",IF(#REF!=#REF!,IF(Q1185=Q1186,IF((J1186-J1185)&lt;0,1000+J1186-J1185-O1185,J1186-J1185-O1185),""),""),""),""),"")</f>
        <v>#REF!</v>
      </c>
    </row>
    <row r="1186" spans="16:16" s="1" customFormat="1">
      <c r="P1186" s="1" t="e">
        <f>IF(#REF!=#REF!,IF(K1186="Stroke",IF(K1187="Stroke",IF(#REF!=#REF!,IF(Q1186=Q1187,IF((J1187-J1186)&lt;0,1000+J1187-J1186-O1186,J1187-J1186-O1186),""),""),""),""),"")</f>
        <v>#REF!</v>
      </c>
    </row>
    <row r="1187" spans="16:16" s="1" customFormat="1">
      <c r="P1187" s="1" t="e">
        <f>IF(#REF!=#REF!,IF(K1187="Stroke",IF(K1188="Stroke",IF(#REF!=#REF!,IF(Q1187=Q1188,IF((J1188-J1187)&lt;0,1000+J1188-J1187-O1187,J1188-J1187-O1187),""),""),""),""),"")</f>
        <v>#REF!</v>
      </c>
    </row>
    <row r="1188" spans="16:16" s="1" customFormat="1">
      <c r="P1188" s="1" t="e">
        <f>IF(#REF!=#REF!,IF(K1188="Stroke",IF(K1189="Stroke",IF(#REF!=#REF!,IF(Q1188=Q1189,IF((J1189-J1188)&lt;0,1000+J1189-J1188-O1188,J1189-J1188-O1188),""),""),""),""),"")</f>
        <v>#REF!</v>
      </c>
    </row>
    <row r="1189" spans="16:16" s="1" customFormat="1">
      <c r="P1189" s="1" t="e">
        <f>IF(#REF!=#REF!,IF(K1189="Stroke",IF(K1190="Stroke",IF(#REF!=#REF!,IF(Q1189=Q1190,IF((J1190-J1189)&lt;0,1000+J1190-J1189-O1189,J1190-J1189-O1189),""),""),""),""),"")</f>
        <v>#REF!</v>
      </c>
    </row>
    <row r="1190" spans="16:16" s="1" customFormat="1">
      <c r="P1190" s="1" t="e">
        <f>IF(#REF!=#REF!,IF(K1190="Stroke",IF(K1191="Stroke",IF(#REF!=#REF!,IF(Q1190=Q1191,IF((J1191-J1190)&lt;0,1000+J1191-J1190-O1190,J1191-J1190-O1190),""),""),""),""),"")</f>
        <v>#REF!</v>
      </c>
    </row>
    <row r="1191" spans="16:16" s="1" customFormat="1">
      <c r="P1191" s="1" t="e">
        <f>IF(#REF!=#REF!,IF(K1191="Stroke",IF(K1192="Stroke",IF(#REF!=#REF!,IF(Q1191=Q1192,IF((J1192-J1191)&lt;0,1000+J1192-J1191-O1191,J1192-J1191-O1191),""),""),""),""),"")</f>
        <v>#REF!</v>
      </c>
    </row>
    <row r="1192" spans="16:16" s="1" customFormat="1">
      <c r="P1192" s="1" t="e">
        <f>IF(#REF!=#REF!,IF(K1192="Stroke",IF(K1193="Stroke",IF(#REF!=#REF!,IF(Q1192=Q1193,IF((J1193-J1192)&lt;0,1000+J1193-J1192-O1192,J1193-J1192-O1192),""),""),""),""),"")</f>
        <v>#REF!</v>
      </c>
    </row>
    <row r="1193" spans="16:16" s="1" customFormat="1">
      <c r="P1193" s="1" t="e">
        <f>IF(#REF!=#REF!,IF(K1193="Stroke",IF(K1194="Stroke",IF(#REF!=#REF!,IF(Q1193=Q1194,IF((J1194-J1193)&lt;0,1000+J1194-J1193-O1193,J1194-J1193-O1193),""),""),""),""),"")</f>
        <v>#REF!</v>
      </c>
    </row>
    <row r="1194" spans="16:16" s="1" customFormat="1">
      <c r="P1194" s="1" t="e">
        <f>IF(#REF!=#REF!,IF(K1194="Stroke",IF(K1195="Stroke",IF(#REF!=#REF!,IF(Q1194=Q1195,IF((J1195-J1194)&lt;0,1000+J1195-J1194-O1194,J1195-J1194-O1194),""),""),""),""),"")</f>
        <v>#REF!</v>
      </c>
    </row>
    <row r="1195" spans="16:16" s="1" customFormat="1">
      <c r="P1195" s="1" t="e">
        <f>IF(#REF!=#REF!,IF(K1195="Stroke",IF(K1196="Stroke",IF(#REF!=#REF!,IF(Q1195=Q1196,IF((J1196-J1195)&lt;0,1000+J1196-J1195-O1195,J1196-J1195-O1195),""),""),""),""),"")</f>
        <v>#REF!</v>
      </c>
    </row>
    <row r="1196" spans="16:16" s="1" customFormat="1">
      <c r="P1196" s="1" t="e">
        <f>IF(#REF!=#REF!,IF(K1196="Stroke",IF(K1197="Stroke",IF(#REF!=#REF!,IF(Q1196=Q1197,IF((J1197-J1196)&lt;0,1000+J1197-J1196-O1196,J1197-J1196-O1196),""),""),""),""),"")</f>
        <v>#REF!</v>
      </c>
    </row>
    <row r="1197" spans="16:16" s="1" customFormat="1">
      <c r="P1197" s="1" t="e">
        <f>IF(#REF!=#REF!,IF(K1197="Stroke",IF(K1198="Stroke",IF(#REF!=#REF!,IF(Q1197=Q1198,IF((J1198-J1197)&lt;0,1000+J1198-J1197-O1197,J1198-J1197-O1197),""),""),""),""),"")</f>
        <v>#REF!</v>
      </c>
    </row>
    <row r="1198" spans="16:16" s="1" customFormat="1">
      <c r="P1198" s="1" t="e">
        <f>IF(#REF!=#REF!,IF(K1198="Stroke",IF(K1199="Stroke",IF(#REF!=#REF!,IF(Q1198=Q1199,IF((J1199-J1198)&lt;0,1000+J1199-J1198-O1198,J1199-J1198-O1198),""),""),""),""),"")</f>
        <v>#REF!</v>
      </c>
    </row>
    <row r="1199" spans="16:16" s="1" customFormat="1">
      <c r="P1199" s="1" t="e">
        <f>IF(#REF!=#REF!,IF(K1199="Stroke",IF(K1200="Stroke",IF(#REF!=#REF!,IF(Q1199=Q1200,IF((J1200-J1199)&lt;0,1000+J1200-J1199-O1199,J1200-J1199-O1199),""),""),""),""),"")</f>
        <v>#REF!</v>
      </c>
    </row>
    <row r="1200" spans="16:16" s="1" customFormat="1">
      <c r="P1200" s="1" t="e">
        <f>IF(#REF!=#REF!,IF(K1200="Stroke",IF(K1201="Stroke",IF(#REF!=#REF!,IF(Q1200=Q1201,IF((J1201-J1200)&lt;0,1000+J1201-J1200-O1200,J1201-J1200-O1200),""),""),""),""),"")</f>
        <v>#REF!</v>
      </c>
    </row>
    <row r="1201" spans="16:16" s="1" customFormat="1">
      <c r="P1201" s="1" t="e">
        <f>IF(#REF!=#REF!,IF(K1201="Stroke",IF(K1202="Stroke",IF(#REF!=#REF!,IF(Q1201=Q1202,IF((J1202-J1201)&lt;0,1000+J1202-J1201-O1201,J1202-J1201-O1201),""),""),""),""),"")</f>
        <v>#REF!</v>
      </c>
    </row>
    <row r="1202" spans="16:16" s="1" customFormat="1">
      <c r="P1202" s="1" t="e">
        <f>IF(#REF!=#REF!,IF(K1202="Stroke",IF(K1203="Stroke",IF(#REF!=#REF!,IF(Q1202=Q1203,IF((J1203-J1202)&lt;0,1000+J1203-J1202-O1202,J1203-J1202-O1202),""),""),""),""),"")</f>
        <v>#REF!</v>
      </c>
    </row>
    <row r="1203" spans="16:16" s="1" customFormat="1">
      <c r="P1203" s="1" t="e">
        <f>IF(#REF!=#REF!,IF(K1203="Stroke",IF(K1204="Stroke",IF(#REF!=#REF!,IF(Q1203=Q1204,IF((J1204-J1203)&lt;0,1000+J1204-J1203-O1203,J1204-J1203-O1203),""),""),""),""),"")</f>
        <v>#REF!</v>
      </c>
    </row>
    <row r="1204" spans="16:16" s="1" customFormat="1">
      <c r="P1204" s="1" t="e">
        <f>IF(#REF!=#REF!,IF(K1204="Stroke",IF(K1205="Stroke",IF(#REF!=#REF!,IF(Q1204=Q1205,IF((J1205-J1204)&lt;0,1000+J1205-J1204-O1204,J1205-J1204-O1204),""),""),""),""),"")</f>
        <v>#REF!</v>
      </c>
    </row>
    <row r="1205" spans="16:16" s="1" customFormat="1">
      <c r="P1205" s="1" t="e">
        <f>IF(#REF!=#REF!,IF(K1205="Stroke",IF(K1206="Stroke",IF(#REF!=#REF!,IF(Q1205=Q1206,IF((J1206-J1205)&lt;0,1000+J1206-J1205-O1205,J1206-J1205-O1205),""),""),""),""),"")</f>
        <v>#REF!</v>
      </c>
    </row>
    <row r="1206" spans="16:16" s="1" customFormat="1">
      <c r="P1206" s="1" t="e">
        <f>IF(#REF!=#REF!,IF(K1206="Stroke",IF(K1207="Stroke",IF(#REF!=#REF!,IF(Q1206=Q1207,IF((J1207-J1206)&lt;0,1000+J1207-J1206-O1206,J1207-J1206-O1206),""),""),""),""),"")</f>
        <v>#REF!</v>
      </c>
    </row>
    <row r="1207" spans="16:16" s="1" customFormat="1">
      <c r="P1207" s="1" t="e">
        <f>IF(#REF!=#REF!,IF(K1207="Stroke",IF(K1208="Stroke",IF(#REF!=#REF!,IF(Q1207=Q1208,IF((J1208-J1207)&lt;0,1000+J1208-J1207-O1207,J1208-J1207-O1207),""),""),""),""),"")</f>
        <v>#REF!</v>
      </c>
    </row>
    <row r="1208" spans="16:16" s="1" customFormat="1">
      <c r="P1208" s="1" t="e">
        <f>IF(#REF!=#REF!,IF(K1208="Stroke",IF(K1209="Stroke",IF(#REF!=#REF!,IF(Q1208=Q1209,IF((J1209-J1208)&lt;0,1000+J1209-J1208-O1208,J1209-J1208-O1208),""),""),""),""),"")</f>
        <v>#REF!</v>
      </c>
    </row>
    <row r="1209" spans="16:16" s="1" customFormat="1">
      <c r="P1209" s="1" t="e">
        <f>IF(#REF!=#REF!,IF(K1209="Stroke",IF(K1210="Stroke",IF(#REF!=#REF!,IF(Q1209=Q1210,IF((J1210-J1209)&lt;0,1000+J1210-J1209-O1209,J1210-J1209-O1209),""),""),""),""),"")</f>
        <v>#REF!</v>
      </c>
    </row>
    <row r="1210" spans="16:16" s="1" customFormat="1">
      <c r="P1210" s="1" t="e">
        <f>IF(#REF!=#REF!,IF(K1210="Stroke",IF(K1211="Stroke",IF(#REF!=#REF!,IF(Q1210=Q1211,IF((J1211-J1210)&lt;0,1000+J1211-J1210-O1210,J1211-J1210-O1210),""),""),""),""),"")</f>
        <v>#REF!</v>
      </c>
    </row>
    <row r="1211" spans="16:16" s="1" customFormat="1">
      <c r="P1211" s="1" t="e">
        <f>IF(#REF!=#REF!,IF(K1211="Stroke",IF(K1212="Stroke",IF(#REF!=#REF!,IF(Q1211=Q1212,IF((J1212-J1211)&lt;0,1000+J1212-J1211-O1211,J1212-J1211-O1211),""),""),""),""),"")</f>
        <v>#REF!</v>
      </c>
    </row>
    <row r="1212" spans="16:16" s="1" customFormat="1">
      <c r="P1212" s="1" t="e">
        <f>IF(#REF!=#REF!,IF(K1212="Stroke",IF(K1213="Stroke",IF(#REF!=#REF!,IF(Q1212=Q1213,IF((J1213-J1212)&lt;0,1000+J1213-J1212-O1212,J1213-J1212-O1212),""),""),""),""),"")</f>
        <v>#REF!</v>
      </c>
    </row>
    <row r="1213" spans="16:16" s="1" customFormat="1">
      <c r="P1213" s="1" t="e">
        <f>IF(#REF!=#REF!,IF(K1213="Stroke",IF(K1214="Stroke",IF(#REF!=#REF!,IF(Q1213=Q1214,IF((J1214-J1213)&lt;0,1000+J1214-J1213-O1213,J1214-J1213-O1213),""),""),""),""),"")</f>
        <v>#REF!</v>
      </c>
    </row>
    <row r="1214" spans="16:16" s="1" customFormat="1">
      <c r="P1214" s="1" t="e">
        <f>IF(#REF!=#REF!,IF(K1214="Stroke",IF(K1215="Stroke",IF(#REF!=#REF!,IF(Q1214=Q1215,IF((J1215-J1214)&lt;0,1000+J1215-J1214-O1214,J1215-J1214-O1214),""),""),""),""),"")</f>
        <v>#REF!</v>
      </c>
    </row>
    <row r="1215" spans="16:16" s="1" customFormat="1">
      <c r="P1215" s="1" t="e">
        <f>IF(#REF!=#REF!,IF(K1215="Stroke",IF(K1216="Stroke",IF(#REF!=#REF!,IF(Q1215=Q1216,IF((J1216-J1215)&lt;0,1000+J1216-J1215-O1215,J1216-J1215-O1215),""),""),""),""),"")</f>
        <v>#REF!</v>
      </c>
    </row>
    <row r="1216" spans="16:16" s="1" customFormat="1">
      <c r="P1216" s="1" t="e">
        <f>IF(#REF!=#REF!,IF(K1216="Stroke",IF(K1217="Stroke",IF(#REF!=#REF!,IF(Q1216=Q1217,IF((J1217-J1216)&lt;0,1000+J1217-J1216-O1216,J1217-J1216-O1216),""),""),""),""),"")</f>
        <v>#REF!</v>
      </c>
    </row>
    <row r="1217" spans="16:16" s="1" customFormat="1">
      <c r="P1217" s="1" t="e">
        <f>IF(#REF!=#REF!,IF(K1217="Stroke",IF(K1218="Stroke",IF(#REF!=#REF!,IF(Q1217=Q1218,IF((J1218-J1217)&lt;0,1000+J1218-J1217-O1217,J1218-J1217-O1217),""),""),""),""),"")</f>
        <v>#REF!</v>
      </c>
    </row>
    <row r="1218" spans="16:16" s="1" customFormat="1">
      <c r="P1218" s="1" t="e">
        <f>IF(#REF!=#REF!,IF(K1218="Stroke",IF(K1219="Stroke",IF(#REF!=#REF!,IF(Q1218=Q1219,IF((J1219-J1218)&lt;0,1000+J1219-J1218-O1218,J1219-J1218-O1218),""),""),""),""),"")</f>
        <v>#REF!</v>
      </c>
    </row>
    <row r="1219" spans="16:16" s="1" customFormat="1">
      <c r="P1219" s="1" t="e">
        <f>IF(#REF!=#REF!,IF(K1219="Stroke",IF(K1220="Stroke",IF(#REF!=#REF!,IF(Q1219=Q1220,IF((J1220-J1219)&lt;0,1000+J1220-J1219-O1219,J1220-J1219-O1219),""),""),""),""),"")</f>
        <v>#REF!</v>
      </c>
    </row>
    <row r="1220" spans="16:16" s="1" customFormat="1">
      <c r="P1220" s="1" t="e">
        <f>IF(#REF!=#REF!,IF(K1220="Stroke",IF(K1221="Stroke",IF(#REF!=#REF!,IF(Q1220=Q1221,IF((J1221-J1220)&lt;0,1000+J1221-J1220-O1220,J1221-J1220-O1220),""),""),""),""),"")</f>
        <v>#REF!</v>
      </c>
    </row>
    <row r="1221" spans="16:16" s="1" customFormat="1">
      <c r="P1221" s="1" t="e">
        <f>IF(#REF!=#REF!,IF(K1221="Stroke",IF(K1222="Stroke",IF(#REF!=#REF!,IF(Q1221=Q1222,IF((J1222-J1221)&lt;0,1000+J1222-J1221-O1221,J1222-J1221-O1221),""),""),""),""),"")</f>
        <v>#REF!</v>
      </c>
    </row>
    <row r="1222" spans="16:16" s="1" customFormat="1">
      <c r="P1222" s="1" t="e">
        <f>IF(#REF!=#REF!,IF(K1222="Stroke",IF(K1223="Stroke",IF(#REF!=#REF!,IF(Q1222=Q1223,IF((J1223-J1222)&lt;0,1000+J1223-J1222-O1222,J1223-J1222-O1222),""),""),""),""),"")</f>
        <v>#REF!</v>
      </c>
    </row>
    <row r="1223" spans="16:16" s="1" customFormat="1">
      <c r="P1223" s="1" t="e">
        <f>IF(#REF!=#REF!,IF(K1223="Stroke",IF(K1224="Stroke",IF(#REF!=#REF!,IF(Q1223=Q1224,IF((J1224-J1223)&lt;0,1000+J1224-J1223-O1223,J1224-J1223-O1223),""),""),""),""),"")</f>
        <v>#REF!</v>
      </c>
    </row>
    <row r="1224" spans="16:16" s="1" customFormat="1">
      <c r="P1224" s="1" t="e">
        <f>IF(#REF!=#REF!,IF(K1224="Stroke",IF(K1225="Stroke",IF(#REF!=#REF!,IF(Q1224=Q1225,IF((J1225-J1224)&lt;0,1000+J1225-J1224-O1224,J1225-J1224-O1224),""),""),""),""),"")</f>
        <v>#REF!</v>
      </c>
    </row>
    <row r="1225" spans="16:16" s="1" customFormat="1">
      <c r="P1225" s="1" t="e">
        <f>IF(#REF!=#REF!,IF(K1225="Stroke",IF(K1226="Stroke",IF(#REF!=#REF!,IF(Q1225=Q1226,IF((J1226-J1225)&lt;0,1000+J1226-J1225-O1225,J1226-J1225-O1225),""),""),""),""),"")</f>
        <v>#REF!</v>
      </c>
    </row>
    <row r="1226" spans="16:16" s="1" customFormat="1">
      <c r="P1226" s="1" t="e">
        <f>IF(#REF!=#REF!,IF(K1226="Stroke",IF(K1227="Stroke",IF(#REF!=#REF!,IF(Q1226=Q1227,IF((J1227-J1226)&lt;0,1000+J1227-J1226-O1226,J1227-J1226-O1226),""),""),""),""),"")</f>
        <v>#REF!</v>
      </c>
    </row>
    <row r="1227" spans="16:16" s="1" customFormat="1">
      <c r="P1227" s="1" t="e">
        <f>IF(#REF!=#REF!,IF(K1227="Stroke",IF(K1228="Stroke",IF(#REF!=#REF!,IF(Q1227=Q1228,IF((J1228-J1227)&lt;0,1000+J1228-J1227-O1227,J1228-J1227-O1227),""),""),""),""),"")</f>
        <v>#REF!</v>
      </c>
    </row>
    <row r="1228" spans="16:16" s="1" customFormat="1">
      <c r="P1228" s="1" t="e">
        <f>IF(#REF!=#REF!,IF(K1228="Stroke",IF(K1229="Stroke",IF(#REF!=#REF!,IF(Q1228=Q1229,IF((J1229-J1228)&lt;0,1000+J1229-J1228-O1228,J1229-J1228-O1228),""),""),""),""),"")</f>
        <v>#REF!</v>
      </c>
    </row>
    <row r="1229" spans="16:16" s="1" customFormat="1">
      <c r="P1229" s="1" t="e">
        <f>IF(#REF!=#REF!,IF(K1229="Stroke",IF(K1230="Stroke",IF(#REF!=#REF!,IF(Q1229=Q1230,IF((J1230-J1229)&lt;0,1000+J1230-J1229-O1229,J1230-J1229-O1229),""),""),""),""),"")</f>
        <v>#REF!</v>
      </c>
    </row>
    <row r="1230" spans="16:16" s="1" customFormat="1">
      <c r="P1230" s="1" t="e">
        <f>IF(#REF!=#REF!,IF(K1230="Stroke",IF(K1231="Stroke",IF(#REF!=#REF!,IF(Q1230=Q1231,IF((J1231-J1230)&lt;0,1000+J1231-J1230-O1230,J1231-J1230-O1230),""),""),""),""),"")</f>
        <v>#REF!</v>
      </c>
    </row>
    <row r="1231" spans="16:16" s="1" customFormat="1">
      <c r="P1231" s="1" t="e">
        <f>IF(#REF!=#REF!,IF(K1231="Stroke",IF(K1232="Stroke",IF(#REF!=#REF!,IF(Q1231=Q1232,IF((J1232-J1231)&lt;0,1000+J1232-J1231-O1231,J1232-J1231-O1231),""),""),""),""),"")</f>
        <v>#REF!</v>
      </c>
    </row>
    <row r="1232" spans="16:16" s="1" customFormat="1">
      <c r="P1232" s="1" t="e">
        <f>IF(#REF!=#REF!,IF(K1232="Stroke",IF(K1233="Stroke",IF(#REF!=#REF!,IF(Q1232=Q1233,IF((J1233-J1232)&lt;0,1000+J1233-J1232-O1232,J1233-J1232-O1232),""),""),""),""),"")</f>
        <v>#REF!</v>
      </c>
    </row>
    <row r="1233" spans="16:16" s="1" customFormat="1">
      <c r="P1233" s="1" t="e">
        <f>IF(#REF!=#REF!,IF(K1233="Stroke",IF(K1234="Stroke",IF(#REF!=#REF!,IF(Q1233=Q1234,IF((J1234-J1233)&lt;0,1000+J1234-J1233-O1233,J1234-J1233-O1233),""),""),""),""),"")</f>
        <v>#REF!</v>
      </c>
    </row>
    <row r="1234" spans="16:16" s="1" customFormat="1">
      <c r="P1234" s="1" t="e">
        <f>IF(#REF!=#REF!,IF(K1234="Stroke",IF(K1235="Stroke",IF(#REF!=#REF!,IF(Q1234=Q1235,IF((J1235-J1234)&lt;0,1000+J1235-J1234-O1234,J1235-J1234-O1234),""),""),""),""),"")</f>
        <v>#REF!</v>
      </c>
    </row>
    <row r="1235" spans="16:16" s="1" customFormat="1">
      <c r="P1235" s="1" t="e">
        <f>IF(#REF!=#REF!,IF(K1235="Stroke",IF(K1236="Stroke",IF(#REF!=#REF!,IF(Q1235=Q1236,IF((J1236-J1235)&lt;0,1000+J1236-J1235-O1235,J1236-J1235-O1235),""),""),""),""),"")</f>
        <v>#REF!</v>
      </c>
    </row>
    <row r="1236" spans="16:16" s="1" customFormat="1">
      <c r="P1236" s="1" t="e">
        <f>IF(#REF!=#REF!,IF(K1236="Stroke",IF(K1237="Stroke",IF(#REF!=#REF!,IF(Q1236=Q1237,IF((J1237-J1236)&lt;0,1000+J1237-J1236-O1236,J1237-J1236-O1236),""),""),""),""),"")</f>
        <v>#REF!</v>
      </c>
    </row>
    <row r="1237" spans="16:16" s="1" customFormat="1">
      <c r="P1237" s="1" t="e">
        <f>IF(#REF!=#REF!,IF(K1237="Stroke",IF(K1238="Stroke",IF(#REF!=#REF!,IF(Q1237=Q1238,IF((J1238-J1237)&lt;0,1000+J1238-J1237-O1237,J1238-J1237-O1237),""),""),""),""),"")</f>
        <v>#REF!</v>
      </c>
    </row>
    <row r="1238" spans="16:16" s="1" customFormat="1">
      <c r="P1238" s="1" t="e">
        <f>IF(#REF!=#REF!,IF(K1238="Stroke",IF(K1239="Stroke",IF(#REF!=#REF!,IF(Q1238=Q1239,IF((J1239-J1238)&lt;0,1000+J1239-J1238-O1238,J1239-J1238-O1238),""),""),""),""),"")</f>
        <v>#REF!</v>
      </c>
    </row>
    <row r="1239" spans="16:16" s="1" customFormat="1">
      <c r="P1239" s="1" t="e">
        <f>IF(#REF!=#REF!,IF(K1239="Stroke",IF(K1240="Stroke",IF(#REF!=#REF!,IF(Q1239=Q1240,IF((J1240-J1239)&lt;0,1000+J1240-J1239-O1239,J1240-J1239-O1239),""),""),""),""),"")</f>
        <v>#REF!</v>
      </c>
    </row>
    <row r="1240" spans="16:16" s="1" customFormat="1">
      <c r="P1240" s="1" t="e">
        <f>IF(#REF!=#REF!,IF(K1240="Stroke",IF(K1241="Stroke",IF(#REF!=#REF!,IF(Q1240=Q1241,IF((J1241-J1240)&lt;0,1000+J1241-J1240-O1240,J1241-J1240-O1240),""),""),""),""),"")</f>
        <v>#REF!</v>
      </c>
    </row>
    <row r="1241" spans="16:16" s="1" customFormat="1">
      <c r="P1241" s="1" t="e">
        <f>IF(#REF!=#REF!,IF(K1241="Stroke",IF(K1242="Stroke",IF(#REF!=#REF!,IF(Q1241=Q1242,IF((J1242-J1241)&lt;0,1000+J1242-J1241-O1241,J1242-J1241-O1241),""),""),""),""),"")</f>
        <v>#REF!</v>
      </c>
    </row>
    <row r="1242" spans="16:16" s="1" customFormat="1">
      <c r="P1242" s="1" t="e">
        <f>IF(#REF!=#REF!,IF(K1242="Stroke",IF(K1243="Stroke",IF(#REF!=#REF!,IF(Q1242=Q1243,IF((J1243-J1242)&lt;0,1000+J1243-J1242-O1242,J1243-J1242-O1242),""),""),""),""),"")</f>
        <v>#REF!</v>
      </c>
    </row>
    <row r="1243" spans="16:16" s="1" customFormat="1">
      <c r="P1243" s="1" t="e">
        <f>IF(#REF!=#REF!,IF(K1243="Stroke",IF(K1244="Stroke",IF(#REF!=#REF!,IF(Q1243=Q1244,IF((J1244-J1243)&lt;0,1000+J1244-J1243-O1243,J1244-J1243-O1243),""),""),""),""),"")</f>
        <v>#REF!</v>
      </c>
    </row>
    <row r="1244" spans="16:16" s="1" customFormat="1">
      <c r="P1244" s="1" t="e">
        <f>IF(#REF!=#REF!,IF(K1244="Stroke",IF(K1245="Stroke",IF(#REF!=#REF!,IF(Q1244=Q1245,IF((J1245-J1244)&lt;0,1000+J1245-J1244-O1244,J1245-J1244-O1244),""),""),""),""),"")</f>
        <v>#REF!</v>
      </c>
    </row>
    <row r="1245" spans="16:16" s="1" customFormat="1">
      <c r="P1245" s="1" t="e">
        <f>IF(#REF!=#REF!,IF(K1245="Stroke",IF(K1246="Stroke",IF(#REF!=#REF!,IF(Q1245=Q1246,IF((J1246-J1245)&lt;0,1000+J1246-J1245-O1245,J1246-J1245-O1245),""),""),""),""),"")</f>
        <v>#REF!</v>
      </c>
    </row>
    <row r="1246" spans="16:16" s="1" customFormat="1">
      <c r="P1246" s="1" t="e">
        <f>IF(#REF!=#REF!,IF(K1246="Stroke",IF(K1247="Stroke",IF(#REF!=#REF!,IF(Q1246=Q1247,IF((J1247-J1246)&lt;0,1000+J1247-J1246-O1246,J1247-J1246-O1246),""),""),""),""),"")</f>
        <v>#REF!</v>
      </c>
    </row>
    <row r="1247" spans="16:16" s="1" customFormat="1">
      <c r="P1247" s="1" t="e">
        <f>IF(#REF!=#REF!,IF(K1247="Stroke",IF(K1248="Stroke",IF(#REF!=#REF!,IF(Q1247=Q1248,IF((J1248-J1247)&lt;0,1000+J1248-J1247-O1247,J1248-J1247-O1247),""),""),""),""),"")</f>
        <v>#REF!</v>
      </c>
    </row>
    <row r="1248" spans="16:16" s="1" customFormat="1">
      <c r="P1248" s="1" t="e">
        <f>IF(#REF!=#REF!,IF(K1248="Stroke",IF(K1249="Stroke",IF(#REF!=#REF!,IF(Q1248=Q1249,IF((J1249-J1248)&lt;0,1000+J1249-J1248-O1248,J1249-J1248-O1248),""),""),""),""),"")</f>
        <v>#REF!</v>
      </c>
    </row>
    <row r="1249" spans="16:16" s="1" customFormat="1">
      <c r="P1249" s="1" t="e">
        <f>IF(#REF!=#REF!,IF(K1249="Stroke",IF(K1250="Stroke",IF(#REF!=#REF!,IF(Q1249=Q1250,IF((J1250-J1249)&lt;0,1000+J1250-J1249-O1249,J1250-J1249-O1249),""),""),""),""),"")</f>
        <v>#REF!</v>
      </c>
    </row>
    <row r="1250" spans="16:16" s="1" customFormat="1">
      <c r="P1250" s="1" t="e">
        <f>IF(#REF!=#REF!,IF(K1250="Stroke",IF(K1251="Stroke",IF(#REF!=#REF!,IF(Q1250=Q1251,IF((J1251-J1250)&lt;0,1000+J1251-J1250-O1250,J1251-J1250-O1250),""),""),""),""),"")</f>
        <v>#REF!</v>
      </c>
    </row>
    <row r="1251" spans="16:16" s="1" customFormat="1">
      <c r="P1251" s="1" t="e">
        <f>IF(#REF!=#REF!,IF(K1251="Stroke",IF(K1252="Stroke",IF(#REF!=#REF!,IF(Q1251=Q1252,IF((J1252-J1251)&lt;0,1000+J1252-J1251-O1251,J1252-J1251-O1251),""),""),""),""),"")</f>
        <v>#REF!</v>
      </c>
    </row>
    <row r="1252" spans="16:16" s="1" customFormat="1">
      <c r="P1252" s="1" t="e">
        <f>IF(#REF!=#REF!,IF(K1252="Stroke",IF(K1253="Stroke",IF(#REF!=#REF!,IF(Q1252=Q1253,IF((J1253-J1252)&lt;0,1000+J1253-J1252-O1252,J1253-J1252-O1252),""),""),""),""),"")</f>
        <v>#REF!</v>
      </c>
    </row>
    <row r="1253" spans="16:16" s="1" customFormat="1">
      <c r="P1253" s="1" t="e">
        <f>IF(#REF!=#REF!,IF(K1253="Stroke",IF(K1254="Stroke",IF(#REF!=#REF!,IF(Q1253=Q1254,IF((J1254-J1253)&lt;0,1000+J1254-J1253-O1253,J1254-J1253-O1253),""),""),""),""),"")</f>
        <v>#REF!</v>
      </c>
    </row>
    <row r="1254" spans="16:16" s="1" customFormat="1">
      <c r="P1254" s="1" t="e">
        <f>IF(#REF!=#REF!,IF(K1254="Stroke",IF(K1255="Stroke",IF(#REF!=#REF!,IF(Q1254=Q1255,IF((J1255-J1254)&lt;0,1000+J1255-J1254-O1254,J1255-J1254-O1254),""),""),""),""),"")</f>
        <v>#REF!</v>
      </c>
    </row>
    <row r="1255" spans="16:16" s="1" customFormat="1">
      <c r="P1255" s="1" t="e">
        <f>IF(#REF!=#REF!,IF(K1255="Stroke",IF(K1256="Stroke",IF(#REF!=#REF!,IF(Q1255=Q1256,IF((J1256-J1255)&lt;0,1000+J1256-J1255-O1255,J1256-J1255-O1255),""),""),""),""),"")</f>
        <v>#REF!</v>
      </c>
    </row>
    <row r="1256" spans="16:16" s="1" customFormat="1">
      <c r="P1256" s="1" t="e">
        <f>IF(#REF!=#REF!,IF(K1256="Stroke",IF(K1257="Stroke",IF(#REF!=#REF!,IF(Q1256=Q1257,IF((J1257-J1256)&lt;0,1000+J1257-J1256-O1256,J1257-J1256-O1256),""),""),""),""),"")</f>
        <v>#REF!</v>
      </c>
    </row>
    <row r="1257" spans="16:16" s="1" customFormat="1">
      <c r="P1257" s="1" t="e">
        <f>IF(#REF!=#REF!,IF(K1257="Stroke",IF(K1258="Stroke",IF(#REF!=#REF!,IF(Q1257=Q1258,IF((J1258-J1257)&lt;0,1000+J1258-J1257-O1257,J1258-J1257-O1257),""),""),""),""),"")</f>
        <v>#REF!</v>
      </c>
    </row>
    <row r="1258" spans="16:16" s="1" customFormat="1">
      <c r="P1258" s="1" t="e">
        <f>IF(#REF!=#REF!,IF(K1258="Stroke",IF(K1259="Stroke",IF(#REF!=#REF!,IF(Q1258=Q1259,IF((J1259-J1258)&lt;0,1000+J1259-J1258-O1258,J1259-J1258-O1258),""),""),""),""),"")</f>
        <v>#REF!</v>
      </c>
    </row>
    <row r="1259" spans="16:16" s="1" customFormat="1">
      <c r="P1259" s="1" t="e">
        <f>IF(#REF!=#REF!,IF(K1259="Stroke",IF(K1260="Stroke",IF(#REF!=#REF!,IF(Q1259=Q1260,IF((J1260-J1259)&lt;0,1000+J1260-J1259-O1259,J1260-J1259-O1259),""),""),""),""),"")</f>
        <v>#REF!</v>
      </c>
    </row>
    <row r="1260" spans="16:16" s="1" customFormat="1">
      <c r="P1260" s="1" t="e">
        <f>IF(#REF!=#REF!,IF(K1260="Stroke",IF(K1261="Stroke",IF(#REF!=#REF!,IF(Q1260=Q1261,IF((J1261-J1260)&lt;0,1000+J1261-J1260-O1260,J1261-J1260-O1260),""),""),""),""),"")</f>
        <v>#REF!</v>
      </c>
    </row>
    <row r="1261" spans="16:16" s="1" customFormat="1">
      <c r="P1261" s="1" t="e">
        <f>IF(#REF!=#REF!,IF(K1261="Stroke",IF(K1262="Stroke",IF(#REF!=#REF!,IF(Q1261=Q1262,IF((J1262-J1261)&lt;0,1000+J1262-J1261-O1261,J1262-J1261-O1261),""),""),""),""),"")</f>
        <v>#REF!</v>
      </c>
    </row>
    <row r="1262" spans="16:16" s="1" customFormat="1">
      <c r="P1262" s="1" t="e">
        <f>IF(#REF!=#REF!,IF(K1262="Stroke",IF(K1263="Stroke",IF(#REF!=#REF!,IF(Q1262=Q1263,IF((J1263-J1262)&lt;0,1000+J1263-J1262-O1262,J1263-J1262-O1262),""),""),""),""),"")</f>
        <v>#REF!</v>
      </c>
    </row>
    <row r="1263" spans="16:16" s="1" customFormat="1">
      <c r="P1263" s="1" t="e">
        <f>IF(#REF!=#REF!,IF(K1263="Stroke",IF(K1264="Stroke",IF(#REF!=#REF!,IF(Q1263=Q1264,IF((J1264-J1263)&lt;0,1000+J1264-J1263-O1263,J1264-J1263-O1263),""),""),""),""),"")</f>
        <v>#REF!</v>
      </c>
    </row>
    <row r="1264" spans="16:16" s="1" customFormat="1">
      <c r="P1264" s="1" t="e">
        <f>IF(#REF!=#REF!,IF(K1264="Stroke",IF(K1265="Stroke",IF(#REF!=#REF!,IF(Q1264=Q1265,IF((J1265-J1264)&lt;0,1000+J1265-J1264-O1264,J1265-J1264-O1264),""),""),""),""),"")</f>
        <v>#REF!</v>
      </c>
    </row>
    <row r="1265" spans="16:16" s="1" customFormat="1">
      <c r="P1265" s="1" t="e">
        <f>IF(#REF!=#REF!,IF(K1265="Stroke",IF(K1266="Stroke",IF(#REF!=#REF!,IF(Q1265=Q1266,IF((J1266-J1265)&lt;0,1000+J1266-J1265-O1265,J1266-J1265-O1265),""),""),""),""),"")</f>
        <v>#REF!</v>
      </c>
    </row>
    <row r="1266" spans="16:16" s="1" customFormat="1">
      <c r="P1266" s="1" t="e">
        <f>IF(#REF!=#REF!,IF(K1266="Stroke",IF(K1267="Stroke",IF(#REF!=#REF!,IF(Q1266=Q1267,IF((J1267-J1266)&lt;0,1000+J1267-J1266-O1266,J1267-J1266-O1266),""),""),""),""),"")</f>
        <v>#REF!</v>
      </c>
    </row>
    <row r="1267" spans="16:16" s="1" customFormat="1">
      <c r="P1267" s="1" t="e">
        <f>IF(#REF!=#REF!,IF(K1267="Stroke",IF(K1268="Stroke",IF(#REF!=#REF!,IF(Q1267=Q1268,IF((J1268-J1267)&lt;0,1000+J1268-J1267-O1267,J1268-J1267-O1267),""),""),""),""),"")</f>
        <v>#REF!</v>
      </c>
    </row>
    <row r="1268" spans="16:16" s="1" customFormat="1">
      <c r="P1268" s="1" t="e">
        <f>IF(#REF!=#REF!,IF(K1268="Stroke",IF(K1269="Stroke",IF(#REF!=#REF!,IF(Q1268=Q1269,IF((J1269-J1268)&lt;0,1000+J1269-J1268-O1268,J1269-J1268-O1268),""),""),""),""),"")</f>
        <v>#REF!</v>
      </c>
    </row>
    <row r="1269" spans="16:16" s="1" customFormat="1">
      <c r="P1269" s="1" t="e">
        <f>IF(#REF!=#REF!,IF(K1269="Stroke",IF(K1270="Stroke",IF(#REF!=#REF!,IF(Q1269=Q1270,IF((J1270-J1269)&lt;0,1000+J1270-J1269-O1269,J1270-J1269-O1269),""),""),""),""),"")</f>
        <v>#REF!</v>
      </c>
    </row>
    <row r="1270" spans="16:16" s="1" customFormat="1">
      <c r="P1270" s="1" t="e">
        <f>IF(#REF!=#REF!,IF(K1270="Stroke",IF(K1271="Stroke",IF(#REF!=#REF!,IF(Q1270=Q1271,IF((J1271-J1270)&lt;0,1000+J1271-J1270-O1270,J1271-J1270-O1270),""),""),""),""),"")</f>
        <v>#REF!</v>
      </c>
    </row>
    <row r="1271" spans="16:16" s="1" customFormat="1">
      <c r="P1271" s="1" t="e">
        <f>IF(#REF!=#REF!,IF(K1271="Stroke",IF(K1272="Stroke",IF(#REF!=#REF!,IF(Q1271=Q1272,IF((J1272-J1271)&lt;0,1000+J1272-J1271-O1271,J1272-J1271-O1271),""),""),""),""),"")</f>
        <v>#REF!</v>
      </c>
    </row>
    <row r="1272" spans="16:16" s="1" customFormat="1">
      <c r="P1272" s="1" t="e">
        <f>IF(#REF!=#REF!,IF(K1272="Stroke",IF(K1273="Stroke",IF(#REF!=#REF!,IF(Q1272=Q1273,IF((J1273-J1272)&lt;0,1000+J1273-J1272-O1272,J1273-J1272-O1272),""),""),""),""),"")</f>
        <v>#REF!</v>
      </c>
    </row>
    <row r="1273" spans="16:16" s="1" customFormat="1">
      <c r="P1273" s="1" t="e">
        <f>IF(#REF!=#REF!,IF(K1273="Stroke",IF(K1274="Stroke",IF(#REF!=#REF!,IF(Q1273=Q1274,IF((J1274-J1273)&lt;0,1000+J1274-J1273-O1273,J1274-J1273-O1273),""),""),""),""),"")</f>
        <v>#REF!</v>
      </c>
    </row>
    <row r="1274" spans="16:16" s="1" customFormat="1">
      <c r="P1274" s="1" t="e">
        <f>IF(#REF!=#REF!,IF(K1274="Stroke",IF(K1275="Stroke",IF(#REF!=#REF!,IF(Q1274=Q1275,IF((J1275-J1274)&lt;0,1000+J1275-J1274-O1274,J1275-J1274-O1274),""),""),""),""),"")</f>
        <v>#REF!</v>
      </c>
    </row>
    <row r="1275" spans="16:16" s="1" customFormat="1">
      <c r="P1275" s="1" t="e">
        <f>IF(#REF!=#REF!,IF(K1275="Stroke",IF(K1276="Stroke",IF(#REF!=#REF!,IF(Q1275=Q1276,IF((J1276-J1275)&lt;0,1000+J1276-J1275-O1275,J1276-J1275-O1275),""),""),""),""),"")</f>
        <v>#REF!</v>
      </c>
    </row>
    <row r="1276" spans="16:16" s="1" customFormat="1">
      <c r="P1276" s="1" t="e">
        <f>IF(#REF!=#REF!,IF(K1276="Stroke",IF(K1277="Stroke",IF(#REF!=#REF!,IF(Q1276=Q1277,IF((J1277-J1276)&lt;0,1000+J1277-J1276-O1276,J1277-J1276-O1276),""),""),""),""),"")</f>
        <v>#REF!</v>
      </c>
    </row>
    <row r="1277" spans="16:16" s="1" customFormat="1">
      <c r="P1277" s="1" t="e">
        <f>IF(#REF!=#REF!,IF(K1277="Stroke",IF(K1278="Stroke",IF(#REF!=#REF!,IF(Q1277=Q1278,IF((J1278-J1277)&lt;0,1000+J1278-J1277-O1277,J1278-J1277-O1277),""),""),""),""),"")</f>
        <v>#REF!</v>
      </c>
    </row>
    <row r="1278" spans="16:16" s="1" customFormat="1">
      <c r="P1278" s="1" t="e">
        <f>IF(#REF!=#REF!,IF(K1278="Stroke",IF(K1279="Stroke",IF(#REF!=#REF!,IF(Q1278=Q1279,IF((J1279-J1278)&lt;0,1000+J1279-J1278-O1278,J1279-J1278-O1278),""),""),""),""),"")</f>
        <v>#REF!</v>
      </c>
    </row>
    <row r="1279" spans="16:16" s="1" customFormat="1">
      <c r="P1279" s="1" t="e">
        <f>IF(#REF!=#REF!,IF(K1279="Stroke",IF(K1280="Stroke",IF(#REF!=#REF!,IF(Q1279=Q1280,IF((J1280-J1279)&lt;0,1000+J1280-J1279-O1279,J1280-J1279-O1279),""),""),""),""),"")</f>
        <v>#REF!</v>
      </c>
    </row>
    <row r="1280" spans="16:16" s="1" customFormat="1">
      <c r="P1280" s="1" t="e">
        <f>IF(#REF!=#REF!,IF(K1280="Stroke",IF(K1281="Stroke",IF(#REF!=#REF!,IF(Q1280=Q1281,IF((J1281-J1280)&lt;0,1000+J1281-J1280-O1280,J1281-J1280-O1280),""),""),""),""),"")</f>
        <v>#REF!</v>
      </c>
    </row>
    <row r="1281" spans="16:16" s="1" customFormat="1">
      <c r="P1281" s="1" t="e">
        <f>IF(#REF!=#REF!,IF(K1281="Stroke",IF(K1282="Stroke",IF(#REF!=#REF!,IF(Q1281=Q1282,IF((J1282-J1281)&lt;0,1000+J1282-J1281-O1281,J1282-J1281-O1281),""),""),""),""),"")</f>
        <v>#REF!</v>
      </c>
    </row>
    <row r="1282" spans="16:16" s="1" customFormat="1">
      <c r="P1282" s="1" t="e">
        <f>IF(#REF!=#REF!,IF(K1282="Stroke",IF(K1283="Stroke",IF(#REF!=#REF!,IF(Q1282=Q1283,IF((J1283-J1282)&lt;0,1000+J1283-J1282-O1282,J1283-J1282-O1282),""),""),""),""),"")</f>
        <v>#REF!</v>
      </c>
    </row>
    <row r="1283" spans="16:16" s="1" customFormat="1">
      <c r="P1283" s="1" t="e">
        <f>IF(#REF!=#REF!,IF(K1283="Stroke",IF(K1284="Stroke",IF(#REF!=#REF!,IF(Q1283=Q1284,IF((J1284-J1283)&lt;0,1000+J1284-J1283-O1283,J1284-J1283-O1283),""),""),""),""),"")</f>
        <v>#REF!</v>
      </c>
    </row>
    <row r="1284" spans="16:16" s="1" customFormat="1">
      <c r="P1284" s="1" t="e">
        <f>IF(#REF!=#REF!,IF(K1284="Stroke",IF(K1285="Stroke",IF(#REF!=#REF!,IF(Q1284=Q1285,IF((J1285-J1284)&lt;0,1000+J1285-J1284-O1284,J1285-J1284-O1284),""),""),""),""),"")</f>
        <v>#REF!</v>
      </c>
    </row>
    <row r="1285" spans="16:16" s="1" customFormat="1">
      <c r="P1285" s="1" t="e">
        <f>IF(#REF!=#REF!,IF(K1285="Stroke",IF(K1286="Stroke",IF(#REF!=#REF!,IF(Q1285=Q1286,IF((J1286-J1285)&lt;0,1000+J1286-J1285-O1285,J1286-J1285-O1285),""),""),""),""),"")</f>
        <v>#REF!</v>
      </c>
    </row>
    <row r="1286" spans="16:16" s="1" customFormat="1">
      <c r="P1286" s="1" t="e">
        <f>IF(#REF!=#REF!,IF(K1286="Stroke",IF(K1287="Stroke",IF(#REF!=#REF!,IF(Q1286=Q1287,IF((J1287-J1286)&lt;0,1000+J1287-J1286-O1286,J1287-J1286-O1286),""),""),""),""),"")</f>
        <v>#REF!</v>
      </c>
    </row>
    <row r="1287" spans="16:16" s="1" customFormat="1">
      <c r="P1287" s="1" t="e">
        <f>IF(#REF!=#REF!,IF(K1287="Stroke",IF(K1288="Stroke",IF(#REF!=#REF!,IF(Q1287=Q1288,IF((J1288-J1287)&lt;0,1000+J1288-J1287-O1287,J1288-J1287-O1287),""),""),""),""),"")</f>
        <v>#REF!</v>
      </c>
    </row>
    <row r="1288" spans="16:16" s="1" customFormat="1">
      <c r="P1288" s="1" t="e">
        <f>IF(#REF!=#REF!,IF(K1288="Stroke",IF(K1289="Stroke",IF(#REF!=#REF!,IF(Q1288=Q1289,IF((J1289-J1288)&lt;0,1000+J1289-J1288-O1288,J1289-J1288-O1288),""),""),""),""),"")</f>
        <v>#REF!</v>
      </c>
    </row>
    <row r="1289" spans="16:16" s="1" customFormat="1">
      <c r="P1289" s="1" t="e">
        <f>IF(#REF!=#REF!,IF(K1289="Stroke",IF(K1290="Stroke",IF(#REF!=#REF!,IF(Q1289=Q1290,IF((J1290-J1289)&lt;0,1000+J1290-J1289-O1289,J1290-J1289-O1289),""),""),""),""),"")</f>
        <v>#REF!</v>
      </c>
    </row>
    <row r="1290" spans="16:16" s="1" customFormat="1">
      <c r="P1290" s="1" t="e">
        <f>IF(#REF!=#REF!,IF(K1290="Stroke",IF(K1291="Stroke",IF(#REF!=#REF!,IF(Q1290=Q1291,IF((J1291-J1290)&lt;0,1000+J1291-J1290-O1290,J1291-J1290-O1290),""),""),""),""),"")</f>
        <v>#REF!</v>
      </c>
    </row>
    <row r="1291" spans="16:16" s="1" customFormat="1">
      <c r="P1291" s="1" t="e">
        <f>IF(#REF!=#REF!,IF(K1291="Stroke",IF(K1292="Stroke",IF(#REF!=#REF!,IF(Q1291=Q1292,IF((J1292-J1291)&lt;0,1000+J1292-J1291-O1291,J1292-J1291-O1291),""),""),""),""),"")</f>
        <v>#REF!</v>
      </c>
    </row>
    <row r="1292" spans="16:16" s="1" customFormat="1">
      <c r="P1292" s="1" t="e">
        <f>IF(#REF!=#REF!,IF(K1292="Stroke",IF(K1293="Stroke",IF(#REF!=#REF!,IF(Q1292=Q1293,IF((J1293-J1292)&lt;0,1000+J1293-J1292-O1292,J1293-J1292-O1292),""),""),""),""),"")</f>
        <v>#REF!</v>
      </c>
    </row>
    <row r="1293" spans="16:16" s="1" customFormat="1">
      <c r="P1293" s="1" t="e">
        <f>IF(#REF!=#REF!,IF(K1293="Stroke",IF(K1294="Stroke",IF(#REF!=#REF!,IF(Q1293=Q1294,IF((J1294-J1293)&lt;0,1000+J1294-J1293-O1293,J1294-J1293-O1293),""),""),""),""),"")</f>
        <v>#REF!</v>
      </c>
    </row>
    <row r="1294" spans="16:16" s="1" customFormat="1">
      <c r="P1294" s="1" t="e">
        <f>IF(#REF!=#REF!,IF(K1294="Stroke",IF(K1295="Stroke",IF(#REF!=#REF!,IF(Q1294=Q1295,IF((J1295-J1294)&lt;0,1000+J1295-J1294-O1294,J1295-J1294-O1294),""),""),""),""),"")</f>
        <v>#REF!</v>
      </c>
    </row>
    <row r="1295" spans="16:16" s="1" customFormat="1">
      <c r="P1295" s="1" t="e">
        <f>IF(#REF!=#REF!,IF(K1295="Stroke",IF(K1296="Stroke",IF(#REF!=#REF!,IF(Q1295=Q1296,IF((J1296-J1295)&lt;0,1000+J1296-J1295-O1295,J1296-J1295-O1295),""),""),""),""),"")</f>
        <v>#REF!</v>
      </c>
    </row>
    <row r="1296" spans="16:16" s="1" customFormat="1">
      <c r="P1296" s="1" t="e">
        <f>IF(#REF!=#REF!,IF(K1296="Stroke",IF(K1297="Stroke",IF(#REF!=#REF!,IF(Q1296=Q1297,IF((J1297-J1296)&lt;0,1000+J1297-J1296-O1296,J1297-J1296-O1296),""),""),""),""),"")</f>
        <v>#REF!</v>
      </c>
    </row>
    <row r="1297" spans="16:16" s="1" customFormat="1">
      <c r="P1297" s="1" t="e">
        <f>IF(#REF!=#REF!,IF(K1297="Stroke",IF(K1298="Stroke",IF(#REF!=#REF!,IF(Q1297=Q1298,IF((J1298-J1297)&lt;0,1000+J1298-J1297-O1297,J1298-J1297-O1297),""),""),""),""),"")</f>
        <v>#REF!</v>
      </c>
    </row>
    <row r="1298" spans="16:16" s="1" customFormat="1">
      <c r="P1298" s="1" t="e">
        <f>IF(#REF!=#REF!,IF(K1298="Stroke",IF(K1299="Stroke",IF(#REF!=#REF!,IF(Q1298=Q1299,IF((J1299-J1298)&lt;0,1000+J1299-J1298-O1298,J1299-J1298-O1298),""),""),""),""),"")</f>
        <v>#REF!</v>
      </c>
    </row>
    <row r="1299" spans="16:16" s="1" customFormat="1">
      <c r="P1299" s="1" t="e">
        <f>IF(#REF!=#REF!,IF(K1299="Stroke",IF(K1300="Stroke",IF(#REF!=#REF!,IF(Q1299=Q1300,IF((J1300-J1299)&lt;0,1000+J1300-J1299-O1299,J1300-J1299-O1299),""),""),""),""),"")</f>
        <v>#REF!</v>
      </c>
    </row>
    <row r="1300" spans="16:16" s="1" customFormat="1">
      <c r="P1300" s="1" t="e">
        <f>IF(#REF!=#REF!,IF(K1300="Stroke",IF(K1301="Stroke",IF(#REF!=#REF!,IF(Q1300=Q1301,IF((J1301-J1300)&lt;0,1000+J1301-J1300-O1300,J1301-J1300-O1300),""),""),""),""),"")</f>
        <v>#REF!</v>
      </c>
    </row>
    <row r="1301" spans="16:16" s="1" customFormat="1">
      <c r="P1301" s="1" t="e">
        <f>IF(#REF!=#REF!,IF(K1301="Stroke",IF(K1302="Stroke",IF(#REF!=#REF!,IF(Q1301=Q1302,IF((J1302-J1301)&lt;0,1000+J1302-J1301-O1301,J1302-J1301-O1301),""),""),""),""),"")</f>
        <v>#REF!</v>
      </c>
    </row>
    <row r="1302" spans="16:16" s="1" customFormat="1">
      <c r="P1302" s="1" t="e">
        <f>IF(#REF!=#REF!,IF(K1302="Stroke",IF(K1303="Stroke",IF(#REF!=#REF!,IF(Q1302=Q1303,IF((J1303-J1302)&lt;0,1000+J1303-J1302-O1302,J1303-J1302-O1302),""),""),""),""),"")</f>
        <v>#REF!</v>
      </c>
    </row>
    <row r="1303" spans="16:16" s="1" customFormat="1">
      <c r="P1303" s="1" t="e">
        <f>IF(#REF!=#REF!,IF(K1303="Stroke",IF(K1304="Stroke",IF(#REF!=#REF!,IF(Q1303=Q1304,IF((J1304-J1303)&lt;0,1000+J1304-J1303-O1303,J1304-J1303-O1303),""),""),""),""),"")</f>
        <v>#REF!</v>
      </c>
    </row>
    <row r="1304" spans="16:16" s="1" customFormat="1">
      <c r="P1304" s="1" t="e">
        <f>IF(#REF!=#REF!,IF(K1304="Stroke",IF(K1305="Stroke",IF(#REF!=#REF!,IF(Q1304=Q1305,IF((J1305-J1304)&lt;0,1000+J1305-J1304-O1304,J1305-J1304-O1304),""),""),""),""),"")</f>
        <v>#REF!</v>
      </c>
    </row>
    <row r="1305" spans="16:16" s="1" customFormat="1">
      <c r="P1305" s="1" t="e">
        <f>IF(#REF!=#REF!,IF(K1305="Stroke",IF(K1306="Stroke",IF(#REF!=#REF!,IF(Q1305=Q1306,IF((J1306-J1305)&lt;0,1000+J1306-J1305-O1305,J1306-J1305-O1305),""),""),""),""),"")</f>
        <v>#REF!</v>
      </c>
    </row>
    <row r="1306" spans="16:16" s="1" customFormat="1">
      <c r="P1306" s="1" t="e">
        <f>IF(#REF!=#REF!,IF(K1306="Stroke",IF(K1307="Stroke",IF(#REF!=#REF!,IF(Q1306=Q1307,IF((J1307-J1306)&lt;0,1000+J1307-J1306-O1306,J1307-J1306-O1306),""),""),""),""),"")</f>
        <v>#REF!</v>
      </c>
    </row>
    <row r="1307" spans="16:16" s="1" customFormat="1">
      <c r="P1307" s="1" t="e">
        <f>IF(#REF!=#REF!,IF(K1307="Stroke",IF(K1308="Stroke",IF(#REF!=#REF!,IF(Q1307=Q1308,IF((J1308-J1307)&lt;0,1000+J1308-J1307-O1307,J1308-J1307-O1307),""),""),""),""),"")</f>
        <v>#REF!</v>
      </c>
    </row>
    <row r="1308" spans="16:16" s="1" customFormat="1">
      <c r="P1308" s="1" t="e">
        <f>IF(#REF!=#REF!,IF(K1308="Stroke",IF(K1309="Stroke",IF(#REF!=#REF!,IF(Q1308=Q1309,IF((J1309-J1308)&lt;0,1000+J1309-J1308-O1308,J1309-J1308-O1308),""),""),""),""),"")</f>
        <v>#REF!</v>
      </c>
    </row>
    <row r="1309" spans="16:16" s="1" customFormat="1">
      <c r="P1309" s="1" t="e">
        <f>IF(#REF!=#REF!,IF(K1309="Stroke",IF(K1310="Stroke",IF(#REF!=#REF!,IF(Q1309=Q1310,IF((J1310-J1309)&lt;0,1000+J1310-J1309-O1309,J1310-J1309-O1309),""),""),""),""),"")</f>
        <v>#REF!</v>
      </c>
    </row>
    <row r="1310" spans="16:16" s="1" customFormat="1">
      <c r="P1310" s="1" t="e">
        <f>IF(#REF!=#REF!,IF(K1310="Stroke",IF(K1311="Stroke",IF(#REF!=#REF!,IF(Q1310=Q1311,IF((J1311-J1310)&lt;0,1000+J1311-J1310-O1310,J1311-J1310-O1310),""),""),""),""),"")</f>
        <v>#REF!</v>
      </c>
    </row>
    <row r="1311" spans="16:16" s="1" customFormat="1">
      <c r="P1311" s="1" t="e">
        <f>IF(#REF!=#REF!,IF(K1311="Stroke",IF(K1312="Stroke",IF(#REF!=#REF!,IF(Q1311=Q1312,IF((J1312-J1311)&lt;0,1000+J1312-J1311-O1311,J1312-J1311-O1311),""),""),""),""),"")</f>
        <v>#REF!</v>
      </c>
    </row>
    <row r="1312" spans="16:16" s="1" customFormat="1">
      <c r="P1312" s="1" t="e">
        <f>IF(#REF!=#REF!,IF(K1312="Stroke",IF(K1313="Stroke",IF(#REF!=#REF!,IF(Q1312=Q1313,IF((J1313-J1312)&lt;0,1000+J1313-J1312-O1312,J1313-J1312-O1312),""),""),""),""),"")</f>
        <v>#REF!</v>
      </c>
    </row>
    <row r="1313" spans="16:16" s="1" customFormat="1">
      <c r="P1313" s="1" t="e">
        <f>IF(#REF!=#REF!,IF(K1313="Stroke",IF(K1314="Stroke",IF(#REF!=#REF!,IF(Q1313=Q1314,IF((J1314-J1313)&lt;0,1000+J1314-J1313-O1313,J1314-J1313-O1313),""),""),""),""),"")</f>
        <v>#REF!</v>
      </c>
    </row>
    <row r="1314" spans="16:16" s="1" customFormat="1">
      <c r="P1314" s="1" t="e">
        <f>IF(#REF!=#REF!,IF(K1314="Stroke",IF(K1315="Stroke",IF(#REF!=#REF!,IF(Q1314=Q1315,IF((J1315-J1314)&lt;0,1000+J1315-J1314-O1314,J1315-J1314-O1314),""),""),""),""),"")</f>
        <v>#REF!</v>
      </c>
    </row>
    <row r="1315" spans="16:16" s="1" customFormat="1">
      <c r="P1315" s="1" t="e">
        <f>IF(#REF!=#REF!,IF(K1315="Stroke",IF(K1316="Stroke",IF(#REF!=#REF!,IF(Q1315=Q1316,IF((J1316-J1315)&lt;0,1000+J1316-J1315-O1315,J1316-J1315-O1315),""),""),""),""),"")</f>
        <v>#REF!</v>
      </c>
    </row>
    <row r="1316" spans="16:16" s="1" customFormat="1">
      <c r="P1316" s="1" t="e">
        <f>IF(#REF!=#REF!,IF(K1316="Stroke",IF(K1317="Stroke",IF(#REF!=#REF!,IF(Q1316=Q1317,IF((J1317-J1316)&lt;0,1000+J1317-J1316-O1316,J1317-J1316-O1316),""),""),""),""),"")</f>
        <v>#REF!</v>
      </c>
    </row>
    <row r="1317" spans="16:16" s="1" customFormat="1">
      <c r="P1317" s="1" t="e">
        <f>IF(#REF!=#REF!,IF(K1317="Stroke",IF(K1318="Stroke",IF(#REF!=#REF!,IF(Q1317=Q1318,IF((J1318-J1317)&lt;0,1000+J1318-J1317-O1317,J1318-J1317-O1317),""),""),""),""),"")</f>
        <v>#REF!</v>
      </c>
    </row>
    <row r="1318" spans="16:16" s="1" customFormat="1">
      <c r="P1318" s="1" t="e">
        <f>IF(#REF!=#REF!,IF(K1318="Stroke",IF(K1319="Stroke",IF(#REF!=#REF!,IF(Q1318=Q1319,IF((J1319-J1318)&lt;0,1000+J1319-J1318-O1318,J1319-J1318-O1318),""),""),""),""),"")</f>
        <v>#REF!</v>
      </c>
    </row>
    <row r="1319" spans="16:16" s="1" customFormat="1">
      <c r="P1319" s="1" t="e">
        <f>IF(#REF!=#REF!,IF(K1319="Stroke",IF(K1320="Stroke",IF(#REF!=#REF!,IF(Q1319=Q1320,IF((J1320-J1319)&lt;0,1000+J1320-J1319-O1319,J1320-J1319-O1319),""),""),""),""),"")</f>
        <v>#REF!</v>
      </c>
    </row>
    <row r="1320" spans="16:16" s="1" customFormat="1">
      <c r="P1320" s="1" t="e">
        <f>IF(#REF!=#REF!,IF(K1320="Stroke",IF(K1321="Stroke",IF(#REF!=#REF!,IF(Q1320=Q1321,IF((J1321-J1320)&lt;0,1000+J1321-J1320-O1320,J1321-J1320-O1320),""),""),""),""),"")</f>
        <v>#REF!</v>
      </c>
    </row>
    <row r="1321" spans="16:16" s="1" customFormat="1">
      <c r="P1321" s="1" t="e">
        <f>IF(#REF!=#REF!,IF(K1321="Stroke",IF(K1322="Stroke",IF(#REF!=#REF!,IF(Q1321=Q1322,IF((J1322-J1321)&lt;0,1000+J1322-J1321-O1321,J1322-J1321-O1321),""),""),""),""),"")</f>
        <v>#REF!</v>
      </c>
    </row>
    <row r="1322" spans="16:16" s="1" customFormat="1">
      <c r="P1322" s="1" t="e">
        <f>IF(#REF!=#REF!,IF(K1322="Stroke",IF(K1323="Stroke",IF(#REF!=#REF!,IF(Q1322=Q1323,IF((J1323-J1322)&lt;0,1000+J1323-J1322-O1322,J1323-J1322-O1322),""),""),""),""),"")</f>
        <v>#REF!</v>
      </c>
    </row>
    <row r="1323" spans="16:16" s="1" customFormat="1">
      <c r="P1323" s="1" t="e">
        <f>IF(#REF!=#REF!,IF(K1323="Stroke",IF(K1324="Stroke",IF(#REF!=#REF!,IF(Q1323=Q1324,IF((J1324-J1323)&lt;0,1000+J1324-J1323-O1323,J1324-J1323-O1323),""),""),""),""),"")</f>
        <v>#REF!</v>
      </c>
    </row>
    <row r="1324" spans="16:16" s="1" customFormat="1">
      <c r="P1324" s="1" t="e">
        <f>IF(#REF!=#REF!,IF(K1324="Stroke",IF(K1325="Stroke",IF(#REF!=#REF!,IF(Q1324=Q1325,IF((J1325-J1324)&lt;0,1000+J1325-J1324-O1324,J1325-J1324-O1324),""),""),""),""),"")</f>
        <v>#REF!</v>
      </c>
    </row>
    <row r="1325" spans="16:16" s="1" customFormat="1">
      <c r="P1325" s="1" t="e">
        <f>IF(#REF!=#REF!,IF(K1325="Stroke",IF(K1326="Stroke",IF(#REF!=#REF!,IF(Q1325=Q1326,IF((J1326-J1325)&lt;0,1000+J1326-J1325-O1325,J1326-J1325-O1325),""),""),""),""),"")</f>
        <v>#REF!</v>
      </c>
    </row>
    <row r="1326" spans="16:16" s="1" customFormat="1">
      <c r="P1326" s="1" t="e">
        <f>IF(#REF!=#REF!,IF(K1326="Stroke",IF(K1327="Stroke",IF(#REF!=#REF!,IF(Q1326=Q1327,IF((J1327-J1326)&lt;0,1000+J1327-J1326-O1326,J1327-J1326-O1326),""),""),""),""),"")</f>
        <v>#REF!</v>
      </c>
    </row>
    <row r="1327" spans="16:16" s="1" customFormat="1">
      <c r="P1327" s="1" t="e">
        <f>IF(#REF!=#REF!,IF(K1327="Stroke",IF(K1328="Stroke",IF(#REF!=#REF!,IF(Q1327=Q1328,IF((J1328-J1327)&lt;0,1000+J1328-J1327-O1327,J1328-J1327-O1327),""),""),""),""),"")</f>
        <v>#REF!</v>
      </c>
    </row>
    <row r="1328" spans="16:16" s="1" customFormat="1">
      <c r="P1328" s="1" t="e">
        <f>IF(#REF!=#REF!,IF(K1328="Stroke",IF(K1329="Stroke",IF(#REF!=#REF!,IF(Q1328=Q1329,IF((J1329-J1328)&lt;0,1000+J1329-J1328-O1328,J1329-J1328-O1328),""),""),""),""),"")</f>
        <v>#REF!</v>
      </c>
    </row>
    <row r="1329" spans="16:16" s="1" customFormat="1">
      <c r="P1329" s="1" t="e">
        <f>IF(#REF!=#REF!,IF(K1329="Stroke",IF(K1330="Stroke",IF(#REF!=#REF!,IF(Q1329=Q1330,IF((J1330-J1329)&lt;0,1000+J1330-J1329-O1329,J1330-J1329-O1329),""),""),""),""),"")</f>
        <v>#REF!</v>
      </c>
    </row>
    <row r="1330" spans="16:16" s="1" customFormat="1">
      <c r="P1330" s="1" t="e">
        <f>IF(#REF!=#REF!,IF(K1330="Stroke",IF(K1331="Stroke",IF(#REF!=#REF!,IF(Q1330=Q1331,IF((J1331-J1330)&lt;0,1000+J1331-J1330-O1330,J1331-J1330-O1330),""),""),""),""),"")</f>
        <v>#REF!</v>
      </c>
    </row>
    <row r="1331" spans="16:16" s="1" customFormat="1">
      <c r="P1331" s="1" t="e">
        <f>IF(#REF!=#REF!,IF(K1331="Stroke",IF(K1332="Stroke",IF(#REF!=#REF!,IF(Q1331=Q1332,IF((J1332-J1331)&lt;0,1000+J1332-J1331-O1331,J1332-J1331-O1331),""),""),""),""),"")</f>
        <v>#REF!</v>
      </c>
    </row>
    <row r="1332" spans="16:16" s="1" customFormat="1">
      <c r="P1332" s="1" t="e">
        <f>IF(#REF!=#REF!,IF(K1332="Stroke",IF(K1333="Stroke",IF(#REF!=#REF!,IF(Q1332=Q1333,IF((J1333-J1332)&lt;0,1000+J1333-J1332-O1332,J1333-J1332-O1332),""),""),""),""),"")</f>
        <v>#REF!</v>
      </c>
    </row>
    <row r="1333" spans="16:16" s="1" customFormat="1">
      <c r="P1333" s="1" t="e">
        <f>IF(#REF!=#REF!,IF(K1333="Stroke",IF(K1334="Stroke",IF(#REF!=#REF!,IF(Q1333=Q1334,IF((J1334-J1333)&lt;0,1000+J1334-J1333-O1333,J1334-J1333-O1333),""),""),""),""),"")</f>
        <v>#REF!</v>
      </c>
    </row>
    <row r="1334" spans="16:16" s="1" customFormat="1">
      <c r="P1334" s="1" t="e">
        <f>IF(#REF!=#REF!,IF(K1334="Stroke",IF(K1335="Stroke",IF(#REF!=#REF!,IF(Q1334=Q1335,IF((J1335-J1334)&lt;0,1000+J1335-J1334-O1334,J1335-J1334-O1334),""),""),""),""),"")</f>
        <v>#REF!</v>
      </c>
    </row>
    <row r="1335" spans="16:16" s="1" customFormat="1">
      <c r="P1335" s="1" t="e">
        <f>IF(#REF!=#REF!,IF(K1335="Stroke",IF(K1336="Stroke",IF(#REF!=#REF!,IF(Q1335=Q1336,IF((J1336-J1335)&lt;0,1000+J1336-J1335-O1335,J1336-J1335-O1335),""),""),""),""),"")</f>
        <v>#REF!</v>
      </c>
    </row>
    <row r="1336" spans="16:16" s="1" customFormat="1">
      <c r="P1336" s="1" t="e">
        <f>IF(#REF!=#REF!,IF(K1336="Stroke",IF(K1337="Stroke",IF(#REF!=#REF!,IF(Q1336=Q1337,IF((J1337-J1336)&lt;0,1000+J1337-J1336-O1336,J1337-J1336-O1336),""),""),""),""),"")</f>
        <v>#REF!</v>
      </c>
    </row>
    <row r="1337" spans="16:16" s="1" customFormat="1">
      <c r="P1337" s="1" t="e">
        <f>IF(#REF!=#REF!,IF(K1337="Stroke",IF(K1338="Stroke",IF(#REF!=#REF!,IF(Q1337=Q1338,IF((J1338-J1337)&lt;0,1000+J1338-J1337-O1337,J1338-J1337-O1337),""),""),""),""),"")</f>
        <v>#REF!</v>
      </c>
    </row>
    <row r="1338" spans="16:16" s="1" customFormat="1">
      <c r="P1338" s="1" t="e">
        <f>IF(#REF!=#REF!,IF(K1338="Stroke",IF(K1339="Stroke",IF(#REF!=#REF!,IF(Q1338=Q1339,IF((J1339-J1338)&lt;0,1000+J1339-J1338-O1338,J1339-J1338-O1338),""),""),""),""),"")</f>
        <v>#REF!</v>
      </c>
    </row>
    <row r="1339" spans="16:16" s="1" customFormat="1">
      <c r="P1339" s="1" t="e">
        <f>IF(#REF!=#REF!,IF(K1339="Stroke",IF(K1340="Stroke",IF(#REF!=#REF!,IF(Q1339=Q1340,IF((J1340-J1339)&lt;0,1000+J1340-J1339-O1339,J1340-J1339-O1339),""),""),""),""),"")</f>
        <v>#REF!</v>
      </c>
    </row>
    <row r="1340" spans="16:16" s="1" customFormat="1">
      <c r="P1340" s="1" t="e">
        <f>IF(#REF!=#REF!,IF(K1340="Stroke",IF(K1341="Stroke",IF(#REF!=#REF!,IF(Q1340=Q1341,IF((J1341-J1340)&lt;0,1000+J1341-J1340-O1340,J1341-J1340-O1340),""),""),""),""),"")</f>
        <v>#REF!</v>
      </c>
    </row>
    <row r="1341" spans="16:16" s="1" customFormat="1">
      <c r="P1341" s="1" t="e">
        <f>IF(#REF!=#REF!,IF(K1341="Stroke",IF(K1342="Stroke",IF(#REF!=#REF!,IF(Q1341=Q1342,IF((J1342-J1341)&lt;0,1000+J1342-J1341-O1341,J1342-J1341-O1341),""),""),""),""),"")</f>
        <v>#REF!</v>
      </c>
    </row>
    <row r="1342" spans="16:16" s="1" customFormat="1">
      <c r="P1342" s="1" t="e">
        <f>IF(#REF!=#REF!,IF(K1342="Stroke",IF(K1343="Stroke",IF(#REF!=#REF!,IF(Q1342=Q1343,IF((J1343-J1342)&lt;0,1000+J1343-J1342-O1342,J1343-J1342-O1342),""),""),""),""),"")</f>
        <v>#REF!</v>
      </c>
    </row>
    <row r="1343" spans="16:16" s="1" customFormat="1">
      <c r="P1343" s="1" t="e">
        <f>IF(#REF!=#REF!,IF(K1343="Stroke",IF(K1344="Stroke",IF(#REF!=#REF!,IF(Q1343=Q1344,IF((J1344-J1343)&lt;0,1000+J1344-J1343-O1343,J1344-J1343-O1343),""),""),""),""),"")</f>
        <v>#REF!</v>
      </c>
    </row>
    <row r="1344" spans="16:16" s="1" customFormat="1">
      <c r="P1344" s="1" t="e">
        <f>IF(#REF!=#REF!,IF(K1344="Stroke",IF(K1345="Stroke",IF(#REF!=#REF!,IF(Q1344=Q1345,IF((J1345-J1344)&lt;0,1000+J1345-J1344-O1344,J1345-J1344-O1344),""),""),""),""),"")</f>
        <v>#REF!</v>
      </c>
    </row>
    <row r="1345" spans="16:16" s="1" customFormat="1">
      <c r="P1345" s="1" t="e">
        <f>IF(#REF!=#REF!,IF(K1345="Stroke",IF(K1346="Stroke",IF(#REF!=#REF!,IF(Q1345=Q1346,IF((J1346-J1345)&lt;0,1000+J1346-J1345-O1345,J1346-J1345-O1345),""),""),""),""),"")</f>
        <v>#REF!</v>
      </c>
    </row>
    <row r="1346" spans="16:16" s="1" customFormat="1">
      <c r="P1346" s="1" t="e">
        <f>IF(#REF!=#REF!,IF(K1346="Stroke",IF(K1347="Stroke",IF(#REF!=#REF!,IF(Q1346=Q1347,IF((J1347-J1346)&lt;0,1000+J1347-J1346-O1346,J1347-J1346-O1346),""),""),""),""),"")</f>
        <v>#REF!</v>
      </c>
    </row>
    <row r="1347" spans="16:16" s="1" customFormat="1">
      <c r="P1347" s="1" t="e">
        <f>IF(#REF!=#REF!,IF(K1347="Stroke",IF(K1348="Stroke",IF(#REF!=#REF!,IF(Q1347=Q1348,IF((J1348-J1347)&lt;0,1000+J1348-J1347-O1347,J1348-J1347-O1347),""),""),""),""),"")</f>
        <v>#REF!</v>
      </c>
    </row>
    <row r="1348" spans="16:16" s="1" customFormat="1">
      <c r="P1348" s="1" t="e">
        <f>IF(#REF!=#REF!,IF(K1348="Stroke",IF(K1349="Stroke",IF(#REF!=#REF!,IF(Q1348=Q1349,IF((J1349-J1348)&lt;0,1000+J1349-J1348-O1348,J1349-J1348-O1348),""),""),""),""),"")</f>
        <v>#REF!</v>
      </c>
    </row>
    <row r="1349" spans="16:16" s="1" customFormat="1">
      <c r="P1349" s="1" t="e">
        <f>IF(#REF!=#REF!,IF(K1349="Stroke",IF(K1350="Stroke",IF(#REF!=#REF!,IF(Q1349=Q1350,IF((J1350-J1349)&lt;0,1000+J1350-J1349-O1349,J1350-J1349-O1349),""),""),""),""),"")</f>
        <v>#REF!</v>
      </c>
    </row>
    <row r="1350" spans="16:16" s="1" customFormat="1">
      <c r="P1350" s="1" t="e">
        <f>IF(#REF!=#REF!,IF(K1350="Stroke",IF(K1351="Stroke",IF(#REF!=#REF!,IF(Q1350=Q1351,IF((J1351-J1350)&lt;0,1000+J1351-J1350-O1350,J1351-J1350-O1350),""),""),""),""),"")</f>
        <v>#REF!</v>
      </c>
    </row>
    <row r="1351" spans="16:16" s="1" customFormat="1">
      <c r="P1351" s="1" t="e">
        <f>IF(#REF!=#REF!,IF(K1351="Stroke",IF(K1352="Stroke",IF(#REF!=#REF!,IF(Q1351=Q1352,IF((J1352-J1351)&lt;0,1000+J1352-J1351-O1351,J1352-J1351-O1351),""),""),""),""),"")</f>
        <v>#REF!</v>
      </c>
    </row>
    <row r="1352" spans="16:16" s="1" customFormat="1">
      <c r="P1352" s="1" t="e">
        <f>IF(#REF!=#REF!,IF(K1352="Stroke",IF(K1353="Stroke",IF(#REF!=#REF!,IF(Q1352=Q1353,IF((J1353-J1352)&lt;0,1000+J1353-J1352-O1352,J1353-J1352-O1352),""),""),""),""),"")</f>
        <v>#REF!</v>
      </c>
    </row>
    <row r="1353" spans="16:16" s="1" customFormat="1">
      <c r="P1353" s="1" t="e">
        <f>IF(#REF!=#REF!,IF(K1353="Stroke",IF(K1354="Stroke",IF(#REF!=#REF!,IF(Q1353=Q1354,IF((J1354-J1353)&lt;0,1000+J1354-J1353-O1353,J1354-J1353-O1353),""),""),""),""),"")</f>
        <v>#REF!</v>
      </c>
    </row>
    <row r="1354" spans="16:16" s="1" customFormat="1">
      <c r="P1354" s="1" t="e">
        <f>IF(#REF!=#REF!,IF(K1354="Stroke",IF(K1355="Stroke",IF(#REF!=#REF!,IF(Q1354=Q1355,IF((J1355-J1354)&lt;0,1000+J1355-J1354-O1354,J1355-J1354-O1354),""),""),""),""),"")</f>
        <v>#REF!</v>
      </c>
    </row>
    <row r="1355" spans="16:16" s="1" customFormat="1">
      <c r="P1355" s="1" t="e">
        <f>IF(#REF!=#REF!,IF(K1355="Stroke",IF(K1356="Stroke",IF(#REF!=#REF!,IF(Q1355=Q1356,IF((J1356-J1355)&lt;0,1000+J1356-J1355-O1355,J1356-J1355-O1355),""),""),""),""),"")</f>
        <v>#REF!</v>
      </c>
    </row>
    <row r="1356" spans="16:16" s="1" customFormat="1">
      <c r="P1356" s="1" t="e">
        <f>IF(#REF!=#REF!,IF(K1356="Stroke",IF(K1357="Stroke",IF(#REF!=#REF!,IF(Q1356=Q1357,IF((J1357-J1356)&lt;0,1000+J1357-J1356-O1356,J1357-J1356-O1356),""),""),""),""),"")</f>
        <v>#REF!</v>
      </c>
    </row>
    <row r="1357" spans="16:16" s="1" customFormat="1">
      <c r="P1357" s="1" t="e">
        <f>IF(#REF!=#REF!,IF(K1357="Stroke",IF(K1358="Stroke",IF(#REF!=#REF!,IF(Q1357=Q1358,IF((J1358-J1357)&lt;0,1000+J1358-J1357-O1357,J1358-J1357-O1357),""),""),""),""),"")</f>
        <v>#REF!</v>
      </c>
    </row>
    <row r="1358" spans="16:16" s="1" customFormat="1">
      <c r="P1358" s="1" t="e">
        <f>IF(#REF!=#REF!,IF(K1358="Stroke",IF(K1359="Stroke",IF(#REF!=#REF!,IF(Q1358=Q1359,IF((J1359-J1358)&lt;0,1000+J1359-J1358-O1358,J1359-J1358-O1358),""),""),""),""),"")</f>
        <v>#REF!</v>
      </c>
    </row>
    <row r="1359" spans="16:16" s="1" customFormat="1">
      <c r="P1359" s="1" t="e">
        <f>IF(#REF!=#REF!,IF(K1359="Stroke",IF(K1360="Stroke",IF(#REF!=#REF!,IF(Q1359=Q1360,IF((J1360-J1359)&lt;0,1000+J1360-J1359-O1359,J1360-J1359-O1359),""),""),""),""),"")</f>
        <v>#REF!</v>
      </c>
    </row>
    <row r="1360" spans="16:16" s="1" customFormat="1">
      <c r="P1360" s="1" t="e">
        <f>IF(#REF!=#REF!,IF(K1360="Stroke",IF(K1361="Stroke",IF(#REF!=#REF!,IF(Q1360=Q1361,IF((J1361-J1360)&lt;0,1000+J1361-J1360-O1360,J1361-J1360-O1360),""),""),""),""),"")</f>
        <v>#REF!</v>
      </c>
    </row>
    <row r="1361" spans="16:16" s="1" customFormat="1">
      <c r="P1361" s="1" t="e">
        <f>IF(#REF!=#REF!,IF(K1361="Stroke",IF(K1362="Stroke",IF(#REF!=#REF!,IF(Q1361=Q1362,IF((J1362-J1361)&lt;0,1000+J1362-J1361-O1361,J1362-J1361-O1361),""),""),""),""),"")</f>
        <v>#REF!</v>
      </c>
    </row>
    <row r="1362" spans="16:16" s="1" customFormat="1">
      <c r="P1362" s="1" t="e">
        <f>IF(#REF!=#REF!,IF(K1362="Stroke",IF(K1363="Stroke",IF(#REF!=#REF!,IF(Q1362=Q1363,IF((J1363-J1362)&lt;0,1000+J1363-J1362-O1362,J1363-J1362-O1362),""),""),""),""),"")</f>
        <v>#REF!</v>
      </c>
    </row>
    <row r="1363" spans="16:16" s="1" customFormat="1">
      <c r="P1363" s="1" t="e">
        <f>IF(#REF!=#REF!,IF(K1363="Stroke",IF(K1364="Stroke",IF(#REF!=#REF!,IF(Q1363=Q1364,IF((J1364-J1363)&lt;0,1000+J1364-J1363-O1363,J1364-J1363-O1363),""),""),""),""),"")</f>
        <v>#REF!</v>
      </c>
    </row>
    <row r="1364" spans="16:16" s="1" customFormat="1">
      <c r="P1364" s="1" t="e">
        <f>IF(#REF!=#REF!,IF(K1364="Stroke",IF(K1365="Stroke",IF(#REF!=#REF!,IF(Q1364=Q1365,IF((J1365-J1364)&lt;0,1000+J1365-J1364-O1364,J1365-J1364-O1364),""),""),""),""),"")</f>
        <v>#REF!</v>
      </c>
    </row>
    <row r="1365" spans="16:16" s="1" customFormat="1">
      <c r="P1365" s="1" t="e">
        <f>IF(#REF!=#REF!,IF(K1365="Stroke",IF(K1366="Stroke",IF(#REF!=#REF!,IF(Q1365=Q1366,IF((J1366-J1365)&lt;0,1000+J1366-J1365-O1365,J1366-J1365-O1365),""),""),""),""),"")</f>
        <v>#REF!</v>
      </c>
    </row>
    <row r="1366" spans="16:16" s="1" customFormat="1">
      <c r="P1366" s="1" t="e">
        <f>IF(#REF!=#REF!,IF(K1366="Stroke",IF(K1367="Stroke",IF(#REF!=#REF!,IF(Q1366=Q1367,IF((J1367-J1366)&lt;0,1000+J1367-J1366-O1366,J1367-J1366-O1366),""),""),""),""),"")</f>
        <v>#REF!</v>
      </c>
    </row>
    <row r="1367" spans="16:16" s="1" customFormat="1">
      <c r="P1367" s="1" t="e">
        <f>IF(#REF!=#REF!,IF(K1367="Stroke",IF(K1368="Stroke",IF(#REF!=#REF!,IF(Q1367=Q1368,IF((J1368-J1367)&lt;0,1000+J1368-J1367-O1367,J1368-J1367-O1367),""),""),""),""),"")</f>
        <v>#REF!</v>
      </c>
    </row>
    <row r="1368" spans="16:16" s="1" customFormat="1">
      <c r="P1368" s="1" t="e">
        <f>IF(#REF!=#REF!,IF(K1368="Stroke",IF(K1369="Stroke",IF(#REF!=#REF!,IF(Q1368=Q1369,IF((J1369-J1368)&lt;0,1000+J1369-J1368-O1368,J1369-J1368-O1368),""),""),""),""),"")</f>
        <v>#REF!</v>
      </c>
    </row>
    <row r="1369" spans="16:16" s="1" customFormat="1">
      <c r="P1369" s="1" t="e">
        <f>IF(#REF!=#REF!,IF(K1369="Stroke",IF(K1370="Stroke",IF(#REF!=#REF!,IF(Q1369=Q1370,IF((J1370-J1369)&lt;0,1000+J1370-J1369-O1369,J1370-J1369-O1369),""),""),""),""),"")</f>
        <v>#REF!</v>
      </c>
    </row>
    <row r="1370" spans="16:16" s="1" customFormat="1">
      <c r="P1370" s="1" t="e">
        <f>IF(#REF!=#REF!,IF(K1370="Stroke",IF(K1371="Stroke",IF(#REF!=#REF!,IF(Q1370=Q1371,IF((J1371-J1370)&lt;0,1000+J1371-J1370-O1370,J1371-J1370-O1370),""),""),""),""),"")</f>
        <v>#REF!</v>
      </c>
    </row>
    <row r="1371" spans="16:16" s="1" customFormat="1">
      <c r="P1371" s="1" t="e">
        <f>IF(#REF!=#REF!,IF(K1371="Stroke",IF(K1372="Stroke",IF(#REF!=#REF!,IF(Q1371=Q1372,IF((J1372-J1371)&lt;0,1000+J1372-J1371-O1371,J1372-J1371-O1371),""),""),""),""),"")</f>
        <v>#REF!</v>
      </c>
    </row>
    <row r="1372" spans="16:16" s="1" customFormat="1">
      <c r="P1372" s="1" t="e">
        <f>IF(#REF!=#REF!,IF(K1372="Stroke",IF(K1373="Stroke",IF(#REF!=#REF!,IF(Q1372=Q1373,IF((J1373-J1372)&lt;0,1000+J1373-J1372-O1372,J1373-J1372-O1372),""),""),""),""),"")</f>
        <v>#REF!</v>
      </c>
    </row>
    <row r="1373" spans="16:16" s="1" customFormat="1">
      <c r="P1373" s="1" t="e">
        <f>IF(#REF!=#REF!,IF(K1373="Stroke",IF(K1374="Stroke",IF(#REF!=#REF!,IF(Q1373=Q1374,IF((J1374-J1373)&lt;0,1000+J1374-J1373-O1373,J1374-J1373-O1373),""),""),""),""),"")</f>
        <v>#REF!</v>
      </c>
    </row>
    <row r="1374" spans="16:16" s="1" customFormat="1">
      <c r="P1374" s="1" t="e">
        <f>IF(#REF!=#REF!,IF(K1374="Stroke",IF(K1375="Stroke",IF(#REF!=#REF!,IF(Q1374=Q1375,IF((J1375-J1374)&lt;0,1000+J1375-J1374-O1374,J1375-J1374-O1374),""),""),""),""),"")</f>
        <v>#REF!</v>
      </c>
    </row>
    <row r="1375" spans="16:16" s="1" customFormat="1">
      <c r="P1375" s="1" t="e">
        <f>IF(#REF!=#REF!,IF(K1375="Stroke",IF(K1376="Stroke",IF(#REF!=#REF!,IF(Q1375=Q1376,IF((J1376-J1375)&lt;0,1000+J1376-J1375-O1375,J1376-J1375-O1375),""),""),""),""),"")</f>
        <v>#REF!</v>
      </c>
    </row>
    <row r="1376" spans="16:16" s="1" customFormat="1">
      <c r="P1376" s="1" t="e">
        <f>IF(#REF!=#REF!,IF(K1376="Stroke",IF(K1377="Stroke",IF(#REF!=#REF!,IF(Q1376=Q1377,IF((J1377-J1376)&lt;0,1000+J1377-J1376-O1376,J1377-J1376-O1376),""),""),""),""),"")</f>
        <v>#REF!</v>
      </c>
    </row>
    <row r="1377" spans="16:16" s="1" customFormat="1">
      <c r="P1377" s="1" t="e">
        <f>IF(#REF!=#REF!,IF(K1377="Stroke",IF(K1378="Stroke",IF(#REF!=#REF!,IF(Q1377=Q1378,IF((J1378-J1377)&lt;0,1000+J1378-J1377-O1377,J1378-J1377-O1377),""),""),""),""),"")</f>
        <v>#REF!</v>
      </c>
    </row>
    <row r="1378" spans="16:16" s="1" customFormat="1">
      <c r="P1378" s="1" t="e">
        <f>IF(#REF!=#REF!,IF(K1378="Stroke",IF(K1379="Stroke",IF(#REF!=#REF!,IF(Q1378=Q1379,IF((J1379-J1378)&lt;0,1000+J1379-J1378-O1378,J1379-J1378-O1378),""),""),""),""),"")</f>
        <v>#REF!</v>
      </c>
    </row>
    <row r="1379" spans="16:16" s="1" customFormat="1">
      <c r="P1379" s="1" t="e">
        <f>IF(#REF!=#REF!,IF(K1379="Stroke",IF(K1380="Stroke",IF(#REF!=#REF!,IF(Q1379=Q1380,IF((J1380-J1379)&lt;0,1000+J1380-J1379-O1379,J1380-J1379-O1379),""),""),""),""),"")</f>
        <v>#REF!</v>
      </c>
    </row>
    <row r="1380" spans="16:16" s="1" customFormat="1">
      <c r="P1380" s="1" t="e">
        <f>IF(#REF!=#REF!,IF(K1380="Stroke",IF(K1381="Stroke",IF(#REF!=#REF!,IF(Q1380=Q1381,IF((J1381-J1380)&lt;0,1000+J1381-J1380-O1380,J1381-J1380-O1380),""),""),""),""),"")</f>
        <v>#REF!</v>
      </c>
    </row>
    <row r="1381" spans="16:16" s="1" customFormat="1">
      <c r="P1381" s="1" t="e">
        <f>IF(#REF!=#REF!,IF(K1381="Stroke",IF(K1382="Stroke",IF(#REF!=#REF!,IF(Q1381=Q1382,IF((J1382-J1381)&lt;0,1000+J1382-J1381-O1381,J1382-J1381-O1381),""),""),""),""),"")</f>
        <v>#REF!</v>
      </c>
    </row>
    <row r="1382" spans="16:16" s="1" customFormat="1">
      <c r="P1382" s="1" t="e">
        <f>IF(#REF!=#REF!,IF(K1382="Stroke",IF(K1383="Stroke",IF(#REF!=#REF!,IF(Q1382=Q1383,IF((J1383-J1382)&lt;0,1000+J1383-J1382-O1382,J1383-J1382-O1382),""),""),""),""),"")</f>
        <v>#REF!</v>
      </c>
    </row>
    <row r="1383" spans="16:16" s="1" customFormat="1">
      <c r="P1383" s="1" t="e">
        <f>IF(#REF!=#REF!,IF(K1383="Stroke",IF(K1384="Stroke",IF(#REF!=#REF!,IF(Q1383=Q1384,IF((J1384-J1383)&lt;0,1000+J1384-J1383-O1383,J1384-J1383-O1383),""),""),""),""),"")</f>
        <v>#REF!</v>
      </c>
    </row>
    <row r="1384" spans="16:16" s="1" customFormat="1">
      <c r="P1384" s="1" t="e">
        <f>IF(#REF!=#REF!,IF(K1384="Stroke",IF(K1385="Stroke",IF(#REF!=#REF!,IF(Q1384=Q1385,IF((J1385-J1384)&lt;0,1000+J1385-J1384-O1384,J1385-J1384-O1384),""),""),""),""),"")</f>
        <v>#REF!</v>
      </c>
    </row>
    <row r="1385" spans="16:16" s="1" customFormat="1">
      <c r="P1385" s="1" t="e">
        <f>IF(#REF!=#REF!,IF(K1385="Stroke",IF(K1386="Stroke",IF(#REF!=#REF!,IF(Q1385=Q1386,IF((J1386-J1385)&lt;0,1000+J1386-J1385-O1385,J1386-J1385-O1385),""),""),""),""),"")</f>
        <v>#REF!</v>
      </c>
    </row>
    <row r="1386" spans="16:16" s="1" customFormat="1">
      <c r="P1386" s="1" t="e">
        <f>IF(#REF!=#REF!,IF(K1386="Stroke",IF(K1387="Stroke",IF(#REF!=#REF!,IF(Q1386=Q1387,IF((J1387-J1386)&lt;0,1000+J1387-J1386-O1386,J1387-J1386-O1386),""),""),""),""),"")</f>
        <v>#REF!</v>
      </c>
    </row>
    <row r="1387" spans="16:16" s="1" customFormat="1">
      <c r="P1387" s="1" t="e">
        <f>IF(#REF!=#REF!,IF(K1387="Stroke",IF(K1388="Stroke",IF(#REF!=#REF!,IF(Q1387=Q1388,IF((J1388-J1387)&lt;0,1000+J1388-J1387-O1387,J1388-J1387-O1387),""),""),""),""),"")</f>
        <v>#REF!</v>
      </c>
    </row>
    <row r="1388" spans="16:16" s="1" customFormat="1">
      <c r="P1388" s="1" t="e">
        <f>IF(#REF!=#REF!,IF(K1388="Stroke",IF(K1389="Stroke",IF(#REF!=#REF!,IF(Q1388=Q1389,IF((J1389-J1388)&lt;0,1000+J1389-J1388-O1388,J1389-J1388-O1388),""),""),""),""),"")</f>
        <v>#REF!</v>
      </c>
    </row>
    <row r="1389" spans="16:16" s="1" customFormat="1">
      <c r="P1389" s="1" t="e">
        <f>IF(#REF!=#REF!,IF(K1389="Stroke",IF(K1390="Stroke",IF(#REF!=#REF!,IF(Q1389=Q1390,IF((J1390-J1389)&lt;0,1000+J1390-J1389-O1389,J1390-J1389-O1389),""),""),""),""),"")</f>
        <v>#REF!</v>
      </c>
    </row>
    <row r="1390" spans="16:16" s="1" customFormat="1">
      <c r="P1390" s="1" t="e">
        <f>IF(#REF!=#REF!,IF(K1390="Stroke",IF(K1391="Stroke",IF(#REF!=#REF!,IF(Q1390=Q1391,IF((J1391-J1390)&lt;0,1000+J1391-J1390-O1390,J1391-J1390-O1390),""),""),""),""),"")</f>
        <v>#REF!</v>
      </c>
    </row>
    <row r="1391" spans="16:16" s="1" customFormat="1">
      <c r="P1391" s="1" t="e">
        <f>IF(#REF!=#REF!,IF(K1391="Stroke",IF(K1392="Stroke",IF(#REF!=#REF!,IF(Q1391=Q1392,IF((J1392-J1391)&lt;0,1000+J1392-J1391-O1391,J1392-J1391-O1391),""),""),""),""),"")</f>
        <v>#REF!</v>
      </c>
    </row>
    <row r="1392" spans="16:16" s="1" customFormat="1">
      <c r="P1392" s="1" t="e">
        <f>IF(#REF!=#REF!,IF(K1392="Stroke",IF(K1393="Stroke",IF(#REF!=#REF!,IF(Q1392=Q1393,IF((J1393-J1392)&lt;0,1000+J1393-J1392-O1392,J1393-J1392-O1392),""),""),""),""),"")</f>
        <v>#REF!</v>
      </c>
    </row>
    <row r="1393" spans="16:16" s="1" customFormat="1">
      <c r="P1393" s="1" t="e">
        <f>IF(#REF!=#REF!,IF(K1393="Stroke",IF(K1394="Stroke",IF(#REF!=#REF!,IF(Q1393=Q1394,IF((J1394-J1393)&lt;0,1000+J1394-J1393-O1393,J1394-J1393-O1393),""),""),""),""),"")</f>
        <v>#REF!</v>
      </c>
    </row>
    <row r="1394" spans="16:16" s="1" customFormat="1">
      <c r="P1394" s="1" t="e">
        <f>IF(#REF!=#REF!,IF(K1394="Stroke",IF(K1395="Stroke",IF(#REF!=#REF!,IF(Q1394=Q1395,IF((J1395-J1394)&lt;0,1000+J1395-J1394-O1394,J1395-J1394-O1394),""),""),""),""),"")</f>
        <v>#REF!</v>
      </c>
    </row>
    <row r="1395" spans="16:16" s="1" customFormat="1">
      <c r="P1395" s="1" t="e">
        <f>IF(#REF!=#REF!,IF(K1395="Stroke",IF(K1396="Stroke",IF(#REF!=#REF!,IF(Q1395=Q1396,IF((J1396-J1395)&lt;0,1000+J1396-J1395-O1395,J1396-J1395-O1395),""),""),""),""),"")</f>
        <v>#REF!</v>
      </c>
    </row>
    <row r="1396" spans="16:16" s="1" customFormat="1">
      <c r="P1396" s="1" t="e">
        <f>IF(#REF!=#REF!,IF(K1396="Stroke",IF(K1397="Stroke",IF(#REF!=#REF!,IF(Q1396=Q1397,IF((J1397-J1396)&lt;0,1000+J1397-J1396-O1396,J1397-J1396-O1396),""),""),""),""),"")</f>
        <v>#REF!</v>
      </c>
    </row>
    <row r="1397" spans="16:16" s="1" customFormat="1">
      <c r="P1397" s="1" t="e">
        <f>IF(#REF!=#REF!,IF(K1397="Stroke",IF(K1398="Stroke",IF(#REF!=#REF!,IF(Q1397=Q1398,IF((J1398-J1397)&lt;0,1000+J1398-J1397-O1397,J1398-J1397-O1397),""),""),""),""),"")</f>
        <v>#REF!</v>
      </c>
    </row>
    <row r="1398" spans="16:16" s="1" customFormat="1">
      <c r="P1398" s="1" t="e">
        <f>IF(#REF!=#REF!,IF(K1398="Stroke",IF(K1399="Stroke",IF(#REF!=#REF!,IF(Q1398=Q1399,IF((J1399-J1398)&lt;0,1000+J1399-J1398-O1398,J1399-J1398-O1398),""),""),""),""),"")</f>
        <v>#REF!</v>
      </c>
    </row>
    <row r="1399" spans="16:16" s="1" customFormat="1">
      <c r="P1399" s="1" t="e">
        <f>IF(#REF!=#REF!,IF(K1399="Stroke",IF(K1400="Stroke",IF(#REF!=#REF!,IF(Q1399=Q1400,IF((J1400-J1399)&lt;0,1000+J1400-J1399-O1399,J1400-J1399-O1399),""),""),""),""),"")</f>
        <v>#REF!</v>
      </c>
    </row>
    <row r="1400" spans="16:16" s="1" customFormat="1">
      <c r="P1400" s="1" t="e">
        <f>IF(#REF!=#REF!,IF(K1400="Stroke",IF(K1401="Stroke",IF(#REF!=#REF!,IF(Q1400=Q1401,IF((J1401-J1400)&lt;0,1000+J1401-J1400-O1400,J1401-J1400-O1400),""),""),""),""),"")</f>
        <v>#REF!</v>
      </c>
    </row>
    <row r="1401" spans="16:16" s="1" customFormat="1">
      <c r="P1401" s="1" t="e">
        <f>IF(#REF!=#REF!,IF(K1401="Stroke",IF(K1402="Stroke",IF(#REF!=#REF!,IF(Q1401=Q1402,IF((J1402-J1401)&lt;0,1000+J1402-J1401-O1401,J1402-J1401-O1401),""),""),""),""),"")</f>
        <v>#REF!</v>
      </c>
    </row>
    <row r="1402" spans="16:16" s="1" customFormat="1">
      <c r="P1402" s="1" t="e">
        <f>IF(#REF!=#REF!,IF(K1402="Stroke",IF(K1403="Stroke",IF(#REF!=#REF!,IF(Q1402=Q1403,IF((J1403-J1402)&lt;0,1000+J1403-J1402-O1402,J1403-J1402-O1402),""),""),""),""),"")</f>
        <v>#REF!</v>
      </c>
    </row>
    <row r="1403" spans="16:16" s="1" customFormat="1">
      <c r="P1403" s="1" t="e">
        <f>IF(#REF!=#REF!,IF(K1403="Stroke",IF(K1404="Stroke",IF(#REF!=#REF!,IF(Q1403=Q1404,IF((J1404-J1403)&lt;0,1000+J1404-J1403-O1403,J1404-J1403-O1403),""),""),""),""),"")</f>
        <v>#REF!</v>
      </c>
    </row>
    <row r="1404" spans="16:16" s="1" customFormat="1">
      <c r="P1404" s="1" t="e">
        <f>IF(#REF!=#REF!,IF(K1404="Stroke",IF(K1405="Stroke",IF(#REF!=#REF!,IF(Q1404=Q1405,IF((J1405-J1404)&lt;0,1000+J1405-J1404-O1404,J1405-J1404-O1404),""),""),""),""),"")</f>
        <v>#REF!</v>
      </c>
    </row>
    <row r="1405" spans="16:16" s="1" customFormat="1">
      <c r="P1405" s="1" t="e">
        <f>IF(#REF!=#REF!,IF(K1405="Stroke",IF(K1406="Stroke",IF(#REF!=#REF!,IF(Q1405=Q1406,IF((J1406-J1405)&lt;0,1000+J1406-J1405-O1405,J1406-J1405-O1405),""),""),""),""),"")</f>
        <v>#REF!</v>
      </c>
    </row>
    <row r="1406" spans="16:16" s="1" customFormat="1">
      <c r="P1406" s="1" t="e">
        <f>IF(#REF!=#REF!,IF(K1406="Stroke",IF(K1407="Stroke",IF(#REF!=#REF!,IF(Q1406=Q1407,IF((J1407-J1406)&lt;0,1000+J1407-J1406-O1406,J1407-J1406-O1406),""),""),""),""),"")</f>
        <v>#REF!</v>
      </c>
    </row>
    <row r="1407" spans="16:16" s="1" customFormat="1">
      <c r="P1407" s="1" t="e">
        <f>IF(#REF!=#REF!,IF(K1407="Stroke",IF(K1408="Stroke",IF(#REF!=#REF!,IF(Q1407=Q1408,IF((J1408-J1407)&lt;0,1000+J1408-J1407-O1407,J1408-J1407-O1407),""),""),""),""),"")</f>
        <v>#REF!</v>
      </c>
    </row>
    <row r="1408" spans="16:16" s="1" customFormat="1">
      <c r="P1408" s="1" t="e">
        <f>IF(#REF!=#REF!,IF(K1408="Stroke",IF(K1409="Stroke",IF(#REF!=#REF!,IF(Q1408=Q1409,IF((J1409-J1408)&lt;0,1000+J1409-J1408-O1408,J1409-J1408-O1408),""),""),""),""),"")</f>
        <v>#REF!</v>
      </c>
    </row>
    <row r="1409" spans="16:16" s="1" customFormat="1">
      <c r="P1409" s="1" t="e">
        <f>IF(#REF!=#REF!,IF(K1409="Stroke",IF(K1410="Stroke",IF(#REF!=#REF!,IF(Q1409=Q1410,IF((J1410-J1409)&lt;0,1000+J1410-J1409-O1409,J1410-J1409-O1409),""),""),""),""),"")</f>
        <v>#REF!</v>
      </c>
    </row>
    <row r="1410" spans="16:16" s="1" customFormat="1">
      <c r="P1410" s="1" t="e">
        <f>IF(#REF!=#REF!,IF(K1410="Stroke",IF(K1411="Stroke",IF(#REF!=#REF!,IF(Q1410=Q1411,IF((J1411-J1410)&lt;0,1000+J1411-J1410-O1410,J1411-J1410-O1410),""),""),""),""),"")</f>
        <v>#REF!</v>
      </c>
    </row>
    <row r="1411" spans="16:16" s="1" customFormat="1">
      <c r="P1411" s="1" t="e">
        <f>IF(#REF!=#REF!,IF(K1411="Stroke",IF(K1412="Stroke",IF(#REF!=#REF!,IF(Q1411=Q1412,IF((J1412-J1411)&lt;0,1000+J1412-J1411-O1411,J1412-J1411-O1411),""),""),""),""),"")</f>
        <v>#REF!</v>
      </c>
    </row>
    <row r="1412" spans="16:16" s="1" customFormat="1">
      <c r="P1412" s="1" t="e">
        <f>IF(#REF!=#REF!,IF(K1412="Stroke",IF(K1413="Stroke",IF(#REF!=#REF!,IF(Q1412=Q1413,IF((J1413-J1412)&lt;0,1000+J1413-J1412-O1412,J1413-J1412-O1412),""),""),""),""),"")</f>
        <v>#REF!</v>
      </c>
    </row>
    <row r="1413" spans="16:16" s="1" customFormat="1">
      <c r="P1413" s="1" t="e">
        <f>IF(#REF!=#REF!,IF(K1413="Stroke",IF(K1414="Stroke",IF(#REF!=#REF!,IF(Q1413=Q1414,IF((J1414-J1413)&lt;0,1000+J1414-J1413-O1413,J1414-J1413-O1413),""),""),""),""),"")</f>
        <v>#REF!</v>
      </c>
    </row>
    <row r="1414" spans="16:16" s="1" customFormat="1">
      <c r="P1414" s="1" t="e">
        <f>IF(#REF!=#REF!,IF(K1414="Stroke",IF(K1415="Stroke",IF(#REF!=#REF!,IF(Q1414=Q1415,IF((J1415-J1414)&lt;0,1000+J1415-J1414-O1414,J1415-J1414-O1414),""),""),""),""),"")</f>
        <v>#REF!</v>
      </c>
    </row>
    <row r="1415" spans="16:16" s="1" customFormat="1">
      <c r="P1415" s="1" t="e">
        <f>IF(#REF!=#REF!,IF(K1415="Stroke",IF(K1416="Stroke",IF(#REF!=#REF!,IF(Q1415=Q1416,IF((J1416-J1415)&lt;0,1000+J1416-J1415-O1415,J1416-J1415-O1415),""),""),""),""),"")</f>
        <v>#REF!</v>
      </c>
    </row>
    <row r="1416" spans="16:16" s="1" customFormat="1">
      <c r="P1416" s="1" t="e">
        <f>IF(#REF!=#REF!,IF(K1416="Stroke",IF(K1417="Stroke",IF(#REF!=#REF!,IF(Q1416=Q1417,IF((J1417-J1416)&lt;0,1000+J1417-J1416-O1416,J1417-J1416-O1416),""),""),""),""),"")</f>
        <v>#REF!</v>
      </c>
    </row>
    <row r="1417" spans="16:16" s="1" customFormat="1">
      <c r="P1417" s="1" t="e">
        <f>IF(#REF!=#REF!,IF(K1417="Stroke",IF(K1418="Stroke",IF(#REF!=#REF!,IF(Q1417=Q1418,IF((J1418-J1417)&lt;0,1000+J1418-J1417-O1417,J1418-J1417-O1417),""),""),""),""),"")</f>
        <v>#REF!</v>
      </c>
    </row>
    <row r="1418" spans="16:16" s="1" customFormat="1">
      <c r="P1418" s="1" t="e">
        <f>IF(#REF!=#REF!,IF(K1418="Stroke",IF(K1419="Stroke",IF(#REF!=#REF!,IF(Q1418=Q1419,IF((J1419-J1418)&lt;0,1000+J1419-J1418-O1418,J1419-J1418-O1418),""),""),""),""),"")</f>
        <v>#REF!</v>
      </c>
    </row>
    <row r="1419" spans="16:16" s="1" customFormat="1">
      <c r="P1419" s="1" t="e">
        <f>IF(#REF!=#REF!,IF(K1419="Stroke",IF(K1420="Stroke",IF(#REF!=#REF!,IF(Q1419=Q1420,IF((J1420-J1419)&lt;0,1000+J1420-J1419-O1419,J1420-J1419-O1419),""),""),""),""),"")</f>
        <v>#REF!</v>
      </c>
    </row>
    <row r="1420" spans="16:16" s="1" customFormat="1">
      <c r="P1420" s="1" t="e">
        <f>IF(#REF!=#REF!,IF(K1420="Stroke",IF(K1421="Stroke",IF(#REF!=#REF!,IF(Q1420=Q1421,IF((J1421-J1420)&lt;0,1000+J1421-J1420-O1420,J1421-J1420-O1420),""),""),""),""),"")</f>
        <v>#REF!</v>
      </c>
    </row>
    <row r="1421" spans="16:16" s="1" customFormat="1">
      <c r="P1421" s="1" t="e">
        <f>IF(#REF!=#REF!,IF(K1421="Stroke",IF(K1422="Stroke",IF(#REF!=#REF!,IF(Q1421=Q1422,IF((J1422-J1421)&lt;0,1000+J1422-J1421-O1421,J1422-J1421-O1421),""),""),""),""),"")</f>
        <v>#REF!</v>
      </c>
    </row>
    <row r="1422" spans="16:16" s="1" customFormat="1">
      <c r="P1422" s="1" t="e">
        <f>IF(#REF!=#REF!,IF(K1422="Stroke",IF(K1423="Stroke",IF(#REF!=#REF!,IF(Q1422=Q1423,IF((J1423-J1422)&lt;0,1000+J1423-J1422-O1422,J1423-J1422-O1422),""),""),""),""),"")</f>
        <v>#REF!</v>
      </c>
    </row>
    <row r="1423" spans="16:16" s="1" customFormat="1">
      <c r="P1423" s="1" t="e">
        <f>IF(#REF!=#REF!,IF(K1423="Stroke",IF(K1424="Stroke",IF(#REF!=#REF!,IF(Q1423=Q1424,IF((J1424-J1423)&lt;0,1000+J1424-J1423-O1423,J1424-J1423-O1423),""),""),""),""),"")</f>
        <v>#REF!</v>
      </c>
    </row>
    <row r="1424" spans="16:16" s="1" customFormat="1">
      <c r="P1424" s="1" t="e">
        <f>IF(#REF!=#REF!,IF(K1424="Stroke",IF(K1425="Stroke",IF(#REF!=#REF!,IF(Q1424=Q1425,IF((J1425-J1424)&lt;0,1000+J1425-J1424-O1424,J1425-J1424-O1424),""),""),""),""),"")</f>
        <v>#REF!</v>
      </c>
    </row>
    <row r="1425" spans="16:16" s="1" customFormat="1">
      <c r="P1425" s="1" t="e">
        <f>IF(#REF!=#REF!,IF(K1425="Stroke",IF(K1426="Stroke",IF(#REF!=#REF!,IF(Q1425=Q1426,IF((J1426-J1425)&lt;0,1000+J1426-J1425-O1425,J1426-J1425-O1425),""),""),""),""),"")</f>
        <v>#REF!</v>
      </c>
    </row>
    <row r="1426" spans="16:16" s="1" customFormat="1">
      <c r="P1426" s="1" t="e">
        <f>IF(#REF!=#REF!,IF(K1426="Stroke",IF(K1427="Stroke",IF(#REF!=#REF!,IF(Q1426=Q1427,IF((J1427-J1426)&lt;0,1000+J1427-J1426-O1426,J1427-J1426-O1426),""),""),""),""),"")</f>
        <v>#REF!</v>
      </c>
    </row>
    <row r="1427" spans="16:16" s="1" customFormat="1">
      <c r="P1427" s="1" t="e">
        <f>IF(#REF!=#REF!,IF(K1427="Stroke",IF(K1428="Stroke",IF(#REF!=#REF!,IF(Q1427=Q1428,IF((J1428-J1427)&lt;0,1000+J1428-J1427-O1427,J1428-J1427-O1427),""),""),""),""),"")</f>
        <v>#REF!</v>
      </c>
    </row>
    <row r="1428" spans="16:16" s="1" customFormat="1">
      <c r="P1428" s="1" t="e">
        <f>IF(#REF!=#REF!,IF(K1428="Stroke",IF(K1429="Stroke",IF(#REF!=#REF!,IF(Q1428=Q1429,IF((J1429-J1428)&lt;0,1000+J1429-J1428-O1428,J1429-J1428-O1428),""),""),""),""),"")</f>
        <v>#REF!</v>
      </c>
    </row>
    <row r="1429" spans="16:16" s="1" customFormat="1">
      <c r="P1429" s="1" t="e">
        <f>IF(#REF!=#REF!,IF(K1429="Stroke",IF(K1430="Stroke",IF(#REF!=#REF!,IF(Q1429=Q1430,IF((J1430-J1429)&lt;0,1000+J1430-J1429-O1429,J1430-J1429-O1429),""),""),""),""),"")</f>
        <v>#REF!</v>
      </c>
    </row>
    <row r="1430" spans="16:16" s="1" customFormat="1">
      <c r="P1430" s="1" t="e">
        <f>IF(#REF!=#REF!,IF(K1430="Stroke",IF(K1431="Stroke",IF(#REF!=#REF!,IF(Q1430=Q1431,IF((J1431-J1430)&lt;0,1000+J1431-J1430-O1430,J1431-J1430-O1430),""),""),""),""),"")</f>
        <v>#REF!</v>
      </c>
    </row>
    <row r="1431" spans="16:16" s="1" customFormat="1">
      <c r="P1431" s="1" t="e">
        <f>IF(#REF!=#REF!,IF(K1431="Stroke",IF(K1432="Stroke",IF(#REF!=#REF!,IF(Q1431=Q1432,IF((J1432-J1431)&lt;0,1000+J1432-J1431-O1431,J1432-J1431-O1431),""),""),""),""),"")</f>
        <v>#REF!</v>
      </c>
    </row>
    <row r="1432" spans="16:16" s="1" customFormat="1">
      <c r="P1432" s="1" t="e">
        <f>IF(#REF!=#REF!,IF(K1432="Stroke",IF(K1433="Stroke",IF(#REF!=#REF!,IF(Q1432=Q1433,IF((J1433-J1432)&lt;0,1000+J1433-J1432-O1432,J1433-J1432-O1432),""),""),""),""),"")</f>
        <v>#REF!</v>
      </c>
    </row>
    <row r="1433" spans="16:16" s="1" customFormat="1">
      <c r="P1433" s="1" t="e">
        <f>IF(#REF!=#REF!,IF(K1433="Stroke",IF(K1434="Stroke",IF(#REF!=#REF!,IF(Q1433=Q1434,IF((J1434-J1433)&lt;0,1000+J1434-J1433-O1433,J1434-J1433-O1433),""),""),""),""),"")</f>
        <v>#REF!</v>
      </c>
    </row>
    <row r="1434" spans="16:16" s="1" customFormat="1">
      <c r="P1434" s="1" t="e">
        <f>IF(#REF!=#REF!,IF(K1434="Stroke",IF(K1435="Stroke",IF(#REF!=#REF!,IF(Q1434=Q1435,IF((J1435-J1434)&lt;0,1000+J1435-J1434-O1434,J1435-J1434-O1434),""),""),""),""),"")</f>
        <v>#REF!</v>
      </c>
    </row>
    <row r="1435" spans="16:16" s="1" customFormat="1">
      <c r="P1435" s="1" t="e">
        <f>IF(#REF!=#REF!,IF(K1435="Stroke",IF(K1436="Stroke",IF(#REF!=#REF!,IF(Q1435=Q1436,IF((J1436-J1435)&lt;0,1000+J1436-J1435-O1435,J1436-J1435-O1435),""),""),""),""),"")</f>
        <v>#REF!</v>
      </c>
    </row>
    <row r="1436" spans="16:16" s="1" customFormat="1">
      <c r="P1436" s="1" t="e">
        <f>IF(#REF!=#REF!,IF(K1436="Stroke",IF(K1437="Stroke",IF(#REF!=#REF!,IF(Q1436=Q1437,IF((J1437-J1436)&lt;0,1000+J1437-J1436-O1436,J1437-J1436-O1436),""),""),""),""),"")</f>
        <v>#REF!</v>
      </c>
    </row>
    <row r="1437" spans="16:16" s="1" customFormat="1">
      <c r="P1437" s="1" t="e">
        <f>IF(#REF!=#REF!,IF(K1437="Stroke",IF(K1438="Stroke",IF(#REF!=#REF!,IF(Q1437=Q1438,IF((J1438-J1437)&lt;0,1000+J1438-J1437-O1437,J1438-J1437-O1437),""),""),""),""),"")</f>
        <v>#REF!</v>
      </c>
    </row>
    <row r="1438" spans="16:16" s="1" customFormat="1">
      <c r="P1438" s="1" t="e">
        <f>IF(#REF!=#REF!,IF(K1438="Stroke",IF(K1439="Stroke",IF(#REF!=#REF!,IF(Q1438=Q1439,IF((J1439-J1438)&lt;0,1000+J1439-J1438-O1438,J1439-J1438-O1438),""),""),""),""),"")</f>
        <v>#REF!</v>
      </c>
    </row>
    <row r="1439" spans="16:16" s="1" customFormat="1">
      <c r="P1439" s="1" t="e">
        <f>IF(#REF!=#REF!,IF(K1439="Stroke",IF(K1440="Stroke",IF(#REF!=#REF!,IF(Q1439=Q1440,IF((J1440-J1439)&lt;0,1000+J1440-J1439-O1439,J1440-J1439-O1439),""),""),""),""),"")</f>
        <v>#REF!</v>
      </c>
    </row>
    <row r="1440" spans="16:16" s="1" customFormat="1">
      <c r="P1440" s="1" t="e">
        <f>IF(#REF!=#REF!,IF(K1440="Stroke",IF(K1441="Stroke",IF(#REF!=#REF!,IF(Q1440=Q1441,IF((J1441-J1440)&lt;0,1000+J1441-J1440-O1440,J1441-J1440-O1440),""),""),""),""),"")</f>
        <v>#REF!</v>
      </c>
    </row>
    <row r="1441" spans="16:16" s="1" customFormat="1">
      <c r="P1441" s="1" t="e">
        <f>IF(#REF!=#REF!,IF(K1441="Stroke",IF(K1442="Stroke",IF(#REF!=#REF!,IF(Q1441=Q1442,IF((J1442-J1441)&lt;0,1000+J1442-J1441-O1441,J1442-J1441-O1441),""),""),""),""),"")</f>
        <v>#REF!</v>
      </c>
    </row>
    <row r="1442" spans="16:16" s="1" customFormat="1">
      <c r="P1442" s="1" t="e">
        <f>IF(#REF!=#REF!,IF(K1442="Stroke",IF(K1443="Stroke",IF(#REF!=#REF!,IF(Q1442=Q1443,IF((J1443-J1442)&lt;0,1000+J1443-J1442-O1442,J1443-J1442-O1442),""),""),""),""),"")</f>
        <v>#REF!</v>
      </c>
    </row>
    <row r="1443" spans="16:16" s="1" customFormat="1">
      <c r="P1443" s="1" t="e">
        <f>IF(#REF!=#REF!,IF(K1443="Stroke",IF(K1444="Stroke",IF(#REF!=#REF!,IF(Q1443=Q1444,IF((J1444-J1443)&lt;0,1000+J1444-J1443-O1443,J1444-J1443-O1443),""),""),""),""),"")</f>
        <v>#REF!</v>
      </c>
    </row>
    <row r="1444" spans="16:16" s="1" customFormat="1">
      <c r="P1444" s="1" t="e">
        <f>IF(#REF!=#REF!,IF(K1444="Stroke",IF(K1445="Stroke",IF(#REF!=#REF!,IF(Q1444=Q1445,IF((J1445-J1444)&lt;0,1000+J1445-J1444-O1444,J1445-J1444-O1444),""),""),""),""),"")</f>
        <v>#REF!</v>
      </c>
    </row>
    <row r="1445" spans="16:16" s="1" customFormat="1">
      <c r="P1445" s="1" t="e">
        <f>IF(#REF!=#REF!,IF(K1445="Stroke",IF(K1446="Stroke",IF(#REF!=#REF!,IF(Q1445=Q1446,IF((J1446-J1445)&lt;0,1000+J1446-J1445-O1445,J1446-J1445-O1445),""),""),""),""),"")</f>
        <v>#REF!</v>
      </c>
    </row>
    <row r="1446" spans="16:16" s="1" customFormat="1">
      <c r="P1446" s="1" t="e">
        <f>IF(#REF!=#REF!,IF(K1446="Stroke",IF(K1447="Stroke",IF(#REF!=#REF!,IF(Q1446=Q1447,IF((J1447-J1446)&lt;0,1000+J1447-J1446-O1446,J1447-J1446-O1446),""),""),""),""),"")</f>
        <v>#REF!</v>
      </c>
    </row>
    <row r="1447" spans="16:16" s="1" customFormat="1">
      <c r="P1447" s="1" t="e">
        <f>IF(#REF!=#REF!,IF(K1447="Stroke",IF(K1448="Stroke",IF(#REF!=#REF!,IF(Q1447=Q1448,IF((J1448-J1447)&lt;0,1000+J1448-J1447-O1447,J1448-J1447-O1447),""),""),""),""),"")</f>
        <v>#REF!</v>
      </c>
    </row>
    <row r="1448" spans="16:16" s="1" customFormat="1">
      <c r="P1448" s="1" t="e">
        <f>IF(#REF!=#REF!,IF(K1448="Stroke",IF(K1449="Stroke",IF(#REF!=#REF!,IF(Q1448=Q1449,IF((J1449-J1448)&lt;0,1000+J1449-J1448-O1448,J1449-J1448-O1448),""),""),""),""),"")</f>
        <v>#REF!</v>
      </c>
    </row>
    <row r="1449" spans="16:16" s="1" customFormat="1">
      <c r="P1449" s="1" t="e">
        <f>IF(#REF!=#REF!,IF(K1449="Stroke",IF(K1450="Stroke",IF(#REF!=#REF!,IF(Q1449=Q1450,IF((J1450-J1449)&lt;0,1000+J1450-J1449-O1449,J1450-J1449-O1449),""),""),""),""),"")</f>
        <v>#REF!</v>
      </c>
    </row>
    <row r="1450" spans="16:16" s="1" customFormat="1">
      <c r="P1450" s="1" t="e">
        <f>IF(#REF!=#REF!,IF(K1450="Stroke",IF(K1451="Stroke",IF(#REF!=#REF!,IF(Q1450=Q1451,IF((J1451-J1450)&lt;0,1000+J1451-J1450-O1450,J1451-J1450-O1450),""),""),""),""),"")</f>
        <v>#REF!</v>
      </c>
    </row>
    <row r="1451" spans="16:16" s="1" customFormat="1">
      <c r="P1451" s="1" t="e">
        <f>IF(#REF!=#REF!,IF(K1451="Stroke",IF(K1452="Stroke",IF(#REF!=#REF!,IF(Q1451=Q1452,IF((J1452-J1451)&lt;0,1000+J1452-J1451-O1451,J1452-J1451-O1451),""),""),""),""),"")</f>
        <v>#REF!</v>
      </c>
    </row>
    <row r="1452" spans="16:16" s="1" customFormat="1">
      <c r="P1452" s="1" t="e">
        <f>IF(#REF!=#REF!,IF(K1452="Stroke",IF(K1453="Stroke",IF(#REF!=#REF!,IF(Q1452=Q1453,IF((J1453-J1452)&lt;0,1000+J1453-J1452-O1452,J1453-J1452-O1452),""),""),""),""),"")</f>
        <v>#REF!</v>
      </c>
    </row>
    <row r="1453" spans="16:16" s="1" customFormat="1">
      <c r="P1453" s="1" t="e">
        <f>IF(#REF!=#REF!,IF(K1453="Stroke",IF(K1454="Stroke",IF(#REF!=#REF!,IF(Q1453=Q1454,IF((J1454-J1453)&lt;0,1000+J1454-J1453-O1453,J1454-J1453-O1453),""),""),""),""),"")</f>
        <v>#REF!</v>
      </c>
    </row>
    <row r="1454" spans="16:16" s="1" customFormat="1">
      <c r="P1454" s="1" t="e">
        <f>IF(#REF!=#REF!,IF(K1454="Stroke",IF(K1455="Stroke",IF(#REF!=#REF!,IF(Q1454=Q1455,IF((J1455-J1454)&lt;0,1000+J1455-J1454-O1454,J1455-J1454-O1454),""),""),""),""),"")</f>
        <v>#REF!</v>
      </c>
    </row>
    <row r="1455" spans="16:16" s="1" customFormat="1">
      <c r="P1455" s="1" t="e">
        <f>IF(#REF!=#REF!,IF(K1455="Stroke",IF(K1456="Stroke",IF(#REF!=#REF!,IF(Q1455=Q1456,IF((J1456-J1455)&lt;0,1000+J1456-J1455-O1455,J1456-J1455-O1455),""),""),""),""),"")</f>
        <v>#REF!</v>
      </c>
    </row>
    <row r="1456" spans="16:16" s="1" customFormat="1">
      <c r="P1456" s="1" t="e">
        <f>IF(#REF!=#REF!,IF(K1456="Stroke",IF(K1457="Stroke",IF(#REF!=#REF!,IF(Q1456=Q1457,IF((J1457-J1456)&lt;0,1000+J1457-J1456-O1456,J1457-J1456-O1456),""),""),""),""),"")</f>
        <v>#REF!</v>
      </c>
    </row>
    <row r="1457" spans="16:16" s="1" customFormat="1">
      <c r="P1457" s="1" t="e">
        <f>IF(#REF!=#REF!,IF(K1457="Stroke",IF(K1458="Stroke",IF(#REF!=#REF!,IF(Q1457=Q1458,IF((J1458-J1457)&lt;0,1000+J1458-J1457-O1457,J1458-J1457-O1457),""),""),""),""),"")</f>
        <v>#REF!</v>
      </c>
    </row>
    <row r="1458" spans="16:16" s="1" customFormat="1">
      <c r="P1458" s="1" t="e">
        <f>IF(#REF!=#REF!,IF(K1458="Stroke",IF(K1459="Stroke",IF(#REF!=#REF!,IF(Q1458=Q1459,IF((J1459-J1458)&lt;0,1000+J1459-J1458-O1458,J1459-J1458-O1458),""),""),""),""),"")</f>
        <v>#REF!</v>
      </c>
    </row>
    <row r="1459" spans="16:16" s="1" customFormat="1">
      <c r="P1459" s="1" t="e">
        <f>IF(#REF!=#REF!,IF(K1459="Stroke",IF(K1460="Stroke",IF(#REF!=#REF!,IF(Q1459=Q1460,IF((J1460-J1459)&lt;0,1000+J1460-J1459-O1459,J1460-J1459-O1459),""),""),""),""),"")</f>
        <v>#REF!</v>
      </c>
    </row>
    <row r="1460" spans="16:16" s="1" customFormat="1">
      <c r="P1460" s="1" t="e">
        <f>IF(#REF!=#REF!,IF(K1460="Stroke",IF(K1461="Stroke",IF(#REF!=#REF!,IF(Q1460=Q1461,IF((J1461-J1460)&lt;0,1000+J1461-J1460-O1460,J1461-J1460-O1460),""),""),""),""),"")</f>
        <v>#REF!</v>
      </c>
    </row>
    <row r="1461" spans="16:16" s="1" customFormat="1">
      <c r="P1461" s="1" t="e">
        <f>IF(#REF!=#REF!,IF(K1461="Stroke",IF(K1462="Stroke",IF(#REF!=#REF!,IF(Q1461=Q1462,IF((J1462-J1461)&lt;0,1000+J1462-J1461-O1461,J1462-J1461-O1461),""),""),""),""),"")</f>
        <v>#REF!</v>
      </c>
    </row>
    <row r="1462" spans="16:16" s="1" customFormat="1">
      <c r="P1462" s="1" t="e">
        <f>IF(#REF!=#REF!,IF(K1462="Stroke",IF(K1463="Stroke",IF(#REF!=#REF!,IF(Q1462=Q1463,IF((J1463-J1462)&lt;0,1000+J1463-J1462-O1462,J1463-J1462-O1462),""),""),""),""),"")</f>
        <v>#REF!</v>
      </c>
    </row>
    <row r="1463" spans="16:16" s="1" customFormat="1">
      <c r="P1463" s="1" t="e">
        <f>IF(#REF!=#REF!,IF(K1463="Stroke",IF(K1464="Stroke",IF(#REF!=#REF!,IF(Q1463=Q1464,IF((J1464-J1463)&lt;0,1000+J1464-J1463-O1463,J1464-J1463-O1463),""),""),""),""),"")</f>
        <v>#REF!</v>
      </c>
    </row>
    <row r="1464" spans="16:16" s="1" customFormat="1">
      <c r="P1464" s="1" t="e">
        <f>IF(#REF!=#REF!,IF(K1464="Stroke",IF(K1465="Stroke",IF(#REF!=#REF!,IF(Q1464=Q1465,IF((J1465-J1464)&lt;0,1000+J1465-J1464-O1464,J1465-J1464-O1464),""),""),""),""),"")</f>
        <v>#REF!</v>
      </c>
    </row>
    <row r="1465" spans="16:16" s="1" customFormat="1">
      <c r="P1465" s="1" t="e">
        <f>IF(#REF!=#REF!,IF(K1465="Stroke",IF(K1466="Stroke",IF(#REF!=#REF!,IF(Q1465=Q1466,IF((J1466-J1465)&lt;0,1000+J1466-J1465-O1465,J1466-J1465-O1465),""),""),""),""),"")</f>
        <v>#REF!</v>
      </c>
    </row>
    <row r="1466" spans="16:16" s="1" customFormat="1">
      <c r="P1466" s="1" t="e">
        <f>IF(#REF!=#REF!,IF(K1466="Stroke",IF(K1467="Stroke",IF(#REF!=#REF!,IF(Q1466=Q1467,IF((J1467-J1466)&lt;0,1000+J1467-J1466-O1466,J1467-J1466-O1466),""),""),""),""),"")</f>
        <v>#REF!</v>
      </c>
    </row>
    <row r="1467" spans="16:16" s="1" customFormat="1">
      <c r="P1467" s="1" t="e">
        <f>IF(#REF!=#REF!,IF(K1467="Stroke",IF(K1468="Stroke",IF(#REF!=#REF!,IF(Q1467=Q1468,IF((J1468-J1467)&lt;0,1000+J1468-J1467-O1467,J1468-J1467-O1467),""),""),""),""),"")</f>
        <v>#REF!</v>
      </c>
    </row>
    <row r="1468" spans="16:16" s="1" customFormat="1">
      <c r="P1468" s="1" t="e">
        <f>IF(#REF!=#REF!,IF(K1468="Stroke",IF(K1469="Stroke",IF(#REF!=#REF!,IF(Q1468=Q1469,IF((J1469-J1468)&lt;0,1000+J1469-J1468-O1468,J1469-J1468-O1468),""),""),""),""),"")</f>
        <v>#REF!</v>
      </c>
    </row>
    <row r="1469" spans="16:16" s="1" customFormat="1">
      <c r="P1469" s="1" t="e">
        <f>IF(#REF!=#REF!,IF(K1469="Stroke",IF(K1470="Stroke",IF(#REF!=#REF!,IF(Q1469=Q1470,IF((J1470-J1469)&lt;0,1000+J1470-J1469-O1469,J1470-J1469-O1469),""),""),""),""),"")</f>
        <v>#REF!</v>
      </c>
    </row>
    <row r="1470" spans="16:16" s="1" customFormat="1">
      <c r="P1470" s="1" t="e">
        <f>IF(#REF!=#REF!,IF(K1470="Stroke",IF(K1471="Stroke",IF(#REF!=#REF!,IF(Q1470=Q1471,IF((J1471-J1470)&lt;0,1000+J1471-J1470-O1470,J1471-J1470-O1470),""),""),""),""),"")</f>
        <v>#REF!</v>
      </c>
    </row>
    <row r="1471" spans="16:16" s="1" customFormat="1">
      <c r="P1471" s="1" t="e">
        <f>IF(#REF!=#REF!,IF(K1471="Stroke",IF(K1472="Stroke",IF(#REF!=#REF!,IF(Q1471=Q1472,IF((J1472-J1471)&lt;0,1000+J1472-J1471-O1471,J1472-J1471-O1471),""),""),""),""),"")</f>
        <v>#REF!</v>
      </c>
    </row>
    <row r="1472" spans="16:16" s="1" customFormat="1">
      <c r="P1472" s="1" t="e">
        <f>IF(#REF!=#REF!,IF(K1472="Stroke",IF(K1473="Stroke",IF(#REF!=#REF!,IF(Q1472=Q1473,IF((J1473-J1472)&lt;0,1000+J1473-J1472-O1472,J1473-J1472-O1472),""),""),""),""),"")</f>
        <v>#REF!</v>
      </c>
    </row>
    <row r="1473" spans="16:16" s="1" customFormat="1">
      <c r="P1473" s="1" t="e">
        <f>IF(#REF!=#REF!,IF(K1473="Stroke",IF(K1474="Stroke",IF(#REF!=#REF!,IF(Q1473=Q1474,IF((J1474-J1473)&lt;0,1000+J1474-J1473-O1473,J1474-J1473-O1473),""),""),""),""),"")</f>
        <v>#REF!</v>
      </c>
    </row>
    <row r="1474" spans="16:16" s="1" customFormat="1">
      <c r="P1474" s="1" t="e">
        <f>IF(#REF!=#REF!,IF(K1474="Stroke",IF(K1475="Stroke",IF(#REF!=#REF!,IF(Q1474=Q1475,IF((J1475-J1474)&lt;0,1000+J1475-J1474-O1474,J1475-J1474-O1474),""),""),""),""),"")</f>
        <v>#REF!</v>
      </c>
    </row>
    <row r="1475" spans="16:16" s="1" customFormat="1">
      <c r="P1475" s="1" t="e">
        <f>IF(#REF!=#REF!,IF(K1475="Stroke",IF(K1476="Stroke",IF(#REF!=#REF!,IF(Q1475=Q1476,IF((J1476-J1475)&lt;0,1000+J1476-J1475-O1475,J1476-J1475-O1475),""),""),""),""),"")</f>
        <v>#REF!</v>
      </c>
    </row>
    <row r="1476" spans="16:16" s="1" customFormat="1">
      <c r="P1476" s="1" t="e">
        <f>IF(#REF!=#REF!,IF(K1476="Stroke",IF(K1477="Stroke",IF(#REF!=#REF!,IF(Q1476=Q1477,IF((J1477-J1476)&lt;0,1000+J1477-J1476-O1476,J1477-J1476-O1476),""),""),""),""),"")</f>
        <v>#REF!</v>
      </c>
    </row>
    <row r="1477" spans="16:16" s="1" customFormat="1">
      <c r="P1477" s="1" t="e">
        <f>IF(#REF!=#REF!,IF(K1477="Stroke",IF(K1478="Stroke",IF(#REF!=#REF!,IF(Q1477=Q1478,IF((J1478-J1477)&lt;0,1000+J1478-J1477-O1477,J1478-J1477-O1477),""),""),""),""),"")</f>
        <v>#REF!</v>
      </c>
    </row>
    <row r="1478" spans="16:16" s="1" customFormat="1">
      <c r="P1478" s="1" t="e">
        <f>IF(#REF!=#REF!,IF(K1478="Stroke",IF(K1479="Stroke",IF(#REF!=#REF!,IF(Q1478=Q1479,IF((J1479-J1478)&lt;0,1000+J1479-J1478-O1478,J1479-J1478-O1478),""),""),""),""),"")</f>
        <v>#REF!</v>
      </c>
    </row>
    <row r="1479" spans="16:16" s="1" customFormat="1">
      <c r="P1479" s="1" t="e">
        <f>IF(#REF!=#REF!,IF(K1479="Stroke",IF(K1480="Stroke",IF(#REF!=#REF!,IF(Q1479=Q1480,IF((J1480-J1479)&lt;0,1000+J1480-J1479-O1479,J1480-J1479-O1479),""),""),""),""),"")</f>
        <v>#REF!</v>
      </c>
    </row>
    <row r="1480" spans="16:16" s="1" customFormat="1">
      <c r="P1480" s="1" t="e">
        <f>IF(#REF!=#REF!,IF(K1480="Stroke",IF(K1481="Stroke",IF(#REF!=#REF!,IF(Q1480=Q1481,IF((J1481-J1480)&lt;0,1000+J1481-J1480-O1480,J1481-J1480-O1480),""),""),""),""),"")</f>
        <v>#REF!</v>
      </c>
    </row>
    <row r="1481" spans="16:16" s="1" customFormat="1">
      <c r="P1481" s="1" t="e">
        <f>IF(#REF!=#REF!,IF(K1481="Stroke",IF(K1482="Stroke",IF(#REF!=#REF!,IF(Q1481=Q1482,IF((J1482-J1481)&lt;0,1000+J1482-J1481-O1481,J1482-J1481-O1481),""),""),""),""),"")</f>
        <v>#REF!</v>
      </c>
    </row>
    <row r="1482" spans="16:16" s="1" customFormat="1">
      <c r="P1482" s="1" t="e">
        <f>IF(#REF!=#REF!,IF(K1482="Stroke",IF(K1483="Stroke",IF(#REF!=#REF!,IF(Q1482=Q1483,IF((J1483-J1482)&lt;0,1000+J1483-J1482-O1482,J1483-J1482-O1482),""),""),""),""),"")</f>
        <v>#REF!</v>
      </c>
    </row>
    <row r="1483" spans="16:16" s="1" customFormat="1">
      <c r="P1483" s="1" t="e">
        <f>IF(#REF!=#REF!,IF(K1483="Stroke",IF(K1484="Stroke",IF(#REF!=#REF!,IF(Q1483=Q1484,IF((J1484-J1483)&lt;0,1000+J1484-J1483-O1483,J1484-J1483-O1483),""),""),""),""),"")</f>
        <v>#REF!</v>
      </c>
    </row>
    <row r="1484" spans="16:16" s="1" customFormat="1">
      <c r="P1484" s="1" t="e">
        <f>IF(#REF!=#REF!,IF(K1484="Stroke",IF(K1485="Stroke",IF(#REF!=#REF!,IF(Q1484=Q1485,IF((J1485-J1484)&lt;0,1000+J1485-J1484-O1484,J1485-J1484-O1484),""),""),""),""),"")</f>
        <v>#REF!</v>
      </c>
    </row>
    <row r="1485" spans="16:16" s="1" customFormat="1">
      <c r="P1485" s="1" t="e">
        <f>IF(#REF!=#REF!,IF(K1485="Stroke",IF(K1486="Stroke",IF(#REF!=#REF!,IF(Q1485=Q1486,IF((J1486-J1485)&lt;0,1000+J1486-J1485-O1485,J1486-J1485-O1485),""),""),""),""),"")</f>
        <v>#REF!</v>
      </c>
    </row>
    <row r="1486" spans="16:16" s="1" customFormat="1">
      <c r="P1486" s="1" t="e">
        <f>IF(#REF!=#REF!,IF(K1486="Stroke",IF(K1487="Stroke",IF(#REF!=#REF!,IF(Q1486=Q1487,IF((J1487-J1486)&lt;0,1000+J1487-J1486-O1486,J1487-J1486-O1486),""),""),""),""),"")</f>
        <v>#REF!</v>
      </c>
    </row>
    <row r="1487" spans="16:16" s="1" customFormat="1">
      <c r="P1487" s="1" t="e">
        <f>IF(#REF!=#REF!,IF(K1487="Stroke",IF(K1488="Stroke",IF(#REF!=#REF!,IF(Q1487=Q1488,IF((J1488-J1487)&lt;0,1000+J1488-J1487-O1487,J1488-J1487-O1487),""),""),""),""),"")</f>
        <v>#REF!</v>
      </c>
    </row>
    <row r="1488" spans="16:16" s="1" customFormat="1">
      <c r="P1488" s="1" t="e">
        <f>IF(#REF!=#REF!,IF(K1488="Stroke",IF(K1489="Stroke",IF(#REF!=#REF!,IF(Q1488=Q1489,IF((J1489-J1488)&lt;0,1000+J1489-J1488-O1488,J1489-J1488-O1488),""),""),""),""),"")</f>
        <v>#REF!</v>
      </c>
    </row>
    <row r="1489" spans="16:16" s="1" customFormat="1">
      <c r="P1489" s="1" t="e">
        <f>IF(#REF!=#REF!,IF(K1489="Stroke",IF(K1490="Stroke",IF(#REF!=#REF!,IF(Q1489=Q1490,IF((J1490-J1489)&lt;0,1000+J1490-J1489-O1489,J1490-J1489-O1489),""),""),""),""),"")</f>
        <v>#REF!</v>
      </c>
    </row>
    <row r="1490" spans="16:16" s="1" customFormat="1">
      <c r="P1490" s="1" t="e">
        <f>IF(#REF!=#REF!,IF(K1490="Stroke",IF(K1491="Stroke",IF(#REF!=#REF!,IF(Q1490=Q1491,IF((J1491-J1490)&lt;0,1000+J1491-J1490-O1490,J1491-J1490-O1490),""),""),""),""),"")</f>
        <v>#REF!</v>
      </c>
    </row>
    <row r="1491" spans="16:16" s="1" customFormat="1">
      <c r="P1491" s="1" t="e">
        <f>IF(#REF!=#REF!,IF(K1491="Stroke",IF(K1492="Stroke",IF(#REF!=#REF!,IF(Q1491=Q1492,IF((J1492-J1491)&lt;0,1000+J1492-J1491-O1491,J1492-J1491-O1491),""),""),""),""),"")</f>
        <v>#REF!</v>
      </c>
    </row>
    <row r="1492" spans="16:16" s="1" customFormat="1">
      <c r="P1492" s="1" t="e">
        <f>IF(#REF!=#REF!,IF(K1492="Stroke",IF(K1493="Stroke",IF(#REF!=#REF!,IF(Q1492=Q1493,IF((J1493-J1492)&lt;0,1000+J1493-J1492-O1492,J1493-J1492-O1492),""),""),""),""),"")</f>
        <v>#REF!</v>
      </c>
    </row>
    <row r="1493" spans="16:16" s="1" customFormat="1">
      <c r="P1493" s="1" t="e">
        <f>IF(#REF!=#REF!,IF(K1493="Stroke",IF(K1494="Stroke",IF(#REF!=#REF!,IF(Q1493=Q1494,IF((J1494-J1493)&lt;0,1000+J1494-J1493-O1493,J1494-J1493-O1493),""),""),""),""),"")</f>
        <v>#REF!</v>
      </c>
    </row>
    <row r="1494" spans="16:16" s="1" customFormat="1">
      <c r="P1494" s="1" t="e">
        <f>IF(#REF!=#REF!,IF(K1494="Stroke",IF(K1495="Stroke",IF(#REF!=#REF!,IF(Q1494=Q1495,IF((J1495-J1494)&lt;0,1000+J1495-J1494-O1494,J1495-J1494-O1494),""),""),""),""),"")</f>
        <v>#REF!</v>
      </c>
    </row>
    <row r="1495" spans="16:16" s="1" customFormat="1">
      <c r="P1495" s="1" t="e">
        <f>IF(#REF!=#REF!,IF(K1495="Stroke",IF(K1496="Stroke",IF(#REF!=#REF!,IF(Q1495=Q1496,IF((J1496-J1495)&lt;0,1000+J1496-J1495-O1495,J1496-J1495-O1495),""),""),""),""),"")</f>
        <v>#REF!</v>
      </c>
    </row>
    <row r="1496" spans="16:16" s="1" customFormat="1">
      <c r="P1496" s="1" t="e">
        <f>IF(#REF!=#REF!,IF(K1496="Stroke",IF(K1497="Stroke",IF(#REF!=#REF!,IF(Q1496=Q1497,IF((J1497-J1496)&lt;0,1000+J1497-J1496-O1496,J1497-J1496-O1496),""),""),""),""),"")</f>
        <v>#REF!</v>
      </c>
    </row>
    <row r="1497" spans="16:16" s="1" customFormat="1">
      <c r="P1497" s="1" t="e">
        <f>IF(#REF!=#REF!,IF(K1497="Stroke",IF(K1498="Stroke",IF(#REF!=#REF!,IF(Q1497=Q1498,IF((J1498-J1497)&lt;0,1000+J1498-J1497-O1497,J1498-J1497-O1497),""),""),""),""),"")</f>
        <v>#REF!</v>
      </c>
    </row>
    <row r="1498" spans="16:16" s="1" customFormat="1">
      <c r="P1498" s="1" t="e">
        <f>IF(#REF!=#REF!,IF(K1498="Stroke",IF(K1499="Stroke",IF(#REF!=#REF!,IF(Q1498=Q1499,IF((J1499-J1498)&lt;0,1000+J1499-J1498-O1498,J1499-J1498-O1498),""),""),""),""),"")</f>
        <v>#REF!</v>
      </c>
    </row>
    <row r="1499" spans="16:16" s="1" customFormat="1">
      <c r="P1499" s="1" t="e">
        <f>IF(#REF!=#REF!,IF(K1499="Stroke",IF(K1500="Stroke",IF(#REF!=#REF!,IF(Q1499=Q1500,IF((J1500-J1499)&lt;0,1000+J1500-J1499-O1499,J1500-J1499-O1499),""),""),""),""),"")</f>
        <v>#REF!</v>
      </c>
    </row>
    <row r="1500" spans="16:16" s="1" customFormat="1">
      <c r="P1500" s="1" t="e">
        <f>IF(#REF!=#REF!,IF(K1500="Stroke",IF(K1501="Stroke",IF(#REF!=#REF!,IF(Q1500=Q1501,IF((J1501-J1500)&lt;0,1000+J1501-J1500-O1500,J1501-J1500-O1500),""),""),""),""),"")</f>
        <v>#REF!</v>
      </c>
    </row>
    <row r="1501" spans="16:16" s="1" customFormat="1">
      <c r="P1501" s="1" t="e">
        <f>IF(#REF!=#REF!,IF(K1501="Stroke",IF(K1502="Stroke",IF(#REF!=#REF!,IF(Q1501=Q1502,IF((J1502-J1501)&lt;0,1000+J1502-J1501-O1501,J1502-J1501-O1501),""),""),""),""),"")</f>
        <v>#REF!</v>
      </c>
    </row>
    <row r="1502" spans="16:16" s="1" customFormat="1">
      <c r="P1502" s="1" t="e">
        <f>IF(#REF!=#REF!,IF(K1502="Stroke",IF(K1503="Stroke",IF(#REF!=#REF!,IF(Q1502=Q1503,IF((J1503-J1502)&lt;0,1000+J1503-J1502-O1502,J1503-J1502-O1502),""),""),""),""),"")</f>
        <v>#REF!</v>
      </c>
    </row>
    <row r="1503" spans="16:16" s="1" customFormat="1">
      <c r="P1503" s="1" t="e">
        <f>IF(#REF!=#REF!,IF(K1503="Stroke",IF(K1504="Stroke",IF(#REF!=#REF!,IF(Q1503=Q1504,IF((J1504-J1503)&lt;0,1000+J1504-J1503-O1503,J1504-J1503-O1503),""),""),""),""),"")</f>
        <v>#REF!</v>
      </c>
    </row>
    <row r="1504" spans="16:16" s="1" customFormat="1">
      <c r="P1504" s="1" t="e">
        <f>IF(#REF!=#REF!,IF(K1504="Stroke",IF(K1505="Stroke",IF(#REF!=#REF!,IF(Q1504=Q1505,IF((J1505-J1504)&lt;0,1000+J1505-J1504-O1504,J1505-J1504-O1504),""),""),""),""),"")</f>
        <v>#REF!</v>
      </c>
    </row>
    <row r="1505" spans="16:16" s="1" customFormat="1">
      <c r="P1505" s="1" t="e">
        <f>IF(#REF!=#REF!,IF(K1505="Stroke",IF(K1506="Stroke",IF(#REF!=#REF!,IF(Q1505=Q1506,IF((J1506-J1505)&lt;0,1000+J1506-J1505-O1505,J1506-J1505-O1505),""),""),""),""),"")</f>
        <v>#REF!</v>
      </c>
    </row>
    <row r="1506" spans="16:16" s="1" customFormat="1">
      <c r="P1506" s="1" t="e">
        <f>IF(#REF!=#REF!,IF(K1506="Stroke",IF(K1507="Stroke",IF(#REF!=#REF!,IF(Q1506=Q1507,IF((J1507-J1506)&lt;0,1000+J1507-J1506-O1506,J1507-J1506-O1506),""),""),""),""),"")</f>
        <v>#REF!</v>
      </c>
    </row>
    <row r="1507" spans="16:16" s="1" customFormat="1">
      <c r="P1507" s="1" t="e">
        <f>IF(#REF!=#REF!,IF(K1507="Stroke",IF(K1508="Stroke",IF(#REF!=#REF!,IF(Q1507=Q1508,IF((J1508-J1507)&lt;0,1000+J1508-J1507-O1507,J1508-J1507-O1507),""),""),""),""),"")</f>
        <v>#REF!</v>
      </c>
    </row>
    <row r="1508" spans="16:16" s="1" customFormat="1">
      <c r="P1508" s="1" t="e">
        <f>IF(#REF!=#REF!,IF(K1508="Stroke",IF(K1509="Stroke",IF(#REF!=#REF!,IF(Q1508=Q1509,IF((J1509-J1508)&lt;0,1000+J1509-J1508-O1508,J1509-J1508-O1508),""),""),""),""),"")</f>
        <v>#REF!</v>
      </c>
    </row>
    <row r="1509" spans="16:16" s="1" customFormat="1">
      <c r="P1509" s="1" t="e">
        <f>IF(#REF!=#REF!,IF(K1509="Stroke",IF(K1510="Stroke",IF(#REF!=#REF!,IF(Q1509=Q1510,IF((J1510-J1509)&lt;0,1000+J1510-J1509-O1509,J1510-J1509-O1509),""),""),""),""),"")</f>
        <v>#REF!</v>
      </c>
    </row>
    <row r="1510" spans="16:16" s="1" customFormat="1">
      <c r="P1510" s="1" t="e">
        <f>IF(#REF!=#REF!,IF(K1510="Stroke",IF(K1511="Stroke",IF(#REF!=#REF!,IF(Q1510=Q1511,IF((J1511-J1510)&lt;0,1000+J1511-J1510-O1510,J1511-J1510-O1510),""),""),""),""),"")</f>
        <v>#REF!</v>
      </c>
    </row>
    <row r="1511" spans="16:16" s="1" customFormat="1">
      <c r="P1511" s="1" t="e">
        <f>IF(#REF!=#REF!,IF(K1511="Stroke",IF(K1512="Stroke",IF(#REF!=#REF!,IF(Q1511=Q1512,IF((J1512-J1511)&lt;0,1000+J1512-J1511-O1511,J1512-J1511-O1511),""),""),""),""),"")</f>
        <v>#REF!</v>
      </c>
    </row>
    <row r="1512" spans="16:16" s="1" customFormat="1">
      <c r="P1512" s="1" t="e">
        <f>IF(#REF!=#REF!,IF(K1512="Stroke",IF(K1513="Stroke",IF(#REF!=#REF!,IF(Q1512=Q1513,IF((J1513-J1512)&lt;0,1000+J1513-J1512-O1512,J1513-J1512-O1512),""),""),""),""),"")</f>
        <v>#REF!</v>
      </c>
    </row>
    <row r="1513" spans="16:16" s="1" customFormat="1">
      <c r="P1513" s="1" t="e">
        <f>IF(#REF!=#REF!,IF(K1513="Stroke",IF(K1514="Stroke",IF(#REF!=#REF!,IF(Q1513=Q1514,IF((J1514-J1513)&lt;0,1000+J1514-J1513-O1513,J1514-J1513-O1513),""),""),""),""),"")</f>
        <v>#REF!</v>
      </c>
    </row>
    <row r="1514" spans="16:16" s="1" customFormat="1">
      <c r="P1514" s="1" t="e">
        <f>IF(#REF!=#REF!,IF(K1514="Stroke",IF(K1515="Stroke",IF(#REF!=#REF!,IF(Q1514=Q1515,IF((J1515-J1514)&lt;0,1000+J1515-J1514-O1514,J1515-J1514-O1514),""),""),""),""),"")</f>
        <v>#REF!</v>
      </c>
    </row>
    <row r="1515" spans="16:16" s="1" customFormat="1">
      <c r="P1515" s="1" t="e">
        <f>IF(#REF!=#REF!,IF(K1515="Stroke",IF(K1516="Stroke",IF(#REF!=#REF!,IF(Q1515=Q1516,IF((J1516-J1515)&lt;0,1000+J1516-J1515-O1515,J1516-J1515-O1515),""),""),""),""),"")</f>
        <v>#REF!</v>
      </c>
    </row>
    <row r="1516" spans="16:16" s="1" customFormat="1">
      <c r="P1516" s="1" t="e">
        <f>IF(#REF!=#REF!,IF(K1516="Stroke",IF(K1517="Stroke",IF(#REF!=#REF!,IF(Q1516=Q1517,IF((J1517-J1516)&lt;0,1000+J1517-J1516-O1516,J1517-J1516-O1516),""),""),""),""),"")</f>
        <v>#REF!</v>
      </c>
    </row>
    <row r="1517" spans="16:16" s="1" customFormat="1">
      <c r="P1517" s="1" t="e">
        <f>IF(#REF!=#REF!,IF(K1517="Stroke",IF(K1518="Stroke",IF(#REF!=#REF!,IF(Q1517=Q1518,IF((J1518-J1517)&lt;0,1000+J1518-J1517-O1517,J1518-J1517-O1517),""),""),""),""),"")</f>
        <v>#REF!</v>
      </c>
    </row>
    <row r="1518" spans="16:16" s="1" customFormat="1">
      <c r="P1518" s="1" t="e">
        <f>IF(#REF!=#REF!,IF(K1518="Stroke",IF(K1519="Stroke",IF(#REF!=#REF!,IF(Q1518=Q1519,IF((J1519-J1518)&lt;0,1000+J1519-J1518-O1518,J1519-J1518-O1518),""),""),""),""),"")</f>
        <v>#REF!</v>
      </c>
    </row>
    <row r="1519" spans="16:16" s="1" customFormat="1">
      <c r="P1519" s="1" t="e">
        <f>IF(#REF!=#REF!,IF(K1519="Stroke",IF(K1520="Stroke",IF(#REF!=#REF!,IF(Q1519=Q1520,IF((J1520-J1519)&lt;0,1000+J1520-J1519-O1519,J1520-J1519-O1519),""),""),""),""),"")</f>
        <v>#REF!</v>
      </c>
    </row>
    <row r="1520" spans="16:16" s="1" customFormat="1">
      <c r="P1520" s="1" t="e">
        <f>IF(#REF!=#REF!,IF(K1520="Stroke",IF(K1521="Stroke",IF(#REF!=#REF!,IF(Q1520=Q1521,IF((J1521-J1520)&lt;0,1000+J1521-J1520-O1520,J1521-J1520-O1520),""),""),""),""),"")</f>
        <v>#REF!</v>
      </c>
    </row>
    <row r="1521" spans="16:16" s="1" customFormat="1">
      <c r="P1521" s="1" t="e">
        <f>IF(#REF!=#REF!,IF(K1521="Stroke",IF(K1522="Stroke",IF(#REF!=#REF!,IF(Q1521=Q1522,IF((J1522-J1521)&lt;0,1000+J1522-J1521-O1521,J1522-J1521-O1521),""),""),""),""),"")</f>
        <v>#REF!</v>
      </c>
    </row>
    <row r="1522" spans="16:16" s="1" customFormat="1">
      <c r="P1522" s="1" t="e">
        <f>IF(#REF!=#REF!,IF(K1522="Stroke",IF(K1523="Stroke",IF(#REF!=#REF!,IF(Q1522=Q1523,IF((J1523-J1522)&lt;0,1000+J1523-J1522-O1522,J1523-J1522-O1522),""),""),""),""),"")</f>
        <v>#REF!</v>
      </c>
    </row>
    <row r="1523" spans="16:16" s="1" customFormat="1">
      <c r="P1523" s="1" t="e">
        <f>IF(#REF!=#REF!,IF(K1523="Stroke",IF(K1524="Stroke",IF(#REF!=#REF!,IF(Q1523=Q1524,IF((J1524-J1523)&lt;0,1000+J1524-J1523-O1523,J1524-J1523-O1523),""),""),""),""),"")</f>
        <v>#REF!</v>
      </c>
    </row>
    <row r="1524" spans="16:16" s="1" customFormat="1">
      <c r="P1524" s="1" t="e">
        <f>IF(#REF!=#REF!,IF(K1524="Stroke",IF(K1525="Stroke",IF(#REF!=#REF!,IF(Q1524=Q1525,IF((J1525-J1524)&lt;0,1000+J1525-J1524-O1524,J1525-J1524-O1524),""),""),""),""),"")</f>
        <v>#REF!</v>
      </c>
    </row>
    <row r="1525" spans="16:16" s="1" customFormat="1">
      <c r="P1525" s="1" t="e">
        <f>IF(#REF!=#REF!,IF(K1525="Stroke",IF(K1526="Stroke",IF(#REF!=#REF!,IF(Q1525=Q1526,IF((J1526-J1525)&lt;0,1000+J1526-J1525-O1525,J1526-J1525-O1525),""),""),""),""),"")</f>
        <v>#REF!</v>
      </c>
    </row>
    <row r="1526" spans="16:16" s="1" customFormat="1">
      <c r="P1526" s="1" t="e">
        <f>IF(#REF!=#REF!,IF(K1526="Stroke",IF(K1527="Stroke",IF(#REF!=#REF!,IF(Q1526=Q1527,IF((J1527-J1526)&lt;0,1000+J1527-J1526-O1526,J1527-J1526-O1526),""),""),""),""),"")</f>
        <v>#REF!</v>
      </c>
    </row>
    <row r="1527" spans="16:16" s="1" customFormat="1">
      <c r="P1527" s="1" t="e">
        <f>IF(#REF!=#REF!,IF(K1527="Stroke",IF(K1528="Stroke",IF(#REF!=#REF!,IF(Q1527=Q1528,IF((J1528-J1527)&lt;0,1000+J1528-J1527-O1527,J1528-J1527-O1527),""),""),""),""),"")</f>
        <v>#REF!</v>
      </c>
    </row>
    <row r="1528" spans="16:16" s="1" customFormat="1">
      <c r="P1528" s="1" t="e">
        <f>IF(#REF!=#REF!,IF(K1528="Stroke",IF(K1529="Stroke",IF(#REF!=#REF!,IF(Q1528=Q1529,IF((J1529-J1528)&lt;0,1000+J1529-J1528-O1528,J1529-J1528-O1528),""),""),""),""),"")</f>
        <v>#REF!</v>
      </c>
    </row>
    <row r="1529" spans="16:16" s="1" customFormat="1">
      <c r="P1529" s="1" t="e">
        <f>IF(#REF!=#REF!,IF(K1529="Stroke",IF(K1530="Stroke",IF(#REF!=#REF!,IF(Q1529=Q1530,IF((J1530-J1529)&lt;0,1000+J1530-J1529-O1529,J1530-J1529-O1529),""),""),""),""),"")</f>
        <v>#REF!</v>
      </c>
    </row>
    <row r="1530" spans="16:16" s="1" customFormat="1">
      <c r="P1530" s="1" t="e">
        <f>IF(#REF!=#REF!,IF(K1530="Stroke",IF(K1531="Stroke",IF(#REF!=#REF!,IF(Q1530=Q1531,IF((J1531-J1530)&lt;0,1000+J1531-J1530-O1530,J1531-J1530-O1530),""),""),""),""),"")</f>
        <v>#REF!</v>
      </c>
    </row>
    <row r="1531" spans="16:16" s="1" customFormat="1">
      <c r="P1531" s="1" t="e">
        <f>IF(#REF!=#REF!,IF(K1531="Stroke",IF(K1532="Stroke",IF(#REF!=#REF!,IF(Q1531=Q1532,IF((J1532-J1531)&lt;0,1000+J1532-J1531-O1531,J1532-J1531-O1531),""),""),""),""),"")</f>
        <v>#REF!</v>
      </c>
    </row>
    <row r="1532" spans="16:16" s="1" customFormat="1">
      <c r="P1532" s="1" t="e">
        <f>IF(#REF!=#REF!,IF(K1532="Stroke",IF(K1533="Stroke",IF(#REF!=#REF!,IF(Q1532=Q1533,IF((J1533-J1532)&lt;0,1000+J1533-J1532-O1532,J1533-J1532-O1532),""),""),""),""),"")</f>
        <v>#REF!</v>
      </c>
    </row>
    <row r="1533" spans="16:16" s="1" customFormat="1">
      <c r="P1533" s="1" t="e">
        <f>IF(#REF!=#REF!,IF(K1533="Stroke",IF(K1534="Stroke",IF(#REF!=#REF!,IF(Q1533=Q1534,IF((J1534-J1533)&lt;0,1000+J1534-J1533-O1533,J1534-J1533-O1533),""),""),""),""),"")</f>
        <v>#REF!</v>
      </c>
    </row>
    <row r="1534" spans="16:16" s="1" customFormat="1">
      <c r="P1534" s="1" t="e">
        <f>IF(#REF!=#REF!,IF(K1534="Stroke",IF(K1535="Stroke",IF(#REF!=#REF!,IF(Q1534=Q1535,IF((J1535-J1534)&lt;0,1000+J1535-J1534-O1534,J1535-J1534-O1534),""),""),""),""),"")</f>
        <v>#REF!</v>
      </c>
    </row>
    <row r="1535" spans="16:16" s="1" customFormat="1">
      <c r="P1535" s="1" t="e">
        <f>IF(#REF!=#REF!,IF(K1535="Stroke",IF(K1536="Stroke",IF(#REF!=#REF!,IF(Q1535=Q1536,IF((J1536-J1535)&lt;0,1000+J1536-J1535-O1535,J1536-J1535-O1535),""),""),""),""),"")</f>
        <v>#REF!</v>
      </c>
    </row>
    <row r="1536" spans="16:16" s="1" customFormat="1">
      <c r="P1536" s="1" t="e">
        <f>IF(#REF!=#REF!,IF(K1536="Stroke",IF(K1537="Stroke",IF(#REF!=#REF!,IF(Q1536=Q1537,IF((J1537-J1536)&lt;0,1000+J1537-J1536-O1536,J1537-J1536-O1536),""),""),""),""),"")</f>
        <v>#REF!</v>
      </c>
    </row>
    <row r="1537" spans="16:16" s="1" customFormat="1">
      <c r="P1537" s="1" t="e">
        <f>IF(#REF!=#REF!,IF(K1537="Stroke",IF(K1538="Stroke",IF(#REF!=#REF!,IF(Q1537=Q1538,IF((J1538-J1537)&lt;0,1000+J1538-J1537-O1537,J1538-J1537-O1537),""),""),""),""),"")</f>
        <v>#REF!</v>
      </c>
    </row>
    <row r="1538" spans="16:16" s="1" customFormat="1">
      <c r="P1538" s="1" t="e">
        <f>IF(#REF!=#REF!,IF(K1538="Stroke",IF(K1539="Stroke",IF(#REF!=#REF!,IF(Q1538=Q1539,IF((J1539-J1538)&lt;0,1000+J1539-J1538-O1538,J1539-J1538-O1538),""),""),""),""),"")</f>
        <v>#REF!</v>
      </c>
    </row>
    <row r="1539" spans="16:16" s="1" customFormat="1">
      <c r="P1539" s="1" t="e">
        <f>IF(#REF!=#REF!,IF(K1539="Stroke",IF(K1540="Stroke",IF(#REF!=#REF!,IF(Q1539=Q1540,IF((J1540-J1539)&lt;0,1000+J1540-J1539-O1539,J1540-J1539-O1539),""),""),""),""),"")</f>
        <v>#REF!</v>
      </c>
    </row>
    <row r="1540" spans="16:16" s="1" customFormat="1">
      <c r="P1540" s="1" t="e">
        <f>IF(#REF!=#REF!,IF(K1540="Stroke",IF(K1541="Stroke",IF(#REF!=#REF!,IF(Q1540=Q1541,IF((J1541-J1540)&lt;0,1000+J1541-J1540-O1540,J1541-J1540-O1540),""),""),""),""),"")</f>
        <v>#REF!</v>
      </c>
    </row>
    <row r="1541" spans="16:16" s="1" customFormat="1">
      <c r="P1541" s="1" t="e">
        <f>IF(#REF!=#REF!,IF(K1541="Stroke",IF(K1542="Stroke",IF(#REF!=#REF!,IF(Q1541=Q1542,IF((J1542-J1541)&lt;0,1000+J1542-J1541-O1541,J1542-J1541-O1541),""),""),""),""),"")</f>
        <v>#REF!</v>
      </c>
    </row>
    <row r="1542" spans="16:16" s="1" customFormat="1">
      <c r="P1542" s="1" t="e">
        <f>IF(#REF!=#REF!,IF(K1542="Stroke",IF(K1543="Stroke",IF(#REF!=#REF!,IF(Q1542=Q1543,IF((J1543-J1542)&lt;0,1000+J1543-J1542-O1542,J1543-J1542-O1542),""),""),""),""),"")</f>
        <v>#REF!</v>
      </c>
    </row>
    <row r="1543" spans="16:16" s="1" customFormat="1">
      <c r="P1543" s="1" t="e">
        <f>IF(#REF!=#REF!,IF(K1543="Stroke",IF(K1544="Stroke",IF(#REF!=#REF!,IF(Q1543=Q1544,IF((J1544-J1543)&lt;0,1000+J1544-J1543-O1543,J1544-J1543-O1543),""),""),""),""),"")</f>
        <v>#REF!</v>
      </c>
    </row>
    <row r="1544" spans="16:16" s="1" customFormat="1">
      <c r="P1544" s="1" t="e">
        <f>IF(#REF!=#REF!,IF(K1544="Stroke",IF(K1545="Stroke",IF(#REF!=#REF!,IF(Q1544=Q1545,IF((J1545-J1544)&lt;0,1000+J1545-J1544-O1544,J1545-J1544-O1544),""),""),""),""),"")</f>
        <v>#REF!</v>
      </c>
    </row>
    <row r="1545" spans="16:16" s="1" customFormat="1">
      <c r="P1545" s="1" t="e">
        <f>IF(#REF!=#REF!,IF(K1545="Stroke",IF(K1546="Stroke",IF(#REF!=#REF!,IF(Q1545=Q1546,IF((J1546-J1545)&lt;0,1000+J1546-J1545-O1545,J1546-J1545-O1545),""),""),""),""),"")</f>
        <v>#REF!</v>
      </c>
    </row>
    <row r="1546" spans="16:16" s="1" customFormat="1">
      <c r="P1546" s="1" t="e">
        <f>IF(#REF!=#REF!,IF(K1546="Stroke",IF(K1547="Stroke",IF(#REF!=#REF!,IF(Q1546=Q1547,IF((J1547-J1546)&lt;0,1000+J1547-J1546-O1546,J1547-J1546-O1546),""),""),""),""),"")</f>
        <v>#REF!</v>
      </c>
    </row>
    <row r="1547" spans="16:16" s="1" customFormat="1">
      <c r="P1547" s="1" t="e">
        <f>IF(#REF!=#REF!,IF(K1547="Stroke",IF(K1548="Stroke",IF(#REF!=#REF!,IF(Q1547=Q1548,IF((J1548-J1547)&lt;0,1000+J1548-J1547-O1547,J1548-J1547-O1547),""),""),""),""),"")</f>
        <v>#REF!</v>
      </c>
    </row>
    <row r="1548" spans="16:16" s="1" customFormat="1">
      <c r="P1548" s="1" t="e">
        <f>IF(#REF!=#REF!,IF(K1548="Stroke",IF(K1549="Stroke",IF(#REF!=#REF!,IF(Q1548=Q1549,IF((J1549-J1548)&lt;0,1000+J1549-J1548-O1548,J1549-J1548-O1548),""),""),""),""),"")</f>
        <v>#REF!</v>
      </c>
    </row>
    <row r="1549" spans="16:16" s="1" customFormat="1">
      <c r="P1549" s="1" t="e">
        <f>IF(#REF!=#REF!,IF(K1549="Stroke",IF(K1550="Stroke",IF(#REF!=#REF!,IF(Q1549=Q1550,IF((J1550-J1549)&lt;0,1000+J1550-J1549-O1549,J1550-J1549-O1549),""),""),""),""),"")</f>
        <v>#REF!</v>
      </c>
    </row>
    <row r="1550" spans="16:16" s="1" customFormat="1">
      <c r="P1550" s="1" t="e">
        <f>IF(#REF!=#REF!,IF(K1550="Stroke",IF(K1551="Stroke",IF(#REF!=#REF!,IF(Q1550=Q1551,IF((J1551-J1550)&lt;0,1000+J1551-J1550-O1550,J1551-J1550-O1550),""),""),""),""),"")</f>
        <v>#REF!</v>
      </c>
    </row>
    <row r="1551" spans="16:16" s="1" customFormat="1">
      <c r="P1551" s="1" t="e">
        <f>IF(#REF!=#REF!,IF(K1551="Stroke",IF(K1552="Stroke",IF(#REF!=#REF!,IF(Q1551=Q1552,IF((J1552-J1551)&lt;0,1000+J1552-J1551-O1551,J1552-J1551-O1551),""),""),""),""),"")</f>
        <v>#REF!</v>
      </c>
    </row>
    <row r="1552" spans="16:16" s="1" customFormat="1">
      <c r="P1552" s="1" t="e">
        <f>IF(#REF!=#REF!,IF(K1552="Stroke",IF(K1553="Stroke",IF(#REF!=#REF!,IF(Q1552=Q1553,IF((J1553-J1552)&lt;0,1000+J1553-J1552-O1552,J1553-J1552-O1552),""),""),""),""),"")</f>
        <v>#REF!</v>
      </c>
    </row>
    <row r="1553" spans="16:16" s="1" customFormat="1">
      <c r="P1553" s="1" t="e">
        <f>IF(#REF!=#REF!,IF(K1553="Stroke",IF(K1554="Stroke",IF(#REF!=#REF!,IF(Q1553=Q1554,IF((J1554-J1553)&lt;0,1000+J1554-J1553-O1553,J1554-J1553-O1553),""),""),""),""),"")</f>
        <v>#REF!</v>
      </c>
    </row>
    <row r="1554" spans="16:16" s="1" customFormat="1">
      <c r="P1554" s="1" t="e">
        <f>IF(#REF!=#REF!,IF(K1554="Stroke",IF(K1555="Stroke",IF(#REF!=#REF!,IF(Q1554=Q1555,IF((J1555-J1554)&lt;0,1000+J1555-J1554-O1554,J1555-J1554-O1554),""),""),""),""),"")</f>
        <v>#REF!</v>
      </c>
    </row>
    <row r="1555" spans="16:16" s="1" customFormat="1">
      <c r="P1555" s="1" t="e">
        <f>IF(#REF!=#REF!,IF(K1555="Stroke",IF(K1556="Stroke",IF(#REF!=#REF!,IF(Q1555=Q1556,IF((J1556-J1555)&lt;0,1000+J1556-J1555-O1555,J1556-J1555-O1555),""),""),""),""),"")</f>
        <v>#REF!</v>
      </c>
    </row>
    <row r="1556" spans="16:16" s="1" customFormat="1">
      <c r="P1556" s="1" t="e">
        <f>IF(#REF!=#REF!,IF(K1556="Stroke",IF(K1557="Stroke",IF(#REF!=#REF!,IF(Q1556=Q1557,IF((J1557-J1556)&lt;0,1000+J1557-J1556-O1556,J1557-J1556-O1556),""),""),""),""),"")</f>
        <v>#REF!</v>
      </c>
    </row>
    <row r="1557" spans="16:16" s="1" customFormat="1">
      <c r="P1557" s="1" t="e">
        <f>IF(#REF!=#REF!,IF(K1557="Stroke",IF(K1558="Stroke",IF(#REF!=#REF!,IF(Q1557=Q1558,IF((J1558-J1557)&lt;0,1000+J1558-J1557-O1557,J1558-J1557-O1557),""),""),""),""),"")</f>
        <v>#REF!</v>
      </c>
    </row>
    <row r="1558" spans="16:16" s="1" customFormat="1">
      <c r="P1558" s="1" t="e">
        <f>IF(#REF!=#REF!,IF(K1558="Stroke",IF(K1559="Stroke",IF(#REF!=#REF!,IF(Q1558=Q1559,IF((J1559-J1558)&lt;0,1000+J1559-J1558-O1558,J1559-J1558-O1558),""),""),""),""),"")</f>
        <v>#REF!</v>
      </c>
    </row>
    <row r="1559" spans="16:16" s="1" customFormat="1">
      <c r="P1559" s="1" t="e">
        <f>IF(#REF!=#REF!,IF(K1559="Stroke",IF(K1560="Stroke",IF(#REF!=#REF!,IF(Q1559=Q1560,IF((J1560-J1559)&lt;0,1000+J1560-J1559-O1559,J1560-J1559-O1559),""),""),""),""),"")</f>
        <v>#REF!</v>
      </c>
    </row>
    <row r="1560" spans="16:16" s="1" customFormat="1">
      <c r="P1560" s="1" t="e">
        <f>IF(#REF!=#REF!,IF(K1560="Stroke",IF(K1561="Stroke",IF(#REF!=#REF!,IF(Q1560=Q1561,IF((J1561-J1560)&lt;0,1000+J1561-J1560-O1560,J1561-J1560-O1560),""),""),""),""),"")</f>
        <v>#REF!</v>
      </c>
    </row>
    <row r="1561" spans="16:16" s="1" customFormat="1">
      <c r="P1561" s="1" t="e">
        <f>IF(#REF!=#REF!,IF(K1561="Stroke",IF(K1562="Stroke",IF(#REF!=#REF!,IF(Q1561=Q1562,IF((J1562-J1561)&lt;0,1000+J1562-J1561-O1561,J1562-J1561-O1561),""),""),""),""),"")</f>
        <v>#REF!</v>
      </c>
    </row>
    <row r="1562" spans="16:16" s="1" customFormat="1">
      <c r="P1562" s="1" t="e">
        <f>IF(#REF!=#REF!,IF(K1562="Stroke",IF(K1563="Stroke",IF(#REF!=#REF!,IF(Q1562=Q1563,IF((J1563-J1562)&lt;0,1000+J1563-J1562-O1562,J1563-J1562-O1562),""),""),""),""),"")</f>
        <v>#REF!</v>
      </c>
    </row>
    <row r="1563" spans="16:16" s="1" customFormat="1">
      <c r="P1563" s="1" t="e">
        <f>IF(#REF!=#REF!,IF(K1563="Stroke",IF(K1564="Stroke",IF(#REF!=#REF!,IF(Q1563=Q1564,IF((J1564-J1563)&lt;0,1000+J1564-J1563-O1563,J1564-J1563-O1563),""),""),""),""),"")</f>
        <v>#REF!</v>
      </c>
    </row>
    <row r="1564" spans="16:16" s="1" customFormat="1">
      <c r="P1564" s="1" t="e">
        <f>IF(#REF!=#REF!,IF(K1564="Stroke",IF(K1565="Stroke",IF(#REF!=#REF!,IF(Q1564=Q1565,IF((J1565-J1564)&lt;0,1000+J1565-J1564-O1564,J1565-J1564-O1564),""),""),""),""),"")</f>
        <v>#REF!</v>
      </c>
    </row>
    <row r="1565" spans="16:16" s="1" customFormat="1">
      <c r="P1565" s="1" t="e">
        <f>IF(#REF!=#REF!,IF(K1565="Stroke",IF(K1566="Stroke",IF(#REF!=#REF!,IF(Q1565=Q1566,IF((J1566-J1565)&lt;0,1000+J1566-J1565-O1565,J1566-J1565-O1565),""),""),""),""),"")</f>
        <v>#REF!</v>
      </c>
    </row>
    <row r="1566" spans="16:16" s="1" customFormat="1">
      <c r="P1566" s="1" t="e">
        <f>IF(#REF!=#REF!,IF(K1566="Stroke",IF(K1567="Stroke",IF(#REF!=#REF!,IF(Q1566=Q1567,IF((J1567-J1566)&lt;0,1000+J1567-J1566-O1566,J1567-J1566-O1566),""),""),""),""),"")</f>
        <v>#REF!</v>
      </c>
    </row>
    <row r="1567" spans="16:16" s="1" customFormat="1">
      <c r="P1567" s="1" t="e">
        <f>IF(#REF!=#REF!,IF(K1567="Stroke",IF(K1568="Stroke",IF(#REF!=#REF!,IF(Q1567=Q1568,IF((J1568-J1567)&lt;0,1000+J1568-J1567-O1567,J1568-J1567-O1567),""),""),""),""),"")</f>
        <v>#REF!</v>
      </c>
    </row>
    <row r="1568" spans="16:16" s="1" customFormat="1">
      <c r="P1568" s="1" t="e">
        <f>IF(#REF!=#REF!,IF(K1568="Stroke",IF(K1569="Stroke",IF(#REF!=#REF!,IF(Q1568=Q1569,IF((J1569-J1568)&lt;0,1000+J1569-J1568-O1568,J1569-J1568-O1568),""),""),""),""),"")</f>
        <v>#REF!</v>
      </c>
    </row>
    <row r="1569" spans="16:16" s="1" customFormat="1">
      <c r="P1569" s="1" t="e">
        <f>IF(#REF!=#REF!,IF(K1569="Stroke",IF(K1570="Stroke",IF(#REF!=#REF!,IF(Q1569=Q1570,IF((J1570-J1569)&lt;0,1000+J1570-J1569-O1569,J1570-J1569-O1569),""),""),""),""),"")</f>
        <v>#REF!</v>
      </c>
    </row>
    <row r="1570" spans="16:16" s="1" customFormat="1">
      <c r="P1570" s="1" t="e">
        <f>IF(#REF!=#REF!,IF(K1570="Stroke",IF(K1571="Stroke",IF(#REF!=#REF!,IF(Q1570=Q1571,IF((J1571-J1570)&lt;0,1000+J1571-J1570-O1570,J1571-J1570-O1570),""),""),""),""),"")</f>
        <v>#REF!</v>
      </c>
    </row>
    <row r="1571" spans="16:16" s="1" customFormat="1">
      <c r="P1571" s="1" t="e">
        <f>IF(#REF!=#REF!,IF(K1571="Stroke",IF(K1572="Stroke",IF(#REF!=#REF!,IF(Q1571=Q1572,IF((J1572-J1571)&lt;0,1000+J1572-J1571-O1571,J1572-J1571-O1571),""),""),""),""),"")</f>
        <v>#REF!</v>
      </c>
    </row>
    <row r="1572" spans="16:16" s="1" customFormat="1">
      <c r="P1572" s="1" t="e">
        <f>IF(#REF!=#REF!,IF(K1572="Stroke",IF(K1573="Stroke",IF(#REF!=#REF!,IF(Q1572=Q1573,IF((J1573-J1572)&lt;0,1000+J1573-J1572-O1572,J1573-J1572-O1572),""),""),""),""),"")</f>
        <v>#REF!</v>
      </c>
    </row>
    <row r="1573" spans="16:16" s="1" customFormat="1">
      <c r="P1573" s="1" t="e">
        <f>IF(#REF!=#REF!,IF(K1573="Stroke",IF(K1574="Stroke",IF(#REF!=#REF!,IF(Q1573=Q1574,IF((J1574-J1573)&lt;0,1000+J1574-J1573-O1573,J1574-J1573-O1573),""),""),""),""),"")</f>
        <v>#REF!</v>
      </c>
    </row>
    <row r="1574" spans="16:16" s="1" customFormat="1">
      <c r="P1574" s="1" t="e">
        <f>IF(#REF!=#REF!,IF(K1574="Stroke",IF(K1575="Stroke",IF(#REF!=#REF!,IF(Q1574=Q1575,IF((J1575-J1574)&lt;0,1000+J1575-J1574-O1574,J1575-J1574-O1574),""),""),""),""),"")</f>
        <v>#REF!</v>
      </c>
    </row>
    <row r="1575" spans="16:16" s="1" customFormat="1">
      <c r="P1575" s="1" t="e">
        <f>IF(#REF!=#REF!,IF(K1575="Stroke",IF(K1576="Stroke",IF(#REF!=#REF!,IF(Q1575=Q1576,IF((J1576-J1575)&lt;0,1000+J1576-J1575-O1575,J1576-J1575-O1575),""),""),""),""),"")</f>
        <v>#REF!</v>
      </c>
    </row>
    <row r="1576" spans="16:16" s="1" customFormat="1">
      <c r="P1576" s="1" t="e">
        <f>IF(#REF!=#REF!,IF(K1576="Stroke",IF(K1577="Stroke",IF(#REF!=#REF!,IF(Q1576=Q1577,IF((J1577-J1576)&lt;0,1000+J1577-J1576-O1576,J1577-J1576-O1576),""),""),""),""),"")</f>
        <v>#REF!</v>
      </c>
    </row>
    <row r="1577" spans="16:16" s="1" customFormat="1">
      <c r="P1577" s="1" t="e">
        <f>IF(#REF!=#REF!,IF(K1577="Stroke",IF(K1578="Stroke",IF(#REF!=#REF!,IF(Q1577=Q1578,IF((J1578-J1577)&lt;0,1000+J1578-J1577-O1577,J1578-J1577-O1577),""),""),""),""),"")</f>
        <v>#REF!</v>
      </c>
    </row>
    <row r="1578" spans="16:16" s="1" customFormat="1">
      <c r="P1578" s="1" t="e">
        <f>IF(#REF!=#REF!,IF(K1578="Stroke",IF(K1579="Stroke",IF(#REF!=#REF!,IF(Q1578=Q1579,IF((J1579-J1578)&lt;0,1000+J1579-J1578-O1578,J1579-J1578-O1578),""),""),""),""),"")</f>
        <v>#REF!</v>
      </c>
    </row>
    <row r="1579" spans="16:16" s="1" customFormat="1">
      <c r="P1579" s="1" t="e">
        <f>IF(#REF!=#REF!,IF(K1579="Stroke",IF(K1580="Stroke",IF(#REF!=#REF!,IF(Q1579=Q1580,IF((J1580-J1579)&lt;0,1000+J1580-J1579-O1579,J1580-J1579-O1579),""),""),""),""),"")</f>
        <v>#REF!</v>
      </c>
    </row>
    <row r="1580" spans="16:16" s="1" customFormat="1">
      <c r="P1580" s="1" t="e">
        <f>IF(#REF!=#REF!,IF(K1580="Stroke",IF(K1581="Stroke",IF(#REF!=#REF!,IF(Q1580=Q1581,IF((J1581-J1580)&lt;0,1000+J1581-J1580-O1580,J1581-J1580-O1580),""),""),""),""),"")</f>
        <v>#REF!</v>
      </c>
    </row>
    <row r="1581" spans="16:16" s="1" customFormat="1">
      <c r="P1581" s="1" t="e">
        <f>IF(#REF!=#REF!,IF(K1581="Stroke",IF(K1582="Stroke",IF(#REF!=#REF!,IF(Q1581=Q1582,IF((J1582-J1581)&lt;0,1000+J1582-J1581-O1581,J1582-J1581-O1581),""),""),""),""),"")</f>
        <v>#REF!</v>
      </c>
    </row>
    <row r="1582" spans="16:16" s="1" customFormat="1">
      <c r="P1582" s="1" t="e">
        <f>IF(#REF!=#REF!,IF(K1582="Stroke",IF(K1583="Stroke",IF(#REF!=#REF!,IF(Q1582=Q1583,IF((J1583-J1582)&lt;0,1000+J1583-J1582-O1582,J1583-J1582-O1582),""),""),""),""),"")</f>
        <v>#REF!</v>
      </c>
    </row>
    <row r="1583" spans="16:16" s="1" customFormat="1">
      <c r="P1583" s="1" t="e">
        <f>IF(#REF!=#REF!,IF(K1583="Stroke",IF(K1584="Stroke",IF(#REF!=#REF!,IF(Q1583=Q1584,IF((J1584-J1583)&lt;0,1000+J1584-J1583-O1583,J1584-J1583-O1583),""),""),""),""),"")</f>
        <v>#REF!</v>
      </c>
    </row>
    <row r="1584" spans="16:16" s="1" customFormat="1">
      <c r="P1584" s="1" t="e">
        <f>IF(#REF!=#REF!,IF(K1584="Stroke",IF(K1585="Stroke",IF(#REF!=#REF!,IF(Q1584=Q1585,IF((J1585-J1584)&lt;0,1000+J1585-J1584-O1584,J1585-J1584-O1584),""),""),""),""),"")</f>
        <v>#REF!</v>
      </c>
    </row>
    <row r="1585" spans="16:16" s="1" customFormat="1">
      <c r="P1585" s="1" t="e">
        <f>IF(#REF!=#REF!,IF(K1585="Stroke",IF(K1586="Stroke",IF(#REF!=#REF!,IF(Q1585=Q1586,IF((J1586-J1585)&lt;0,1000+J1586-J1585-O1585,J1586-J1585-O1585),""),""),""),""),"")</f>
        <v>#REF!</v>
      </c>
    </row>
    <row r="1586" spans="16:16" s="1" customFormat="1">
      <c r="P1586" s="1" t="e">
        <f>IF(#REF!=#REF!,IF(K1586="Stroke",IF(K1587="Stroke",IF(#REF!=#REF!,IF(Q1586=Q1587,IF((J1587-J1586)&lt;0,1000+J1587-J1586-O1586,J1587-J1586-O1586),""),""),""),""),"")</f>
        <v>#REF!</v>
      </c>
    </row>
    <row r="1587" spans="16:16" s="1" customFormat="1">
      <c r="P1587" s="1" t="e">
        <f>IF(#REF!=#REF!,IF(K1587="Stroke",IF(K1588="Stroke",IF(#REF!=#REF!,IF(Q1587=Q1588,IF((J1588-J1587)&lt;0,1000+J1588-J1587-O1587,J1588-J1587-O1587),""),""),""),""),"")</f>
        <v>#REF!</v>
      </c>
    </row>
    <row r="1588" spans="16:16" s="1" customFormat="1">
      <c r="P1588" s="1" t="e">
        <f>IF(#REF!=#REF!,IF(K1588="Stroke",IF(K1589="Stroke",IF(#REF!=#REF!,IF(Q1588=Q1589,IF((J1589-J1588)&lt;0,1000+J1589-J1588-O1588,J1589-J1588-O1588),""),""),""),""),"")</f>
        <v>#REF!</v>
      </c>
    </row>
    <row r="1589" spans="16:16" s="1" customFormat="1">
      <c r="P1589" s="1" t="e">
        <f>IF(#REF!=#REF!,IF(K1589="Stroke",IF(K1590="Stroke",IF(#REF!=#REF!,IF(Q1589=Q1590,IF((J1590-J1589)&lt;0,1000+J1590-J1589-O1589,J1590-J1589-O1589),""),""),""),""),"")</f>
        <v>#REF!</v>
      </c>
    </row>
    <row r="1590" spans="16:16" s="1" customFormat="1">
      <c r="P1590" s="1" t="e">
        <f>IF(#REF!=#REF!,IF(K1590="Stroke",IF(K1591="Stroke",IF(#REF!=#REF!,IF(Q1590=Q1591,IF((J1591-J1590)&lt;0,1000+J1591-J1590-O1590,J1591-J1590-O1590),""),""),""),""),"")</f>
        <v>#REF!</v>
      </c>
    </row>
    <row r="1591" spans="16:16" s="1" customFormat="1">
      <c r="P1591" s="1" t="e">
        <f>IF(#REF!=#REF!,IF(K1591="Stroke",IF(K1592="Stroke",IF(#REF!=#REF!,IF(Q1591=Q1592,IF((J1592-J1591)&lt;0,1000+J1592-J1591-O1591,J1592-J1591-O1591),""),""),""),""),"")</f>
        <v>#REF!</v>
      </c>
    </row>
    <row r="1592" spans="16:16" s="1" customFormat="1">
      <c r="P1592" s="1" t="e">
        <f>IF(#REF!=#REF!,IF(K1592="Stroke",IF(K1593="Stroke",IF(#REF!=#REF!,IF(Q1592=Q1593,IF((J1593-J1592)&lt;0,1000+J1593-J1592-O1592,J1593-J1592-O1592),""),""),""),""),"")</f>
        <v>#REF!</v>
      </c>
    </row>
    <row r="1593" spans="16:16" s="1" customFormat="1">
      <c r="P1593" s="1" t="e">
        <f>IF(#REF!=#REF!,IF(K1593="Stroke",IF(K1594="Stroke",IF(#REF!=#REF!,IF(Q1593=Q1594,IF((J1594-J1593)&lt;0,1000+J1594-J1593-O1593,J1594-J1593-O1593),""),""),""),""),"")</f>
        <v>#REF!</v>
      </c>
    </row>
    <row r="1594" spans="16:16" s="1" customFormat="1">
      <c r="P1594" s="1" t="e">
        <f>IF(#REF!=#REF!,IF(K1594="Stroke",IF(K1595="Stroke",IF(#REF!=#REF!,IF(Q1594=Q1595,IF((J1595-J1594)&lt;0,1000+J1595-J1594-O1594,J1595-J1594-O1594),""),""),""),""),"")</f>
        <v>#REF!</v>
      </c>
    </row>
    <row r="1595" spans="16:16" s="1" customFormat="1">
      <c r="P1595" s="1" t="e">
        <f>IF(#REF!=#REF!,IF(K1595="Stroke",IF(K1596="Stroke",IF(#REF!=#REF!,IF(Q1595=Q1596,IF((J1596-J1595)&lt;0,1000+J1596-J1595-O1595,J1596-J1595-O1595),""),""),""),""),"")</f>
        <v>#REF!</v>
      </c>
    </row>
    <row r="1596" spans="16:16" s="1" customFormat="1">
      <c r="P1596" s="1" t="e">
        <f>IF(#REF!=#REF!,IF(K1596="Stroke",IF(K1597="Stroke",IF(#REF!=#REF!,IF(Q1596=Q1597,IF((J1597-J1596)&lt;0,1000+J1597-J1596-O1596,J1597-J1596-O1596),""),""),""),""),"")</f>
        <v>#REF!</v>
      </c>
    </row>
    <row r="1597" spans="16:16" s="1" customFormat="1">
      <c r="P1597" s="1" t="e">
        <f>IF(#REF!=#REF!,IF(K1597="Stroke",IF(K1598="Stroke",IF(#REF!=#REF!,IF(Q1597=Q1598,IF((J1598-J1597)&lt;0,1000+J1598-J1597-O1597,J1598-J1597-O1597),""),""),""),""),"")</f>
        <v>#REF!</v>
      </c>
    </row>
    <row r="1598" spans="16:16" s="1" customFormat="1">
      <c r="P1598" s="1" t="e">
        <f>IF(#REF!=#REF!,IF(K1598="Stroke",IF(K1599="Stroke",IF(#REF!=#REF!,IF(Q1598=Q1599,IF((J1599-J1598)&lt;0,1000+J1599-J1598-O1598,J1599-J1598-O1598),""),""),""),""),"")</f>
        <v>#REF!</v>
      </c>
    </row>
    <row r="1599" spans="16:16" s="1" customFormat="1">
      <c r="P1599" s="1" t="e">
        <f>IF(#REF!=#REF!,IF(K1599="Stroke",IF(K1600="Stroke",IF(#REF!=#REF!,IF(Q1599=Q1600,IF((J1600-J1599)&lt;0,1000+J1600-J1599-O1599,J1600-J1599-O1599),""),""),""),""),"")</f>
        <v>#REF!</v>
      </c>
    </row>
    <row r="1600" spans="16:16" s="1" customFormat="1">
      <c r="P1600" s="1" t="e">
        <f>IF(#REF!=#REF!,IF(K1600="Stroke",IF(K1601="Stroke",IF(#REF!=#REF!,IF(Q1600=Q1601,IF((J1601-J1600)&lt;0,1000+J1601-J1600-O1600,J1601-J1600-O1600),""),""),""),""),"")</f>
        <v>#REF!</v>
      </c>
    </row>
    <row r="1601" spans="16:16" s="1" customFormat="1">
      <c r="P1601" s="1" t="e">
        <f>IF(#REF!=#REF!,IF(K1601="Stroke",IF(K1602="Stroke",IF(#REF!=#REF!,IF(Q1601=Q1602,IF((J1602-J1601)&lt;0,1000+J1602-J1601-O1601,J1602-J1601-O1601),""),""),""),""),"")</f>
        <v>#REF!</v>
      </c>
    </row>
    <row r="1602" spans="16:16" s="1" customFormat="1">
      <c r="P1602" s="1" t="e">
        <f>IF(#REF!=#REF!,IF(K1602="Stroke",IF(K1603="Stroke",IF(#REF!=#REF!,IF(Q1602=Q1603,IF((J1603-J1602)&lt;0,1000+J1603-J1602-O1602,J1603-J1602-O1602),""),""),""),""),"")</f>
        <v>#REF!</v>
      </c>
    </row>
    <row r="1603" spans="16:16" s="1" customFormat="1">
      <c r="P1603" s="1" t="e">
        <f>IF(#REF!=#REF!,IF(K1603="Stroke",IF(K1604="Stroke",IF(#REF!=#REF!,IF(Q1603=Q1604,IF((J1604-J1603)&lt;0,1000+J1604-J1603-O1603,J1604-J1603-O1603),""),""),""),""),"")</f>
        <v>#REF!</v>
      </c>
    </row>
    <row r="1604" spans="16:16" s="1" customFormat="1">
      <c r="P1604" s="1" t="e">
        <f>IF(#REF!=#REF!,IF(K1604="Stroke",IF(K1605="Stroke",IF(#REF!=#REF!,IF(Q1604=Q1605,IF((J1605-J1604)&lt;0,1000+J1605-J1604-O1604,J1605-J1604-O1604),""),""),""),""),"")</f>
        <v>#REF!</v>
      </c>
    </row>
    <row r="1605" spans="16:16" s="1" customFormat="1">
      <c r="P1605" s="1" t="e">
        <f>IF(#REF!=#REF!,IF(K1605="Stroke",IF(K1606="Stroke",IF(#REF!=#REF!,IF(Q1605=Q1606,IF((J1606-J1605)&lt;0,1000+J1606-J1605-O1605,J1606-J1605-O1605),""),""),""),""),"")</f>
        <v>#REF!</v>
      </c>
    </row>
    <row r="1606" spans="16:16" s="1" customFormat="1">
      <c r="P1606" s="1" t="e">
        <f>IF(#REF!=#REF!,IF(K1606="Stroke",IF(K1607="Stroke",IF(#REF!=#REF!,IF(Q1606=Q1607,IF((J1607-J1606)&lt;0,1000+J1607-J1606-O1606,J1607-J1606-O1606),""),""),""),""),"")</f>
        <v>#REF!</v>
      </c>
    </row>
    <row r="1607" spans="16:16" s="1" customFormat="1">
      <c r="P1607" s="1" t="e">
        <f>IF(#REF!=#REF!,IF(K1607="Stroke",IF(K1608="Stroke",IF(#REF!=#REF!,IF(Q1607=Q1608,IF((J1608-J1607)&lt;0,1000+J1608-J1607-O1607,J1608-J1607-O1607),""),""),""),""),"")</f>
        <v>#REF!</v>
      </c>
    </row>
    <row r="1608" spans="16:16" s="1" customFormat="1">
      <c r="P1608" s="1" t="e">
        <f>IF(#REF!=#REF!,IF(K1608="Stroke",IF(K1609="Stroke",IF(#REF!=#REF!,IF(Q1608=Q1609,IF((J1609-J1608)&lt;0,1000+J1609-J1608-O1608,J1609-J1608-O1608),""),""),""),""),"")</f>
        <v>#REF!</v>
      </c>
    </row>
    <row r="1609" spans="16:16" s="1" customFormat="1">
      <c r="P1609" s="1" t="e">
        <f>IF(#REF!=#REF!,IF(K1609="Stroke",IF(K1610="Stroke",IF(#REF!=#REF!,IF(Q1609=Q1610,IF((J1610-J1609)&lt;0,1000+J1610-J1609-O1609,J1610-J1609-O1609),""),""),""),""),"")</f>
        <v>#REF!</v>
      </c>
    </row>
    <row r="1610" spans="16:16" s="1" customFormat="1">
      <c r="P1610" s="1" t="e">
        <f>IF(#REF!=#REF!,IF(K1610="Stroke",IF(K1611="Stroke",IF(#REF!=#REF!,IF(Q1610=Q1611,IF((J1611-J1610)&lt;0,1000+J1611-J1610-O1610,J1611-J1610-O1610),""),""),""),""),"")</f>
        <v>#REF!</v>
      </c>
    </row>
    <row r="1611" spans="16:16" s="1" customFormat="1">
      <c r="P1611" s="1" t="e">
        <f>IF(#REF!=#REF!,IF(K1611="Stroke",IF(K1612="Stroke",IF(#REF!=#REF!,IF(Q1611=Q1612,IF((J1612-J1611)&lt;0,1000+J1612-J1611-O1611,J1612-J1611-O1611),""),""),""),""),"")</f>
        <v>#REF!</v>
      </c>
    </row>
    <row r="1612" spans="16:16" s="1" customFormat="1">
      <c r="P1612" s="1" t="e">
        <f>IF(#REF!=#REF!,IF(K1612="Stroke",IF(K1613="Stroke",IF(#REF!=#REF!,IF(Q1612=Q1613,IF((J1613-J1612)&lt;0,1000+J1613-J1612-O1612,J1613-J1612-O1612),""),""),""),""),"")</f>
        <v>#REF!</v>
      </c>
    </row>
    <row r="1613" spans="16:16" s="1" customFormat="1">
      <c r="P1613" s="1" t="e">
        <f>IF(#REF!=#REF!,IF(K1613="Stroke",IF(K1614="Stroke",IF(#REF!=#REF!,IF(Q1613=Q1614,IF((J1614-J1613)&lt;0,1000+J1614-J1613-O1613,J1614-J1613-O1613),""),""),""),""),"")</f>
        <v>#REF!</v>
      </c>
    </row>
    <row r="1614" spans="16:16" s="1" customFormat="1">
      <c r="P1614" s="1" t="e">
        <f>IF(#REF!=#REF!,IF(K1614="Stroke",IF(K1615="Stroke",IF(#REF!=#REF!,IF(Q1614=Q1615,IF((J1615-J1614)&lt;0,1000+J1615-J1614-O1614,J1615-J1614-O1614),""),""),""),""),"")</f>
        <v>#REF!</v>
      </c>
    </row>
    <row r="1615" spans="16:16" s="1" customFormat="1">
      <c r="P1615" s="1" t="e">
        <f>IF(#REF!=#REF!,IF(K1615="Stroke",IF(K1616="Stroke",IF(#REF!=#REF!,IF(Q1615=Q1616,IF((J1616-J1615)&lt;0,1000+J1616-J1615-O1615,J1616-J1615-O1615),""),""),""),""),"")</f>
        <v>#REF!</v>
      </c>
    </row>
    <row r="1616" spans="16:16" s="1" customFormat="1">
      <c r="P1616" s="1" t="e">
        <f>IF(#REF!=#REF!,IF(K1616="Stroke",IF(K1617="Stroke",IF(#REF!=#REF!,IF(Q1616=Q1617,IF((J1617-J1616)&lt;0,1000+J1617-J1616-O1616,J1617-J1616-O1616),""),""),""),""),"")</f>
        <v>#REF!</v>
      </c>
    </row>
    <row r="1617" spans="16:16" s="1" customFormat="1">
      <c r="P1617" s="1" t="e">
        <f>IF(#REF!=#REF!,IF(K1617="Stroke",IF(K1618="Stroke",IF(#REF!=#REF!,IF(Q1617=Q1618,IF((J1618-J1617)&lt;0,1000+J1618-J1617-O1617,J1618-J1617-O1617),""),""),""),""),"")</f>
        <v>#REF!</v>
      </c>
    </row>
    <row r="1618" spans="16:16" s="1" customFormat="1">
      <c r="P1618" s="1" t="e">
        <f>IF(#REF!=#REF!,IF(K1618="Stroke",IF(K1619="Stroke",IF(#REF!=#REF!,IF(Q1618=Q1619,IF((J1619-J1618)&lt;0,1000+J1619-J1618-O1618,J1619-J1618-O1618),""),""),""),""),"")</f>
        <v>#REF!</v>
      </c>
    </row>
    <row r="1619" spans="16:16" s="1" customFormat="1">
      <c r="P1619" s="1" t="e">
        <f>IF(#REF!=#REF!,IF(K1619="Stroke",IF(K1620="Stroke",IF(#REF!=#REF!,IF(Q1619=Q1620,IF((J1620-J1619)&lt;0,1000+J1620-J1619-O1619,J1620-J1619-O1619),""),""),""),""),"")</f>
        <v>#REF!</v>
      </c>
    </row>
    <row r="1620" spans="16:16" s="1" customFormat="1">
      <c r="P1620" s="1" t="e">
        <f>IF(#REF!=#REF!,IF(K1620="Stroke",IF(K1621="Stroke",IF(#REF!=#REF!,IF(Q1620=Q1621,IF((J1621-J1620)&lt;0,1000+J1621-J1620-O1620,J1621-J1620-O1620),""),""),""),""),"")</f>
        <v>#REF!</v>
      </c>
    </row>
    <row r="1621" spans="16:16" s="1" customFormat="1">
      <c r="P1621" s="1" t="e">
        <f>IF(#REF!=#REF!,IF(K1621="Stroke",IF(K1622="Stroke",IF(#REF!=#REF!,IF(Q1621=Q1622,IF((J1622-J1621)&lt;0,1000+J1622-J1621-O1621,J1622-J1621-O1621),""),""),""),""),"")</f>
        <v>#REF!</v>
      </c>
    </row>
    <row r="1622" spans="16:16" s="1" customFormat="1">
      <c r="P1622" s="1" t="e">
        <f>IF(#REF!=#REF!,IF(K1622="Stroke",IF(K1623="Stroke",IF(#REF!=#REF!,IF(Q1622=Q1623,IF((J1623-J1622)&lt;0,1000+J1623-J1622-O1622,J1623-J1622-O1622),""),""),""),""),"")</f>
        <v>#REF!</v>
      </c>
    </row>
    <row r="1623" spans="16:16" s="1" customFormat="1">
      <c r="P1623" s="1" t="e">
        <f>IF(#REF!=#REF!,IF(K1623="Stroke",IF(K1624="Stroke",IF(#REF!=#REF!,IF(Q1623=Q1624,IF((J1624-J1623)&lt;0,1000+J1624-J1623-O1623,J1624-J1623-O1623),""),""),""),""),"")</f>
        <v>#REF!</v>
      </c>
    </row>
    <row r="1624" spans="16:16" s="1" customFormat="1">
      <c r="P1624" s="1" t="e">
        <f>IF(#REF!=#REF!,IF(K1624="Stroke",IF(K1625="Stroke",IF(#REF!=#REF!,IF(Q1624=Q1625,IF((J1625-J1624)&lt;0,1000+J1625-J1624-O1624,J1625-J1624-O1624),""),""),""),""),"")</f>
        <v>#REF!</v>
      </c>
    </row>
    <row r="1625" spans="16:16" s="1" customFormat="1">
      <c r="P1625" s="1" t="e">
        <f>IF(#REF!=#REF!,IF(K1625="Stroke",IF(K1626="Stroke",IF(#REF!=#REF!,IF(Q1625=Q1626,IF((J1626-J1625)&lt;0,1000+J1626-J1625-O1625,J1626-J1625-O1625),""),""),""),""),"")</f>
        <v>#REF!</v>
      </c>
    </row>
    <row r="1626" spans="16:16" s="1" customFormat="1">
      <c r="P1626" s="1" t="e">
        <f>IF(#REF!=#REF!,IF(K1626="Stroke",IF(K1627="Stroke",IF(#REF!=#REF!,IF(Q1626=Q1627,IF((J1627-J1626)&lt;0,1000+J1627-J1626-O1626,J1627-J1626-O1626),""),""),""),""),"")</f>
        <v>#REF!</v>
      </c>
    </row>
    <row r="1627" spans="16:16" s="1" customFormat="1">
      <c r="P1627" s="1" t="e">
        <f>IF(#REF!=#REF!,IF(K1627="Stroke",IF(K1628="Stroke",IF(#REF!=#REF!,IF(Q1627=Q1628,IF((J1628-J1627)&lt;0,1000+J1628-J1627-O1627,J1628-J1627-O1627),""),""),""),""),"")</f>
        <v>#REF!</v>
      </c>
    </row>
    <row r="1628" spans="16:16" s="1" customFormat="1">
      <c r="P1628" s="1" t="e">
        <f>IF(#REF!=#REF!,IF(K1628="Stroke",IF(K1629="Stroke",IF(#REF!=#REF!,IF(Q1628=Q1629,IF((J1629-J1628)&lt;0,1000+J1629-J1628-O1628,J1629-J1628-O1628),""),""),""),""),"")</f>
        <v>#REF!</v>
      </c>
    </row>
    <row r="1629" spans="16:16" s="1" customFormat="1">
      <c r="P1629" s="1" t="e">
        <f>IF(#REF!=#REF!,IF(K1629="Stroke",IF(K1630="Stroke",IF(#REF!=#REF!,IF(Q1629=Q1630,IF((J1630-J1629)&lt;0,1000+J1630-J1629-O1629,J1630-J1629-O1629),""),""),""),""),"")</f>
        <v>#REF!</v>
      </c>
    </row>
    <row r="1630" spans="16:16" s="1" customFormat="1">
      <c r="P1630" s="1" t="e">
        <f>IF(#REF!=#REF!,IF(K1630="Stroke",IF(K1631="Stroke",IF(#REF!=#REF!,IF(Q1630=Q1631,IF((J1631-J1630)&lt;0,1000+J1631-J1630-O1630,J1631-J1630-O1630),""),""),""),""),"")</f>
        <v>#REF!</v>
      </c>
    </row>
    <row r="1631" spans="16:16" s="1" customFormat="1">
      <c r="P1631" s="1" t="e">
        <f>IF(#REF!=#REF!,IF(K1631="Stroke",IF(K1632="Stroke",IF(#REF!=#REF!,IF(Q1631=Q1632,IF((J1632-J1631)&lt;0,1000+J1632-J1631-O1631,J1632-J1631-O1631),""),""),""),""),"")</f>
        <v>#REF!</v>
      </c>
    </row>
    <row r="1632" spans="16:16" s="1" customFormat="1">
      <c r="P1632" s="1" t="e">
        <f>IF(#REF!=#REF!,IF(K1632="Stroke",IF(K1633="Stroke",IF(#REF!=#REF!,IF(Q1632=Q1633,IF((J1633-J1632)&lt;0,1000+J1633-J1632-O1632,J1633-J1632-O1632),""),""),""),""),"")</f>
        <v>#REF!</v>
      </c>
    </row>
    <row r="1633" spans="16:16" s="1" customFormat="1">
      <c r="P1633" s="1" t="e">
        <f>IF(#REF!=#REF!,IF(K1633="Stroke",IF(K1634="Stroke",IF(#REF!=#REF!,IF(Q1633=Q1634,IF((J1634-J1633)&lt;0,1000+J1634-J1633-O1633,J1634-J1633-O1633),""),""),""),""),"")</f>
        <v>#REF!</v>
      </c>
    </row>
    <row r="1634" spans="16:16" s="1" customFormat="1">
      <c r="P1634" s="1" t="e">
        <f>IF(#REF!=#REF!,IF(K1634="Stroke",IF(K1635="Stroke",IF(#REF!=#REF!,IF(Q1634=Q1635,IF((J1635-J1634)&lt;0,1000+J1635-J1634-O1634,J1635-J1634-O1634),""),""),""),""),"")</f>
        <v>#REF!</v>
      </c>
    </row>
    <row r="1635" spans="16:16" s="1" customFormat="1">
      <c r="P1635" s="1" t="e">
        <f>IF(#REF!=#REF!,IF(K1635="Stroke",IF(K1636="Stroke",IF(#REF!=#REF!,IF(Q1635=Q1636,IF((J1636-J1635)&lt;0,1000+J1636-J1635-O1635,J1636-J1635-O1635),""),""),""),""),"")</f>
        <v>#REF!</v>
      </c>
    </row>
    <row r="1636" spans="16:16" s="1" customFormat="1">
      <c r="P1636" s="1" t="e">
        <f>IF(#REF!=#REF!,IF(K1636="Stroke",IF(K1637="Stroke",IF(#REF!=#REF!,IF(Q1636=Q1637,IF((J1637-J1636)&lt;0,1000+J1637-J1636-O1636,J1637-J1636-O1636),""),""),""),""),"")</f>
        <v>#REF!</v>
      </c>
    </row>
    <row r="1637" spans="16:16" s="1" customFormat="1">
      <c r="P1637" s="1" t="e">
        <f>IF(#REF!=#REF!,IF(K1637="Stroke",IF(K1638="Stroke",IF(#REF!=#REF!,IF(Q1637=Q1638,IF((J1638-J1637)&lt;0,1000+J1638-J1637-O1637,J1638-J1637-O1637),""),""),""),""),"")</f>
        <v>#REF!</v>
      </c>
    </row>
    <row r="1638" spans="16:16" s="1" customFormat="1">
      <c r="P1638" s="1" t="e">
        <f>IF(#REF!=#REF!,IF(K1638="Stroke",IF(K1639="Stroke",IF(#REF!=#REF!,IF(Q1638=Q1639,IF((J1639-J1638)&lt;0,1000+J1639-J1638-O1638,J1639-J1638-O1638),""),""),""),""),"")</f>
        <v>#REF!</v>
      </c>
    </row>
    <row r="1639" spans="16:16" s="1" customFormat="1">
      <c r="P1639" s="1" t="e">
        <f>IF(#REF!=#REF!,IF(K1639="Stroke",IF(K1640="Stroke",IF(#REF!=#REF!,IF(Q1639=Q1640,IF((J1640-J1639)&lt;0,1000+J1640-J1639-O1639,J1640-J1639-O1639),""),""),""),""),"")</f>
        <v>#REF!</v>
      </c>
    </row>
    <row r="1640" spans="16:16" s="1" customFormat="1">
      <c r="P1640" s="1" t="e">
        <f>IF(#REF!=#REF!,IF(K1640="Stroke",IF(K1641="Stroke",IF(#REF!=#REF!,IF(Q1640=Q1641,IF((J1641-J1640)&lt;0,1000+J1641-J1640-O1640,J1641-J1640-O1640),""),""),""),""),"")</f>
        <v>#REF!</v>
      </c>
    </row>
    <row r="1641" spans="16:16" s="1" customFormat="1">
      <c r="P1641" s="1" t="e">
        <f>IF(#REF!=#REF!,IF(K1641="Stroke",IF(K1642="Stroke",IF(#REF!=#REF!,IF(Q1641=Q1642,IF((J1642-J1641)&lt;0,1000+J1642-J1641-O1641,J1642-J1641-O1641),""),""),""),""),"")</f>
        <v>#REF!</v>
      </c>
    </row>
    <row r="1642" spans="16:16" s="1" customFormat="1">
      <c r="P1642" s="1" t="e">
        <f>IF(#REF!=#REF!,IF(K1642="Stroke",IF(K1643="Stroke",IF(#REF!=#REF!,IF(Q1642=Q1643,IF((J1643-J1642)&lt;0,1000+J1643-J1642-O1642,J1643-J1642-O1642),""),""),""),""),"")</f>
        <v>#REF!</v>
      </c>
    </row>
    <row r="1643" spans="16:16" s="1" customFormat="1">
      <c r="P1643" s="1" t="e">
        <f>IF(#REF!=#REF!,IF(K1643="Stroke",IF(K1644="Stroke",IF(#REF!=#REF!,IF(Q1643=Q1644,IF((J1644-J1643)&lt;0,1000+J1644-J1643-O1643,J1644-J1643-O1643),""),""),""),""),"")</f>
        <v>#REF!</v>
      </c>
    </row>
    <row r="1644" spans="16:16" s="1" customFormat="1">
      <c r="P1644" s="1" t="e">
        <f>IF(#REF!=#REF!,IF(K1644="Stroke",IF(K1645="Stroke",IF(#REF!=#REF!,IF(Q1644=Q1645,IF((J1645-J1644)&lt;0,1000+J1645-J1644-O1644,J1645-J1644-O1644),""),""),""),""),"")</f>
        <v>#REF!</v>
      </c>
    </row>
    <row r="1645" spans="16:16" s="1" customFormat="1">
      <c r="P1645" s="1" t="e">
        <f>IF(#REF!=#REF!,IF(K1645="Stroke",IF(K1646="Stroke",IF(#REF!=#REF!,IF(Q1645=Q1646,IF((J1646-J1645)&lt;0,1000+J1646-J1645-O1645,J1646-J1645-O1645),""),""),""),""),"")</f>
        <v>#REF!</v>
      </c>
    </row>
    <row r="1646" spans="16:16" s="1" customFormat="1">
      <c r="P1646" s="1" t="e">
        <f>IF(#REF!=#REF!,IF(K1646="Stroke",IF(K1647="Stroke",IF(#REF!=#REF!,IF(Q1646=Q1647,IF((J1647-J1646)&lt;0,1000+J1647-J1646-O1646,J1647-J1646-O1646),""),""),""),""),"")</f>
        <v>#REF!</v>
      </c>
    </row>
    <row r="1647" spans="16:16" s="1" customFormat="1">
      <c r="P1647" s="1" t="e">
        <f>IF(#REF!=#REF!,IF(K1647="Stroke",IF(K1648="Stroke",IF(#REF!=#REF!,IF(Q1647=Q1648,IF((J1648-J1647)&lt;0,1000+J1648-J1647-O1647,J1648-J1647-O1647),""),""),""),""),"")</f>
        <v>#REF!</v>
      </c>
    </row>
    <row r="1648" spans="16:16" s="1" customFormat="1">
      <c r="P1648" s="1" t="e">
        <f>IF(#REF!=#REF!,IF(K1648="Stroke",IF(K1649="Stroke",IF(#REF!=#REF!,IF(Q1648=Q1649,IF((J1649-J1648)&lt;0,1000+J1649-J1648-O1648,J1649-J1648-O1648),""),""),""),""),"")</f>
        <v>#REF!</v>
      </c>
    </row>
    <row r="1649" spans="16:16" s="1" customFormat="1">
      <c r="P1649" s="1" t="e">
        <f>IF(#REF!=#REF!,IF(K1649="Stroke",IF(K1650="Stroke",IF(#REF!=#REF!,IF(Q1649=Q1650,IF((J1650-J1649)&lt;0,1000+J1650-J1649-O1649,J1650-J1649-O1649),""),""),""),""),"")</f>
        <v>#REF!</v>
      </c>
    </row>
    <row r="1650" spans="16:16" s="1" customFormat="1">
      <c r="P1650" s="1" t="e">
        <f>IF(#REF!=#REF!,IF(K1650="Stroke",IF(K1651="Stroke",IF(#REF!=#REF!,IF(Q1650=Q1651,IF((J1651-J1650)&lt;0,1000+J1651-J1650-O1650,J1651-J1650-O1650),""),""),""),""),"")</f>
        <v>#REF!</v>
      </c>
    </row>
    <row r="1651" spans="16:16" s="1" customFormat="1">
      <c r="P1651" s="1" t="e">
        <f>IF(#REF!=#REF!,IF(K1651="Stroke",IF(K1652="Stroke",IF(#REF!=#REF!,IF(Q1651=Q1652,IF((J1652-J1651)&lt;0,1000+J1652-J1651-O1651,J1652-J1651-O1651),""),""),""),""),"")</f>
        <v>#REF!</v>
      </c>
    </row>
    <row r="1652" spans="16:16" s="1" customFormat="1">
      <c r="P1652" s="1" t="e">
        <f>IF(#REF!=#REF!,IF(K1652="Stroke",IF(K1653="Stroke",IF(#REF!=#REF!,IF(Q1652=Q1653,IF((J1653-J1652)&lt;0,1000+J1653-J1652-O1652,J1653-J1652-O1652),""),""),""),""),"")</f>
        <v>#REF!</v>
      </c>
    </row>
    <row r="1653" spans="16:16" s="1" customFormat="1">
      <c r="P1653" s="1" t="e">
        <f>IF(#REF!=#REF!,IF(K1653="Stroke",IF(K1654="Stroke",IF(#REF!=#REF!,IF(Q1653=Q1654,IF((J1654-J1653)&lt;0,1000+J1654-J1653-O1653,J1654-J1653-O1653),""),""),""),""),"")</f>
        <v>#REF!</v>
      </c>
    </row>
    <row r="1654" spans="16:16" s="1" customFormat="1">
      <c r="P1654" s="1" t="e">
        <f>IF(#REF!=#REF!,IF(K1654="Stroke",IF(K1655="Stroke",IF(#REF!=#REF!,IF(Q1654=Q1655,IF((J1655-J1654)&lt;0,1000+J1655-J1654-O1654,J1655-J1654-O1654),""),""),""),""),"")</f>
        <v>#REF!</v>
      </c>
    </row>
    <row r="1655" spans="16:16" s="1" customFormat="1">
      <c r="P1655" s="1" t="e">
        <f>IF(#REF!=#REF!,IF(K1655="Stroke",IF(K1656="Stroke",IF(#REF!=#REF!,IF(Q1655=Q1656,IF((J1656-J1655)&lt;0,1000+J1656-J1655-O1655,J1656-J1655-O1655),""),""),""),""),"")</f>
        <v>#REF!</v>
      </c>
    </row>
    <row r="1656" spans="16:16" s="1" customFormat="1">
      <c r="P1656" s="1" t="e">
        <f>IF(#REF!=#REF!,IF(K1656="Stroke",IF(K1657="Stroke",IF(#REF!=#REF!,IF(Q1656=Q1657,IF((J1657-J1656)&lt;0,1000+J1657-J1656-O1656,J1657-J1656-O1656),""),""),""),""),"")</f>
        <v>#REF!</v>
      </c>
    </row>
    <row r="1657" spans="16:16" s="1" customFormat="1">
      <c r="P1657" s="1" t="e">
        <f>IF(#REF!=#REF!,IF(K1657="Stroke",IF(K1658="Stroke",IF(#REF!=#REF!,IF(Q1657=Q1658,IF((J1658-J1657)&lt;0,1000+J1658-J1657-O1657,J1658-J1657-O1657),""),""),""),""),"")</f>
        <v>#REF!</v>
      </c>
    </row>
    <row r="1658" spans="16:16" s="1" customFormat="1">
      <c r="P1658" s="1" t="e">
        <f>IF(#REF!=#REF!,IF(K1658="Stroke",IF(K1659="Stroke",IF(#REF!=#REF!,IF(Q1658=Q1659,IF((J1659-J1658)&lt;0,1000+J1659-J1658-O1658,J1659-J1658-O1658),""),""),""),""),"")</f>
        <v>#REF!</v>
      </c>
    </row>
    <row r="1659" spans="16:16" s="1" customFormat="1">
      <c r="P1659" s="1" t="e">
        <f>IF(#REF!=#REF!,IF(K1659="Stroke",IF(K1660="Stroke",IF(#REF!=#REF!,IF(Q1659=Q1660,IF((J1660-J1659)&lt;0,1000+J1660-J1659-O1659,J1660-J1659-O1659),""),""),""),""),"")</f>
        <v>#REF!</v>
      </c>
    </row>
    <row r="1660" spans="16:16" s="1" customFormat="1">
      <c r="P1660" s="1" t="e">
        <f>IF(#REF!=#REF!,IF(K1660="Stroke",IF(K1661="Stroke",IF(#REF!=#REF!,IF(Q1660=Q1661,IF((J1661-J1660)&lt;0,1000+J1661-J1660-O1660,J1661-J1660-O1660),""),""),""),""),"")</f>
        <v>#REF!</v>
      </c>
    </row>
    <row r="1661" spans="16:16" s="1" customFormat="1">
      <c r="P1661" s="1" t="e">
        <f>IF(#REF!=#REF!,IF(K1661="Stroke",IF(K1662="Stroke",IF(#REF!=#REF!,IF(Q1661=Q1662,IF((J1662-J1661)&lt;0,1000+J1662-J1661-O1661,J1662-J1661-O1661),""),""),""),""),"")</f>
        <v>#REF!</v>
      </c>
    </row>
    <row r="1662" spans="16:16" s="1" customFormat="1">
      <c r="P1662" s="1" t="e">
        <f>IF(#REF!=#REF!,IF(K1662="Stroke",IF(K1663="Stroke",IF(#REF!=#REF!,IF(Q1662=Q1663,IF((J1663-J1662)&lt;0,1000+J1663-J1662-O1662,J1663-J1662-O1662),""),""),""),""),"")</f>
        <v>#REF!</v>
      </c>
    </row>
    <row r="1663" spans="16:16" s="1" customFormat="1">
      <c r="P1663" s="1" t="e">
        <f>IF(#REF!=#REF!,IF(K1663="Stroke",IF(K1664="Stroke",IF(#REF!=#REF!,IF(Q1663=Q1664,IF((J1664-J1663)&lt;0,1000+J1664-J1663-O1663,J1664-J1663-O1663),""),""),""),""),"")</f>
        <v>#REF!</v>
      </c>
    </row>
    <row r="1664" spans="16:16" s="1" customFormat="1">
      <c r="P1664" s="1" t="e">
        <f>IF(#REF!=#REF!,IF(K1664="Stroke",IF(K1665="Stroke",IF(#REF!=#REF!,IF(Q1664=Q1665,IF((J1665-J1664)&lt;0,1000+J1665-J1664-O1664,J1665-J1664-O1664),""),""),""),""),"")</f>
        <v>#REF!</v>
      </c>
    </row>
    <row r="1665" spans="16:16" s="1" customFormat="1">
      <c r="P1665" s="1" t="e">
        <f>IF(#REF!=#REF!,IF(K1665="Stroke",IF(K1666="Stroke",IF(#REF!=#REF!,IF(Q1665=Q1666,IF((J1666-J1665)&lt;0,1000+J1666-J1665-O1665,J1666-J1665-O1665),""),""),""),""),"")</f>
        <v>#REF!</v>
      </c>
    </row>
    <row r="1666" spans="16:16" s="1" customFormat="1">
      <c r="P1666" s="1" t="e">
        <f>IF(#REF!=#REF!,IF(K1666="Stroke",IF(K1667="Stroke",IF(#REF!=#REF!,IF(Q1666=Q1667,IF((J1667-J1666)&lt;0,1000+J1667-J1666-O1666,J1667-J1666-O1666),""),""),""),""),"")</f>
        <v>#REF!</v>
      </c>
    </row>
    <row r="1667" spans="16:16" s="1" customFormat="1">
      <c r="P1667" s="1" t="e">
        <f>IF(#REF!=#REF!,IF(K1667="Stroke",IF(K1668="Stroke",IF(#REF!=#REF!,IF(Q1667=Q1668,IF((J1668-J1667)&lt;0,1000+J1668-J1667-O1667,J1668-J1667-O1667),""),""),""),""),"")</f>
        <v>#REF!</v>
      </c>
    </row>
    <row r="1668" spans="16:16" s="1" customFormat="1">
      <c r="P1668" s="1" t="e">
        <f>IF(#REF!=#REF!,IF(K1668="Stroke",IF(K1669="Stroke",IF(#REF!=#REF!,IF(Q1668=Q1669,IF((J1669-J1668)&lt;0,1000+J1669-J1668-O1668,J1669-J1668-O1668),""),""),""),""),"")</f>
        <v>#REF!</v>
      </c>
    </row>
    <row r="1669" spans="16:16" s="1" customFormat="1">
      <c r="P1669" s="1" t="e">
        <f>IF(#REF!=#REF!,IF(K1669="Stroke",IF(K1670="Stroke",IF(#REF!=#REF!,IF(Q1669=Q1670,IF((J1670-J1669)&lt;0,1000+J1670-J1669-O1669,J1670-J1669-O1669),""),""),""),""),"")</f>
        <v>#REF!</v>
      </c>
    </row>
    <row r="1670" spans="16:16" s="1" customFormat="1">
      <c r="P1670" s="1" t="e">
        <f>IF(#REF!=#REF!,IF(K1670="Stroke",IF(K1671="Stroke",IF(#REF!=#REF!,IF(Q1670=Q1671,IF((J1671-J1670)&lt;0,1000+J1671-J1670-O1670,J1671-J1670-O1670),""),""),""),""),"")</f>
        <v>#REF!</v>
      </c>
    </row>
    <row r="1671" spans="16:16" s="1" customFormat="1">
      <c r="P1671" s="1" t="e">
        <f>IF(#REF!=#REF!,IF(K1671="Stroke",IF(K1672="Stroke",IF(#REF!=#REF!,IF(Q1671=Q1672,IF((J1672-J1671)&lt;0,1000+J1672-J1671-O1671,J1672-J1671-O1671),""),""),""),""),"")</f>
        <v>#REF!</v>
      </c>
    </row>
    <row r="1672" spans="16:16" s="1" customFormat="1">
      <c r="P1672" s="1" t="e">
        <f>IF(#REF!=#REF!,IF(K1672="Stroke",IF(K1673="Stroke",IF(#REF!=#REF!,IF(Q1672=Q1673,IF((J1673-J1672)&lt;0,1000+J1673-J1672-O1672,J1673-J1672-O1672),""),""),""),""),"")</f>
        <v>#REF!</v>
      </c>
    </row>
    <row r="1673" spans="16:16" s="1" customFormat="1">
      <c r="P1673" s="1" t="e">
        <f>IF(#REF!=#REF!,IF(K1673="Stroke",IF(K1674="Stroke",IF(#REF!=#REF!,IF(Q1673=Q1674,IF((J1674-J1673)&lt;0,1000+J1674-J1673-O1673,J1674-J1673-O1673),""),""),""),""),"")</f>
        <v>#REF!</v>
      </c>
    </row>
    <row r="1674" spans="16:16" s="1" customFormat="1">
      <c r="P1674" s="1" t="e">
        <f>IF(#REF!=#REF!,IF(K1674="Stroke",IF(K1675="Stroke",IF(#REF!=#REF!,IF(Q1674=Q1675,IF((J1675-J1674)&lt;0,1000+J1675-J1674-O1674,J1675-J1674-O1674),""),""),""),""),"")</f>
        <v>#REF!</v>
      </c>
    </row>
    <row r="1675" spans="16:16" s="1" customFormat="1">
      <c r="P1675" s="1" t="e">
        <f>IF(#REF!=#REF!,IF(K1675="Stroke",IF(K1676="Stroke",IF(#REF!=#REF!,IF(Q1675=Q1676,IF((J1676-J1675)&lt;0,1000+J1676-J1675-O1675,J1676-J1675-O1675),""),""),""),""),"")</f>
        <v>#REF!</v>
      </c>
    </row>
    <row r="1676" spans="16:16" s="1" customFormat="1">
      <c r="P1676" s="1" t="e">
        <f>IF(#REF!=#REF!,IF(K1676="Stroke",IF(K1677="Stroke",IF(#REF!=#REF!,IF(Q1676=Q1677,IF((J1677-J1676)&lt;0,1000+J1677-J1676-O1676,J1677-J1676-O1676),""),""),""),""),"")</f>
        <v>#REF!</v>
      </c>
    </row>
    <row r="1677" spans="16:16" s="1" customFormat="1">
      <c r="P1677" s="1" t="e">
        <f>IF(#REF!=#REF!,IF(K1677="Stroke",IF(K1678="Stroke",IF(#REF!=#REF!,IF(Q1677=Q1678,IF((J1678-J1677)&lt;0,1000+J1678-J1677-O1677,J1678-J1677-O1677),""),""),""),""),"")</f>
        <v>#REF!</v>
      </c>
    </row>
    <row r="1678" spans="16:16" s="1" customFormat="1">
      <c r="P1678" s="1" t="e">
        <f>IF(#REF!=#REF!,IF(K1678="Stroke",IF(K1679="Stroke",IF(#REF!=#REF!,IF(Q1678=Q1679,IF((J1679-J1678)&lt;0,1000+J1679-J1678-O1678,J1679-J1678-O1678),""),""),""),""),"")</f>
        <v>#REF!</v>
      </c>
    </row>
    <row r="1679" spans="16:16" s="1" customFormat="1">
      <c r="P1679" s="1" t="e">
        <f>IF(#REF!=#REF!,IF(K1679="Stroke",IF(K1680="Stroke",IF(#REF!=#REF!,IF(Q1679=Q1680,IF((J1680-J1679)&lt;0,1000+J1680-J1679-O1679,J1680-J1679-O1679),""),""),""),""),"")</f>
        <v>#REF!</v>
      </c>
    </row>
    <row r="1680" spans="16:16" s="1" customFormat="1">
      <c r="P1680" s="1" t="e">
        <f>IF(#REF!=#REF!,IF(K1680="Stroke",IF(K1681="Stroke",IF(#REF!=#REF!,IF(Q1680=Q1681,IF((J1681-J1680)&lt;0,1000+J1681-J1680-O1680,J1681-J1680-O1680),""),""),""),""),"")</f>
        <v>#REF!</v>
      </c>
    </row>
    <row r="1681" spans="16:16" s="1" customFormat="1">
      <c r="P1681" s="1" t="e">
        <f>IF(#REF!=#REF!,IF(K1681="Stroke",IF(K1682="Stroke",IF(#REF!=#REF!,IF(Q1681=Q1682,IF((J1682-J1681)&lt;0,1000+J1682-J1681-O1681,J1682-J1681-O1681),""),""),""),""),"")</f>
        <v>#REF!</v>
      </c>
    </row>
    <row r="1682" spans="16:16" s="1" customFormat="1">
      <c r="P1682" s="1" t="e">
        <f>IF(#REF!=#REF!,IF(K1682="Stroke",IF(K1683="Stroke",IF(#REF!=#REF!,IF(Q1682=Q1683,IF((J1683-J1682)&lt;0,1000+J1683-J1682-O1682,J1683-J1682-O1682),""),""),""),""),"")</f>
        <v>#REF!</v>
      </c>
    </row>
    <row r="1683" spans="16:16" s="1" customFormat="1">
      <c r="P1683" s="1" t="e">
        <f>IF(#REF!=#REF!,IF(K1683="Stroke",IF(K1684="Stroke",IF(#REF!=#REF!,IF(Q1683=Q1684,IF((J1684-J1683)&lt;0,1000+J1684-J1683-O1683,J1684-J1683-O1683),""),""),""),""),"")</f>
        <v>#REF!</v>
      </c>
    </row>
    <row r="1684" spans="16:16" s="1" customFormat="1">
      <c r="P1684" s="1" t="e">
        <f>IF(#REF!=#REF!,IF(K1684="Stroke",IF(K1685="Stroke",IF(#REF!=#REF!,IF(Q1684=Q1685,IF((J1685-J1684)&lt;0,1000+J1685-J1684-O1684,J1685-J1684-O1684),""),""),""),""),"")</f>
        <v>#REF!</v>
      </c>
    </row>
    <row r="1685" spans="16:16" s="1" customFormat="1">
      <c r="P1685" s="1" t="e">
        <f>IF(#REF!=#REF!,IF(K1685="Stroke",IF(K1686="Stroke",IF(#REF!=#REF!,IF(Q1685=Q1686,IF((J1686-J1685)&lt;0,1000+J1686-J1685-O1685,J1686-J1685-O1685),""),""),""),""),"")</f>
        <v>#REF!</v>
      </c>
    </row>
    <row r="1686" spans="16:16" s="1" customFormat="1">
      <c r="P1686" s="1" t="e">
        <f>IF(#REF!=#REF!,IF(K1686="Stroke",IF(K1687="Stroke",IF(#REF!=#REF!,IF(Q1686=Q1687,IF((J1687-J1686)&lt;0,1000+J1687-J1686-O1686,J1687-J1686-O1686),""),""),""),""),"")</f>
        <v>#REF!</v>
      </c>
    </row>
    <row r="1687" spans="16:16" s="1" customFormat="1">
      <c r="P1687" s="1" t="e">
        <f>IF(#REF!=#REF!,IF(K1687="Stroke",IF(K1688="Stroke",IF(#REF!=#REF!,IF(Q1687=Q1688,IF((J1688-J1687)&lt;0,1000+J1688-J1687-O1687,J1688-J1687-O1687),""),""),""),""),"")</f>
        <v>#REF!</v>
      </c>
    </row>
    <row r="1688" spans="16:16" s="1" customFormat="1">
      <c r="P1688" s="1" t="e">
        <f>IF(#REF!=#REF!,IF(K1688="Stroke",IF(K1689="Stroke",IF(#REF!=#REF!,IF(Q1688=Q1689,IF((J1689-J1688)&lt;0,1000+J1689-J1688-O1688,J1689-J1688-O1688),""),""),""),""),"")</f>
        <v>#REF!</v>
      </c>
    </row>
    <row r="1689" spans="16:16" s="1" customFormat="1">
      <c r="P1689" s="1" t="e">
        <f>IF(#REF!=#REF!,IF(K1689="Stroke",IF(K1690="Stroke",IF(#REF!=#REF!,IF(Q1689=Q1690,IF((J1690-J1689)&lt;0,1000+J1690-J1689-O1689,J1690-J1689-O1689),""),""),""),""),"")</f>
        <v>#REF!</v>
      </c>
    </row>
    <row r="1690" spans="16:16" s="1" customFormat="1">
      <c r="P1690" s="1" t="e">
        <f>IF(#REF!=#REF!,IF(K1690="Stroke",IF(K1691="Stroke",IF(#REF!=#REF!,IF(Q1690=Q1691,IF((J1691-J1690)&lt;0,1000+J1691-J1690-O1690,J1691-J1690-O1690),""),""),""),""),"")</f>
        <v>#REF!</v>
      </c>
    </row>
    <row r="1691" spans="16:16" s="1" customFormat="1">
      <c r="P1691" s="1" t="e">
        <f>IF(#REF!=#REF!,IF(K1691="Stroke",IF(K1692="Stroke",IF(#REF!=#REF!,IF(Q1691=Q1692,IF((J1692-J1691)&lt;0,1000+J1692-J1691-O1691,J1692-J1691-O1691),""),""),""),""),"")</f>
        <v>#REF!</v>
      </c>
    </row>
    <row r="1692" spans="16:16" s="1" customFormat="1">
      <c r="P1692" s="1" t="e">
        <f>IF(#REF!=#REF!,IF(K1692="Stroke",IF(K1693="Stroke",IF(#REF!=#REF!,IF(Q1692=Q1693,IF((J1693-J1692)&lt;0,1000+J1693-J1692-O1692,J1693-J1692-O1692),""),""),""),""),"")</f>
        <v>#REF!</v>
      </c>
    </row>
    <row r="1693" spans="16:16" s="1" customFormat="1">
      <c r="P1693" s="1" t="e">
        <f>IF(#REF!=#REF!,IF(K1693="Stroke",IF(K1694="Stroke",IF(#REF!=#REF!,IF(Q1693=Q1694,IF((J1694-J1693)&lt;0,1000+J1694-J1693-O1693,J1694-J1693-O1693),""),""),""),""),"")</f>
        <v>#REF!</v>
      </c>
    </row>
    <row r="1694" spans="16:16" s="1" customFormat="1">
      <c r="P1694" s="1" t="e">
        <f>IF(#REF!=#REF!,IF(K1694="Stroke",IF(K1695="Stroke",IF(#REF!=#REF!,IF(Q1694=Q1695,IF((J1695-J1694)&lt;0,1000+J1695-J1694-O1694,J1695-J1694-O1694),""),""),""),""),"")</f>
        <v>#REF!</v>
      </c>
    </row>
    <row r="1695" spans="16:16" s="1" customFormat="1">
      <c r="P1695" s="1" t="e">
        <f>IF(#REF!=#REF!,IF(K1695="Stroke",IF(K1696="Stroke",IF(#REF!=#REF!,IF(Q1695=Q1696,IF((J1696-J1695)&lt;0,1000+J1696-J1695-O1695,J1696-J1695-O1695),""),""),""),""),"")</f>
        <v>#REF!</v>
      </c>
    </row>
    <row r="1696" spans="16:16" s="1" customFormat="1">
      <c r="P1696" s="1" t="e">
        <f>IF(#REF!=#REF!,IF(K1696="Stroke",IF(K1697="Stroke",IF(#REF!=#REF!,IF(Q1696=Q1697,IF((J1697-J1696)&lt;0,1000+J1697-J1696-O1696,J1697-J1696-O1696),""),""),""),""),"")</f>
        <v>#REF!</v>
      </c>
    </row>
    <row r="1697" spans="16:16" s="1" customFormat="1">
      <c r="P1697" s="1" t="e">
        <f>IF(#REF!=#REF!,IF(K1697="Stroke",IF(K1698="Stroke",IF(#REF!=#REF!,IF(Q1697=Q1698,IF((J1698-J1697)&lt;0,1000+J1698-J1697-O1697,J1698-J1697-O1697),""),""),""),""),"")</f>
        <v>#REF!</v>
      </c>
    </row>
    <row r="1698" spans="16:16" s="1" customFormat="1">
      <c r="P1698" s="1" t="e">
        <f>IF(#REF!=#REF!,IF(K1698="Stroke",IF(K1699="Stroke",IF(#REF!=#REF!,IF(Q1698=Q1699,IF((J1699-J1698)&lt;0,1000+J1699-J1698-O1698,J1699-J1698-O1698),""),""),""),""),"")</f>
        <v>#REF!</v>
      </c>
    </row>
    <row r="1699" spans="16:16" s="1" customFormat="1">
      <c r="P1699" s="1" t="e">
        <f>IF(#REF!=#REF!,IF(K1699="Stroke",IF(K1700="Stroke",IF(#REF!=#REF!,IF(Q1699=Q1700,IF((J1700-J1699)&lt;0,1000+J1700-J1699-O1699,J1700-J1699-O1699),""),""),""),""),"")</f>
        <v>#REF!</v>
      </c>
    </row>
    <row r="1700" spans="16:16" s="1" customFormat="1">
      <c r="P1700" s="1" t="e">
        <f>IF(#REF!=#REF!,IF(K1700="Stroke",IF(K1701="Stroke",IF(#REF!=#REF!,IF(Q1700=Q1701,IF((J1701-J1700)&lt;0,1000+J1701-J1700-O1700,J1701-J1700-O1700),""),""),""),""),"")</f>
        <v>#REF!</v>
      </c>
    </row>
    <row r="1701" spans="16:16" s="1" customFormat="1">
      <c r="P1701" s="1" t="e">
        <f>IF(#REF!=#REF!,IF(K1701="Stroke",IF(K1702="Stroke",IF(#REF!=#REF!,IF(Q1701=Q1702,IF((J1702-J1701)&lt;0,1000+J1702-J1701-O1701,J1702-J1701-O1701),""),""),""),""),"")</f>
        <v>#REF!</v>
      </c>
    </row>
    <row r="1702" spans="16:16" s="1" customFormat="1">
      <c r="P1702" s="1" t="e">
        <f>IF(#REF!=#REF!,IF(K1702="Stroke",IF(K1703="Stroke",IF(#REF!=#REF!,IF(Q1702=Q1703,IF((J1703-J1702)&lt;0,1000+J1703-J1702-O1702,J1703-J1702-O1702),""),""),""),""),"")</f>
        <v>#REF!</v>
      </c>
    </row>
    <row r="1703" spans="16:16" s="1" customFormat="1">
      <c r="P1703" s="1" t="e">
        <f>IF(#REF!=#REF!,IF(K1703="Stroke",IF(K1704="Stroke",IF(#REF!=#REF!,IF(Q1703=Q1704,IF((J1704-J1703)&lt;0,1000+J1704-J1703-O1703,J1704-J1703-O1703),""),""),""),""),"")</f>
        <v>#REF!</v>
      </c>
    </row>
    <row r="1704" spans="16:16" s="1" customFormat="1">
      <c r="P1704" s="1" t="e">
        <f>IF(#REF!=#REF!,IF(K1704="Stroke",IF(K1705="Stroke",IF(#REF!=#REF!,IF(Q1704=Q1705,IF((J1705-J1704)&lt;0,1000+J1705-J1704-O1704,J1705-J1704-O1704),""),""),""),""),"")</f>
        <v>#REF!</v>
      </c>
    </row>
    <row r="1705" spans="16:16" s="1" customFormat="1">
      <c r="P1705" s="1" t="e">
        <f>IF(#REF!=#REF!,IF(K1705="Stroke",IF(K1706="Stroke",IF(#REF!=#REF!,IF(Q1705=Q1706,IF((J1706-J1705)&lt;0,1000+J1706-J1705-O1705,J1706-J1705-O1705),""),""),""),""),"")</f>
        <v>#REF!</v>
      </c>
    </row>
    <row r="1706" spans="16:16" s="1" customFormat="1">
      <c r="P1706" s="1" t="e">
        <f>IF(#REF!=#REF!,IF(K1706="Stroke",IF(K1707="Stroke",IF(#REF!=#REF!,IF(Q1706=Q1707,IF((J1707-J1706)&lt;0,1000+J1707-J1706-O1706,J1707-J1706-O1706),""),""),""),""),"")</f>
        <v>#REF!</v>
      </c>
    </row>
    <row r="1707" spans="16:16" s="1" customFormat="1">
      <c r="P1707" s="1" t="e">
        <f>IF(#REF!=#REF!,IF(K1707="Stroke",IF(K1708="Stroke",IF(#REF!=#REF!,IF(Q1707=Q1708,IF((J1708-J1707)&lt;0,1000+J1708-J1707-O1707,J1708-J1707-O1707),""),""),""),""),"")</f>
        <v>#REF!</v>
      </c>
    </row>
    <row r="1708" spans="16:16" s="1" customFormat="1">
      <c r="P1708" s="1" t="e">
        <f>IF(#REF!=#REF!,IF(K1708="Stroke",IF(K1709="Stroke",IF(#REF!=#REF!,IF(Q1708=Q1709,IF((J1709-J1708)&lt;0,1000+J1709-J1708-O1708,J1709-J1708-O1708),""),""),""),""),"")</f>
        <v>#REF!</v>
      </c>
    </row>
    <row r="1709" spans="16:16" s="1" customFormat="1">
      <c r="P1709" s="1" t="e">
        <f>IF(#REF!=#REF!,IF(K1709="Stroke",IF(K1710="Stroke",IF(#REF!=#REF!,IF(Q1709=Q1710,IF((J1710-J1709)&lt;0,1000+J1710-J1709-O1709,J1710-J1709-O1709),""),""),""),""),"")</f>
        <v>#REF!</v>
      </c>
    </row>
    <row r="1710" spans="16:16" s="1" customFormat="1">
      <c r="P1710" s="1" t="e">
        <f>IF(#REF!=#REF!,IF(K1710="Stroke",IF(K1711="Stroke",IF(#REF!=#REF!,IF(Q1710=Q1711,IF((J1711-J1710)&lt;0,1000+J1711-J1710-O1710,J1711-J1710-O1710),""),""),""),""),"")</f>
        <v>#REF!</v>
      </c>
    </row>
    <row r="1711" spans="16:16" s="1" customFormat="1">
      <c r="P1711" s="1" t="e">
        <f>IF(#REF!=#REF!,IF(K1711="Stroke",IF(K1712="Stroke",IF(#REF!=#REF!,IF(Q1711=Q1712,IF((J1712-J1711)&lt;0,1000+J1712-J1711-O1711,J1712-J1711-O1711),""),""),""),""),"")</f>
        <v>#REF!</v>
      </c>
    </row>
    <row r="1712" spans="16:16" s="1" customFormat="1">
      <c r="P1712" s="1" t="e">
        <f>IF(#REF!=#REF!,IF(K1712="Stroke",IF(K1713="Stroke",IF(#REF!=#REF!,IF(Q1712=Q1713,IF((J1713-J1712)&lt;0,1000+J1713-J1712-O1712,J1713-J1712-O1712),""),""),""),""),"")</f>
        <v>#REF!</v>
      </c>
    </row>
    <row r="1713" spans="16:16" s="1" customFormat="1">
      <c r="P1713" s="1" t="e">
        <f>IF(#REF!=#REF!,IF(K1713="Stroke",IF(K1714="Stroke",IF(#REF!=#REF!,IF(Q1713=Q1714,IF((J1714-J1713)&lt;0,1000+J1714-J1713-O1713,J1714-J1713-O1713),""),""),""),""),"")</f>
        <v>#REF!</v>
      </c>
    </row>
    <row r="1714" spans="16:16" s="1" customFormat="1">
      <c r="P1714" s="1" t="e">
        <f>IF(#REF!=#REF!,IF(K1714="Stroke",IF(K1715="Stroke",IF(#REF!=#REF!,IF(Q1714=Q1715,IF((J1715-J1714)&lt;0,1000+J1715-J1714-O1714,J1715-J1714-O1714),""),""),""),""),"")</f>
        <v>#REF!</v>
      </c>
    </row>
    <row r="1715" spans="16:16" s="1" customFormat="1">
      <c r="P1715" s="1" t="e">
        <f>IF(#REF!=#REF!,IF(K1715="Stroke",IF(K1716="Stroke",IF(#REF!=#REF!,IF(Q1715=Q1716,IF((J1716-J1715)&lt;0,1000+J1716-J1715-O1715,J1716-J1715-O1715),""),""),""),""),"")</f>
        <v>#REF!</v>
      </c>
    </row>
    <row r="1716" spans="16:16" s="1" customFormat="1">
      <c r="P1716" s="1" t="e">
        <f>IF(#REF!=#REF!,IF(K1716="Stroke",IF(K1717="Stroke",IF(#REF!=#REF!,IF(Q1716=Q1717,IF((J1717-J1716)&lt;0,1000+J1717-J1716-O1716,J1717-J1716-O1716),""),""),""),""),"")</f>
        <v>#REF!</v>
      </c>
    </row>
    <row r="1717" spans="16:16" s="1" customFormat="1">
      <c r="P1717" s="1" t="e">
        <f>IF(#REF!=#REF!,IF(K1717="Stroke",IF(K1718="Stroke",IF(#REF!=#REF!,IF(Q1717=Q1718,IF((J1718-J1717)&lt;0,1000+J1718-J1717-O1717,J1718-J1717-O1717),""),""),""),""),"")</f>
        <v>#REF!</v>
      </c>
    </row>
    <row r="1718" spans="16:16" s="1" customFormat="1">
      <c r="P1718" s="1" t="e">
        <f>IF(#REF!=#REF!,IF(K1718="Stroke",IF(K1719="Stroke",IF(#REF!=#REF!,IF(Q1718=Q1719,IF((J1719-J1718)&lt;0,1000+J1719-J1718-O1718,J1719-J1718-O1718),""),""),""),""),"")</f>
        <v>#REF!</v>
      </c>
    </row>
    <row r="1719" spans="16:16" s="1" customFormat="1">
      <c r="P1719" s="1" t="e">
        <f>IF(#REF!=#REF!,IF(K1719="Stroke",IF(K1720="Stroke",IF(#REF!=#REF!,IF(Q1719=Q1720,IF((J1720-J1719)&lt;0,1000+J1720-J1719-O1719,J1720-J1719-O1719),""),""),""),""),"")</f>
        <v>#REF!</v>
      </c>
    </row>
    <row r="1720" spans="16:16" s="1" customFormat="1">
      <c r="P1720" s="1" t="e">
        <f>IF(#REF!=#REF!,IF(K1720="Stroke",IF(K1721="Stroke",IF(#REF!=#REF!,IF(Q1720=Q1721,IF((J1721-J1720)&lt;0,1000+J1721-J1720-O1720,J1721-J1720-O1720),""),""),""),""),"")</f>
        <v>#REF!</v>
      </c>
    </row>
    <row r="1721" spans="16:16" s="1" customFormat="1">
      <c r="P1721" s="1" t="e">
        <f>IF(#REF!=#REF!,IF(K1721="Stroke",IF(K1722="Stroke",IF(#REF!=#REF!,IF(Q1721=Q1722,IF((J1722-J1721)&lt;0,1000+J1722-J1721-O1721,J1722-J1721-O1721),""),""),""),""),"")</f>
        <v>#REF!</v>
      </c>
    </row>
    <row r="1722" spans="16:16" s="1" customFormat="1">
      <c r="P1722" s="1" t="e">
        <f>IF(#REF!=#REF!,IF(K1722="Stroke",IF(K1723="Stroke",IF(#REF!=#REF!,IF(Q1722=Q1723,IF((J1723-J1722)&lt;0,1000+J1723-J1722-O1722,J1723-J1722-O1722),""),""),""),""),"")</f>
        <v>#REF!</v>
      </c>
    </row>
    <row r="1723" spans="16:16" s="1" customFormat="1">
      <c r="P1723" s="1" t="e">
        <f>IF(#REF!=#REF!,IF(K1723="Stroke",IF(K1724="Stroke",IF(#REF!=#REF!,IF(Q1723=Q1724,IF((J1724-J1723)&lt;0,1000+J1724-J1723-O1723,J1724-J1723-O1723),""),""),""),""),"")</f>
        <v>#REF!</v>
      </c>
    </row>
    <row r="1724" spans="16:16" s="1" customFormat="1">
      <c r="P1724" s="1" t="e">
        <f>IF(#REF!=#REF!,IF(K1724="Stroke",IF(K1725="Stroke",IF(#REF!=#REF!,IF(Q1724=Q1725,IF((J1725-J1724)&lt;0,1000+J1725-J1724-O1724,J1725-J1724-O1724),""),""),""),""),"")</f>
        <v>#REF!</v>
      </c>
    </row>
    <row r="1725" spans="16:16" s="1" customFormat="1">
      <c r="P1725" s="1" t="e">
        <f>IF(#REF!=#REF!,IF(K1725="Stroke",IF(K1726="Stroke",IF(#REF!=#REF!,IF(Q1725=Q1726,IF((J1726-J1725)&lt;0,1000+J1726-J1725-O1725,J1726-J1725-O1725),""),""),""),""),"")</f>
        <v>#REF!</v>
      </c>
    </row>
    <row r="1726" spans="16:16" s="1" customFormat="1">
      <c r="P1726" s="1" t="e">
        <f>IF(#REF!=#REF!,IF(K1726="Stroke",IF(K1727="Stroke",IF(#REF!=#REF!,IF(Q1726=Q1727,IF((J1727-J1726)&lt;0,1000+J1727-J1726-O1726,J1727-J1726-O1726),""),""),""),""),"")</f>
        <v>#REF!</v>
      </c>
    </row>
    <row r="1727" spans="16:16" s="1" customFormat="1">
      <c r="P1727" s="1" t="e">
        <f>IF(#REF!=#REF!,IF(K1727="Stroke",IF(K1728="Stroke",IF(#REF!=#REF!,IF(Q1727=Q1728,IF((J1728-J1727)&lt;0,1000+J1728-J1727-O1727,J1728-J1727-O1727),""),""),""),""),"")</f>
        <v>#REF!</v>
      </c>
    </row>
    <row r="1728" spans="16:16" s="1" customFormat="1">
      <c r="P1728" s="1" t="e">
        <f>IF(#REF!=#REF!,IF(K1728="Stroke",IF(K1729="Stroke",IF(#REF!=#REF!,IF(Q1728=Q1729,IF((J1729-J1728)&lt;0,1000+J1729-J1728-O1728,J1729-J1728-O1728),""),""),""),""),"")</f>
        <v>#REF!</v>
      </c>
    </row>
    <row r="1729" spans="16:16" s="1" customFormat="1">
      <c r="P1729" s="1" t="e">
        <f>IF(#REF!=#REF!,IF(K1729="Stroke",IF(K1730="Stroke",IF(#REF!=#REF!,IF(Q1729=Q1730,IF((J1730-J1729)&lt;0,1000+J1730-J1729-O1729,J1730-J1729-O1729),""),""),""),""),"")</f>
        <v>#REF!</v>
      </c>
    </row>
    <row r="1730" spans="16:16" s="1" customFormat="1">
      <c r="P1730" s="1" t="e">
        <f>IF(#REF!=#REF!,IF(K1730="Stroke",IF(K1731="Stroke",IF(#REF!=#REF!,IF(Q1730=Q1731,IF((J1731-J1730)&lt;0,1000+J1731-J1730-O1730,J1731-J1730-O1730),""),""),""),""),"")</f>
        <v>#REF!</v>
      </c>
    </row>
    <row r="1731" spans="16:16" s="1" customFormat="1">
      <c r="P1731" s="1" t="e">
        <f>IF(#REF!=#REF!,IF(K1731="Stroke",IF(K1732="Stroke",IF(#REF!=#REF!,IF(Q1731=Q1732,IF((J1732-J1731)&lt;0,1000+J1732-J1731-O1731,J1732-J1731-O1731),""),""),""),""),"")</f>
        <v>#REF!</v>
      </c>
    </row>
    <row r="1732" spans="16:16" s="1" customFormat="1">
      <c r="P1732" s="1" t="e">
        <f>IF(#REF!=#REF!,IF(K1732="Stroke",IF(K1733="Stroke",IF(#REF!=#REF!,IF(Q1732=Q1733,IF((J1733-J1732)&lt;0,1000+J1733-J1732-O1732,J1733-J1732-O1732),""),""),""),""),"")</f>
        <v>#REF!</v>
      </c>
    </row>
    <row r="1733" spans="16:16" s="1" customFormat="1">
      <c r="P1733" s="1" t="e">
        <f>IF(#REF!=#REF!,IF(K1733="Stroke",IF(K1734="Stroke",IF(#REF!=#REF!,IF(Q1733=Q1734,IF((J1734-J1733)&lt;0,1000+J1734-J1733-O1733,J1734-J1733-O1733),""),""),""),""),"")</f>
        <v>#REF!</v>
      </c>
    </row>
    <row r="1734" spans="16:16" s="1" customFormat="1">
      <c r="P1734" s="1" t="e">
        <f>IF(#REF!=#REF!,IF(K1734="Stroke",IF(K1735="Stroke",IF(#REF!=#REF!,IF(Q1734=Q1735,IF((J1735-J1734)&lt;0,1000+J1735-J1734-O1734,J1735-J1734-O1734),""),""),""),""),"")</f>
        <v>#REF!</v>
      </c>
    </row>
    <row r="1735" spans="16:16" s="1" customFormat="1">
      <c r="P1735" s="1" t="e">
        <f>IF(#REF!=#REF!,IF(K1735="Stroke",IF(K1736="Stroke",IF(#REF!=#REF!,IF(Q1735=Q1736,IF((J1736-J1735)&lt;0,1000+J1736-J1735-O1735,J1736-J1735-O1735),""),""),""),""),"")</f>
        <v>#REF!</v>
      </c>
    </row>
    <row r="1736" spans="16:16" s="1" customFormat="1">
      <c r="P1736" s="1" t="e">
        <f>IF(#REF!=#REF!,IF(K1736="Stroke",IF(K1737="Stroke",IF(#REF!=#REF!,IF(Q1736=Q1737,IF((J1737-J1736)&lt;0,1000+J1737-J1736-O1736,J1737-J1736-O1736),""),""),""),""),"")</f>
        <v>#REF!</v>
      </c>
    </row>
    <row r="1737" spans="16:16" s="1" customFormat="1">
      <c r="P1737" s="1" t="e">
        <f>IF(#REF!=#REF!,IF(K1737="Stroke",IF(K1738="Stroke",IF(#REF!=#REF!,IF(Q1737=Q1738,IF((J1738-J1737)&lt;0,1000+J1738-J1737-O1737,J1738-J1737-O1737),""),""),""),""),"")</f>
        <v>#REF!</v>
      </c>
    </row>
    <row r="1738" spans="16:16" s="1" customFormat="1">
      <c r="P1738" s="1" t="e">
        <f>IF(#REF!=#REF!,IF(K1738="Stroke",IF(K1739="Stroke",IF(#REF!=#REF!,IF(Q1738=Q1739,IF((J1739-J1738)&lt;0,1000+J1739-J1738-O1738,J1739-J1738-O1738),""),""),""),""),"")</f>
        <v>#REF!</v>
      </c>
    </row>
    <row r="1739" spans="16:16" s="1" customFormat="1">
      <c r="P1739" s="1" t="e">
        <f>IF(#REF!=#REF!,IF(K1739="Stroke",IF(K1740="Stroke",IF(#REF!=#REF!,IF(Q1739=Q1740,IF((J1740-J1739)&lt;0,1000+J1740-J1739-O1739,J1740-J1739-O1739),""),""),""),""),"")</f>
        <v>#REF!</v>
      </c>
    </row>
    <row r="1740" spans="16:16" s="1" customFormat="1">
      <c r="P1740" s="1" t="e">
        <f>IF(#REF!=#REF!,IF(K1740="Stroke",IF(K1741="Stroke",IF(#REF!=#REF!,IF(Q1740=Q1741,IF((J1741-J1740)&lt;0,1000+J1741-J1740-O1740,J1741-J1740-O1740),""),""),""),""),"")</f>
        <v>#REF!</v>
      </c>
    </row>
    <row r="1741" spans="16:16" s="1" customFormat="1">
      <c r="P1741" s="1" t="e">
        <f>IF(#REF!=#REF!,IF(K1741="Stroke",IF(K1742="Stroke",IF(#REF!=#REF!,IF(Q1741=Q1742,IF((J1742-J1741)&lt;0,1000+J1742-J1741-O1741,J1742-J1741-O1741),""),""),""),""),"")</f>
        <v>#REF!</v>
      </c>
    </row>
    <row r="1742" spans="16:16" s="1" customFormat="1">
      <c r="P1742" s="1" t="e">
        <f>IF(#REF!=#REF!,IF(K1742="Stroke",IF(K1743="Stroke",IF(#REF!=#REF!,IF(Q1742=Q1743,IF((J1743-J1742)&lt;0,1000+J1743-J1742-O1742,J1743-J1742-O1742),""),""),""),""),"")</f>
        <v>#REF!</v>
      </c>
    </row>
    <row r="1743" spans="16:16" s="1" customFormat="1">
      <c r="P1743" s="1" t="e">
        <f>IF(#REF!=#REF!,IF(K1743="Stroke",IF(K1744="Stroke",IF(#REF!=#REF!,IF(Q1743=Q1744,IF((J1744-J1743)&lt;0,1000+J1744-J1743-O1743,J1744-J1743-O1743),""),""),""),""),"")</f>
        <v>#REF!</v>
      </c>
    </row>
    <row r="1744" spans="16:16" s="1" customFormat="1">
      <c r="P1744" s="1" t="e">
        <f>IF(#REF!=#REF!,IF(K1744="Stroke",IF(K1745="Stroke",IF(#REF!=#REF!,IF(Q1744=Q1745,IF((J1745-J1744)&lt;0,1000+J1745-J1744-O1744,J1745-J1744-O1744),""),""),""),""),"")</f>
        <v>#REF!</v>
      </c>
    </row>
    <row r="1745" spans="16:16" s="1" customFormat="1">
      <c r="P1745" s="1" t="e">
        <f>IF(#REF!=#REF!,IF(K1745="Stroke",IF(K1746="Stroke",IF(#REF!=#REF!,IF(Q1745=Q1746,IF((J1746-J1745)&lt;0,1000+J1746-J1745-O1745,J1746-J1745-O1745),""),""),""),""),"")</f>
        <v>#REF!</v>
      </c>
    </row>
    <row r="1746" spans="16:16" s="1" customFormat="1">
      <c r="P1746" s="1" t="e">
        <f>IF(#REF!=#REF!,IF(K1746="Stroke",IF(K1747="Stroke",IF(#REF!=#REF!,IF(Q1746=Q1747,IF((J1747-J1746)&lt;0,1000+J1747-J1746-O1746,J1747-J1746-O1746),""),""),""),""),"")</f>
        <v>#REF!</v>
      </c>
    </row>
    <row r="1747" spans="16:16" s="1" customFormat="1">
      <c r="P1747" s="1" t="e">
        <f>IF(#REF!=#REF!,IF(K1747="Stroke",IF(K1748="Stroke",IF(#REF!=#REF!,IF(Q1747=Q1748,IF((J1748-J1747)&lt;0,1000+J1748-J1747-O1747,J1748-J1747-O1747),""),""),""),""),"")</f>
        <v>#REF!</v>
      </c>
    </row>
    <row r="1748" spans="16:16" s="1" customFormat="1">
      <c r="P1748" s="1" t="e">
        <f>IF(#REF!=#REF!,IF(K1748="Stroke",IF(K1749="Stroke",IF(#REF!=#REF!,IF(Q1748=Q1749,IF((J1749-J1748)&lt;0,1000+J1749-J1748-O1748,J1749-J1748-O1748),""),""),""),""),"")</f>
        <v>#REF!</v>
      </c>
    </row>
    <row r="1749" spans="16:16" s="1" customFormat="1">
      <c r="P1749" s="1" t="e">
        <f>IF(#REF!=#REF!,IF(K1749="Stroke",IF(K1750="Stroke",IF(#REF!=#REF!,IF(Q1749=Q1750,IF((J1750-J1749)&lt;0,1000+J1750-J1749-O1749,J1750-J1749-O1749),""),""),""),""),"")</f>
        <v>#REF!</v>
      </c>
    </row>
    <row r="1750" spans="16:16" s="1" customFormat="1">
      <c r="P1750" s="1" t="e">
        <f>IF(#REF!=#REF!,IF(K1750="Stroke",IF(K1751="Stroke",IF(#REF!=#REF!,IF(Q1750=Q1751,IF((J1751-J1750)&lt;0,1000+J1751-J1750-O1750,J1751-J1750-O1750),""),""),""),""),"")</f>
        <v>#REF!</v>
      </c>
    </row>
    <row r="1751" spans="16:16" s="1" customFormat="1">
      <c r="P1751" s="1" t="e">
        <f>IF(#REF!=#REF!,IF(K1751="Stroke",IF(K1752="Stroke",IF(#REF!=#REF!,IF(Q1751=Q1752,IF((J1752-J1751)&lt;0,1000+J1752-J1751-O1751,J1752-J1751-O1751),""),""),""),""),"")</f>
        <v>#REF!</v>
      </c>
    </row>
    <row r="1752" spans="16:16" s="1" customFormat="1">
      <c r="P1752" s="1" t="e">
        <f>IF(#REF!=#REF!,IF(K1752="Stroke",IF(K1753="Stroke",IF(#REF!=#REF!,IF(Q1752=Q1753,IF((J1753-J1752)&lt;0,1000+J1753-J1752-O1752,J1753-J1752-O1752),""),""),""),""),"")</f>
        <v>#REF!</v>
      </c>
    </row>
    <row r="1753" spans="16:16" s="1" customFormat="1">
      <c r="P1753" s="1" t="e">
        <f>IF(#REF!=#REF!,IF(K1753="Stroke",IF(K1754="Stroke",IF(#REF!=#REF!,IF(Q1753=Q1754,IF((J1754-J1753)&lt;0,1000+J1754-J1753-O1753,J1754-J1753-O1753),""),""),""),""),"")</f>
        <v>#REF!</v>
      </c>
    </row>
    <row r="1754" spans="16:16" s="1" customFormat="1">
      <c r="P1754" s="1" t="e">
        <f>IF(#REF!=#REF!,IF(K1754="Stroke",IF(K1755="Stroke",IF(#REF!=#REF!,IF(Q1754=Q1755,IF((J1755-J1754)&lt;0,1000+J1755-J1754-O1754,J1755-J1754-O1754),""),""),""),""),"")</f>
        <v>#REF!</v>
      </c>
    </row>
    <row r="1755" spans="16:16" s="1" customFormat="1">
      <c r="P1755" s="1" t="e">
        <f>IF(#REF!=#REF!,IF(K1755="Stroke",IF(K1756="Stroke",IF(#REF!=#REF!,IF(Q1755=Q1756,IF((J1756-J1755)&lt;0,1000+J1756-J1755-O1755,J1756-J1755-O1755),""),""),""),""),"")</f>
        <v>#REF!</v>
      </c>
    </row>
    <row r="1756" spans="16:16" s="1" customFormat="1">
      <c r="P1756" s="1" t="e">
        <f>IF(#REF!=#REF!,IF(K1756="Stroke",IF(K1757="Stroke",IF(#REF!=#REF!,IF(Q1756=Q1757,IF((J1757-J1756)&lt;0,1000+J1757-J1756-O1756,J1757-J1756-O1756),""),""),""),""),"")</f>
        <v>#REF!</v>
      </c>
    </row>
    <row r="1757" spans="16:16" s="1" customFormat="1">
      <c r="P1757" s="1" t="e">
        <f>IF(#REF!=#REF!,IF(K1757="Stroke",IF(K1758="Stroke",IF(#REF!=#REF!,IF(Q1757=Q1758,IF((J1758-J1757)&lt;0,1000+J1758-J1757-O1757,J1758-J1757-O1757),""),""),""),""),"")</f>
        <v>#REF!</v>
      </c>
    </row>
    <row r="1758" spans="16:16" s="1" customFormat="1">
      <c r="P1758" s="1" t="e">
        <f>IF(#REF!=#REF!,IF(K1758="Stroke",IF(K1759="Stroke",IF(#REF!=#REF!,IF(Q1758=Q1759,IF((J1759-J1758)&lt;0,1000+J1759-J1758-O1758,J1759-J1758-O1758),""),""),""),""),"")</f>
        <v>#REF!</v>
      </c>
    </row>
    <row r="1759" spans="16:16" s="1" customFormat="1">
      <c r="P1759" s="1" t="e">
        <f>IF(#REF!=#REF!,IF(K1759="Stroke",IF(K1760="Stroke",IF(#REF!=#REF!,IF(Q1759=Q1760,IF((J1760-J1759)&lt;0,1000+J1760-J1759-O1759,J1760-J1759-O1759),""),""),""),""),"")</f>
        <v>#REF!</v>
      </c>
    </row>
    <row r="1760" spans="16:16" s="1" customFormat="1">
      <c r="P1760" s="1" t="e">
        <f>IF(#REF!=#REF!,IF(K1760="Stroke",IF(K1761="Stroke",IF(#REF!=#REF!,IF(Q1760=Q1761,IF((J1761-J1760)&lt;0,1000+J1761-J1760-O1760,J1761-J1760-O1760),""),""),""),""),"")</f>
        <v>#REF!</v>
      </c>
    </row>
    <row r="1761" spans="16:16" s="1" customFormat="1">
      <c r="P1761" s="1" t="e">
        <f>IF(#REF!=#REF!,IF(K1761="Stroke",IF(K1762="Stroke",IF(#REF!=#REF!,IF(Q1761=Q1762,IF((J1762-J1761)&lt;0,1000+J1762-J1761-O1761,J1762-J1761-O1761),""),""),""),""),"")</f>
        <v>#REF!</v>
      </c>
    </row>
    <row r="1762" spans="16:16" s="1" customFormat="1">
      <c r="P1762" s="1" t="e">
        <f>IF(#REF!=#REF!,IF(K1762="Stroke",IF(K1763="Stroke",IF(#REF!=#REF!,IF(Q1762=Q1763,IF((J1763-J1762)&lt;0,1000+J1763-J1762-O1762,J1763-J1762-O1762),""),""),""),""),"")</f>
        <v>#REF!</v>
      </c>
    </row>
    <row r="1763" spans="16:16" s="1" customFormat="1">
      <c r="P1763" s="1" t="e">
        <f>IF(#REF!=#REF!,IF(K1763="Stroke",IF(K1764="Stroke",IF(#REF!=#REF!,IF(Q1763=Q1764,IF((J1764-J1763)&lt;0,1000+J1764-J1763-O1763,J1764-J1763-O1763),""),""),""),""),"")</f>
        <v>#REF!</v>
      </c>
    </row>
    <row r="1764" spans="16:16" s="1" customFormat="1">
      <c r="P1764" s="1" t="e">
        <f>IF(#REF!=#REF!,IF(K1764="Stroke",IF(K1765="Stroke",IF(#REF!=#REF!,IF(Q1764=Q1765,IF((J1765-J1764)&lt;0,1000+J1765-J1764-O1764,J1765-J1764-O1764),""),""),""),""),"")</f>
        <v>#REF!</v>
      </c>
    </row>
    <row r="1765" spans="16:16" s="1" customFormat="1">
      <c r="P1765" s="1" t="e">
        <f>IF(#REF!=#REF!,IF(K1765="Stroke",IF(K1766="Stroke",IF(#REF!=#REF!,IF(Q1765=Q1766,IF((J1766-J1765)&lt;0,1000+J1766-J1765-O1765,J1766-J1765-O1765),""),""),""),""),"")</f>
        <v>#REF!</v>
      </c>
    </row>
    <row r="1766" spans="16:16" s="1" customFormat="1">
      <c r="P1766" s="1" t="e">
        <f>IF(#REF!=#REF!,IF(K1766="Stroke",IF(K1767="Stroke",IF(#REF!=#REF!,IF(Q1766=Q1767,IF((J1767-J1766)&lt;0,1000+J1767-J1766-O1766,J1767-J1766-O1766),""),""),""),""),"")</f>
        <v>#REF!</v>
      </c>
    </row>
    <row r="1767" spans="16:16" s="1" customFormat="1">
      <c r="P1767" s="1" t="e">
        <f>IF(#REF!=#REF!,IF(K1767="Stroke",IF(K1768="Stroke",IF(#REF!=#REF!,IF(Q1767=Q1768,IF((J1768-J1767)&lt;0,1000+J1768-J1767-O1767,J1768-J1767-O1767),""),""),""),""),"")</f>
        <v>#REF!</v>
      </c>
    </row>
    <row r="1768" spans="16:16" s="1" customFormat="1">
      <c r="P1768" s="1" t="e">
        <f>IF(#REF!=#REF!,IF(K1768="Stroke",IF(K1769="Stroke",IF(#REF!=#REF!,IF(Q1768=Q1769,IF((J1769-J1768)&lt;0,1000+J1769-J1768-O1768,J1769-J1768-O1768),""),""),""),""),"")</f>
        <v>#REF!</v>
      </c>
    </row>
    <row r="1769" spans="16:16" s="1" customFormat="1">
      <c r="P1769" s="1" t="e">
        <f>IF(#REF!=#REF!,IF(K1769="Stroke",IF(K1770="Stroke",IF(#REF!=#REF!,IF(Q1769=Q1770,IF((J1770-J1769)&lt;0,1000+J1770-J1769-O1769,J1770-J1769-O1769),""),""),""),""),"")</f>
        <v>#REF!</v>
      </c>
    </row>
    <row r="1770" spans="16:16" s="1" customFormat="1">
      <c r="P1770" s="1" t="e">
        <f>IF(#REF!=#REF!,IF(K1770="Stroke",IF(K1771="Stroke",IF(#REF!=#REF!,IF(Q1770=Q1771,IF((J1771-J1770)&lt;0,1000+J1771-J1770-O1770,J1771-J1770-O1770),""),""),""),""),"")</f>
        <v>#REF!</v>
      </c>
    </row>
    <row r="1771" spans="16:16" s="1" customFormat="1">
      <c r="P1771" s="1" t="e">
        <f>IF(#REF!=#REF!,IF(K1771="Stroke",IF(K1772="Stroke",IF(#REF!=#REF!,IF(Q1771=Q1772,IF((J1772-J1771)&lt;0,1000+J1772-J1771-O1771,J1772-J1771-O1771),""),""),""),""),"")</f>
        <v>#REF!</v>
      </c>
    </row>
    <row r="1772" spans="16:16" s="1" customFormat="1">
      <c r="P1772" s="1" t="e">
        <f>IF(#REF!=#REF!,IF(K1772="Stroke",IF(K1773="Stroke",IF(#REF!=#REF!,IF(Q1772=Q1773,IF((J1773-J1772)&lt;0,1000+J1773-J1772-O1772,J1773-J1772-O1772),""),""),""),""),"")</f>
        <v>#REF!</v>
      </c>
    </row>
    <row r="1773" spans="16:16" s="1" customFormat="1">
      <c r="P1773" s="1" t="e">
        <f>IF(#REF!=#REF!,IF(K1773="Stroke",IF(K1774="Stroke",IF(#REF!=#REF!,IF(Q1773=Q1774,IF((J1774-J1773)&lt;0,1000+J1774-J1773-O1773,J1774-J1773-O1773),""),""),""),""),"")</f>
        <v>#REF!</v>
      </c>
    </row>
    <row r="1774" spans="16:16" s="1" customFormat="1">
      <c r="P1774" s="1" t="e">
        <f>IF(#REF!=#REF!,IF(K1774="Stroke",IF(K1775="Stroke",IF(#REF!=#REF!,IF(Q1774=Q1775,IF((J1775-J1774)&lt;0,1000+J1775-J1774-O1774,J1775-J1774-O1774),""),""),""),""),"")</f>
        <v>#REF!</v>
      </c>
    </row>
    <row r="1775" spans="16:16" s="1" customFormat="1">
      <c r="P1775" s="1" t="e">
        <f>IF(#REF!=#REF!,IF(K1775="Stroke",IF(K1776="Stroke",IF(#REF!=#REF!,IF(Q1775=Q1776,IF((J1776-J1775)&lt;0,1000+J1776-J1775-O1775,J1776-J1775-O1775),""),""),""),""),"")</f>
        <v>#REF!</v>
      </c>
    </row>
    <row r="1776" spans="16:16" s="1" customFormat="1">
      <c r="P1776" s="1" t="e">
        <f>IF(#REF!=#REF!,IF(K1776="Stroke",IF(K1777="Stroke",IF(#REF!=#REF!,IF(Q1776=Q1777,IF((J1777-J1776)&lt;0,1000+J1777-J1776-O1776,J1777-J1776-O1776),""),""),""),""),"")</f>
        <v>#REF!</v>
      </c>
    </row>
    <row r="1777" spans="16:16" s="1" customFormat="1">
      <c r="P1777" s="1" t="e">
        <f>IF(#REF!=#REF!,IF(K1777="Stroke",IF(K1778="Stroke",IF(#REF!=#REF!,IF(Q1777=Q1778,IF((J1778-J1777)&lt;0,1000+J1778-J1777-O1777,J1778-J1777-O1777),""),""),""),""),"")</f>
        <v>#REF!</v>
      </c>
    </row>
    <row r="1778" spans="16:16" s="1" customFormat="1">
      <c r="P1778" s="1" t="e">
        <f>IF(#REF!=#REF!,IF(K1778="Stroke",IF(K1779="Stroke",IF(#REF!=#REF!,IF(Q1778=Q1779,IF((J1779-J1778)&lt;0,1000+J1779-J1778-O1778,J1779-J1778-O1778),""),""),""),""),"")</f>
        <v>#REF!</v>
      </c>
    </row>
    <row r="1779" spans="16:16" s="1" customFormat="1">
      <c r="P1779" s="1" t="e">
        <f>IF(#REF!=#REF!,IF(K1779="Stroke",IF(K1780="Stroke",IF(#REF!=#REF!,IF(Q1779=Q1780,IF((J1780-J1779)&lt;0,1000+J1780-J1779-O1779,J1780-J1779-O1779),""),""),""),""),"")</f>
        <v>#REF!</v>
      </c>
    </row>
    <row r="1780" spans="16:16" s="1" customFormat="1">
      <c r="P1780" s="1" t="e">
        <f>IF(#REF!=#REF!,IF(K1780="Stroke",IF(K1781="Stroke",IF(#REF!=#REF!,IF(Q1780=Q1781,IF((J1781-J1780)&lt;0,1000+J1781-J1780-O1780,J1781-J1780-O1780),""),""),""),""),"")</f>
        <v>#REF!</v>
      </c>
    </row>
    <row r="1781" spans="16:16" s="1" customFormat="1">
      <c r="P1781" s="1" t="e">
        <f>IF(#REF!=#REF!,IF(K1781="Stroke",IF(K1782="Stroke",IF(#REF!=#REF!,IF(Q1781=Q1782,IF((J1782-J1781)&lt;0,1000+J1782-J1781-O1781,J1782-J1781-O1781),""),""),""),""),"")</f>
        <v>#REF!</v>
      </c>
    </row>
    <row r="1782" spans="16:16" s="1" customFormat="1">
      <c r="P1782" s="1" t="e">
        <f>IF(#REF!=#REF!,IF(K1782="Stroke",IF(K1783="Stroke",IF(#REF!=#REF!,IF(Q1782=Q1783,IF((J1783-J1782)&lt;0,1000+J1783-J1782-O1782,J1783-J1782-O1782),""),""),""),""),"")</f>
        <v>#REF!</v>
      </c>
    </row>
    <row r="1783" spans="16:16" s="1" customFormat="1">
      <c r="P1783" s="1" t="e">
        <f>IF(#REF!=#REF!,IF(K1783="Stroke",IF(K1784="Stroke",IF(#REF!=#REF!,IF(Q1783=Q1784,IF((J1784-J1783)&lt;0,1000+J1784-J1783-O1783,J1784-J1783-O1783),""),""),""),""),"")</f>
        <v>#REF!</v>
      </c>
    </row>
    <row r="1784" spans="16:16" s="1" customFormat="1">
      <c r="P1784" s="1" t="e">
        <f>IF(#REF!=#REF!,IF(K1784="Stroke",IF(K1785="Stroke",IF(#REF!=#REF!,IF(Q1784=Q1785,IF((J1785-J1784)&lt;0,1000+J1785-J1784-O1784,J1785-J1784-O1784),""),""),""),""),"")</f>
        <v>#REF!</v>
      </c>
    </row>
    <row r="1785" spans="16:16" s="1" customFormat="1">
      <c r="P1785" s="1" t="e">
        <f>IF(#REF!=#REF!,IF(K1785="Stroke",IF(K1786="Stroke",IF(#REF!=#REF!,IF(Q1785=Q1786,IF((J1786-J1785)&lt;0,1000+J1786-J1785-O1785,J1786-J1785-O1785),""),""),""),""),"")</f>
        <v>#REF!</v>
      </c>
    </row>
    <row r="1786" spans="16:16" s="1" customFormat="1">
      <c r="P1786" s="1" t="e">
        <f>IF(#REF!=#REF!,IF(K1786="Stroke",IF(K1787="Stroke",IF(#REF!=#REF!,IF(Q1786=Q1787,IF((J1787-J1786)&lt;0,1000+J1787-J1786-O1786,J1787-J1786-O1786),""),""),""),""),"")</f>
        <v>#REF!</v>
      </c>
    </row>
    <row r="1787" spans="16:16" s="1" customFormat="1">
      <c r="P1787" s="1" t="e">
        <f>IF(#REF!=#REF!,IF(K1787="Stroke",IF(K1788="Stroke",IF(#REF!=#REF!,IF(Q1787=Q1788,IF((J1788-J1787)&lt;0,1000+J1788-J1787-O1787,J1788-J1787-O1787),""),""),""),""),"")</f>
        <v>#REF!</v>
      </c>
    </row>
    <row r="1788" spans="16:16" s="1" customFormat="1">
      <c r="P1788" s="1" t="e">
        <f>IF(#REF!=#REF!,IF(K1788="Stroke",IF(K1789="Stroke",IF(#REF!=#REF!,IF(Q1788=Q1789,IF((J1789-J1788)&lt;0,1000+J1789-J1788-O1788,J1789-J1788-O1788),""),""),""),""),"")</f>
        <v>#REF!</v>
      </c>
    </row>
    <row r="1789" spans="16:16" s="1" customFormat="1">
      <c r="P1789" s="1" t="e">
        <f>IF(#REF!=#REF!,IF(K1789="Stroke",IF(K1790="Stroke",IF(#REF!=#REF!,IF(Q1789=Q1790,IF((J1790-J1789)&lt;0,1000+J1790-J1789-O1789,J1790-J1789-O1789),""),""),""),""),"")</f>
        <v>#REF!</v>
      </c>
    </row>
    <row r="1790" spans="16:16" s="1" customFormat="1">
      <c r="P1790" s="1" t="e">
        <f>IF(#REF!=#REF!,IF(K1790="Stroke",IF(K1791="Stroke",IF(#REF!=#REF!,IF(Q1790=Q1791,IF((J1791-J1790)&lt;0,1000+J1791-J1790-O1790,J1791-J1790-O1790),""),""),""),""),"")</f>
        <v>#REF!</v>
      </c>
    </row>
    <row r="1791" spans="16:16" s="1" customFormat="1">
      <c r="P1791" s="1" t="e">
        <f>IF(#REF!=#REF!,IF(K1791="Stroke",IF(K1792="Stroke",IF(#REF!=#REF!,IF(Q1791=Q1792,IF((J1792-J1791)&lt;0,1000+J1792-J1791-O1791,J1792-J1791-O1791),""),""),""),""),"")</f>
        <v>#REF!</v>
      </c>
    </row>
    <row r="1792" spans="16:16" s="1" customFormat="1">
      <c r="P1792" s="1" t="e">
        <f>IF(#REF!=#REF!,IF(K1792="Stroke",IF(K1793="Stroke",IF(#REF!=#REF!,IF(Q1792=Q1793,IF((J1793-J1792)&lt;0,1000+J1793-J1792-O1792,J1793-J1792-O1792),""),""),""),""),"")</f>
        <v>#REF!</v>
      </c>
    </row>
    <row r="1793" spans="16:16" s="1" customFormat="1">
      <c r="P1793" s="1" t="e">
        <f>IF(#REF!=#REF!,IF(K1793="Stroke",IF(K1794="Stroke",IF(#REF!=#REF!,IF(Q1793=Q1794,IF((J1794-J1793)&lt;0,1000+J1794-J1793-O1793,J1794-J1793-O1793),""),""),""),""),"")</f>
        <v>#REF!</v>
      </c>
    </row>
    <row r="1794" spans="16:16" s="1" customFormat="1">
      <c r="P1794" s="1" t="e">
        <f>IF(#REF!=#REF!,IF(K1794="Stroke",IF(K1795="Stroke",IF(#REF!=#REF!,IF(Q1794=Q1795,IF((J1795-J1794)&lt;0,1000+J1795-J1794-O1794,J1795-J1794-O1794),""),""),""),""),"")</f>
        <v>#REF!</v>
      </c>
    </row>
    <row r="1795" spans="16:16" s="1" customFormat="1">
      <c r="P1795" s="1" t="e">
        <f>IF(#REF!=#REF!,IF(K1795="Stroke",IF(K1796="Stroke",IF(#REF!=#REF!,IF(Q1795=Q1796,IF((J1796-J1795)&lt;0,1000+J1796-J1795-O1795,J1796-J1795-O1795),""),""),""),""),"")</f>
        <v>#REF!</v>
      </c>
    </row>
    <row r="1796" spans="16:16" s="1" customFormat="1">
      <c r="P1796" s="1" t="e">
        <f>IF(#REF!=#REF!,IF(K1796="Stroke",IF(K1797="Stroke",IF(#REF!=#REF!,IF(Q1796=Q1797,IF((J1797-J1796)&lt;0,1000+J1797-J1796-O1796,J1797-J1796-O1796),""),""),""),""),"")</f>
        <v>#REF!</v>
      </c>
    </row>
    <row r="1797" spans="16:16" s="1" customFormat="1">
      <c r="P1797" s="1" t="e">
        <f>IF(#REF!=#REF!,IF(K1797="Stroke",IF(K1798="Stroke",IF(#REF!=#REF!,IF(Q1797=Q1798,IF((J1798-J1797)&lt;0,1000+J1798-J1797-O1797,J1798-J1797-O1797),""),""),""),""),"")</f>
        <v>#REF!</v>
      </c>
    </row>
    <row r="1798" spans="16:16" s="1" customFormat="1">
      <c r="P1798" s="1" t="e">
        <f>IF(#REF!=#REF!,IF(K1798="Stroke",IF(K1799="Stroke",IF(#REF!=#REF!,IF(Q1798=Q1799,IF((J1799-J1798)&lt;0,1000+J1799-J1798-O1798,J1799-J1798-O1798),""),""),""),""),"")</f>
        <v>#REF!</v>
      </c>
    </row>
    <row r="1799" spans="16:16" s="1" customFormat="1">
      <c r="P1799" s="1" t="e">
        <f>IF(#REF!=#REF!,IF(K1799="Stroke",IF(K1800="Stroke",IF(#REF!=#REF!,IF(Q1799=Q1800,IF((J1800-J1799)&lt;0,1000+J1800-J1799-O1799,J1800-J1799-O1799),""),""),""),""),"")</f>
        <v>#REF!</v>
      </c>
    </row>
    <row r="1800" spans="16:16" s="1" customFormat="1">
      <c r="P1800" s="1" t="e">
        <f>IF(#REF!=#REF!,IF(K1800="Stroke",IF(K1801="Stroke",IF(#REF!=#REF!,IF(Q1800=Q1801,IF((J1801-J1800)&lt;0,1000+J1801-J1800-O1800,J1801-J1800-O1800),""),""),""),""),"")</f>
        <v>#REF!</v>
      </c>
    </row>
    <row r="1801" spans="16:16" s="1" customFormat="1">
      <c r="P1801" s="1" t="e">
        <f>IF(#REF!=#REF!,IF(K1801="Stroke",IF(K1802="Stroke",IF(#REF!=#REF!,IF(Q1801=Q1802,IF((J1802-J1801)&lt;0,1000+J1802-J1801-O1801,J1802-J1801-O1801),""),""),""),""),"")</f>
        <v>#REF!</v>
      </c>
    </row>
    <row r="1802" spans="16:16" s="1" customFormat="1">
      <c r="P1802" s="1" t="e">
        <f>IF(#REF!=#REF!,IF(K1802="Stroke",IF(K1803="Stroke",IF(#REF!=#REF!,IF(Q1802=Q1803,IF((J1803-J1802)&lt;0,1000+J1803-J1802-O1802,J1803-J1802-O1802),""),""),""),""),"")</f>
        <v>#REF!</v>
      </c>
    </row>
    <row r="1803" spans="16:16" s="1" customFormat="1">
      <c r="P1803" s="1" t="e">
        <f>IF(#REF!=#REF!,IF(K1803="Stroke",IF(K1804="Stroke",IF(#REF!=#REF!,IF(Q1803=Q1804,IF((J1804-J1803)&lt;0,1000+J1804-J1803-O1803,J1804-J1803-O1803),""),""),""),""),"")</f>
        <v>#REF!</v>
      </c>
    </row>
    <row r="1804" spans="16:16" s="1" customFormat="1">
      <c r="P1804" s="1" t="e">
        <f>IF(#REF!=#REF!,IF(K1804="Stroke",IF(K1805="Stroke",IF(#REF!=#REF!,IF(Q1804=Q1805,IF((J1805-J1804)&lt;0,1000+J1805-J1804-O1804,J1805-J1804-O1804),""),""),""),""),"")</f>
        <v>#REF!</v>
      </c>
    </row>
    <row r="1805" spans="16:16" s="1" customFormat="1">
      <c r="P1805" s="1" t="e">
        <f>IF(#REF!=#REF!,IF(K1805="Stroke",IF(K1806="Stroke",IF(#REF!=#REF!,IF(Q1805=Q1806,IF((J1806-J1805)&lt;0,1000+J1806-J1805-O1805,J1806-J1805-O1805),""),""),""),""),"")</f>
        <v>#REF!</v>
      </c>
    </row>
    <row r="1806" spans="16:16" s="1" customFormat="1">
      <c r="P1806" s="1" t="e">
        <f>IF(#REF!=#REF!,IF(K1806="Stroke",IF(K1807="Stroke",IF(#REF!=#REF!,IF(Q1806=Q1807,IF((J1807-J1806)&lt;0,1000+J1807-J1806-O1806,J1807-J1806-O1806),""),""),""),""),"")</f>
        <v>#REF!</v>
      </c>
    </row>
    <row r="1807" spans="16:16" s="1" customFormat="1">
      <c r="P1807" s="1" t="e">
        <f>IF(#REF!=#REF!,IF(K1807="Stroke",IF(K1808="Stroke",IF(#REF!=#REF!,IF(Q1807=Q1808,IF((J1808-J1807)&lt;0,1000+J1808-J1807-O1807,J1808-J1807-O1807),""),""),""),""),"")</f>
        <v>#REF!</v>
      </c>
    </row>
    <row r="1808" spans="16:16" s="1" customFormat="1">
      <c r="P1808" s="1" t="e">
        <f>IF(#REF!=#REF!,IF(K1808="Stroke",IF(K1809="Stroke",IF(#REF!=#REF!,IF(Q1808=Q1809,IF((J1809-J1808)&lt;0,1000+J1809-J1808-O1808,J1809-J1808-O1808),""),""),""),""),"")</f>
        <v>#REF!</v>
      </c>
    </row>
    <row r="1809" spans="16:16" s="1" customFormat="1">
      <c r="P1809" s="1" t="e">
        <f>IF(#REF!=#REF!,IF(K1809="Stroke",IF(K1810="Stroke",IF(#REF!=#REF!,IF(Q1809=Q1810,IF((J1810-J1809)&lt;0,1000+J1810-J1809-O1809,J1810-J1809-O1809),""),""),""),""),"")</f>
        <v>#REF!</v>
      </c>
    </row>
    <row r="1810" spans="16:16" s="1" customFormat="1">
      <c r="P1810" s="1" t="e">
        <f>IF(#REF!=#REF!,IF(K1810="Stroke",IF(K1811="Stroke",IF(#REF!=#REF!,IF(Q1810=Q1811,IF((J1811-J1810)&lt;0,1000+J1811-J1810-O1810,J1811-J1810-O1810),""),""),""),""),"")</f>
        <v>#REF!</v>
      </c>
    </row>
    <row r="1811" spans="16:16" s="1" customFormat="1">
      <c r="P1811" s="1" t="e">
        <f>IF(#REF!=#REF!,IF(K1811="Stroke",IF(K1812="Stroke",IF(#REF!=#REF!,IF(Q1811=Q1812,IF((J1812-J1811)&lt;0,1000+J1812-J1811-O1811,J1812-J1811-O1811),""),""),""),""),"")</f>
        <v>#REF!</v>
      </c>
    </row>
    <row r="1812" spans="16:16" s="1" customFormat="1">
      <c r="P1812" s="1" t="e">
        <f>IF(#REF!=#REF!,IF(K1812="Stroke",IF(K1813="Stroke",IF(#REF!=#REF!,IF(Q1812=Q1813,IF((J1813-J1812)&lt;0,1000+J1813-J1812-O1812,J1813-J1812-O1812),""),""),""),""),"")</f>
        <v>#REF!</v>
      </c>
    </row>
    <row r="1813" spans="16:16" s="1" customFormat="1">
      <c r="P1813" s="1" t="e">
        <f>IF(#REF!=#REF!,IF(K1813="Stroke",IF(K1814="Stroke",IF(#REF!=#REF!,IF(Q1813=Q1814,IF((J1814-J1813)&lt;0,1000+J1814-J1813-O1813,J1814-J1813-O1813),""),""),""),""),"")</f>
        <v>#REF!</v>
      </c>
    </row>
    <row r="1814" spans="16:16" s="1" customFormat="1">
      <c r="P1814" s="1" t="e">
        <f>IF(#REF!=#REF!,IF(K1814="Stroke",IF(K1815="Stroke",IF(#REF!=#REF!,IF(Q1814=Q1815,IF((J1815-J1814)&lt;0,1000+J1815-J1814-O1814,J1815-J1814-O1814),""),""),""),""),"")</f>
        <v>#REF!</v>
      </c>
    </row>
    <row r="1815" spans="16:16" s="1" customFormat="1">
      <c r="P1815" s="1" t="e">
        <f>IF(#REF!=#REF!,IF(K1815="Stroke",IF(K1816="Stroke",IF(#REF!=#REF!,IF(Q1815=Q1816,IF((J1816-J1815)&lt;0,1000+J1816-J1815-O1815,J1816-J1815-O1815),""),""),""),""),"")</f>
        <v>#REF!</v>
      </c>
    </row>
    <row r="1816" spans="16:16" s="1" customFormat="1">
      <c r="P1816" s="1" t="e">
        <f>IF(#REF!=#REF!,IF(K1816="Stroke",IF(K1817="Stroke",IF(#REF!=#REF!,IF(Q1816=Q1817,IF((J1817-J1816)&lt;0,1000+J1817-J1816-O1816,J1817-J1816-O1816),""),""),""),""),"")</f>
        <v>#REF!</v>
      </c>
    </row>
    <row r="1817" spans="16:16" s="1" customFormat="1">
      <c r="P1817" s="1" t="e">
        <f>IF(#REF!=#REF!,IF(K1817="Stroke",IF(K1818="Stroke",IF(#REF!=#REF!,IF(Q1817=Q1818,IF((J1818-J1817)&lt;0,1000+J1818-J1817-O1817,J1818-J1817-O1817),""),""),""),""),"")</f>
        <v>#REF!</v>
      </c>
    </row>
    <row r="1818" spans="16:16" s="1" customFormat="1">
      <c r="P1818" s="1" t="e">
        <f>IF(#REF!=#REF!,IF(K1818="Stroke",IF(K1819="Stroke",IF(#REF!=#REF!,IF(Q1818=Q1819,IF((J1819-J1818)&lt;0,1000+J1819-J1818-O1818,J1819-J1818-O1818),""),""),""),""),"")</f>
        <v>#REF!</v>
      </c>
    </row>
    <row r="1819" spans="16:16" s="1" customFormat="1">
      <c r="P1819" s="1" t="e">
        <f>IF(#REF!=#REF!,IF(K1819="Stroke",IF(K1820="Stroke",IF(#REF!=#REF!,IF(Q1819=Q1820,IF((J1820-J1819)&lt;0,1000+J1820-J1819-O1819,J1820-J1819-O1819),""),""),""),""),"")</f>
        <v>#REF!</v>
      </c>
    </row>
    <row r="1820" spans="16:16" s="1" customFormat="1">
      <c r="P1820" s="1" t="e">
        <f>IF(#REF!=#REF!,IF(K1820="Stroke",IF(K1821="Stroke",IF(#REF!=#REF!,IF(Q1820=Q1821,IF((J1821-J1820)&lt;0,1000+J1821-J1820-O1820,J1821-J1820-O1820),""),""),""),""),"")</f>
        <v>#REF!</v>
      </c>
    </row>
    <row r="1821" spans="16:16" s="1" customFormat="1">
      <c r="P1821" s="1" t="e">
        <f>IF(#REF!=#REF!,IF(K1821="Stroke",IF(K1822="Stroke",IF(#REF!=#REF!,IF(Q1821=Q1822,IF((J1822-J1821)&lt;0,1000+J1822-J1821-O1821,J1822-J1821-O1821),""),""),""),""),"")</f>
        <v>#REF!</v>
      </c>
    </row>
    <row r="1822" spans="16:16" s="1" customFormat="1">
      <c r="P1822" s="1" t="e">
        <f>IF(#REF!=#REF!,IF(K1822="Stroke",IF(K1823="Stroke",IF(#REF!=#REF!,IF(Q1822=Q1823,IF((J1823-J1822)&lt;0,1000+J1823-J1822-O1822,J1823-J1822-O1822),""),""),""),""),"")</f>
        <v>#REF!</v>
      </c>
    </row>
    <row r="1823" spans="16:16" s="1" customFormat="1">
      <c r="P1823" s="1" t="e">
        <f>IF(#REF!=#REF!,IF(K1823="Stroke",IF(K1824="Stroke",IF(#REF!=#REF!,IF(Q1823=Q1824,IF((J1824-J1823)&lt;0,1000+J1824-J1823-O1823,J1824-J1823-O1823),""),""),""),""),"")</f>
        <v>#REF!</v>
      </c>
    </row>
    <row r="1824" spans="16:16" s="1" customFormat="1">
      <c r="P1824" s="1" t="e">
        <f>IF(#REF!=#REF!,IF(K1824="Stroke",IF(K1825="Stroke",IF(#REF!=#REF!,IF(Q1824=Q1825,IF((J1825-J1824)&lt;0,1000+J1825-J1824-O1824,J1825-J1824-O1824),""),""),""),""),"")</f>
        <v>#REF!</v>
      </c>
    </row>
    <row r="1825" spans="16:16" s="1" customFormat="1">
      <c r="P1825" s="1" t="e">
        <f>IF(#REF!=#REF!,IF(K1825="Stroke",IF(K1826="Stroke",IF(#REF!=#REF!,IF(Q1825=Q1826,IF((J1826-J1825)&lt;0,1000+J1826-J1825-O1825,J1826-J1825-O1825),""),""),""),""),"")</f>
        <v>#REF!</v>
      </c>
    </row>
    <row r="1826" spans="16:16" s="1" customFormat="1">
      <c r="P1826" s="1" t="e">
        <f>IF(#REF!=#REF!,IF(K1826="Stroke",IF(K1827="Stroke",IF(#REF!=#REF!,IF(Q1826=Q1827,IF((J1827-J1826)&lt;0,1000+J1827-J1826-O1826,J1827-J1826-O1826),""),""),""),""),"")</f>
        <v>#REF!</v>
      </c>
    </row>
    <row r="1827" spans="16:16" s="1" customFormat="1">
      <c r="P1827" s="1" t="e">
        <f>IF(#REF!=#REF!,IF(K1827="Stroke",IF(K1828="Stroke",IF(#REF!=#REF!,IF(Q1827=Q1828,IF((J1828-J1827)&lt;0,1000+J1828-J1827-O1827,J1828-J1827-O1827),""),""),""),""),"")</f>
        <v>#REF!</v>
      </c>
    </row>
    <row r="1828" spans="16:16" s="1" customFormat="1">
      <c r="P1828" s="1" t="e">
        <f>IF(#REF!=#REF!,IF(K1828="Stroke",IF(K1829="Stroke",IF(#REF!=#REF!,IF(Q1828=Q1829,IF((J1829-J1828)&lt;0,1000+J1829-J1828-O1828,J1829-J1828-O1828),""),""),""),""),"")</f>
        <v>#REF!</v>
      </c>
    </row>
    <row r="1829" spans="16:16" s="1" customFormat="1">
      <c r="P1829" s="1" t="e">
        <f>IF(#REF!=#REF!,IF(K1829="Stroke",IF(K1830="Stroke",IF(#REF!=#REF!,IF(Q1829=Q1830,IF((J1830-J1829)&lt;0,1000+J1830-J1829-O1829,J1830-J1829-O1829),""),""),""),""),"")</f>
        <v>#REF!</v>
      </c>
    </row>
    <row r="1830" spans="16:16" s="1" customFormat="1">
      <c r="P1830" s="1" t="e">
        <f>IF(#REF!=#REF!,IF(K1830="Stroke",IF(K1831="Stroke",IF(#REF!=#REF!,IF(Q1830=Q1831,IF((J1831-J1830)&lt;0,1000+J1831-J1830-O1830,J1831-J1830-O1830),""),""),""),""),"")</f>
        <v>#REF!</v>
      </c>
    </row>
    <row r="1831" spans="16:16" s="1" customFormat="1">
      <c r="P1831" s="1" t="e">
        <f>IF(#REF!=#REF!,IF(K1831="Stroke",IF(K1832="Stroke",IF(#REF!=#REF!,IF(Q1831=Q1832,IF((J1832-J1831)&lt;0,1000+J1832-J1831-O1831,J1832-J1831-O1831),""),""),""),""),"")</f>
        <v>#REF!</v>
      </c>
    </row>
    <row r="1832" spans="16:16" s="1" customFormat="1">
      <c r="P1832" s="1" t="e">
        <f>IF(#REF!=#REF!,IF(K1832="Stroke",IF(K1833="Stroke",IF(#REF!=#REF!,IF(Q1832=Q1833,IF((J1833-J1832)&lt;0,1000+J1833-J1832-O1832,J1833-J1832-O1832),""),""),""),""),"")</f>
        <v>#REF!</v>
      </c>
    </row>
    <row r="1833" spans="16:16" s="1" customFormat="1">
      <c r="P1833" s="1" t="e">
        <f>IF(#REF!=#REF!,IF(K1833="Stroke",IF(K1834="Stroke",IF(#REF!=#REF!,IF(Q1833=Q1834,IF((J1834-J1833)&lt;0,1000+J1834-J1833-O1833,J1834-J1833-O1833),""),""),""),""),"")</f>
        <v>#REF!</v>
      </c>
    </row>
    <row r="1834" spans="16:16" s="1" customFormat="1">
      <c r="P1834" s="1" t="e">
        <f>IF(#REF!=#REF!,IF(K1834="Stroke",IF(K1835="Stroke",IF(#REF!=#REF!,IF(Q1834=Q1835,IF((J1835-J1834)&lt;0,1000+J1835-J1834-O1834,J1835-J1834-O1834),""),""),""),""),"")</f>
        <v>#REF!</v>
      </c>
    </row>
    <row r="1835" spans="16:16" s="1" customFormat="1">
      <c r="P1835" s="1" t="e">
        <f>IF(#REF!=#REF!,IF(K1835="Stroke",IF(K1836="Stroke",IF(#REF!=#REF!,IF(Q1835=Q1836,IF((J1836-J1835)&lt;0,1000+J1836-J1835-O1835,J1836-J1835-O1835),""),""),""),""),"")</f>
        <v>#REF!</v>
      </c>
    </row>
    <row r="1836" spans="16:16" s="1" customFormat="1">
      <c r="P1836" s="1" t="e">
        <f>IF(#REF!=#REF!,IF(K1836="Stroke",IF(K1837="Stroke",IF(#REF!=#REF!,IF(Q1836=Q1837,IF((J1837-J1836)&lt;0,1000+J1837-J1836-O1836,J1837-J1836-O1836),""),""),""),""),"")</f>
        <v>#REF!</v>
      </c>
    </row>
    <row r="1837" spans="16:16" s="1" customFormat="1">
      <c r="P1837" s="1" t="e">
        <f>IF(#REF!=#REF!,IF(K1837="Stroke",IF(K1838="Stroke",IF(#REF!=#REF!,IF(Q1837=Q1838,IF((J1838-J1837)&lt;0,1000+J1838-J1837-O1837,J1838-J1837-O1837),""),""),""),""),"")</f>
        <v>#REF!</v>
      </c>
    </row>
    <row r="1838" spans="16:16" s="1" customFormat="1">
      <c r="P1838" s="1" t="e">
        <f>IF(#REF!=#REF!,IF(K1838="Stroke",IF(K1839="Stroke",IF(#REF!=#REF!,IF(Q1838=Q1839,IF((J1839-J1838)&lt;0,1000+J1839-J1838-O1838,J1839-J1838-O1838),""),""),""),""),"")</f>
        <v>#REF!</v>
      </c>
    </row>
    <row r="1839" spans="16:16" s="1" customFormat="1">
      <c r="P1839" s="1" t="e">
        <f>IF(#REF!=#REF!,IF(K1839="Stroke",IF(K1840="Stroke",IF(#REF!=#REF!,IF(Q1839=Q1840,IF((J1840-J1839)&lt;0,1000+J1840-J1839-O1839,J1840-J1839-O1839),""),""),""),""),"")</f>
        <v>#REF!</v>
      </c>
    </row>
    <row r="1840" spans="16:16" s="1" customFormat="1">
      <c r="P1840" s="1" t="e">
        <f>IF(#REF!=#REF!,IF(K1840="Stroke",IF(K1841="Stroke",IF(#REF!=#REF!,IF(Q1840=Q1841,IF((J1841-J1840)&lt;0,1000+J1841-J1840-O1840,J1841-J1840-O1840),""),""),""),""),"")</f>
        <v>#REF!</v>
      </c>
    </row>
    <row r="1841" spans="16:16" s="1" customFormat="1">
      <c r="P1841" s="1" t="e">
        <f>IF(#REF!=#REF!,IF(K1841="Stroke",IF(K1842="Stroke",IF(#REF!=#REF!,IF(Q1841=Q1842,IF((J1842-J1841)&lt;0,1000+J1842-J1841-O1841,J1842-J1841-O1841),""),""),""),""),"")</f>
        <v>#REF!</v>
      </c>
    </row>
    <row r="1842" spans="16:16" s="1" customFormat="1">
      <c r="P1842" s="1" t="e">
        <f>IF(#REF!=#REF!,IF(K1842="Stroke",IF(K1843="Stroke",IF(#REF!=#REF!,IF(Q1842=Q1843,IF((J1843-J1842)&lt;0,1000+J1843-J1842-O1842,J1843-J1842-O1842),""),""),""),""),"")</f>
        <v>#REF!</v>
      </c>
    </row>
    <row r="1843" spans="16:16" s="1" customFormat="1">
      <c r="P1843" s="1" t="e">
        <f>IF(#REF!=#REF!,IF(K1843="Stroke",IF(K1844="Stroke",IF(#REF!=#REF!,IF(Q1843=Q1844,IF((J1844-J1843)&lt;0,1000+J1844-J1843-O1843,J1844-J1843-O1843),""),""),""),""),"")</f>
        <v>#REF!</v>
      </c>
    </row>
    <row r="1844" spans="16:16" s="1" customFormat="1">
      <c r="P1844" s="1" t="e">
        <f>IF(#REF!=#REF!,IF(K1844="Stroke",IF(K1845="Stroke",IF(#REF!=#REF!,IF(Q1844=Q1845,IF((J1845-J1844)&lt;0,1000+J1845-J1844-O1844,J1845-J1844-O1844),""),""),""),""),"")</f>
        <v>#REF!</v>
      </c>
    </row>
    <row r="1845" spans="16:16" s="1" customFormat="1">
      <c r="P1845" s="1" t="e">
        <f>IF(#REF!=#REF!,IF(K1845="Stroke",IF(K1846="Stroke",IF(#REF!=#REF!,IF(Q1845=Q1846,IF((J1846-J1845)&lt;0,1000+J1846-J1845-O1845,J1846-J1845-O1845),""),""),""),""),"")</f>
        <v>#REF!</v>
      </c>
    </row>
    <row r="1846" spans="16:16" s="1" customFormat="1">
      <c r="P1846" s="1" t="e">
        <f>IF(#REF!=#REF!,IF(K1846="Stroke",IF(K1847="Stroke",IF(#REF!=#REF!,IF(Q1846=Q1847,IF((J1847-J1846)&lt;0,1000+J1847-J1846-O1846,J1847-J1846-O1846),""),""),""),""),"")</f>
        <v>#REF!</v>
      </c>
    </row>
    <row r="1847" spans="16:16" s="1" customFormat="1">
      <c r="P1847" s="1" t="e">
        <f>IF(#REF!=#REF!,IF(K1847="Stroke",IF(K1848="Stroke",IF(#REF!=#REF!,IF(Q1847=Q1848,IF((J1848-J1847)&lt;0,1000+J1848-J1847-O1847,J1848-J1847-O1847),""),""),""),""),"")</f>
        <v>#REF!</v>
      </c>
    </row>
    <row r="1848" spans="16:16" s="1" customFormat="1">
      <c r="P1848" s="1" t="e">
        <f>IF(#REF!=#REF!,IF(K1848="Stroke",IF(K1849="Stroke",IF(#REF!=#REF!,IF(Q1848=Q1849,IF((J1849-J1848)&lt;0,1000+J1849-J1848-O1848,J1849-J1848-O1848),""),""),""),""),"")</f>
        <v>#REF!</v>
      </c>
    </row>
    <row r="1849" spans="16:16" s="1" customFormat="1">
      <c r="P1849" s="1" t="e">
        <f>IF(#REF!=#REF!,IF(K1849="Stroke",IF(K1850="Stroke",IF(#REF!=#REF!,IF(Q1849=Q1850,IF((J1850-J1849)&lt;0,1000+J1850-J1849-O1849,J1850-J1849-O1849),""),""),""),""),"")</f>
        <v>#REF!</v>
      </c>
    </row>
    <row r="1850" spans="16:16" s="1" customFormat="1">
      <c r="P1850" s="1" t="e">
        <f>IF(#REF!=#REF!,IF(K1850="Stroke",IF(K1851="Stroke",IF(#REF!=#REF!,IF(Q1850=Q1851,IF((J1851-J1850)&lt;0,1000+J1851-J1850-O1850,J1851-J1850-O1850),""),""),""),""),"")</f>
        <v>#REF!</v>
      </c>
    </row>
    <row r="1851" spans="16:16" s="1" customFormat="1">
      <c r="P1851" s="1" t="e">
        <f>IF(#REF!=#REF!,IF(K1851="Stroke",IF(K1852="Stroke",IF(#REF!=#REF!,IF(Q1851=Q1852,IF((J1852-J1851)&lt;0,1000+J1852-J1851-O1851,J1852-J1851-O1851),""),""),""),""),"")</f>
        <v>#REF!</v>
      </c>
    </row>
    <row r="1852" spans="16:16" s="1" customFormat="1">
      <c r="P1852" s="1" t="e">
        <f>IF(#REF!=#REF!,IF(K1852="Stroke",IF(K1853="Stroke",IF(#REF!=#REF!,IF(Q1852=Q1853,IF((J1853-J1852)&lt;0,1000+J1853-J1852-O1852,J1853-J1852-O1852),""),""),""),""),"")</f>
        <v>#REF!</v>
      </c>
    </row>
    <row r="1853" spans="16:16" s="1" customFormat="1">
      <c r="P1853" s="1" t="e">
        <f>IF(#REF!=#REF!,IF(K1853="Stroke",IF(K1854="Stroke",IF(#REF!=#REF!,IF(Q1853=Q1854,IF((J1854-J1853)&lt;0,1000+J1854-J1853-O1853,J1854-J1853-O1853),""),""),""),""),"")</f>
        <v>#REF!</v>
      </c>
    </row>
    <row r="1854" spans="16:16" s="1" customFormat="1">
      <c r="P1854" s="1" t="e">
        <f>IF(#REF!=#REF!,IF(K1854="Stroke",IF(K1855="Stroke",IF(#REF!=#REF!,IF(Q1854=Q1855,IF((J1855-J1854)&lt;0,1000+J1855-J1854-O1854,J1855-J1854-O1854),""),""),""),""),"")</f>
        <v>#REF!</v>
      </c>
    </row>
    <row r="1855" spans="16:16" s="1" customFormat="1">
      <c r="P1855" s="1" t="e">
        <f>IF(#REF!=#REF!,IF(K1855="Stroke",IF(K1856="Stroke",IF(#REF!=#REF!,IF(Q1855=Q1856,IF((J1856-J1855)&lt;0,1000+J1856-J1855-O1855,J1856-J1855-O1855),""),""),""),""),"")</f>
        <v>#REF!</v>
      </c>
    </row>
    <row r="1856" spans="16:16" s="1" customFormat="1">
      <c r="P1856" s="1" t="e">
        <f>IF(#REF!=#REF!,IF(K1856="Stroke",IF(K1857="Stroke",IF(#REF!=#REF!,IF(Q1856=Q1857,IF((J1857-J1856)&lt;0,1000+J1857-J1856-O1856,J1857-J1856-O1856),""),""),""),""),"")</f>
        <v>#REF!</v>
      </c>
    </row>
    <row r="1857" spans="16:16" s="1" customFormat="1">
      <c r="P1857" s="1" t="e">
        <f>IF(#REF!=#REF!,IF(K1857="Stroke",IF(K1858="Stroke",IF(#REF!=#REF!,IF(Q1857=Q1858,IF((J1858-J1857)&lt;0,1000+J1858-J1857-O1857,J1858-J1857-O1857),""),""),""),""),"")</f>
        <v>#REF!</v>
      </c>
    </row>
    <row r="1858" spans="16:16" s="1" customFormat="1">
      <c r="P1858" s="1" t="e">
        <f>IF(#REF!=#REF!,IF(K1858="Stroke",IF(K1859="Stroke",IF(#REF!=#REF!,IF(Q1858=Q1859,IF((J1859-J1858)&lt;0,1000+J1859-J1858-O1858,J1859-J1858-O1858),""),""),""),""),"")</f>
        <v>#REF!</v>
      </c>
    </row>
    <row r="1859" spans="16:16" s="1" customFormat="1">
      <c r="P1859" s="1" t="e">
        <f>IF(#REF!=#REF!,IF(K1859="Stroke",IF(K1860="Stroke",IF(#REF!=#REF!,IF(Q1859=Q1860,IF((J1860-J1859)&lt;0,1000+J1860-J1859-O1859,J1860-J1859-O1859),""),""),""),""),"")</f>
        <v>#REF!</v>
      </c>
    </row>
    <row r="1860" spans="16:16" s="1" customFormat="1">
      <c r="P1860" s="1" t="e">
        <f>IF(#REF!=#REF!,IF(K1860="Stroke",IF(K1861="Stroke",IF(#REF!=#REF!,IF(Q1860=Q1861,IF((J1861-J1860)&lt;0,1000+J1861-J1860-O1860,J1861-J1860-O1860),""),""),""),""),"")</f>
        <v>#REF!</v>
      </c>
    </row>
    <row r="1861" spans="16:16" s="1" customFormat="1">
      <c r="P1861" s="1" t="e">
        <f>IF(#REF!=#REF!,IF(K1861="Stroke",IF(K1862="Stroke",IF(#REF!=#REF!,IF(Q1861=Q1862,IF((J1862-J1861)&lt;0,1000+J1862-J1861-O1861,J1862-J1861-O1861),""),""),""),""),"")</f>
        <v>#REF!</v>
      </c>
    </row>
    <row r="1862" spans="16:16" s="1" customFormat="1">
      <c r="P1862" s="1" t="e">
        <f>IF(#REF!=#REF!,IF(K1862="Stroke",IF(K1863="Stroke",IF(#REF!=#REF!,IF(Q1862=Q1863,IF((J1863-J1862)&lt;0,1000+J1863-J1862-O1862,J1863-J1862-O1862),""),""),""),""),"")</f>
        <v>#REF!</v>
      </c>
    </row>
    <row r="1863" spans="16:16" s="1" customFormat="1">
      <c r="P1863" s="1" t="e">
        <f>IF(#REF!=#REF!,IF(K1863="Stroke",IF(K1864="Stroke",IF(#REF!=#REF!,IF(Q1863=Q1864,IF((J1864-J1863)&lt;0,1000+J1864-J1863-O1863,J1864-J1863-O1863),""),""),""),""),"")</f>
        <v>#REF!</v>
      </c>
    </row>
    <row r="1864" spans="16:16" s="1" customFormat="1">
      <c r="P1864" s="1" t="e">
        <f>IF(#REF!=#REF!,IF(K1864="Stroke",IF(K1865="Stroke",IF(#REF!=#REF!,IF(Q1864=Q1865,IF((J1865-J1864)&lt;0,1000+J1865-J1864-O1864,J1865-J1864-O1864),""),""),""),""),"")</f>
        <v>#REF!</v>
      </c>
    </row>
    <row r="1865" spans="16:16" s="1" customFormat="1">
      <c r="P1865" s="1" t="e">
        <f>IF(#REF!=#REF!,IF(K1865="Stroke",IF(K1866="Stroke",IF(#REF!=#REF!,IF(Q1865=Q1866,IF((J1866-J1865)&lt;0,1000+J1866-J1865-O1865,J1866-J1865-O1865),""),""),""),""),"")</f>
        <v>#REF!</v>
      </c>
    </row>
    <row r="1866" spans="16:16" s="1" customFormat="1">
      <c r="P1866" s="1" t="e">
        <f>IF(#REF!=#REF!,IF(K1866="Stroke",IF(K1867="Stroke",IF(#REF!=#REF!,IF(Q1866=Q1867,IF((J1867-J1866)&lt;0,1000+J1867-J1866-O1866,J1867-J1866-O1866),""),""),""),""),"")</f>
        <v>#REF!</v>
      </c>
    </row>
    <row r="1867" spans="16:16" s="1" customFormat="1">
      <c r="P1867" s="1" t="e">
        <f>IF(#REF!=#REF!,IF(K1867="Stroke",IF(K1868="Stroke",IF(#REF!=#REF!,IF(Q1867=Q1868,IF((J1868-J1867)&lt;0,1000+J1868-J1867-O1867,J1868-J1867-O1867),""),""),""),""),"")</f>
        <v>#REF!</v>
      </c>
    </row>
    <row r="1868" spans="16:16" s="1" customFormat="1">
      <c r="P1868" s="1" t="e">
        <f>IF(#REF!=#REF!,IF(K1868="Stroke",IF(K1869="Stroke",IF(#REF!=#REF!,IF(Q1868=Q1869,IF((J1869-J1868)&lt;0,1000+J1869-J1868-O1868,J1869-J1868-O1868),""),""),""),""),"")</f>
        <v>#REF!</v>
      </c>
    </row>
    <row r="1869" spans="16:16" s="1" customFormat="1">
      <c r="P1869" s="1" t="e">
        <f>IF(#REF!=#REF!,IF(K1869="Stroke",IF(K1870="Stroke",IF(#REF!=#REF!,IF(Q1869=Q1870,IF((J1870-J1869)&lt;0,1000+J1870-J1869-O1869,J1870-J1869-O1869),""),""),""),""),"")</f>
        <v>#REF!</v>
      </c>
    </row>
    <row r="1870" spans="16:16" s="1" customFormat="1">
      <c r="P1870" s="1" t="e">
        <f>IF(#REF!=#REF!,IF(K1870="Stroke",IF(K1871="Stroke",IF(#REF!=#REF!,IF(Q1870=Q1871,IF((J1871-J1870)&lt;0,1000+J1871-J1870-O1870,J1871-J1870-O1870),""),""),""),""),"")</f>
        <v>#REF!</v>
      </c>
    </row>
    <row r="1871" spans="16:16" s="1" customFormat="1">
      <c r="P1871" s="1" t="e">
        <f>IF(#REF!=#REF!,IF(K1871="Stroke",IF(K1872="Stroke",IF(#REF!=#REF!,IF(Q1871=Q1872,IF((J1872-J1871)&lt;0,1000+J1872-J1871-O1871,J1872-J1871-O1871),""),""),""),""),"")</f>
        <v>#REF!</v>
      </c>
    </row>
    <row r="1872" spans="16:16" s="1" customFormat="1">
      <c r="P1872" s="1" t="e">
        <f>IF(#REF!=#REF!,IF(K1872="Stroke",IF(K1873="Stroke",IF(#REF!=#REF!,IF(Q1872=Q1873,IF((J1873-J1872)&lt;0,1000+J1873-J1872-O1872,J1873-J1872-O1872),""),""),""),""),"")</f>
        <v>#REF!</v>
      </c>
    </row>
    <row r="1873" spans="16:16" s="1" customFormat="1">
      <c r="P1873" s="1" t="e">
        <f>IF(#REF!=#REF!,IF(K1873="Stroke",IF(K1874="Stroke",IF(#REF!=#REF!,IF(Q1873=Q1874,IF((J1874-J1873)&lt;0,1000+J1874-J1873-O1873,J1874-J1873-O1873),""),""),""),""),"")</f>
        <v>#REF!</v>
      </c>
    </row>
    <row r="1874" spans="16:16" s="1" customFormat="1">
      <c r="P1874" s="1" t="e">
        <f>IF(#REF!=#REF!,IF(K1874="Stroke",IF(K1875="Stroke",IF(#REF!=#REF!,IF(Q1874=Q1875,IF((J1875-J1874)&lt;0,1000+J1875-J1874-O1874,J1875-J1874-O1874),""),""),""),""),"")</f>
        <v>#REF!</v>
      </c>
    </row>
    <row r="1875" spans="16:16" s="1" customFormat="1">
      <c r="P1875" s="1" t="e">
        <f>IF(#REF!=#REF!,IF(K1875="Stroke",IF(K1876="Stroke",IF(#REF!=#REF!,IF(Q1875=Q1876,IF((J1876-J1875)&lt;0,1000+J1876-J1875-O1875,J1876-J1875-O1875),""),""),""),""),"")</f>
        <v>#REF!</v>
      </c>
    </row>
    <row r="1876" spans="16:16" s="1" customFormat="1">
      <c r="P1876" s="1" t="e">
        <f>IF(#REF!=#REF!,IF(K1876="Stroke",IF(K1877="Stroke",IF(#REF!=#REF!,IF(Q1876=Q1877,IF((J1877-J1876)&lt;0,1000+J1877-J1876-O1876,J1877-J1876-O1876),""),""),""),""),"")</f>
        <v>#REF!</v>
      </c>
    </row>
    <row r="1877" spans="16:16" s="1" customFormat="1">
      <c r="P1877" s="1" t="e">
        <f>IF(#REF!=#REF!,IF(K1877="Stroke",IF(K1878="Stroke",IF(#REF!=#REF!,IF(Q1877=Q1878,IF((J1878-J1877)&lt;0,1000+J1878-J1877-O1877,J1878-J1877-O1877),""),""),""),""),"")</f>
        <v>#REF!</v>
      </c>
    </row>
    <row r="1878" spans="16:16" s="1" customFormat="1">
      <c r="P1878" s="1" t="e">
        <f>IF(#REF!=#REF!,IF(K1878="Stroke",IF(K1879="Stroke",IF(#REF!=#REF!,IF(Q1878=Q1879,IF((J1879-J1878)&lt;0,1000+J1879-J1878-O1878,J1879-J1878-O1878),""),""),""),""),"")</f>
        <v>#REF!</v>
      </c>
    </row>
    <row r="1879" spans="16:16" s="1" customFormat="1">
      <c r="P1879" s="1" t="e">
        <f>IF(#REF!=#REF!,IF(K1879="Stroke",IF(K1880="Stroke",IF(#REF!=#REF!,IF(Q1879=Q1880,IF((J1880-J1879)&lt;0,1000+J1880-J1879-O1879,J1880-J1879-O1879),""),""),""),""),"")</f>
        <v>#REF!</v>
      </c>
    </row>
    <row r="1880" spans="16:16" s="1" customFormat="1">
      <c r="P1880" s="1" t="e">
        <f>IF(#REF!=#REF!,IF(K1880="Stroke",IF(K1881="Stroke",IF(#REF!=#REF!,IF(Q1880=Q1881,IF((J1881-J1880)&lt;0,1000+J1881-J1880-O1880,J1881-J1880-O1880),""),""),""),""),"")</f>
        <v>#REF!</v>
      </c>
    </row>
    <row r="1881" spans="16:16" s="1" customFormat="1">
      <c r="P1881" s="1" t="e">
        <f>IF(#REF!=#REF!,IF(K1881="Stroke",IF(K1882="Stroke",IF(#REF!=#REF!,IF(Q1881=Q1882,IF((J1882-J1881)&lt;0,1000+J1882-J1881-O1881,J1882-J1881-O1881),""),""),""),""),"")</f>
        <v>#REF!</v>
      </c>
    </row>
    <row r="1882" spans="16:16" s="1" customFormat="1">
      <c r="P1882" s="1" t="e">
        <f>IF(#REF!=#REF!,IF(K1882="Stroke",IF(K1883="Stroke",IF(#REF!=#REF!,IF(Q1882=Q1883,IF((J1883-J1882)&lt;0,1000+J1883-J1882-O1882,J1883-J1882-O1882),""),""),""),""),"")</f>
        <v>#REF!</v>
      </c>
    </row>
    <row r="1883" spans="16:16" s="1" customFormat="1">
      <c r="P1883" s="1" t="e">
        <f>IF(#REF!=#REF!,IF(K1883="Stroke",IF(K1884="Stroke",IF(#REF!=#REF!,IF(Q1883=Q1884,IF((J1884-J1883)&lt;0,1000+J1884-J1883-O1883,J1884-J1883-O1883),""),""),""),""),"")</f>
        <v>#REF!</v>
      </c>
    </row>
    <row r="1884" spans="16:16" s="1" customFormat="1">
      <c r="P1884" s="1" t="e">
        <f>IF(#REF!=#REF!,IF(K1884="Stroke",IF(K1885="Stroke",IF(#REF!=#REF!,IF(Q1884=Q1885,IF((J1885-J1884)&lt;0,1000+J1885-J1884-O1884,J1885-J1884-O1884),""),""),""),""),"")</f>
        <v>#REF!</v>
      </c>
    </row>
    <row r="1885" spans="16:16" s="1" customFormat="1">
      <c r="P1885" s="1" t="e">
        <f>IF(#REF!=#REF!,IF(K1885="Stroke",IF(K1886="Stroke",IF(#REF!=#REF!,IF(Q1885=Q1886,IF((J1886-J1885)&lt;0,1000+J1886-J1885-O1885,J1886-J1885-O1885),""),""),""),""),"")</f>
        <v>#REF!</v>
      </c>
    </row>
    <row r="1886" spans="16:16" s="1" customFormat="1">
      <c r="P1886" s="1" t="e">
        <f>IF(#REF!=#REF!,IF(K1886="Stroke",IF(K1887="Stroke",IF(#REF!=#REF!,IF(Q1886=Q1887,IF((J1887-J1886)&lt;0,1000+J1887-J1886-O1886,J1887-J1886-O1886),""),""),""),""),"")</f>
        <v>#REF!</v>
      </c>
    </row>
    <row r="1887" spans="16:16" s="1" customFormat="1">
      <c r="P1887" s="1" t="e">
        <f>IF(#REF!=#REF!,IF(K1887="Stroke",IF(K1888="Stroke",IF(#REF!=#REF!,IF(Q1887=Q1888,IF((J1888-J1887)&lt;0,1000+J1888-J1887-O1887,J1888-J1887-O1887),""),""),""),""),"")</f>
        <v>#REF!</v>
      </c>
    </row>
    <row r="1888" spans="16:16" s="1" customFormat="1">
      <c r="P1888" s="1" t="e">
        <f>IF(#REF!=#REF!,IF(K1888="Stroke",IF(K1889="Stroke",IF(#REF!=#REF!,IF(Q1888=Q1889,IF((J1889-J1888)&lt;0,1000+J1889-J1888-O1888,J1889-J1888-O1888),""),""),""),""),"")</f>
        <v>#REF!</v>
      </c>
    </row>
    <row r="1889" spans="16:16" s="1" customFormat="1">
      <c r="P1889" s="1" t="e">
        <f>IF(#REF!=#REF!,IF(K1889="Stroke",IF(K1890="Stroke",IF(#REF!=#REF!,IF(Q1889=Q1890,IF((J1890-J1889)&lt;0,1000+J1890-J1889-O1889,J1890-J1889-O1889),""),""),""),""),"")</f>
        <v>#REF!</v>
      </c>
    </row>
    <row r="1890" spans="16:16" s="1" customFormat="1">
      <c r="P1890" s="1" t="e">
        <f>IF(#REF!=#REF!,IF(K1890="Stroke",IF(K1891="Stroke",IF(#REF!=#REF!,IF(Q1890=Q1891,IF((J1891-J1890)&lt;0,1000+J1891-J1890-O1890,J1891-J1890-O1890),""),""),""),""),"")</f>
        <v>#REF!</v>
      </c>
    </row>
    <row r="1891" spans="16:16" s="1" customFormat="1">
      <c r="P1891" s="1" t="e">
        <f>IF(#REF!=#REF!,IF(K1891="Stroke",IF(K1892="Stroke",IF(#REF!=#REF!,IF(Q1891=Q1892,IF((J1892-J1891)&lt;0,1000+J1892-J1891-O1891,J1892-J1891-O1891),""),""),""),""),"")</f>
        <v>#REF!</v>
      </c>
    </row>
    <row r="1892" spans="16:16" s="1" customFormat="1">
      <c r="P1892" s="1" t="e">
        <f>IF(#REF!=#REF!,IF(K1892="Stroke",IF(K1893="Stroke",IF(#REF!=#REF!,IF(Q1892=Q1893,IF((J1893-J1892)&lt;0,1000+J1893-J1892-O1892,J1893-J1892-O1892),""),""),""),""),"")</f>
        <v>#REF!</v>
      </c>
    </row>
    <row r="1893" spans="16:16" s="1" customFormat="1">
      <c r="P1893" s="1" t="e">
        <f>IF(#REF!=#REF!,IF(K1893="Stroke",IF(K1894="Stroke",IF(#REF!=#REF!,IF(Q1893=Q1894,IF((J1894-J1893)&lt;0,1000+J1894-J1893-O1893,J1894-J1893-O1893),""),""),""),""),"")</f>
        <v>#REF!</v>
      </c>
    </row>
    <row r="1894" spans="16:16" s="1" customFormat="1">
      <c r="P1894" s="1" t="e">
        <f>IF(#REF!=#REF!,IF(K1894="Stroke",IF(K1895="Stroke",IF(#REF!=#REF!,IF(Q1894=Q1895,IF((J1895-J1894)&lt;0,1000+J1895-J1894-O1894,J1895-J1894-O1894),""),""),""),""),"")</f>
        <v>#REF!</v>
      </c>
    </row>
    <row r="1895" spans="16:16" s="1" customFormat="1">
      <c r="P1895" s="1" t="e">
        <f>IF(#REF!=#REF!,IF(K1895="Stroke",IF(K1896="Stroke",IF(#REF!=#REF!,IF(Q1895=Q1896,IF((J1896-J1895)&lt;0,1000+J1896-J1895-O1895,J1896-J1895-O1895),""),""),""),""),"")</f>
        <v>#REF!</v>
      </c>
    </row>
    <row r="1896" spans="16:16" s="1" customFormat="1">
      <c r="P1896" s="1" t="e">
        <f>IF(#REF!=#REF!,IF(K1896="Stroke",IF(K1897="Stroke",IF(#REF!=#REF!,IF(Q1896=Q1897,IF((J1897-J1896)&lt;0,1000+J1897-J1896-O1896,J1897-J1896-O1896),""),""),""),""),"")</f>
        <v>#REF!</v>
      </c>
    </row>
    <row r="1897" spans="16:16" s="1" customFormat="1">
      <c r="P1897" s="1" t="e">
        <f>IF(#REF!=#REF!,IF(K1897="Stroke",IF(K1898="Stroke",IF(#REF!=#REF!,IF(Q1897=Q1898,IF((J1898-J1897)&lt;0,1000+J1898-J1897-O1897,J1898-J1897-O1897),""),""),""),""),"")</f>
        <v>#REF!</v>
      </c>
    </row>
    <row r="1898" spans="16:16" s="1" customFormat="1">
      <c r="P1898" s="1" t="e">
        <f>IF(#REF!=#REF!,IF(K1898="Stroke",IF(K1899="Stroke",IF(#REF!=#REF!,IF(Q1898=Q1899,IF((J1899-J1898)&lt;0,1000+J1899-J1898-O1898,J1899-J1898-O1898),""),""),""),""),"")</f>
        <v>#REF!</v>
      </c>
    </row>
    <row r="1899" spans="16:16" s="1" customFormat="1">
      <c r="P1899" s="1" t="e">
        <f>IF(#REF!=#REF!,IF(K1899="Stroke",IF(K1900="Stroke",IF(#REF!=#REF!,IF(Q1899=Q1900,IF((J1900-J1899)&lt;0,1000+J1900-J1899-O1899,J1900-J1899-O1899),""),""),""),""),"")</f>
        <v>#REF!</v>
      </c>
    </row>
    <row r="1900" spans="16:16" s="1" customFormat="1">
      <c r="P1900" s="1" t="e">
        <f>IF(#REF!=#REF!,IF(K1900="Stroke",IF(K1901="Stroke",IF(#REF!=#REF!,IF(Q1900=Q1901,IF((J1901-J1900)&lt;0,1000+J1901-J1900-O1900,J1901-J1900-O1900),""),""),""),""),"")</f>
        <v>#REF!</v>
      </c>
    </row>
    <row r="1901" spans="16:16" s="1" customFormat="1">
      <c r="P1901" s="1" t="e">
        <f>IF(#REF!=#REF!,IF(K1901="Stroke",IF(K1902="Stroke",IF(#REF!=#REF!,IF(Q1901=Q1902,IF((J1902-J1901)&lt;0,1000+J1902-J1901-O1901,J1902-J1901-O1901),""),""),""),""),"")</f>
        <v>#REF!</v>
      </c>
    </row>
    <row r="1902" spans="16:16" s="1" customFormat="1">
      <c r="P1902" s="1" t="e">
        <f>IF(#REF!=#REF!,IF(K1902="Stroke",IF(K1903="Stroke",IF(#REF!=#REF!,IF(Q1902=Q1903,IF((J1903-J1902)&lt;0,1000+J1903-J1902-O1902,J1903-J1902-O1902),""),""),""),""),"")</f>
        <v>#REF!</v>
      </c>
    </row>
    <row r="1903" spans="16:16" s="1" customFormat="1">
      <c r="P1903" s="1" t="e">
        <f>IF(#REF!=#REF!,IF(K1903="Stroke",IF(K1904="Stroke",IF(#REF!=#REF!,IF(Q1903=Q1904,IF((J1904-J1903)&lt;0,1000+J1904-J1903-O1903,J1904-J1903-O1903),""),""),""),""),"")</f>
        <v>#REF!</v>
      </c>
    </row>
    <row r="1904" spans="16:16" s="1" customFormat="1">
      <c r="P1904" s="1" t="e">
        <f>IF(#REF!=#REF!,IF(K1904="Stroke",IF(K1905="Stroke",IF(#REF!=#REF!,IF(Q1904=Q1905,IF((J1905-J1904)&lt;0,1000+J1905-J1904-O1904,J1905-J1904-O1904),""),""),""),""),"")</f>
        <v>#REF!</v>
      </c>
    </row>
    <row r="1905" spans="16:16" s="1" customFormat="1">
      <c r="P1905" s="1" t="e">
        <f>IF(#REF!=#REF!,IF(K1905="Stroke",IF(K1906="Stroke",IF(#REF!=#REF!,IF(Q1905=Q1906,IF((J1906-J1905)&lt;0,1000+J1906-J1905-O1905,J1906-J1905-O1905),""),""),""),""),"")</f>
        <v>#REF!</v>
      </c>
    </row>
    <row r="1906" spans="16:16" s="1" customFormat="1">
      <c r="P1906" s="1" t="e">
        <f>IF(#REF!=#REF!,IF(K1906="Stroke",IF(K1907="Stroke",IF(#REF!=#REF!,IF(Q1906=Q1907,IF((J1907-J1906)&lt;0,1000+J1907-J1906-O1906,J1907-J1906-O1906),""),""),""),""),"")</f>
        <v>#REF!</v>
      </c>
    </row>
    <row r="1907" spans="16:16" s="1" customFormat="1">
      <c r="P1907" s="1" t="e">
        <f>IF(#REF!=#REF!,IF(K1907="Stroke",IF(K1908="Stroke",IF(#REF!=#REF!,IF(Q1907=Q1908,IF((J1908-J1907)&lt;0,1000+J1908-J1907-O1907,J1908-J1907-O1907),""),""),""),""),"")</f>
        <v>#REF!</v>
      </c>
    </row>
    <row r="1908" spans="16:16" s="1" customFormat="1">
      <c r="P1908" s="1" t="e">
        <f>IF(#REF!=#REF!,IF(K1908="Stroke",IF(K1909="Stroke",IF(#REF!=#REF!,IF(Q1908=Q1909,IF((J1909-J1908)&lt;0,1000+J1909-J1908-O1908,J1909-J1908-O1908),""),""),""),""),"")</f>
        <v>#REF!</v>
      </c>
    </row>
    <row r="1909" spans="16:16" s="1" customFormat="1">
      <c r="P1909" s="1" t="e">
        <f>IF(#REF!=#REF!,IF(K1909="Stroke",IF(K1910="Stroke",IF(#REF!=#REF!,IF(Q1909=Q1910,IF((J1910-J1909)&lt;0,1000+J1910-J1909-O1909,J1910-J1909-O1909),""),""),""),""),"")</f>
        <v>#REF!</v>
      </c>
    </row>
    <row r="1910" spans="16:16" s="1" customFormat="1">
      <c r="P1910" s="1" t="e">
        <f>IF(#REF!=#REF!,IF(K1910="Stroke",IF(K1911="Stroke",IF(#REF!=#REF!,IF(Q1910=Q1911,IF((J1911-J1910)&lt;0,1000+J1911-J1910-O1910,J1911-J1910-O1910),""),""),""),""),"")</f>
        <v>#REF!</v>
      </c>
    </row>
    <row r="1911" spans="16:16" s="1" customFormat="1">
      <c r="P1911" s="1" t="e">
        <f>IF(#REF!=#REF!,IF(K1911="Stroke",IF(K1912="Stroke",IF(#REF!=#REF!,IF(Q1911=Q1912,IF((J1912-J1911)&lt;0,1000+J1912-J1911-O1911,J1912-J1911-O1911),""),""),""),""),"")</f>
        <v>#REF!</v>
      </c>
    </row>
    <row r="1912" spans="16:16" s="1" customFormat="1">
      <c r="P1912" s="1" t="e">
        <f>IF(#REF!=#REF!,IF(K1912="Stroke",IF(K1913="Stroke",IF(#REF!=#REF!,IF(Q1912=Q1913,IF((J1913-J1912)&lt;0,1000+J1913-J1912-O1912,J1913-J1912-O1912),""),""),""),""),"")</f>
        <v>#REF!</v>
      </c>
    </row>
    <row r="1913" spans="16:16" s="1" customFormat="1">
      <c r="P1913" s="1" t="e">
        <f>IF(#REF!=#REF!,IF(K1913="Stroke",IF(K1914="Stroke",IF(#REF!=#REF!,IF(Q1913=Q1914,IF((J1914-J1913)&lt;0,1000+J1914-J1913-O1913,J1914-J1913-O1913),""),""),""),""),"")</f>
        <v>#REF!</v>
      </c>
    </row>
    <row r="1914" spans="16:16" s="1" customFormat="1">
      <c r="P1914" s="1" t="e">
        <f>IF(#REF!=#REF!,IF(K1914="Stroke",IF(K1915="Stroke",IF(#REF!=#REF!,IF(Q1914=Q1915,IF((J1915-J1914)&lt;0,1000+J1915-J1914-O1914,J1915-J1914-O1914),""),""),""),""),"")</f>
        <v>#REF!</v>
      </c>
    </row>
    <row r="1915" spans="16:16" s="1" customFormat="1">
      <c r="P1915" s="1" t="e">
        <f>IF(#REF!=#REF!,IF(K1915="Stroke",IF(K1916="Stroke",IF(#REF!=#REF!,IF(Q1915=Q1916,IF((J1916-J1915)&lt;0,1000+J1916-J1915-O1915,J1916-J1915-O1915),""),""),""),""),"")</f>
        <v>#REF!</v>
      </c>
    </row>
    <row r="1916" spans="16:16" s="1" customFormat="1">
      <c r="P1916" s="1" t="e">
        <f>IF(#REF!=#REF!,IF(K1916="Stroke",IF(K1917="Stroke",IF(#REF!=#REF!,IF(Q1916=Q1917,IF((J1917-J1916)&lt;0,1000+J1917-J1916-O1916,J1917-J1916-O1916),""),""),""),""),"")</f>
        <v>#REF!</v>
      </c>
    </row>
    <row r="1917" spans="16:16" s="1" customFormat="1">
      <c r="P1917" s="1" t="e">
        <f>IF(#REF!=#REF!,IF(K1917="Stroke",IF(K1918="Stroke",IF(#REF!=#REF!,IF(Q1917=Q1918,IF((J1918-J1917)&lt;0,1000+J1918-J1917-O1917,J1918-J1917-O1917),""),""),""),""),"")</f>
        <v>#REF!</v>
      </c>
    </row>
    <row r="1918" spans="16:16" s="1" customFormat="1">
      <c r="P1918" s="1" t="e">
        <f>IF(#REF!=#REF!,IF(K1918="Stroke",IF(K1919="Stroke",IF(#REF!=#REF!,IF(Q1918=Q1919,IF((J1919-J1918)&lt;0,1000+J1919-J1918-O1918,J1919-J1918-O1918),""),""),""),""),"")</f>
        <v>#REF!</v>
      </c>
    </row>
    <row r="1919" spans="16:16" s="1" customFormat="1">
      <c r="P1919" s="1" t="e">
        <f>IF(#REF!=#REF!,IF(K1919="Stroke",IF(K1920="Stroke",IF(#REF!=#REF!,IF(Q1919=Q1920,IF((J1920-J1919)&lt;0,1000+J1920-J1919-O1919,J1920-J1919-O1919),""),""),""),""),"")</f>
        <v>#REF!</v>
      </c>
    </row>
    <row r="1920" spans="16:16" s="1" customFormat="1">
      <c r="P1920" s="1" t="e">
        <f>IF(#REF!=#REF!,IF(K1920="Stroke",IF(K1921="Stroke",IF(#REF!=#REF!,IF(Q1920=Q1921,IF((J1921-J1920)&lt;0,1000+J1921-J1920-O1920,J1921-J1920-O1920),""),""),""),""),"")</f>
        <v>#REF!</v>
      </c>
    </row>
    <row r="1921" spans="16:16" s="1" customFormat="1">
      <c r="P1921" s="1" t="e">
        <f>IF(#REF!=#REF!,IF(K1921="Stroke",IF(K1922="Stroke",IF(#REF!=#REF!,IF(Q1921=Q1922,IF((J1922-J1921)&lt;0,1000+J1922-J1921-O1921,J1922-J1921-O1921),""),""),""),""),"")</f>
        <v>#REF!</v>
      </c>
    </row>
    <row r="1922" spans="16:16" s="1" customFormat="1">
      <c r="P1922" s="1" t="e">
        <f>IF(#REF!=#REF!,IF(K1922="Stroke",IF(K1923="Stroke",IF(#REF!=#REF!,IF(Q1922=Q1923,IF((J1923-J1922)&lt;0,1000+J1923-J1922-O1922,J1923-J1922-O1922),""),""),""),""),"")</f>
        <v>#REF!</v>
      </c>
    </row>
    <row r="1923" spans="16:16" s="1" customFormat="1">
      <c r="P1923" s="1" t="e">
        <f>IF(#REF!=#REF!,IF(K1923="Stroke",IF(K1924="Stroke",IF(#REF!=#REF!,IF(Q1923=Q1924,IF((J1924-J1923)&lt;0,1000+J1924-J1923-O1923,J1924-J1923-O1923),""),""),""),""),"")</f>
        <v>#REF!</v>
      </c>
    </row>
    <row r="1924" spans="16:16" s="1" customFormat="1">
      <c r="P1924" s="1" t="e">
        <f>IF(#REF!=#REF!,IF(K1924="Stroke",IF(K1925="Stroke",IF(#REF!=#REF!,IF(Q1924=Q1925,IF((J1925-J1924)&lt;0,1000+J1925-J1924-O1924,J1925-J1924-O1924),""),""),""),""),"")</f>
        <v>#REF!</v>
      </c>
    </row>
    <row r="1925" spans="16:16" s="1" customFormat="1">
      <c r="P1925" s="1" t="e">
        <f>IF(#REF!=#REF!,IF(K1925="Stroke",IF(K1926="Stroke",IF(#REF!=#REF!,IF(Q1925=Q1926,IF((J1926-J1925)&lt;0,1000+J1926-J1925-O1925,J1926-J1925-O1925),""),""),""),""),"")</f>
        <v>#REF!</v>
      </c>
    </row>
    <row r="1926" spans="16:16" s="1" customFormat="1">
      <c r="P1926" s="1" t="e">
        <f>IF(#REF!=#REF!,IF(K1926="Stroke",IF(K1927="Stroke",IF(#REF!=#REF!,IF(Q1926=Q1927,IF((J1927-J1926)&lt;0,1000+J1927-J1926-O1926,J1927-J1926-O1926),""),""),""),""),"")</f>
        <v>#REF!</v>
      </c>
    </row>
    <row r="1927" spans="16:16" s="1" customFormat="1">
      <c r="P1927" s="1" t="e">
        <f>IF(#REF!=#REF!,IF(K1927="Stroke",IF(K1928="Stroke",IF(#REF!=#REF!,IF(Q1927=Q1928,IF((J1928-J1927)&lt;0,1000+J1928-J1927-O1927,J1928-J1927-O1927),""),""),""),""),"")</f>
        <v>#REF!</v>
      </c>
    </row>
    <row r="1928" spans="16:16" s="1" customFormat="1">
      <c r="P1928" s="1" t="e">
        <f>IF(#REF!=#REF!,IF(K1928="Stroke",IF(K1929="Stroke",IF(#REF!=#REF!,IF(Q1928=Q1929,IF((J1929-J1928)&lt;0,1000+J1929-J1928-O1928,J1929-J1928-O1928),""),""),""),""),"")</f>
        <v>#REF!</v>
      </c>
    </row>
    <row r="1929" spans="16:16" s="1" customFormat="1">
      <c r="P1929" s="1" t="e">
        <f>IF(#REF!=#REF!,IF(K1929="Stroke",IF(K1930="Stroke",IF(#REF!=#REF!,IF(Q1929=Q1930,IF((J1930-J1929)&lt;0,1000+J1930-J1929-O1929,J1930-J1929-O1929),""),""),""),""),"")</f>
        <v>#REF!</v>
      </c>
    </row>
    <row r="1930" spans="16:16" s="1" customFormat="1">
      <c r="P1930" s="1" t="e">
        <f>IF(#REF!=#REF!,IF(K1930="Stroke",IF(K1931="Stroke",IF(#REF!=#REF!,IF(Q1930=Q1931,IF((J1931-J1930)&lt;0,1000+J1931-J1930-O1930,J1931-J1930-O1930),""),""),""),""),"")</f>
        <v>#REF!</v>
      </c>
    </row>
    <row r="1931" spans="16:16" s="1" customFormat="1">
      <c r="P1931" s="1" t="e">
        <f>IF(#REF!=#REF!,IF(K1931="Stroke",IF(K1932="Stroke",IF(#REF!=#REF!,IF(Q1931=Q1932,IF((J1932-J1931)&lt;0,1000+J1932-J1931-O1931,J1932-J1931-O1931),""),""),""),""),"")</f>
        <v>#REF!</v>
      </c>
    </row>
    <row r="1932" spans="16:16" s="1" customFormat="1">
      <c r="P1932" s="1" t="e">
        <f>IF(#REF!=#REF!,IF(K1932="Stroke",IF(K1933="Stroke",IF(#REF!=#REF!,IF(Q1932=Q1933,IF((J1933-J1932)&lt;0,1000+J1933-J1932-O1932,J1933-J1932-O1932),""),""),""),""),"")</f>
        <v>#REF!</v>
      </c>
    </row>
    <row r="1933" spans="16:16" s="1" customFormat="1">
      <c r="P1933" s="1" t="e">
        <f>IF(#REF!=#REF!,IF(K1933="Stroke",IF(K1934="Stroke",IF(#REF!=#REF!,IF(Q1933=Q1934,IF((J1934-J1933)&lt;0,1000+J1934-J1933-O1933,J1934-J1933-O1933),""),""),""),""),"")</f>
        <v>#REF!</v>
      </c>
    </row>
    <row r="1934" spans="16:16" s="1" customFormat="1">
      <c r="P1934" s="1" t="e">
        <f>IF(#REF!=#REF!,IF(K1934="Stroke",IF(K1935="Stroke",IF(#REF!=#REF!,IF(Q1934=Q1935,IF((J1935-J1934)&lt;0,1000+J1935-J1934-O1934,J1935-J1934-O1934),""),""),""),""),"")</f>
        <v>#REF!</v>
      </c>
    </row>
    <row r="1935" spans="16:16" s="1" customFormat="1">
      <c r="P1935" s="1" t="e">
        <f>IF(#REF!=#REF!,IF(K1935="Stroke",IF(K1936="Stroke",IF(#REF!=#REF!,IF(Q1935=Q1936,IF((J1936-J1935)&lt;0,1000+J1936-J1935-O1935,J1936-J1935-O1935),""),""),""),""),"")</f>
        <v>#REF!</v>
      </c>
    </row>
    <row r="1936" spans="16:16" s="1" customFormat="1">
      <c r="P1936" s="1" t="e">
        <f>IF(#REF!=#REF!,IF(K1936="Stroke",IF(K1937="Stroke",IF(#REF!=#REF!,IF(Q1936=Q1937,IF((J1937-J1936)&lt;0,1000+J1937-J1936-O1936,J1937-J1936-O1936),""),""),""),""),"")</f>
        <v>#REF!</v>
      </c>
    </row>
    <row r="1937" spans="16:16" s="1" customFormat="1">
      <c r="P1937" s="1" t="e">
        <f>IF(#REF!=#REF!,IF(K1937="Stroke",IF(K1938="Stroke",IF(#REF!=#REF!,IF(Q1937=Q1938,IF((J1938-J1937)&lt;0,1000+J1938-J1937-O1937,J1938-J1937-O1937),""),""),""),""),"")</f>
        <v>#REF!</v>
      </c>
    </row>
    <row r="1938" spans="16:16" s="1" customFormat="1">
      <c r="P1938" s="1" t="e">
        <f>IF(#REF!=#REF!,IF(K1938="Stroke",IF(K1939="Stroke",IF(#REF!=#REF!,IF(Q1938=Q1939,IF((J1939-J1938)&lt;0,1000+J1939-J1938-O1938,J1939-J1938-O1938),""),""),""),""),"")</f>
        <v>#REF!</v>
      </c>
    </row>
    <row r="1939" spans="16:16" s="1" customFormat="1">
      <c r="P1939" s="1" t="e">
        <f>IF(#REF!=#REF!,IF(K1939="Stroke",IF(K1940="Stroke",IF(#REF!=#REF!,IF(Q1939=Q1940,IF((J1940-J1939)&lt;0,1000+J1940-J1939-O1939,J1940-J1939-O1939),""),""),""),""),"")</f>
        <v>#REF!</v>
      </c>
    </row>
    <row r="1940" spans="16:16" s="1" customFormat="1">
      <c r="P1940" s="1" t="e">
        <f>IF(#REF!=#REF!,IF(K1940="Stroke",IF(K1941="Stroke",IF(#REF!=#REF!,IF(Q1940=Q1941,IF((J1941-J1940)&lt;0,1000+J1941-J1940-O1940,J1941-J1940-O1940),""),""),""),""),"")</f>
        <v>#REF!</v>
      </c>
    </row>
    <row r="1941" spans="16:16" s="1" customFormat="1">
      <c r="P1941" s="1" t="e">
        <f>IF(#REF!=#REF!,IF(K1941="Stroke",IF(K1942="Stroke",IF(#REF!=#REF!,IF(Q1941=Q1942,IF((J1942-J1941)&lt;0,1000+J1942-J1941-O1941,J1942-J1941-O1941),""),""),""),""),"")</f>
        <v>#REF!</v>
      </c>
    </row>
    <row r="1942" spans="16:16" s="1" customFormat="1">
      <c r="P1942" s="1" t="e">
        <f>IF(#REF!=#REF!,IF(K1942="Stroke",IF(K1943="Stroke",IF(#REF!=#REF!,IF(Q1942=Q1943,IF((J1943-J1942)&lt;0,1000+J1943-J1942-O1942,J1943-J1942-O1942),""),""),""),""),"")</f>
        <v>#REF!</v>
      </c>
    </row>
    <row r="1943" spans="16:16" s="1" customFormat="1">
      <c r="P1943" s="1" t="e">
        <f>IF(#REF!=#REF!,IF(K1943="Stroke",IF(K1944="Stroke",IF(#REF!=#REF!,IF(Q1943=Q1944,IF((J1944-J1943)&lt;0,1000+J1944-J1943-O1943,J1944-J1943-O1943),""),""),""),""),"")</f>
        <v>#REF!</v>
      </c>
    </row>
    <row r="1944" spans="16:16" s="1" customFormat="1">
      <c r="P1944" s="1" t="e">
        <f>IF(#REF!=#REF!,IF(K1944="Stroke",IF(K1945="Stroke",IF(#REF!=#REF!,IF(Q1944=Q1945,IF((J1945-J1944)&lt;0,1000+J1945-J1944-O1944,J1945-J1944-O1944),""),""),""),""),"")</f>
        <v>#REF!</v>
      </c>
    </row>
    <row r="1945" spans="16:16" s="1" customFormat="1">
      <c r="P1945" s="1" t="e">
        <f>IF(#REF!=#REF!,IF(K1945="Stroke",IF(K1946="Stroke",IF(#REF!=#REF!,IF(Q1945=Q1946,IF((J1946-J1945)&lt;0,1000+J1946-J1945-O1945,J1946-J1945-O1945),""),""),""),""),"")</f>
        <v>#REF!</v>
      </c>
    </row>
    <row r="1946" spans="16:16" s="1" customFormat="1">
      <c r="P1946" s="1" t="e">
        <f>IF(#REF!=#REF!,IF(K1946="Stroke",IF(K1947="Stroke",IF(#REF!=#REF!,IF(Q1946=Q1947,IF((J1947-J1946)&lt;0,1000+J1947-J1946-O1946,J1947-J1946-O1946),""),""),""),""),"")</f>
        <v>#REF!</v>
      </c>
    </row>
    <row r="1947" spans="16:16" s="1" customFormat="1">
      <c r="P1947" s="1" t="e">
        <f>IF(#REF!=#REF!,IF(K1947="Stroke",IF(K1948="Stroke",IF(#REF!=#REF!,IF(Q1947=Q1948,IF((J1948-J1947)&lt;0,1000+J1948-J1947-O1947,J1948-J1947-O1947),""),""),""),""),"")</f>
        <v>#REF!</v>
      </c>
    </row>
    <row r="1948" spans="16:16" s="1" customFormat="1">
      <c r="P1948" s="1" t="e">
        <f>IF(#REF!=#REF!,IF(K1948="Stroke",IF(K1949="Stroke",IF(#REF!=#REF!,IF(Q1948=Q1949,IF((J1949-J1948)&lt;0,1000+J1949-J1948-O1948,J1949-J1948-O1948),""),""),""),""),"")</f>
        <v>#REF!</v>
      </c>
    </row>
    <row r="1949" spans="16:16" s="1" customFormat="1">
      <c r="P1949" s="1" t="e">
        <f>IF(#REF!=#REF!,IF(K1949="Stroke",IF(K1950="Stroke",IF(#REF!=#REF!,IF(Q1949=Q1950,IF((J1950-J1949)&lt;0,1000+J1950-J1949-O1949,J1950-J1949-O1949),""),""),""),""),"")</f>
        <v>#REF!</v>
      </c>
    </row>
    <row r="1950" spans="16:16" s="1" customFormat="1">
      <c r="P1950" s="1" t="e">
        <f>IF(#REF!=#REF!,IF(K1950="Stroke",IF(K1951="Stroke",IF(#REF!=#REF!,IF(Q1950=Q1951,IF((J1951-J1950)&lt;0,1000+J1951-J1950-O1950,J1951-J1950-O1950),""),""),""),""),"")</f>
        <v>#REF!</v>
      </c>
    </row>
    <row r="1951" spans="16:16" s="1" customFormat="1">
      <c r="P1951" s="1" t="e">
        <f>IF(#REF!=#REF!,IF(K1951="Stroke",IF(K1952="Stroke",IF(#REF!=#REF!,IF(Q1951=Q1952,IF((J1952-J1951)&lt;0,1000+J1952-J1951-O1951,J1952-J1951-O1951),""),""),""),""),"")</f>
        <v>#REF!</v>
      </c>
    </row>
    <row r="1952" spans="16:16" s="1" customFormat="1">
      <c r="P1952" s="1" t="e">
        <f>IF(#REF!=#REF!,IF(K1952="Stroke",IF(K1953="Stroke",IF(#REF!=#REF!,IF(Q1952=Q1953,IF((J1953-J1952)&lt;0,1000+J1953-J1952-O1952,J1953-J1952-O1952),""),""),""),""),"")</f>
        <v>#REF!</v>
      </c>
    </row>
    <row r="1953" spans="16:16" s="1" customFormat="1">
      <c r="P1953" s="1" t="e">
        <f>IF(#REF!=#REF!,IF(K1953="Stroke",IF(K1954="Stroke",IF(#REF!=#REF!,IF(Q1953=Q1954,IF((J1954-J1953)&lt;0,1000+J1954-J1953-O1953,J1954-J1953-O1953),""),""),""),""),"")</f>
        <v>#REF!</v>
      </c>
    </row>
    <row r="1954" spans="16:16" s="1" customFormat="1">
      <c r="P1954" s="1" t="e">
        <f>IF(#REF!=#REF!,IF(K1954="Stroke",IF(K1955="Stroke",IF(#REF!=#REF!,IF(Q1954=Q1955,IF((J1955-J1954)&lt;0,1000+J1955-J1954-O1954,J1955-J1954-O1954),""),""),""),""),"")</f>
        <v>#REF!</v>
      </c>
    </row>
    <row r="1955" spans="16:16" s="1" customFormat="1">
      <c r="P1955" s="1" t="e">
        <f>IF(#REF!=#REF!,IF(K1955="Stroke",IF(K1956="Stroke",IF(#REF!=#REF!,IF(Q1955=Q1956,IF((J1956-J1955)&lt;0,1000+J1956-J1955-O1955,J1956-J1955-O1955),""),""),""),""),"")</f>
        <v>#REF!</v>
      </c>
    </row>
    <row r="1956" spans="16:16" s="1" customFormat="1">
      <c r="P1956" s="1" t="e">
        <f>IF(#REF!=#REF!,IF(K1956="Stroke",IF(K1957="Stroke",IF(#REF!=#REF!,IF(Q1956=Q1957,IF((J1957-J1956)&lt;0,1000+J1957-J1956-O1956,J1957-J1956-O1956),""),""),""),""),"")</f>
        <v>#REF!</v>
      </c>
    </row>
    <row r="1957" spans="16:16" s="1" customFormat="1">
      <c r="P1957" s="1" t="e">
        <f>IF(#REF!=#REF!,IF(K1957="Stroke",IF(K1958="Stroke",IF(#REF!=#REF!,IF(Q1957=Q1958,IF((J1958-J1957)&lt;0,1000+J1958-J1957-O1957,J1958-J1957-O1957),""),""),""),""),"")</f>
        <v>#REF!</v>
      </c>
    </row>
    <row r="1958" spans="16:16" s="1" customFormat="1">
      <c r="P1958" s="1" t="e">
        <f>IF(#REF!=#REF!,IF(K1958="Stroke",IF(K1959="Stroke",IF(#REF!=#REF!,IF(Q1958=Q1959,IF((J1959-J1958)&lt;0,1000+J1959-J1958-O1958,J1959-J1958-O1958),""),""),""),""),"")</f>
        <v>#REF!</v>
      </c>
    </row>
    <row r="1959" spans="16:16" s="1" customFormat="1">
      <c r="P1959" s="1" t="e">
        <f>IF(#REF!=#REF!,IF(K1959="Stroke",IF(K1960="Stroke",IF(#REF!=#REF!,IF(Q1959=Q1960,IF((J1960-J1959)&lt;0,1000+J1960-J1959-O1959,J1960-J1959-O1959),""),""),""),""),"")</f>
        <v>#REF!</v>
      </c>
    </row>
    <row r="1960" spans="16:16" s="1" customFormat="1">
      <c r="P1960" s="1" t="e">
        <f>IF(#REF!=#REF!,IF(K1960="Stroke",IF(K1961="Stroke",IF(#REF!=#REF!,IF(Q1960=Q1961,IF((J1961-J1960)&lt;0,1000+J1961-J1960-O1960,J1961-J1960-O1960),""),""),""),""),"")</f>
        <v>#REF!</v>
      </c>
    </row>
    <row r="1961" spans="16:16" s="1" customFormat="1">
      <c r="P1961" s="1" t="e">
        <f>IF(#REF!=#REF!,IF(K1961="Stroke",IF(K1962="Stroke",IF(#REF!=#REF!,IF(Q1961=Q1962,IF((J1962-J1961)&lt;0,1000+J1962-J1961-O1961,J1962-J1961-O1961),""),""),""),""),"")</f>
        <v>#REF!</v>
      </c>
    </row>
    <row r="1962" spans="16:16" s="1" customFormat="1">
      <c r="P1962" s="1" t="e">
        <f>IF(#REF!=#REF!,IF(K1962="Stroke",IF(K1963="Stroke",IF(#REF!=#REF!,IF(Q1962=Q1963,IF((J1963-J1962)&lt;0,1000+J1963-J1962-O1962,J1963-J1962-O1962),""),""),""),""),"")</f>
        <v>#REF!</v>
      </c>
    </row>
    <row r="1963" spans="16:16" s="1" customFormat="1">
      <c r="P1963" s="1" t="e">
        <f>IF(#REF!=#REF!,IF(K1963="Stroke",IF(K1964="Stroke",IF(#REF!=#REF!,IF(Q1963=Q1964,IF((J1964-J1963)&lt;0,1000+J1964-J1963-O1963,J1964-J1963-O1963),""),""),""),""),"")</f>
        <v>#REF!</v>
      </c>
    </row>
    <row r="1964" spans="16:16" s="1" customFormat="1">
      <c r="P1964" s="1" t="e">
        <f>IF(#REF!=#REF!,IF(K1964="Stroke",IF(K1965="Stroke",IF(#REF!=#REF!,IF(Q1964=Q1965,IF((J1965-J1964)&lt;0,1000+J1965-J1964-O1964,J1965-J1964-O1964),""),""),""),""),"")</f>
        <v>#REF!</v>
      </c>
    </row>
    <row r="1965" spans="16:16" s="1" customFormat="1">
      <c r="P1965" s="1" t="e">
        <f>IF(#REF!=#REF!,IF(K1965="Stroke",IF(K1966="Stroke",IF(#REF!=#REF!,IF(Q1965=Q1966,IF((J1966-J1965)&lt;0,1000+J1966-J1965-O1965,J1966-J1965-O1965),""),""),""),""),"")</f>
        <v>#REF!</v>
      </c>
    </row>
    <row r="1966" spans="16:16" s="1" customFormat="1">
      <c r="P1966" s="1" t="e">
        <f>IF(#REF!=#REF!,IF(K1966="Stroke",IF(K1967="Stroke",IF(#REF!=#REF!,IF(Q1966=Q1967,IF((J1967-J1966)&lt;0,1000+J1967-J1966-O1966,J1967-J1966-O1966),""),""),""),""),"")</f>
        <v>#REF!</v>
      </c>
    </row>
    <row r="1967" spans="16:16" s="1" customFormat="1">
      <c r="P1967" s="1" t="e">
        <f>IF(#REF!=#REF!,IF(K1967="Stroke",IF(K1968="Stroke",IF(#REF!=#REF!,IF(Q1967=Q1968,IF((J1968-J1967)&lt;0,1000+J1968-J1967-O1967,J1968-J1967-O1967),""),""),""),""),"")</f>
        <v>#REF!</v>
      </c>
    </row>
    <row r="1968" spans="16:16" s="1" customFormat="1">
      <c r="P1968" s="1" t="e">
        <f>IF(#REF!=#REF!,IF(K1968="Stroke",IF(K1969="Stroke",IF(#REF!=#REF!,IF(Q1968=Q1969,IF((J1969-J1968)&lt;0,1000+J1969-J1968-O1968,J1969-J1968-O1968),""),""),""),""),"")</f>
        <v>#REF!</v>
      </c>
    </row>
    <row r="1969" spans="16:16" s="1" customFormat="1">
      <c r="P1969" s="1" t="e">
        <f>IF(#REF!=#REF!,IF(K1969="Stroke",IF(K1970="Stroke",IF(#REF!=#REF!,IF(Q1969=Q1970,IF((J1970-J1969)&lt;0,1000+J1970-J1969-O1969,J1970-J1969-O1969),""),""),""),""),"")</f>
        <v>#REF!</v>
      </c>
    </row>
    <row r="1970" spans="16:16" s="1" customFormat="1">
      <c r="P1970" s="1" t="e">
        <f>IF(#REF!=#REF!,IF(K1970="Stroke",IF(K1971="Stroke",IF(#REF!=#REF!,IF(Q1970=Q1971,IF((J1971-J1970)&lt;0,1000+J1971-J1970-O1970,J1971-J1970-O1970),""),""),""),""),"")</f>
        <v>#REF!</v>
      </c>
    </row>
    <row r="1971" spans="16:16" s="1" customFormat="1">
      <c r="P1971" s="1" t="e">
        <f>IF(#REF!=#REF!,IF(K1971="Stroke",IF(K1972="Stroke",IF(#REF!=#REF!,IF(Q1971=Q1972,IF((J1972-J1971)&lt;0,1000+J1972-J1971-O1971,J1972-J1971-O1971),""),""),""),""),"")</f>
        <v>#REF!</v>
      </c>
    </row>
    <row r="1972" spans="16:16" s="1" customFormat="1">
      <c r="P1972" s="1" t="e">
        <f>IF(#REF!=#REF!,IF(K1972="Stroke",IF(K1973="Stroke",IF(#REF!=#REF!,IF(Q1972=Q1973,IF((J1973-J1972)&lt;0,1000+J1973-J1972-O1972,J1973-J1972-O1972),""),""),""),""),"")</f>
        <v>#REF!</v>
      </c>
    </row>
    <row r="1973" spans="16:16" s="1" customFormat="1">
      <c r="P1973" s="1" t="e">
        <f>IF(#REF!=#REF!,IF(K1973="Stroke",IF(K1974="Stroke",IF(#REF!=#REF!,IF(Q1973=Q1974,IF((J1974-J1973)&lt;0,1000+J1974-J1973-O1973,J1974-J1973-O1973),""),""),""),""),"")</f>
        <v>#REF!</v>
      </c>
    </row>
    <row r="1974" spans="16:16" s="1" customFormat="1">
      <c r="P1974" s="1" t="e">
        <f>IF(#REF!=#REF!,IF(K1974="Stroke",IF(K1975="Stroke",IF(#REF!=#REF!,IF(Q1974=Q1975,IF((J1975-J1974)&lt;0,1000+J1975-J1974-O1974,J1975-J1974-O1974),""),""),""),""),"")</f>
        <v>#REF!</v>
      </c>
    </row>
    <row r="1975" spans="16:16" s="1" customFormat="1">
      <c r="P1975" s="1" t="e">
        <f>IF(#REF!=#REF!,IF(K1975="Stroke",IF(K1976="Stroke",IF(#REF!=#REF!,IF(Q1975=Q1976,IF((J1976-J1975)&lt;0,1000+J1976-J1975-O1975,J1976-J1975-O1975),""),""),""),""),"")</f>
        <v>#REF!</v>
      </c>
    </row>
    <row r="1976" spans="16:16" s="1" customFormat="1">
      <c r="P1976" s="1" t="e">
        <f>IF(#REF!=#REF!,IF(K1976="Stroke",IF(K1977="Stroke",IF(#REF!=#REF!,IF(Q1976=Q1977,IF((J1977-J1976)&lt;0,1000+J1977-J1976-O1976,J1977-J1976-O1976),""),""),""),""),"")</f>
        <v>#REF!</v>
      </c>
    </row>
    <row r="1977" spans="16:16" s="1" customFormat="1">
      <c r="P1977" s="1" t="e">
        <f>IF(#REF!=#REF!,IF(K1977="Stroke",IF(K1978="Stroke",IF(#REF!=#REF!,IF(Q1977=Q1978,IF((J1978-J1977)&lt;0,1000+J1978-J1977-O1977,J1978-J1977-O1977),""),""),""),""),"")</f>
        <v>#REF!</v>
      </c>
    </row>
    <row r="1978" spans="16:16" s="1" customFormat="1">
      <c r="P1978" s="1" t="e">
        <f>IF(#REF!=#REF!,IF(K1978="Stroke",IF(K1979="Stroke",IF(#REF!=#REF!,IF(Q1978=Q1979,IF((J1979-J1978)&lt;0,1000+J1979-J1978-O1978,J1979-J1978-O1978),""),""),""),""),"")</f>
        <v>#REF!</v>
      </c>
    </row>
  </sheetData>
  <hyperlinks>
    <hyperlink ref="Z575" r:id="rId1"/>
    <hyperlink ref="Z669" r:id="rId2"/>
    <hyperlink ref="Z731" r:id="rId3"/>
    <hyperlink ref="Z796" r:id="rId4"/>
  </hyperlinks>
  <pageMargins left="0.75" right="0.75" top="1" bottom="1" header="0.51180555555555496" footer="0.51180555555555496"/>
  <pageSetup paperSize="9" firstPageNumber="0" orientation="portrait" horizontalDpi="300" verticalDpi="300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408"/>
  <sheetViews>
    <sheetView tabSelected="1" topLeftCell="A79" zoomScaleNormal="100" workbookViewId="0">
      <selection activeCell="A91" sqref="A91"/>
    </sheetView>
  </sheetViews>
  <sheetFormatPr defaultRowHeight="15.75"/>
  <cols>
    <col min="1" max="1" width="5.5" style="36" customWidth="1"/>
    <col min="2" max="2" width="5.1875" style="36" customWidth="1"/>
    <col min="3" max="3" width="5.1875" style="37" customWidth="1"/>
    <col min="4" max="4" width="20.6875" style="38" customWidth="1"/>
    <col min="5" max="5" width="4.1875" style="39" customWidth="1"/>
    <col min="6" max="6" width="1" style="39" hidden="1" customWidth="1"/>
    <col min="7" max="7" width="9.1875" style="39" hidden="1" customWidth="1"/>
    <col min="8" max="8" width="4.1875" style="39" customWidth="1"/>
    <col min="9" max="9" width="6.625" style="39" hidden="1" customWidth="1"/>
    <col min="10" max="11" width="8.375" style="39" hidden="1" customWidth="1"/>
    <col min="12" max="12" width="15.875" style="39" customWidth="1"/>
    <col min="13" max="15" width="8.375" style="39" hidden="1" customWidth="1"/>
    <col min="16" max="16" width="2.125" style="39" hidden="1" customWidth="1"/>
    <col min="17" max="18" width="8.375" style="39" hidden="1" customWidth="1"/>
    <col min="19" max="19" width="5.5625" style="39" hidden="1" customWidth="1"/>
    <col min="20" max="20" width="7.3125" style="39" hidden="1" customWidth="1"/>
    <col min="21" max="21" width="11.1875" style="39" customWidth="1"/>
    <col min="22" max="22" width="9.1875" style="39" hidden="1" customWidth="1"/>
    <col min="23" max="23" width="6.1875" style="39" hidden="1" customWidth="1"/>
    <col min="24" max="24" width="97.8125" style="40" hidden="1" customWidth="1"/>
    <col min="25" max="25" width="43" style="40" hidden="1" customWidth="1"/>
    <col min="26" max="29" width="11" style="40" hidden="1" customWidth="1"/>
    <col min="30" max="1025" width="11" style="40" customWidth="1"/>
  </cols>
  <sheetData>
    <row r="1" spans="1:25" ht="60" customHeight="1">
      <c r="A1" s="41" t="s">
        <v>169</v>
      </c>
      <c r="B1" s="41" t="s">
        <v>170</v>
      </c>
      <c r="C1" s="42" t="s">
        <v>171</v>
      </c>
      <c r="D1" s="43" t="s">
        <v>172</v>
      </c>
      <c r="E1" s="44" t="s">
        <v>173</v>
      </c>
      <c r="F1" s="45" t="s">
        <v>146</v>
      </c>
      <c r="G1" s="46" t="s">
        <v>148</v>
      </c>
      <c r="H1" s="47" t="s">
        <v>174</v>
      </c>
      <c r="I1" s="46" t="s">
        <v>175</v>
      </c>
      <c r="J1" s="48" t="s">
        <v>176</v>
      </c>
      <c r="K1" s="46" t="s">
        <v>177</v>
      </c>
      <c r="L1" s="47" t="s">
        <v>178</v>
      </c>
      <c r="M1" s="47" t="s">
        <v>179</v>
      </c>
      <c r="N1" s="47" t="s">
        <v>180</v>
      </c>
      <c r="O1" s="47" t="s">
        <v>181</v>
      </c>
      <c r="P1" s="47" t="s">
        <v>182</v>
      </c>
      <c r="Q1" s="47" t="s">
        <v>183</v>
      </c>
      <c r="R1" s="47" t="s">
        <v>184</v>
      </c>
      <c r="S1" s="47" t="s">
        <v>155</v>
      </c>
      <c r="T1" s="47" t="s">
        <v>185</v>
      </c>
      <c r="U1" s="47" t="s">
        <v>158</v>
      </c>
      <c r="V1" s="47" t="s">
        <v>159</v>
      </c>
      <c r="W1" s="47" t="s">
        <v>186</v>
      </c>
      <c r="X1" s="40" t="s">
        <v>168</v>
      </c>
    </row>
    <row r="2" spans="1:25">
      <c r="C2" s="49">
        <f>1*10</f>
        <v>10</v>
      </c>
      <c r="D2" s="50"/>
      <c r="E2" s="51">
        <v>10</v>
      </c>
      <c r="F2" s="52">
        <f t="shared" ref="F2:F33" si="0">R2+(Q2*60)+(P2*3600)</f>
        <v>53914</v>
      </c>
      <c r="G2" s="53" t="str">
        <f t="shared" ref="G2:G33" si="1">CONCATENATE(M2,N2,O2)</f>
        <v>201725</v>
      </c>
      <c r="H2" s="53">
        <v>7</v>
      </c>
      <c r="I2" s="53"/>
      <c r="J2" s="53"/>
      <c r="K2" s="53"/>
      <c r="L2" s="53" t="s">
        <v>0</v>
      </c>
      <c r="M2" s="53">
        <v>2017</v>
      </c>
      <c r="N2" s="53">
        <v>2</v>
      </c>
      <c r="O2" s="53">
        <v>5</v>
      </c>
      <c r="P2" s="53">
        <v>14</v>
      </c>
      <c r="Q2" s="53">
        <v>58</v>
      </c>
      <c r="R2" s="53">
        <v>34</v>
      </c>
      <c r="S2" s="53">
        <v>70</v>
      </c>
      <c r="T2" s="53">
        <v>1</v>
      </c>
      <c r="U2" s="53" t="s">
        <v>1</v>
      </c>
      <c r="V2" s="53" t="s">
        <v>2</v>
      </c>
      <c r="W2" s="53"/>
      <c r="X2" s="54"/>
      <c r="Y2" s="40" t="str">
        <f>IF(C2=C1,111.3*DEGREES(ACOS(SIN(RADIANS(#REF!))*SIN(RADIANS(#REF!))+(COS(RADIANS(#REF!))*COS(RADIANS(#REF!))*COS(RADIANS(#REF!-#REF!))))),"")</f>
        <v/>
      </c>
    </row>
    <row r="3" spans="1:25">
      <c r="C3" s="55">
        <f>IF(F3=F2,C2,IF(F3=(F2+1),C2,(C2+1)))</f>
        <v>10</v>
      </c>
      <c r="D3" s="56"/>
      <c r="E3" s="51">
        <f t="shared" ref="E3:E34" si="2">IF(C2=C3,IF(AND(L3&lt;&gt;"M",L3&lt;&gt;"m-up"),E2+10,E2),10)</f>
        <v>20</v>
      </c>
      <c r="F3" s="57">
        <f t="shared" si="0"/>
        <v>53914</v>
      </c>
      <c r="G3" s="39" t="str">
        <f t="shared" si="1"/>
        <v>201725</v>
      </c>
      <c r="H3" s="39">
        <v>6</v>
      </c>
      <c r="L3" s="39" t="s">
        <v>0</v>
      </c>
      <c r="M3" s="39">
        <v>2017</v>
      </c>
      <c r="N3" s="39">
        <v>2</v>
      </c>
      <c r="O3" s="39">
        <v>5</v>
      </c>
      <c r="P3" s="39">
        <v>14</v>
      </c>
      <c r="Q3" s="39">
        <v>58</v>
      </c>
      <c r="R3" s="39">
        <v>34</v>
      </c>
      <c r="S3" s="39">
        <v>103</v>
      </c>
      <c r="T3" s="39">
        <v>1</v>
      </c>
      <c r="U3" s="39" t="s">
        <v>1</v>
      </c>
      <c r="V3" s="39" t="s">
        <v>2</v>
      </c>
    </row>
    <row r="4" spans="1:25">
      <c r="C4" s="55">
        <f>IF(F4=F3,C3,IF(F4=(F3+1),C3,(C3+1)))</f>
        <v>10</v>
      </c>
      <c r="D4" s="56"/>
      <c r="E4" s="51">
        <f t="shared" si="2"/>
        <v>30</v>
      </c>
      <c r="F4" s="57">
        <f t="shared" si="0"/>
        <v>53914</v>
      </c>
      <c r="G4" s="39" t="str">
        <f t="shared" si="1"/>
        <v>201725</v>
      </c>
      <c r="H4" s="39">
        <v>5</v>
      </c>
      <c r="L4" s="39" t="s">
        <v>0</v>
      </c>
      <c r="M4" s="39">
        <v>2017</v>
      </c>
      <c r="N4" s="39">
        <v>2</v>
      </c>
      <c r="O4" s="39">
        <v>5</v>
      </c>
      <c r="P4" s="39">
        <v>14</v>
      </c>
      <c r="Q4" s="39">
        <v>58</v>
      </c>
      <c r="R4" s="39">
        <v>34</v>
      </c>
      <c r="S4" s="39">
        <v>121</v>
      </c>
      <c r="T4" s="39">
        <v>1</v>
      </c>
      <c r="U4" s="39" t="s">
        <v>1</v>
      </c>
      <c r="V4" s="39" t="s">
        <v>2</v>
      </c>
    </row>
    <row r="5" spans="1:25">
      <c r="C5" s="55">
        <f>IF(F5=F4,C4,IF(F5=(F4+1),C4,(C4+1)))</f>
        <v>10</v>
      </c>
      <c r="D5" s="56"/>
      <c r="E5" s="51">
        <f t="shared" si="2"/>
        <v>40</v>
      </c>
      <c r="F5" s="57">
        <f t="shared" si="0"/>
        <v>53914</v>
      </c>
      <c r="G5" s="39" t="str">
        <f t="shared" si="1"/>
        <v>201725</v>
      </c>
      <c r="L5" s="39" t="s">
        <v>0</v>
      </c>
      <c r="M5" s="39">
        <v>2017</v>
      </c>
      <c r="N5" s="39">
        <v>2</v>
      </c>
      <c r="O5" s="39">
        <v>5</v>
      </c>
      <c r="P5" s="39">
        <v>14</v>
      </c>
      <c r="Q5" s="39">
        <v>58</v>
      </c>
      <c r="R5" s="39">
        <v>34</v>
      </c>
      <c r="S5" s="39">
        <v>208</v>
      </c>
      <c r="T5" s="39">
        <v>2</v>
      </c>
      <c r="U5" s="39" t="s">
        <v>1</v>
      </c>
      <c r="V5" s="39" t="s">
        <v>3</v>
      </c>
    </row>
    <row r="6" spans="1:25">
      <c r="C6" s="55">
        <f>IF(F6=F5,C5,IF(F6=(F5+1),C5,(C5+1)))</f>
        <v>10</v>
      </c>
      <c r="D6" s="56"/>
      <c r="E6" s="51">
        <f t="shared" si="2"/>
        <v>50</v>
      </c>
      <c r="F6" s="57">
        <f t="shared" si="0"/>
        <v>53914</v>
      </c>
      <c r="G6" s="39" t="str">
        <f t="shared" si="1"/>
        <v>201725</v>
      </c>
      <c r="L6" s="39" t="s">
        <v>0</v>
      </c>
      <c r="M6" s="39">
        <v>2017</v>
      </c>
      <c r="N6" s="39">
        <v>2</v>
      </c>
      <c r="O6" s="39">
        <v>5</v>
      </c>
      <c r="P6" s="39">
        <v>14</v>
      </c>
      <c r="Q6" s="39">
        <v>58</v>
      </c>
      <c r="R6" s="39">
        <v>34</v>
      </c>
      <c r="S6" s="39">
        <v>256</v>
      </c>
      <c r="T6" s="39">
        <v>2</v>
      </c>
      <c r="U6" s="39" t="s">
        <v>1</v>
      </c>
      <c r="V6" s="39" t="s">
        <v>3</v>
      </c>
    </row>
    <row r="7" spans="1:25">
      <c r="C7" s="55">
        <f>IF(F7=F6,C6,IF(F7=(F6+1),C6,(C6+1)))</f>
        <v>10</v>
      </c>
      <c r="D7" s="56"/>
      <c r="E7" s="51">
        <f t="shared" si="2"/>
        <v>60</v>
      </c>
      <c r="F7" s="57">
        <f t="shared" si="0"/>
        <v>53914</v>
      </c>
      <c r="G7" s="39" t="str">
        <f t="shared" si="1"/>
        <v>201725</v>
      </c>
      <c r="L7" s="39" t="s">
        <v>0</v>
      </c>
      <c r="M7" s="39">
        <v>2017</v>
      </c>
      <c r="N7" s="39">
        <v>2</v>
      </c>
      <c r="O7" s="39">
        <v>5</v>
      </c>
      <c r="P7" s="39">
        <v>14</v>
      </c>
      <c r="Q7" s="39">
        <v>58</v>
      </c>
      <c r="R7" s="39">
        <v>34</v>
      </c>
      <c r="S7" s="39">
        <v>292</v>
      </c>
      <c r="T7" s="39">
        <v>2</v>
      </c>
      <c r="U7" s="39" t="s">
        <v>1</v>
      </c>
      <c r="V7" s="39" t="s">
        <v>3</v>
      </c>
    </row>
    <row r="8" spans="1:25">
      <c r="C8" s="49">
        <f t="shared" ref="C8:C71" si="3">IF(F8=F7,C7,IF(F8=(F7+10),C7,(C7+10)))</f>
        <v>20</v>
      </c>
      <c r="D8" s="58"/>
      <c r="E8" s="51">
        <f t="shared" si="2"/>
        <v>10</v>
      </c>
      <c r="F8" s="52">
        <f t="shared" si="0"/>
        <v>53945</v>
      </c>
      <c r="G8" s="53" t="str">
        <f t="shared" si="1"/>
        <v>201725</v>
      </c>
      <c r="H8" s="53">
        <v>8</v>
      </c>
      <c r="I8" s="53"/>
      <c r="J8" s="53"/>
      <c r="K8" s="53"/>
      <c r="L8" s="53" t="s">
        <v>0</v>
      </c>
      <c r="M8" s="53">
        <v>2017</v>
      </c>
      <c r="N8" s="53">
        <v>2</v>
      </c>
      <c r="O8" s="53">
        <v>5</v>
      </c>
      <c r="P8" s="53">
        <v>14</v>
      </c>
      <c r="Q8" s="53">
        <v>59</v>
      </c>
      <c r="R8" s="53">
        <v>5</v>
      </c>
      <c r="S8" s="53">
        <v>32</v>
      </c>
      <c r="T8" s="53">
        <v>1</v>
      </c>
      <c r="U8" s="53" t="s">
        <v>1</v>
      </c>
      <c r="V8" s="53" t="s">
        <v>2</v>
      </c>
      <c r="W8" s="53"/>
      <c r="X8" s="54"/>
      <c r="Y8" s="40" t="str">
        <f>IF(C8=C7,111.3*DEGREES(ACOS(SIN(RADIANS(#REF!))*SIN(RADIANS(#REF!))+(COS(RADIANS(#REF!))*COS(RADIANS(#REF!))*COS(RADIANS(#REF!-#REF!))))),"")</f>
        <v/>
      </c>
    </row>
    <row r="9" spans="1:25">
      <c r="A9" s="59" t="s">
        <v>187</v>
      </c>
      <c r="B9" s="36" t="s">
        <v>187</v>
      </c>
      <c r="C9" s="49">
        <f t="shared" si="3"/>
        <v>30</v>
      </c>
      <c r="D9" s="58" t="s">
        <v>188</v>
      </c>
      <c r="E9" s="51">
        <f t="shared" si="2"/>
        <v>10</v>
      </c>
      <c r="F9" s="52">
        <f t="shared" si="0"/>
        <v>59343</v>
      </c>
      <c r="G9" s="53" t="str">
        <f t="shared" si="1"/>
        <v>2017210</v>
      </c>
      <c r="H9" s="53">
        <v>10</v>
      </c>
      <c r="I9" s="53"/>
      <c r="J9" s="53"/>
      <c r="K9" s="53"/>
      <c r="L9" s="53" t="s">
        <v>0</v>
      </c>
      <c r="M9" s="53">
        <v>2017</v>
      </c>
      <c r="N9" s="53">
        <v>2</v>
      </c>
      <c r="O9" s="53">
        <v>10</v>
      </c>
      <c r="P9" s="53">
        <v>16</v>
      </c>
      <c r="Q9" s="53">
        <v>29</v>
      </c>
      <c r="R9" s="53">
        <v>3</v>
      </c>
      <c r="S9" s="53">
        <v>907</v>
      </c>
      <c r="T9" s="53">
        <v>1</v>
      </c>
      <c r="U9" s="53" t="s">
        <v>1</v>
      </c>
      <c r="V9" s="53" t="s">
        <v>2</v>
      </c>
      <c r="W9" s="53"/>
      <c r="X9" s="54"/>
      <c r="Y9" s="40" t="str">
        <f>IF(C9=C8,111.3*DEGREES(ACOS(SIN(RADIANS(#REF!))*SIN(RADIANS(#REF!))+(COS(RADIANS(#REF!))*COS(RADIANS(#REF!))*COS(RADIANS(#REF!-#REF!))))),"")</f>
        <v/>
      </c>
    </row>
    <row r="10" spans="1:25">
      <c r="A10" s="36" t="s">
        <v>187</v>
      </c>
      <c r="B10" s="36" t="s">
        <v>187</v>
      </c>
      <c r="C10" s="49">
        <f t="shared" si="3"/>
        <v>40</v>
      </c>
      <c r="D10" s="58" t="s">
        <v>189</v>
      </c>
      <c r="E10" s="51">
        <f t="shared" si="2"/>
        <v>10</v>
      </c>
      <c r="F10" s="52">
        <f t="shared" si="0"/>
        <v>59637</v>
      </c>
      <c r="G10" s="53" t="str">
        <f t="shared" si="1"/>
        <v>2017210</v>
      </c>
      <c r="H10" s="53">
        <v>5</v>
      </c>
      <c r="I10" s="53"/>
      <c r="J10" s="53"/>
      <c r="K10" s="53"/>
      <c r="L10" s="53" t="s">
        <v>0</v>
      </c>
      <c r="M10" s="53">
        <v>2017</v>
      </c>
      <c r="N10" s="53">
        <v>2</v>
      </c>
      <c r="O10" s="53">
        <v>10</v>
      </c>
      <c r="P10" s="53">
        <v>16</v>
      </c>
      <c r="Q10" s="53">
        <v>33</v>
      </c>
      <c r="R10" s="53">
        <v>57</v>
      </c>
      <c r="S10" s="53">
        <v>544</v>
      </c>
      <c r="T10" s="53">
        <v>1</v>
      </c>
      <c r="U10" s="53" t="s">
        <v>1</v>
      </c>
      <c r="V10" s="53" t="s">
        <v>2</v>
      </c>
      <c r="W10" s="53"/>
      <c r="X10" s="54"/>
      <c r="Y10" s="40" t="str">
        <f>IF(C10=C9,111.3*DEGREES(ACOS(SIN(RADIANS(#REF!))*SIN(RADIANS(#REF!))+(COS(RADIANS(#REF!))*COS(RADIANS(#REF!))*COS(RADIANS(#REF!-#REF!))))),"")</f>
        <v/>
      </c>
    </row>
    <row r="11" spans="1:25">
      <c r="A11" s="36" t="s">
        <v>187</v>
      </c>
      <c r="B11" s="36" t="s">
        <v>187</v>
      </c>
      <c r="C11" s="49">
        <f t="shared" si="3"/>
        <v>50</v>
      </c>
      <c r="D11" s="58" t="s">
        <v>190</v>
      </c>
      <c r="E11" s="51">
        <f t="shared" si="2"/>
        <v>10</v>
      </c>
      <c r="F11" s="52">
        <f t="shared" si="0"/>
        <v>59753</v>
      </c>
      <c r="G11" s="53" t="str">
        <f t="shared" si="1"/>
        <v>2017210</v>
      </c>
      <c r="H11" s="53">
        <v>4</v>
      </c>
      <c r="I11" s="53"/>
      <c r="J11" s="53"/>
      <c r="K11" s="53"/>
      <c r="L11" s="53" t="s">
        <v>0</v>
      </c>
      <c r="M11" s="53">
        <v>2017</v>
      </c>
      <c r="N11" s="53">
        <v>2</v>
      </c>
      <c r="O11" s="53">
        <v>10</v>
      </c>
      <c r="P11" s="53">
        <v>16</v>
      </c>
      <c r="Q11" s="53">
        <v>35</v>
      </c>
      <c r="R11" s="53">
        <v>53</v>
      </c>
      <c r="S11" s="53">
        <v>661</v>
      </c>
      <c r="T11" s="53">
        <v>1</v>
      </c>
      <c r="U11" s="53" t="s">
        <v>1</v>
      </c>
      <c r="V11" s="53" t="s">
        <v>2</v>
      </c>
      <c r="W11" s="53"/>
      <c r="X11" s="54"/>
      <c r="Y11" s="40" t="str">
        <f>IF(C11=C10,111.3*DEGREES(ACOS(SIN(RADIANS(#REF!))*SIN(RADIANS(#REF!))+(COS(RADIANS(#REF!))*COS(RADIANS(#REF!))*COS(RADIANS(#REF!-#REF!))))),"")</f>
        <v/>
      </c>
    </row>
    <row r="12" spans="1:25">
      <c r="A12" s="36" t="s">
        <v>187</v>
      </c>
      <c r="B12" s="36" t="s">
        <v>187</v>
      </c>
      <c r="C12" s="49">
        <f t="shared" si="3"/>
        <v>50</v>
      </c>
      <c r="D12" s="56" t="s">
        <v>190</v>
      </c>
      <c r="E12" s="51">
        <f t="shared" si="2"/>
        <v>20</v>
      </c>
      <c r="F12" s="57">
        <f t="shared" si="0"/>
        <v>59753</v>
      </c>
      <c r="G12" s="39" t="str">
        <f t="shared" si="1"/>
        <v>2017210</v>
      </c>
      <c r="H12" s="39">
        <v>7</v>
      </c>
      <c r="L12" s="39" t="s">
        <v>0</v>
      </c>
      <c r="M12" s="39">
        <v>2017</v>
      </c>
      <c r="N12" s="39">
        <v>2</v>
      </c>
      <c r="O12" s="39">
        <v>10</v>
      </c>
      <c r="P12" s="39">
        <v>16</v>
      </c>
      <c r="Q12" s="39">
        <v>35</v>
      </c>
      <c r="R12" s="39">
        <v>53</v>
      </c>
      <c r="S12" s="39">
        <v>756</v>
      </c>
      <c r="T12" s="39">
        <v>2</v>
      </c>
      <c r="U12" s="39" t="s">
        <v>1</v>
      </c>
      <c r="V12" s="39" t="s">
        <v>2</v>
      </c>
    </row>
    <row r="13" spans="1:25">
      <c r="A13" s="36" t="s">
        <v>187</v>
      </c>
      <c r="B13" s="36" t="s">
        <v>187</v>
      </c>
      <c r="C13" s="49">
        <f t="shared" si="3"/>
        <v>50</v>
      </c>
      <c r="D13" s="56" t="s">
        <v>190</v>
      </c>
      <c r="E13" s="51">
        <f t="shared" si="2"/>
        <v>30</v>
      </c>
      <c r="F13" s="57">
        <f t="shared" si="0"/>
        <v>59753</v>
      </c>
      <c r="G13" s="39" t="str">
        <f t="shared" si="1"/>
        <v>2017210</v>
      </c>
      <c r="H13" s="39">
        <v>3</v>
      </c>
      <c r="L13" s="39" t="s">
        <v>0</v>
      </c>
      <c r="M13" s="39">
        <v>2017</v>
      </c>
      <c r="N13" s="39">
        <v>2</v>
      </c>
      <c r="O13" s="39">
        <v>10</v>
      </c>
      <c r="P13" s="39">
        <v>16</v>
      </c>
      <c r="Q13" s="39">
        <v>35</v>
      </c>
      <c r="R13" s="39">
        <v>53</v>
      </c>
      <c r="S13" s="39">
        <v>803</v>
      </c>
      <c r="T13" s="39">
        <v>2</v>
      </c>
      <c r="U13" s="39" t="s">
        <v>1</v>
      </c>
      <c r="V13" s="39" t="s">
        <v>2</v>
      </c>
    </row>
    <row r="14" spans="1:25">
      <c r="A14" s="36" t="s">
        <v>187</v>
      </c>
      <c r="B14" s="36" t="s">
        <v>187</v>
      </c>
      <c r="C14" s="49">
        <f t="shared" si="3"/>
        <v>50</v>
      </c>
      <c r="D14" s="56" t="s">
        <v>190</v>
      </c>
      <c r="E14" s="51">
        <f t="shared" si="2"/>
        <v>40</v>
      </c>
      <c r="F14" s="57">
        <f t="shared" si="0"/>
        <v>59753</v>
      </c>
      <c r="G14" s="39" t="str">
        <f t="shared" si="1"/>
        <v>2017210</v>
      </c>
      <c r="H14" s="39">
        <v>4</v>
      </c>
      <c r="L14" s="39" t="s">
        <v>0</v>
      </c>
      <c r="M14" s="39">
        <v>2017</v>
      </c>
      <c r="N14" s="39">
        <v>2</v>
      </c>
      <c r="O14" s="39">
        <v>10</v>
      </c>
      <c r="P14" s="39">
        <v>16</v>
      </c>
      <c r="Q14" s="39">
        <v>35</v>
      </c>
      <c r="R14" s="39">
        <v>53</v>
      </c>
      <c r="S14" s="39">
        <v>829</v>
      </c>
      <c r="T14" s="39">
        <v>2</v>
      </c>
      <c r="U14" s="39" t="s">
        <v>1</v>
      </c>
      <c r="V14" s="39" t="s">
        <v>2</v>
      </c>
    </row>
    <row r="15" spans="1:25">
      <c r="A15" s="36" t="s">
        <v>187</v>
      </c>
      <c r="B15" s="36" t="s">
        <v>187</v>
      </c>
      <c r="C15" s="49">
        <f t="shared" si="3"/>
        <v>50</v>
      </c>
      <c r="D15" s="56" t="s">
        <v>190</v>
      </c>
      <c r="E15" s="51">
        <f t="shared" si="2"/>
        <v>50</v>
      </c>
      <c r="F15" s="57">
        <f t="shared" si="0"/>
        <v>59753</v>
      </c>
      <c r="G15" s="39" t="str">
        <f t="shared" si="1"/>
        <v>2017210</v>
      </c>
      <c r="H15" s="39">
        <v>1</v>
      </c>
      <c r="L15" s="39" t="s">
        <v>0</v>
      </c>
      <c r="M15" s="39">
        <v>2017</v>
      </c>
      <c r="N15" s="39">
        <v>2</v>
      </c>
      <c r="O15" s="39">
        <v>10</v>
      </c>
      <c r="P15" s="39">
        <v>16</v>
      </c>
      <c r="Q15" s="39">
        <v>35</v>
      </c>
      <c r="R15" s="39">
        <v>53</v>
      </c>
      <c r="S15" s="39">
        <v>863</v>
      </c>
      <c r="T15" s="39">
        <v>2</v>
      </c>
      <c r="U15" s="39" t="s">
        <v>1</v>
      </c>
      <c r="V15" s="39" t="s">
        <v>2</v>
      </c>
    </row>
    <row r="16" spans="1:25">
      <c r="A16" s="36" t="s">
        <v>187</v>
      </c>
      <c r="B16" s="36" t="s">
        <v>187</v>
      </c>
      <c r="C16" s="49">
        <f t="shared" si="3"/>
        <v>50</v>
      </c>
      <c r="D16" s="56" t="s">
        <v>190</v>
      </c>
      <c r="E16" s="51">
        <f t="shared" si="2"/>
        <v>60</v>
      </c>
      <c r="F16" s="57">
        <f t="shared" si="0"/>
        <v>59753</v>
      </c>
      <c r="G16" s="39" t="str">
        <f t="shared" si="1"/>
        <v>2017210</v>
      </c>
      <c r="H16" s="39">
        <v>2</v>
      </c>
      <c r="L16" s="39" t="s">
        <v>0</v>
      </c>
      <c r="M16" s="39">
        <v>2017</v>
      </c>
      <c r="N16" s="39">
        <v>2</v>
      </c>
      <c r="O16" s="39">
        <v>10</v>
      </c>
      <c r="P16" s="39">
        <v>16</v>
      </c>
      <c r="Q16" s="39">
        <v>35</v>
      </c>
      <c r="R16" s="39">
        <v>53</v>
      </c>
      <c r="S16" s="39">
        <v>888</v>
      </c>
      <c r="T16" s="39">
        <v>2</v>
      </c>
      <c r="U16" s="39" t="s">
        <v>1</v>
      </c>
      <c r="V16" s="39" t="s">
        <v>2</v>
      </c>
    </row>
    <row r="17" spans="1:22">
      <c r="A17" s="36" t="s">
        <v>187</v>
      </c>
      <c r="B17" s="36" t="s">
        <v>187</v>
      </c>
      <c r="C17" s="49">
        <f t="shared" si="3"/>
        <v>50</v>
      </c>
      <c r="D17" s="56" t="s">
        <v>190</v>
      </c>
      <c r="E17" s="51">
        <f t="shared" si="2"/>
        <v>70</v>
      </c>
      <c r="F17" s="57">
        <f t="shared" si="0"/>
        <v>59753</v>
      </c>
      <c r="G17" s="39" t="str">
        <f t="shared" si="1"/>
        <v>2017210</v>
      </c>
      <c r="H17" s="39">
        <v>2</v>
      </c>
      <c r="L17" s="39" t="s">
        <v>0</v>
      </c>
      <c r="M17" s="39">
        <v>2017</v>
      </c>
      <c r="N17" s="39">
        <v>2</v>
      </c>
      <c r="O17" s="39">
        <v>10</v>
      </c>
      <c r="P17" s="39">
        <v>16</v>
      </c>
      <c r="Q17" s="39">
        <v>35</v>
      </c>
      <c r="R17" s="39">
        <v>53</v>
      </c>
      <c r="S17" s="39">
        <v>903</v>
      </c>
      <c r="T17" s="39">
        <v>2</v>
      </c>
      <c r="U17" s="39" t="s">
        <v>1</v>
      </c>
      <c r="V17" s="39" t="s">
        <v>2</v>
      </c>
    </row>
    <row r="18" spans="1:22">
      <c r="A18" s="36" t="s">
        <v>187</v>
      </c>
      <c r="B18" s="36" t="s">
        <v>187</v>
      </c>
      <c r="C18" s="49">
        <f t="shared" si="3"/>
        <v>50</v>
      </c>
      <c r="D18" s="56" t="s">
        <v>190</v>
      </c>
      <c r="E18" s="51">
        <f t="shared" si="2"/>
        <v>80</v>
      </c>
      <c r="F18" s="57">
        <f t="shared" si="0"/>
        <v>59753</v>
      </c>
      <c r="G18" s="39" t="str">
        <f t="shared" si="1"/>
        <v>2017210</v>
      </c>
      <c r="H18" s="39">
        <v>1</v>
      </c>
      <c r="L18" s="39" t="s">
        <v>0</v>
      </c>
      <c r="M18" s="39">
        <v>2017</v>
      </c>
      <c r="N18" s="39">
        <v>2</v>
      </c>
      <c r="O18" s="39">
        <v>10</v>
      </c>
      <c r="P18" s="39">
        <v>16</v>
      </c>
      <c r="Q18" s="39">
        <v>35</v>
      </c>
      <c r="R18" s="39">
        <v>53</v>
      </c>
      <c r="S18" s="39">
        <v>921</v>
      </c>
      <c r="T18" s="39">
        <v>2</v>
      </c>
      <c r="U18" s="39" t="s">
        <v>1</v>
      </c>
      <c r="V18" s="39" t="s">
        <v>2</v>
      </c>
    </row>
    <row r="19" spans="1:22">
      <c r="A19" s="36" t="s">
        <v>187</v>
      </c>
      <c r="B19" s="36" t="s">
        <v>187</v>
      </c>
      <c r="C19" s="49">
        <f t="shared" si="3"/>
        <v>50</v>
      </c>
      <c r="D19" s="56" t="s">
        <v>190</v>
      </c>
      <c r="E19" s="51">
        <f t="shared" si="2"/>
        <v>90</v>
      </c>
      <c r="F19" s="57">
        <f t="shared" si="0"/>
        <v>59753</v>
      </c>
      <c r="G19" s="39" t="str">
        <f t="shared" si="1"/>
        <v>2017210</v>
      </c>
      <c r="H19" s="39">
        <v>1</v>
      </c>
      <c r="L19" s="39" t="s">
        <v>0</v>
      </c>
      <c r="M19" s="39">
        <v>2017</v>
      </c>
      <c r="N19" s="39">
        <v>2</v>
      </c>
      <c r="O19" s="39">
        <v>10</v>
      </c>
      <c r="P19" s="39">
        <v>16</v>
      </c>
      <c r="Q19" s="39">
        <v>35</v>
      </c>
      <c r="R19" s="39">
        <v>53</v>
      </c>
      <c r="S19" s="39">
        <v>942</v>
      </c>
      <c r="T19" s="39">
        <v>2</v>
      </c>
      <c r="U19" s="39" t="s">
        <v>1</v>
      </c>
      <c r="V19" s="39" t="s">
        <v>2</v>
      </c>
    </row>
    <row r="20" spans="1:22">
      <c r="A20" s="36" t="s">
        <v>187</v>
      </c>
      <c r="B20" s="36" t="s">
        <v>187</v>
      </c>
      <c r="C20" s="49">
        <f t="shared" si="3"/>
        <v>50</v>
      </c>
      <c r="D20" s="56" t="s">
        <v>190</v>
      </c>
      <c r="E20" s="51">
        <f t="shared" si="2"/>
        <v>100</v>
      </c>
      <c r="F20" s="57">
        <f t="shared" si="0"/>
        <v>59753</v>
      </c>
      <c r="G20" s="39" t="str">
        <f t="shared" si="1"/>
        <v>2017210</v>
      </c>
      <c r="H20" s="39">
        <v>2</v>
      </c>
      <c r="L20" s="39" t="s">
        <v>0</v>
      </c>
      <c r="M20" s="39">
        <v>2017</v>
      </c>
      <c r="N20" s="39">
        <v>2</v>
      </c>
      <c r="O20" s="39">
        <v>10</v>
      </c>
      <c r="P20" s="39">
        <v>16</v>
      </c>
      <c r="Q20" s="39">
        <v>35</v>
      </c>
      <c r="R20" s="39">
        <v>53</v>
      </c>
      <c r="S20" s="39">
        <v>959</v>
      </c>
      <c r="T20" s="39">
        <v>2</v>
      </c>
      <c r="U20" s="39" t="s">
        <v>1</v>
      </c>
      <c r="V20" s="39" t="s">
        <v>2</v>
      </c>
    </row>
    <row r="21" spans="1:22">
      <c r="A21" s="36" t="s">
        <v>187</v>
      </c>
      <c r="B21" s="36" t="s">
        <v>187</v>
      </c>
      <c r="C21" s="49">
        <f t="shared" si="3"/>
        <v>50</v>
      </c>
      <c r="D21" s="56" t="s">
        <v>190</v>
      </c>
      <c r="E21" s="51">
        <f t="shared" si="2"/>
        <v>110</v>
      </c>
      <c r="F21" s="57">
        <f t="shared" si="0"/>
        <v>59753</v>
      </c>
      <c r="G21" s="39" t="str">
        <f t="shared" si="1"/>
        <v>2017210</v>
      </c>
      <c r="H21" s="39">
        <v>1</v>
      </c>
      <c r="L21" s="39" t="s">
        <v>0</v>
      </c>
      <c r="M21" s="39">
        <v>2017</v>
      </c>
      <c r="N21" s="39">
        <v>2</v>
      </c>
      <c r="O21" s="39">
        <v>10</v>
      </c>
      <c r="P21" s="39">
        <v>16</v>
      </c>
      <c r="Q21" s="39">
        <v>35</v>
      </c>
      <c r="R21" s="39">
        <v>53</v>
      </c>
      <c r="S21" s="39">
        <v>978</v>
      </c>
      <c r="T21" s="39">
        <v>2</v>
      </c>
      <c r="U21" s="39" t="s">
        <v>1</v>
      </c>
      <c r="V21" s="39" t="s">
        <v>2</v>
      </c>
    </row>
    <row r="22" spans="1:22">
      <c r="A22" s="36" t="s">
        <v>187</v>
      </c>
      <c r="B22" s="36" t="s">
        <v>187</v>
      </c>
      <c r="C22" s="49">
        <f t="shared" si="3"/>
        <v>50</v>
      </c>
      <c r="D22" s="56" t="s">
        <v>190</v>
      </c>
      <c r="E22" s="51">
        <f t="shared" si="2"/>
        <v>120</v>
      </c>
      <c r="F22" s="57">
        <f t="shared" si="0"/>
        <v>59753</v>
      </c>
      <c r="G22" s="39" t="str">
        <f t="shared" si="1"/>
        <v>2017210</v>
      </c>
      <c r="H22" s="39">
        <v>2</v>
      </c>
      <c r="L22" s="39" t="s">
        <v>0</v>
      </c>
      <c r="M22" s="39">
        <v>2017</v>
      </c>
      <c r="N22" s="39">
        <v>2</v>
      </c>
      <c r="O22" s="39">
        <v>10</v>
      </c>
      <c r="P22" s="39">
        <v>16</v>
      </c>
      <c r="Q22" s="39">
        <v>35</v>
      </c>
      <c r="R22" s="39">
        <v>53</v>
      </c>
      <c r="S22" s="39">
        <v>996</v>
      </c>
      <c r="T22" s="39">
        <v>2</v>
      </c>
      <c r="U22" s="39" t="s">
        <v>1</v>
      </c>
      <c r="V22" s="39" t="s">
        <v>2</v>
      </c>
    </row>
    <row r="23" spans="1:22">
      <c r="A23" s="36" t="s">
        <v>187</v>
      </c>
      <c r="B23" s="36" t="s">
        <v>187</v>
      </c>
      <c r="C23" s="49">
        <f t="shared" si="3"/>
        <v>60</v>
      </c>
      <c r="D23" s="56" t="s">
        <v>190</v>
      </c>
      <c r="E23" s="51">
        <f t="shared" si="2"/>
        <v>10</v>
      </c>
      <c r="F23" s="57">
        <f t="shared" si="0"/>
        <v>59754</v>
      </c>
      <c r="G23" s="39" t="str">
        <f t="shared" si="1"/>
        <v>2017210</v>
      </c>
      <c r="H23" s="39">
        <v>1</v>
      </c>
      <c r="L23" s="39" t="s">
        <v>0</v>
      </c>
      <c r="M23" s="39">
        <v>2017</v>
      </c>
      <c r="N23" s="39">
        <v>2</v>
      </c>
      <c r="O23" s="39">
        <v>10</v>
      </c>
      <c r="P23" s="39">
        <v>16</v>
      </c>
      <c r="Q23" s="39">
        <v>35</v>
      </c>
      <c r="R23" s="39">
        <v>54</v>
      </c>
      <c r="S23" s="39">
        <v>12</v>
      </c>
      <c r="T23" s="39">
        <v>2</v>
      </c>
      <c r="U23" s="39" t="s">
        <v>1</v>
      </c>
      <c r="V23" s="39" t="s">
        <v>2</v>
      </c>
    </row>
    <row r="24" spans="1:22">
      <c r="A24" s="36" t="s">
        <v>187</v>
      </c>
      <c r="B24" s="36" t="s">
        <v>187</v>
      </c>
      <c r="C24" s="49">
        <f t="shared" si="3"/>
        <v>60</v>
      </c>
      <c r="D24" s="56" t="s">
        <v>190</v>
      </c>
      <c r="E24" s="51">
        <f t="shared" si="2"/>
        <v>20</v>
      </c>
      <c r="F24" s="57">
        <f t="shared" si="0"/>
        <v>59754</v>
      </c>
      <c r="G24" s="39" t="str">
        <f t="shared" si="1"/>
        <v>2017210</v>
      </c>
      <c r="H24" s="39">
        <v>3</v>
      </c>
      <c r="L24" s="39" t="s">
        <v>0</v>
      </c>
      <c r="M24" s="39">
        <v>2017</v>
      </c>
      <c r="N24" s="39">
        <v>2</v>
      </c>
      <c r="O24" s="39">
        <v>10</v>
      </c>
      <c r="P24" s="39">
        <v>16</v>
      </c>
      <c r="Q24" s="39">
        <v>35</v>
      </c>
      <c r="R24" s="39">
        <v>54</v>
      </c>
      <c r="S24" s="39">
        <v>31</v>
      </c>
      <c r="T24" s="39">
        <v>2</v>
      </c>
      <c r="U24" s="39" t="s">
        <v>1</v>
      </c>
      <c r="V24" s="39" t="s">
        <v>2</v>
      </c>
    </row>
    <row r="25" spans="1:22">
      <c r="A25" s="36" t="s">
        <v>187</v>
      </c>
      <c r="B25" s="36" t="s">
        <v>187</v>
      </c>
      <c r="C25" s="49">
        <f t="shared" si="3"/>
        <v>60</v>
      </c>
      <c r="D25" s="56" t="s">
        <v>190</v>
      </c>
      <c r="E25" s="51">
        <f t="shared" si="2"/>
        <v>30</v>
      </c>
      <c r="F25" s="57">
        <f t="shared" si="0"/>
        <v>59754</v>
      </c>
      <c r="G25" s="39" t="str">
        <f t="shared" si="1"/>
        <v>2017210</v>
      </c>
      <c r="H25" s="39">
        <v>1</v>
      </c>
      <c r="L25" s="39" t="s">
        <v>0</v>
      </c>
      <c r="M25" s="39">
        <v>2017</v>
      </c>
      <c r="N25" s="39">
        <v>2</v>
      </c>
      <c r="O25" s="39">
        <v>10</v>
      </c>
      <c r="P25" s="39">
        <v>16</v>
      </c>
      <c r="Q25" s="39">
        <v>35</v>
      </c>
      <c r="R25" s="39">
        <v>54</v>
      </c>
      <c r="S25" s="39">
        <v>61</v>
      </c>
      <c r="T25" s="39">
        <v>2</v>
      </c>
      <c r="U25" s="39" t="s">
        <v>1</v>
      </c>
      <c r="V25" s="39" t="s">
        <v>2</v>
      </c>
    </row>
    <row r="26" spans="1:22">
      <c r="A26" s="36" t="s">
        <v>187</v>
      </c>
      <c r="B26" s="36" t="s">
        <v>187</v>
      </c>
      <c r="C26" s="49">
        <f t="shared" si="3"/>
        <v>60</v>
      </c>
      <c r="D26" s="56" t="s">
        <v>190</v>
      </c>
      <c r="E26" s="51">
        <f t="shared" si="2"/>
        <v>40</v>
      </c>
      <c r="F26" s="57">
        <f t="shared" si="0"/>
        <v>59754</v>
      </c>
      <c r="G26" s="39" t="str">
        <f t="shared" si="1"/>
        <v>2017210</v>
      </c>
      <c r="H26" s="39">
        <v>3</v>
      </c>
      <c r="L26" s="39" t="s">
        <v>0</v>
      </c>
      <c r="M26" s="39">
        <v>2017</v>
      </c>
      <c r="N26" s="39">
        <v>2</v>
      </c>
      <c r="O26" s="39">
        <v>10</v>
      </c>
      <c r="P26" s="39">
        <v>16</v>
      </c>
      <c r="Q26" s="39">
        <v>35</v>
      </c>
      <c r="R26" s="39">
        <v>54</v>
      </c>
      <c r="S26" s="39">
        <v>80</v>
      </c>
      <c r="T26" s="39">
        <v>2</v>
      </c>
      <c r="U26" s="39" t="s">
        <v>1</v>
      </c>
      <c r="V26" s="39" t="s">
        <v>2</v>
      </c>
    </row>
    <row r="27" spans="1:22">
      <c r="A27" s="36" t="s">
        <v>187</v>
      </c>
      <c r="B27" s="36" t="s">
        <v>187</v>
      </c>
      <c r="C27" s="49">
        <f t="shared" si="3"/>
        <v>60</v>
      </c>
      <c r="D27" s="56" t="s">
        <v>190</v>
      </c>
      <c r="E27" s="51">
        <f t="shared" si="2"/>
        <v>50</v>
      </c>
      <c r="F27" s="57">
        <f t="shared" si="0"/>
        <v>59754</v>
      </c>
      <c r="G27" s="39" t="str">
        <f t="shared" si="1"/>
        <v>2017210</v>
      </c>
      <c r="H27" s="39">
        <v>69</v>
      </c>
      <c r="L27" s="39" t="s">
        <v>0</v>
      </c>
      <c r="M27" s="39">
        <v>2017</v>
      </c>
      <c r="N27" s="39">
        <v>2</v>
      </c>
      <c r="O27" s="39">
        <v>10</v>
      </c>
      <c r="P27" s="39">
        <v>16</v>
      </c>
      <c r="Q27" s="39">
        <v>35</v>
      </c>
      <c r="R27" s="39">
        <v>54</v>
      </c>
      <c r="S27" s="39">
        <v>135</v>
      </c>
      <c r="T27" s="39">
        <v>2</v>
      </c>
      <c r="U27" s="39" t="s">
        <v>1</v>
      </c>
      <c r="V27" s="39" t="s">
        <v>2</v>
      </c>
    </row>
    <row r="28" spans="1:22">
      <c r="A28" s="36" t="s">
        <v>187</v>
      </c>
      <c r="B28" s="36" t="s">
        <v>187</v>
      </c>
      <c r="C28" s="49">
        <f t="shared" si="3"/>
        <v>60</v>
      </c>
      <c r="D28" s="56" t="s">
        <v>190</v>
      </c>
      <c r="E28" s="51">
        <f t="shared" si="2"/>
        <v>50</v>
      </c>
      <c r="F28" s="57">
        <f t="shared" si="0"/>
        <v>59754</v>
      </c>
      <c r="G28" s="39" t="str">
        <f t="shared" si="1"/>
        <v>2017210</v>
      </c>
      <c r="H28" s="39">
        <v>0</v>
      </c>
      <c r="L28" s="39" t="s">
        <v>4</v>
      </c>
      <c r="M28" s="39">
        <v>2017</v>
      </c>
      <c r="N28" s="39">
        <v>2</v>
      </c>
      <c r="O28" s="39">
        <v>10</v>
      </c>
      <c r="P28" s="39">
        <v>16</v>
      </c>
      <c r="Q28" s="39">
        <v>35</v>
      </c>
      <c r="R28" s="39">
        <v>54</v>
      </c>
      <c r="S28" s="39">
        <v>144</v>
      </c>
      <c r="T28" s="39">
        <v>2</v>
      </c>
      <c r="U28" s="39" t="s">
        <v>1</v>
      </c>
      <c r="V28" s="39" t="s">
        <v>2</v>
      </c>
    </row>
    <row r="29" spans="1:22">
      <c r="A29" s="36" t="s">
        <v>187</v>
      </c>
      <c r="B29" s="36" t="s">
        <v>187</v>
      </c>
      <c r="C29" s="49">
        <f t="shared" si="3"/>
        <v>60</v>
      </c>
      <c r="D29" s="56" t="s">
        <v>190</v>
      </c>
      <c r="E29" s="51">
        <f t="shared" si="2"/>
        <v>60</v>
      </c>
      <c r="F29" s="57">
        <f t="shared" si="0"/>
        <v>59754</v>
      </c>
      <c r="G29" s="39" t="str">
        <f t="shared" si="1"/>
        <v>2017210</v>
      </c>
      <c r="H29" s="39">
        <v>2</v>
      </c>
      <c r="L29" s="39" t="s">
        <v>0</v>
      </c>
      <c r="M29" s="39">
        <v>2017</v>
      </c>
      <c r="N29" s="39">
        <v>2</v>
      </c>
      <c r="O29" s="39">
        <v>10</v>
      </c>
      <c r="P29" s="39">
        <v>16</v>
      </c>
      <c r="Q29" s="39">
        <v>35</v>
      </c>
      <c r="R29" s="39">
        <v>54</v>
      </c>
      <c r="S29" s="39">
        <v>249</v>
      </c>
      <c r="T29" s="39">
        <v>2</v>
      </c>
      <c r="U29" s="39" t="s">
        <v>1</v>
      </c>
      <c r="V29" s="39" t="s">
        <v>2</v>
      </c>
    </row>
    <row r="30" spans="1:22">
      <c r="A30" s="36" t="s">
        <v>187</v>
      </c>
      <c r="B30" s="36" t="s">
        <v>187</v>
      </c>
      <c r="C30" s="49">
        <f t="shared" si="3"/>
        <v>60</v>
      </c>
      <c r="D30" s="56" t="s">
        <v>190</v>
      </c>
      <c r="E30" s="51">
        <f t="shared" si="2"/>
        <v>70</v>
      </c>
      <c r="F30" s="57">
        <f t="shared" si="0"/>
        <v>59754</v>
      </c>
      <c r="G30" s="39" t="str">
        <f t="shared" si="1"/>
        <v>2017210</v>
      </c>
      <c r="H30" s="39">
        <v>2</v>
      </c>
      <c r="L30" s="39" t="s">
        <v>0</v>
      </c>
      <c r="M30" s="39">
        <v>2017</v>
      </c>
      <c r="N30" s="39">
        <v>2</v>
      </c>
      <c r="O30" s="39">
        <v>10</v>
      </c>
      <c r="P30" s="39">
        <v>16</v>
      </c>
      <c r="Q30" s="39">
        <v>35</v>
      </c>
      <c r="R30" s="39">
        <v>54</v>
      </c>
      <c r="S30" s="39">
        <v>293</v>
      </c>
      <c r="T30" s="39">
        <v>2</v>
      </c>
      <c r="U30" s="39" t="s">
        <v>1</v>
      </c>
      <c r="V30" s="39" t="s">
        <v>2</v>
      </c>
    </row>
    <row r="31" spans="1:22">
      <c r="A31" s="36" t="s">
        <v>187</v>
      </c>
      <c r="B31" s="36" t="s">
        <v>187</v>
      </c>
      <c r="C31" s="49">
        <f t="shared" si="3"/>
        <v>60</v>
      </c>
      <c r="D31" s="56" t="s">
        <v>190</v>
      </c>
      <c r="E31" s="51">
        <f t="shared" si="2"/>
        <v>80</v>
      </c>
      <c r="F31" s="57">
        <f t="shared" si="0"/>
        <v>59754</v>
      </c>
      <c r="G31" s="39" t="str">
        <f t="shared" si="1"/>
        <v>2017210</v>
      </c>
      <c r="H31" s="39">
        <v>2</v>
      </c>
      <c r="L31" s="39" t="s">
        <v>0</v>
      </c>
      <c r="M31" s="39">
        <v>2017</v>
      </c>
      <c r="N31" s="39">
        <v>2</v>
      </c>
      <c r="O31" s="39">
        <v>10</v>
      </c>
      <c r="P31" s="39">
        <v>16</v>
      </c>
      <c r="Q31" s="39">
        <v>35</v>
      </c>
      <c r="R31" s="39">
        <v>54</v>
      </c>
      <c r="S31" s="39">
        <v>318</v>
      </c>
      <c r="T31" s="39">
        <v>2</v>
      </c>
      <c r="U31" s="39" t="s">
        <v>1</v>
      </c>
      <c r="V31" s="39" t="s">
        <v>2</v>
      </c>
    </row>
    <row r="32" spans="1:22">
      <c r="A32" s="36" t="s">
        <v>187</v>
      </c>
      <c r="B32" s="36" t="s">
        <v>187</v>
      </c>
      <c r="C32" s="49">
        <f t="shared" si="3"/>
        <v>60</v>
      </c>
      <c r="D32" s="56" t="s">
        <v>190</v>
      </c>
      <c r="E32" s="51">
        <f t="shared" si="2"/>
        <v>90</v>
      </c>
      <c r="F32" s="57">
        <f t="shared" si="0"/>
        <v>59754</v>
      </c>
      <c r="G32" s="39" t="str">
        <f t="shared" si="1"/>
        <v>2017210</v>
      </c>
      <c r="H32" s="39">
        <v>3</v>
      </c>
      <c r="L32" s="39" t="s">
        <v>0</v>
      </c>
      <c r="M32" s="39">
        <v>2017</v>
      </c>
      <c r="N32" s="39">
        <v>2</v>
      </c>
      <c r="O32" s="39">
        <v>10</v>
      </c>
      <c r="P32" s="39">
        <v>16</v>
      </c>
      <c r="Q32" s="39">
        <v>35</v>
      </c>
      <c r="R32" s="39">
        <v>54</v>
      </c>
      <c r="S32" s="39">
        <v>350</v>
      </c>
      <c r="T32" s="39">
        <v>2</v>
      </c>
      <c r="U32" s="39" t="s">
        <v>1</v>
      </c>
      <c r="V32" s="39" t="s">
        <v>2</v>
      </c>
    </row>
    <row r="33" spans="1:24">
      <c r="A33" s="36" t="s">
        <v>187</v>
      </c>
      <c r="B33" s="36" t="s">
        <v>187</v>
      </c>
      <c r="C33" s="49">
        <f t="shared" si="3"/>
        <v>60</v>
      </c>
      <c r="D33" s="56" t="s">
        <v>190</v>
      </c>
      <c r="E33" s="51">
        <f t="shared" si="2"/>
        <v>100</v>
      </c>
      <c r="F33" s="57">
        <f t="shared" si="0"/>
        <v>59754</v>
      </c>
      <c r="G33" s="39" t="str">
        <f t="shared" si="1"/>
        <v>2017210</v>
      </c>
      <c r="H33" s="39">
        <v>1</v>
      </c>
      <c r="L33" s="39" t="s">
        <v>0</v>
      </c>
      <c r="M33" s="39">
        <v>2017</v>
      </c>
      <c r="N33" s="39">
        <v>2</v>
      </c>
      <c r="O33" s="39">
        <v>10</v>
      </c>
      <c r="P33" s="39">
        <v>16</v>
      </c>
      <c r="Q33" s="39">
        <v>35</v>
      </c>
      <c r="R33" s="39">
        <v>54</v>
      </c>
      <c r="S33" s="39">
        <v>369</v>
      </c>
      <c r="T33" s="39">
        <v>2</v>
      </c>
      <c r="U33" s="39" t="s">
        <v>1</v>
      </c>
      <c r="V33" s="39" t="s">
        <v>2</v>
      </c>
    </row>
    <row r="34" spans="1:24">
      <c r="A34" s="36" t="s">
        <v>187</v>
      </c>
      <c r="B34" s="36" t="s">
        <v>187</v>
      </c>
      <c r="C34" s="49">
        <f t="shared" si="3"/>
        <v>60</v>
      </c>
      <c r="D34" s="56" t="s">
        <v>190</v>
      </c>
      <c r="E34" s="51">
        <f t="shared" si="2"/>
        <v>110</v>
      </c>
      <c r="F34" s="57">
        <f t="shared" ref="F34:F64" si="4">R34+(Q34*60)+(P34*3600)</f>
        <v>59754</v>
      </c>
      <c r="G34" s="39" t="str">
        <f t="shared" ref="G34:G64" si="5">CONCATENATE(M34,N34,O34)</f>
        <v>2017210</v>
      </c>
      <c r="H34" s="39">
        <v>4</v>
      </c>
      <c r="L34" s="39" t="s">
        <v>0</v>
      </c>
      <c r="M34" s="39">
        <v>2017</v>
      </c>
      <c r="N34" s="39">
        <v>2</v>
      </c>
      <c r="O34" s="39">
        <v>10</v>
      </c>
      <c r="P34" s="39">
        <v>16</v>
      </c>
      <c r="Q34" s="39">
        <v>35</v>
      </c>
      <c r="R34" s="39">
        <v>54</v>
      </c>
      <c r="S34" s="39">
        <v>401</v>
      </c>
      <c r="T34" s="39">
        <v>2</v>
      </c>
      <c r="U34" s="39" t="s">
        <v>1</v>
      </c>
      <c r="V34" s="39" t="s">
        <v>2</v>
      </c>
    </row>
    <row r="35" spans="1:24">
      <c r="A35" s="36" t="s">
        <v>187</v>
      </c>
      <c r="B35" s="36" t="s">
        <v>187</v>
      </c>
      <c r="C35" s="49">
        <f t="shared" si="3"/>
        <v>60</v>
      </c>
      <c r="D35" s="56" t="s">
        <v>190</v>
      </c>
      <c r="E35" s="51">
        <f t="shared" ref="E35:E65" si="6">IF(C34=C35,IF(AND(L35&lt;&gt;"M",L35&lt;&gt;"m-up"),E34+10,E34),10)</f>
        <v>120</v>
      </c>
      <c r="F35" s="57">
        <f t="shared" si="4"/>
        <v>59754</v>
      </c>
      <c r="G35" s="39" t="str">
        <f t="shared" si="5"/>
        <v>2017210</v>
      </c>
      <c r="H35" s="39">
        <v>22</v>
      </c>
      <c r="L35" s="39" t="s">
        <v>0</v>
      </c>
      <c r="M35" s="39">
        <v>2017</v>
      </c>
      <c r="N35" s="39">
        <v>2</v>
      </c>
      <c r="O35" s="39">
        <v>10</v>
      </c>
      <c r="P35" s="39">
        <v>16</v>
      </c>
      <c r="Q35" s="39">
        <v>35</v>
      </c>
      <c r="R35" s="39">
        <v>54</v>
      </c>
      <c r="S35" s="39">
        <v>475</v>
      </c>
      <c r="T35" s="39">
        <v>2</v>
      </c>
      <c r="U35" s="39" t="s">
        <v>1</v>
      </c>
      <c r="V35" s="39" t="s">
        <v>2</v>
      </c>
    </row>
    <row r="36" spans="1:24">
      <c r="A36" s="36" t="s">
        <v>187</v>
      </c>
      <c r="B36" s="36" t="s">
        <v>187</v>
      </c>
      <c r="C36" s="49">
        <f t="shared" si="3"/>
        <v>60</v>
      </c>
      <c r="D36" s="56" t="s">
        <v>190</v>
      </c>
      <c r="E36" s="51">
        <f t="shared" si="6"/>
        <v>130</v>
      </c>
      <c r="F36" s="57">
        <f t="shared" si="4"/>
        <v>59754</v>
      </c>
      <c r="G36" s="39" t="str">
        <f t="shared" si="5"/>
        <v>2017210</v>
      </c>
      <c r="H36" s="39">
        <v>10</v>
      </c>
      <c r="L36" s="39" t="s">
        <v>0</v>
      </c>
      <c r="M36" s="39">
        <v>2017</v>
      </c>
      <c r="N36" s="39">
        <v>2</v>
      </c>
      <c r="O36" s="39">
        <v>10</v>
      </c>
      <c r="P36" s="39">
        <v>16</v>
      </c>
      <c r="Q36" s="39">
        <v>35</v>
      </c>
      <c r="R36" s="39">
        <v>54</v>
      </c>
      <c r="S36" s="39">
        <v>604</v>
      </c>
      <c r="T36" s="39">
        <v>2</v>
      </c>
      <c r="U36" s="39" t="s">
        <v>1</v>
      </c>
      <c r="V36" s="39" t="s">
        <v>2</v>
      </c>
    </row>
    <row r="37" spans="1:24">
      <c r="A37" s="36" t="s">
        <v>187</v>
      </c>
      <c r="B37" s="36" t="s">
        <v>187</v>
      </c>
      <c r="C37" s="49">
        <f t="shared" si="3"/>
        <v>60</v>
      </c>
      <c r="D37" s="56" t="s">
        <v>190</v>
      </c>
      <c r="E37" s="51">
        <f t="shared" si="6"/>
        <v>140</v>
      </c>
      <c r="F37" s="57">
        <f t="shared" si="4"/>
        <v>59754</v>
      </c>
      <c r="G37" s="39" t="str">
        <f t="shared" si="5"/>
        <v>2017210</v>
      </c>
      <c r="H37" s="39">
        <v>51</v>
      </c>
      <c r="L37" s="39" t="s">
        <v>0</v>
      </c>
      <c r="M37" s="39">
        <v>2017</v>
      </c>
      <c r="N37" s="39">
        <v>2</v>
      </c>
      <c r="O37" s="39">
        <v>10</v>
      </c>
      <c r="P37" s="39">
        <v>16</v>
      </c>
      <c r="Q37" s="39">
        <v>35</v>
      </c>
      <c r="R37" s="39">
        <v>54</v>
      </c>
      <c r="S37" s="39">
        <v>675</v>
      </c>
      <c r="T37" s="39">
        <v>2</v>
      </c>
      <c r="U37" s="39" t="s">
        <v>1</v>
      </c>
      <c r="V37" s="39" t="s">
        <v>2</v>
      </c>
    </row>
    <row r="38" spans="1:24">
      <c r="A38" s="36" t="s">
        <v>187</v>
      </c>
      <c r="B38" s="36" t="s">
        <v>187</v>
      </c>
      <c r="C38" s="49">
        <f t="shared" si="3"/>
        <v>70</v>
      </c>
      <c r="D38" s="58" t="s">
        <v>191</v>
      </c>
      <c r="E38" s="51">
        <f t="shared" si="6"/>
        <v>10</v>
      </c>
      <c r="F38" s="52">
        <f t="shared" si="4"/>
        <v>59947</v>
      </c>
      <c r="G38" s="53" t="str">
        <f t="shared" si="5"/>
        <v>2017210</v>
      </c>
      <c r="H38" s="53">
        <v>2</v>
      </c>
      <c r="I38" s="53"/>
      <c r="J38" s="53"/>
      <c r="K38" s="53"/>
      <c r="L38" s="53" t="s">
        <v>0</v>
      </c>
      <c r="M38" s="53">
        <v>2017</v>
      </c>
      <c r="N38" s="53">
        <v>2</v>
      </c>
      <c r="O38" s="53">
        <v>10</v>
      </c>
      <c r="P38" s="53">
        <v>16</v>
      </c>
      <c r="Q38" s="53">
        <v>39</v>
      </c>
      <c r="R38" s="53">
        <v>7</v>
      </c>
      <c r="S38" s="53">
        <v>752</v>
      </c>
      <c r="T38" s="53">
        <v>1</v>
      </c>
      <c r="U38" s="53" t="s">
        <v>1</v>
      </c>
      <c r="V38" s="53" t="s">
        <v>2</v>
      </c>
      <c r="W38" s="39">
        <v>23000</v>
      </c>
      <c r="X38" s="54"/>
    </row>
    <row r="39" spans="1:24">
      <c r="A39" s="36" t="s">
        <v>187</v>
      </c>
      <c r="B39" s="36" t="s">
        <v>187</v>
      </c>
      <c r="C39" s="49">
        <f t="shared" si="3"/>
        <v>70</v>
      </c>
      <c r="D39" s="56" t="s">
        <v>191</v>
      </c>
      <c r="E39" s="51">
        <f t="shared" si="6"/>
        <v>20</v>
      </c>
      <c r="F39" s="57">
        <f t="shared" si="4"/>
        <v>59947</v>
      </c>
      <c r="G39" s="39" t="str">
        <f t="shared" si="5"/>
        <v>2017210</v>
      </c>
      <c r="H39" s="39">
        <v>1</v>
      </c>
      <c r="I39" s="39">
        <v>-16412</v>
      </c>
      <c r="J39" s="39">
        <v>-16249</v>
      </c>
      <c r="K39" s="39">
        <f>(J39-I29) + _xlfn.CEILING.MATH((H39* W39/1000))</f>
        <v>-16226</v>
      </c>
      <c r="L39" s="39" t="s">
        <v>0</v>
      </c>
      <c r="M39" s="39">
        <v>2017</v>
      </c>
      <c r="N39" s="39">
        <v>2</v>
      </c>
      <c r="O39" s="39">
        <v>10</v>
      </c>
      <c r="P39" s="39">
        <v>16</v>
      </c>
      <c r="Q39" s="39">
        <v>39</v>
      </c>
      <c r="R39" s="39">
        <v>7</v>
      </c>
      <c r="S39" s="39">
        <v>920</v>
      </c>
      <c r="U39" s="39" t="s">
        <v>1</v>
      </c>
      <c r="V39" s="39" t="s">
        <v>2</v>
      </c>
      <c r="W39" s="39">
        <v>23000</v>
      </c>
    </row>
    <row r="40" spans="1:24">
      <c r="A40" s="36" t="s">
        <v>187</v>
      </c>
      <c r="B40" s="36" t="s">
        <v>187</v>
      </c>
      <c r="C40" s="49">
        <f t="shared" si="3"/>
        <v>70</v>
      </c>
      <c r="D40" s="56" t="s">
        <v>191</v>
      </c>
      <c r="E40" s="51">
        <f t="shared" si="6"/>
        <v>30</v>
      </c>
      <c r="F40" s="57">
        <f t="shared" si="4"/>
        <v>59947</v>
      </c>
      <c r="G40" s="39" t="str">
        <f t="shared" si="5"/>
        <v>2017210</v>
      </c>
      <c r="H40" s="39">
        <v>11</v>
      </c>
      <c r="L40" s="39" t="s">
        <v>0</v>
      </c>
      <c r="M40" s="39">
        <v>2017</v>
      </c>
      <c r="N40" s="39">
        <v>2</v>
      </c>
      <c r="O40" s="39">
        <v>10</v>
      </c>
      <c r="P40" s="39">
        <v>16</v>
      </c>
      <c r="Q40" s="39">
        <v>39</v>
      </c>
      <c r="R40" s="39">
        <v>7</v>
      </c>
      <c r="S40" s="39">
        <v>989</v>
      </c>
      <c r="T40" s="39">
        <v>2</v>
      </c>
      <c r="U40" s="39" t="s">
        <v>1</v>
      </c>
      <c r="V40" s="39" t="s">
        <v>2</v>
      </c>
      <c r="W40" s="39">
        <v>23000</v>
      </c>
    </row>
    <row r="41" spans="1:24">
      <c r="A41" s="36" t="s">
        <v>187</v>
      </c>
      <c r="B41" s="36" t="s">
        <v>187</v>
      </c>
      <c r="C41" s="49">
        <f t="shared" si="3"/>
        <v>80</v>
      </c>
      <c r="D41" s="56" t="s">
        <v>191</v>
      </c>
      <c r="E41" s="51">
        <f t="shared" si="6"/>
        <v>10</v>
      </c>
      <c r="F41" s="57">
        <f t="shared" si="4"/>
        <v>59948</v>
      </c>
      <c r="G41" s="39" t="str">
        <f t="shared" si="5"/>
        <v>2017210</v>
      </c>
      <c r="H41" s="39">
        <v>0</v>
      </c>
      <c r="L41" s="39" t="s">
        <v>16</v>
      </c>
      <c r="M41" s="39">
        <v>2017</v>
      </c>
      <c r="N41" s="39">
        <v>2</v>
      </c>
      <c r="O41" s="39">
        <v>10</v>
      </c>
      <c r="P41" s="39">
        <v>16</v>
      </c>
      <c r="Q41" s="39">
        <v>39</v>
      </c>
      <c r="R41" s="39">
        <v>8</v>
      </c>
      <c r="S41" s="39">
        <v>30</v>
      </c>
      <c r="T41" s="39">
        <v>2</v>
      </c>
      <c r="U41" s="39" t="s">
        <v>1</v>
      </c>
      <c r="V41" s="39" t="s">
        <v>2</v>
      </c>
      <c r="W41" s="39">
        <v>23000</v>
      </c>
    </row>
    <row r="42" spans="1:24">
      <c r="A42" s="36" t="s">
        <v>187</v>
      </c>
      <c r="B42" s="36" t="s">
        <v>187</v>
      </c>
      <c r="C42" s="49">
        <f t="shared" si="3"/>
        <v>80</v>
      </c>
      <c r="D42" s="56" t="s">
        <v>191</v>
      </c>
      <c r="E42" s="51">
        <f t="shared" si="6"/>
        <v>20</v>
      </c>
      <c r="F42" s="57">
        <f t="shared" si="4"/>
        <v>59948</v>
      </c>
      <c r="G42" s="39" t="str">
        <f t="shared" si="5"/>
        <v>2017210</v>
      </c>
      <c r="H42" s="39">
        <v>17</v>
      </c>
      <c r="L42" s="39" t="s">
        <v>0</v>
      </c>
      <c r="M42" s="39">
        <v>2017</v>
      </c>
      <c r="N42" s="39">
        <v>2</v>
      </c>
      <c r="O42" s="39">
        <v>10</v>
      </c>
      <c r="P42" s="39">
        <v>16</v>
      </c>
      <c r="Q42" s="39">
        <v>39</v>
      </c>
      <c r="R42" s="39">
        <v>8</v>
      </c>
      <c r="S42" s="39">
        <v>136</v>
      </c>
      <c r="T42" s="39">
        <v>2</v>
      </c>
      <c r="U42" s="39" t="s">
        <v>1</v>
      </c>
      <c r="V42" s="39" t="s">
        <v>2</v>
      </c>
      <c r="W42" s="39">
        <v>23000</v>
      </c>
    </row>
    <row r="43" spans="1:24">
      <c r="A43" s="36" t="s">
        <v>187</v>
      </c>
      <c r="B43" s="36" t="s">
        <v>187</v>
      </c>
      <c r="C43" s="49">
        <f t="shared" si="3"/>
        <v>80</v>
      </c>
      <c r="D43" s="56" t="s">
        <v>191</v>
      </c>
      <c r="E43" s="51">
        <f t="shared" si="6"/>
        <v>30</v>
      </c>
      <c r="F43" s="57">
        <f t="shared" si="4"/>
        <v>59948</v>
      </c>
      <c r="G43" s="39" t="str">
        <f t="shared" si="5"/>
        <v>2017210</v>
      </c>
      <c r="H43" s="39">
        <v>44</v>
      </c>
      <c r="L43" s="39" t="s">
        <v>0</v>
      </c>
      <c r="M43" s="39">
        <v>2017</v>
      </c>
      <c r="N43" s="39">
        <v>2</v>
      </c>
      <c r="O43" s="39">
        <v>10</v>
      </c>
      <c r="P43" s="39">
        <v>16</v>
      </c>
      <c r="Q43" s="39">
        <v>39</v>
      </c>
      <c r="R43" s="39">
        <v>8</v>
      </c>
      <c r="S43" s="39">
        <v>218</v>
      </c>
      <c r="T43" s="39">
        <v>2</v>
      </c>
      <c r="U43" s="39" t="s">
        <v>1</v>
      </c>
      <c r="V43" s="39" t="s">
        <v>2</v>
      </c>
      <c r="W43" s="39">
        <v>23000</v>
      </c>
    </row>
    <row r="44" spans="1:24">
      <c r="A44" s="36" t="s">
        <v>187</v>
      </c>
      <c r="B44" s="36" t="s">
        <v>187</v>
      </c>
      <c r="C44" s="49">
        <f t="shared" si="3"/>
        <v>80</v>
      </c>
      <c r="D44" s="56" t="s">
        <v>191</v>
      </c>
      <c r="E44" s="51">
        <f t="shared" si="6"/>
        <v>30</v>
      </c>
      <c r="F44" s="57">
        <f t="shared" si="4"/>
        <v>59948</v>
      </c>
      <c r="G44" s="39" t="str">
        <f t="shared" si="5"/>
        <v>2017210</v>
      </c>
      <c r="H44" s="39">
        <v>0</v>
      </c>
      <c r="L44" s="39" t="s">
        <v>4</v>
      </c>
      <c r="M44" s="39">
        <v>2017</v>
      </c>
      <c r="N44" s="39">
        <v>2</v>
      </c>
      <c r="O44" s="39">
        <v>10</v>
      </c>
      <c r="P44" s="39">
        <v>16</v>
      </c>
      <c r="Q44" s="39">
        <v>39</v>
      </c>
      <c r="R44" s="39">
        <v>8</v>
      </c>
      <c r="S44" s="39">
        <v>223</v>
      </c>
      <c r="T44" s="39">
        <v>2</v>
      </c>
      <c r="U44" s="39" t="s">
        <v>1</v>
      </c>
      <c r="V44" s="39" t="s">
        <v>2</v>
      </c>
      <c r="W44" s="39">
        <v>23000</v>
      </c>
    </row>
    <row r="45" spans="1:24">
      <c r="A45" s="36" t="s">
        <v>187</v>
      </c>
      <c r="B45" s="36" t="s">
        <v>187</v>
      </c>
      <c r="C45" s="49">
        <f t="shared" si="3"/>
        <v>90</v>
      </c>
      <c r="D45" s="58" t="s">
        <v>192</v>
      </c>
      <c r="E45" s="51">
        <f t="shared" si="6"/>
        <v>10</v>
      </c>
      <c r="F45" s="52">
        <f t="shared" si="4"/>
        <v>59955</v>
      </c>
      <c r="G45" s="53" t="str">
        <f t="shared" si="5"/>
        <v>2017210</v>
      </c>
      <c r="H45" s="53">
        <v>4</v>
      </c>
      <c r="I45" s="53"/>
      <c r="J45" s="53"/>
      <c r="K45" s="53"/>
      <c r="L45" s="53" t="s">
        <v>0</v>
      </c>
      <c r="M45" s="53">
        <v>2017</v>
      </c>
      <c r="N45" s="53">
        <v>2</v>
      </c>
      <c r="O45" s="53">
        <v>10</v>
      </c>
      <c r="P45" s="53">
        <v>16</v>
      </c>
      <c r="Q45" s="53">
        <v>39</v>
      </c>
      <c r="R45" s="53">
        <v>15</v>
      </c>
      <c r="S45" s="53">
        <v>633</v>
      </c>
      <c r="T45" s="53">
        <v>1</v>
      </c>
      <c r="U45" s="53" t="s">
        <v>1</v>
      </c>
      <c r="V45" s="53" t="s">
        <v>2</v>
      </c>
      <c r="W45" s="53"/>
      <c r="X45" s="54"/>
    </row>
    <row r="46" spans="1:24">
      <c r="A46" s="36" t="s">
        <v>187</v>
      </c>
      <c r="B46" s="36" t="s">
        <v>187</v>
      </c>
      <c r="C46" s="49">
        <f t="shared" si="3"/>
        <v>90</v>
      </c>
      <c r="D46" s="56" t="s">
        <v>192</v>
      </c>
      <c r="E46" s="51">
        <f t="shared" si="6"/>
        <v>20</v>
      </c>
      <c r="F46" s="57">
        <f t="shared" si="4"/>
        <v>59955</v>
      </c>
      <c r="G46" s="39" t="str">
        <f t="shared" si="5"/>
        <v>2017210</v>
      </c>
      <c r="H46" s="39">
        <v>258</v>
      </c>
      <c r="L46" s="39" t="s">
        <v>0</v>
      </c>
      <c r="M46" s="39">
        <v>2017</v>
      </c>
      <c r="N46" s="39">
        <v>2</v>
      </c>
      <c r="O46" s="39">
        <v>10</v>
      </c>
      <c r="P46" s="39">
        <v>16</v>
      </c>
      <c r="Q46" s="39">
        <v>39</v>
      </c>
      <c r="R46" s="39">
        <v>15</v>
      </c>
      <c r="S46" s="39">
        <v>662</v>
      </c>
      <c r="T46" s="39">
        <v>1</v>
      </c>
      <c r="U46" s="39" t="s">
        <v>1</v>
      </c>
      <c r="V46" s="39" t="s">
        <v>2</v>
      </c>
    </row>
    <row r="47" spans="1:24">
      <c r="A47" s="36" t="s">
        <v>187</v>
      </c>
      <c r="C47" s="49">
        <f t="shared" si="3"/>
        <v>100</v>
      </c>
      <c r="D47" s="58" t="s">
        <v>193</v>
      </c>
      <c r="E47" s="51">
        <f t="shared" si="6"/>
        <v>10</v>
      </c>
      <c r="F47" s="52">
        <f t="shared" si="4"/>
        <v>60072</v>
      </c>
      <c r="G47" s="53" t="str">
        <f t="shared" si="5"/>
        <v>2017210</v>
      </c>
      <c r="H47" s="53">
        <v>25</v>
      </c>
      <c r="I47" s="53"/>
      <c r="J47" s="53"/>
      <c r="K47" s="53"/>
      <c r="L47" s="53" t="s">
        <v>0</v>
      </c>
      <c r="M47" s="53">
        <v>2017</v>
      </c>
      <c r="N47" s="53">
        <v>2</v>
      </c>
      <c r="O47" s="53">
        <v>10</v>
      </c>
      <c r="P47" s="53">
        <v>16</v>
      </c>
      <c r="Q47" s="53">
        <v>41</v>
      </c>
      <c r="R47" s="53">
        <v>12</v>
      </c>
      <c r="S47" s="53">
        <v>881</v>
      </c>
      <c r="T47" s="53">
        <v>1</v>
      </c>
      <c r="U47" s="53" t="s">
        <v>1</v>
      </c>
      <c r="V47" s="53" t="s">
        <v>2</v>
      </c>
      <c r="W47" s="53"/>
      <c r="X47" s="54"/>
    </row>
    <row r="48" spans="1:24">
      <c r="A48" s="36" t="s">
        <v>187</v>
      </c>
      <c r="C48" s="49">
        <f t="shared" si="3"/>
        <v>100</v>
      </c>
      <c r="D48" s="56" t="s">
        <v>193</v>
      </c>
      <c r="E48" s="51">
        <f t="shared" si="6"/>
        <v>20</v>
      </c>
      <c r="F48" s="57">
        <f t="shared" si="4"/>
        <v>60072</v>
      </c>
      <c r="G48" s="39" t="str">
        <f t="shared" si="5"/>
        <v>2017210</v>
      </c>
      <c r="H48" s="39">
        <v>97</v>
      </c>
      <c r="L48" s="39" t="s">
        <v>0</v>
      </c>
      <c r="M48" s="39">
        <v>2017</v>
      </c>
      <c r="N48" s="39">
        <v>2</v>
      </c>
      <c r="O48" s="39">
        <v>10</v>
      </c>
      <c r="P48" s="39">
        <v>16</v>
      </c>
      <c r="Q48" s="39">
        <v>41</v>
      </c>
      <c r="R48" s="39">
        <v>12</v>
      </c>
      <c r="S48" s="39">
        <v>955</v>
      </c>
      <c r="T48" s="39">
        <v>1</v>
      </c>
      <c r="U48" s="39" t="s">
        <v>1</v>
      </c>
      <c r="V48" s="39" t="s">
        <v>2</v>
      </c>
    </row>
    <row r="49" spans="1:24">
      <c r="A49" s="36" t="s">
        <v>187</v>
      </c>
      <c r="C49" s="49">
        <f t="shared" si="3"/>
        <v>100</v>
      </c>
      <c r="D49" s="56" t="s">
        <v>193</v>
      </c>
      <c r="E49" s="51">
        <f t="shared" si="6"/>
        <v>20</v>
      </c>
      <c r="F49" s="57">
        <f t="shared" si="4"/>
        <v>60072</v>
      </c>
      <c r="G49" s="39" t="str">
        <f t="shared" si="5"/>
        <v>2017210</v>
      </c>
      <c r="H49" s="39">
        <v>0</v>
      </c>
      <c r="L49" s="39" t="s">
        <v>4</v>
      </c>
      <c r="M49" s="39">
        <v>2017</v>
      </c>
      <c r="N49" s="39">
        <v>2</v>
      </c>
      <c r="O49" s="39">
        <v>10</v>
      </c>
      <c r="P49" s="39">
        <v>16</v>
      </c>
      <c r="Q49" s="39">
        <v>41</v>
      </c>
      <c r="R49" s="39">
        <v>12</v>
      </c>
      <c r="S49" s="39">
        <v>960</v>
      </c>
      <c r="T49" s="39">
        <v>1</v>
      </c>
      <c r="U49" s="39" t="s">
        <v>1</v>
      </c>
      <c r="V49" s="39" t="s">
        <v>2</v>
      </c>
      <c r="X49" s="40" t="s">
        <v>6</v>
      </c>
    </row>
    <row r="50" spans="1:24">
      <c r="A50" s="36" t="s">
        <v>187</v>
      </c>
      <c r="C50" s="49">
        <f t="shared" si="3"/>
        <v>100</v>
      </c>
      <c r="D50" s="56" t="s">
        <v>193</v>
      </c>
      <c r="E50" s="51">
        <f t="shared" si="6"/>
        <v>20</v>
      </c>
      <c r="F50" s="57">
        <f t="shared" si="4"/>
        <v>60072</v>
      </c>
      <c r="G50" s="39" t="str">
        <f t="shared" si="5"/>
        <v>2017210</v>
      </c>
      <c r="H50" s="39">
        <v>0</v>
      </c>
      <c r="L50" s="39" t="s">
        <v>4</v>
      </c>
      <c r="M50" s="39">
        <v>2017</v>
      </c>
      <c r="N50" s="39">
        <v>2</v>
      </c>
      <c r="O50" s="39">
        <v>10</v>
      </c>
      <c r="P50" s="39">
        <v>16</v>
      </c>
      <c r="Q50" s="39">
        <v>41</v>
      </c>
      <c r="R50" s="39">
        <v>12</v>
      </c>
      <c r="S50" s="39">
        <v>967</v>
      </c>
      <c r="T50" s="39">
        <v>1</v>
      </c>
      <c r="U50" s="39" t="s">
        <v>1</v>
      </c>
      <c r="V50" s="39" t="s">
        <v>2</v>
      </c>
    </row>
    <row r="51" spans="1:24">
      <c r="A51" s="36" t="s">
        <v>187</v>
      </c>
      <c r="C51" s="49">
        <f t="shared" si="3"/>
        <v>100</v>
      </c>
      <c r="D51" s="56" t="s">
        <v>193</v>
      </c>
      <c r="E51" s="51">
        <f t="shared" si="6"/>
        <v>20</v>
      </c>
      <c r="F51" s="57">
        <f t="shared" si="4"/>
        <v>60072</v>
      </c>
      <c r="G51" s="39" t="str">
        <f t="shared" si="5"/>
        <v>2017210</v>
      </c>
      <c r="H51" s="39">
        <v>0</v>
      </c>
      <c r="L51" s="39" t="s">
        <v>4</v>
      </c>
      <c r="M51" s="39">
        <v>2017</v>
      </c>
      <c r="N51" s="39">
        <v>2</v>
      </c>
      <c r="O51" s="39">
        <v>10</v>
      </c>
      <c r="P51" s="39">
        <v>16</v>
      </c>
      <c r="Q51" s="39">
        <v>41</v>
      </c>
      <c r="R51" s="39">
        <v>12</v>
      </c>
      <c r="S51" s="39">
        <v>978</v>
      </c>
      <c r="T51" s="39">
        <v>1</v>
      </c>
      <c r="U51" s="39" t="s">
        <v>1</v>
      </c>
      <c r="V51" s="39" t="s">
        <v>2</v>
      </c>
    </row>
    <row r="52" spans="1:24">
      <c r="A52" s="36" t="s">
        <v>187</v>
      </c>
      <c r="C52" s="49">
        <f t="shared" si="3"/>
        <v>110</v>
      </c>
      <c r="D52" s="56" t="s">
        <v>193</v>
      </c>
      <c r="E52" s="51">
        <f t="shared" si="6"/>
        <v>10</v>
      </c>
      <c r="F52" s="57">
        <f t="shared" si="4"/>
        <v>60073</v>
      </c>
      <c r="G52" s="39" t="str">
        <f t="shared" si="5"/>
        <v>2017210</v>
      </c>
      <c r="H52" s="39">
        <v>4</v>
      </c>
      <c r="L52" s="39" t="s">
        <v>0</v>
      </c>
      <c r="M52" s="39">
        <v>2017</v>
      </c>
      <c r="N52" s="39">
        <v>2</v>
      </c>
      <c r="O52" s="39">
        <v>10</v>
      </c>
      <c r="P52" s="39">
        <v>16</v>
      </c>
      <c r="Q52" s="39">
        <v>41</v>
      </c>
      <c r="R52" s="39">
        <v>13</v>
      </c>
      <c r="S52" s="39">
        <v>100</v>
      </c>
      <c r="T52" s="39">
        <v>1</v>
      </c>
      <c r="U52" s="39" t="s">
        <v>1</v>
      </c>
      <c r="V52" s="39" t="s">
        <v>2</v>
      </c>
    </row>
    <row r="53" spans="1:24">
      <c r="A53" s="36" t="s">
        <v>187</v>
      </c>
      <c r="C53" s="49">
        <f t="shared" si="3"/>
        <v>110</v>
      </c>
      <c r="D53" s="56" t="s">
        <v>193</v>
      </c>
      <c r="E53" s="51">
        <f t="shared" si="6"/>
        <v>20</v>
      </c>
      <c r="F53" s="57">
        <f t="shared" si="4"/>
        <v>60073</v>
      </c>
      <c r="G53" s="39" t="str">
        <f t="shared" si="5"/>
        <v>2017210</v>
      </c>
      <c r="H53" s="39">
        <v>16</v>
      </c>
      <c r="L53" s="39" t="s">
        <v>0</v>
      </c>
      <c r="M53" s="39">
        <v>2017</v>
      </c>
      <c r="N53" s="39">
        <v>2</v>
      </c>
      <c r="O53" s="39">
        <v>10</v>
      </c>
      <c r="P53" s="39">
        <v>16</v>
      </c>
      <c r="Q53" s="39">
        <v>41</v>
      </c>
      <c r="R53" s="39">
        <v>13</v>
      </c>
      <c r="S53" s="39">
        <v>239</v>
      </c>
      <c r="T53" s="39">
        <v>1</v>
      </c>
      <c r="U53" s="39" t="s">
        <v>1</v>
      </c>
      <c r="V53" s="39" t="s">
        <v>2</v>
      </c>
    </row>
    <row r="54" spans="1:24">
      <c r="A54" s="36" t="s">
        <v>187</v>
      </c>
      <c r="C54" s="49">
        <f t="shared" si="3"/>
        <v>110</v>
      </c>
      <c r="D54" s="56" t="s">
        <v>193</v>
      </c>
      <c r="E54" s="51">
        <f t="shared" si="6"/>
        <v>30</v>
      </c>
      <c r="F54" s="57">
        <f t="shared" si="4"/>
        <v>60073</v>
      </c>
      <c r="G54" s="39" t="str">
        <f t="shared" si="5"/>
        <v>2017210</v>
      </c>
      <c r="H54" s="39">
        <v>4</v>
      </c>
      <c r="L54" s="39" t="s">
        <v>0</v>
      </c>
      <c r="M54" s="39">
        <v>2017</v>
      </c>
      <c r="N54" s="39">
        <v>2</v>
      </c>
      <c r="O54" s="39">
        <v>10</v>
      </c>
      <c r="P54" s="39">
        <v>16</v>
      </c>
      <c r="Q54" s="39">
        <v>41</v>
      </c>
      <c r="R54" s="39">
        <v>13</v>
      </c>
      <c r="S54" s="39">
        <v>294</v>
      </c>
      <c r="T54" s="39">
        <v>1</v>
      </c>
      <c r="U54" s="39" t="s">
        <v>1</v>
      </c>
      <c r="V54" s="39" t="s">
        <v>2</v>
      </c>
    </row>
    <row r="55" spans="1:24">
      <c r="A55" s="36" t="s">
        <v>187</v>
      </c>
      <c r="C55" s="49">
        <f t="shared" si="3"/>
        <v>110</v>
      </c>
      <c r="D55" s="56" t="s">
        <v>193</v>
      </c>
      <c r="E55" s="51">
        <f t="shared" si="6"/>
        <v>40</v>
      </c>
      <c r="F55" s="57">
        <f t="shared" si="4"/>
        <v>60073</v>
      </c>
      <c r="G55" s="39" t="str">
        <f t="shared" si="5"/>
        <v>2017210</v>
      </c>
      <c r="H55" s="39">
        <v>66</v>
      </c>
      <c r="L55" s="39" t="s">
        <v>0</v>
      </c>
      <c r="M55" s="39">
        <v>2017</v>
      </c>
      <c r="N55" s="39">
        <v>2</v>
      </c>
      <c r="O55" s="39">
        <v>10</v>
      </c>
      <c r="P55" s="39">
        <v>16</v>
      </c>
      <c r="Q55" s="39">
        <v>41</v>
      </c>
      <c r="R55" s="39">
        <v>13</v>
      </c>
      <c r="S55" s="39">
        <v>328</v>
      </c>
      <c r="T55" s="39">
        <v>1</v>
      </c>
      <c r="U55" s="39" t="s">
        <v>1</v>
      </c>
      <c r="V55" s="39" t="s">
        <v>2</v>
      </c>
    </row>
    <row r="56" spans="1:24">
      <c r="A56" s="36" t="s">
        <v>187</v>
      </c>
      <c r="C56" s="49">
        <f t="shared" si="3"/>
        <v>110</v>
      </c>
      <c r="D56" s="56" t="s">
        <v>193</v>
      </c>
      <c r="E56" s="51">
        <f t="shared" si="6"/>
        <v>50</v>
      </c>
      <c r="F56" s="57">
        <f t="shared" si="4"/>
        <v>60073</v>
      </c>
      <c r="G56" s="39" t="str">
        <f t="shared" si="5"/>
        <v>2017210</v>
      </c>
      <c r="H56" s="39">
        <v>3</v>
      </c>
      <c r="L56" s="39" t="s">
        <v>0</v>
      </c>
      <c r="M56" s="39">
        <v>2017</v>
      </c>
      <c r="N56" s="39">
        <v>2</v>
      </c>
      <c r="O56" s="39">
        <v>10</v>
      </c>
      <c r="P56" s="39">
        <v>16</v>
      </c>
      <c r="Q56" s="39">
        <v>41</v>
      </c>
      <c r="R56" s="39">
        <v>13</v>
      </c>
      <c r="S56" s="39">
        <v>451</v>
      </c>
      <c r="T56" s="39">
        <v>1</v>
      </c>
      <c r="U56" s="39" t="s">
        <v>1</v>
      </c>
      <c r="V56" s="39" t="s">
        <v>2</v>
      </c>
    </row>
    <row r="57" spans="1:24">
      <c r="A57" s="36" t="s">
        <v>187</v>
      </c>
      <c r="C57" s="49">
        <f t="shared" si="3"/>
        <v>110</v>
      </c>
      <c r="D57" s="56" t="s">
        <v>193</v>
      </c>
      <c r="E57" s="51">
        <f t="shared" si="6"/>
        <v>60</v>
      </c>
      <c r="F57" s="57">
        <f t="shared" si="4"/>
        <v>60073</v>
      </c>
      <c r="G57" s="39" t="str">
        <f t="shared" si="5"/>
        <v>2017210</v>
      </c>
      <c r="H57" s="39">
        <v>65</v>
      </c>
      <c r="L57" s="39" t="s">
        <v>0</v>
      </c>
      <c r="M57" s="39">
        <v>2017</v>
      </c>
      <c r="N57" s="39">
        <v>2</v>
      </c>
      <c r="O57" s="39">
        <v>10</v>
      </c>
      <c r="P57" s="39">
        <v>16</v>
      </c>
      <c r="Q57" s="39">
        <v>41</v>
      </c>
      <c r="R57" s="39">
        <v>13</v>
      </c>
      <c r="S57" s="39">
        <v>603</v>
      </c>
      <c r="T57" s="39">
        <v>1</v>
      </c>
      <c r="U57" s="39" t="s">
        <v>1</v>
      </c>
      <c r="V57" s="39" t="s">
        <v>2</v>
      </c>
    </row>
    <row r="58" spans="1:24">
      <c r="A58" s="36" t="s">
        <v>187</v>
      </c>
      <c r="C58" s="49">
        <f t="shared" si="3"/>
        <v>110</v>
      </c>
      <c r="D58" s="56" t="s">
        <v>193</v>
      </c>
      <c r="E58" s="51">
        <f t="shared" si="6"/>
        <v>70</v>
      </c>
      <c r="F58" s="57">
        <f t="shared" si="4"/>
        <v>60073</v>
      </c>
      <c r="G58" s="39" t="str">
        <f t="shared" si="5"/>
        <v>2017210</v>
      </c>
      <c r="H58" s="39">
        <v>104</v>
      </c>
      <c r="L58" s="39" t="s">
        <v>0</v>
      </c>
      <c r="M58" s="39">
        <v>2017</v>
      </c>
      <c r="N58" s="39">
        <v>2</v>
      </c>
      <c r="O58" s="39">
        <v>10</v>
      </c>
      <c r="P58" s="39">
        <v>16</v>
      </c>
      <c r="Q58" s="39">
        <v>41</v>
      </c>
      <c r="R58" s="39">
        <v>13</v>
      </c>
      <c r="S58" s="39">
        <v>724</v>
      </c>
      <c r="T58" s="39">
        <v>1</v>
      </c>
      <c r="U58" s="39" t="s">
        <v>1</v>
      </c>
      <c r="V58" s="39" t="s">
        <v>2</v>
      </c>
    </row>
    <row r="59" spans="1:24">
      <c r="A59" s="36" t="s">
        <v>187</v>
      </c>
      <c r="C59" s="49">
        <f t="shared" si="3"/>
        <v>110</v>
      </c>
      <c r="D59" s="56" t="s">
        <v>193</v>
      </c>
      <c r="E59" s="51">
        <f t="shared" si="6"/>
        <v>70</v>
      </c>
      <c r="F59" s="57">
        <f t="shared" si="4"/>
        <v>60073</v>
      </c>
      <c r="G59" s="39" t="str">
        <f t="shared" si="5"/>
        <v>2017210</v>
      </c>
      <c r="H59" s="39">
        <v>0</v>
      </c>
      <c r="L59" s="39" t="s">
        <v>4</v>
      </c>
      <c r="M59" s="39">
        <v>2017</v>
      </c>
      <c r="N59" s="39">
        <v>2</v>
      </c>
      <c r="O59" s="39">
        <v>10</v>
      </c>
      <c r="P59" s="39">
        <v>16</v>
      </c>
      <c r="Q59" s="39">
        <v>41</v>
      </c>
      <c r="R59" s="39">
        <v>13</v>
      </c>
      <c r="S59" s="39">
        <v>747</v>
      </c>
      <c r="T59" s="39">
        <v>1</v>
      </c>
      <c r="U59" s="39" t="s">
        <v>1</v>
      </c>
      <c r="V59" s="39" t="s">
        <v>2</v>
      </c>
    </row>
    <row r="60" spans="1:24">
      <c r="A60" s="36" t="s">
        <v>187</v>
      </c>
      <c r="C60" s="49">
        <f t="shared" si="3"/>
        <v>120</v>
      </c>
      <c r="D60" s="58" t="s">
        <v>194</v>
      </c>
      <c r="E60" s="51">
        <f t="shared" si="6"/>
        <v>10</v>
      </c>
      <c r="F60" s="52">
        <f t="shared" si="4"/>
        <v>60101</v>
      </c>
      <c r="G60" s="53" t="str">
        <f t="shared" si="5"/>
        <v>2017210</v>
      </c>
      <c r="H60" s="53">
        <v>23</v>
      </c>
      <c r="I60" s="53"/>
      <c r="J60" s="53"/>
      <c r="K60" s="53"/>
      <c r="L60" s="53" t="s">
        <v>0</v>
      </c>
      <c r="M60" s="53">
        <v>2017</v>
      </c>
      <c r="N60" s="53">
        <v>2</v>
      </c>
      <c r="O60" s="53">
        <v>10</v>
      </c>
      <c r="P60" s="53">
        <v>16</v>
      </c>
      <c r="Q60" s="53">
        <v>41</v>
      </c>
      <c r="R60" s="53">
        <v>41</v>
      </c>
      <c r="S60" s="53">
        <v>54</v>
      </c>
      <c r="T60" s="53">
        <v>1</v>
      </c>
      <c r="U60" s="53" t="s">
        <v>1</v>
      </c>
      <c r="V60" s="53" t="s">
        <v>2</v>
      </c>
      <c r="W60" s="53"/>
      <c r="X60" s="60" t="s">
        <v>195</v>
      </c>
    </row>
    <row r="61" spans="1:24">
      <c r="A61" s="36" t="s">
        <v>187</v>
      </c>
      <c r="C61" s="49">
        <f t="shared" si="3"/>
        <v>120</v>
      </c>
      <c r="D61" s="56" t="s">
        <v>194</v>
      </c>
      <c r="E61" s="51">
        <f t="shared" si="6"/>
        <v>20</v>
      </c>
      <c r="F61" s="57">
        <f t="shared" si="4"/>
        <v>60101</v>
      </c>
      <c r="G61" s="39" t="str">
        <f t="shared" si="5"/>
        <v>2017210</v>
      </c>
      <c r="H61" s="39">
        <v>47</v>
      </c>
      <c r="L61" s="39" t="s">
        <v>0</v>
      </c>
      <c r="M61" s="39">
        <v>2017</v>
      </c>
      <c r="N61" s="39">
        <v>2</v>
      </c>
      <c r="O61" s="39">
        <v>10</v>
      </c>
      <c r="P61" s="39">
        <v>16</v>
      </c>
      <c r="Q61" s="39">
        <v>41</v>
      </c>
      <c r="R61" s="39">
        <v>41</v>
      </c>
      <c r="S61" s="39">
        <v>206</v>
      </c>
      <c r="T61" s="39">
        <v>1</v>
      </c>
      <c r="U61" s="39" t="s">
        <v>1</v>
      </c>
      <c r="V61" s="39" t="s">
        <v>2</v>
      </c>
    </row>
    <row r="62" spans="1:24">
      <c r="A62" s="36" t="s">
        <v>187</v>
      </c>
      <c r="C62" s="49">
        <f t="shared" si="3"/>
        <v>120</v>
      </c>
      <c r="D62" s="56" t="s">
        <v>194</v>
      </c>
      <c r="E62" s="51">
        <f t="shared" si="6"/>
        <v>30</v>
      </c>
      <c r="F62" s="57">
        <f t="shared" si="4"/>
        <v>60101</v>
      </c>
      <c r="G62" s="39" t="str">
        <f t="shared" si="5"/>
        <v>2017210</v>
      </c>
      <c r="H62" s="39">
        <v>3</v>
      </c>
      <c r="L62" s="39" t="s">
        <v>0</v>
      </c>
      <c r="M62" s="39">
        <v>2017</v>
      </c>
      <c r="N62" s="39">
        <v>2</v>
      </c>
      <c r="O62" s="39">
        <v>10</v>
      </c>
      <c r="P62" s="39">
        <v>16</v>
      </c>
      <c r="Q62" s="39">
        <v>41</v>
      </c>
      <c r="R62" s="39">
        <v>41</v>
      </c>
      <c r="S62" s="39">
        <v>310</v>
      </c>
      <c r="T62" s="39">
        <v>1</v>
      </c>
      <c r="U62" s="39" t="s">
        <v>1</v>
      </c>
      <c r="V62" s="39" t="s">
        <v>2</v>
      </c>
    </row>
    <row r="63" spans="1:24">
      <c r="A63" s="36" t="s">
        <v>187</v>
      </c>
      <c r="C63" s="49">
        <f t="shared" si="3"/>
        <v>120</v>
      </c>
      <c r="D63" s="56" t="s">
        <v>194</v>
      </c>
      <c r="E63" s="51">
        <f t="shared" si="6"/>
        <v>40</v>
      </c>
      <c r="F63" s="57">
        <f t="shared" si="4"/>
        <v>60101</v>
      </c>
      <c r="G63" s="39" t="str">
        <f t="shared" si="5"/>
        <v>2017210</v>
      </c>
      <c r="H63" s="39">
        <v>6</v>
      </c>
      <c r="L63" s="39" t="s">
        <v>0</v>
      </c>
      <c r="M63" s="39">
        <v>2017</v>
      </c>
      <c r="N63" s="39">
        <v>2</v>
      </c>
      <c r="O63" s="39">
        <v>10</v>
      </c>
      <c r="P63" s="39">
        <v>16</v>
      </c>
      <c r="Q63" s="39">
        <v>41</v>
      </c>
      <c r="R63" s="39">
        <v>41</v>
      </c>
      <c r="S63" s="39">
        <v>394</v>
      </c>
      <c r="T63" s="39">
        <v>1</v>
      </c>
      <c r="U63" s="39" t="s">
        <v>1</v>
      </c>
      <c r="V63" s="39" t="s">
        <v>2</v>
      </c>
    </row>
    <row r="64" spans="1:24">
      <c r="A64" s="36" t="s">
        <v>187</v>
      </c>
      <c r="C64" s="49">
        <f t="shared" si="3"/>
        <v>120</v>
      </c>
      <c r="D64" s="56" t="s">
        <v>194</v>
      </c>
      <c r="E64" s="51">
        <f t="shared" si="6"/>
        <v>50</v>
      </c>
      <c r="F64" s="57">
        <f t="shared" si="4"/>
        <v>60101</v>
      </c>
      <c r="G64" s="39" t="str">
        <f t="shared" si="5"/>
        <v>2017210</v>
      </c>
      <c r="H64" s="39">
        <v>5</v>
      </c>
      <c r="L64" s="39" t="s">
        <v>0</v>
      </c>
      <c r="M64" s="39">
        <v>2017</v>
      </c>
      <c r="N64" s="39">
        <v>2</v>
      </c>
      <c r="O64" s="39">
        <v>10</v>
      </c>
      <c r="P64" s="39">
        <v>16</v>
      </c>
      <c r="Q64" s="39">
        <v>41</v>
      </c>
      <c r="R64" s="39">
        <v>41</v>
      </c>
      <c r="S64" s="39">
        <v>414</v>
      </c>
      <c r="T64" s="39">
        <v>1</v>
      </c>
      <c r="U64" s="39" t="s">
        <v>1</v>
      </c>
      <c r="V64" s="39" t="s">
        <v>2</v>
      </c>
    </row>
    <row r="65" spans="1:25" s="65" customFormat="1">
      <c r="A65" s="36" t="s">
        <v>187</v>
      </c>
      <c r="B65" s="36"/>
      <c r="C65" s="49">
        <f t="shared" si="3"/>
        <v>130</v>
      </c>
      <c r="D65" s="61" t="s">
        <v>196</v>
      </c>
      <c r="E65" s="62">
        <f t="shared" si="6"/>
        <v>10</v>
      </c>
      <c r="F65" s="63"/>
      <c r="G65" s="64"/>
      <c r="H65" s="64"/>
      <c r="I65" s="64"/>
      <c r="J65" s="64"/>
      <c r="K65" s="64"/>
      <c r="L65" s="64"/>
      <c r="M65" s="64">
        <v>2017</v>
      </c>
      <c r="N65" s="64">
        <v>2</v>
      </c>
      <c r="O65" s="64">
        <v>10</v>
      </c>
      <c r="P65" s="64">
        <v>16</v>
      </c>
      <c r="Q65" s="64">
        <v>44</v>
      </c>
      <c r="R65" s="64">
        <v>41</v>
      </c>
      <c r="S65" s="64"/>
      <c r="T65" s="64"/>
      <c r="U65" s="64"/>
      <c r="V65" s="64"/>
      <c r="W65" s="64"/>
    </row>
    <row r="66" spans="1:25" s="65" customFormat="1">
      <c r="A66" s="36" t="s">
        <v>187</v>
      </c>
      <c r="B66" s="36"/>
      <c r="C66" s="49">
        <f t="shared" si="3"/>
        <v>130</v>
      </c>
      <c r="D66" s="61" t="s">
        <v>196</v>
      </c>
      <c r="E66" s="62">
        <v>20</v>
      </c>
      <c r="F66" s="63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</row>
    <row r="67" spans="1:25" s="65" customFormat="1">
      <c r="A67" s="36" t="s">
        <v>187</v>
      </c>
      <c r="B67" s="36"/>
      <c r="C67" s="49">
        <f t="shared" si="3"/>
        <v>130</v>
      </c>
      <c r="D67" s="61" t="s">
        <v>196</v>
      </c>
      <c r="E67" s="62">
        <v>30</v>
      </c>
      <c r="F67" s="63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</row>
    <row r="68" spans="1:25" s="65" customFormat="1">
      <c r="A68" s="36" t="s">
        <v>187</v>
      </c>
      <c r="B68" s="36"/>
      <c r="C68" s="49">
        <f t="shared" si="3"/>
        <v>130</v>
      </c>
      <c r="D68" s="61" t="s">
        <v>196</v>
      </c>
      <c r="E68" s="62">
        <v>40</v>
      </c>
      <c r="F68" s="63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</row>
    <row r="69" spans="1:25" s="65" customFormat="1">
      <c r="A69" s="36" t="s">
        <v>187</v>
      </c>
      <c r="B69" s="36"/>
      <c r="C69" s="49">
        <f t="shared" si="3"/>
        <v>130</v>
      </c>
      <c r="D69" s="61" t="s">
        <v>196</v>
      </c>
      <c r="E69" s="62">
        <v>50</v>
      </c>
      <c r="F69" s="63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</row>
    <row r="70" spans="1:25">
      <c r="A70" s="36" t="s">
        <v>187</v>
      </c>
      <c r="C70" s="49">
        <f t="shared" si="3"/>
        <v>140</v>
      </c>
      <c r="D70" s="58" t="s">
        <v>197</v>
      </c>
      <c r="E70" s="51">
        <f>IF(C64=C70,IF(AND(L70&lt;&gt;"M",L70&lt;&gt;"m-up"),E64+10,E64),10)</f>
        <v>10</v>
      </c>
      <c r="F70" s="52">
        <f t="shared" ref="F70:F103" si="7">R70+(Q70*60)+(P70*3600)</f>
        <v>60298</v>
      </c>
      <c r="G70" s="53" t="str">
        <f t="shared" ref="G70:G103" si="8">CONCATENATE(M70,N70,O70)</f>
        <v>2017210</v>
      </c>
      <c r="H70" s="53">
        <v>3</v>
      </c>
      <c r="I70" s="53"/>
      <c r="J70" s="53"/>
      <c r="K70" s="53"/>
      <c r="L70" s="53" t="s">
        <v>0</v>
      </c>
      <c r="M70" s="53">
        <v>2017</v>
      </c>
      <c r="N70" s="53">
        <v>2</v>
      </c>
      <c r="O70" s="53">
        <v>10</v>
      </c>
      <c r="P70" s="53">
        <v>16</v>
      </c>
      <c r="Q70" s="53">
        <v>44</v>
      </c>
      <c r="R70" s="53">
        <v>58</v>
      </c>
      <c r="S70" s="53">
        <v>176</v>
      </c>
      <c r="T70" s="53">
        <v>1</v>
      </c>
      <c r="U70" s="53" t="s">
        <v>1</v>
      </c>
      <c r="V70" s="53" t="s">
        <v>2</v>
      </c>
      <c r="W70" s="53"/>
      <c r="X70" s="54"/>
    </row>
    <row r="71" spans="1:25">
      <c r="A71" s="36" t="s">
        <v>187</v>
      </c>
      <c r="C71" s="49">
        <f t="shared" si="3"/>
        <v>140</v>
      </c>
      <c r="D71" s="56" t="s">
        <v>197</v>
      </c>
      <c r="E71" s="51">
        <f t="shared" ref="E71:E104" si="9">IF(C70=C71,IF(AND(L71&lt;&gt;"M",L71&lt;&gt;"m-up"),E70+10,E70),10)</f>
        <v>20</v>
      </c>
      <c r="F71" s="57">
        <f t="shared" si="7"/>
        <v>60298</v>
      </c>
      <c r="G71" s="39" t="str">
        <f t="shared" si="8"/>
        <v>2017210</v>
      </c>
      <c r="H71" s="39">
        <v>2</v>
      </c>
      <c r="L71" s="39" t="s">
        <v>0</v>
      </c>
      <c r="M71" s="39">
        <v>2017</v>
      </c>
      <c r="N71" s="39">
        <v>2</v>
      </c>
      <c r="O71" s="39">
        <v>10</v>
      </c>
      <c r="P71" s="39">
        <v>16</v>
      </c>
      <c r="Q71" s="39">
        <v>44</v>
      </c>
      <c r="R71" s="39">
        <v>58</v>
      </c>
      <c r="S71" s="39">
        <v>244</v>
      </c>
      <c r="T71" s="39">
        <v>2</v>
      </c>
      <c r="U71" s="39" t="s">
        <v>1</v>
      </c>
      <c r="V71" s="39" t="s">
        <v>2</v>
      </c>
      <c r="Y71" s="9"/>
    </row>
    <row r="72" spans="1:25">
      <c r="A72" s="36" t="s">
        <v>187</v>
      </c>
      <c r="C72" s="49">
        <f t="shared" ref="C72:C137" si="10">IF(F72=F71,C71,IF(F72=(F71+10),C71,(C71+10)))</f>
        <v>140</v>
      </c>
      <c r="D72" s="56" t="s">
        <v>197</v>
      </c>
      <c r="E72" s="51">
        <f t="shared" si="9"/>
        <v>30</v>
      </c>
      <c r="F72" s="57">
        <f t="shared" si="7"/>
        <v>60298</v>
      </c>
      <c r="G72" s="39" t="str">
        <f t="shared" si="8"/>
        <v>2017210</v>
      </c>
      <c r="H72" s="39">
        <v>0</v>
      </c>
      <c r="L72" s="39" t="s">
        <v>9</v>
      </c>
      <c r="M72" s="39">
        <v>2017</v>
      </c>
      <c r="N72" s="39">
        <v>2</v>
      </c>
      <c r="O72" s="39">
        <v>10</v>
      </c>
      <c r="P72" s="39">
        <v>16</v>
      </c>
      <c r="Q72" s="39">
        <v>44</v>
      </c>
      <c r="R72" s="39">
        <v>58</v>
      </c>
      <c r="S72" s="39">
        <v>293</v>
      </c>
      <c r="T72" s="39">
        <v>2</v>
      </c>
      <c r="U72" s="39" t="s">
        <v>1</v>
      </c>
      <c r="V72" s="39" t="s">
        <v>2</v>
      </c>
    </row>
    <row r="73" spans="1:25">
      <c r="A73" s="36" t="s">
        <v>187</v>
      </c>
      <c r="C73" s="49">
        <f t="shared" si="10"/>
        <v>150</v>
      </c>
      <c r="D73" s="58" t="s">
        <v>198</v>
      </c>
      <c r="E73" s="51">
        <f t="shared" si="9"/>
        <v>10</v>
      </c>
      <c r="F73" s="52">
        <f t="shared" si="7"/>
        <v>60549</v>
      </c>
      <c r="G73" s="53" t="str">
        <f t="shared" si="8"/>
        <v>2017210</v>
      </c>
      <c r="H73" s="53">
        <v>4</v>
      </c>
      <c r="I73" s="53"/>
      <c r="J73" s="53"/>
      <c r="K73" s="53"/>
      <c r="L73" s="53" t="s">
        <v>0</v>
      </c>
      <c r="M73" s="53">
        <v>2017</v>
      </c>
      <c r="N73" s="53">
        <v>2</v>
      </c>
      <c r="O73" s="53">
        <v>10</v>
      </c>
      <c r="P73" s="53">
        <v>16</v>
      </c>
      <c r="Q73" s="53">
        <v>49</v>
      </c>
      <c r="R73" s="53">
        <v>9</v>
      </c>
      <c r="S73" s="53">
        <v>775</v>
      </c>
      <c r="T73" s="53">
        <v>1</v>
      </c>
      <c r="U73" s="53" t="s">
        <v>1</v>
      </c>
      <c r="V73" s="53" t="s">
        <v>2</v>
      </c>
      <c r="W73" s="53"/>
      <c r="X73" s="54"/>
    </row>
    <row r="74" spans="1:25">
      <c r="A74" s="36" t="s">
        <v>187</v>
      </c>
      <c r="C74" s="49">
        <f t="shared" si="10"/>
        <v>150</v>
      </c>
      <c r="D74" s="56" t="s">
        <v>198</v>
      </c>
      <c r="E74" s="51">
        <f t="shared" si="9"/>
        <v>20</v>
      </c>
      <c r="F74" s="57">
        <f t="shared" si="7"/>
        <v>60549</v>
      </c>
      <c r="G74" s="39" t="str">
        <f t="shared" si="8"/>
        <v>2017210</v>
      </c>
      <c r="H74" s="39">
        <v>3</v>
      </c>
      <c r="L74" s="39" t="s">
        <v>0</v>
      </c>
      <c r="M74" s="39">
        <v>2017</v>
      </c>
      <c r="N74" s="39">
        <v>2</v>
      </c>
      <c r="O74" s="39">
        <v>10</v>
      </c>
      <c r="P74" s="39">
        <v>16</v>
      </c>
      <c r="Q74" s="39">
        <v>49</v>
      </c>
      <c r="R74" s="39">
        <v>9</v>
      </c>
      <c r="S74" s="39">
        <v>957</v>
      </c>
      <c r="T74" s="39">
        <v>2</v>
      </c>
      <c r="U74" s="39" t="s">
        <v>1</v>
      </c>
      <c r="V74" s="39" t="s">
        <v>2</v>
      </c>
    </row>
    <row r="75" spans="1:25">
      <c r="A75" s="36" t="s">
        <v>187</v>
      </c>
      <c r="C75" s="49">
        <f t="shared" si="10"/>
        <v>160</v>
      </c>
      <c r="D75" s="56" t="s">
        <v>198</v>
      </c>
      <c r="E75" s="51">
        <f t="shared" si="9"/>
        <v>10</v>
      </c>
      <c r="F75" s="57">
        <f t="shared" si="7"/>
        <v>60550</v>
      </c>
      <c r="G75" s="39" t="str">
        <f t="shared" si="8"/>
        <v>2017210</v>
      </c>
      <c r="H75" s="39">
        <v>10</v>
      </c>
      <c r="L75" s="39" t="s">
        <v>0</v>
      </c>
      <c r="M75" s="39">
        <v>2017</v>
      </c>
      <c r="N75" s="39">
        <v>2</v>
      </c>
      <c r="O75" s="39">
        <v>10</v>
      </c>
      <c r="P75" s="39">
        <v>16</v>
      </c>
      <c r="Q75" s="39">
        <v>49</v>
      </c>
      <c r="R75" s="39">
        <v>10</v>
      </c>
      <c r="S75" s="39">
        <v>13</v>
      </c>
      <c r="T75" s="39">
        <v>2</v>
      </c>
      <c r="U75" s="39" t="s">
        <v>1</v>
      </c>
      <c r="V75" s="39" t="s">
        <v>2</v>
      </c>
    </row>
    <row r="76" spans="1:25">
      <c r="A76" s="36" t="s">
        <v>187</v>
      </c>
      <c r="C76" s="49">
        <f t="shared" si="10"/>
        <v>160</v>
      </c>
      <c r="D76" s="56" t="s">
        <v>198</v>
      </c>
      <c r="E76" s="51">
        <f t="shared" si="9"/>
        <v>20</v>
      </c>
      <c r="F76" s="57">
        <f t="shared" si="7"/>
        <v>60550</v>
      </c>
      <c r="G76" s="39" t="str">
        <f t="shared" si="8"/>
        <v>2017210</v>
      </c>
      <c r="H76" s="39">
        <v>1</v>
      </c>
      <c r="L76" s="39" t="s">
        <v>0</v>
      </c>
      <c r="M76" s="39">
        <v>2017</v>
      </c>
      <c r="N76" s="39">
        <v>2</v>
      </c>
      <c r="O76" s="39">
        <v>10</v>
      </c>
      <c r="P76" s="39">
        <v>16</v>
      </c>
      <c r="Q76" s="39">
        <v>49</v>
      </c>
      <c r="R76" s="39">
        <v>10</v>
      </c>
      <c r="S76" s="39">
        <v>146</v>
      </c>
      <c r="T76" s="39">
        <v>2</v>
      </c>
      <c r="U76" s="39" t="s">
        <v>1</v>
      </c>
      <c r="V76" s="39" t="s">
        <v>2</v>
      </c>
    </row>
    <row r="77" spans="1:25">
      <c r="A77" s="36" t="s">
        <v>187</v>
      </c>
      <c r="C77" s="49">
        <f t="shared" si="10"/>
        <v>170</v>
      </c>
      <c r="D77" s="58" t="s">
        <v>199</v>
      </c>
      <c r="E77" s="51">
        <f t="shared" si="9"/>
        <v>10</v>
      </c>
      <c r="F77" s="52">
        <f t="shared" si="7"/>
        <v>60594</v>
      </c>
      <c r="G77" s="53" t="str">
        <f t="shared" si="8"/>
        <v>2017210</v>
      </c>
      <c r="H77" s="53">
        <v>6</v>
      </c>
      <c r="I77" s="53"/>
      <c r="J77" s="53"/>
      <c r="K77" s="53"/>
      <c r="L77" s="53" t="s">
        <v>0</v>
      </c>
      <c r="M77" s="53">
        <v>2017</v>
      </c>
      <c r="N77" s="53">
        <v>2</v>
      </c>
      <c r="O77" s="53">
        <v>10</v>
      </c>
      <c r="P77" s="53">
        <v>16</v>
      </c>
      <c r="Q77" s="53">
        <v>49</v>
      </c>
      <c r="R77" s="53">
        <v>54</v>
      </c>
      <c r="S77" s="53">
        <v>916</v>
      </c>
      <c r="T77" s="53">
        <v>1</v>
      </c>
      <c r="U77" s="53" t="s">
        <v>1</v>
      </c>
      <c r="V77" s="53" t="s">
        <v>2</v>
      </c>
      <c r="W77" s="53"/>
      <c r="X77" s="54"/>
    </row>
    <row r="78" spans="1:25">
      <c r="A78" s="36" t="s">
        <v>187</v>
      </c>
      <c r="C78" s="49">
        <f t="shared" si="10"/>
        <v>170</v>
      </c>
      <c r="D78" s="56" t="s">
        <v>199</v>
      </c>
      <c r="E78" s="51">
        <f t="shared" si="9"/>
        <v>20</v>
      </c>
      <c r="F78" s="57">
        <f t="shared" si="7"/>
        <v>60594</v>
      </c>
      <c r="G78" s="39" t="str">
        <f t="shared" si="8"/>
        <v>2017210</v>
      </c>
      <c r="H78" s="39">
        <v>5</v>
      </c>
      <c r="L78" s="39" t="s">
        <v>0</v>
      </c>
      <c r="M78" s="39">
        <v>2017</v>
      </c>
      <c r="N78" s="39">
        <v>2</v>
      </c>
      <c r="O78" s="39">
        <v>10</v>
      </c>
      <c r="P78" s="39">
        <v>16</v>
      </c>
      <c r="Q78" s="39">
        <v>49</v>
      </c>
      <c r="R78" s="39">
        <v>54</v>
      </c>
      <c r="S78" s="39">
        <v>973</v>
      </c>
      <c r="T78" s="39">
        <v>1</v>
      </c>
      <c r="U78" s="39" t="s">
        <v>1</v>
      </c>
      <c r="V78" s="39" t="s">
        <v>2</v>
      </c>
    </row>
    <row r="79" spans="1:25">
      <c r="A79" s="36" t="s">
        <v>187</v>
      </c>
      <c r="C79" s="49">
        <f t="shared" si="10"/>
        <v>180</v>
      </c>
      <c r="D79" s="56" t="s">
        <v>199</v>
      </c>
      <c r="E79" s="51">
        <f t="shared" si="9"/>
        <v>10</v>
      </c>
      <c r="F79" s="57">
        <f t="shared" si="7"/>
        <v>60595</v>
      </c>
      <c r="G79" s="39" t="str">
        <f t="shared" si="8"/>
        <v>2017210</v>
      </c>
      <c r="H79" s="39">
        <v>4</v>
      </c>
      <c r="L79" s="39" t="s">
        <v>0</v>
      </c>
      <c r="M79" s="39">
        <v>2017</v>
      </c>
      <c r="N79" s="39">
        <v>2</v>
      </c>
      <c r="O79" s="39">
        <v>10</v>
      </c>
      <c r="P79" s="39">
        <v>16</v>
      </c>
      <c r="Q79" s="39">
        <v>49</v>
      </c>
      <c r="R79" s="39">
        <v>55</v>
      </c>
      <c r="S79" s="39">
        <v>45</v>
      </c>
      <c r="T79" s="39">
        <v>1</v>
      </c>
      <c r="U79" s="39" t="s">
        <v>1</v>
      </c>
      <c r="V79" s="39" t="s">
        <v>2</v>
      </c>
    </row>
    <row r="80" spans="1:25">
      <c r="A80" s="36" t="s">
        <v>187</v>
      </c>
      <c r="C80" s="49">
        <f t="shared" si="10"/>
        <v>180</v>
      </c>
      <c r="D80" s="56" t="s">
        <v>199</v>
      </c>
      <c r="E80" s="51">
        <f t="shared" si="9"/>
        <v>20</v>
      </c>
      <c r="F80" s="57">
        <f t="shared" si="7"/>
        <v>60595</v>
      </c>
      <c r="G80" s="39" t="str">
        <f t="shared" si="8"/>
        <v>2017210</v>
      </c>
      <c r="H80" s="39">
        <v>6</v>
      </c>
      <c r="L80" s="39" t="s">
        <v>0</v>
      </c>
      <c r="M80" s="39">
        <v>2017</v>
      </c>
      <c r="N80" s="39">
        <v>2</v>
      </c>
      <c r="O80" s="39">
        <v>10</v>
      </c>
      <c r="P80" s="39">
        <v>16</v>
      </c>
      <c r="Q80" s="39">
        <v>49</v>
      </c>
      <c r="R80" s="39">
        <v>55</v>
      </c>
      <c r="S80" s="39">
        <v>123</v>
      </c>
      <c r="T80" s="39">
        <v>1</v>
      </c>
      <c r="U80" s="39" t="s">
        <v>1</v>
      </c>
      <c r="V80" s="39" t="s">
        <v>2</v>
      </c>
    </row>
    <row r="81" spans="1:24">
      <c r="A81" s="36" t="s">
        <v>187</v>
      </c>
      <c r="C81" s="49">
        <f t="shared" si="10"/>
        <v>180</v>
      </c>
      <c r="D81" s="56" t="s">
        <v>199</v>
      </c>
      <c r="E81" s="51">
        <f t="shared" si="9"/>
        <v>30</v>
      </c>
      <c r="F81" s="57">
        <f t="shared" si="7"/>
        <v>60595</v>
      </c>
      <c r="G81" s="39" t="str">
        <f t="shared" si="8"/>
        <v>2017210</v>
      </c>
      <c r="H81" s="39">
        <v>3</v>
      </c>
      <c r="L81" s="39" t="s">
        <v>0</v>
      </c>
      <c r="M81" s="39">
        <v>2017</v>
      </c>
      <c r="N81" s="39">
        <v>2</v>
      </c>
      <c r="O81" s="39">
        <v>10</v>
      </c>
      <c r="P81" s="39">
        <v>16</v>
      </c>
      <c r="Q81" s="39">
        <v>49</v>
      </c>
      <c r="R81" s="39">
        <v>55</v>
      </c>
      <c r="S81" s="39">
        <v>193</v>
      </c>
      <c r="T81" s="39">
        <v>1</v>
      </c>
      <c r="U81" s="39" t="s">
        <v>1</v>
      </c>
      <c r="V81" s="39" t="s">
        <v>2</v>
      </c>
      <c r="X81" s="9"/>
    </row>
    <row r="82" spans="1:24">
      <c r="A82" s="36" t="s">
        <v>187</v>
      </c>
      <c r="C82" s="49">
        <f t="shared" si="10"/>
        <v>180</v>
      </c>
      <c r="D82" s="56" t="s">
        <v>199</v>
      </c>
      <c r="E82" s="51">
        <f t="shared" si="9"/>
        <v>40</v>
      </c>
      <c r="F82" s="57">
        <f t="shared" si="7"/>
        <v>60595</v>
      </c>
      <c r="G82" s="39" t="str">
        <f t="shared" si="8"/>
        <v>2017210</v>
      </c>
      <c r="H82" s="39">
        <v>15</v>
      </c>
      <c r="L82" s="39" t="s">
        <v>0</v>
      </c>
      <c r="M82" s="39">
        <v>2017</v>
      </c>
      <c r="N82" s="39">
        <v>2</v>
      </c>
      <c r="O82" s="39">
        <v>10</v>
      </c>
      <c r="P82" s="39">
        <v>16</v>
      </c>
      <c r="Q82" s="39">
        <v>49</v>
      </c>
      <c r="R82" s="39">
        <v>55</v>
      </c>
      <c r="S82" s="39">
        <v>248</v>
      </c>
      <c r="T82" s="39">
        <v>1</v>
      </c>
      <c r="U82" s="39" t="s">
        <v>1</v>
      </c>
      <c r="V82" s="39" t="s">
        <v>2</v>
      </c>
    </row>
    <row r="83" spans="1:24">
      <c r="A83" s="36" t="s">
        <v>187</v>
      </c>
      <c r="C83" s="49">
        <f t="shared" si="10"/>
        <v>180</v>
      </c>
      <c r="D83" s="56" t="s">
        <v>199</v>
      </c>
      <c r="E83" s="51">
        <f t="shared" si="9"/>
        <v>40</v>
      </c>
      <c r="F83" s="57">
        <f t="shared" si="7"/>
        <v>60595</v>
      </c>
      <c r="G83" s="39" t="str">
        <f t="shared" si="8"/>
        <v>2017210</v>
      </c>
      <c r="H83" s="39">
        <v>0</v>
      </c>
      <c r="L83" s="39" t="s">
        <v>4</v>
      </c>
      <c r="M83" s="39">
        <v>2017</v>
      </c>
      <c r="N83" s="39">
        <v>2</v>
      </c>
      <c r="O83" s="39">
        <v>10</v>
      </c>
      <c r="P83" s="39">
        <v>16</v>
      </c>
      <c r="Q83" s="39">
        <v>49</v>
      </c>
      <c r="R83" s="39">
        <v>55</v>
      </c>
      <c r="S83" s="39">
        <v>253</v>
      </c>
      <c r="T83" s="39">
        <v>1</v>
      </c>
      <c r="U83" s="39" t="s">
        <v>1</v>
      </c>
      <c r="V83" s="39" t="s">
        <v>2</v>
      </c>
    </row>
    <row r="84" spans="1:24">
      <c r="A84" s="36" t="s">
        <v>187</v>
      </c>
      <c r="C84" s="49">
        <f t="shared" si="10"/>
        <v>180</v>
      </c>
      <c r="D84" s="56" t="s">
        <v>199</v>
      </c>
      <c r="E84" s="51">
        <f t="shared" si="9"/>
        <v>40</v>
      </c>
      <c r="F84" s="57">
        <f t="shared" si="7"/>
        <v>60595</v>
      </c>
      <c r="G84" s="39" t="str">
        <f t="shared" si="8"/>
        <v>2017210</v>
      </c>
      <c r="H84" s="39">
        <v>0</v>
      </c>
      <c r="L84" s="39" t="s">
        <v>4</v>
      </c>
      <c r="M84" s="39">
        <v>2017</v>
      </c>
      <c r="N84" s="39">
        <v>2</v>
      </c>
      <c r="O84" s="39">
        <v>10</v>
      </c>
      <c r="P84" s="39">
        <v>16</v>
      </c>
      <c r="Q84" s="39">
        <v>49</v>
      </c>
      <c r="R84" s="39">
        <v>55</v>
      </c>
      <c r="S84" s="39">
        <v>257</v>
      </c>
      <c r="T84" s="39">
        <v>1</v>
      </c>
      <c r="U84" s="39" t="s">
        <v>1</v>
      </c>
      <c r="V84" s="39" t="s">
        <v>2</v>
      </c>
    </row>
    <row r="85" spans="1:24">
      <c r="A85" s="36" t="s">
        <v>187</v>
      </c>
      <c r="C85" s="49">
        <f t="shared" si="10"/>
        <v>180</v>
      </c>
      <c r="D85" s="56" t="s">
        <v>199</v>
      </c>
      <c r="E85" s="51">
        <f t="shared" si="9"/>
        <v>50</v>
      </c>
      <c r="F85" s="57">
        <f t="shared" si="7"/>
        <v>60595</v>
      </c>
      <c r="G85" s="39" t="str">
        <f t="shared" si="8"/>
        <v>2017210</v>
      </c>
      <c r="H85" s="39">
        <v>4</v>
      </c>
      <c r="L85" s="39" t="s">
        <v>0</v>
      </c>
      <c r="M85" s="39">
        <v>2017</v>
      </c>
      <c r="N85" s="39">
        <v>2</v>
      </c>
      <c r="O85" s="39">
        <v>10</v>
      </c>
      <c r="P85" s="39">
        <v>16</v>
      </c>
      <c r="Q85" s="39">
        <v>49</v>
      </c>
      <c r="R85" s="39">
        <v>55</v>
      </c>
      <c r="S85" s="39">
        <v>316</v>
      </c>
      <c r="T85" s="39">
        <v>1</v>
      </c>
      <c r="U85" s="39" t="s">
        <v>1</v>
      </c>
      <c r="V85" s="39" t="s">
        <v>2</v>
      </c>
    </row>
    <row r="86" spans="1:24">
      <c r="A86" s="36" t="s">
        <v>187</v>
      </c>
      <c r="C86" s="49">
        <f t="shared" si="10"/>
        <v>180</v>
      </c>
      <c r="D86" s="56" t="s">
        <v>199</v>
      </c>
      <c r="E86" s="51">
        <f t="shared" si="9"/>
        <v>60</v>
      </c>
      <c r="F86" s="57">
        <f t="shared" si="7"/>
        <v>60595</v>
      </c>
      <c r="G86" s="39" t="str">
        <f t="shared" si="8"/>
        <v>2017210</v>
      </c>
      <c r="H86" s="39">
        <v>11</v>
      </c>
      <c r="L86" s="39" t="s">
        <v>0</v>
      </c>
      <c r="M86" s="39">
        <v>2017</v>
      </c>
      <c r="N86" s="39">
        <v>2</v>
      </c>
      <c r="O86" s="39">
        <v>10</v>
      </c>
      <c r="P86" s="39">
        <v>16</v>
      </c>
      <c r="Q86" s="39">
        <v>49</v>
      </c>
      <c r="R86" s="39">
        <v>55</v>
      </c>
      <c r="S86" s="39">
        <v>409</v>
      </c>
      <c r="T86" s="39">
        <v>1</v>
      </c>
      <c r="U86" s="39" t="s">
        <v>1</v>
      </c>
      <c r="V86" s="39" t="s">
        <v>2</v>
      </c>
    </row>
    <row r="87" spans="1:24">
      <c r="A87" s="36" t="s">
        <v>187</v>
      </c>
      <c r="C87" s="49">
        <f t="shared" si="10"/>
        <v>180</v>
      </c>
      <c r="D87" s="56" t="s">
        <v>199</v>
      </c>
      <c r="E87" s="51">
        <f t="shared" si="9"/>
        <v>70</v>
      </c>
      <c r="F87" s="57">
        <f t="shared" si="7"/>
        <v>60595</v>
      </c>
      <c r="G87" s="39" t="str">
        <f t="shared" si="8"/>
        <v>2017210</v>
      </c>
      <c r="H87" s="39">
        <v>2</v>
      </c>
      <c r="L87" s="39" t="s">
        <v>0</v>
      </c>
      <c r="M87" s="39">
        <v>2017</v>
      </c>
      <c r="N87" s="39">
        <v>2</v>
      </c>
      <c r="O87" s="39">
        <v>10</v>
      </c>
      <c r="P87" s="39">
        <v>16</v>
      </c>
      <c r="Q87" s="39">
        <v>49</v>
      </c>
      <c r="R87" s="39">
        <v>55</v>
      </c>
      <c r="S87" s="39">
        <v>465</v>
      </c>
      <c r="T87" s="39">
        <v>1</v>
      </c>
      <c r="U87" s="39" t="s">
        <v>1</v>
      </c>
      <c r="V87" s="39" t="s">
        <v>2</v>
      </c>
    </row>
    <row r="88" spans="1:24">
      <c r="A88" s="36" t="s">
        <v>187</v>
      </c>
      <c r="C88" s="49">
        <f t="shared" si="10"/>
        <v>180</v>
      </c>
      <c r="D88" s="56" t="s">
        <v>199</v>
      </c>
      <c r="E88" s="51">
        <f t="shared" si="9"/>
        <v>80</v>
      </c>
      <c r="F88" s="57">
        <f t="shared" si="7"/>
        <v>60595</v>
      </c>
      <c r="G88" s="39" t="str">
        <f t="shared" si="8"/>
        <v>2017210</v>
      </c>
      <c r="H88" s="39">
        <v>1</v>
      </c>
      <c r="L88" s="39" t="s">
        <v>0</v>
      </c>
      <c r="M88" s="39">
        <v>2017</v>
      </c>
      <c r="N88" s="39">
        <v>2</v>
      </c>
      <c r="O88" s="39">
        <v>10</v>
      </c>
      <c r="P88" s="39">
        <v>16</v>
      </c>
      <c r="Q88" s="39">
        <v>49</v>
      </c>
      <c r="R88" s="39">
        <v>55</v>
      </c>
      <c r="S88" s="39">
        <v>487</v>
      </c>
      <c r="T88" s="39">
        <v>1</v>
      </c>
      <c r="U88" s="39" t="s">
        <v>1</v>
      </c>
      <c r="V88" s="39" t="s">
        <v>2</v>
      </c>
    </row>
    <row r="89" spans="1:24">
      <c r="A89" s="36" t="s">
        <v>187</v>
      </c>
      <c r="C89" s="49">
        <f t="shared" si="10"/>
        <v>180</v>
      </c>
      <c r="D89" s="56" t="s">
        <v>199</v>
      </c>
      <c r="E89" s="51">
        <f t="shared" si="9"/>
        <v>90</v>
      </c>
      <c r="F89" s="57">
        <f t="shared" si="7"/>
        <v>60595</v>
      </c>
      <c r="G89" s="39" t="str">
        <f t="shared" si="8"/>
        <v>2017210</v>
      </c>
      <c r="H89" s="39">
        <v>2</v>
      </c>
      <c r="L89" s="39" t="s">
        <v>0</v>
      </c>
      <c r="M89" s="39">
        <v>2017</v>
      </c>
      <c r="N89" s="39">
        <v>2</v>
      </c>
      <c r="O89" s="39">
        <v>10</v>
      </c>
      <c r="P89" s="39">
        <v>16</v>
      </c>
      <c r="Q89" s="39">
        <v>49</v>
      </c>
      <c r="R89" s="39">
        <v>55</v>
      </c>
      <c r="S89" s="39">
        <v>517</v>
      </c>
      <c r="T89" s="39">
        <v>1</v>
      </c>
      <c r="U89" s="39" t="s">
        <v>1</v>
      </c>
      <c r="V89" s="39" t="s">
        <v>2</v>
      </c>
    </row>
    <row r="90" spans="1:24">
      <c r="A90" s="36" t="s">
        <v>187</v>
      </c>
      <c r="C90" s="49">
        <v>180</v>
      </c>
      <c r="D90" s="56" t="s">
        <v>199</v>
      </c>
      <c r="E90" s="51">
        <v>100</v>
      </c>
      <c r="F90" s="57"/>
      <c r="L90" s="39" t="s">
        <v>0</v>
      </c>
      <c r="U90" s="39" t="s">
        <v>1</v>
      </c>
    </row>
    <row r="91" spans="1:24">
      <c r="A91" s="36" t="s">
        <v>187</v>
      </c>
      <c r="C91" s="49">
        <v>180</v>
      </c>
      <c r="D91" s="56" t="s">
        <v>199</v>
      </c>
      <c r="E91" s="51">
        <v>110</v>
      </c>
      <c r="F91" s="57"/>
      <c r="L91" s="39" t="s">
        <v>0</v>
      </c>
      <c r="U91" s="39" t="s">
        <v>1</v>
      </c>
    </row>
    <row r="92" spans="1:24">
      <c r="C92" s="49">
        <f>IF(F92=F89,C89,IF(F92=(F89+10),C89,(C89+10)))</f>
        <v>190</v>
      </c>
      <c r="D92" s="58" t="s">
        <v>200</v>
      </c>
      <c r="E92" s="51">
        <f>IF(C89=C92,IF(AND(L92&lt;&gt;"M",L92&lt;&gt;"m-up"),E89+10,E89),10)</f>
        <v>10</v>
      </c>
      <c r="F92" s="52">
        <f t="shared" si="7"/>
        <v>60721</v>
      </c>
      <c r="G92" s="53" t="str">
        <f t="shared" si="8"/>
        <v>2017210</v>
      </c>
      <c r="H92" s="53">
        <v>246</v>
      </c>
      <c r="I92" s="53"/>
      <c r="J92" s="53"/>
      <c r="K92" s="53"/>
      <c r="L92" s="53" t="s">
        <v>0</v>
      </c>
      <c r="M92" s="53">
        <v>2017</v>
      </c>
      <c r="N92" s="53">
        <v>2</v>
      </c>
      <c r="O92" s="53">
        <v>10</v>
      </c>
      <c r="P92" s="53">
        <v>16</v>
      </c>
      <c r="Q92" s="53">
        <v>52</v>
      </c>
      <c r="R92" s="53">
        <v>1</v>
      </c>
      <c r="S92" s="53">
        <v>443</v>
      </c>
      <c r="T92" s="53">
        <v>1</v>
      </c>
      <c r="U92" s="53" t="s">
        <v>1</v>
      </c>
      <c r="V92" s="53" t="s">
        <v>2</v>
      </c>
      <c r="W92" s="53"/>
      <c r="X92" s="54"/>
    </row>
    <row r="93" spans="1:24">
      <c r="C93" s="49">
        <f t="shared" si="10"/>
        <v>190</v>
      </c>
      <c r="D93" s="56" t="s">
        <v>200</v>
      </c>
      <c r="E93" s="51">
        <f t="shared" si="9"/>
        <v>20</v>
      </c>
      <c r="F93" s="57">
        <f t="shared" si="7"/>
        <v>60721</v>
      </c>
      <c r="G93" s="39" t="str">
        <f t="shared" si="8"/>
        <v>2017210</v>
      </c>
      <c r="H93" s="39">
        <v>21</v>
      </c>
      <c r="L93" s="39" t="s">
        <v>0</v>
      </c>
      <c r="M93" s="39">
        <v>2017</v>
      </c>
      <c r="N93" s="39">
        <v>2</v>
      </c>
      <c r="O93" s="39">
        <v>10</v>
      </c>
      <c r="P93" s="39">
        <v>16</v>
      </c>
      <c r="Q93" s="39">
        <v>52</v>
      </c>
      <c r="R93" s="39">
        <v>1</v>
      </c>
      <c r="S93" s="39">
        <v>866</v>
      </c>
      <c r="T93" s="39">
        <v>2</v>
      </c>
      <c r="U93" s="39" t="s">
        <v>1</v>
      </c>
      <c r="V93" s="39" t="s">
        <v>2</v>
      </c>
      <c r="X93" s="40" t="s">
        <v>7</v>
      </c>
    </row>
    <row r="94" spans="1:24">
      <c r="C94" s="49">
        <f t="shared" si="10"/>
        <v>190</v>
      </c>
      <c r="D94" s="56" t="s">
        <v>200</v>
      </c>
      <c r="E94" s="51">
        <f t="shared" si="9"/>
        <v>20</v>
      </c>
      <c r="F94" s="57">
        <f t="shared" si="7"/>
        <v>60721</v>
      </c>
      <c r="G94" s="39" t="str">
        <f t="shared" si="8"/>
        <v>2017210</v>
      </c>
      <c r="H94" s="39">
        <v>0</v>
      </c>
      <c r="L94" s="39" t="s">
        <v>4</v>
      </c>
      <c r="M94" s="39">
        <v>2017</v>
      </c>
      <c r="N94" s="39">
        <v>2</v>
      </c>
      <c r="O94" s="39">
        <v>10</v>
      </c>
      <c r="P94" s="39">
        <v>16</v>
      </c>
      <c r="Q94" s="39">
        <v>52</v>
      </c>
      <c r="R94" s="39">
        <v>1</v>
      </c>
      <c r="S94" s="39">
        <v>873</v>
      </c>
      <c r="T94" s="39">
        <v>2</v>
      </c>
      <c r="U94" s="39" t="s">
        <v>1</v>
      </c>
      <c r="V94" s="39" t="s">
        <v>2</v>
      </c>
    </row>
    <row r="95" spans="1:24">
      <c r="C95" s="49">
        <f t="shared" si="10"/>
        <v>190</v>
      </c>
      <c r="D95" s="56" t="s">
        <v>200</v>
      </c>
      <c r="E95" s="51">
        <f t="shared" si="9"/>
        <v>30</v>
      </c>
      <c r="F95" s="57">
        <f t="shared" si="7"/>
        <v>60721</v>
      </c>
      <c r="G95" s="39" t="str">
        <f t="shared" si="8"/>
        <v>2017210</v>
      </c>
      <c r="H95" s="39">
        <v>7</v>
      </c>
      <c r="L95" s="39" t="s">
        <v>0</v>
      </c>
      <c r="M95" s="39">
        <v>2017</v>
      </c>
      <c r="N95" s="39">
        <v>2</v>
      </c>
      <c r="O95" s="39">
        <v>10</v>
      </c>
      <c r="P95" s="39">
        <v>16</v>
      </c>
      <c r="Q95" s="39">
        <v>52</v>
      </c>
      <c r="R95" s="39">
        <v>1</v>
      </c>
      <c r="S95" s="39">
        <v>991</v>
      </c>
      <c r="T95" s="39">
        <v>2</v>
      </c>
      <c r="U95" s="39" t="s">
        <v>1</v>
      </c>
      <c r="V95" s="39" t="s">
        <v>2</v>
      </c>
    </row>
    <row r="96" spans="1:24">
      <c r="C96" s="49">
        <f t="shared" si="10"/>
        <v>200</v>
      </c>
      <c r="D96" s="56" t="s">
        <v>200</v>
      </c>
      <c r="E96" s="51">
        <f t="shared" si="9"/>
        <v>10</v>
      </c>
      <c r="F96" s="57">
        <f t="shared" si="7"/>
        <v>60722</v>
      </c>
      <c r="G96" s="39" t="str">
        <f t="shared" si="8"/>
        <v>2017210</v>
      </c>
      <c r="H96" s="39">
        <v>1</v>
      </c>
      <c r="L96" s="39" t="s">
        <v>0</v>
      </c>
      <c r="M96" s="39">
        <v>2017</v>
      </c>
      <c r="N96" s="39">
        <v>2</v>
      </c>
      <c r="O96" s="39">
        <v>10</v>
      </c>
      <c r="P96" s="39">
        <v>16</v>
      </c>
      <c r="Q96" s="39">
        <v>52</v>
      </c>
      <c r="R96" s="39">
        <v>2</v>
      </c>
      <c r="S96" s="39">
        <v>35</v>
      </c>
      <c r="T96" s="39">
        <v>2</v>
      </c>
      <c r="U96" s="39" t="s">
        <v>1</v>
      </c>
      <c r="V96" s="39" t="s">
        <v>2</v>
      </c>
    </row>
    <row r="97" spans="3:24">
      <c r="C97" s="49">
        <f t="shared" si="10"/>
        <v>200</v>
      </c>
      <c r="D97" s="56" t="s">
        <v>200</v>
      </c>
      <c r="E97" s="51">
        <f t="shared" si="9"/>
        <v>20</v>
      </c>
      <c r="F97" s="57">
        <f t="shared" si="7"/>
        <v>60722</v>
      </c>
      <c r="G97" s="39" t="str">
        <f t="shared" si="8"/>
        <v>2017210</v>
      </c>
      <c r="H97" s="39">
        <v>24</v>
      </c>
      <c r="L97" s="39" t="s">
        <v>0</v>
      </c>
      <c r="M97" s="39">
        <v>2017</v>
      </c>
      <c r="N97" s="39">
        <v>2</v>
      </c>
      <c r="O97" s="39">
        <v>10</v>
      </c>
      <c r="P97" s="39">
        <v>16</v>
      </c>
      <c r="Q97" s="39">
        <v>52</v>
      </c>
      <c r="R97" s="39">
        <v>2</v>
      </c>
      <c r="S97" s="39">
        <v>78</v>
      </c>
      <c r="T97" s="39">
        <v>2</v>
      </c>
      <c r="U97" s="39" t="s">
        <v>1</v>
      </c>
      <c r="V97" s="39" t="s">
        <v>2</v>
      </c>
    </row>
    <row r="98" spans="3:24">
      <c r="C98" s="49">
        <f t="shared" si="10"/>
        <v>200</v>
      </c>
      <c r="D98" s="56" t="s">
        <v>200</v>
      </c>
      <c r="E98" s="51">
        <f t="shared" si="9"/>
        <v>30</v>
      </c>
      <c r="F98" s="57">
        <f t="shared" si="7"/>
        <v>60722</v>
      </c>
      <c r="G98" s="39" t="str">
        <f t="shared" si="8"/>
        <v>2017210</v>
      </c>
      <c r="H98" s="39">
        <v>2</v>
      </c>
      <c r="L98" s="39" t="s">
        <v>0</v>
      </c>
      <c r="M98" s="39">
        <v>2017</v>
      </c>
      <c r="N98" s="39">
        <v>2</v>
      </c>
      <c r="O98" s="39">
        <v>10</v>
      </c>
      <c r="P98" s="39">
        <v>16</v>
      </c>
      <c r="Q98" s="39">
        <v>52</v>
      </c>
      <c r="R98" s="39">
        <v>2</v>
      </c>
      <c r="S98" s="39">
        <v>175</v>
      </c>
      <c r="T98" s="39">
        <v>2</v>
      </c>
      <c r="U98" s="39" t="s">
        <v>1</v>
      </c>
      <c r="V98" s="39" t="s">
        <v>2</v>
      </c>
    </row>
    <row r="99" spans="3:24">
      <c r="C99" s="49">
        <f t="shared" si="10"/>
        <v>200</v>
      </c>
      <c r="D99" s="56" t="s">
        <v>200</v>
      </c>
      <c r="E99" s="51">
        <f t="shared" si="9"/>
        <v>40</v>
      </c>
      <c r="F99" s="57">
        <f t="shared" si="7"/>
        <v>60722</v>
      </c>
      <c r="G99" s="39" t="str">
        <f t="shared" si="8"/>
        <v>2017210</v>
      </c>
      <c r="H99" s="39">
        <v>22</v>
      </c>
      <c r="L99" s="39" t="s">
        <v>0</v>
      </c>
      <c r="M99" s="39">
        <v>2017</v>
      </c>
      <c r="N99" s="39">
        <v>2</v>
      </c>
      <c r="O99" s="39">
        <v>10</v>
      </c>
      <c r="P99" s="39">
        <v>16</v>
      </c>
      <c r="Q99" s="39">
        <v>52</v>
      </c>
      <c r="R99" s="39">
        <v>2</v>
      </c>
      <c r="S99" s="39">
        <v>247</v>
      </c>
      <c r="T99" s="39">
        <v>2</v>
      </c>
      <c r="U99" s="39" t="s">
        <v>1</v>
      </c>
      <c r="V99" s="39" t="s">
        <v>2</v>
      </c>
    </row>
    <row r="100" spans="3:24">
      <c r="C100" s="49">
        <f t="shared" si="10"/>
        <v>200</v>
      </c>
      <c r="D100" s="56" t="s">
        <v>200</v>
      </c>
      <c r="E100" s="51">
        <f t="shared" si="9"/>
        <v>50</v>
      </c>
      <c r="F100" s="57">
        <f t="shared" si="7"/>
        <v>60722</v>
      </c>
      <c r="G100" s="39" t="str">
        <f t="shared" si="8"/>
        <v>2017210</v>
      </c>
      <c r="H100" s="39">
        <v>2</v>
      </c>
      <c r="L100" s="39" t="s">
        <v>0</v>
      </c>
      <c r="M100" s="39">
        <v>2017</v>
      </c>
      <c r="N100" s="39">
        <v>2</v>
      </c>
      <c r="O100" s="39">
        <v>10</v>
      </c>
      <c r="P100" s="39">
        <v>16</v>
      </c>
      <c r="Q100" s="39">
        <v>52</v>
      </c>
      <c r="R100" s="39">
        <v>2</v>
      </c>
      <c r="S100" s="39">
        <v>363</v>
      </c>
      <c r="T100" s="39">
        <v>2</v>
      </c>
      <c r="U100" s="39" t="s">
        <v>1</v>
      </c>
      <c r="V100" s="39" t="s">
        <v>2</v>
      </c>
    </row>
    <row r="101" spans="3:24">
      <c r="C101" s="49">
        <f t="shared" si="10"/>
        <v>210</v>
      </c>
      <c r="D101" s="58" t="s">
        <v>201</v>
      </c>
      <c r="E101" s="51">
        <f t="shared" si="9"/>
        <v>10</v>
      </c>
      <c r="F101" s="52">
        <f t="shared" si="7"/>
        <v>60832</v>
      </c>
      <c r="G101" s="53" t="str">
        <f t="shared" si="8"/>
        <v>2017210</v>
      </c>
      <c r="H101" s="53">
        <v>5</v>
      </c>
      <c r="I101" s="53"/>
      <c r="J101" s="53"/>
      <c r="K101" s="53"/>
      <c r="L101" s="53" t="s">
        <v>0</v>
      </c>
      <c r="M101" s="53">
        <v>2017</v>
      </c>
      <c r="N101" s="53">
        <v>2</v>
      </c>
      <c r="O101" s="53">
        <v>10</v>
      </c>
      <c r="P101" s="53">
        <v>16</v>
      </c>
      <c r="Q101" s="53">
        <v>53</v>
      </c>
      <c r="R101" s="53">
        <v>52</v>
      </c>
      <c r="S101" s="53">
        <v>495</v>
      </c>
      <c r="T101" s="53">
        <v>1</v>
      </c>
      <c r="U101" s="53" t="s">
        <v>1</v>
      </c>
      <c r="V101" s="53" t="s">
        <v>2</v>
      </c>
      <c r="W101" s="53"/>
      <c r="X101" s="54"/>
    </row>
    <row r="102" spans="3:24">
      <c r="C102" s="49">
        <f t="shared" si="10"/>
        <v>220</v>
      </c>
      <c r="D102" s="56" t="s">
        <v>201</v>
      </c>
      <c r="E102" s="51">
        <f t="shared" si="9"/>
        <v>10</v>
      </c>
      <c r="F102" s="57">
        <f t="shared" si="7"/>
        <v>60833</v>
      </c>
      <c r="G102" s="39" t="str">
        <f t="shared" si="8"/>
        <v>2017210</v>
      </c>
      <c r="H102" s="39">
        <v>12</v>
      </c>
      <c r="L102" s="39" t="s">
        <v>0</v>
      </c>
      <c r="M102" s="39">
        <v>2017</v>
      </c>
      <c r="N102" s="39">
        <v>2</v>
      </c>
      <c r="O102" s="39">
        <v>10</v>
      </c>
      <c r="P102" s="39">
        <v>16</v>
      </c>
      <c r="Q102" s="39">
        <v>53</v>
      </c>
      <c r="R102" s="39">
        <v>53</v>
      </c>
      <c r="S102" s="39">
        <v>556</v>
      </c>
      <c r="T102" s="39">
        <v>2</v>
      </c>
      <c r="U102" s="39" t="s">
        <v>1</v>
      </c>
      <c r="V102" s="39" t="s">
        <v>2</v>
      </c>
    </row>
    <row r="103" spans="3:24">
      <c r="C103" s="49">
        <f t="shared" si="10"/>
        <v>230</v>
      </c>
      <c r="D103" s="58" t="s">
        <v>202</v>
      </c>
      <c r="E103" s="51">
        <f t="shared" si="9"/>
        <v>10</v>
      </c>
      <c r="F103" s="52">
        <f t="shared" si="7"/>
        <v>61032</v>
      </c>
      <c r="G103" s="53" t="str">
        <f t="shared" si="8"/>
        <v>2017210</v>
      </c>
      <c r="H103" s="53">
        <v>11</v>
      </c>
      <c r="I103" s="53"/>
      <c r="J103" s="53"/>
      <c r="K103" s="53"/>
      <c r="L103" s="53" t="s">
        <v>0</v>
      </c>
      <c r="M103" s="53">
        <v>2017</v>
      </c>
      <c r="N103" s="53">
        <v>2</v>
      </c>
      <c r="O103" s="53">
        <v>10</v>
      </c>
      <c r="P103" s="53">
        <v>16</v>
      </c>
      <c r="Q103" s="53">
        <v>57</v>
      </c>
      <c r="R103" s="53">
        <v>12</v>
      </c>
      <c r="S103" s="53">
        <v>857</v>
      </c>
      <c r="T103" s="53">
        <v>1</v>
      </c>
      <c r="U103" s="53" t="s">
        <v>1</v>
      </c>
      <c r="V103" s="53" t="s">
        <v>2</v>
      </c>
      <c r="W103" s="53"/>
      <c r="X103" s="40" t="s">
        <v>203</v>
      </c>
    </row>
    <row r="104" spans="3:24">
      <c r="C104" s="49">
        <f t="shared" si="10"/>
        <v>240</v>
      </c>
      <c r="D104" s="56" t="s">
        <v>202</v>
      </c>
      <c r="E104" s="51">
        <f t="shared" si="9"/>
        <v>10</v>
      </c>
      <c r="F104" s="57">
        <f t="shared" ref="F104:F135" si="11">R104+(Q104*60)+(P104*3600)</f>
        <v>61033</v>
      </c>
      <c r="G104" s="39" t="str">
        <f t="shared" ref="G104:G135" si="12">CONCATENATE(M104,N104,O104)</f>
        <v>2017210</v>
      </c>
      <c r="H104" s="39">
        <v>35</v>
      </c>
      <c r="L104" s="39" t="s">
        <v>0</v>
      </c>
      <c r="M104" s="39">
        <v>2017</v>
      </c>
      <c r="N104" s="39">
        <v>2</v>
      </c>
      <c r="O104" s="39">
        <v>10</v>
      </c>
      <c r="P104" s="39">
        <v>16</v>
      </c>
      <c r="Q104" s="39">
        <v>57</v>
      </c>
      <c r="R104" s="39">
        <v>13</v>
      </c>
      <c r="S104" s="39">
        <v>43</v>
      </c>
      <c r="T104" s="39">
        <v>2</v>
      </c>
      <c r="U104" s="39" t="s">
        <v>1</v>
      </c>
      <c r="V104" s="39" t="s">
        <v>2</v>
      </c>
    </row>
    <row r="105" spans="3:24">
      <c r="C105" s="49">
        <f t="shared" si="10"/>
        <v>240</v>
      </c>
      <c r="D105" s="56" t="s">
        <v>202</v>
      </c>
      <c r="E105" s="51">
        <f t="shared" ref="E105:E136" si="13">IF(C104=C105,IF(AND(L105&lt;&gt;"M",L105&lt;&gt;"m-up"),E104+10,E104),10)</f>
        <v>20</v>
      </c>
      <c r="F105" s="57">
        <f t="shared" si="11"/>
        <v>61033</v>
      </c>
      <c r="G105" s="39" t="str">
        <f t="shared" si="12"/>
        <v>2017210</v>
      </c>
      <c r="H105" s="39">
        <v>15</v>
      </c>
      <c r="L105" s="39" t="s">
        <v>0</v>
      </c>
      <c r="M105" s="39">
        <v>2017</v>
      </c>
      <c r="N105" s="39">
        <v>2</v>
      </c>
      <c r="O105" s="39">
        <v>10</v>
      </c>
      <c r="P105" s="39">
        <v>16</v>
      </c>
      <c r="Q105" s="39">
        <v>57</v>
      </c>
      <c r="R105" s="39">
        <v>13</v>
      </c>
      <c r="S105" s="39">
        <v>204</v>
      </c>
      <c r="T105" s="39">
        <v>2</v>
      </c>
      <c r="U105" s="39" t="s">
        <v>1</v>
      </c>
      <c r="V105" s="39" t="s">
        <v>2</v>
      </c>
    </row>
    <row r="106" spans="3:24">
      <c r="C106" s="49">
        <f t="shared" si="10"/>
        <v>240</v>
      </c>
      <c r="D106" s="56" t="s">
        <v>202</v>
      </c>
      <c r="E106" s="51">
        <f t="shared" si="13"/>
        <v>30</v>
      </c>
      <c r="F106" s="57">
        <f t="shared" si="11"/>
        <v>61033</v>
      </c>
      <c r="G106" s="39" t="str">
        <f t="shared" si="12"/>
        <v>2017210</v>
      </c>
      <c r="H106" s="39">
        <v>44</v>
      </c>
      <c r="L106" s="39" t="s">
        <v>0</v>
      </c>
      <c r="M106" s="39">
        <v>2017</v>
      </c>
      <c r="N106" s="39">
        <v>2</v>
      </c>
      <c r="O106" s="39">
        <v>10</v>
      </c>
      <c r="P106" s="39">
        <v>16</v>
      </c>
      <c r="Q106" s="39">
        <v>57</v>
      </c>
      <c r="R106" s="39">
        <v>13</v>
      </c>
      <c r="S106" s="39">
        <v>274</v>
      </c>
      <c r="T106" s="39">
        <v>2</v>
      </c>
      <c r="U106" s="39" t="s">
        <v>1</v>
      </c>
      <c r="V106" s="39" t="s">
        <v>2</v>
      </c>
    </row>
    <row r="107" spans="3:24">
      <c r="C107" s="49">
        <f t="shared" si="10"/>
        <v>240</v>
      </c>
      <c r="D107" s="56" t="s">
        <v>202</v>
      </c>
      <c r="E107" s="51">
        <f t="shared" si="13"/>
        <v>40</v>
      </c>
      <c r="F107" s="57">
        <f t="shared" si="11"/>
        <v>61033</v>
      </c>
      <c r="G107" s="39" t="str">
        <f t="shared" si="12"/>
        <v>2017210</v>
      </c>
      <c r="H107" s="39">
        <v>52</v>
      </c>
      <c r="L107" s="39" t="s">
        <v>0</v>
      </c>
      <c r="M107" s="39">
        <v>2017</v>
      </c>
      <c r="N107" s="39">
        <v>2</v>
      </c>
      <c r="O107" s="39">
        <v>10</v>
      </c>
      <c r="P107" s="39">
        <v>16</v>
      </c>
      <c r="Q107" s="39">
        <v>57</v>
      </c>
      <c r="R107" s="39">
        <v>13</v>
      </c>
      <c r="S107" s="39">
        <v>454</v>
      </c>
      <c r="T107" s="39">
        <v>2</v>
      </c>
      <c r="U107" s="39" t="s">
        <v>1</v>
      </c>
      <c r="V107" s="39" t="s">
        <v>2</v>
      </c>
    </row>
    <row r="108" spans="3:24">
      <c r="C108" s="49">
        <f t="shared" si="10"/>
        <v>250</v>
      </c>
      <c r="D108" s="58" t="s">
        <v>204</v>
      </c>
      <c r="E108" s="51">
        <f t="shared" si="13"/>
        <v>10</v>
      </c>
      <c r="F108" s="52">
        <f t="shared" si="11"/>
        <v>61062</v>
      </c>
      <c r="G108" s="53" t="str">
        <f t="shared" si="12"/>
        <v>2017210</v>
      </c>
      <c r="H108" s="53">
        <v>20</v>
      </c>
      <c r="I108" s="53"/>
      <c r="J108" s="53"/>
      <c r="K108" s="53"/>
      <c r="L108" s="53" t="s">
        <v>0</v>
      </c>
      <c r="M108" s="53">
        <v>2017</v>
      </c>
      <c r="N108" s="53">
        <v>2</v>
      </c>
      <c r="O108" s="53">
        <v>10</v>
      </c>
      <c r="P108" s="53">
        <v>16</v>
      </c>
      <c r="Q108" s="53">
        <v>57</v>
      </c>
      <c r="R108" s="53">
        <v>42</v>
      </c>
      <c r="S108" s="53">
        <v>954</v>
      </c>
      <c r="T108" s="53">
        <v>1</v>
      </c>
      <c r="U108" s="53" t="s">
        <v>1</v>
      </c>
      <c r="V108" s="53" t="s">
        <v>2</v>
      </c>
      <c r="W108" s="53"/>
      <c r="X108" s="54"/>
    </row>
    <row r="109" spans="3:24">
      <c r="C109" s="49">
        <f t="shared" si="10"/>
        <v>260</v>
      </c>
      <c r="D109" s="56" t="s">
        <v>204</v>
      </c>
      <c r="E109" s="51">
        <f t="shared" si="13"/>
        <v>10</v>
      </c>
      <c r="F109" s="57">
        <f t="shared" si="11"/>
        <v>61063</v>
      </c>
      <c r="G109" s="39" t="str">
        <f t="shared" si="12"/>
        <v>2017210</v>
      </c>
      <c r="H109" s="39">
        <v>26</v>
      </c>
      <c r="L109" s="39" t="s">
        <v>0</v>
      </c>
      <c r="M109" s="39">
        <v>2017</v>
      </c>
      <c r="N109" s="39">
        <v>2</v>
      </c>
      <c r="O109" s="39">
        <v>10</v>
      </c>
      <c r="P109" s="39">
        <v>16</v>
      </c>
      <c r="Q109" s="39">
        <v>57</v>
      </c>
      <c r="R109" s="39">
        <v>43</v>
      </c>
      <c r="S109" s="39">
        <v>55</v>
      </c>
      <c r="T109" s="39">
        <v>1</v>
      </c>
      <c r="U109" s="39" t="s">
        <v>1</v>
      </c>
      <c r="V109" s="39" t="s">
        <v>2</v>
      </c>
    </row>
    <row r="110" spans="3:24">
      <c r="C110" s="49">
        <f t="shared" si="10"/>
        <v>260</v>
      </c>
      <c r="D110" s="56" t="s">
        <v>204</v>
      </c>
      <c r="E110" s="51">
        <f t="shared" si="13"/>
        <v>20</v>
      </c>
      <c r="F110" s="57">
        <f t="shared" si="11"/>
        <v>61063</v>
      </c>
      <c r="G110" s="39" t="str">
        <f t="shared" si="12"/>
        <v>2017210</v>
      </c>
      <c r="H110" s="39">
        <v>4</v>
      </c>
      <c r="L110" s="39" t="s">
        <v>0</v>
      </c>
      <c r="M110" s="39">
        <v>2017</v>
      </c>
      <c r="N110" s="39">
        <v>2</v>
      </c>
      <c r="O110" s="39">
        <v>10</v>
      </c>
      <c r="P110" s="39">
        <v>16</v>
      </c>
      <c r="Q110" s="39">
        <v>57</v>
      </c>
      <c r="R110" s="39">
        <v>43</v>
      </c>
      <c r="S110" s="39">
        <v>123</v>
      </c>
      <c r="T110" s="39">
        <v>1</v>
      </c>
      <c r="U110" s="39" t="s">
        <v>1</v>
      </c>
      <c r="V110" s="39" t="s">
        <v>2</v>
      </c>
    </row>
    <row r="111" spans="3:24">
      <c r="C111" s="49">
        <f t="shared" si="10"/>
        <v>270</v>
      </c>
      <c r="D111" s="58" t="s">
        <v>205</v>
      </c>
      <c r="E111" s="51">
        <f t="shared" si="13"/>
        <v>10</v>
      </c>
      <c r="F111" s="52">
        <f t="shared" si="11"/>
        <v>61125</v>
      </c>
      <c r="G111" s="53" t="str">
        <f t="shared" si="12"/>
        <v>2017210</v>
      </c>
      <c r="H111" s="53">
        <v>31</v>
      </c>
      <c r="I111" s="53"/>
      <c r="J111" s="53"/>
      <c r="K111" s="53"/>
      <c r="L111" s="53" t="s">
        <v>0</v>
      </c>
      <c r="M111" s="53">
        <v>2017</v>
      </c>
      <c r="N111" s="53">
        <v>2</v>
      </c>
      <c r="O111" s="53">
        <v>10</v>
      </c>
      <c r="P111" s="53">
        <v>16</v>
      </c>
      <c r="Q111" s="53">
        <v>58</v>
      </c>
      <c r="R111" s="53">
        <v>45</v>
      </c>
      <c r="S111" s="53">
        <v>552</v>
      </c>
      <c r="T111" s="53">
        <v>1</v>
      </c>
      <c r="U111" s="53" t="s">
        <v>1</v>
      </c>
      <c r="V111" s="53" t="s">
        <v>2</v>
      </c>
      <c r="W111" s="53"/>
      <c r="X111" s="60" t="s">
        <v>206</v>
      </c>
    </row>
    <row r="112" spans="3:24">
      <c r="C112" s="49">
        <f t="shared" si="10"/>
        <v>270</v>
      </c>
      <c r="D112" s="56" t="s">
        <v>205</v>
      </c>
      <c r="E112" s="51">
        <f t="shared" si="13"/>
        <v>20</v>
      </c>
      <c r="F112" s="57">
        <f t="shared" si="11"/>
        <v>61125</v>
      </c>
      <c r="G112" s="39" t="str">
        <f t="shared" si="12"/>
        <v>2017210</v>
      </c>
      <c r="H112" s="39">
        <v>10</v>
      </c>
      <c r="L112" s="39" t="s">
        <v>0</v>
      </c>
      <c r="M112" s="39">
        <v>2017</v>
      </c>
      <c r="N112" s="39">
        <v>2</v>
      </c>
      <c r="O112" s="39">
        <v>10</v>
      </c>
      <c r="P112" s="39">
        <v>16</v>
      </c>
      <c r="Q112" s="39">
        <v>58</v>
      </c>
      <c r="R112" s="39">
        <v>45</v>
      </c>
      <c r="S112" s="39">
        <v>711</v>
      </c>
      <c r="T112" s="39">
        <v>2</v>
      </c>
      <c r="U112" s="39" t="s">
        <v>1</v>
      </c>
      <c r="V112" s="39" t="s">
        <v>2</v>
      </c>
      <c r="X112" s="40" t="s">
        <v>8</v>
      </c>
    </row>
    <row r="113" spans="1:1024">
      <c r="C113" s="49">
        <f t="shared" si="10"/>
        <v>270</v>
      </c>
      <c r="D113" s="56" t="s">
        <v>205</v>
      </c>
      <c r="E113" s="51">
        <f t="shared" si="13"/>
        <v>30</v>
      </c>
      <c r="F113" s="57">
        <f t="shared" si="11"/>
        <v>61125</v>
      </c>
      <c r="G113" s="39" t="str">
        <f t="shared" si="12"/>
        <v>2017210</v>
      </c>
      <c r="H113" s="39">
        <v>6</v>
      </c>
      <c r="L113" s="39" t="s">
        <v>0</v>
      </c>
      <c r="M113" s="39">
        <v>2017</v>
      </c>
      <c r="N113" s="39">
        <v>2</v>
      </c>
      <c r="O113" s="39">
        <v>10</v>
      </c>
      <c r="P113" s="39">
        <v>16</v>
      </c>
      <c r="Q113" s="39">
        <v>58</v>
      </c>
      <c r="R113" s="39">
        <v>45</v>
      </c>
      <c r="S113" s="39">
        <v>789</v>
      </c>
      <c r="T113" s="39">
        <v>2</v>
      </c>
      <c r="U113" s="39" t="s">
        <v>1</v>
      </c>
      <c r="V113" s="39" t="s">
        <v>2</v>
      </c>
      <c r="Y113" s="66">
        <v>1</v>
      </c>
      <c r="Z113" s="67">
        <v>-26.214300000000001</v>
      </c>
      <c r="AA113" s="67">
        <v>28.159500000000001</v>
      </c>
      <c r="AB113" s="40">
        <v>-14</v>
      </c>
      <c r="AC113" s="68">
        <f>IF(Z113 &lt;&gt; "",111.3*DEGREES(ACOS(SIN(RADIANS(Z113))*SIN(RADIANS(-26.191612))+(COS(RADIANS(Z113))*COS(RADIANS(-26.191612))*COS(RADIANS(AA113-28.027021))))),"")</f>
        <v>13.468496659168476</v>
      </c>
    </row>
    <row r="114" spans="1:1024">
      <c r="C114" s="49">
        <f t="shared" si="10"/>
        <v>270</v>
      </c>
      <c r="D114" s="56" t="s">
        <v>205</v>
      </c>
      <c r="E114" s="51">
        <f t="shared" si="13"/>
        <v>40</v>
      </c>
      <c r="F114" s="57">
        <f t="shared" si="11"/>
        <v>61125</v>
      </c>
      <c r="G114" s="39" t="str">
        <f t="shared" si="12"/>
        <v>2017210</v>
      </c>
      <c r="H114" s="39">
        <v>0</v>
      </c>
      <c r="L114" s="39" t="s">
        <v>9</v>
      </c>
      <c r="M114" s="39">
        <v>2017</v>
      </c>
      <c r="N114" s="39">
        <v>2</v>
      </c>
      <c r="O114" s="39">
        <v>10</v>
      </c>
      <c r="P114" s="39">
        <v>16</v>
      </c>
      <c r="Q114" s="39">
        <v>58</v>
      </c>
      <c r="R114" s="39">
        <v>45</v>
      </c>
      <c r="S114" s="39">
        <v>837</v>
      </c>
      <c r="T114" s="39">
        <v>2</v>
      </c>
      <c r="U114" s="39" t="s">
        <v>1</v>
      </c>
      <c r="V114" s="39" t="s">
        <v>2</v>
      </c>
      <c r="X114" s="40" t="s">
        <v>207</v>
      </c>
    </row>
    <row r="115" spans="1:1024">
      <c r="C115" s="49">
        <f t="shared" si="10"/>
        <v>280</v>
      </c>
      <c r="D115" s="58" t="s">
        <v>208</v>
      </c>
      <c r="E115" s="51">
        <f t="shared" si="13"/>
        <v>10</v>
      </c>
      <c r="F115" s="52">
        <f t="shared" si="11"/>
        <v>61359</v>
      </c>
      <c r="G115" s="53" t="str">
        <f t="shared" si="12"/>
        <v>2017210</v>
      </c>
      <c r="H115" s="53">
        <v>263</v>
      </c>
      <c r="I115" s="53"/>
      <c r="J115" s="53"/>
      <c r="K115" s="53"/>
      <c r="L115" s="53" t="s">
        <v>0</v>
      </c>
      <c r="M115" s="53">
        <v>2017</v>
      </c>
      <c r="N115" s="53">
        <v>2</v>
      </c>
      <c r="O115" s="53">
        <v>10</v>
      </c>
      <c r="P115" s="53">
        <v>17</v>
      </c>
      <c r="Q115" s="53">
        <v>2</v>
      </c>
      <c r="R115" s="53">
        <v>39</v>
      </c>
      <c r="S115" s="53">
        <v>323</v>
      </c>
      <c r="T115" s="53">
        <v>1</v>
      </c>
      <c r="U115" s="53" t="s">
        <v>1</v>
      </c>
      <c r="V115" s="53" t="s">
        <v>2</v>
      </c>
      <c r="W115" s="53"/>
      <c r="X115" s="54"/>
    </row>
    <row r="116" spans="1:1024">
      <c r="C116" s="49">
        <f t="shared" si="10"/>
        <v>280</v>
      </c>
      <c r="D116" s="56" t="s">
        <v>208</v>
      </c>
      <c r="E116" s="51">
        <f t="shared" si="13"/>
        <v>20</v>
      </c>
      <c r="F116" s="57">
        <f t="shared" si="11"/>
        <v>61359</v>
      </c>
      <c r="G116" s="39" t="str">
        <f t="shared" si="12"/>
        <v>2017210</v>
      </c>
      <c r="H116" s="39">
        <v>0</v>
      </c>
      <c r="L116" s="39" t="s">
        <v>10</v>
      </c>
      <c r="M116" s="39">
        <v>2017</v>
      </c>
      <c r="N116" s="39">
        <v>2</v>
      </c>
      <c r="O116" s="39">
        <v>10</v>
      </c>
      <c r="P116" s="39">
        <v>17</v>
      </c>
      <c r="Q116" s="39">
        <v>2</v>
      </c>
      <c r="R116" s="39">
        <v>39</v>
      </c>
      <c r="S116" s="39">
        <v>645</v>
      </c>
      <c r="T116" s="39">
        <v>0</v>
      </c>
      <c r="U116" s="39" t="s">
        <v>1</v>
      </c>
      <c r="V116" s="39" t="s">
        <v>2</v>
      </c>
    </row>
    <row r="117" spans="1:1024">
      <c r="C117" s="49">
        <f t="shared" si="10"/>
        <v>290</v>
      </c>
      <c r="D117" s="58" t="s">
        <v>209</v>
      </c>
      <c r="E117" s="51">
        <f t="shared" si="13"/>
        <v>10</v>
      </c>
      <c r="F117" s="52">
        <f t="shared" si="11"/>
        <v>50208</v>
      </c>
      <c r="G117" s="53" t="str">
        <f t="shared" si="12"/>
        <v>201732</v>
      </c>
      <c r="H117" s="53">
        <v>17</v>
      </c>
      <c r="I117" s="53"/>
      <c r="J117" s="53"/>
      <c r="K117" s="53"/>
      <c r="L117" s="53" t="s">
        <v>0</v>
      </c>
      <c r="M117" s="53">
        <v>2017</v>
      </c>
      <c r="N117" s="53">
        <v>3</v>
      </c>
      <c r="O117" s="53">
        <v>2</v>
      </c>
      <c r="P117" s="53">
        <v>13</v>
      </c>
      <c r="Q117" s="53">
        <v>56</v>
      </c>
      <c r="R117" s="53">
        <v>48</v>
      </c>
      <c r="S117" s="53">
        <v>324</v>
      </c>
      <c r="T117" s="53">
        <v>1</v>
      </c>
      <c r="U117" s="53" t="s">
        <v>1</v>
      </c>
      <c r="V117" s="53" t="s">
        <v>2</v>
      </c>
      <c r="W117" s="53"/>
      <c r="X117" s="54"/>
    </row>
    <row r="118" spans="1:1024">
      <c r="C118" s="49">
        <f t="shared" si="10"/>
        <v>300</v>
      </c>
      <c r="D118" s="58"/>
      <c r="E118" s="51">
        <f t="shared" si="13"/>
        <v>10</v>
      </c>
      <c r="F118" s="52">
        <f t="shared" si="11"/>
        <v>50603</v>
      </c>
      <c r="G118" s="53" t="str">
        <f t="shared" si="12"/>
        <v>201732</v>
      </c>
      <c r="H118" s="53">
        <v>5</v>
      </c>
      <c r="I118" s="53"/>
      <c r="J118" s="53"/>
      <c r="K118" s="53"/>
      <c r="L118" s="53" t="s">
        <v>0</v>
      </c>
      <c r="M118" s="53">
        <v>2017</v>
      </c>
      <c r="N118" s="53">
        <v>3</v>
      </c>
      <c r="O118" s="53">
        <v>2</v>
      </c>
      <c r="P118" s="53">
        <v>14</v>
      </c>
      <c r="Q118" s="53">
        <v>3</v>
      </c>
      <c r="R118" s="53">
        <v>23</v>
      </c>
      <c r="S118" s="53">
        <v>846</v>
      </c>
      <c r="T118" s="53">
        <v>1</v>
      </c>
      <c r="U118" s="53" t="s">
        <v>1</v>
      </c>
      <c r="V118" s="53" t="s">
        <v>2</v>
      </c>
      <c r="W118" s="53"/>
      <c r="X118" s="54" t="s">
        <v>12</v>
      </c>
    </row>
    <row r="119" spans="1:1024">
      <c r="C119" s="49">
        <f t="shared" si="10"/>
        <v>310</v>
      </c>
      <c r="D119" s="58" t="s">
        <v>210</v>
      </c>
      <c r="E119" s="51">
        <f t="shared" si="13"/>
        <v>10</v>
      </c>
      <c r="F119" s="52">
        <f t="shared" si="11"/>
        <v>43770</v>
      </c>
      <c r="G119" s="53" t="str">
        <f t="shared" si="12"/>
        <v>201746</v>
      </c>
      <c r="H119" s="53">
        <v>5</v>
      </c>
      <c r="I119" s="53"/>
      <c r="J119" s="53"/>
      <c r="K119" s="53"/>
      <c r="L119" s="53" t="s">
        <v>0</v>
      </c>
      <c r="M119" s="53">
        <v>2017</v>
      </c>
      <c r="N119" s="53">
        <v>4</v>
      </c>
      <c r="O119" s="53">
        <v>6</v>
      </c>
      <c r="P119" s="53">
        <v>12</v>
      </c>
      <c r="Q119" s="53">
        <v>9</v>
      </c>
      <c r="R119" s="53">
        <v>30</v>
      </c>
      <c r="S119" s="53">
        <v>610</v>
      </c>
      <c r="T119" s="53">
        <v>1</v>
      </c>
      <c r="U119" s="53" t="s">
        <v>1</v>
      </c>
      <c r="V119" s="53" t="s">
        <v>2</v>
      </c>
      <c r="W119" s="53"/>
      <c r="X119" s="54"/>
    </row>
    <row r="120" spans="1:1024">
      <c r="A120" s="69"/>
      <c r="B120" s="69"/>
      <c r="C120" s="49">
        <f t="shared" si="10"/>
        <v>320</v>
      </c>
      <c r="D120" s="70" t="s">
        <v>211</v>
      </c>
      <c r="E120" s="51">
        <f t="shared" si="13"/>
        <v>10</v>
      </c>
      <c r="F120" s="71">
        <f t="shared" si="11"/>
        <v>43881</v>
      </c>
      <c r="G120" s="71" t="str">
        <f t="shared" si="12"/>
        <v>201746</v>
      </c>
      <c r="H120" s="71"/>
      <c r="I120" s="71"/>
      <c r="J120" s="71"/>
      <c r="K120" s="71"/>
      <c r="L120" s="71" t="s">
        <v>0</v>
      </c>
      <c r="M120" s="71">
        <v>2017</v>
      </c>
      <c r="N120" s="71">
        <v>4</v>
      </c>
      <c r="O120" s="71">
        <v>6</v>
      </c>
      <c r="P120" s="71">
        <v>12</v>
      </c>
      <c r="Q120" s="71">
        <v>11</v>
      </c>
      <c r="R120" s="71">
        <v>21</v>
      </c>
      <c r="S120" s="71">
        <v>298</v>
      </c>
      <c r="T120" s="71"/>
      <c r="U120" s="71" t="s">
        <v>1</v>
      </c>
      <c r="V120" s="71" t="s">
        <v>3</v>
      </c>
      <c r="W120" s="71"/>
      <c r="X120" s="72"/>
      <c r="WK120" s="72"/>
      <c r="WL120" s="72"/>
      <c r="WM120" s="72"/>
      <c r="WN120" s="72"/>
      <c r="WO120" s="72"/>
      <c r="WP120" s="72"/>
      <c r="WQ120" s="72"/>
      <c r="WR120" s="72"/>
      <c r="WS120" s="72"/>
      <c r="WT120" s="72"/>
      <c r="WU120" s="72"/>
      <c r="WV120" s="72"/>
      <c r="WW120" s="72"/>
      <c r="WX120" s="72"/>
      <c r="WY120" s="72"/>
      <c r="WZ120" s="72"/>
      <c r="XA120" s="72"/>
      <c r="XB120" s="72"/>
      <c r="XC120" s="72"/>
      <c r="XD120" s="72"/>
      <c r="XE120" s="72"/>
      <c r="XF120" s="72"/>
      <c r="XG120" s="72"/>
      <c r="XH120" s="72"/>
      <c r="XI120" s="72"/>
      <c r="XJ120" s="72"/>
      <c r="XK120" s="72"/>
      <c r="XL120" s="72"/>
      <c r="XM120" s="72"/>
      <c r="XN120" s="72"/>
      <c r="XO120" s="72"/>
      <c r="XP120" s="72"/>
      <c r="XQ120" s="72"/>
      <c r="XR120" s="72"/>
      <c r="XS120" s="72"/>
      <c r="XT120" s="72"/>
      <c r="XU120" s="72"/>
      <c r="XV120" s="72"/>
      <c r="XW120" s="72"/>
      <c r="XX120" s="72"/>
      <c r="XY120" s="72"/>
      <c r="XZ120" s="72"/>
      <c r="YA120" s="72"/>
      <c r="YB120" s="72"/>
      <c r="YC120" s="72"/>
      <c r="YD120" s="72"/>
      <c r="YE120" s="72"/>
      <c r="YF120" s="72"/>
      <c r="YG120" s="72"/>
      <c r="YH120" s="72"/>
      <c r="YI120" s="72"/>
      <c r="YJ120" s="72"/>
      <c r="YK120" s="72"/>
      <c r="YL120" s="72"/>
      <c r="YM120" s="72"/>
      <c r="YN120" s="72"/>
      <c r="YO120" s="72"/>
      <c r="YP120" s="72"/>
      <c r="YQ120" s="72"/>
      <c r="YR120" s="72"/>
      <c r="YS120" s="72"/>
      <c r="YT120" s="72"/>
      <c r="YU120" s="72"/>
      <c r="YV120" s="72"/>
      <c r="YW120" s="72"/>
      <c r="YX120" s="72"/>
      <c r="YY120" s="72"/>
      <c r="YZ120" s="72"/>
      <c r="ZA120" s="72"/>
      <c r="ZB120" s="72"/>
      <c r="ZC120" s="72"/>
      <c r="ZD120" s="72"/>
      <c r="ZE120" s="72"/>
      <c r="ZF120" s="72"/>
      <c r="ZG120" s="72"/>
      <c r="ZH120" s="72"/>
      <c r="ZI120" s="72"/>
      <c r="ZJ120" s="72"/>
      <c r="ZK120" s="72"/>
      <c r="ZL120" s="72"/>
      <c r="ZM120" s="72"/>
      <c r="ZN120" s="72"/>
      <c r="ZO120" s="72"/>
      <c r="ZP120" s="72"/>
      <c r="ZQ120" s="72"/>
      <c r="ZR120" s="72"/>
      <c r="ZS120" s="72"/>
      <c r="ZT120" s="72"/>
      <c r="ZU120" s="72"/>
      <c r="ZV120" s="72"/>
      <c r="ZW120" s="72"/>
      <c r="ZX120" s="72"/>
      <c r="ZY120" s="72"/>
      <c r="ZZ120" s="72"/>
      <c r="AAA120" s="72"/>
      <c r="AAB120" s="72"/>
      <c r="AAC120" s="72"/>
      <c r="AAD120" s="72"/>
      <c r="AAE120" s="72"/>
      <c r="AAF120" s="72"/>
      <c r="AAG120" s="72"/>
      <c r="AAH120" s="72"/>
      <c r="AAI120" s="72"/>
      <c r="AAJ120" s="72"/>
      <c r="AAK120" s="72"/>
      <c r="AAL120" s="72"/>
      <c r="AAM120" s="72"/>
      <c r="AAN120" s="72"/>
      <c r="AAO120" s="72"/>
      <c r="AAP120" s="72"/>
      <c r="AAQ120" s="72"/>
      <c r="AAR120" s="72"/>
      <c r="AAS120" s="72"/>
      <c r="AAT120" s="72"/>
      <c r="AAU120" s="72"/>
      <c r="AAV120" s="72"/>
      <c r="AAW120" s="72"/>
      <c r="AAX120" s="72"/>
      <c r="AAY120" s="72"/>
      <c r="AAZ120" s="72"/>
      <c r="ABA120" s="72"/>
      <c r="ABB120" s="72"/>
      <c r="ABC120" s="72"/>
      <c r="ABD120" s="72"/>
      <c r="ABE120" s="72"/>
      <c r="ABF120" s="72"/>
      <c r="ABG120" s="72"/>
      <c r="ABH120" s="72"/>
      <c r="ABI120" s="72"/>
      <c r="ABJ120" s="72"/>
      <c r="ABK120" s="72"/>
      <c r="ABL120" s="72"/>
      <c r="ABM120" s="72"/>
      <c r="ABN120" s="72"/>
      <c r="ABO120" s="72"/>
      <c r="ABP120" s="72"/>
      <c r="ABQ120" s="72"/>
      <c r="ABR120" s="72"/>
      <c r="ABS120" s="72"/>
      <c r="ABT120" s="72"/>
      <c r="ABU120" s="72"/>
      <c r="ABV120" s="72"/>
      <c r="ABW120" s="72"/>
      <c r="ABX120" s="72"/>
      <c r="ABY120" s="72"/>
      <c r="ABZ120" s="72"/>
      <c r="ACA120" s="72"/>
      <c r="ACB120" s="72"/>
      <c r="ACC120" s="72"/>
      <c r="ACD120" s="72"/>
      <c r="ACE120" s="72"/>
      <c r="ACF120" s="72"/>
      <c r="ACG120" s="72"/>
      <c r="ACH120" s="72"/>
      <c r="ACI120" s="72"/>
      <c r="ACJ120" s="72"/>
      <c r="ACK120" s="72"/>
      <c r="ACL120" s="72"/>
      <c r="ACM120" s="72"/>
      <c r="ACN120" s="72"/>
      <c r="ACO120" s="72"/>
      <c r="ACP120" s="72"/>
      <c r="ACQ120" s="72"/>
      <c r="ACR120" s="72"/>
      <c r="ACS120" s="72"/>
      <c r="ACT120" s="72"/>
      <c r="ACU120" s="72"/>
      <c r="ACV120" s="72"/>
      <c r="ACW120" s="72"/>
      <c r="ACX120" s="72"/>
      <c r="ACY120" s="72"/>
      <c r="ACZ120" s="72"/>
      <c r="ADA120" s="72"/>
      <c r="ADB120" s="72"/>
      <c r="ADC120" s="72"/>
      <c r="ADD120" s="72"/>
      <c r="ADE120" s="72"/>
      <c r="ADF120" s="72"/>
      <c r="ADG120" s="72"/>
      <c r="ADH120" s="72"/>
      <c r="ADI120" s="72"/>
      <c r="ADJ120" s="72"/>
      <c r="ADK120" s="72"/>
      <c r="ADL120" s="72"/>
      <c r="ADM120" s="72"/>
      <c r="ADN120" s="72"/>
      <c r="ADO120" s="72"/>
      <c r="ADP120" s="72"/>
      <c r="ADQ120" s="72"/>
      <c r="ADR120" s="72"/>
      <c r="ADS120" s="72"/>
      <c r="ADT120" s="72"/>
      <c r="ADU120" s="72"/>
      <c r="ADV120" s="72"/>
      <c r="ADW120" s="72"/>
      <c r="ADX120" s="72"/>
      <c r="ADY120" s="72"/>
      <c r="ADZ120" s="72"/>
      <c r="AEA120" s="72"/>
      <c r="AEB120" s="72"/>
      <c r="AEC120" s="72"/>
      <c r="AED120" s="72"/>
      <c r="AEE120" s="72"/>
      <c r="AEF120" s="72"/>
      <c r="AEG120" s="72"/>
      <c r="AEH120" s="72"/>
      <c r="AEI120" s="72"/>
      <c r="AEJ120" s="72"/>
      <c r="AEK120" s="72"/>
      <c r="AEL120" s="72"/>
      <c r="AEM120" s="72"/>
      <c r="AEN120" s="72"/>
      <c r="AEO120" s="72"/>
      <c r="AEP120" s="72"/>
      <c r="AEQ120" s="72"/>
      <c r="AER120" s="72"/>
      <c r="AES120" s="72"/>
      <c r="AET120" s="72"/>
      <c r="AEU120" s="72"/>
      <c r="AEV120" s="72"/>
      <c r="AEW120" s="72"/>
      <c r="AEX120" s="72"/>
      <c r="AEY120" s="72"/>
      <c r="AEZ120" s="72"/>
      <c r="AFA120" s="72"/>
      <c r="AFB120" s="72"/>
      <c r="AFC120" s="72"/>
      <c r="AFD120" s="72"/>
      <c r="AFE120" s="72"/>
      <c r="AFF120" s="72"/>
      <c r="AFG120" s="72"/>
      <c r="AFH120" s="72"/>
      <c r="AFI120" s="72"/>
      <c r="AFJ120" s="72"/>
      <c r="AFK120" s="72"/>
      <c r="AFL120" s="72"/>
      <c r="AFM120" s="72"/>
      <c r="AFN120" s="72"/>
      <c r="AFO120" s="72"/>
      <c r="AFP120" s="72"/>
      <c r="AFQ120" s="72"/>
      <c r="AFR120" s="72"/>
      <c r="AFS120" s="72"/>
      <c r="AFT120" s="72"/>
      <c r="AFU120" s="72"/>
      <c r="AFV120" s="72"/>
      <c r="AFW120" s="72"/>
      <c r="AFX120" s="72"/>
      <c r="AFY120" s="72"/>
      <c r="AFZ120" s="72"/>
      <c r="AGA120" s="72"/>
      <c r="AGB120" s="72"/>
      <c r="AGC120" s="72"/>
      <c r="AGD120" s="72"/>
      <c r="AGE120" s="72"/>
      <c r="AGF120" s="72"/>
      <c r="AGG120" s="72"/>
      <c r="AGH120" s="72"/>
      <c r="AGI120" s="72"/>
      <c r="AGJ120" s="72"/>
      <c r="AGK120" s="72"/>
      <c r="AGL120" s="72"/>
      <c r="AGM120" s="72"/>
      <c r="AGN120" s="72"/>
      <c r="AGO120" s="72"/>
      <c r="AGP120" s="72"/>
      <c r="AGQ120" s="72"/>
      <c r="AGR120" s="72"/>
      <c r="AGS120" s="72"/>
      <c r="AGT120" s="72"/>
      <c r="AGU120" s="72"/>
      <c r="AGV120" s="72"/>
      <c r="AGW120" s="72"/>
      <c r="AGX120" s="72"/>
      <c r="AGY120" s="72"/>
      <c r="AGZ120" s="72"/>
      <c r="AHA120" s="72"/>
      <c r="AHB120" s="72"/>
      <c r="AHC120" s="72"/>
      <c r="AHD120" s="72"/>
      <c r="AHE120" s="72"/>
      <c r="AHF120" s="72"/>
      <c r="AHG120" s="72"/>
      <c r="AHH120" s="72"/>
      <c r="AHI120" s="72"/>
      <c r="AHJ120" s="72"/>
      <c r="AHK120" s="72"/>
      <c r="AHL120" s="72"/>
      <c r="AHM120" s="72"/>
      <c r="AHN120" s="72"/>
      <c r="AHO120" s="72"/>
      <c r="AHP120" s="72"/>
      <c r="AHQ120" s="72"/>
      <c r="AHR120" s="72"/>
      <c r="AHS120" s="72"/>
      <c r="AHT120" s="72"/>
      <c r="AHU120" s="72"/>
      <c r="AHV120" s="72"/>
      <c r="AHW120" s="72"/>
      <c r="AHX120" s="72"/>
      <c r="AHY120" s="72"/>
      <c r="AHZ120" s="72"/>
      <c r="AIA120" s="72"/>
      <c r="AIB120" s="72"/>
      <c r="AIC120" s="72"/>
      <c r="AID120" s="72"/>
      <c r="AIE120" s="72"/>
      <c r="AIF120" s="72"/>
      <c r="AIG120" s="72"/>
      <c r="AIH120" s="72"/>
      <c r="AII120" s="72"/>
      <c r="AIJ120" s="72"/>
      <c r="AIK120" s="72"/>
      <c r="AIL120" s="72"/>
      <c r="AIM120" s="72"/>
      <c r="AIN120" s="72"/>
      <c r="AIO120" s="72"/>
      <c r="AIP120" s="72"/>
      <c r="AIQ120" s="72"/>
      <c r="AIR120" s="72"/>
      <c r="AIS120" s="72"/>
      <c r="AIT120" s="72"/>
      <c r="AIU120" s="72"/>
      <c r="AIV120" s="72"/>
      <c r="AIW120" s="72"/>
      <c r="AIX120" s="72"/>
      <c r="AIY120" s="72"/>
      <c r="AIZ120" s="72"/>
      <c r="AJA120" s="72"/>
      <c r="AJB120" s="72"/>
      <c r="AJC120" s="72"/>
      <c r="AJD120" s="72"/>
      <c r="AJE120" s="72"/>
      <c r="AJF120" s="72"/>
      <c r="AJG120" s="72"/>
      <c r="AJH120" s="72"/>
      <c r="AJI120" s="72"/>
      <c r="AJJ120" s="72"/>
      <c r="AJK120" s="72"/>
      <c r="AJL120" s="72"/>
      <c r="AJM120" s="72"/>
      <c r="AJN120" s="72"/>
      <c r="AJO120" s="72"/>
      <c r="AJP120" s="72"/>
      <c r="AJQ120" s="72"/>
      <c r="AJR120" s="72"/>
      <c r="AJS120" s="72"/>
      <c r="AJT120" s="72"/>
      <c r="AJU120" s="72"/>
      <c r="AJV120" s="72"/>
      <c r="AJW120" s="72"/>
      <c r="AJX120" s="72"/>
      <c r="AJY120" s="72"/>
      <c r="AJZ120" s="72"/>
      <c r="AKA120" s="72"/>
      <c r="AKB120" s="72"/>
      <c r="AKC120" s="72"/>
      <c r="AKD120" s="72"/>
      <c r="AKE120" s="72"/>
      <c r="AKF120" s="72"/>
      <c r="AKG120" s="72"/>
      <c r="AKH120" s="72"/>
      <c r="AKI120" s="72"/>
      <c r="AKJ120" s="72"/>
      <c r="AKK120" s="72"/>
      <c r="AKL120" s="72"/>
      <c r="AKM120" s="72"/>
      <c r="AKN120" s="72"/>
      <c r="AKO120" s="72"/>
      <c r="AKP120" s="72"/>
      <c r="AKQ120" s="72"/>
      <c r="AKR120" s="72"/>
      <c r="AKS120" s="72"/>
      <c r="AKT120" s="72"/>
      <c r="AKU120" s="72"/>
      <c r="AKV120" s="72"/>
      <c r="AKW120" s="72"/>
      <c r="AKX120" s="72"/>
      <c r="AKY120" s="72"/>
      <c r="AKZ120" s="72"/>
      <c r="ALA120" s="72"/>
      <c r="ALB120" s="72"/>
      <c r="ALC120" s="72"/>
      <c r="ALD120" s="72"/>
      <c r="ALE120" s="72"/>
      <c r="ALF120" s="72"/>
      <c r="ALG120" s="72"/>
      <c r="ALH120" s="72"/>
      <c r="ALI120" s="72"/>
      <c r="ALJ120" s="72"/>
      <c r="ALK120" s="72"/>
      <c r="ALL120" s="72"/>
      <c r="ALM120" s="72"/>
      <c r="ALN120" s="72"/>
      <c r="ALO120" s="72"/>
      <c r="ALP120" s="72"/>
      <c r="ALQ120" s="72"/>
      <c r="ALR120" s="72"/>
      <c r="ALS120" s="72"/>
      <c r="ALT120" s="72"/>
      <c r="ALU120" s="72"/>
      <c r="ALV120" s="72"/>
      <c r="ALW120" s="72"/>
      <c r="ALX120" s="72"/>
      <c r="ALY120" s="72"/>
      <c r="ALZ120" s="72"/>
      <c r="AMA120" s="72"/>
      <c r="AMB120" s="72"/>
      <c r="AMC120" s="72"/>
      <c r="AMD120" s="72"/>
      <c r="AME120" s="72"/>
      <c r="AMF120" s="72"/>
      <c r="AMG120" s="72"/>
      <c r="AMH120" s="72"/>
      <c r="AMI120" s="72"/>
      <c r="AMJ120" s="72"/>
    </row>
    <row r="121" spans="1:1024">
      <c r="A121" s="69"/>
      <c r="B121" s="69"/>
      <c r="C121" s="49">
        <f t="shared" si="10"/>
        <v>330</v>
      </c>
      <c r="D121" s="70" t="s">
        <v>212</v>
      </c>
      <c r="E121" s="51">
        <f t="shared" si="13"/>
        <v>10</v>
      </c>
      <c r="F121" s="71">
        <f t="shared" si="11"/>
        <v>43975</v>
      </c>
      <c r="G121" s="71" t="str">
        <f t="shared" si="12"/>
        <v>201746</v>
      </c>
      <c r="H121" s="71">
        <v>7</v>
      </c>
      <c r="I121" s="71"/>
      <c r="J121" s="71"/>
      <c r="K121" s="71"/>
      <c r="L121" s="71" t="s">
        <v>0</v>
      </c>
      <c r="M121" s="71">
        <v>2017</v>
      </c>
      <c r="N121" s="71">
        <v>4</v>
      </c>
      <c r="O121" s="71">
        <v>6</v>
      </c>
      <c r="P121" s="71">
        <v>12</v>
      </c>
      <c r="Q121" s="71">
        <v>12</v>
      </c>
      <c r="R121" s="71">
        <v>55</v>
      </c>
      <c r="S121" s="71">
        <v>924</v>
      </c>
      <c r="T121" s="71">
        <v>1</v>
      </c>
      <c r="U121" s="71" t="s">
        <v>1</v>
      </c>
      <c r="V121" s="71" t="s">
        <v>2</v>
      </c>
      <c r="W121" s="71"/>
      <c r="X121" s="72"/>
      <c r="WK121" s="72"/>
      <c r="WL121" s="72"/>
      <c r="WM121" s="72"/>
      <c r="WN121" s="72"/>
      <c r="WO121" s="72"/>
      <c r="WP121" s="72"/>
      <c r="WQ121" s="72"/>
      <c r="WR121" s="72"/>
      <c r="WS121" s="72"/>
      <c r="WT121" s="72"/>
      <c r="WU121" s="72"/>
      <c r="WV121" s="72"/>
      <c r="WW121" s="72"/>
      <c r="WX121" s="72"/>
      <c r="WY121" s="72"/>
      <c r="WZ121" s="72"/>
      <c r="XA121" s="72"/>
      <c r="XB121" s="72"/>
      <c r="XC121" s="72"/>
      <c r="XD121" s="72"/>
      <c r="XE121" s="72"/>
      <c r="XF121" s="72"/>
      <c r="XG121" s="72"/>
      <c r="XH121" s="72"/>
      <c r="XI121" s="72"/>
      <c r="XJ121" s="72"/>
      <c r="XK121" s="72"/>
      <c r="XL121" s="72"/>
      <c r="XM121" s="72"/>
      <c r="XN121" s="72"/>
      <c r="XO121" s="72"/>
      <c r="XP121" s="72"/>
      <c r="XQ121" s="72"/>
      <c r="XR121" s="72"/>
      <c r="XS121" s="72"/>
      <c r="XT121" s="72"/>
      <c r="XU121" s="72"/>
      <c r="XV121" s="72"/>
      <c r="XW121" s="72"/>
      <c r="XX121" s="72"/>
      <c r="XY121" s="72"/>
      <c r="XZ121" s="72"/>
      <c r="YA121" s="72"/>
      <c r="YB121" s="72"/>
      <c r="YC121" s="72"/>
      <c r="YD121" s="72"/>
      <c r="YE121" s="72"/>
      <c r="YF121" s="72"/>
      <c r="YG121" s="72"/>
      <c r="YH121" s="72"/>
      <c r="YI121" s="72"/>
      <c r="YJ121" s="72"/>
      <c r="YK121" s="72"/>
      <c r="YL121" s="72"/>
      <c r="YM121" s="72"/>
      <c r="YN121" s="72"/>
      <c r="YO121" s="72"/>
      <c r="YP121" s="72"/>
      <c r="YQ121" s="72"/>
      <c r="YR121" s="72"/>
      <c r="YS121" s="72"/>
      <c r="YT121" s="72"/>
      <c r="YU121" s="72"/>
      <c r="YV121" s="72"/>
      <c r="YW121" s="72"/>
      <c r="YX121" s="72"/>
      <c r="YY121" s="72"/>
      <c r="YZ121" s="72"/>
      <c r="ZA121" s="72"/>
      <c r="ZB121" s="72"/>
      <c r="ZC121" s="72"/>
      <c r="ZD121" s="72"/>
      <c r="ZE121" s="72"/>
      <c r="ZF121" s="72"/>
      <c r="ZG121" s="72"/>
      <c r="ZH121" s="72"/>
      <c r="ZI121" s="72"/>
      <c r="ZJ121" s="72"/>
      <c r="ZK121" s="72"/>
      <c r="ZL121" s="72"/>
      <c r="ZM121" s="72"/>
      <c r="ZN121" s="72"/>
      <c r="ZO121" s="72"/>
      <c r="ZP121" s="72"/>
      <c r="ZQ121" s="72"/>
      <c r="ZR121" s="72"/>
      <c r="ZS121" s="72"/>
      <c r="ZT121" s="72"/>
      <c r="ZU121" s="72"/>
      <c r="ZV121" s="72"/>
      <c r="ZW121" s="72"/>
      <c r="ZX121" s="72"/>
      <c r="ZY121" s="72"/>
      <c r="ZZ121" s="72"/>
      <c r="AAA121" s="72"/>
      <c r="AAB121" s="72"/>
      <c r="AAC121" s="72"/>
      <c r="AAD121" s="72"/>
      <c r="AAE121" s="72"/>
      <c r="AAF121" s="72"/>
      <c r="AAG121" s="72"/>
      <c r="AAH121" s="72"/>
      <c r="AAI121" s="72"/>
      <c r="AAJ121" s="72"/>
      <c r="AAK121" s="72"/>
      <c r="AAL121" s="72"/>
      <c r="AAM121" s="72"/>
      <c r="AAN121" s="72"/>
      <c r="AAO121" s="72"/>
      <c r="AAP121" s="72"/>
      <c r="AAQ121" s="72"/>
      <c r="AAR121" s="72"/>
      <c r="AAS121" s="72"/>
      <c r="AAT121" s="72"/>
      <c r="AAU121" s="72"/>
      <c r="AAV121" s="72"/>
      <c r="AAW121" s="72"/>
      <c r="AAX121" s="72"/>
      <c r="AAY121" s="72"/>
      <c r="AAZ121" s="72"/>
      <c r="ABA121" s="72"/>
      <c r="ABB121" s="72"/>
      <c r="ABC121" s="72"/>
      <c r="ABD121" s="72"/>
      <c r="ABE121" s="72"/>
      <c r="ABF121" s="72"/>
      <c r="ABG121" s="72"/>
      <c r="ABH121" s="72"/>
      <c r="ABI121" s="72"/>
      <c r="ABJ121" s="72"/>
      <c r="ABK121" s="72"/>
      <c r="ABL121" s="72"/>
      <c r="ABM121" s="72"/>
      <c r="ABN121" s="72"/>
      <c r="ABO121" s="72"/>
      <c r="ABP121" s="72"/>
      <c r="ABQ121" s="72"/>
      <c r="ABR121" s="72"/>
      <c r="ABS121" s="72"/>
      <c r="ABT121" s="72"/>
      <c r="ABU121" s="72"/>
      <c r="ABV121" s="72"/>
      <c r="ABW121" s="72"/>
      <c r="ABX121" s="72"/>
      <c r="ABY121" s="72"/>
      <c r="ABZ121" s="72"/>
      <c r="ACA121" s="72"/>
      <c r="ACB121" s="72"/>
      <c r="ACC121" s="72"/>
      <c r="ACD121" s="72"/>
      <c r="ACE121" s="72"/>
      <c r="ACF121" s="72"/>
      <c r="ACG121" s="72"/>
      <c r="ACH121" s="72"/>
      <c r="ACI121" s="72"/>
      <c r="ACJ121" s="72"/>
      <c r="ACK121" s="72"/>
      <c r="ACL121" s="72"/>
      <c r="ACM121" s="72"/>
      <c r="ACN121" s="72"/>
      <c r="ACO121" s="72"/>
      <c r="ACP121" s="72"/>
      <c r="ACQ121" s="72"/>
      <c r="ACR121" s="72"/>
      <c r="ACS121" s="72"/>
      <c r="ACT121" s="72"/>
      <c r="ACU121" s="72"/>
      <c r="ACV121" s="72"/>
      <c r="ACW121" s="72"/>
      <c r="ACX121" s="72"/>
      <c r="ACY121" s="72"/>
      <c r="ACZ121" s="72"/>
      <c r="ADA121" s="72"/>
      <c r="ADB121" s="72"/>
      <c r="ADC121" s="72"/>
      <c r="ADD121" s="72"/>
      <c r="ADE121" s="72"/>
      <c r="ADF121" s="72"/>
      <c r="ADG121" s="72"/>
      <c r="ADH121" s="72"/>
      <c r="ADI121" s="72"/>
      <c r="ADJ121" s="72"/>
      <c r="ADK121" s="72"/>
      <c r="ADL121" s="72"/>
      <c r="ADM121" s="72"/>
      <c r="ADN121" s="72"/>
      <c r="ADO121" s="72"/>
      <c r="ADP121" s="72"/>
      <c r="ADQ121" s="72"/>
      <c r="ADR121" s="72"/>
      <c r="ADS121" s="72"/>
      <c r="ADT121" s="72"/>
      <c r="ADU121" s="72"/>
      <c r="ADV121" s="72"/>
      <c r="ADW121" s="72"/>
      <c r="ADX121" s="72"/>
      <c r="ADY121" s="72"/>
      <c r="ADZ121" s="72"/>
      <c r="AEA121" s="72"/>
      <c r="AEB121" s="72"/>
      <c r="AEC121" s="72"/>
      <c r="AED121" s="72"/>
      <c r="AEE121" s="72"/>
      <c r="AEF121" s="72"/>
      <c r="AEG121" s="72"/>
      <c r="AEH121" s="72"/>
      <c r="AEI121" s="72"/>
      <c r="AEJ121" s="72"/>
      <c r="AEK121" s="72"/>
      <c r="AEL121" s="72"/>
      <c r="AEM121" s="72"/>
      <c r="AEN121" s="72"/>
      <c r="AEO121" s="72"/>
      <c r="AEP121" s="72"/>
      <c r="AEQ121" s="72"/>
      <c r="AER121" s="72"/>
      <c r="AES121" s="72"/>
      <c r="AET121" s="72"/>
      <c r="AEU121" s="72"/>
      <c r="AEV121" s="72"/>
      <c r="AEW121" s="72"/>
      <c r="AEX121" s="72"/>
      <c r="AEY121" s="72"/>
      <c r="AEZ121" s="72"/>
      <c r="AFA121" s="72"/>
      <c r="AFB121" s="72"/>
      <c r="AFC121" s="72"/>
      <c r="AFD121" s="72"/>
      <c r="AFE121" s="72"/>
      <c r="AFF121" s="72"/>
      <c r="AFG121" s="72"/>
      <c r="AFH121" s="72"/>
      <c r="AFI121" s="72"/>
      <c r="AFJ121" s="72"/>
      <c r="AFK121" s="72"/>
      <c r="AFL121" s="72"/>
      <c r="AFM121" s="72"/>
      <c r="AFN121" s="72"/>
      <c r="AFO121" s="72"/>
      <c r="AFP121" s="72"/>
      <c r="AFQ121" s="72"/>
      <c r="AFR121" s="72"/>
      <c r="AFS121" s="72"/>
      <c r="AFT121" s="72"/>
      <c r="AFU121" s="72"/>
      <c r="AFV121" s="72"/>
      <c r="AFW121" s="72"/>
      <c r="AFX121" s="72"/>
      <c r="AFY121" s="72"/>
      <c r="AFZ121" s="72"/>
      <c r="AGA121" s="72"/>
      <c r="AGB121" s="72"/>
      <c r="AGC121" s="72"/>
      <c r="AGD121" s="72"/>
      <c r="AGE121" s="72"/>
      <c r="AGF121" s="72"/>
      <c r="AGG121" s="72"/>
      <c r="AGH121" s="72"/>
      <c r="AGI121" s="72"/>
      <c r="AGJ121" s="72"/>
      <c r="AGK121" s="72"/>
      <c r="AGL121" s="72"/>
      <c r="AGM121" s="72"/>
      <c r="AGN121" s="72"/>
      <c r="AGO121" s="72"/>
      <c r="AGP121" s="72"/>
      <c r="AGQ121" s="72"/>
      <c r="AGR121" s="72"/>
      <c r="AGS121" s="72"/>
      <c r="AGT121" s="72"/>
      <c r="AGU121" s="72"/>
      <c r="AGV121" s="72"/>
      <c r="AGW121" s="72"/>
      <c r="AGX121" s="72"/>
      <c r="AGY121" s="72"/>
      <c r="AGZ121" s="72"/>
      <c r="AHA121" s="72"/>
      <c r="AHB121" s="72"/>
      <c r="AHC121" s="72"/>
      <c r="AHD121" s="72"/>
      <c r="AHE121" s="72"/>
      <c r="AHF121" s="72"/>
      <c r="AHG121" s="72"/>
      <c r="AHH121" s="72"/>
      <c r="AHI121" s="72"/>
      <c r="AHJ121" s="72"/>
      <c r="AHK121" s="72"/>
      <c r="AHL121" s="72"/>
      <c r="AHM121" s="72"/>
      <c r="AHN121" s="72"/>
      <c r="AHO121" s="72"/>
      <c r="AHP121" s="72"/>
      <c r="AHQ121" s="72"/>
      <c r="AHR121" s="72"/>
      <c r="AHS121" s="72"/>
      <c r="AHT121" s="72"/>
      <c r="AHU121" s="72"/>
      <c r="AHV121" s="72"/>
      <c r="AHW121" s="72"/>
      <c r="AHX121" s="72"/>
      <c r="AHY121" s="72"/>
      <c r="AHZ121" s="72"/>
      <c r="AIA121" s="72"/>
      <c r="AIB121" s="72"/>
      <c r="AIC121" s="72"/>
      <c r="AID121" s="72"/>
      <c r="AIE121" s="72"/>
      <c r="AIF121" s="72"/>
      <c r="AIG121" s="72"/>
      <c r="AIH121" s="72"/>
      <c r="AII121" s="72"/>
      <c r="AIJ121" s="72"/>
      <c r="AIK121" s="72"/>
      <c r="AIL121" s="72"/>
      <c r="AIM121" s="72"/>
      <c r="AIN121" s="72"/>
      <c r="AIO121" s="72"/>
      <c r="AIP121" s="72"/>
      <c r="AIQ121" s="72"/>
      <c r="AIR121" s="72"/>
      <c r="AIS121" s="72"/>
      <c r="AIT121" s="72"/>
      <c r="AIU121" s="72"/>
      <c r="AIV121" s="72"/>
      <c r="AIW121" s="72"/>
      <c r="AIX121" s="72"/>
      <c r="AIY121" s="72"/>
      <c r="AIZ121" s="72"/>
      <c r="AJA121" s="72"/>
      <c r="AJB121" s="72"/>
      <c r="AJC121" s="72"/>
      <c r="AJD121" s="72"/>
      <c r="AJE121" s="72"/>
      <c r="AJF121" s="72"/>
      <c r="AJG121" s="72"/>
      <c r="AJH121" s="72"/>
      <c r="AJI121" s="72"/>
      <c r="AJJ121" s="72"/>
      <c r="AJK121" s="72"/>
      <c r="AJL121" s="72"/>
      <c r="AJM121" s="72"/>
      <c r="AJN121" s="72"/>
      <c r="AJO121" s="72"/>
      <c r="AJP121" s="72"/>
      <c r="AJQ121" s="72"/>
      <c r="AJR121" s="72"/>
      <c r="AJS121" s="72"/>
      <c r="AJT121" s="72"/>
      <c r="AJU121" s="72"/>
      <c r="AJV121" s="72"/>
      <c r="AJW121" s="72"/>
      <c r="AJX121" s="72"/>
      <c r="AJY121" s="72"/>
      <c r="AJZ121" s="72"/>
      <c r="AKA121" s="72"/>
      <c r="AKB121" s="72"/>
      <c r="AKC121" s="72"/>
      <c r="AKD121" s="72"/>
      <c r="AKE121" s="72"/>
      <c r="AKF121" s="72"/>
      <c r="AKG121" s="72"/>
      <c r="AKH121" s="72"/>
      <c r="AKI121" s="72"/>
      <c r="AKJ121" s="72"/>
      <c r="AKK121" s="72"/>
      <c r="AKL121" s="72"/>
      <c r="AKM121" s="72"/>
      <c r="AKN121" s="72"/>
      <c r="AKO121" s="72"/>
      <c r="AKP121" s="72"/>
      <c r="AKQ121" s="72"/>
      <c r="AKR121" s="72"/>
      <c r="AKS121" s="72"/>
      <c r="AKT121" s="72"/>
      <c r="AKU121" s="72"/>
      <c r="AKV121" s="72"/>
      <c r="AKW121" s="72"/>
      <c r="AKX121" s="72"/>
      <c r="AKY121" s="72"/>
      <c r="AKZ121" s="72"/>
      <c r="ALA121" s="72"/>
      <c r="ALB121" s="72"/>
      <c r="ALC121" s="72"/>
      <c r="ALD121" s="72"/>
      <c r="ALE121" s="72"/>
      <c r="ALF121" s="72"/>
      <c r="ALG121" s="72"/>
      <c r="ALH121" s="72"/>
      <c r="ALI121" s="72"/>
      <c r="ALJ121" s="72"/>
      <c r="ALK121" s="72"/>
      <c r="ALL121" s="72"/>
      <c r="ALM121" s="72"/>
      <c r="ALN121" s="72"/>
      <c r="ALO121" s="72"/>
      <c r="ALP121" s="72"/>
      <c r="ALQ121" s="72"/>
      <c r="ALR121" s="72"/>
      <c r="ALS121" s="72"/>
      <c r="ALT121" s="72"/>
      <c r="ALU121" s="72"/>
      <c r="ALV121" s="72"/>
      <c r="ALW121" s="72"/>
      <c r="ALX121" s="72"/>
      <c r="ALY121" s="72"/>
      <c r="ALZ121" s="72"/>
      <c r="AMA121" s="72"/>
      <c r="AMB121" s="72"/>
      <c r="AMC121" s="72"/>
      <c r="AMD121" s="72"/>
      <c r="AME121" s="72"/>
      <c r="AMF121" s="72"/>
      <c r="AMG121" s="72"/>
      <c r="AMH121" s="72"/>
      <c r="AMI121" s="72"/>
      <c r="AMJ121" s="72"/>
    </row>
    <row r="122" spans="1:1024">
      <c r="C122" s="49">
        <f t="shared" si="10"/>
        <v>330</v>
      </c>
      <c r="D122" s="38" t="s">
        <v>212</v>
      </c>
      <c r="E122" s="51">
        <f t="shared" si="13"/>
        <v>20</v>
      </c>
      <c r="F122" s="39">
        <f t="shared" si="11"/>
        <v>43975</v>
      </c>
      <c r="G122" s="39" t="str">
        <f t="shared" si="12"/>
        <v>201746</v>
      </c>
      <c r="H122" s="39">
        <v>66</v>
      </c>
      <c r="L122" s="39" t="s">
        <v>0</v>
      </c>
      <c r="M122" s="39">
        <v>2017</v>
      </c>
      <c r="N122" s="39">
        <v>4</v>
      </c>
      <c r="O122" s="39">
        <v>6</v>
      </c>
      <c r="P122" s="39">
        <v>12</v>
      </c>
      <c r="Q122" s="39">
        <v>12</v>
      </c>
      <c r="R122" s="39">
        <v>55</v>
      </c>
      <c r="S122" s="39">
        <v>958</v>
      </c>
      <c r="T122" s="39">
        <v>1</v>
      </c>
      <c r="U122" s="39" t="s">
        <v>1</v>
      </c>
      <c r="V122" s="39" t="s">
        <v>2</v>
      </c>
    </row>
    <row r="123" spans="1:1024">
      <c r="A123" s="73"/>
      <c r="B123" s="73"/>
      <c r="C123" s="49">
        <f t="shared" si="10"/>
        <v>340</v>
      </c>
      <c r="D123" s="74" t="s">
        <v>213</v>
      </c>
      <c r="E123" s="51">
        <f t="shared" si="13"/>
        <v>10</v>
      </c>
      <c r="F123" s="75">
        <f t="shared" si="11"/>
        <v>44064</v>
      </c>
      <c r="G123" s="75" t="str">
        <f t="shared" si="12"/>
        <v>201746</v>
      </c>
      <c r="H123" s="76">
        <v>14</v>
      </c>
      <c r="I123" s="75"/>
      <c r="J123" s="75"/>
      <c r="K123" s="75"/>
      <c r="L123" s="75" t="s">
        <v>0</v>
      </c>
      <c r="M123" s="75">
        <v>2017</v>
      </c>
      <c r="N123" s="75">
        <v>4</v>
      </c>
      <c r="O123" s="75">
        <v>6</v>
      </c>
      <c r="P123" s="75">
        <v>12</v>
      </c>
      <c r="Q123" s="75">
        <v>14</v>
      </c>
      <c r="R123" s="75">
        <v>24</v>
      </c>
      <c r="S123" s="75">
        <v>751</v>
      </c>
      <c r="T123" s="77">
        <v>1</v>
      </c>
      <c r="U123" s="75" t="s">
        <v>1</v>
      </c>
      <c r="V123" s="75" t="s">
        <v>2</v>
      </c>
      <c r="W123" s="76"/>
      <c r="X123" s="78" t="s">
        <v>214</v>
      </c>
      <c r="WK123" s="60"/>
      <c r="WL123" s="60"/>
      <c r="WM123" s="60"/>
      <c r="WN123" s="60"/>
      <c r="WO123" s="60"/>
      <c r="WP123" s="60"/>
      <c r="WQ123" s="60"/>
      <c r="WR123" s="60"/>
      <c r="WS123" s="60"/>
      <c r="WT123" s="60"/>
      <c r="WU123" s="60"/>
      <c r="WV123" s="60"/>
      <c r="WW123" s="60"/>
      <c r="WX123" s="60"/>
      <c r="WY123" s="60"/>
      <c r="WZ123" s="60"/>
      <c r="XA123" s="60"/>
      <c r="XB123" s="60"/>
      <c r="XC123" s="60"/>
      <c r="XD123" s="60"/>
      <c r="XE123" s="60"/>
      <c r="XF123" s="60"/>
      <c r="XG123" s="60"/>
      <c r="XH123" s="60"/>
      <c r="XI123" s="60"/>
      <c r="XJ123" s="60"/>
      <c r="XK123" s="60"/>
      <c r="XL123" s="60"/>
      <c r="XM123" s="60"/>
      <c r="XN123" s="60"/>
      <c r="XO123" s="60"/>
      <c r="XP123" s="60"/>
      <c r="XQ123" s="60"/>
      <c r="XR123" s="60"/>
      <c r="XS123" s="60"/>
      <c r="XT123" s="60"/>
      <c r="XU123" s="60"/>
      <c r="XV123" s="60"/>
      <c r="XW123" s="60"/>
      <c r="XX123" s="60"/>
      <c r="XY123" s="60"/>
      <c r="XZ123" s="60"/>
      <c r="YA123" s="60"/>
      <c r="YB123" s="60"/>
      <c r="YC123" s="60"/>
      <c r="YD123" s="60"/>
      <c r="YE123" s="60"/>
      <c r="YF123" s="60"/>
      <c r="YG123" s="60"/>
      <c r="YH123" s="60"/>
      <c r="YI123" s="60"/>
      <c r="YJ123" s="60"/>
      <c r="YK123" s="60"/>
      <c r="YL123" s="60"/>
      <c r="YM123" s="60"/>
      <c r="YN123" s="60"/>
      <c r="YO123" s="60"/>
      <c r="YP123" s="60"/>
      <c r="YQ123" s="60"/>
      <c r="YR123" s="60"/>
      <c r="YS123" s="60"/>
      <c r="YT123" s="60"/>
      <c r="YU123" s="60"/>
      <c r="YV123" s="60"/>
      <c r="YW123" s="60"/>
      <c r="YX123" s="60"/>
      <c r="YY123" s="60"/>
      <c r="YZ123" s="60"/>
      <c r="ZA123" s="60"/>
      <c r="ZB123" s="60"/>
      <c r="ZC123" s="60"/>
      <c r="ZD123" s="60"/>
      <c r="ZE123" s="60"/>
      <c r="ZF123" s="60"/>
      <c r="ZG123" s="60"/>
      <c r="ZH123" s="60"/>
      <c r="ZI123" s="60"/>
      <c r="ZJ123" s="60"/>
      <c r="ZK123" s="60"/>
      <c r="ZL123" s="60"/>
      <c r="ZM123" s="60"/>
      <c r="ZN123" s="60"/>
      <c r="ZO123" s="60"/>
      <c r="ZP123" s="60"/>
      <c r="ZQ123" s="60"/>
      <c r="ZR123" s="60"/>
      <c r="ZS123" s="60"/>
      <c r="ZT123" s="60"/>
      <c r="ZU123" s="60"/>
      <c r="ZV123" s="60"/>
      <c r="ZW123" s="60"/>
      <c r="ZX123" s="60"/>
      <c r="ZY123" s="60"/>
      <c r="ZZ123" s="60"/>
      <c r="AAA123" s="60"/>
      <c r="AAB123" s="60"/>
      <c r="AAC123" s="60"/>
      <c r="AAD123" s="60"/>
      <c r="AAE123" s="60"/>
      <c r="AAF123" s="60"/>
      <c r="AAG123" s="60"/>
      <c r="AAH123" s="60"/>
      <c r="AAI123" s="60"/>
      <c r="AAJ123" s="60"/>
      <c r="AAK123" s="60"/>
      <c r="AAL123" s="60"/>
      <c r="AAM123" s="60"/>
      <c r="AAN123" s="60"/>
      <c r="AAO123" s="60"/>
      <c r="AAP123" s="60"/>
      <c r="AAQ123" s="60"/>
      <c r="AAR123" s="60"/>
      <c r="AAS123" s="60"/>
      <c r="AAT123" s="60"/>
      <c r="AAU123" s="60"/>
      <c r="AAV123" s="60"/>
      <c r="AAW123" s="60"/>
      <c r="AAX123" s="60"/>
      <c r="AAY123" s="60"/>
      <c r="AAZ123" s="60"/>
      <c r="ABA123" s="60"/>
      <c r="ABB123" s="60"/>
      <c r="ABC123" s="60"/>
      <c r="ABD123" s="60"/>
      <c r="ABE123" s="60"/>
      <c r="ABF123" s="60"/>
      <c r="ABG123" s="60"/>
      <c r="ABH123" s="60"/>
      <c r="ABI123" s="60"/>
      <c r="ABJ123" s="60"/>
      <c r="ABK123" s="60"/>
      <c r="ABL123" s="60"/>
      <c r="ABM123" s="60"/>
      <c r="ABN123" s="60"/>
      <c r="ABO123" s="60"/>
      <c r="ABP123" s="60"/>
      <c r="ABQ123" s="60"/>
      <c r="ABR123" s="60"/>
      <c r="ABS123" s="60"/>
      <c r="ABT123" s="60"/>
      <c r="ABU123" s="60"/>
      <c r="ABV123" s="60"/>
      <c r="ABW123" s="60"/>
      <c r="ABX123" s="60"/>
      <c r="ABY123" s="60"/>
      <c r="ABZ123" s="60"/>
      <c r="ACA123" s="60"/>
      <c r="ACB123" s="60"/>
      <c r="ACC123" s="60"/>
      <c r="ACD123" s="60"/>
      <c r="ACE123" s="60"/>
      <c r="ACF123" s="60"/>
      <c r="ACG123" s="60"/>
      <c r="ACH123" s="60"/>
      <c r="ACI123" s="60"/>
      <c r="ACJ123" s="60"/>
      <c r="ACK123" s="60"/>
      <c r="ACL123" s="60"/>
      <c r="ACM123" s="60"/>
      <c r="ACN123" s="60"/>
      <c r="ACO123" s="60"/>
      <c r="ACP123" s="60"/>
      <c r="ACQ123" s="60"/>
      <c r="ACR123" s="60"/>
      <c r="ACS123" s="60"/>
      <c r="ACT123" s="60"/>
      <c r="ACU123" s="60"/>
      <c r="ACV123" s="60"/>
      <c r="ACW123" s="60"/>
      <c r="ACX123" s="60"/>
      <c r="ACY123" s="60"/>
      <c r="ACZ123" s="60"/>
      <c r="ADA123" s="60"/>
      <c r="ADB123" s="60"/>
      <c r="ADC123" s="60"/>
      <c r="ADD123" s="60"/>
      <c r="ADE123" s="60"/>
      <c r="ADF123" s="60"/>
      <c r="ADG123" s="60"/>
      <c r="ADH123" s="60"/>
      <c r="ADI123" s="60"/>
      <c r="ADJ123" s="60"/>
      <c r="ADK123" s="60"/>
      <c r="ADL123" s="60"/>
      <c r="ADM123" s="60"/>
      <c r="ADN123" s="60"/>
      <c r="ADO123" s="60"/>
      <c r="ADP123" s="60"/>
      <c r="ADQ123" s="60"/>
      <c r="ADR123" s="60"/>
      <c r="ADS123" s="60"/>
      <c r="ADT123" s="60"/>
      <c r="ADU123" s="60"/>
      <c r="ADV123" s="60"/>
      <c r="ADW123" s="60"/>
      <c r="ADX123" s="60"/>
      <c r="ADY123" s="60"/>
      <c r="ADZ123" s="60"/>
      <c r="AEA123" s="60"/>
      <c r="AEB123" s="60"/>
      <c r="AEC123" s="60"/>
      <c r="AED123" s="60"/>
      <c r="AEE123" s="60"/>
      <c r="AEF123" s="60"/>
      <c r="AEG123" s="60"/>
      <c r="AEH123" s="60"/>
      <c r="AEI123" s="60"/>
      <c r="AEJ123" s="60"/>
      <c r="AEK123" s="60"/>
      <c r="AEL123" s="60"/>
      <c r="AEM123" s="60"/>
      <c r="AEN123" s="60"/>
      <c r="AEO123" s="60"/>
      <c r="AEP123" s="60"/>
      <c r="AEQ123" s="60"/>
      <c r="AER123" s="60"/>
      <c r="AES123" s="60"/>
      <c r="AET123" s="60"/>
      <c r="AEU123" s="60"/>
      <c r="AEV123" s="60"/>
      <c r="AEW123" s="60"/>
      <c r="AEX123" s="60"/>
      <c r="AEY123" s="60"/>
      <c r="AEZ123" s="60"/>
      <c r="AFA123" s="60"/>
      <c r="AFB123" s="60"/>
      <c r="AFC123" s="60"/>
      <c r="AFD123" s="60"/>
      <c r="AFE123" s="60"/>
      <c r="AFF123" s="60"/>
      <c r="AFG123" s="60"/>
      <c r="AFH123" s="60"/>
      <c r="AFI123" s="60"/>
      <c r="AFJ123" s="60"/>
      <c r="AFK123" s="60"/>
      <c r="AFL123" s="60"/>
      <c r="AFM123" s="60"/>
      <c r="AFN123" s="60"/>
      <c r="AFO123" s="60"/>
      <c r="AFP123" s="60"/>
      <c r="AFQ123" s="60"/>
      <c r="AFR123" s="60"/>
      <c r="AFS123" s="60"/>
      <c r="AFT123" s="60"/>
      <c r="AFU123" s="60"/>
      <c r="AFV123" s="60"/>
      <c r="AFW123" s="60"/>
      <c r="AFX123" s="60"/>
      <c r="AFY123" s="60"/>
      <c r="AFZ123" s="60"/>
      <c r="AGA123" s="60"/>
      <c r="AGB123" s="60"/>
      <c r="AGC123" s="60"/>
      <c r="AGD123" s="60"/>
      <c r="AGE123" s="60"/>
      <c r="AGF123" s="60"/>
      <c r="AGG123" s="60"/>
      <c r="AGH123" s="60"/>
      <c r="AGI123" s="60"/>
      <c r="AGJ123" s="60"/>
      <c r="AGK123" s="60"/>
      <c r="AGL123" s="60"/>
      <c r="AGM123" s="60"/>
      <c r="AGN123" s="60"/>
      <c r="AGO123" s="60"/>
      <c r="AGP123" s="60"/>
      <c r="AGQ123" s="60"/>
      <c r="AGR123" s="60"/>
      <c r="AGS123" s="60"/>
      <c r="AGT123" s="60"/>
      <c r="AGU123" s="60"/>
      <c r="AGV123" s="60"/>
      <c r="AGW123" s="60"/>
      <c r="AGX123" s="60"/>
      <c r="AGY123" s="60"/>
      <c r="AGZ123" s="60"/>
      <c r="AHA123" s="60"/>
      <c r="AHB123" s="60"/>
      <c r="AHC123" s="60"/>
      <c r="AHD123" s="60"/>
      <c r="AHE123" s="60"/>
      <c r="AHF123" s="60"/>
      <c r="AHG123" s="60"/>
      <c r="AHH123" s="60"/>
      <c r="AHI123" s="60"/>
      <c r="AHJ123" s="60"/>
      <c r="AHK123" s="60"/>
      <c r="AHL123" s="60"/>
      <c r="AHM123" s="60"/>
      <c r="AHN123" s="60"/>
      <c r="AHO123" s="60"/>
      <c r="AHP123" s="60"/>
      <c r="AHQ123" s="60"/>
      <c r="AHR123" s="60"/>
      <c r="AHS123" s="60"/>
      <c r="AHT123" s="60"/>
      <c r="AHU123" s="60"/>
      <c r="AHV123" s="60"/>
      <c r="AHW123" s="60"/>
      <c r="AHX123" s="60"/>
      <c r="AHY123" s="60"/>
      <c r="AHZ123" s="60"/>
      <c r="AIA123" s="60"/>
      <c r="AIB123" s="60"/>
      <c r="AIC123" s="60"/>
      <c r="AID123" s="60"/>
      <c r="AIE123" s="60"/>
      <c r="AIF123" s="60"/>
      <c r="AIG123" s="60"/>
      <c r="AIH123" s="60"/>
      <c r="AII123" s="60"/>
      <c r="AIJ123" s="60"/>
      <c r="AIK123" s="60"/>
      <c r="AIL123" s="60"/>
      <c r="AIM123" s="60"/>
      <c r="AIN123" s="60"/>
      <c r="AIO123" s="60"/>
      <c r="AIP123" s="60"/>
      <c r="AIQ123" s="60"/>
      <c r="AIR123" s="60"/>
      <c r="AIS123" s="60"/>
      <c r="AIT123" s="60"/>
      <c r="AIU123" s="60"/>
      <c r="AIV123" s="60"/>
      <c r="AIW123" s="60"/>
      <c r="AIX123" s="60"/>
      <c r="AIY123" s="60"/>
      <c r="AIZ123" s="60"/>
      <c r="AJA123" s="60"/>
      <c r="AJB123" s="60"/>
      <c r="AJC123" s="60"/>
      <c r="AJD123" s="60"/>
      <c r="AJE123" s="60"/>
      <c r="AJF123" s="60"/>
      <c r="AJG123" s="60"/>
      <c r="AJH123" s="60"/>
      <c r="AJI123" s="60"/>
      <c r="AJJ123" s="60"/>
      <c r="AJK123" s="60"/>
      <c r="AJL123" s="60"/>
      <c r="AJM123" s="60"/>
      <c r="AJN123" s="60"/>
      <c r="AJO123" s="60"/>
      <c r="AJP123" s="60"/>
      <c r="AJQ123" s="60"/>
      <c r="AJR123" s="60"/>
      <c r="AJS123" s="60"/>
      <c r="AJT123" s="60"/>
      <c r="AJU123" s="60"/>
      <c r="AJV123" s="60"/>
      <c r="AJW123" s="60"/>
      <c r="AJX123" s="60"/>
      <c r="AJY123" s="60"/>
      <c r="AJZ123" s="60"/>
      <c r="AKA123" s="60"/>
      <c r="AKB123" s="60"/>
      <c r="AKC123" s="60"/>
      <c r="AKD123" s="60"/>
      <c r="AKE123" s="60"/>
      <c r="AKF123" s="60"/>
      <c r="AKG123" s="60"/>
      <c r="AKH123" s="60"/>
      <c r="AKI123" s="60"/>
      <c r="AKJ123" s="60"/>
      <c r="AKK123" s="60"/>
      <c r="AKL123" s="60"/>
      <c r="AKM123" s="60"/>
      <c r="AKN123" s="60"/>
      <c r="AKO123" s="60"/>
      <c r="AKP123" s="60"/>
      <c r="AKQ123" s="60"/>
      <c r="AKR123" s="60"/>
      <c r="AKS123" s="60"/>
      <c r="AKT123" s="60"/>
      <c r="AKU123" s="60"/>
      <c r="AKV123" s="60"/>
      <c r="AKW123" s="60"/>
      <c r="AKX123" s="60"/>
      <c r="AKY123" s="60"/>
      <c r="AKZ123" s="60"/>
      <c r="ALA123" s="60"/>
      <c r="ALB123" s="60"/>
      <c r="ALC123" s="60"/>
      <c r="ALD123" s="60"/>
      <c r="ALE123" s="60"/>
      <c r="ALF123" s="60"/>
      <c r="ALG123" s="60"/>
      <c r="ALH123" s="60"/>
      <c r="ALI123" s="60"/>
      <c r="ALJ123" s="60"/>
      <c r="ALK123" s="60"/>
      <c r="ALL123" s="60"/>
      <c r="ALM123" s="60"/>
      <c r="ALN123" s="60"/>
      <c r="ALO123" s="60"/>
      <c r="ALP123" s="60"/>
      <c r="ALQ123" s="60"/>
      <c r="ALR123" s="60"/>
      <c r="ALS123" s="60"/>
      <c r="ALT123" s="60"/>
      <c r="ALU123" s="60"/>
      <c r="ALV123" s="60"/>
      <c r="ALW123" s="60"/>
      <c r="ALX123" s="60"/>
      <c r="ALY123" s="60"/>
      <c r="ALZ123" s="60"/>
      <c r="AMA123" s="60"/>
      <c r="AMB123" s="60"/>
      <c r="AMC123" s="60"/>
      <c r="AMD123" s="60"/>
      <c r="AME123" s="60"/>
      <c r="AMF123" s="60"/>
      <c r="AMG123" s="60"/>
      <c r="AMH123" s="60"/>
      <c r="AMI123" s="60"/>
      <c r="AMJ123" s="60"/>
    </row>
    <row r="124" spans="1:1024">
      <c r="C124" s="49">
        <f t="shared" si="10"/>
        <v>340</v>
      </c>
      <c r="D124" s="38" t="s">
        <v>213</v>
      </c>
      <c r="E124" s="51">
        <f t="shared" si="13"/>
        <v>20</v>
      </c>
      <c r="F124" s="39">
        <f t="shared" si="11"/>
        <v>44064</v>
      </c>
      <c r="G124" s="39" t="str">
        <f t="shared" si="12"/>
        <v>201746</v>
      </c>
      <c r="H124" s="39">
        <v>26</v>
      </c>
      <c r="L124" s="79" t="s">
        <v>0</v>
      </c>
      <c r="M124" s="39">
        <v>2017</v>
      </c>
      <c r="N124" s="39">
        <v>4</v>
      </c>
      <c r="O124" s="39">
        <v>6</v>
      </c>
      <c r="P124" s="39">
        <v>12</v>
      </c>
      <c r="Q124" s="39">
        <v>14</v>
      </c>
      <c r="R124" s="39">
        <v>24</v>
      </c>
      <c r="S124" s="39">
        <v>777</v>
      </c>
      <c r="T124" s="79">
        <v>1</v>
      </c>
      <c r="U124" s="39" t="s">
        <v>1</v>
      </c>
      <c r="V124" s="39" t="s">
        <v>2</v>
      </c>
      <c r="X124" s="40" t="s">
        <v>15</v>
      </c>
    </row>
    <row r="125" spans="1:1024">
      <c r="C125" s="49">
        <f t="shared" si="10"/>
        <v>340</v>
      </c>
      <c r="D125" s="38" t="s">
        <v>213</v>
      </c>
      <c r="E125" s="51">
        <f t="shared" si="13"/>
        <v>30</v>
      </c>
      <c r="F125" s="39">
        <f t="shared" si="11"/>
        <v>44064</v>
      </c>
      <c r="G125" s="39" t="str">
        <f t="shared" si="12"/>
        <v>201746</v>
      </c>
      <c r="H125" s="39">
        <v>13</v>
      </c>
      <c r="L125" s="79" t="s">
        <v>0</v>
      </c>
      <c r="M125" s="39">
        <v>2017</v>
      </c>
      <c r="N125" s="39">
        <v>4</v>
      </c>
      <c r="O125" s="39">
        <v>6</v>
      </c>
      <c r="P125" s="39">
        <v>12</v>
      </c>
      <c r="Q125" s="39">
        <v>14</v>
      </c>
      <c r="R125" s="39">
        <v>24</v>
      </c>
      <c r="S125" s="39">
        <v>840</v>
      </c>
      <c r="T125" s="79">
        <v>1</v>
      </c>
      <c r="U125" s="39" t="s">
        <v>1</v>
      </c>
      <c r="V125" s="39" t="s">
        <v>2</v>
      </c>
    </row>
    <row r="126" spans="1:1024">
      <c r="C126" s="49">
        <f t="shared" si="10"/>
        <v>340</v>
      </c>
      <c r="D126" s="38" t="s">
        <v>213</v>
      </c>
      <c r="E126" s="51">
        <f t="shared" si="13"/>
        <v>40</v>
      </c>
      <c r="F126" s="39">
        <f t="shared" si="11"/>
        <v>44064</v>
      </c>
      <c r="G126" s="39" t="str">
        <f t="shared" si="12"/>
        <v>201746</v>
      </c>
      <c r="H126" s="39">
        <v>8</v>
      </c>
      <c r="L126" s="79" t="s">
        <v>0</v>
      </c>
      <c r="M126" s="39">
        <v>2017</v>
      </c>
      <c r="N126" s="39">
        <v>4</v>
      </c>
      <c r="O126" s="39">
        <v>6</v>
      </c>
      <c r="P126" s="39">
        <v>12</v>
      </c>
      <c r="Q126" s="39">
        <v>14</v>
      </c>
      <c r="R126" s="39">
        <v>24</v>
      </c>
      <c r="S126" s="39">
        <v>878</v>
      </c>
      <c r="T126" s="79">
        <v>1</v>
      </c>
      <c r="U126" s="39" t="s">
        <v>1</v>
      </c>
      <c r="V126" s="39" t="s">
        <v>2</v>
      </c>
    </row>
    <row r="127" spans="1:1024">
      <c r="C127" s="49">
        <f t="shared" si="10"/>
        <v>340</v>
      </c>
      <c r="D127" s="38" t="s">
        <v>213</v>
      </c>
      <c r="E127" s="51">
        <f t="shared" si="13"/>
        <v>50</v>
      </c>
      <c r="F127" s="39">
        <f t="shared" si="11"/>
        <v>44064</v>
      </c>
      <c r="G127" s="39" t="str">
        <f t="shared" si="12"/>
        <v>201746</v>
      </c>
      <c r="H127" s="39">
        <v>11</v>
      </c>
      <c r="L127" s="79" t="s">
        <v>0</v>
      </c>
      <c r="M127" s="39">
        <v>2017</v>
      </c>
      <c r="N127" s="39">
        <v>4</v>
      </c>
      <c r="O127" s="39">
        <v>6</v>
      </c>
      <c r="P127" s="39">
        <v>12</v>
      </c>
      <c r="Q127" s="39">
        <v>14</v>
      </c>
      <c r="R127" s="39">
        <v>24</v>
      </c>
      <c r="S127" s="39">
        <v>925</v>
      </c>
      <c r="T127" s="79">
        <v>1</v>
      </c>
      <c r="U127" s="39" t="s">
        <v>1</v>
      </c>
      <c r="V127" s="39" t="s">
        <v>2</v>
      </c>
    </row>
    <row r="128" spans="1:1024">
      <c r="C128" s="49">
        <f t="shared" si="10"/>
        <v>340</v>
      </c>
      <c r="D128" s="38" t="s">
        <v>213</v>
      </c>
      <c r="E128" s="51">
        <f t="shared" si="13"/>
        <v>60</v>
      </c>
      <c r="F128" s="39">
        <f t="shared" si="11"/>
        <v>44064</v>
      </c>
      <c r="G128" s="39" t="str">
        <f t="shared" si="12"/>
        <v>201746</v>
      </c>
      <c r="H128" s="39">
        <v>5</v>
      </c>
      <c r="L128" s="79" t="s">
        <v>0</v>
      </c>
      <c r="M128" s="39">
        <v>2017</v>
      </c>
      <c r="N128" s="39">
        <v>4</v>
      </c>
      <c r="O128" s="39">
        <v>6</v>
      </c>
      <c r="P128" s="39">
        <v>12</v>
      </c>
      <c r="Q128" s="39">
        <v>14</v>
      </c>
      <c r="R128" s="39">
        <v>24</v>
      </c>
      <c r="S128" s="39">
        <v>941</v>
      </c>
      <c r="T128" s="79">
        <v>1</v>
      </c>
      <c r="U128" s="39" t="s">
        <v>1</v>
      </c>
      <c r="V128" s="39" t="s">
        <v>2</v>
      </c>
    </row>
    <row r="129" spans="1:1024">
      <c r="C129" s="49">
        <f t="shared" si="10"/>
        <v>340</v>
      </c>
      <c r="D129" s="38" t="s">
        <v>213</v>
      </c>
      <c r="E129" s="51">
        <f t="shared" si="13"/>
        <v>70</v>
      </c>
      <c r="F129" s="39">
        <f t="shared" si="11"/>
        <v>44064</v>
      </c>
      <c r="G129" s="39" t="str">
        <f t="shared" si="12"/>
        <v>201746</v>
      </c>
      <c r="H129" s="39">
        <v>10</v>
      </c>
      <c r="L129" s="79" t="s">
        <v>0</v>
      </c>
      <c r="M129" s="39">
        <v>2017</v>
      </c>
      <c r="N129" s="39">
        <v>4</v>
      </c>
      <c r="O129" s="39">
        <v>6</v>
      </c>
      <c r="P129" s="39">
        <v>12</v>
      </c>
      <c r="Q129" s="39">
        <v>14</v>
      </c>
      <c r="R129" s="39">
        <v>24</v>
      </c>
      <c r="S129" s="39">
        <v>967</v>
      </c>
      <c r="T129" s="79">
        <v>1</v>
      </c>
      <c r="U129" s="39" t="s">
        <v>1</v>
      </c>
      <c r="V129" s="39" t="s">
        <v>2</v>
      </c>
    </row>
    <row r="130" spans="1:1024">
      <c r="A130" s="69"/>
      <c r="B130" s="69"/>
      <c r="C130" s="49">
        <f t="shared" si="10"/>
        <v>350</v>
      </c>
      <c r="D130" s="70" t="s">
        <v>215</v>
      </c>
      <c r="E130" s="51">
        <f t="shared" si="13"/>
        <v>10</v>
      </c>
      <c r="F130" s="71">
        <f t="shared" si="11"/>
        <v>44079</v>
      </c>
      <c r="G130" s="71" t="str">
        <f t="shared" si="12"/>
        <v>201746</v>
      </c>
      <c r="H130" s="71">
        <f>697-682</f>
        <v>15</v>
      </c>
      <c r="I130" s="71"/>
      <c r="J130" s="71"/>
      <c r="K130" s="71"/>
      <c r="L130" s="71" t="s">
        <v>0</v>
      </c>
      <c r="M130" s="71">
        <v>2017</v>
      </c>
      <c r="N130" s="71">
        <v>4</v>
      </c>
      <c r="O130" s="71">
        <v>6</v>
      </c>
      <c r="P130" s="71">
        <v>12</v>
      </c>
      <c r="Q130" s="71">
        <v>14</v>
      </c>
      <c r="R130" s="71">
        <v>39</v>
      </c>
      <c r="S130" s="71">
        <v>682</v>
      </c>
      <c r="T130" s="71">
        <v>1</v>
      </c>
      <c r="U130" s="71" t="s">
        <v>1</v>
      </c>
      <c r="V130" s="71" t="s">
        <v>2</v>
      </c>
      <c r="W130" s="71"/>
      <c r="X130" s="72"/>
      <c r="WK130" s="72"/>
      <c r="WL130" s="72"/>
      <c r="WM130" s="72"/>
      <c r="WN130" s="72"/>
      <c r="WO130" s="72"/>
      <c r="WP130" s="72"/>
      <c r="WQ130" s="72"/>
      <c r="WR130" s="72"/>
      <c r="WS130" s="72"/>
      <c r="WT130" s="72"/>
      <c r="WU130" s="72"/>
      <c r="WV130" s="72"/>
      <c r="WW130" s="72"/>
      <c r="WX130" s="72"/>
      <c r="WY130" s="72"/>
      <c r="WZ130" s="72"/>
      <c r="XA130" s="72"/>
      <c r="XB130" s="72"/>
      <c r="XC130" s="72"/>
      <c r="XD130" s="72"/>
      <c r="XE130" s="72"/>
      <c r="XF130" s="72"/>
      <c r="XG130" s="72"/>
      <c r="XH130" s="72"/>
      <c r="XI130" s="72"/>
      <c r="XJ130" s="72"/>
      <c r="XK130" s="72"/>
      <c r="XL130" s="72"/>
      <c r="XM130" s="72"/>
      <c r="XN130" s="72"/>
      <c r="XO130" s="72"/>
      <c r="XP130" s="72"/>
      <c r="XQ130" s="72"/>
      <c r="XR130" s="72"/>
      <c r="XS130" s="72"/>
      <c r="XT130" s="72"/>
      <c r="XU130" s="72"/>
      <c r="XV130" s="72"/>
      <c r="XW130" s="72"/>
      <c r="XX130" s="72"/>
      <c r="XY130" s="72"/>
      <c r="XZ130" s="72"/>
      <c r="YA130" s="72"/>
      <c r="YB130" s="72"/>
      <c r="YC130" s="72"/>
      <c r="YD130" s="72"/>
      <c r="YE130" s="72"/>
      <c r="YF130" s="72"/>
      <c r="YG130" s="72"/>
      <c r="YH130" s="72"/>
      <c r="YI130" s="72"/>
      <c r="YJ130" s="72"/>
      <c r="YK130" s="72"/>
      <c r="YL130" s="72"/>
      <c r="YM130" s="72"/>
      <c r="YN130" s="72"/>
      <c r="YO130" s="72"/>
      <c r="YP130" s="72"/>
      <c r="YQ130" s="72"/>
      <c r="YR130" s="72"/>
      <c r="YS130" s="72"/>
      <c r="YT130" s="72"/>
      <c r="YU130" s="72"/>
      <c r="YV130" s="72"/>
      <c r="YW130" s="72"/>
      <c r="YX130" s="72"/>
      <c r="YY130" s="72"/>
      <c r="YZ130" s="72"/>
      <c r="ZA130" s="72"/>
      <c r="ZB130" s="72"/>
      <c r="ZC130" s="72"/>
      <c r="ZD130" s="72"/>
      <c r="ZE130" s="72"/>
      <c r="ZF130" s="72"/>
      <c r="ZG130" s="72"/>
      <c r="ZH130" s="72"/>
      <c r="ZI130" s="72"/>
      <c r="ZJ130" s="72"/>
      <c r="ZK130" s="72"/>
      <c r="ZL130" s="72"/>
      <c r="ZM130" s="72"/>
      <c r="ZN130" s="72"/>
      <c r="ZO130" s="72"/>
      <c r="ZP130" s="72"/>
      <c r="ZQ130" s="72"/>
      <c r="ZR130" s="72"/>
      <c r="ZS130" s="72"/>
      <c r="ZT130" s="72"/>
      <c r="ZU130" s="72"/>
      <c r="ZV130" s="72"/>
      <c r="ZW130" s="72"/>
      <c r="ZX130" s="72"/>
      <c r="ZY130" s="72"/>
      <c r="ZZ130" s="72"/>
      <c r="AAA130" s="72"/>
      <c r="AAB130" s="72"/>
      <c r="AAC130" s="72"/>
      <c r="AAD130" s="72"/>
      <c r="AAE130" s="72"/>
      <c r="AAF130" s="72"/>
      <c r="AAG130" s="72"/>
      <c r="AAH130" s="72"/>
      <c r="AAI130" s="72"/>
      <c r="AAJ130" s="72"/>
      <c r="AAK130" s="72"/>
      <c r="AAL130" s="72"/>
      <c r="AAM130" s="72"/>
      <c r="AAN130" s="72"/>
      <c r="AAO130" s="72"/>
      <c r="AAP130" s="72"/>
      <c r="AAQ130" s="72"/>
      <c r="AAR130" s="72"/>
      <c r="AAS130" s="72"/>
      <c r="AAT130" s="72"/>
      <c r="AAU130" s="72"/>
      <c r="AAV130" s="72"/>
      <c r="AAW130" s="72"/>
      <c r="AAX130" s="72"/>
      <c r="AAY130" s="72"/>
      <c r="AAZ130" s="72"/>
      <c r="ABA130" s="72"/>
      <c r="ABB130" s="72"/>
      <c r="ABC130" s="72"/>
      <c r="ABD130" s="72"/>
      <c r="ABE130" s="72"/>
      <c r="ABF130" s="72"/>
      <c r="ABG130" s="72"/>
      <c r="ABH130" s="72"/>
      <c r="ABI130" s="72"/>
      <c r="ABJ130" s="72"/>
      <c r="ABK130" s="72"/>
      <c r="ABL130" s="72"/>
      <c r="ABM130" s="72"/>
      <c r="ABN130" s="72"/>
      <c r="ABO130" s="72"/>
      <c r="ABP130" s="72"/>
      <c r="ABQ130" s="72"/>
      <c r="ABR130" s="72"/>
      <c r="ABS130" s="72"/>
      <c r="ABT130" s="72"/>
      <c r="ABU130" s="72"/>
      <c r="ABV130" s="72"/>
      <c r="ABW130" s="72"/>
      <c r="ABX130" s="72"/>
      <c r="ABY130" s="72"/>
      <c r="ABZ130" s="72"/>
      <c r="ACA130" s="72"/>
      <c r="ACB130" s="72"/>
      <c r="ACC130" s="72"/>
      <c r="ACD130" s="72"/>
      <c r="ACE130" s="72"/>
      <c r="ACF130" s="72"/>
      <c r="ACG130" s="72"/>
      <c r="ACH130" s="72"/>
      <c r="ACI130" s="72"/>
      <c r="ACJ130" s="72"/>
      <c r="ACK130" s="72"/>
      <c r="ACL130" s="72"/>
      <c r="ACM130" s="72"/>
      <c r="ACN130" s="72"/>
      <c r="ACO130" s="72"/>
      <c r="ACP130" s="72"/>
      <c r="ACQ130" s="72"/>
      <c r="ACR130" s="72"/>
      <c r="ACS130" s="72"/>
      <c r="ACT130" s="72"/>
      <c r="ACU130" s="72"/>
      <c r="ACV130" s="72"/>
      <c r="ACW130" s="72"/>
      <c r="ACX130" s="72"/>
      <c r="ACY130" s="72"/>
      <c r="ACZ130" s="72"/>
      <c r="ADA130" s="72"/>
      <c r="ADB130" s="72"/>
      <c r="ADC130" s="72"/>
      <c r="ADD130" s="72"/>
      <c r="ADE130" s="72"/>
      <c r="ADF130" s="72"/>
      <c r="ADG130" s="72"/>
      <c r="ADH130" s="72"/>
      <c r="ADI130" s="72"/>
      <c r="ADJ130" s="72"/>
      <c r="ADK130" s="72"/>
      <c r="ADL130" s="72"/>
      <c r="ADM130" s="72"/>
      <c r="ADN130" s="72"/>
      <c r="ADO130" s="72"/>
      <c r="ADP130" s="72"/>
      <c r="ADQ130" s="72"/>
      <c r="ADR130" s="72"/>
      <c r="ADS130" s="72"/>
      <c r="ADT130" s="72"/>
      <c r="ADU130" s="72"/>
      <c r="ADV130" s="72"/>
      <c r="ADW130" s="72"/>
      <c r="ADX130" s="72"/>
      <c r="ADY130" s="72"/>
      <c r="ADZ130" s="72"/>
      <c r="AEA130" s="72"/>
      <c r="AEB130" s="72"/>
      <c r="AEC130" s="72"/>
      <c r="AED130" s="72"/>
      <c r="AEE130" s="72"/>
      <c r="AEF130" s="72"/>
      <c r="AEG130" s="72"/>
      <c r="AEH130" s="72"/>
      <c r="AEI130" s="72"/>
      <c r="AEJ130" s="72"/>
      <c r="AEK130" s="72"/>
      <c r="AEL130" s="72"/>
      <c r="AEM130" s="72"/>
      <c r="AEN130" s="72"/>
      <c r="AEO130" s="72"/>
      <c r="AEP130" s="72"/>
      <c r="AEQ130" s="72"/>
      <c r="AER130" s="72"/>
      <c r="AES130" s="72"/>
      <c r="AET130" s="72"/>
      <c r="AEU130" s="72"/>
      <c r="AEV130" s="72"/>
      <c r="AEW130" s="72"/>
      <c r="AEX130" s="72"/>
      <c r="AEY130" s="72"/>
      <c r="AEZ130" s="72"/>
      <c r="AFA130" s="72"/>
      <c r="AFB130" s="72"/>
      <c r="AFC130" s="72"/>
      <c r="AFD130" s="72"/>
      <c r="AFE130" s="72"/>
      <c r="AFF130" s="72"/>
      <c r="AFG130" s="72"/>
      <c r="AFH130" s="72"/>
      <c r="AFI130" s="72"/>
      <c r="AFJ130" s="72"/>
      <c r="AFK130" s="72"/>
      <c r="AFL130" s="72"/>
      <c r="AFM130" s="72"/>
      <c r="AFN130" s="72"/>
      <c r="AFO130" s="72"/>
      <c r="AFP130" s="72"/>
      <c r="AFQ130" s="72"/>
      <c r="AFR130" s="72"/>
      <c r="AFS130" s="72"/>
      <c r="AFT130" s="72"/>
      <c r="AFU130" s="72"/>
      <c r="AFV130" s="72"/>
      <c r="AFW130" s="72"/>
      <c r="AFX130" s="72"/>
      <c r="AFY130" s="72"/>
      <c r="AFZ130" s="72"/>
      <c r="AGA130" s="72"/>
      <c r="AGB130" s="72"/>
      <c r="AGC130" s="72"/>
      <c r="AGD130" s="72"/>
      <c r="AGE130" s="72"/>
      <c r="AGF130" s="72"/>
      <c r="AGG130" s="72"/>
      <c r="AGH130" s="72"/>
      <c r="AGI130" s="72"/>
      <c r="AGJ130" s="72"/>
      <c r="AGK130" s="72"/>
      <c r="AGL130" s="72"/>
      <c r="AGM130" s="72"/>
      <c r="AGN130" s="72"/>
      <c r="AGO130" s="72"/>
      <c r="AGP130" s="72"/>
      <c r="AGQ130" s="72"/>
      <c r="AGR130" s="72"/>
      <c r="AGS130" s="72"/>
      <c r="AGT130" s="72"/>
      <c r="AGU130" s="72"/>
      <c r="AGV130" s="72"/>
      <c r="AGW130" s="72"/>
      <c r="AGX130" s="72"/>
      <c r="AGY130" s="72"/>
      <c r="AGZ130" s="72"/>
      <c r="AHA130" s="72"/>
      <c r="AHB130" s="72"/>
      <c r="AHC130" s="72"/>
      <c r="AHD130" s="72"/>
      <c r="AHE130" s="72"/>
      <c r="AHF130" s="72"/>
      <c r="AHG130" s="72"/>
      <c r="AHH130" s="72"/>
      <c r="AHI130" s="72"/>
      <c r="AHJ130" s="72"/>
      <c r="AHK130" s="72"/>
      <c r="AHL130" s="72"/>
      <c r="AHM130" s="72"/>
      <c r="AHN130" s="72"/>
      <c r="AHO130" s="72"/>
      <c r="AHP130" s="72"/>
      <c r="AHQ130" s="72"/>
      <c r="AHR130" s="72"/>
      <c r="AHS130" s="72"/>
      <c r="AHT130" s="72"/>
      <c r="AHU130" s="72"/>
      <c r="AHV130" s="72"/>
      <c r="AHW130" s="72"/>
      <c r="AHX130" s="72"/>
      <c r="AHY130" s="72"/>
      <c r="AHZ130" s="72"/>
      <c r="AIA130" s="72"/>
      <c r="AIB130" s="72"/>
      <c r="AIC130" s="72"/>
      <c r="AID130" s="72"/>
      <c r="AIE130" s="72"/>
      <c r="AIF130" s="72"/>
      <c r="AIG130" s="72"/>
      <c r="AIH130" s="72"/>
      <c r="AII130" s="72"/>
      <c r="AIJ130" s="72"/>
      <c r="AIK130" s="72"/>
      <c r="AIL130" s="72"/>
      <c r="AIM130" s="72"/>
      <c r="AIN130" s="72"/>
      <c r="AIO130" s="72"/>
      <c r="AIP130" s="72"/>
      <c r="AIQ130" s="72"/>
      <c r="AIR130" s="72"/>
      <c r="AIS130" s="72"/>
      <c r="AIT130" s="72"/>
      <c r="AIU130" s="72"/>
      <c r="AIV130" s="72"/>
      <c r="AIW130" s="72"/>
      <c r="AIX130" s="72"/>
      <c r="AIY130" s="72"/>
      <c r="AIZ130" s="72"/>
      <c r="AJA130" s="72"/>
      <c r="AJB130" s="72"/>
      <c r="AJC130" s="72"/>
      <c r="AJD130" s="72"/>
      <c r="AJE130" s="72"/>
      <c r="AJF130" s="72"/>
      <c r="AJG130" s="72"/>
      <c r="AJH130" s="72"/>
      <c r="AJI130" s="72"/>
      <c r="AJJ130" s="72"/>
      <c r="AJK130" s="72"/>
      <c r="AJL130" s="72"/>
      <c r="AJM130" s="72"/>
      <c r="AJN130" s="72"/>
      <c r="AJO130" s="72"/>
      <c r="AJP130" s="72"/>
      <c r="AJQ130" s="72"/>
      <c r="AJR130" s="72"/>
      <c r="AJS130" s="72"/>
      <c r="AJT130" s="72"/>
      <c r="AJU130" s="72"/>
      <c r="AJV130" s="72"/>
      <c r="AJW130" s="72"/>
      <c r="AJX130" s="72"/>
      <c r="AJY130" s="72"/>
      <c r="AJZ130" s="72"/>
      <c r="AKA130" s="72"/>
      <c r="AKB130" s="72"/>
      <c r="AKC130" s="72"/>
      <c r="AKD130" s="72"/>
      <c r="AKE130" s="72"/>
      <c r="AKF130" s="72"/>
      <c r="AKG130" s="72"/>
      <c r="AKH130" s="72"/>
      <c r="AKI130" s="72"/>
      <c r="AKJ130" s="72"/>
      <c r="AKK130" s="72"/>
      <c r="AKL130" s="72"/>
      <c r="AKM130" s="72"/>
      <c r="AKN130" s="72"/>
      <c r="AKO130" s="72"/>
      <c r="AKP130" s="72"/>
      <c r="AKQ130" s="72"/>
      <c r="AKR130" s="72"/>
      <c r="AKS130" s="72"/>
      <c r="AKT130" s="72"/>
      <c r="AKU130" s="72"/>
      <c r="AKV130" s="72"/>
      <c r="AKW130" s="72"/>
      <c r="AKX130" s="72"/>
      <c r="AKY130" s="72"/>
      <c r="AKZ130" s="72"/>
      <c r="ALA130" s="72"/>
      <c r="ALB130" s="72"/>
      <c r="ALC130" s="72"/>
      <c r="ALD130" s="72"/>
      <c r="ALE130" s="72"/>
      <c r="ALF130" s="72"/>
      <c r="ALG130" s="72"/>
      <c r="ALH130" s="72"/>
      <c r="ALI130" s="72"/>
      <c r="ALJ130" s="72"/>
      <c r="ALK130" s="72"/>
      <c r="ALL130" s="72"/>
      <c r="ALM130" s="72"/>
      <c r="ALN130" s="72"/>
      <c r="ALO130" s="72"/>
      <c r="ALP130" s="72"/>
      <c r="ALQ130" s="72"/>
      <c r="ALR130" s="72"/>
      <c r="ALS130" s="72"/>
      <c r="ALT130" s="72"/>
      <c r="ALU130" s="72"/>
      <c r="ALV130" s="72"/>
      <c r="ALW130" s="72"/>
      <c r="ALX130" s="72"/>
      <c r="ALY130" s="72"/>
      <c r="ALZ130" s="72"/>
      <c r="AMA130" s="72"/>
      <c r="AMB130" s="72"/>
      <c r="AMC130" s="72"/>
      <c r="AMD130" s="72"/>
      <c r="AME130" s="72"/>
      <c r="AMF130" s="72"/>
      <c r="AMG130" s="72"/>
      <c r="AMH130" s="72"/>
      <c r="AMI130" s="72"/>
      <c r="AMJ130" s="72"/>
    </row>
    <row r="131" spans="1:1024">
      <c r="A131" s="69"/>
      <c r="B131" s="69"/>
      <c r="C131" s="49">
        <f t="shared" si="10"/>
        <v>360</v>
      </c>
      <c r="D131" s="70" t="s">
        <v>216</v>
      </c>
      <c r="E131" s="51">
        <f t="shared" si="13"/>
        <v>10</v>
      </c>
      <c r="F131" s="71">
        <f t="shared" si="11"/>
        <v>44311</v>
      </c>
      <c r="G131" s="71" t="str">
        <f t="shared" si="12"/>
        <v>201746</v>
      </c>
      <c r="H131" s="71">
        <v>7</v>
      </c>
      <c r="I131" s="71"/>
      <c r="J131" s="71"/>
      <c r="K131" s="71"/>
      <c r="L131" s="71" t="s">
        <v>0</v>
      </c>
      <c r="M131" s="71">
        <v>2017</v>
      </c>
      <c r="N131" s="71">
        <v>4</v>
      </c>
      <c r="O131" s="71">
        <v>6</v>
      </c>
      <c r="P131" s="71">
        <v>12</v>
      </c>
      <c r="Q131" s="71">
        <v>18</v>
      </c>
      <c r="R131" s="71">
        <v>31</v>
      </c>
      <c r="S131" s="71">
        <v>123</v>
      </c>
      <c r="T131" s="71">
        <v>1</v>
      </c>
      <c r="U131" s="71" t="s">
        <v>1</v>
      </c>
      <c r="V131" s="71" t="s">
        <v>2</v>
      </c>
      <c r="W131" s="71"/>
      <c r="X131" s="72"/>
      <c r="WK131" s="72"/>
      <c r="WL131" s="72"/>
      <c r="WM131" s="72"/>
      <c r="WN131" s="72"/>
      <c r="WO131" s="72"/>
      <c r="WP131" s="72"/>
      <c r="WQ131" s="72"/>
      <c r="WR131" s="72"/>
      <c r="WS131" s="72"/>
      <c r="WT131" s="72"/>
      <c r="WU131" s="72"/>
      <c r="WV131" s="72"/>
      <c r="WW131" s="72"/>
      <c r="WX131" s="72"/>
      <c r="WY131" s="72"/>
      <c r="WZ131" s="72"/>
      <c r="XA131" s="72"/>
      <c r="XB131" s="72"/>
      <c r="XC131" s="72"/>
      <c r="XD131" s="72"/>
      <c r="XE131" s="72"/>
      <c r="XF131" s="72"/>
      <c r="XG131" s="72"/>
      <c r="XH131" s="72"/>
      <c r="XI131" s="72"/>
      <c r="XJ131" s="72"/>
      <c r="XK131" s="72"/>
      <c r="XL131" s="72"/>
      <c r="XM131" s="72"/>
      <c r="XN131" s="72"/>
      <c r="XO131" s="72"/>
      <c r="XP131" s="72"/>
      <c r="XQ131" s="72"/>
      <c r="XR131" s="72"/>
      <c r="XS131" s="72"/>
      <c r="XT131" s="72"/>
      <c r="XU131" s="72"/>
      <c r="XV131" s="72"/>
      <c r="XW131" s="72"/>
      <c r="XX131" s="72"/>
      <c r="XY131" s="72"/>
      <c r="XZ131" s="72"/>
      <c r="YA131" s="72"/>
      <c r="YB131" s="72"/>
      <c r="YC131" s="72"/>
      <c r="YD131" s="72"/>
      <c r="YE131" s="72"/>
      <c r="YF131" s="72"/>
      <c r="YG131" s="72"/>
      <c r="YH131" s="72"/>
      <c r="YI131" s="72"/>
      <c r="YJ131" s="72"/>
      <c r="YK131" s="72"/>
      <c r="YL131" s="72"/>
      <c r="YM131" s="72"/>
      <c r="YN131" s="72"/>
      <c r="YO131" s="72"/>
      <c r="YP131" s="72"/>
      <c r="YQ131" s="72"/>
      <c r="YR131" s="72"/>
      <c r="YS131" s="72"/>
      <c r="YT131" s="72"/>
      <c r="YU131" s="72"/>
      <c r="YV131" s="72"/>
      <c r="YW131" s="72"/>
      <c r="YX131" s="72"/>
      <c r="YY131" s="72"/>
      <c r="YZ131" s="72"/>
      <c r="ZA131" s="72"/>
      <c r="ZB131" s="72"/>
      <c r="ZC131" s="72"/>
      <c r="ZD131" s="72"/>
      <c r="ZE131" s="72"/>
      <c r="ZF131" s="72"/>
      <c r="ZG131" s="72"/>
      <c r="ZH131" s="72"/>
      <c r="ZI131" s="72"/>
      <c r="ZJ131" s="72"/>
      <c r="ZK131" s="72"/>
      <c r="ZL131" s="72"/>
      <c r="ZM131" s="72"/>
      <c r="ZN131" s="72"/>
      <c r="ZO131" s="72"/>
      <c r="ZP131" s="72"/>
      <c r="ZQ131" s="72"/>
      <c r="ZR131" s="72"/>
      <c r="ZS131" s="72"/>
      <c r="ZT131" s="72"/>
      <c r="ZU131" s="72"/>
      <c r="ZV131" s="72"/>
      <c r="ZW131" s="72"/>
      <c r="ZX131" s="72"/>
      <c r="ZY131" s="72"/>
      <c r="ZZ131" s="72"/>
      <c r="AAA131" s="72"/>
      <c r="AAB131" s="72"/>
      <c r="AAC131" s="72"/>
      <c r="AAD131" s="72"/>
      <c r="AAE131" s="72"/>
      <c r="AAF131" s="72"/>
      <c r="AAG131" s="72"/>
      <c r="AAH131" s="72"/>
      <c r="AAI131" s="72"/>
      <c r="AAJ131" s="72"/>
      <c r="AAK131" s="72"/>
      <c r="AAL131" s="72"/>
      <c r="AAM131" s="72"/>
      <c r="AAN131" s="72"/>
      <c r="AAO131" s="72"/>
      <c r="AAP131" s="72"/>
      <c r="AAQ131" s="72"/>
      <c r="AAR131" s="72"/>
      <c r="AAS131" s="72"/>
      <c r="AAT131" s="72"/>
      <c r="AAU131" s="72"/>
      <c r="AAV131" s="72"/>
      <c r="AAW131" s="72"/>
      <c r="AAX131" s="72"/>
      <c r="AAY131" s="72"/>
      <c r="AAZ131" s="72"/>
      <c r="ABA131" s="72"/>
      <c r="ABB131" s="72"/>
      <c r="ABC131" s="72"/>
      <c r="ABD131" s="72"/>
      <c r="ABE131" s="72"/>
      <c r="ABF131" s="72"/>
      <c r="ABG131" s="72"/>
      <c r="ABH131" s="72"/>
      <c r="ABI131" s="72"/>
      <c r="ABJ131" s="72"/>
      <c r="ABK131" s="72"/>
      <c r="ABL131" s="72"/>
      <c r="ABM131" s="72"/>
      <c r="ABN131" s="72"/>
      <c r="ABO131" s="72"/>
      <c r="ABP131" s="72"/>
      <c r="ABQ131" s="72"/>
      <c r="ABR131" s="72"/>
      <c r="ABS131" s="72"/>
      <c r="ABT131" s="72"/>
      <c r="ABU131" s="72"/>
      <c r="ABV131" s="72"/>
      <c r="ABW131" s="72"/>
      <c r="ABX131" s="72"/>
      <c r="ABY131" s="72"/>
      <c r="ABZ131" s="72"/>
      <c r="ACA131" s="72"/>
      <c r="ACB131" s="72"/>
      <c r="ACC131" s="72"/>
      <c r="ACD131" s="72"/>
      <c r="ACE131" s="72"/>
      <c r="ACF131" s="72"/>
      <c r="ACG131" s="72"/>
      <c r="ACH131" s="72"/>
      <c r="ACI131" s="72"/>
      <c r="ACJ131" s="72"/>
      <c r="ACK131" s="72"/>
      <c r="ACL131" s="72"/>
      <c r="ACM131" s="72"/>
      <c r="ACN131" s="72"/>
      <c r="ACO131" s="72"/>
      <c r="ACP131" s="72"/>
      <c r="ACQ131" s="72"/>
      <c r="ACR131" s="72"/>
      <c r="ACS131" s="72"/>
      <c r="ACT131" s="72"/>
      <c r="ACU131" s="72"/>
      <c r="ACV131" s="72"/>
      <c r="ACW131" s="72"/>
      <c r="ACX131" s="72"/>
      <c r="ACY131" s="72"/>
      <c r="ACZ131" s="72"/>
      <c r="ADA131" s="72"/>
      <c r="ADB131" s="72"/>
      <c r="ADC131" s="72"/>
      <c r="ADD131" s="72"/>
      <c r="ADE131" s="72"/>
      <c r="ADF131" s="72"/>
      <c r="ADG131" s="72"/>
      <c r="ADH131" s="72"/>
      <c r="ADI131" s="72"/>
      <c r="ADJ131" s="72"/>
      <c r="ADK131" s="72"/>
      <c r="ADL131" s="72"/>
      <c r="ADM131" s="72"/>
      <c r="ADN131" s="72"/>
      <c r="ADO131" s="72"/>
      <c r="ADP131" s="72"/>
      <c r="ADQ131" s="72"/>
      <c r="ADR131" s="72"/>
      <c r="ADS131" s="72"/>
      <c r="ADT131" s="72"/>
      <c r="ADU131" s="72"/>
      <c r="ADV131" s="72"/>
      <c r="ADW131" s="72"/>
      <c r="ADX131" s="72"/>
      <c r="ADY131" s="72"/>
      <c r="ADZ131" s="72"/>
      <c r="AEA131" s="72"/>
      <c r="AEB131" s="72"/>
      <c r="AEC131" s="72"/>
      <c r="AED131" s="72"/>
      <c r="AEE131" s="72"/>
      <c r="AEF131" s="72"/>
      <c r="AEG131" s="72"/>
      <c r="AEH131" s="72"/>
      <c r="AEI131" s="72"/>
      <c r="AEJ131" s="72"/>
      <c r="AEK131" s="72"/>
      <c r="AEL131" s="72"/>
      <c r="AEM131" s="72"/>
      <c r="AEN131" s="72"/>
      <c r="AEO131" s="72"/>
      <c r="AEP131" s="72"/>
      <c r="AEQ131" s="72"/>
      <c r="AER131" s="72"/>
      <c r="AES131" s="72"/>
      <c r="AET131" s="72"/>
      <c r="AEU131" s="72"/>
      <c r="AEV131" s="72"/>
      <c r="AEW131" s="72"/>
      <c r="AEX131" s="72"/>
      <c r="AEY131" s="72"/>
      <c r="AEZ131" s="72"/>
      <c r="AFA131" s="72"/>
      <c r="AFB131" s="72"/>
      <c r="AFC131" s="72"/>
      <c r="AFD131" s="72"/>
      <c r="AFE131" s="72"/>
      <c r="AFF131" s="72"/>
      <c r="AFG131" s="72"/>
      <c r="AFH131" s="72"/>
      <c r="AFI131" s="72"/>
      <c r="AFJ131" s="72"/>
      <c r="AFK131" s="72"/>
      <c r="AFL131" s="72"/>
      <c r="AFM131" s="72"/>
      <c r="AFN131" s="72"/>
      <c r="AFO131" s="72"/>
      <c r="AFP131" s="72"/>
      <c r="AFQ131" s="72"/>
      <c r="AFR131" s="72"/>
      <c r="AFS131" s="72"/>
      <c r="AFT131" s="72"/>
      <c r="AFU131" s="72"/>
      <c r="AFV131" s="72"/>
      <c r="AFW131" s="72"/>
      <c r="AFX131" s="72"/>
      <c r="AFY131" s="72"/>
      <c r="AFZ131" s="72"/>
      <c r="AGA131" s="72"/>
      <c r="AGB131" s="72"/>
      <c r="AGC131" s="72"/>
      <c r="AGD131" s="72"/>
      <c r="AGE131" s="72"/>
      <c r="AGF131" s="72"/>
      <c r="AGG131" s="72"/>
      <c r="AGH131" s="72"/>
      <c r="AGI131" s="72"/>
      <c r="AGJ131" s="72"/>
      <c r="AGK131" s="72"/>
      <c r="AGL131" s="72"/>
      <c r="AGM131" s="72"/>
      <c r="AGN131" s="72"/>
      <c r="AGO131" s="72"/>
      <c r="AGP131" s="72"/>
      <c r="AGQ131" s="72"/>
      <c r="AGR131" s="72"/>
      <c r="AGS131" s="72"/>
      <c r="AGT131" s="72"/>
      <c r="AGU131" s="72"/>
      <c r="AGV131" s="72"/>
      <c r="AGW131" s="72"/>
      <c r="AGX131" s="72"/>
      <c r="AGY131" s="72"/>
      <c r="AGZ131" s="72"/>
      <c r="AHA131" s="72"/>
      <c r="AHB131" s="72"/>
      <c r="AHC131" s="72"/>
      <c r="AHD131" s="72"/>
      <c r="AHE131" s="72"/>
      <c r="AHF131" s="72"/>
      <c r="AHG131" s="72"/>
      <c r="AHH131" s="72"/>
      <c r="AHI131" s="72"/>
      <c r="AHJ131" s="72"/>
      <c r="AHK131" s="72"/>
      <c r="AHL131" s="72"/>
      <c r="AHM131" s="72"/>
      <c r="AHN131" s="72"/>
      <c r="AHO131" s="72"/>
      <c r="AHP131" s="72"/>
      <c r="AHQ131" s="72"/>
      <c r="AHR131" s="72"/>
      <c r="AHS131" s="72"/>
      <c r="AHT131" s="72"/>
      <c r="AHU131" s="72"/>
      <c r="AHV131" s="72"/>
      <c r="AHW131" s="72"/>
      <c r="AHX131" s="72"/>
      <c r="AHY131" s="72"/>
      <c r="AHZ131" s="72"/>
      <c r="AIA131" s="72"/>
      <c r="AIB131" s="72"/>
      <c r="AIC131" s="72"/>
      <c r="AID131" s="72"/>
      <c r="AIE131" s="72"/>
      <c r="AIF131" s="72"/>
      <c r="AIG131" s="72"/>
      <c r="AIH131" s="72"/>
      <c r="AII131" s="72"/>
      <c r="AIJ131" s="72"/>
      <c r="AIK131" s="72"/>
      <c r="AIL131" s="72"/>
      <c r="AIM131" s="72"/>
      <c r="AIN131" s="72"/>
      <c r="AIO131" s="72"/>
      <c r="AIP131" s="72"/>
      <c r="AIQ131" s="72"/>
      <c r="AIR131" s="72"/>
      <c r="AIS131" s="72"/>
      <c r="AIT131" s="72"/>
      <c r="AIU131" s="72"/>
      <c r="AIV131" s="72"/>
      <c r="AIW131" s="72"/>
      <c r="AIX131" s="72"/>
      <c r="AIY131" s="72"/>
      <c r="AIZ131" s="72"/>
      <c r="AJA131" s="72"/>
      <c r="AJB131" s="72"/>
      <c r="AJC131" s="72"/>
      <c r="AJD131" s="72"/>
      <c r="AJE131" s="72"/>
      <c r="AJF131" s="72"/>
      <c r="AJG131" s="72"/>
      <c r="AJH131" s="72"/>
      <c r="AJI131" s="72"/>
      <c r="AJJ131" s="72"/>
      <c r="AJK131" s="72"/>
      <c r="AJL131" s="72"/>
      <c r="AJM131" s="72"/>
      <c r="AJN131" s="72"/>
      <c r="AJO131" s="72"/>
      <c r="AJP131" s="72"/>
      <c r="AJQ131" s="72"/>
      <c r="AJR131" s="72"/>
      <c r="AJS131" s="72"/>
      <c r="AJT131" s="72"/>
      <c r="AJU131" s="72"/>
      <c r="AJV131" s="72"/>
      <c r="AJW131" s="72"/>
      <c r="AJX131" s="72"/>
      <c r="AJY131" s="72"/>
      <c r="AJZ131" s="72"/>
      <c r="AKA131" s="72"/>
      <c r="AKB131" s="72"/>
      <c r="AKC131" s="72"/>
      <c r="AKD131" s="72"/>
      <c r="AKE131" s="72"/>
      <c r="AKF131" s="72"/>
      <c r="AKG131" s="72"/>
      <c r="AKH131" s="72"/>
      <c r="AKI131" s="72"/>
      <c r="AKJ131" s="72"/>
      <c r="AKK131" s="72"/>
      <c r="AKL131" s="72"/>
      <c r="AKM131" s="72"/>
      <c r="AKN131" s="72"/>
      <c r="AKO131" s="72"/>
      <c r="AKP131" s="72"/>
      <c r="AKQ131" s="72"/>
      <c r="AKR131" s="72"/>
      <c r="AKS131" s="72"/>
      <c r="AKT131" s="72"/>
      <c r="AKU131" s="72"/>
      <c r="AKV131" s="72"/>
      <c r="AKW131" s="72"/>
      <c r="AKX131" s="72"/>
      <c r="AKY131" s="72"/>
      <c r="AKZ131" s="72"/>
      <c r="ALA131" s="72"/>
      <c r="ALB131" s="72"/>
      <c r="ALC131" s="72"/>
      <c r="ALD131" s="72"/>
      <c r="ALE131" s="72"/>
      <c r="ALF131" s="72"/>
      <c r="ALG131" s="72"/>
      <c r="ALH131" s="72"/>
      <c r="ALI131" s="72"/>
      <c r="ALJ131" s="72"/>
      <c r="ALK131" s="72"/>
      <c r="ALL131" s="72"/>
      <c r="ALM131" s="72"/>
      <c r="ALN131" s="72"/>
      <c r="ALO131" s="72"/>
      <c r="ALP131" s="72"/>
      <c r="ALQ131" s="72"/>
      <c r="ALR131" s="72"/>
      <c r="ALS131" s="72"/>
      <c r="ALT131" s="72"/>
      <c r="ALU131" s="72"/>
      <c r="ALV131" s="72"/>
      <c r="ALW131" s="72"/>
      <c r="ALX131" s="72"/>
      <c r="ALY131" s="72"/>
      <c r="ALZ131" s="72"/>
      <c r="AMA131" s="72"/>
      <c r="AMB131" s="72"/>
      <c r="AMC131" s="72"/>
      <c r="AMD131" s="72"/>
      <c r="AME131" s="72"/>
      <c r="AMF131" s="72"/>
      <c r="AMG131" s="72"/>
      <c r="AMH131" s="72"/>
      <c r="AMI131" s="72"/>
      <c r="AMJ131" s="72"/>
    </row>
    <row r="132" spans="1:1024">
      <c r="C132" s="49">
        <f t="shared" si="10"/>
        <v>360</v>
      </c>
      <c r="D132" s="38" t="s">
        <v>216</v>
      </c>
      <c r="E132" s="51">
        <f t="shared" si="13"/>
        <v>20</v>
      </c>
      <c r="F132" s="39">
        <f t="shared" si="11"/>
        <v>44311</v>
      </c>
      <c r="G132" s="39" t="str">
        <f t="shared" si="12"/>
        <v>201746</v>
      </c>
      <c r="H132" s="39">
        <f>157-156</f>
        <v>1</v>
      </c>
      <c r="L132" s="39" t="s">
        <v>0</v>
      </c>
      <c r="M132" s="39">
        <v>2017</v>
      </c>
      <c r="N132" s="39">
        <v>4</v>
      </c>
      <c r="O132" s="39">
        <v>6</v>
      </c>
      <c r="P132" s="39">
        <v>12</v>
      </c>
      <c r="Q132" s="39">
        <v>18</v>
      </c>
      <c r="R132" s="39">
        <v>31</v>
      </c>
      <c r="S132" s="39">
        <v>156</v>
      </c>
      <c r="T132" s="39">
        <v>1</v>
      </c>
      <c r="U132" s="39" t="s">
        <v>1</v>
      </c>
      <c r="V132" s="39" t="s">
        <v>2</v>
      </c>
    </row>
    <row r="133" spans="1:1024">
      <c r="C133" s="49">
        <f t="shared" si="10"/>
        <v>360</v>
      </c>
      <c r="D133" s="38" t="s">
        <v>216</v>
      </c>
      <c r="E133" s="51">
        <f t="shared" si="13"/>
        <v>30</v>
      </c>
      <c r="F133" s="39">
        <f t="shared" si="11"/>
        <v>44311</v>
      </c>
      <c r="G133" s="39" t="str">
        <f t="shared" si="12"/>
        <v>201746</v>
      </c>
      <c r="H133" s="39">
        <f>226-214</f>
        <v>12</v>
      </c>
      <c r="L133" s="39" t="s">
        <v>0</v>
      </c>
      <c r="M133" s="39">
        <v>2017</v>
      </c>
      <c r="N133" s="39">
        <v>4</v>
      </c>
      <c r="O133" s="39">
        <v>6</v>
      </c>
      <c r="P133" s="39">
        <v>12</v>
      </c>
      <c r="Q133" s="39">
        <v>18</v>
      </c>
      <c r="R133" s="39">
        <v>31</v>
      </c>
      <c r="S133" s="39">
        <v>214</v>
      </c>
      <c r="T133" s="39">
        <v>1</v>
      </c>
      <c r="U133" s="39" t="s">
        <v>1</v>
      </c>
      <c r="V133" s="39" t="s">
        <v>2</v>
      </c>
    </row>
    <row r="134" spans="1:1024">
      <c r="C134" s="49">
        <f t="shared" si="10"/>
        <v>360</v>
      </c>
      <c r="D134" s="38" t="s">
        <v>216</v>
      </c>
      <c r="E134" s="51">
        <f t="shared" si="13"/>
        <v>40</v>
      </c>
      <c r="F134" s="39">
        <f t="shared" si="11"/>
        <v>44311</v>
      </c>
      <c r="G134" s="39" t="str">
        <f t="shared" si="12"/>
        <v>201746</v>
      </c>
      <c r="H134" s="39">
        <f>282-278</f>
        <v>4</v>
      </c>
      <c r="L134" s="39" t="s">
        <v>0</v>
      </c>
      <c r="M134" s="39">
        <v>2017</v>
      </c>
      <c r="N134" s="39">
        <v>4</v>
      </c>
      <c r="O134" s="39">
        <v>6</v>
      </c>
      <c r="P134" s="39">
        <v>12</v>
      </c>
      <c r="Q134" s="39">
        <v>18</v>
      </c>
      <c r="R134" s="39">
        <v>31</v>
      </c>
      <c r="S134" s="39">
        <v>278</v>
      </c>
      <c r="T134" s="39">
        <v>1</v>
      </c>
      <c r="U134" s="39" t="s">
        <v>1</v>
      </c>
      <c r="V134" s="39" t="s">
        <v>2</v>
      </c>
    </row>
    <row r="135" spans="1:1024">
      <c r="C135" s="49">
        <f t="shared" si="10"/>
        <v>360</v>
      </c>
      <c r="D135" s="38" t="s">
        <v>216</v>
      </c>
      <c r="E135" s="51">
        <f t="shared" si="13"/>
        <v>50</v>
      </c>
      <c r="F135" s="39">
        <f t="shared" si="11"/>
        <v>44311</v>
      </c>
      <c r="G135" s="39" t="str">
        <f t="shared" si="12"/>
        <v>201746</v>
      </c>
      <c r="H135" s="39">
        <f>330-328</f>
        <v>2</v>
      </c>
      <c r="L135" s="39" t="s">
        <v>0</v>
      </c>
      <c r="M135" s="39">
        <v>2017</v>
      </c>
      <c r="N135" s="39">
        <v>4</v>
      </c>
      <c r="O135" s="39">
        <v>6</v>
      </c>
      <c r="P135" s="39">
        <v>12</v>
      </c>
      <c r="Q135" s="39">
        <v>18</v>
      </c>
      <c r="R135" s="39">
        <v>31</v>
      </c>
      <c r="S135" s="39">
        <v>328</v>
      </c>
      <c r="T135" s="39">
        <v>1</v>
      </c>
      <c r="U135" s="39" t="s">
        <v>1</v>
      </c>
      <c r="V135" s="39" t="s">
        <v>2</v>
      </c>
    </row>
    <row r="136" spans="1:1024">
      <c r="A136" s="69"/>
      <c r="B136" s="69"/>
      <c r="C136" s="49">
        <f t="shared" si="10"/>
        <v>370</v>
      </c>
      <c r="D136" s="70" t="s">
        <v>217</v>
      </c>
      <c r="E136" s="51">
        <f t="shared" si="13"/>
        <v>10</v>
      </c>
      <c r="F136" s="71">
        <f t="shared" ref="F136:F167" si="14">R136+(Q136*60)+(P136*3600)</f>
        <v>44324</v>
      </c>
      <c r="G136" s="71" t="str">
        <f t="shared" ref="G136:G167" si="15">CONCATENATE(M136,N136,O136)</f>
        <v>201746</v>
      </c>
      <c r="H136" s="71">
        <f>816-805</f>
        <v>11</v>
      </c>
      <c r="I136" s="71"/>
      <c r="J136" s="71"/>
      <c r="K136" s="71"/>
      <c r="L136" s="71" t="s">
        <v>0</v>
      </c>
      <c r="M136" s="71">
        <v>2017</v>
      </c>
      <c r="N136" s="71">
        <v>4</v>
      </c>
      <c r="O136" s="71">
        <v>6</v>
      </c>
      <c r="P136" s="71">
        <v>12</v>
      </c>
      <c r="Q136" s="71">
        <v>18</v>
      </c>
      <c r="R136" s="71">
        <v>44</v>
      </c>
      <c r="S136" s="71">
        <v>805</v>
      </c>
      <c r="T136" s="71">
        <v>1</v>
      </c>
      <c r="U136" s="71" t="s">
        <v>1</v>
      </c>
      <c r="V136" s="71" t="s">
        <v>2</v>
      </c>
      <c r="W136" s="71"/>
      <c r="X136" s="72"/>
      <c r="WK136" s="72"/>
      <c r="WL136" s="72"/>
      <c r="WM136" s="72"/>
      <c r="WN136" s="72"/>
      <c r="WO136" s="72"/>
      <c r="WP136" s="72"/>
      <c r="WQ136" s="72"/>
      <c r="WR136" s="72"/>
      <c r="WS136" s="72"/>
      <c r="WT136" s="72"/>
      <c r="WU136" s="72"/>
      <c r="WV136" s="72"/>
      <c r="WW136" s="72"/>
      <c r="WX136" s="72"/>
      <c r="WY136" s="72"/>
      <c r="WZ136" s="72"/>
      <c r="XA136" s="72"/>
      <c r="XB136" s="72"/>
      <c r="XC136" s="72"/>
      <c r="XD136" s="72"/>
      <c r="XE136" s="72"/>
      <c r="XF136" s="72"/>
      <c r="XG136" s="72"/>
      <c r="XH136" s="72"/>
      <c r="XI136" s="72"/>
      <c r="XJ136" s="72"/>
      <c r="XK136" s="72"/>
      <c r="XL136" s="72"/>
      <c r="XM136" s="72"/>
      <c r="XN136" s="72"/>
      <c r="XO136" s="72"/>
      <c r="XP136" s="72"/>
      <c r="XQ136" s="72"/>
      <c r="XR136" s="72"/>
      <c r="XS136" s="72"/>
      <c r="XT136" s="72"/>
      <c r="XU136" s="72"/>
      <c r="XV136" s="72"/>
      <c r="XW136" s="72"/>
      <c r="XX136" s="72"/>
      <c r="XY136" s="72"/>
      <c r="XZ136" s="72"/>
      <c r="YA136" s="72"/>
      <c r="YB136" s="72"/>
      <c r="YC136" s="72"/>
      <c r="YD136" s="72"/>
      <c r="YE136" s="72"/>
      <c r="YF136" s="72"/>
      <c r="YG136" s="72"/>
      <c r="YH136" s="72"/>
      <c r="YI136" s="72"/>
      <c r="YJ136" s="72"/>
      <c r="YK136" s="72"/>
      <c r="YL136" s="72"/>
      <c r="YM136" s="72"/>
      <c r="YN136" s="72"/>
      <c r="YO136" s="72"/>
      <c r="YP136" s="72"/>
      <c r="YQ136" s="72"/>
      <c r="YR136" s="72"/>
      <c r="YS136" s="72"/>
      <c r="YT136" s="72"/>
      <c r="YU136" s="72"/>
      <c r="YV136" s="72"/>
      <c r="YW136" s="72"/>
      <c r="YX136" s="72"/>
      <c r="YY136" s="72"/>
      <c r="YZ136" s="72"/>
      <c r="ZA136" s="72"/>
      <c r="ZB136" s="72"/>
      <c r="ZC136" s="72"/>
      <c r="ZD136" s="72"/>
      <c r="ZE136" s="72"/>
      <c r="ZF136" s="72"/>
      <c r="ZG136" s="72"/>
      <c r="ZH136" s="72"/>
      <c r="ZI136" s="72"/>
      <c r="ZJ136" s="72"/>
      <c r="ZK136" s="72"/>
      <c r="ZL136" s="72"/>
      <c r="ZM136" s="72"/>
      <c r="ZN136" s="72"/>
      <c r="ZO136" s="72"/>
      <c r="ZP136" s="72"/>
      <c r="ZQ136" s="72"/>
      <c r="ZR136" s="72"/>
      <c r="ZS136" s="72"/>
      <c r="ZT136" s="72"/>
      <c r="ZU136" s="72"/>
      <c r="ZV136" s="72"/>
      <c r="ZW136" s="72"/>
      <c r="ZX136" s="72"/>
      <c r="ZY136" s="72"/>
      <c r="ZZ136" s="72"/>
      <c r="AAA136" s="72"/>
      <c r="AAB136" s="72"/>
      <c r="AAC136" s="72"/>
      <c r="AAD136" s="72"/>
      <c r="AAE136" s="72"/>
      <c r="AAF136" s="72"/>
      <c r="AAG136" s="72"/>
      <c r="AAH136" s="72"/>
      <c r="AAI136" s="72"/>
      <c r="AAJ136" s="72"/>
      <c r="AAK136" s="72"/>
      <c r="AAL136" s="72"/>
      <c r="AAM136" s="72"/>
      <c r="AAN136" s="72"/>
      <c r="AAO136" s="72"/>
      <c r="AAP136" s="72"/>
      <c r="AAQ136" s="72"/>
      <c r="AAR136" s="72"/>
      <c r="AAS136" s="72"/>
      <c r="AAT136" s="72"/>
      <c r="AAU136" s="72"/>
      <c r="AAV136" s="72"/>
      <c r="AAW136" s="72"/>
      <c r="AAX136" s="72"/>
      <c r="AAY136" s="72"/>
      <c r="AAZ136" s="72"/>
      <c r="ABA136" s="72"/>
      <c r="ABB136" s="72"/>
      <c r="ABC136" s="72"/>
      <c r="ABD136" s="72"/>
      <c r="ABE136" s="72"/>
      <c r="ABF136" s="72"/>
      <c r="ABG136" s="72"/>
      <c r="ABH136" s="72"/>
      <c r="ABI136" s="72"/>
      <c r="ABJ136" s="72"/>
      <c r="ABK136" s="72"/>
      <c r="ABL136" s="72"/>
      <c r="ABM136" s="72"/>
      <c r="ABN136" s="72"/>
      <c r="ABO136" s="72"/>
      <c r="ABP136" s="72"/>
      <c r="ABQ136" s="72"/>
      <c r="ABR136" s="72"/>
      <c r="ABS136" s="72"/>
      <c r="ABT136" s="72"/>
      <c r="ABU136" s="72"/>
      <c r="ABV136" s="72"/>
      <c r="ABW136" s="72"/>
      <c r="ABX136" s="72"/>
      <c r="ABY136" s="72"/>
      <c r="ABZ136" s="72"/>
      <c r="ACA136" s="72"/>
      <c r="ACB136" s="72"/>
      <c r="ACC136" s="72"/>
      <c r="ACD136" s="72"/>
      <c r="ACE136" s="72"/>
      <c r="ACF136" s="72"/>
      <c r="ACG136" s="72"/>
      <c r="ACH136" s="72"/>
      <c r="ACI136" s="72"/>
      <c r="ACJ136" s="72"/>
      <c r="ACK136" s="72"/>
      <c r="ACL136" s="72"/>
      <c r="ACM136" s="72"/>
      <c r="ACN136" s="72"/>
      <c r="ACO136" s="72"/>
      <c r="ACP136" s="72"/>
      <c r="ACQ136" s="72"/>
      <c r="ACR136" s="72"/>
      <c r="ACS136" s="72"/>
      <c r="ACT136" s="72"/>
      <c r="ACU136" s="72"/>
      <c r="ACV136" s="72"/>
      <c r="ACW136" s="72"/>
      <c r="ACX136" s="72"/>
      <c r="ACY136" s="72"/>
      <c r="ACZ136" s="72"/>
      <c r="ADA136" s="72"/>
      <c r="ADB136" s="72"/>
      <c r="ADC136" s="72"/>
      <c r="ADD136" s="72"/>
      <c r="ADE136" s="72"/>
      <c r="ADF136" s="72"/>
      <c r="ADG136" s="72"/>
      <c r="ADH136" s="72"/>
      <c r="ADI136" s="72"/>
      <c r="ADJ136" s="72"/>
      <c r="ADK136" s="72"/>
      <c r="ADL136" s="72"/>
      <c r="ADM136" s="72"/>
      <c r="ADN136" s="72"/>
      <c r="ADO136" s="72"/>
      <c r="ADP136" s="72"/>
      <c r="ADQ136" s="72"/>
      <c r="ADR136" s="72"/>
      <c r="ADS136" s="72"/>
      <c r="ADT136" s="72"/>
      <c r="ADU136" s="72"/>
      <c r="ADV136" s="72"/>
      <c r="ADW136" s="72"/>
      <c r="ADX136" s="72"/>
      <c r="ADY136" s="72"/>
      <c r="ADZ136" s="72"/>
      <c r="AEA136" s="72"/>
      <c r="AEB136" s="72"/>
      <c r="AEC136" s="72"/>
      <c r="AED136" s="72"/>
      <c r="AEE136" s="72"/>
      <c r="AEF136" s="72"/>
      <c r="AEG136" s="72"/>
      <c r="AEH136" s="72"/>
      <c r="AEI136" s="72"/>
      <c r="AEJ136" s="72"/>
      <c r="AEK136" s="72"/>
      <c r="AEL136" s="72"/>
      <c r="AEM136" s="72"/>
      <c r="AEN136" s="72"/>
      <c r="AEO136" s="72"/>
      <c r="AEP136" s="72"/>
      <c r="AEQ136" s="72"/>
      <c r="AER136" s="72"/>
      <c r="AES136" s="72"/>
      <c r="AET136" s="72"/>
      <c r="AEU136" s="72"/>
      <c r="AEV136" s="72"/>
      <c r="AEW136" s="72"/>
      <c r="AEX136" s="72"/>
      <c r="AEY136" s="72"/>
      <c r="AEZ136" s="72"/>
      <c r="AFA136" s="72"/>
      <c r="AFB136" s="72"/>
      <c r="AFC136" s="72"/>
      <c r="AFD136" s="72"/>
      <c r="AFE136" s="72"/>
      <c r="AFF136" s="72"/>
      <c r="AFG136" s="72"/>
      <c r="AFH136" s="72"/>
      <c r="AFI136" s="72"/>
      <c r="AFJ136" s="72"/>
      <c r="AFK136" s="72"/>
      <c r="AFL136" s="72"/>
      <c r="AFM136" s="72"/>
      <c r="AFN136" s="72"/>
      <c r="AFO136" s="72"/>
      <c r="AFP136" s="72"/>
      <c r="AFQ136" s="72"/>
      <c r="AFR136" s="72"/>
      <c r="AFS136" s="72"/>
      <c r="AFT136" s="72"/>
      <c r="AFU136" s="72"/>
      <c r="AFV136" s="72"/>
      <c r="AFW136" s="72"/>
      <c r="AFX136" s="72"/>
      <c r="AFY136" s="72"/>
      <c r="AFZ136" s="72"/>
      <c r="AGA136" s="72"/>
      <c r="AGB136" s="72"/>
      <c r="AGC136" s="72"/>
      <c r="AGD136" s="72"/>
      <c r="AGE136" s="72"/>
      <c r="AGF136" s="72"/>
      <c r="AGG136" s="72"/>
      <c r="AGH136" s="72"/>
      <c r="AGI136" s="72"/>
      <c r="AGJ136" s="72"/>
      <c r="AGK136" s="72"/>
      <c r="AGL136" s="72"/>
      <c r="AGM136" s="72"/>
      <c r="AGN136" s="72"/>
      <c r="AGO136" s="72"/>
      <c r="AGP136" s="72"/>
      <c r="AGQ136" s="72"/>
      <c r="AGR136" s="72"/>
      <c r="AGS136" s="72"/>
      <c r="AGT136" s="72"/>
      <c r="AGU136" s="72"/>
      <c r="AGV136" s="72"/>
      <c r="AGW136" s="72"/>
      <c r="AGX136" s="72"/>
      <c r="AGY136" s="72"/>
      <c r="AGZ136" s="72"/>
      <c r="AHA136" s="72"/>
      <c r="AHB136" s="72"/>
      <c r="AHC136" s="72"/>
      <c r="AHD136" s="72"/>
      <c r="AHE136" s="72"/>
      <c r="AHF136" s="72"/>
      <c r="AHG136" s="72"/>
      <c r="AHH136" s="72"/>
      <c r="AHI136" s="72"/>
      <c r="AHJ136" s="72"/>
      <c r="AHK136" s="72"/>
      <c r="AHL136" s="72"/>
      <c r="AHM136" s="72"/>
      <c r="AHN136" s="72"/>
      <c r="AHO136" s="72"/>
      <c r="AHP136" s="72"/>
      <c r="AHQ136" s="72"/>
      <c r="AHR136" s="72"/>
      <c r="AHS136" s="72"/>
      <c r="AHT136" s="72"/>
      <c r="AHU136" s="72"/>
      <c r="AHV136" s="72"/>
      <c r="AHW136" s="72"/>
      <c r="AHX136" s="72"/>
      <c r="AHY136" s="72"/>
      <c r="AHZ136" s="72"/>
      <c r="AIA136" s="72"/>
      <c r="AIB136" s="72"/>
      <c r="AIC136" s="72"/>
      <c r="AID136" s="72"/>
      <c r="AIE136" s="72"/>
      <c r="AIF136" s="72"/>
      <c r="AIG136" s="72"/>
      <c r="AIH136" s="72"/>
      <c r="AII136" s="72"/>
      <c r="AIJ136" s="72"/>
      <c r="AIK136" s="72"/>
      <c r="AIL136" s="72"/>
      <c r="AIM136" s="72"/>
      <c r="AIN136" s="72"/>
      <c r="AIO136" s="72"/>
      <c r="AIP136" s="72"/>
      <c r="AIQ136" s="72"/>
      <c r="AIR136" s="72"/>
      <c r="AIS136" s="72"/>
      <c r="AIT136" s="72"/>
      <c r="AIU136" s="72"/>
      <c r="AIV136" s="72"/>
      <c r="AIW136" s="72"/>
      <c r="AIX136" s="72"/>
      <c r="AIY136" s="72"/>
      <c r="AIZ136" s="72"/>
      <c r="AJA136" s="72"/>
      <c r="AJB136" s="72"/>
      <c r="AJC136" s="72"/>
      <c r="AJD136" s="72"/>
      <c r="AJE136" s="72"/>
      <c r="AJF136" s="72"/>
      <c r="AJG136" s="72"/>
      <c r="AJH136" s="72"/>
      <c r="AJI136" s="72"/>
      <c r="AJJ136" s="72"/>
      <c r="AJK136" s="72"/>
      <c r="AJL136" s="72"/>
      <c r="AJM136" s="72"/>
      <c r="AJN136" s="72"/>
      <c r="AJO136" s="72"/>
      <c r="AJP136" s="72"/>
      <c r="AJQ136" s="72"/>
      <c r="AJR136" s="72"/>
      <c r="AJS136" s="72"/>
      <c r="AJT136" s="72"/>
      <c r="AJU136" s="72"/>
      <c r="AJV136" s="72"/>
      <c r="AJW136" s="72"/>
      <c r="AJX136" s="72"/>
      <c r="AJY136" s="72"/>
      <c r="AJZ136" s="72"/>
      <c r="AKA136" s="72"/>
      <c r="AKB136" s="72"/>
      <c r="AKC136" s="72"/>
      <c r="AKD136" s="72"/>
      <c r="AKE136" s="72"/>
      <c r="AKF136" s="72"/>
      <c r="AKG136" s="72"/>
      <c r="AKH136" s="72"/>
      <c r="AKI136" s="72"/>
      <c r="AKJ136" s="72"/>
      <c r="AKK136" s="72"/>
      <c r="AKL136" s="72"/>
      <c r="AKM136" s="72"/>
      <c r="AKN136" s="72"/>
      <c r="AKO136" s="72"/>
      <c r="AKP136" s="72"/>
      <c r="AKQ136" s="72"/>
      <c r="AKR136" s="72"/>
      <c r="AKS136" s="72"/>
      <c r="AKT136" s="72"/>
      <c r="AKU136" s="72"/>
      <c r="AKV136" s="72"/>
      <c r="AKW136" s="72"/>
      <c r="AKX136" s="72"/>
      <c r="AKY136" s="72"/>
      <c r="AKZ136" s="72"/>
      <c r="ALA136" s="72"/>
      <c r="ALB136" s="72"/>
      <c r="ALC136" s="72"/>
      <c r="ALD136" s="72"/>
      <c r="ALE136" s="72"/>
      <c r="ALF136" s="72"/>
      <c r="ALG136" s="72"/>
      <c r="ALH136" s="72"/>
      <c r="ALI136" s="72"/>
      <c r="ALJ136" s="72"/>
      <c r="ALK136" s="72"/>
      <c r="ALL136" s="72"/>
      <c r="ALM136" s="72"/>
      <c r="ALN136" s="72"/>
      <c r="ALO136" s="72"/>
      <c r="ALP136" s="72"/>
      <c r="ALQ136" s="72"/>
      <c r="ALR136" s="72"/>
      <c r="ALS136" s="72"/>
      <c r="ALT136" s="72"/>
      <c r="ALU136" s="72"/>
      <c r="ALV136" s="72"/>
      <c r="ALW136" s="72"/>
      <c r="ALX136" s="72"/>
      <c r="ALY136" s="72"/>
      <c r="ALZ136" s="72"/>
      <c r="AMA136" s="72"/>
      <c r="AMB136" s="72"/>
      <c r="AMC136" s="72"/>
      <c r="AMD136" s="72"/>
      <c r="AME136" s="72"/>
      <c r="AMF136" s="72"/>
      <c r="AMG136" s="72"/>
      <c r="AMH136" s="72"/>
      <c r="AMI136" s="72"/>
      <c r="AMJ136" s="72"/>
    </row>
    <row r="137" spans="1:1024">
      <c r="C137" s="49">
        <f t="shared" si="10"/>
        <v>370</v>
      </c>
      <c r="D137" s="38" t="s">
        <v>217</v>
      </c>
      <c r="E137" s="51">
        <f t="shared" ref="E137:E168" si="16">IF(C136=C137,IF(AND(L137&lt;&gt;"M",L137&lt;&gt;"m-up"),E136+10,E136),10)</f>
        <v>20</v>
      </c>
      <c r="F137" s="39">
        <f t="shared" si="14"/>
        <v>44324</v>
      </c>
      <c r="G137" s="39" t="str">
        <f t="shared" si="15"/>
        <v>201746</v>
      </c>
      <c r="H137" s="39">
        <f>894-880</f>
        <v>14</v>
      </c>
      <c r="L137" s="39" t="s">
        <v>0</v>
      </c>
      <c r="M137" s="39">
        <v>2017</v>
      </c>
      <c r="N137" s="39">
        <v>4</v>
      </c>
      <c r="O137" s="39">
        <v>6</v>
      </c>
      <c r="P137" s="39">
        <v>12</v>
      </c>
      <c r="Q137" s="39">
        <v>18</v>
      </c>
      <c r="R137" s="39">
        <v>44</v>
      </c>
      <c r="S137" s="39">
        <v>880</v>
      </c>
      <c r="T137" s="39">
        <v>1</v>
      </c>
      <c r="U137" s="39" t="s">
        <v>1</v>
      </c>
      <c r="V137" s="39" t="s">
        <v>2</v>
      </c>
    </row>
    <row r="138" spans="1:1024">
      <c r="C138" s="49">
        <f t="shared" ref="C138:C201" si="17">IF(F138=F137,C137,IF(F138=(F137+10),C137,(C137+10)))</f>
        <v>370</v>
      </c>
      <c r="D138" s="38" t="s">
        <v>217</v>
      </c>
      <c r="E138" s="51">
        <f t="shared" si="16"/>
        <v>30</v>
      </c>
      <c r="F138" s="39">
        <f t="shared" si="14"/>
        <v>44324</v>
      </c>
      <c r="G138" s="39" t="str">
        <f t="shared" si="15"/>
        <v>201746</v>
      </c>
      <c r="H138" s="39">
        <f>933-915</f>
        <v>18</v>
      </c>
      <c r="L138" s="39" t="s">
        <v>0</v>
      </c>
      <c r="M138" s="39">
        <v>2017</v>
      </c>
      <c r="N138" s="39">
        <v>4</v>
      </c>
      <c r="O138" s="39">
        <v>6</v>
      </c>
      <c r="P138" s="39">
        <v>12</v>
      </c>
      <c r="Q138" s="39">
        <v>18</v>
      </c>
      <c r="R138" s="39">
        <v>44</v>
      </c>
      <c r="S138" s="39">
        <v>915</v>
      </c>
      <c r="T138" s="39">
        <v>1</v>
      </c>
      <c r="U138" s="39" t="s">
        <v>1</v>
      </c>
      <c r="V138" s="39" t="s">
        <v>2</v>
      </c>
    </row>
    <row r="139" spans="1:1024">
      <c r="C139" s="49">
        <f t="shared" si="17"/>
        <v>380</v>
      </c>
      <c r="D139" s="80" t="s">
        <v>218</v>
      </c>
      <c r="E139" s="51">
        <f t="shared" si="16"/>
        <v>10</v>
      </c>
      <c r="F139" s="53">
        <f t="shared" si="14"/>
        <v>44595</v>
      </c>
      <c r="G139" s="53" t="str">
        <f t="shared" si="15"/>
        <v>201746</v>
      </c>
      <c r="H139" s="53">
        <v>28</v>
      </c>
      <c r="I139" s="53"/>
      <c r="J139" s="53"/>
      <c r="K139" s="53"/>
      <c r="L139" s="81" t="s">
        <v>0</v>
      </c>
      <c r="M139" s="53">
        <v>2017</v>
      </c>
      <c r="N139" s="53">
        <v>4</v>
      </c>
      <c r="O139" s="53">
        <v>6</v>
      </c>
      <c r="P139" s="53">
        <v>12</v>
      </c>
      <c r="Q139" s="53">
        <v>23</v>
      </c>
      <c r="R139" s="53">
        <v>15</v>
      </c>
      <c r="S139" s="53">
        <v>890</v>
      </c>
      <c r="T139" s="81">
        <v>1</v>
      </c>
      <c r="U139" s="53" t="s">
        <v>1</v>
      </c>
      <c r="V139" s="53" t="s">
        <v>2</v>
      </c>
      <c r="W139" s="53"/>
      <c r="X139" s="54" t="s">
        <v>15</v>
      </c>
    </row>
    <row r="140" spans="1:1024">
      <c r="C140" s="49">
        <f t="shared" si="17"/>
        <v>380</v>
      </c>
      <c r="D140" s="38" t="s">
        <v>218</v>
      </c>
      <c r="E140" s="51">
        <f t="shared" si="16"/>
        <v>20</v>
      </c>
      <c r="F140" s="39">
        <f t="shared" si="14"/>
        <v>44595</v>
      </c>
      <c r="G140" s="39" t="str">
        <f t="shared" si="15"/>
        <v>201746</v>
      </c>
      <c r="H140" s="39">
        <v>0</v>
      </c>
      <c r="L140" s="79" t="s">
        <v>16</v>
      </c>
      <c r="M140" s="39">
        <v>2017</v>
      </c>
      <c r="N140" s="39">
        <v>4</v>
      </c>
      <c r="O140" s="39">
        <v>6</v>
      </c>
      <c r="P140" s="39">
        <v>12</v>
      </c>
      <c r="Q140" s="39">
        <v>23</v>
      </c>
      <c r="R140" s="39">
        <v>15</v>
      </c>
      <c r="S140" s="39">
        <v>900</v>
      </c>
      <c r="T140" s="79"/>
      <c r="U140" s="39" t="s">
        <v>1</v>
      </c>
      <c r="V140" s="39" t="s">
        <v>2</v>
      </c>
    </row>
    <row r="141" spans="1:1024">
      <c r="A141" s="69"/>
      <c r="B141" s="69"/>
      <c r="C141" s="49">
        <f t="shared" si="17"/>
        <v>390</v>
      </c>
      <c r="D141" s="70" t="s">
        <v>219</v>
      </c>
      <c r="E141" s="51">
        <f t="shared" si="16"/>
        <v>10</v>
      </c>
      <c r="F141" s="71">
        <f t="shared" si="14"/>
        <v>53822</v>
      </c>
      <c r="G141" s="71" t="str">
        <f t="shared" si="15"/>
        <v>201746</v>
      </c>
      <c r="H141" s="71"/>
      <c r="I141" s="71"/>
      <c r="J141" s="71"/>
      <c r="K141" s="71"/>
      <c r="L141" s="71" t="s">
        <v>0</v>
      </c>
      <c r="M141" s="71">
        <v>2017</v>
      </c>
      <c r="N141" s="71">
        <v>4</v>
      </c>
      <c r="O141" s="71">
        <v>6</v>
      </c>
      <c r="P141" s="71">
        <v>14</v>
      </c>
      <c r="Q141" s="71">
        <v>57</v>
      </c>
      <c r="R141" s="71">
        <v>2</v>
      </c>
      <c r="S141" s="71">
        <v>933</v>
      </c>
      <c r="T141" s="71"/>
      <c r="U141" s="71" t="s">
        <v>1</v>
      </c>
      <c r="V141" s="71" t="s">
        <v>3</v>
      </c>
      <c r="W141" s="71"/>
      <c r="X141" s="72" t="s">
        <v>220</v>
      </c>
      <c r="WK141" s="72"/>
      <c r="WL141" s="72"/>
      <c r="WM141" s="72"/>
      <c r="WN141" s="72"/>
      <c r="WO141" s="72"/>
      <c r="WP141" s="72"/>
      <c r="WQ141" s="72"/>
      <c r="WR141" s="72"/>
      <c r="WS141" s="72"/>
      <c r="WT141" s="72"/>
      <c r="WU141" s="72"/>
      <c r="WV141" s="72"/>
      <c r="WW141" s="72"/>
      <c r="WX141" s="72"/>
      <c r="WY141" s="72"/>
      <c r="WZ141" s="72"/>
      <c r="XA141" s="72"/>
      <c r="XB141" s="72"/>
      <c r="XC141" s="72"/>
      <c r="XD141" s="72"/>
      <c r="XE141" s="72"/>
      <c r="XF141" s="72"/>
      <c r="XG141" s="72"/>
      <c r="XH141" s="72"/>
      <c r="XI141" s="72"/>
      <c r="XJ141" s="72"/>
      <c r="XK141" s="72"/>
      <c r="XL141" s="72"/>
      <c r="XM141" s="72"/>
      <c r="XN141" s="72"/>
      <c r="XO141" s="72"/>
      <c r="XP141" s="72"/>
      <c r="XQ141" s="72"/>
      <c r="XR141" s="72"/>
      <c r="XS141" s="72"/>
      <c r="XT141" s="72"/>
      <c r="XU141" s="72"/>
      <c r="XV141" s="72"/>
      <c r="XW141" s="72"/>
      <c r="XX141" s="72"/>
      <c r="XY141" s="72"/>
      <c r="XZ141" s="72"/>
      <c r="YA141" s="72"/>
      <c r="YB141" s="72"/>
      <c r="YC141" s="72"/>
      <c r="YD141" s="72"/>
      <c r="YE141" s="72"/>
      <c r="YF141" s="72"/>
      <c r="YG141" s="72"/>
      <c r="YH141" s="72"/>
      <c r="YI141" s="72"/>
      <c r="YJ141" s="72"/>
      <c r="YK141" s="72"/>
      <c r="YL141" s="72"/>
      <c r="YM141" s="72"/>
      <c r="YN141" s="72"/>
      <c r="YO141" s="72"/>
      <c r="YP141" s="72"/>
      <c r="YQ141" s="72"/>
      <c r="YR141" s="72"/>
      <c r="YS141" s="72"/>
      <c r="YT141" s="72"/>
      <c r="YU141" s="72"/>
      <c r="YV141" s="72"/>
      <c r="YW141" s="72"/>
      <c r="YX141" s="72"/>
      <c r="YY141" s="72"/>
      <c r="YZ141" s="72"/>
      <c r="ZA141" s="72"/>
      <c r="ZB141" s="72"/>
      <c r="ZC141" s="72"/>
      <c r="ZD141" s="72"/>
      <c r="ZE141" s="72"/>
      <c r="ZF141" s="72"/>
      <c r="ZG141" s="72"/>
      <c r="ZH141" s="72"/>
      <c r="ZI141" s="72"/>
      <c r="ZJ141" s="72"/>
      <c r="ZK141" s="72"/>
      <c r="ZL141" s="72"/>
      <c r="ZM141" s="72"/>
      <c r="ZN141" s="72"/>
      <c r="ZO141" s="72"/>
      <c r="ZP141" s="72"/>
      <c r="ZQ141" s="72"/>
      <c r="ZR141" s="72"/>
      <c r="ZS141" s="72"/>
      <c r="ZT141" s="72"/>
      <c r="ZU141" s="72"/>
      <c r="ZV141" s="72"/>
      <c r="ZW141" s="72"/>
      <c r="ZX141" s="72"/>
      <c r="ZY141" s="72"/>
      <c r="ZZ141" s="72"/>
      <c r="AAA141" s="72"/>
      <c r="AAB141" s="72"/>
      <c r="AAC141" s="72"/>
      <c r="AAD141" s="72"/>
      <c r="AAE141" s="72"/>
      <c r="AAF141" s="72"/>
      <c r="AAG141" s="72"/>
      <c r="AAH141" s="72"/>
      <c r="AAI141" s="72"/>
      <c r="AAJ141" s="72"/>
      <c r="AAK141" s="72"/>
      <c r="AAL141" s="72"/>
      <c r="AAM141" s="72"/>
      <c r="AAN141" s="72"/>
      <c r="AAO141" s="72"/>
      <c r="AAP141" s="72"/>
      <c r="AAQ141" s="72"/>
      <c r="AAR141" s="72"/>
      <c r="AAS141" s="72"/>
      <c r="AAT141" s="72"/>
      <c r="AAU141" s="72"/>
      <c r="AAV141" s="72"/>
      <c r="AAW141" s="72"/>
      <c r="AAX141" s="72"/>
      <c r="AAY141" s="72"/>
      <c r="AAZ141" s="72"/>
      <c r="ABA141" s="72"/>
      <c r="ABB141" s="72"/>
      <c r="ABC141" s="72"/>
      <c r="ABD141" s="72"/>
      <c r="ABE141" s="72"/>
      <c r="ABF141" s="72"/>
      <c r="ABG141" s="72"/>
      <c r="ABH141" s="72"/>
      <c r="ABI141" s="72"/>
      <c r="ABJ141" s="72"/>
      <c r="ABK141" s="72"/>
      <c r="ABL141" s="72"/>
      <c r="ABM141" s="72"/>
      <c r="ABN141" s="72"/>
      <c r="ABO141" s="72"/>
      <c r="ABP141" s="72"/>
      <c r="ABQ141" s="72"/>
      <c r="ABR141" s="72"/>
      <c r="ABS141" s="72"/>
      <c r="ABT141" s="72"/>
      <c r="ABU141" s="72"/>
      <c r="ABV141" s="72"/>
      <c r="ABW141" s="72"/>
      <c r="ABX141" s="72"/>
      <c r="ABY141" s="72"/>
      <c r="ABZ141" s="72"/>
      <c r="ACA141" s="72"/>
      <c r="ACB141" s="72"/>
      <c r="ACC141" s="72"/>
      <c r="ACD141" s="72"/>
      <c r="ACE141" s="72"/>
      <c r="ACF141" s="72"/>
      <c r="ACG141" s="72"/>
      <c r="ACH141" s="72"/>
      <c r="ACI141" s="72"/>
      <c r="ACJ141" s="72"/>
      <c r="ACK141" s="72"/>
      <c r="ACL141" s="72"/>
      <c r="ACM141" s="72"/>
      <c r="ACN141" s="72"/>
      <c r="ACO141" s="72"/>
      <c r="ACP141" s="72"/>
      <c r="ACQ141" s="72"/>
      <c r="ACR141" s="72"/>
      <c r="ACS141" s="72"/>
      <c r="ACT141" s="72"/>
      <c r="ACU141" s="72"/>
      <c r="ACV141" s="72"/>
      <c r="ACW141" s="72"/>
      <c r="ACX141" s="72"/>
      <c r="ACY141" s="72"/>
      <c r="ACZ141" s="72"/>
      <c r="ADA141" s="72"/>
      <c r="ADB141" s="72"/>
      <c r="ADC141" s="72"/>
      <c r="ADD141" s="72"/>
      <c r="ADE141" s="72"/>
      <c r="ADF141" s="72"/>
      <c r="ADG141" s="72"/>
      <c r="ADH141" s="72"/>
      <c r="ADI141" s="72"/>
      <c r="ADJ141" s="72"/>
      <c r="ADK141" s="72"/>
      <c r="ADL141" s="72"/>
      <c r="ADM141" s="72"/>
      <c r="ADN141" s="72"/>
      <c r="ADO141" s="72"/>
      <c r="ADP141" s="72"/>
      <c r="ADQ141" s="72"/>
      <c r="ADR141" s="72"/>
      <c r="ADS141" s="72"/>
      <c r="ADT141" s="72"/>
      <c r="ADU141" s="72"/>
      <c r="ADV141" s="72"/>
      <c r="ADW141" s="72"/>
      <c r="ADX141" s="72"/>
      <c r="ADY141" s="72"/>
      <c r="ADZ141" s="72"/>
      <c r="AEA141" s="72"/>
      <c r="AEB141" s="72"/>
      <c r="AEC141" s="72"/>
      <c r="AED141" s="72"/>
      <c r="AEE141" s="72"/>
      <c r="AEF141" s="72"/>
      <c r="AEG141" s="72"/>
      <c r="AEH141" s="72"/>
      <c r="AEI141" s="72"/>
      <c r="AEJ141" s="72"/>
      <c r="AEK141" s="72"/>
      <c r="AEL141" s="72"/>
      <c r="AEM141" s="72"/>
      <c r="AEN141" s="72"/>
      <c r="AEO141" s="72"/>
      <c r="AEP141" s="72"/>
      <c r="AEQ141" s="72"/>
      <c r="AER141" s="72"/>
      <c r="AES141" s="72"/>
      <c r="AET141" s="72"/>
      <c r="AEU141" s="72"/>
      <c r="AEV141" s="72"/>
      <c r="AEW141" s="72"/>
      <c r="AEX141" s="72"/>
      <c r="AEY141" s="72"/>
      <c r="AEZ141" s="72"/>
      <c r="AFA141" s="72"/>
      <c r="AFB141" s="72"/>
      <c r="AFC141" s="72"/>
      <c r="AFD141" s="72"/>
      <c r="AFE141" s="72"/>
      <c r="AFF141" s="72"/>
      <c r="AFG141" s="72"/>
      <c r="AFH141" s="72"/>
      <c r="AFI141" s="72"/>
      <c r="AFJ141" s="72"/>
      <c r="AFK141" s="72"/>
      <c r="AFL141" s="72"/>
      <c r="AFM141" s="72"/>
      <c r="AFN141" s="72"/>
      <c r="AFO141" s="72"/>
      <c r="AFP141" s="72"/>
      <c r="AFQ141" s="72"/>
      <c r="AFR141" s="72"/>
      <c r="AFS141" s="72"/>
      <c r="AFT141" s="72"/>
      <c r="AFU141" s="72"/>
      <c r="AFV141" s="72"/>
      <c r="AFW141" s="72"/>
      <c r="AFX141" s="72"/>
      <c r="AFY141" s="72"/>
      <c r="AFZ141" s="72"/>
      <c r="AGA141" s="72"/>
      <c r="AGB141" s="72"/>
      <c r="AGC141" s="72"/>
      <c r="AGD141" s="72"/>
      <c r="AGE141" s="72"/>
      <c r="AGF141" s="72"/>
      <c r="AGG141" s="72"/>
      <c r="AGH141" s="72"/>
      <c r="AGI141" s="72"/>
      <c r="AGJ141" s="72"/>
      <c r="AGK141" s="72"/>
      <c r="AGL141" s="72"/>
      <c r="AGM141" s="72"/>
      <c r="AGN141" s="72"/>
      <c r="AGO141" s="72"/>
      <c r="AGP141" s="72"/>
      <c r="AGQ141" s="72"/>
      <c r="AGR141" s="72"/>
      <c r="AGS141" s="72"/>
      <c r="AGT141" s="72"/>
      <c r="AGU141" s="72"/>
      <c r="AGV141" s="72"/>
      <c r="AGW141" s="72"/>
      <c r="AGX141" s="72"/>
      <c r="AGY141" s="72"/>
      <c r="AGZ141" s="72"/>
      <c r="AHA141" s="72"/>
      <c r="AHB141" s="72"/>
      <c r="AHC141" s="72"/>
      <c r="AHD141" s="72"/>
      <c r="AHE141" s="72"/>
      <c r="AHF141" s="72"/>
      <c r="AHG141" s="72"/>
      <c r="AHH141" s="72"/>
      <c r="AHI141" s="72"/>
      <c r="AHJ141" s="72"/>
      <c r="AHK141" s="72"/>
      <c r="AHL141" s="72"/>
      <c r="AHM141" s="72"/>
      <c r="AHN141" s="72"/>
      <c r="AHO141" s="72"/>
      <c r="AHP141" s="72"/>
      <c r="AHQ141" s="72"/>
      <c r="AHR141" s="72"/>
      <c r="AHS141" s="72"/>
      <c r="AHT141" s="72"/>
      <c r="AHU141" s="72"/>
      <c r="AHV141" s="72"/>
      <c r="AHW141" s="72"/>
      <c r="AHX141" s="72"/>
      <c r="AHY141" s="72"/>
      <c r="AHZ141" s="72"/>
      <c r="AIA141" s="72"/>
      <c r="AIB141" s="72"/>
      <c r="AIC141" s="72"/>
      <c r="AID141" s="72"/>
      <c r="AIE141" s="72"/>
      <c r="AIF141" s="72"/>
      <c r="AIG141" s="72"/>
      <c r="AIH141" s="72"/>
      <c r="AII141" s="72"/>
      <c r="AIJ141" s="72"/>
      <c r="AIK141" s="72"/>
      <c r="AIL141" s="72"/>
      <c r="AIM141" s="72"/>
      <c r="AIN141" s="72"/>
      <c r="AIO141" s="72"/>
      <c r="AIP141" s="72"/>
      <c r="AIQ141" s="72"/>
      <c r="AIR141" s="72"/>
      <c r="AIS141" s="72"/>
      <c r="AIT141" s="72"/>
      <c r="AIU141" s="72"/>
      <c r="AIV141" s="72"/>
      <c r="AIW141" s="72"/>
      <c r="AIX141" s="72"/>
      <c r="AIY141" s="72"/>
      <c r="AIZ141" s="72"/>
      <c r="AJA141" s="72"/>
      <c r="AJB141" s="72"/>
      <c r="AJC141" s="72"/>
      <c r="AJD141" s="72"/>
      <c r="AJE141" s="72"/>
      <c r="AJF141" s="72"/>
      <c r="AJG141" s="72"/>
      <c r="AJH141" s="72"/>
      <c r="AJI141" s="72"/>
      <c r="AJJ141" s="72"/>
      <c r="AJK141" s="72"/>
      <c r="AJL141" s="72"/>
      <c r="AJM141" s="72"/>
      <c r="AJN141" s="72"/>
      <c r="AJO141" s="72"/>
      <c r="AJP141" s="72"/>
      <c r="AJQ141" s="72"/>
      <c r="AJR141" s="72"/>
      <c r="AJS141" s="72"/>
      <c r="AJT141" s="72"/>
      <c r="AJU141" s="72"/>
      <c r="AJV141" s="72"/>
      <c r="AJW141" s="72"/>
      <c r="AJX141" s="72"/>
      <c r="AJY141" s="72"/>
      <c r="AJZ141" s="72"/>
      <c r="AKA141" s="72"/>
      <c r="AKB141" s="72"/>
      <c r="AKC141" s="72"/>
      <c r="AKD141" s="72"/>
      <c r="AKE141" s="72"/>
      <c r="AKF141" s="72"/>
      <c r="AKG141" s="72"/>
      <c r="AKH141" s="72"/>
      <c r="AKI141" s="72"/>
      <c r="AKJ141" s="72"/>
      <c r="AKK141" s="72"/>
      <c r="AKL141" s="72"/>
      <c r="AKM141" s="72"/>
      <c r="AKN141" s="72"/>
      <c r="AKO141" s="72"/>
      <c r="AKP141" s="72"/>
      <c r="AKQ141" s="72"/>
      <c r="AKR141" s="72"/>
      <c r="AKS141" s="72"/>
      <c r="AKT141" s="72"/>
      <c r="AKU141" s="72"/>
      <c r="AKV141" s="72"/>
      <c r="AKW141" s="72"/>
      <c r="AKX141" s="72"/>
      <c r="AKY141" s="72"/>
      <c r="AKZ141" s="72"/>
      <c r="ALA141" s="72"/>
      <c r="ALB141" s="72"/>
      <c r="ALC141" s="72"/>
      <c r="ALD141" s="72"/>
      <c r="ALE141" s="72"/>
      <c r="ALF141" s="72"/>
      <c r="ALG141" s="72"/>
      <c r="ALH141" s="72"/>
      <c r="ALI141" s="72"/>
      <c r="ALJ141" s="72"/>
      <c r="ALK141" s="72"/>
      <c r="ALL141" s="72"/>
      <c r="ALM141" s="72"/>
      <c r="ALN141" s="72"/>
      <c r="ALO141" s="72"/>
      <c r="ALP141" s="72"/>
      <c r="ALQ141" s="72"/>
      <c r="ALR141" s="72"/>
      <c r="ALS141" s="72"/>
      <c r="ALT141" s="72"/>
      <c r="ALU141" s="72"/>
      <c r="ALV141" s="72"/>
      <c r="ALW141" s="72"/>
      <c r="ALX141" s="72"/>
      <c r="ALY141" s="72"/>
      <c r="ALZ141" s="72"/>
      <c r="AMA141" s="72"/>
      <c r="AMB141" s="72"/>
      <c r="AMC141" s="72"/>
      <c r="AMD141" s="72"/>
      <c r="AME141" s="72"/>
      <c r="AMF141" s="72"/>
      <c r="AMG141" s="72"/>
      <c r="AMH141" s="72"/>
      <c r="AMI141" s="72"/>
      <c r="AMJ141" s="72"/>
    </row>
    <row r="142" spans="1:1024">
      <c r="A142" s="69"/>
      <c r="B142" s="69"/>
      <c r="C142" s="49">
        <f t="shared" si="17"/>
        <v>400</v>
      </c>
      <c r="D142" s="70" t="s">
        <v>221</v>
      </c>
      <c r="E142" s="51">
        <f t="shared" si="16"/>
        <v>10</v>
      </c>
      <c r="F142" s="71">
        <f t="shared" si="14"/>
        <v>53905</v>
      </c>
      <c r="G142" s="71" t="str">
        <f t="shared" si="15"/>
        <v>201746</v>
      </c>
      <c r="H142" s="71">
        <f>593-589</f>
        <v>4</v>
      </c>
      <c r="I142" s="71"/>
      <c r="J142" s="71"/>
      <c r="K142" s="71"/>
      <c r="L142" s="71" t="s">
        <v>0</v>
      </c>
      <c r="M142" s="71">
        <v>2017</v>
      </c>
      <c r="N142" s="71">
        <v>4</v>
      </c>
      <c r="O142" s="71">
        <v>6</v>
      </c>
      <c r="P142" s="71">
        <v>14</v>
      </c>
      <c r="Q142" s="71">
        <v>58</v>
      </c>
      <c r="R142" s="71">
        <v>25</v>
      </c>
      <c r="S142" s="71">
        <v>589</v>
      </c>
      <c r="T142" s="71">
        <v>1</v>
      </c>
      <c r="U142" s="71" t="s">
        <v>1</v>
      </c>
      <c r="V142" s="71" t="s">
        <v>2</v>
      </c>
      <c r="W142" s="71"/>
      <c r="X142" s="72"/>
      <c r="WK142" s="72"/>
      <c r="WL142" s="72"/>
      <c r="WM142" s="72"/>
      <c r="WN142" s="72"/>
      <c r="WO142" s="72"/>
      <c r="WP142" s="72"/>
      <c r="WQ142" s="72"/>
      <c r="WR142" s="72"/>
      <c r="WS142" s="72"/>
      <c r="WT142" s="72"/>
      <c r="WU142" s="72"/>
      <c r="WV142" s="72"/>
      <c r="WW142" s="72"/>
      <c r="WX142" s="72"/>
      <c r="WY142" s="72"/>
      <c r="WZ142" s="72"/>
      <c r="XA142" s="72"/>
      <c r="XB142" s="72"/>
      <c r="XC142" s="72"/>
      <c r="XD142" s="72"/>
      <c r="XE142" s="72"/>
      <c r="XF142" s="72"/>
      <c r="XG142" s="72"/>
      <c r="XH142" s="72"/>
      <c r="XI142" s="72"/>
      <c r="XJ142" s="72"/>
      <c r="XK142" s="72"/>
      <c r="XL142" s="72"/>
      <c r="XM142" s="72"/>
      <c r="XN142" s="72"/>
      <c r="XO142" s="72"/>
      <c r="XP142" s="72"/>
      <c r="XQ142" s="72"/>
      <c r="XR142" s="72"/>
      <c r="XS142" s="72"/>
      <c r="XT142" s="72"/>
      <c r="XU142" s="72"/>
      <c r="XV142" s="72"/>
      <c r="XW142" s="72"/>
      <c r="XX142" s="72"/>
      <c r="XY142" s="72"/>
      <c r="XZ142" s="72"/>
      <c r="YA142" s="72"/>
      <c r="YB142" s="72"/>
      <c r="YC142" s="72"/>
      <c r="YD142" s="72"/>
      <c r="YE142" s="72"/>
      <c r="YF142" s="72"/>
      <c r="YG142" s="72"/>
      <c r="YH142" s="72"/>
      <c r="YI142" s="72"/>
      <c r="YJ142" s="72"/>
      <c r="YK142" s="72"/>
      <c r="YL142" s="72"/>
      <c r="YM142" s="72"/>
      <c r="YN142" s="72"/>
      <c r="YO142" s="72"/>
      <c r="YP142" s="72"/>
      <c r="YQ142" s="72"/>
      <c r="YR142" s="72"/>
      <c r="YS142" s="72"/>
      <c r="YT142" s="72"/>
      <c r="YU142" s="72"/>
      <c r="YV142" s="72"/>
      <c r="YW142" s="72"/>
      <c r="YX142" s="72"/>
      <c r="YY142" s="72"/>
      <c r="YZ142" s="72"/>
      <c r="ZA142" s="72"/>
      <c r="ZB142" s="72"/>
      <c r="ZC142" s="72"/>
      <c r="ZD142" s="72"/>
      <c r="ZE142" s="72"/>
      <c r="ZF142" s="72"/>
      <c r="ZG142" s="72"/>
      <c r="ZH142" s="72"/>
      <c r="ZI142" s="72"/>
      <c r="ZJ142" s="72"/>
      <c r="ZK142" s="72"/>
      <c r="ZL142" s="72"/>
      <c r="ZM142" s="72"/>
      <c r="ZN142" s="72"/>
      <c r="ZO142" s="72"/>
      <c r="ZP142" s="72"/>
      <c r="ZQ142" s="72"/>
      <c r="ZR142" s="72"/>
      <c r="ZS142" s="72"/>
      <c r="ZT142" s="72"/>
      <c r="ZU142" s="72"/>
      <c r="ZV142" s="72"/>
      <c r="ZW142" s="72"/>
      <c r="ZX142" s="72"/>
      <c r="ZY142" s="72"/>
      <c r="ZZ142" s="72"/>
      <c r="AAA142" s="72"/>
      <c r="AAB142" s="72"/>
      <c r="AAC142" s="72"/>
      <c r="AAD142" s="72"/>
      <c r="AAE142" s="72"/>
      <c r="AAF142" s="72"/>
      <c r="AAG142" s="72"/>
      <c r="AAH142" s="72"/>
      <c r="AAI142" s="72"/>
      <c r="AAJ142" s="72"/>
      <c r="AAK142" s="72"/>
      <c r="AAL142" s="72"/>
      <c r="AAM142" s="72"/>
      <c r="AAN142" s="72"/>
      <c r="AAO142" s="72"/>
      <c r="AAP142" s="72"/>
      <c r="AAQ142" s="72"/>
      <c r="AAR142" s="72"/>
      <c r="AAS142" s="72"/>
      <c r="AAT142" s="72"/>
      <c r="AAU142" s="72"/>
      <c r="AAV142" s="72"/>
      <c r="AAW142" s="72"/>
      <c r="AAX142" s="72"/>
      <c r="AAY142" s="72"/>
      <c r="AAZ142" s="72"/>
      <c r="ABA142" s="72"/>
      <c r="ABB142" s="72"/>
      <c r="ABC142" s="72"/>
      <c r="ABD142" s="72"/>
      <c r="ABE142" s="72"/>
      <c r="ABF142" s="72"/>
      <c r="ABG142" s="72"/>
      <c r="ABH142" s="72"/>
      <c r="ABI142" s="72"/>
      <c r="ABJ142" s="72"/>
      <c r="ABK142" s="72"/>
      <c r="ABL142" s="72"/>
      <c r="ABM142" s="72"/>
      <c r="ABN142" s="72"/>
      <c r="ABO142" s="72"/>
      <c r="ABP142" s="72"/>
      <c r="ABQ142" s="72"/>
      <c r="ABR142" s="72"/>
      <c r="ABS142" s="72"/>
      <c r="ABT142" s="72"/>
      <c r="ABU142" s="72"/>
      <c r="ABV142" s="72"/>
      <c r="ABW142" s="72"/>
      <c r="ABX142" s="72"/>
      <c r="ABY142" s="72"/>
      <c r="ABZ142" s="72"/>
      <c r="ACA142" s="72"/>
      <c r="ACB142" s="72"/>
      <c r="ACC142" s="72"/>
      <c r="ACD142" s="72"/>
      <c r="ACE142" s="72"/>
      <c r="ACF142" s="72"/>
      <c r="ACG142" s="72"/>
      <c r="ACH142" s="72"/>
      <c r="ACI142" s="72"/>
      <c r="ACJ142" s="72"/>
      <c r="ACK142" s="72"/>
      <c r="ACL142" s="72"/>
      <c r="ACM142" s="72"/>
      <c r="ACN142" s="72"/>
      <c r="ACO142" s="72"/>
      <c r="ACP142" s="72"/>
      <c r="ACQ142" s="72"/>
      <c r="ACR142" s="72"/>
      <c r="ACS142" s="72"/>
      <c r="ACT142" s="72"/>
      <c r="ACU142" s="72"/>
      <c r="ACV142" s="72"/>
      <c r="ACW142" s="72"/>
      <c r="ACX142" s="72"/>
      <c r="ACY142" s="72"/>
      <c r="ACZ142" s="72"/>
      <c r="ADA142" s="72"/>
      <c r="ADB142" s="72"/>
      <c r="ADC142" s="72"/>
      <c r="ADD142" s="72"/>
      <c r="ADE142" s="72"/>
      <c r="ADF142" s="72"/>
      <c r="ADG142" s="72"/>
      <c r="ADH142" s="72"/>
      <c r="ADI142" s="72"/>
      <c r="ADJ142" s="72"/>
      <c r="ADK142" s="72"/>
      <c r="ADL142" s="72"/>
      <c r="ADM142" s="72"/>
      <c r="ADN142" s="72"/>
      <c r="ADO142" s="72"/>
      <c r="ADP142" s="72"/>
      <c r="ADQ142" s="72"/>
      <c r="ADR142" s="72"/>
      <c r="ADS142" s="72"/>
      <c r="ADT142" s="72"/>
      <c r="ADU142" s="72"/>
      <c r="ADV142" s="72"/>
      <c r="ADW142" s="72"/>
      <c r="ADX142" s="72"/>
      <c r="ADY142" s="72"/>
      <c r="ADZ142" s="72"/>
      <c r="AEA142" s="72"/>
      <c r="AEB142" s="72"/>
      <c r="AEC142" s="72"/>
      <c r="AED142" s="72"/>
      <c r="AEE142" s="72"/>
      <c r="AEF142" s="72"/>
      <c r="AEG142" s="72"/>
      <c r="AEH142" s="72"/>
      <c r="AEI142" s="72"/>
      <c r="AEJ142" s="72"/>
      <c r="AEK142" s="72"/>
      <c r="AEL142" s="72"/>
      <c r="AEM142" s="72"/>
      <c r="AEN142" s="72"/>
      <c r="AEO142" s="72"/>
      <c r="AEP142" s="72"/>
      <c r="AEQ142" s="72"/>
      <c r="AER142" s="72"/>
      <c r="AES142" s="72"/>
      <c r="AET142" s="72"/>
      <c r="AEU142" s="72"/>
      <c r="AEV142" s="72"/>
      <c r="AEW142" s="72"/>
      <c r="AEX142" s="72"/>
      <c r="AEY142" s="72"/>
      <c r="AEZ142" s="72"/>
      <c r="AFA142" s="72"/>
      <c r="AFB142" s="72"/>
      <c r="AFC142" s="72"/>
      <c r="AFD142" s="72"/>
      <c r="AFE142" s="72"/>
      <c r="AFF142" s="72"/>
      <c r="AFG142" s="72"/>
      <c r="AFH142" s="72"/>
      <c r="AFI142" s="72"/>
      <c r="AFJ142" s="72"/>
      <c r="AFK142" s="72"/>
      <c r="AFL142" s="72"/>
      <c r="AFM142" s="72"/>
      <c r="AFN142" s="72"/>
      <c r="AFO142" s="72"/>
      <c r="AFP142" s="72"/>
      <c r="AFQ142" s="72"/>
      <c r="AFR142" s="72"/>
      <c r="AFS142" s="72"/>
      <c r="AFT142" s="72"/>
      <c r="AFU142" s="72"/>
      <c r="AFV142" s="72"/>
      <c r="AFW142" s="72"/>
      <c r="AFX142" s="72"/>
      <c r="AFY142" s="72"/>
      <c r="AFZ142" s="72"/>
      <c r="AGA142" s="72"/>
      <c r="AGB142" s="72"/>
      <c r="AGC142" s="72"/>
      <c r="AGD142" s="72"/>
      <c r="AGE142" s="72"/>
      <c r="AGF142" s="72"/>
      <c r="AGG142" s="72"/>
      <c r="AGH142" s="72"/>
      <c r="AGI142" s="72"/>
      <c r="AGJ142" s="72"/>
      <c r="AGK142" s="72"/>
      <c r="AGL142" s="72"/>
      <c r="AGM142" s="72"/>
      <c r="AGN142" s="72"/>
      <c r="AGO142" s="72"/>
      <c r="AGP142" s="72"/>
      <c r="AGQ142" s="72"/>
      <c r="AGR142" s="72"/>
      <c r="AGS142" s="72"/>
      <c r="AGT142" s="72"/>
      <c r="AGU142" s="72"/>
      <c r="AGV142" s="72"/>
      <c r="AGW142" s="72"/>
      <c r="AGX142" s="72"/>
      <c r="AGY142" s="72"/>
      <c r="AGZ142" s="72"/>
      <c r="AHA142" s="72"/>
      <c r="AHB142" s="72"/>
      <c r="AHC142" s="72"/>
      <c r="AHD142" s="72"/>
      <c r="AHE142" s="72"/>
      <c r="AHF142" s="72"/>
      <c r="AHG142" s="72"/>
      <c r="AHH142" s="72"/>
      <c r="AHI142" s="72"/>
      <c r="AHJ142" s="72"/>
      <c r="AHK142" s="72"/>
      <c r="AHL142" s="72"/>
      <c r="AHM142" s="72"/>
      <c r="AHN142" s="72"/>
      <c r="AHO142" s="72"/>
      <c r="AHP142" s="72"/>
      <c r="AHQ142" s="72"/>
      <c r="AHR142" s="72"/>
      <c r="AHS142" s="72"/>
      <c r="AHT142" s="72"/>
      <c r="AHU142" s="72"/>
      <c r="AHV142" s="72"/>
      <c r="AHW142" s="72"/>
      <c r="AHX142" s="72"/>
      <c r="AHY142" s="72"/>
      <c r="AHZ142" s="72"/>
      <c r="AIA142" s="72"/>
      <c r="AIB142" s="72"/>
      <c r="AIC142" s="72"/>
      <c r="AID142" s="72"/>
      <c r="AIE142" s="72"/>
      <c r="AIF142" s="72"/>
      <c r="AIG142" s="72"/>
      <c r="AIH142" s="72"/>
      <c r="AII142" s="72"/>
      <c r="AIJ142" s="72"/>
      <c r="AIK142" s="72"/>
      <c r="AIL142" s="72"/>
      <c r="AIM142" s="72"/>
      <c r="AIN142" s="72"/>
      <c r="AIO142" s="72"/>
      <c r="AIP142" s="72"/>
      <c r="AIQ142" s="72"/>
      <c r="AIR142" s="72"/>
      <c r="AIS142" s="72"/>
      <c r="AIT142" s="72"/>
      <c r="AIU142" s="72"/>
      <c r="AIV142" s="72"/>
      <c r="AIW142" s="72"/>
      <c r="AIX142" s="72"/>
      <c r="AIY142" s="72"/>
      <c r="AIZ142" s="72"/>
      <c r="AJA142" s="72"/>
      <c r="AJB142" s="72"/>
      <c r="AJC142" s="72"/>
      <c r="AJD142" s="72"/>
      <c r="AJE142" s="72"/>
      <c r="AJF142" s="72"/>
      <c r="AJG142" s="72"/>
      <c r="AJH142" s="72"/>
      <c r="AJI142" s="72"/>
      <c r="AJJ142" s="72"/>
      <c r="AJK142" s="72"/>
      <c r="AJL142" s="72"/>
      <c r="AJM142" s="72"/>
      <c r="AJN142" s="72"/>
      <c r="AJO142" s="72"/>
      <c r="AJP142" s="72"/>
      <c r="AJQ142" s="72"/>
      <c r="AJR142" s="72"/>
      <c r="AJS142" s="72"/>
      <c r="AJT142" s="72"/>
      <c r="AJU142" s="72"/>
      <c r="AJV142" s="72"/>
      <c r="AJW142" s="72"/>
      <c r="AJX142" s="72"/>
      <c r="AJY142" s="72"/>
      <c r="AJZ142" s="72"/>
      <c r="AKA142" s="72"/>
      <c r="AKB142" s="72"/>
      <c r="AKC142" s="72"/>
      <c r="AKD142" s="72"/>
      <c r="AKE142" s="72"/>
      <c r="AKF142" s="72"/>
      <c r="AKG142" s="72"/>
      <c r="AKH142" s="72"/>
      <c r="AKI142" s="72"/>
      <c r="AKJ142" s="72"/>
      <c r="AKK142" s="72"/>
      <c r="AKL142" s="72"/>
      <c r="AKM142" s="72"/>
      <c r="AKN142" s="72"/>
      <c r="AKO142" s="72"/>
      <c r="AKP142" s="72"/>
      <c r="AKQ142" s="72"/>
      <c r="AKR142" s="72"/>
      <c r="AKS142" s="72"/>
      <c r="AKT142" s="72"/>
      <c r="AKU142" s="72"/>
      <c r="AKV142" s="72"/>
      <c r="AKW142" s="72"/>
      <c r="AKX142" s="72"/>
      <c r="AKY142" s="72"/>
      <c r="AKZ142" s="72"/>
      <c r="ALA142" s="72"/>
      <c r="ALB142" s="72"/>
      <c r="ALC142" s="72"/>
      <c r="ALD142" s="72"/>
      <c r="ALE142" s="72"/>
      <c r="ALF142" s="72"/>
      <c r="ALG142" s="72"/>
      <c r="ALH142" s="72"/>
      <c r="ALI142" s="72"/>
      <c r="ALJ142" s="72"/>
      <c r="ALK142" s="72"/>
      <c r="ALL142" s="72"/>
      <c r="ALM142" s="72"/>
      <c r="ALN142" s="72"/>
      <c r="ALO142" s="72"/>
      <c r="ALP142" s="72"/>
      <c r="ALQ142" s="72"/>
      <c r="ALR142" s="72"/>
      <c r="ALS142" s="72"/>
      <c r="ALT142" s="72"/>
      <c r="ALU142" s="72"/>
      <c r="ALV142" s="72"/>
      <c r="ALW142" s="72"/>
      <c r="ALX142" s="72"/>
      <c r="ALY142" s="72"/>
      <c r="ALZ142" s="72"/>
      <c r="AMA142" s="72"/>
      <c r="AMB142" s="72"/>
      <c r="AMC142" s="72"/>
      <c r="AMD142" s="72"/>
      <c r="AME142" s="72"/>
      <c r="AMF142" s="72"/>
      <c r="AMG142" s="72"/>
      <c r="AMH142" s="72"/>
      <c r="AMI142" s="72"/>
      <c r="AMJ142" s="72"/>
    </row>
    <row r="143" spans="1:1024">
      <c r="A143" s="69"/>
      <c r="B143" s="69"/>
      <c r="C143" s="49">
        <f t="shared" si="17"/>
        <v>410</v>
      </c>
      <c r="D143" s="70" t="s">
        <v>222</v>
      </c>
      <c r="E143" s="51">
        <f t="shared" si="16"/>
        <v>10</v>
      </c>
      <c r="F143" s="71">
        <f t="shared" si="14"/>
        <v>54644</v>
      </c>
      <c r="G143" s="71" t="str">
        <f t="shared" si="15"/>
        <v>201746</v>
      </c>
      <c r="H143" s="71">
        <f>783-774</f>
        <v>9</v>
      </c>
      <c r="I143" s="71"/>
      <c r="J143" s="71"/>
      <c r="K143" s="71"/>
      <c r="L143" s="71" t="s">
        <v>0</v>
      </c>
      <c r="M143" s="71">
        <v>2017</v>
      </c>
      <c r="N143" s="71">
        <v>4</v>
      </c>
      <c r="O143" s="71">
        <v>6</v>
      </c>
      <c r="P143" s="71">
        <v>15</v>
      </c>
      <c r="Q143" s="71">
        <v>10</v>
      </c>
      <c r="R143" s="71">
        <v>44</v>
      </c>
      <c r="S143" s="71">
        <v>774</v>
      </c>
      <c r="T143" s="71">
        <v>1</v>
      </c>
      <c r="U143" s="71" t="s">
        <v>1</v>
      </c>
      <c r="V143" s="71" t="s">
        <v>2</v>
      </c>
      <c r="W143" s="71"/>
      <c r="X143" s="72" t="s">
        <v>223</v>
      </c>
      <c r="WK143" s="72"/>
      <c r="WL143" s="72"/>
      <c r="WM143" s="72"/>
      <c r="WN143" s="72"/>
      <c r="WO143" s="72"/>
      <c r="WP143" s="72"/>
      <c r="WQ143" s="72"/>
      <c r="WR143" s="72"/>
      <c r="WS143" s="72"/>
      <c r="WT143" s="72"/>
      <c r="WU143" s="72"/>
      <c r="WV143" s="72"/>
      <c r="WW143" s="72"/>
      <c r="WX143" s="72"/>
      <c r="WY143" s="72"/>
      <c r="WZ143" s="72"/>
      <c r="XA143" s="72"/>
      <c r="XB143" s="72"/>
      <c r="XC143" s="72"/>
      <c r="XD143" s="72"/>
      <c r="XE143" s="72"/>
      <c r="XF143" s="72"/>
      <c r="XG143" s="72"/>
      <c r="XH143" s="72"/>
      <c r="XI143" s="72"/>
      <c r="XJ143" s="72"/>
      <c r="XK143" s="72"/>
      <c r="XL143" s="72"/>
      <c r="XM143" s="72"/>
      <c r="XN143" s="72"/>
      <c r="XO143" s="72"/>
      <c r="XP143" s="72"/>
      <c r="XQ143" s="72"/>
      <c r="XR143" s="72"/>
      <c r="XS143" s="72"/>
      <c r="XT143" s="72"/>
      <c r="XU143" s="72"/>
      <c r="XV143" s="72"/>
      <c r="XW143" s="72"/>
      <c r="XX143" s="72"/>
      <c r="XY143" s="72"/>
      <c r="XZ143" s="72"/>
      <c r="YA143" s="72"/>
      <c r="YB143" s="72"/>
      <c r="YC143" s="72"/>
      <c r="YD143" s="72"/>
      <c r="YE143" s="72"/>
      <c r="YF143" s="72"/>
      <c r="YG143" s="72"/>
      <c r="YH143" s="72"/>
      <c r="YI143" s="72"/>
      <c r="YJ143" s="72"/>
      <c r="YK143" s="72"/>
      <c r="YL143" s="72"/>
      <c r="YM143" s="72"/>
      <c r="YN143" s="72"/>
      <c r="YO143" s="72"/>
      <c r="YP143" s="72"/>
      <c r="YQ143" s="72"/>
      <c r="YR143" s="72"/>
      <c r="YS143" s="72"/>
      <c r="YT143" s="72"/>
      <c r="YU143" s="72"/>
      <c r="YV143" s="72"/>
      <c r="YW143" s="72"/>
      <c r="YX143" s="72"/>
      <c r="YY143" s="72"/>
      <c r="YZ143" s="72"/>
      <c r="ZA143" s="72"/>
      <c r="ZB143" s="72"/>
      <c r="ZC143" s="72"/>
      <c r="ZD143" s="72"/>
      <c r="ZE143" s="72"/>
      <c r="ZF143" s="72"/>
      <c r="ZG143" s="72"/>
      <c r="ZH143" s="72"/>
      <c r="ZI143" s="72"/>
      <c r="ZJ143" s="72"/>
      <c r="ZK143" s="72"/>
      <c r="ZL143" s="72"/>
      <c r="ZM143" s="72"/>
      <c r="ZN143" s="72"/>
      <c r="ZO143" s="72"/>
      <c r="ZP143" s="72"/>
      <c r="ZQ143" s="72"/>
      <c r="ZR143" s="72"/>
      <c r="ZS143" s="72"/>
      <c r="ZT143" s="72"/>
      <c r="ZU143" s="72"/>
      <c r="ZV143" s="72"/>
      <c r="ZW143" s="72"/>
      <c r="ZX143" s="72"/>
      <c r="ZY143" s="72"/>
      <c r="ZZ143" s="72"/>
      <c r="AAA143" s="72"/>
      <c r="AAB143" s="72"/>
      <c r="AAC143" s="72"/>
      <c r="AAD143" s="72"/>
      <c r="AAE143" s="72"/>
      <c r="AAF143" s="72"/>
      <c r="AAG143" s="72"/>
      <c r="AAH143" s="72"/>
      <c r="AAI143" s="72"/>
      <c r="AAJ143" s="72"/>
      <c r="AAK143" s="72"/>
      <c r="AAL143" s="72"/>
      <c r="AAM143" s="72"/>
      <c r="AAN143" s="72"/>
      <c r="AAO143" s="72"/>
      <c r="AAP143" s="72"/>
      <c r="AAQ143" s="72"/>
      <c r="AAR143" s="72"/>
      <c r="AAS143" s="72"/>
      <c r="AAT143" s="72"/>
      <c r="AAU143" s="72"/>
      <c r="AAV143" s="72"/>
      <c r="AAW143" s="72"/>
      <c r="AAX143" s="72"/>
      <c r="AAY143" s="72"/>
      <c r="AAZ143" s="72"/>
      <c r="ABA143" s="72"/>
      <c r="ABB143" s="72"/>
      <c r="ABC143" s="72"/>
      <c r="ABD143" s="72"/>
      <c r="ABE143" s="72"/>
      <c r="ABF143" s="72"/>
      <c r="ABG143" s="72"/>
      <c r="ABH143" s="72"/>
      <c r="ABI143" s="72"/>
      <c r="ABJ143" s="72"/>
      <c r="ABK143" s="72"/>
      <c r="ABL143" s="72"/>
      <c r="ABM143" s="72"/>
      <c r="ABN143" s="72"/>
      <c r="ABO143" s="72"/>
      <c r="ABP143" s="72"/>
      <c r="ABQ143" s="72"/>
      <c r="ABR143" s="72"/>
      <c r="ABS143" s="72"/>
      <c r="ABT143" s="72"/>
      <c r="ABU143" s="72"/>
      <c r="ABV143" s="72"/>
      <c r="ABW143" s="72"/>
      <c r="ABX143" s="72"/>
      <c r="ABY143" s="72"/>
      <c r="ABZ143" s="72"/>
      <c r="ACA143" s="72"/>
      <c r="ACB143" s="72"/>
      <c r="ACC143" s="72"/>
      <c r="ACD143" s="72"/>
      <c r="ACE143" s="72"/>
      <c r="ACF143" s="72"/>
      <c r="ACG143" s="72"/>
      <c r="ACH143" s="72"/>
      <c r="ACI143" s="72"/>
      <c r="ACJ143" s="72"/>
      <c r="ACK143" s="72"/>
      <c r="ACL143" s="72"/>
      <c r="ACM143" s="72"/>
      <c r="ACN143" s="72"/>
      <c r="ACO143" s="72"/>
      <c r="ACP143" s="72"/>
      <c r="ACQ143" s="72"/>
      <c r="ACR143" s="72"/>
      <c r="ACS143" s="72"/>
      <c r="ACT143" s="72"/>
      <c r="ACU143" s="72"/>
      <c r="ACV143" s="72"/>
      <c r="ACW143" s="72"/>
      <c r="ACX143" s="72"/>
      <c r="ACY143" s="72"/>
      <c r="ACZ143" s="72"/>
      <c r="ADA143" s="72"/>
      <c r="ADB143" s="72"/>
      <c r="ADC143" s="72"/>
      <c r="ADD143" s="72"/>
      <c r="ADE143" s="72"/>
      <c r="ADF143" s="72"/>
      <c r="ADG143" s="72"/>
      <c r="ADH143" s="72"/>
      <c r="ADI143" s="72"/>
      <c r="ADJ143" s="72"/>
      <c r="ADK143" s="72"/>
      <c r="ADL143" s="72"/>
      <c r="ADM143" s="72"/>
      <c r="ADN143" s="72"/>
      <c r="ADO143" s="72"/>
      <c r="ADP143" s="72"/>
      <c r="ADQ143" s="72"/>
      <c r="ADR143" s="72"/>
      <c r="ADS143" s="72"/>
      <c r="ADT143" s="72"/>
      <c r="ADU143" s="72"/>
      <c r="ADV143" s="72"/>
      <c r="ADW143" s="72"/>
      <c r="ADX143" s="72"/>
      <c r="ADY143" s="72"/>
      <c r="ADZ143" s="72"/>
      <c r="AEA143" s="72"/>
      <c r="AEB143" s="72"/>
      <c r="AEC143" s="72"/>
      <c r="AED143" s="72"/>
      <c r="AEE143" s="72"/>
      <c r="AEF143" s="72"/>
      <c r="AEG143" s="72"/>
      <c r="AEH143" s="72"/>
      <c r="AEI143" s="72"/>
      <c r="AEJ143" s="72"/>
      <c r="AEK143" s="72"/>
      <c r="AEL143" s="72"/>
      <c r="AEM143" s="72"/>
      <c r="AEN143" s="72"/>
      <c r="AEO143" s="72"/>
      <c r="AEP143" s="72"/>
      <c r="AEQ143" s="72"/>
      <c r="AER143" s="72"/>
      <c r="AES143" s="72"/>
      <c r="AET143" s="72"/>
      <c r="AEU143" s="72"/>
      <c r="AEV143" s="72"/>
      <c r="AEW143" s="72"/>
      <c r="AEX143" s="72"/>
      <c r="AEY143" s="72"/>
      <c r="AEZ143" s="72"/>
      <c r="AFA143" s="72"/>
      <c r="AFB143" s="72"/>
      <c r="AFC143" s="72"/>
      <c r="AFD143" s="72"/>
      <c r="AFE143" s="72"/>
      <c r="AFF143" s="72"/>
      <c r="AFG143" s="72"/>
      <c r="AFH143" s="72"/>
      <c r="AFI143" s="72"/>
      <c r="AFJ143" s="72"/>
      <c r="AFK143" s="72"/>
      <c r="AFL143" s="72"/>
      <c r="AFM143" s="72"/>
      <c r="AFN143" s="72"/>
      <c r="AFO143" s="72"/>
      <c r="AFP143" s="72"/>
      <c r="AFQ143" s="72"/>
      <c r="AFR143" s="72"/>
      <c r="AFS143" s="72"/>
      <c r="AFT143" s="72"/>
      <c r="AFU143" s="72"/>
      <c r="AFV143" s="72"/>
      <c r="AFW143" s="72"/>
      <c r="AFX143" s="72"/>
      <c r="AFY143" s="72"/>
      <c r="AFZ143" s="72"/>
      <c r="AGA143" s="72"/>
      <c r="AGB143" s="72"/>
      <c r="AGC143" s="72"/>
      <c r="AGD143" s="72"/>
      <c r="AGE143" s="72"/>
      <c r="AGF143" s="72"/>
      <c r="AGG143" s="72"/>
      <c r="AGH143" s="72"/>
      <c r="AGI143" s="72"/>
      <c r="AGJ143" s="72"/>
      <c r="AGK143" s="72"/>
      <c r="AGL143" s="72"/>
      <c r="AGM143" s="72"/>
      <c r="AGN143" s="72"/>
      <c r="AGO143" s="72"/>
      <c r="AGP143" s="72"/>
      <c r="AGQ143" s="72"/>
      <c r="AGR143" s="72"/>
      <c r="AGS143" s="72"/>
      <c r="AGT143" s="72"/>
      <c r="AGU143" s="72"/>
      <c r="AGV143" s="72"/>
      <c r="AGW143" s="72"/>
      <c r="AGX143" s="72"/>
      <c r="AGY143" s="72"/>
      <c r="AGZ143" s="72"/>
      <c r="AHA143" s="72"/>
      <c r="AHB143" s="72"/>
      <c r="AHC143" s="72"/>
      <c r="AHD143" s="72"/>
      <c r="AHE143" s="72"/>
      <c r="AHF143" s="72"/>
      <c r="AHG143" s="72"/>
      <c r="AHH143" s="72"/>
      <c r="AHI143" s="72"/>
      <c r="AHJ143" s="72"/>
      <c r="AHK143" s="72"/>
      <c r="AHL143" s="72"/>
      <c r="AHM143" s="72"/>
      <c r="AHN143" s="72"/>
      <c r="AHO143" s="72"/>
      <c r="AHP143" s="72"/>
      <c r="AHQ143" s="72"/>
      <c r="AHR143" s="72"/>
      <c r="AHS143" s="72"/>
      <c r="AHT143" s="72"/>
      <c r="AHU143" s="72"/>
      <c r="AHV143" s="72"/>
      <c r="AHW143" s="72"/>
      <c r="AHX143" s="72"/>
      <c r="AHY143" s="72"/>
      <c r="AHZ143" s="72"/>
      <c r="AIA143" s="72"/>
      <c r="AIB143" s="72"/>
      <c r="AIC143" s="72"/>
      <c r="AID143" s="72"/>
      <c r="AIE143" s="72"/>
      <c r="AIF143" s="72"/>
      <c r="AIG143" s="72"/>
      <c r="AIH143" s="72"/>
      <c r="AII143" s="72"/>
      <c r="AIJ143" s="72"/>
      <c r="AIK143" s="72"/>
      <c r="AIL143" s="72"/>
      <c r="AIM143" s="72"/>
      <c r="AIN143" s="72"/>
      <c r="AIO143" s="72"/>
      <c r="AIP143" s="72"/>
      <c r="AIQ143" s="72"/>
      <c r="AIR143" s="72"/>
      <c r="AIS143" s="72"/>
      <c r="AIT143" s="72"/>
      <c r="AIU143" s="72"/>
      <c r="AIV143" s="72"/>
      <c r="AIW143" s="72"/>
      <c r="AIX143" s="72"/>
      <c r="AIY143" s="72"/>
      <c r="AIZ143" s="72"/>
      <c r="AJA143" s="72"/>
      <c r="AJB143" s="72"/>
      <c r="AJC143" s="72"/>
      <c r="AJD143" s="72"/>
      <c r="AJE143" s="72"/>
      <c r="AJF143" s="72"/>
      <c r="AJG143" s="72"/>
      <c r="AJH143" s="72"/>
      <c r="AJI143" s="72"/>
      <c r="AJJ143" s="72"/>
      <c r="AJK143" s="72"/>
      <c r="AJL143" s="72"/>
      <c r="AJM143" s="72"/>
      <c r="AJN143" s="72"/>
      <c r="AJO143" s="72"/>
      <c r="AJP143" s="72"/>
      <c r="AJQ143" s="72"/>
      <c r="AJR143" s="72"/>
      <c r="AJS143" s="72"/>
      <c r="AJT143" s="72"/>
      <c r="AJU143" s="72"/>
      <c r="AJV143" s="72"/>
      <c r="AJW143" s="72"/>
      <c r="AJX143" s="72"/>
      <c r="AJY143" s="72"/>
      <c r="AJZ143" s="72"/>
      <c r="AKA143" s="72"/>
      <c r="AKB143" s="72"/>
      <c r="AKC143" s="72"/>
      <c r="AKD143" s="72"/>
      <c r="AKE143" s="72"/>
      <c r="AKF143" s="72"/>
      <c r="AKG143" s="72"/>
      <c r="AKH143" s="72"/>
      <c r="AKI143" s="72"/>
      <c r="AKJ143" s="72"/>
      <c r="AKK143" s="72"/>
      <c r="AKL143" s="72"/>
      <c r="AKM143" s="72"/>
      <c r="AKN143" s="72"/>
      <c r="AKO143" s="72"/>
      <c r="AKP143" s="72"/>
      <c r="AKQ143" s="72"/>
      <c r="AKR143" s="72"/>
      <c r="AKS143" s="72"/>
      <c r="AKT143" s="72"/>
      <c r="AKU143" s="72"/>
      <c r="AKV143" s="72"/>
      <c r="AKW143" s="72"/>
      <c r="AKX143" s="72"/>
      <c r="AKY143" s="72"/>
      <c r="AKZ143" s="72"/>
      <c r="ALA143" s="72"/>
      <c r="ALB143" s="72"/>
      <c r="ALC143" s="72"/>
      <c r="ALD143" s="72"/>
      <c r="ALE143" s="72"/>
      <c r="ALF143" s="72"/>
      <c r="ALG143" s="72"/>
      <c r="ALH143" s="72"/>
      <c r="ALI143" s="72"/>
      <c r="ALJ143" s="72"/>
      <c r="ALK143" s="72"/>
      <c r="ALL143" s="72"/>
      <c r="ALM143" s="72"/>
      <c r="ALN143" s="72"/>
      <c r="ALO143" s="72"/>
      <c r="ALP143" s="72"/>
      <c r="ALQ143" s="72"/>
      <c r="ALR143" s="72"/>
      <c r="ALS143" s="72"/>
      <c r="ALT143" s="72"/>
      <c r="ALU143" s="72"/>
      <c r="ALV143" s="72"/>
      <c r="ALW143" s="72"/>
      <c r="ALX143" s="72"/>
      <c r="ALY143" s="72"/>
      <c r="ALZ143" s="72"/>
      <c r="AMA143" s="72"/>
      <c r="AMB143" s="72"/>
      <c r="AMC143" s="72"/>
      <c r="AMD143" s="72"/>
      <c r="AME143" s="72"/>
      <c r="AMF143" s="72"/>
      <c r="AMG143" s="72"/>
      <c r="AMH143" s="72"/>
      <c r="AMI143" s="72"/>
      <c r="AMJ143" s="72"/>
    </row>
    <row r="144" spans="1:1024">
      <c r="A144" s="69"/>
      <c r="B144" s="69"/>
      <c r="C144" s="49">
        <f t="shared" si="17"/>
        <v>420</v>
      </c>
      <c r="D144" s="70" t="s">
        <v>224</v>
      </c>
      <c r="E144" s="51">
        <f t="shared" si="16"/>
        <v>10</v>
      </c>
      <c r="F144" s="71">
        <f t="shared" si="14"/>
        <v>63790</v>
      </c>
      <c r="G144" s="71" t="str">
        <f t="shared" si="15"/>
        <v>201746</v>
      </c>
      <c r="H144" s="71">
        <f>417-398</f>
        <v>19</v>
      </c>
      <c r="I144" s="71"/>
      <c r="J144" s="71"/>
      <c r="K144" s="71"/>
      <c r="L144" s="71" t="s">
        <v>0</v>
      </c>
      <c r="M144" s="71">
        <v>2017</v>
      </c>
      <c r="N144" s="71">
        <v>4</v>
      </c>
      <c r="O144" s="71">
        <v>6</v>
      </c>
      <c r="P144" s="71">
        <v>17</v>
      </c>
      <c r="Q144" s="71">
        <v>43</v>
      </c>
      <c r="R144" s="71">
        <v>10</v>
      </c>
      <c r="S144" s="71">
        <v>398</v>
      </c>
      <c r="T144" s="71">
        <v>1</v>
      </c>
      <c r="U144" s="71" t="s">
        <v>1</v>
      </c>
      <c r="V144" s="71" t="s">
        <v>2</v>
      </c>
      <c r="W144" s="71"/>
      <c r="X144" s="72" t="s">
        <v>225</v>
      </c>
      <c r="WK144" s="72"/>
      <c r="WL144" s="72"/>
      <c r="WM144" s="72"/>
      <c r="WN144" s="72"/>
      <c r="WO144" s="72"/>
      <c r="WP144" s="72"/>
      <c r="WQ144" s="72"/>
      <c r="WR144" s="72"/>
      <c r="WS144" s="72"/>
      <c r="WT144" s="72"/>
      <c r="WU144" s="72"/>
      <c r="WV144" s="72"/>
      <c r="WW144" s="72"/>
      <c r="WX144" s="72"/>
      <c r="WY144" s="72"/>
      <c r="WZ144" s="72"/>
      <c r="XA144" s="72"/>
      <c r="XB144" s="72"/>
      <c r="XC144" s="72"/>
      <c r="XD144" s="72"/>
      <c r="XE144" s="72"/>
      <c r="XF144" s="72"/>
      <c r="XG144" s="72"/>
      <c r="XH144" s="72"/>
      <c r="XI144" s="72"/>
      <c r="XJ144" s="72"/>
      <c r="XK144" s="72"/>
      <c r="XL144" s="72"/>
      <c r="XM144" s="72"/>
      <c r="XN144" s="72"/>
      <c r="XO144" s="72"/>
      <c r="XP144" s="72"/>
      <c r="XQ144" s="72"/>
      <c r="XR144" s="72"/>
      <c r="XS144" s="72"/>
      <c r="XT144" s="72"/>
      <c r="XU144" s="72"/>
      <c r="XV144" s="72"/>
      <c r="XW144" s="72"/>
      <c r="XX144" s="72"/>
      <c r="XY144" s="72"/>
      <c r="XZ144" s="72"/>
      <c r="YA144" s="72"/>
      <c r="YB144" s="72"/>
      <c r="YC144" s="72"/>
      <c r="YD144" s="72"/>
      <c r="YE144" s="72"/>
      <c r="YF144" s="72"/>
      <c r="YG144" s="72"/>
      <c r="YH144" s="72"/>
      <c r="YI144" s="72"/>
      <c r="YJ144" s="72"/>
      <c r="YK144" s="72"/>
      <c r="YL144" s="72"/>
      <c r="YM144" s="72"/>
      <c r="YN144" s="72"/>
      <c r="YO144" s="72"/>
      <c r="YP144" s="72"/>
      <c r="YQ144" s="72"/>
      <c r="YR144" s="72"/>
      <c r="YS144" s="72"/>
      <c r="YT144" s="72"/>
      <c r="YU144" s="72"/>
      <c r="YV144" s="72"/>
      <c r="YW144" s="72"/>
      <c r="YX144" s="72"/>
      <c r="YY144" s="72"/>
      <c r="YZ144" s="72"/>
      <c r="ZA144" s="72"/>
      <c r="ZB144" s="72"/>
      <c r="ZC144" s="72"/>
      <c r="ZD144" s="72"/>
      <c r="ZE144" s="72"/>
      <c r="ZF144" s="72"/>
      <c r="ZG144" s="72"/>
      <c r="ZH144" s="72"/>
      <c r="ZI144" s="72"/>
      <c r="ZJ144" s="72"/>
      <c r="ZK144" s="72"/>
      <c r="ZL144" s="72"/>
      <c r="ZM144" s="72"/>
      <c r="ZN144" s="72"/>
      <c r="ZO144" s="72"/>
      <c r="ZP144" s="72"/>
      <c r="ZQ144" s="72"/>
      <c r="ZR144" s="72"/>
      <c r="ZS144" s="72"/>
      <c r="ZT144" s="72"/>
      <c r="ZU144" s="72"/>
      <c r="ZV144" s="72"/>
      <c r="ZW144" s="72"/>
      <c r="ZX144" s="72"/>
      <c r="ZY144" s="72"/>
      <c r="ZZ144" s="72"/>
      <c r="AAA144" s="72"/>
      <c r="AAB144" s="72"/>
      <c r="AAC144" s="72"/>
      <c r="AAD144" s="72"/>
      <c r="AAE144" s="72"/>
      <c r="AAF144" s="72"/>
      <c r="AAG144" s="72"/>
      <c r="AAH144" s="72"/>
      <c r="AAI144" s="72"/>
      <c r="AAJ144" s="72"/>
      <c r="AAK144" s="72"/>
      <c r="AAL144" s="72"/>
      <c r="AAM144" s="72"/>
      <c r="AAN144" s="72"/>
      <c r="AAO144" s="72"/>
      <c r="AAP144" s="72"/>
      <c r="AAQ144" s="72"/>
      <c r="AAR144" s="72"/>
      <c r="AAS144" s="72"/>
      <c r="AAT144" s="72"/>
      <c r="AAU144" s="72"/>
      <c r="AAV144" s="72"/>
      <c r="AAW144" s="72"/>
      <c r="AAX144" s="72"/>
      <c r="AAY144" s="72"/>
      <c r="AAZ144" s="72"/>
      <c r="ABA144" s="72"/>
      <c r="ABB144" s="72"/>
      <c r="ABC144" s="72"/>
      <c r="ABD144" s="72"/>
      <c r="ABE144" s="72"/>
      <c r="ABF144" s="72"/>
      <c r="ABG144" s="72"/>
      <c r="ABH144" s="72"/>
      <c r="ABI144" s="72"/>
      <c r="ABJ144" s="72"/>
      <c r="ABK144" s="72"/>
      <c r="ABL144" s="72"/>
      <c r="ABM144" s="72"/>
      <c r="ABN144" s="72"/>
      <c r="ABO144" s="72"/>
      <c r="ABP144" s="72"/>
      <c r="ABQ144" s="72"/>
      <c r="ABR144" s="72"/>
      <c r="ABS144" s="72"/>
      <c r="ABT144" s="72"/>
      <c r="ABU144" s="72"/>
      <c r="ABV144" s="72"/>
      <c r="ABW144" s="72"/>
      <c r="ABX144" s="72"/>
      <c r="ABY144" s="72"/>
      <c r="ABZ144" s="72"/>
      <c r="ACA144" s="72"/>
      <c r="ACB144" s="72"/>
      <c r="ACC144" s="72"/>
      <c r="ACD144" s="72"/>
      <c r="ACE144" s="72"/>
      <c r="ACF144" s="72"/>
      <c r="ACG144" s="72"/>
      <c r="ACH144" s="72"/>
      <c r="ACI144" s="72"/>
      <c r="ACJ144" s="72"/>
      <c r="ACK144" s="72"/>
      <c r="ACL144" s="72"/>
      <c r="ACM144" s="72"/>
      <c r="ACN144" s="72"/>
      <c r="ACO144" s="72"/>
      <c r="ACP144" s="72"/>
      <c r="ACQ144" s="72"/>
      <c r="ACR144" s="72"/>
      <c r="ACS144" s="72"/>
      <c r="ACT144" s="72"/>
      <c r="ACU144" s="72"/>
      <c r="ACV144" s="72"/>
      <c r="ACW144" s="72"/>
      <c r="ACX144" s="72"/>
      <c r="ACY144" s="72"/>
      <c r="ACZ144" s="72"/>
      <c r="ADA144" s="72"/>
      <c r="ADB144" s="72"/>
      <c r="ADC144" s="72"/>
      <c r="ADD144" s="72"/>
      <c r="ADE144" s="72"/>
      <c r="ADF144" s="72"/>
      <c r="ADG144" s="72"/>
      <c r="ADH144" s="72"/>
      <c r="ADI144" s="72"/>
      <c r="ADJ144" s="72"/>
      <c r="ADK144" s="72"/>
      <c r="ADL144" s="72"/>
      <c r="ADM144" s="72"/>
      <c r="ADN144" s="72"/>
      <c r="ADO144" s="72"/>
      <c r="ADP144" s="72"/>
      <c r="ADQ144" s="72"/>
      <c r="ADR144" s="72"/>
      <c r="ADS144" s="72"/>
      <c r="ADT144" s="72"/>
      <c r="ADU144" s="72"/>
      <c r="ADV144" s="72"/>
      <c r="ADW144" s="72"/>
      <c r="ADX144" s="72"/>
      <c r="ADY144" s="72"/>
      <c r="ADZ144" s="72"/>
      <c r="AEA144" s="72"/>
      <c r="AEB144" s="72"/>
      <c r="AEC144" s="72"/>
      <c r="AED144" s="72"/>
      <c r="AEE144" s="72"/>
      <c r="AEF144" s="72"/>
      <c r="AEG144" s="72"/>
      <c r="AEH144" s="72"/>
      <c r="AEI144" s="72"/>
      <c r="AEJ144" s="72"/>
      <c r="AEK144" s="72"/>
      <c r="AEL144" s="72"/>
      <c r="AEM144" s="72"/>
      <c r="AEN144" s="72"/>
      <c r="AEO144" s="72"/>
      <c r="AEP144" s="72"/>
      <c r="AEQ144" s="72"/>
      <c r="AER144" s="72"/>
      <c r="AES144" s="72"/>
      <c r="AET144" s="72"/>
      <c r="AEU144" s="72"/>
      <c r="AEV144" s="72"/>
      <c r="AEW144" s="72"/>
      <c r="AEX144" s="72"/>
      <c r="AEY144" s="72"/>
      <c r="AEZ144" s="72"/>
      <c r="AFA144" s="72"/>
      <c r="AFB144" s="72"/>
      <c r="AFC144" s="72"/>
      <c r="AFD144" s="72"/>
      <c r="AFE144" s="72"/>
      <c r="AFF144" s="72"/>
      <c r="AFG144" s="72"/>
      <c r="AFH144" s="72"/>
      <c r="AFI144" s="72"/>
      <c r="AFJ144" s="72"/>
      <c r="AFK144" s="72"/>
      <c r="AFL144" s="72"/>
      <c r="AFM144" s="72"/>
      <c r="AFN144" s="72"/>
      <c r="AFO144" s="72"/>
      <c r="AFP144" s="72"/>
      <c r="AFQ144" s="72"/>
      <c r="AFR144" s="72"/>
      <c r="AFS144" s="72"/>
      <c r="AFT144" s="72"/>
      <c r="AFU144" s="72"/>
      <c r="AFV144" s="72"/>
      <c r="AFW144" s="72"/>
      <c r="AFX144" s="72"/>
      <c r="AFY144" s="72"/>
      <c r="AFZ144" s="72"/>
      <c r="AGA144" s="72"/>
      <c r="AGB144" s="72"/>
      <c r="AGC144" s="72"/>
      <c r="AGD144" s="72"/>
      <c r="AGE144" s="72"/>
      <c r="AGF144" s="72"/>
      <c r="AGG144" s="72"/>
      <c r="AGH144" s="72"/>
      <c r="AGI144" s="72"/>
      <c r="AGJ144" s="72"/>
      <c r="AGK144" s="72"/>
      <c r="AGL144" s="72"/>
      <c r="AGM144" s="72"/>
      <c r="AGN144" s="72"/>
      <c r="AGO144" s="72"/>
      <c r="AGP144" s="72"/>
      <c r="AGQ144" s="72"/>
      <c r="AGR144" s="72"/>
      <c r="AGS144" s="72"/>
      <c r="AGT144" s="72"/>
      <c r="AGU144" s="72"/>
      <c r="AGV144" s="72"/>
      <c r="AGW144" s="72"/>
      <c r="AGX144" s="72"/>
      <c r="AGY144" s="72"/>
      <c r="AGZ144" s="72"/>
      <c r="AHA144" s="72"/>
      <c r="AHB144" s="72"/>
      <c r="AHC144" s="72"/>
      <c r="AHD144" s="72"/>
      <c r="AHE144" s="72"/>
      <c r="AHF144" s="72"/>
      <c r="AHG144" s="72"/>
      <c r="AHH144" s="72"/>
      <c r="AHI144" s="72"/>
      <c r="AHJ144" s="72"/>
      <c r="AHK144" s="72"/>
      <c r="AHL144" s="72"/>
      <c r="AHM144" s="72"/>
      <c r="AHN144" s="72"/>
      <c r="AHO144" s="72"/>
      <c r="AHP144" s="72"/>
      <c r="AHQ144" s="72"/>
      <c r="AHR144" s="72"/>
      <c r="AHS144" s="72"/>
      <c r="AHT144" s="72"/>
      <c r="AHU144" s="72"/>
      <c r="AHV144" s="72"/>
      <c r="AHW144" s="72"/>
      <c r="AHX144" s="72"/>
      <c r="AHY144" s="72"/>
      <c r="AHZ144" s="72"/>
      <c r="AIA144" s="72"/>
      <c r="AIB144" s="72"/>
      <c r="AIC144" s="72"/>
      <c r="AID144" s="72"/>
      <c r="AIE144" s="72"/>
      <c r="AIF144" s="72"/>
      <c r="AIG144" s="72"/>
      <c r="AIH144" s="72"/>
      <c r="AII144" s="72"/>
      <c r="AIJ144" s="72"/>
      <c r="AIK144" s="72"/>
      <c r="AIL144" s="72"/>
      <c r="AIM144" s="72"/>
      <c r="AIN144" s="72"/>
      <c r="AIO144" s="72"/>
      <c r="AIP144" s="72"/>
      <c r="AIQ144" s="72"/>
      <c r="AIR144" s="72"/>
      <c r="AIS144" s="72"/>
      <c r="AIT144" s="72"/>
      <c r="AIU144" s="72"/>
      <c r="AIV144" s="72"/>
      <c r="AIW144" s="72"/>
      <c r="AIX144" s="72"/>
      <c r="AIY144" s="72"/>
      <c r="AIZ144" s="72"/>
      <c r="AJA144" s="72"/>
      <c r="AJB144" s="72"/>
      <c r="AJC144" s="72"/>
      <c r="AJD144" s="72"/>
      <c r="AJE144" s="72"/>
      <c r="AJF144" s="72"/>
      <c r="AJG144" s="72"/>
      <c r="AJH144" s="72"/>
      <c r="AJI144" s="72"/>
      <c r="AJJ144" s="72"/>
      <c r="AJK144" s="72"/>
      <c r="AJL144" s="72"/>
      <c r="AJM144" s="72"/>
      <c r="AJN144" s="72"/>
      <c r="AJO144" s="72"/>
      <c r="AJP144" s="72"/>
      <c r="AJQ144" s="72"/>
      <c r="AJR144" s="72"/>
      <c r="AJS144" s="72"/>
      <c r="AJT144" s="72"/>
      <c r="AJU144" s="72"/>
      <c r="AJV144" s="72"/>
      <c r="AJW144" s="72"/>
      <c r="AJX144" s="72"/>
      <c r="AJY144" s="72"/>
      <c r="AJZ144" s="72"/>
      <c r="AKA144" s="72"/>
      <c r="AKB144" s="72"/>
      <c r="AKC144" s="72"/>
      <c r="AKD144" s="72"/>
      <c r="AKE144" s="72"/>
      <c r="AKF144" s="72"/>
      <c r="AKG144" s="72"/>
      <c r="AKH144" s="72"/>
      <c r="AKI144" s="72"/>
      <c r="AKJ144" s="72"/>
      <c r="AKK144" s="72"/>
      <c r="AKL144" s="72"/>
      <c r="AKM144" s="72"/>
      <c r="AKN144" s="72"/>
      <c r="AKO144" s="72"/>
      <c r="AKP144" s="72"/>
      <c r="AKQ144" s="72"/>
      <c r="AKR144" s="72"/>
      <c r="AKS144" s="72"/>
      <c r="AKT144" s="72"/>
      <c r="AKU144" s="72"/>
      <c r="AKV144" s="72"/>
      <c r="AKW144" s="72"/>
      <c r="AKX144" s="72"/>
      <c r="AKY144" s="72"/>
      <c r="AKZ144" s="72"/>
      <c r="ALA144" s="72"/>
      <c r="ALB144" s="72"/>
      <c r="ALC144" s="72"/>
      <c r="ALD144" s="72"/>
      <c r="ALE144" s="72"/>
      <c r="ALF144" s="72"/>
      <c r="ALG144" s="72"/>
      <c r="ALH144" s="72"/>
      <c r="ALI144" s="72"/>
      <c r="ALJ144" s="72"/>
      <c r="ALK144" s="72"/>
      <c r="ALL144" s="72"/>
      <c r="ALM144" s="72"/>
      <c r="ALN144" s="72"/>
      <c r="ALO144" s="72"/>
      <c r="ALP144" s="72"/>
      <c r="ALQ144" s="72"/>
      <c r="ALR144" s="72"/>
      <c r="ALS144" s="72"/>
      <c r="ALT144" s="72"/>
      <c r="ALU144" s="72"/>
      <c r="ALV144" s="72"/>
      <c r="ALW144" s="72"/>
      <c r="ALX144" s="72"/>
      <c r="ALY144" s="72"/>
      <c r="ALZ144" s="72"/>
      <c r="AMA144" s="72"/>
      <c r="AMB144" s="72"/>
      <c r="AMC144" s="72"/>
      <c r="AMD144" s="72"/>
      <c r="AME144" s="72"/>
      <c r="AMF144" s="72"/>
      <c r="AMG144" s="72"/>
      <c r="AMH144" s="72"/>
      <c r="AMI144" s="72"/>
      <c r="AMJ144" s="72"/>
    </row>
    <row r="145" spans="1:1024">
      <c r="A145" s="69"/>
      <c r="B145" s="69"/>
      <c r="C145" s="49">
        <f t="shared" si="17"/>
        <v>430</v>
      </c>
      <c r="D145" s="70" t="s">
        <v>226</v>
      </c>
      <c r="E145" s="51">
        <f t="shared" si="16"/>
        <v>10</v>
      </c>
      <c r="F145" s="71">
        <f t="shared" si="14"/>
        <v>61429</v>
      </c>
      <c r="G145" s="71" t="str">
        <f t="shared" si="15"/>
        <v>2017410</v>
      </c>
      <c r="H145" s="71">
        <v>464</v>
      </c>
      <c r="I145" s="71"/>
      <c r="J145" s="71"/>
      <c r="K145" s="71"/>
      <c r="L145" s="71" t="s">
        <v>17</v>
      </c>
      <c r="M145" s="71">
        <v>2017</v>
      </c>
      <c r="N145" s="71">
        <v>4</v>
      </c>
      <c r="O145" s="71">
        <v>10</v>
      </c>
      <c r="P145" s="71">
        <v>17</v>
      </c>
      <c r="Q145" s="71">
        <v>3</v>
      </c>
      <c r="R145" s="71">
        <v>49</v>
      </c>
      <c r="S145" s="71">
        <v>853</v>
      </c>
      <c r="T145" s="71">
        <v>1</v>
      </c>
      <c r="U145" s="71" t="s">
        <v>1</v>
      </c>
      <c r="V145" s="71" t="s">
        <v>2</v>
      </c>
      <c r="W145" s="71"/>
      <c r="X145" s="82" t="s">
        <v>227</v>
      </c>
      <c r="Y145" s="82" t="s">
        <v>228</v>
      </c>
      <c r="Z145" s="82" t="s">
        <v>229</v>
      </c>
      <c r="AA145" s="82" t="s">
        <v>230</v>
      </c>
      <c r="AB145" s="82">
        <v>21</v>
      </c>
      <c r="WK145" s="72"/>
      <c r="WL145" s="72"/>
      <c r="WM145" s="72"/>
      <c r="WN145" s="72"/>
      <c r="WO145" s="72"/>
      <c r="WP145" s="72"/>
      <c r="WQ145" s="72"/>
      <c r="WR145" s="72"/>
      <c r="WS145" s="72"/>
      <c r="WT145" s="72"/>
      <c r="WU145" s="72"/>
      <c r="WV145" s="72"/>
      <c r="WW145" s="72"/>
      <c r="WX145" s="72"/>
      <c r="WY145" s="72"/>
      <c r="WZ145" s="72"/>
      <c r="XA145" s="72"/>
      <c r="XB145" s="72"/>
      <c r="XC145" s="72"/>
      <c r="XD145" s="72"/>
      <c r="XE145" s="72"/>
      <c r="XF145" s="72"/>
      <c r="XG145" s="72"/>
      <c r="XH145" s="72"/>
      <c r="XI145" s="72"/>
      <c r="XJ145" s="72"/>
      <c r="XK145" s="72"/>
      <c r="XL145" s="72"/>
      <c r="XM145" s="72"/>
      <c r="XN145" s="72"/>
      <c r="XO145" s="72"/>
      <c r="XP145" s="72"/>
      <c r="XQ145" s="72"/>
      <c r="XR145" s="72"/>
      <c r="XS145" s="72"/>
      <c r="XT145" s="72"/>
      <c r="XU145" s="72"/>
      <c r="XV145" s="72"/>
      <c r="XW145" s="72"/>
      <c r="XX145" s="72"/>
      <c r="XY145" s="72"/>
      <c r="XZ145" s="72"/>
      <c r="YA145" s="72"/>
      <c r="YB145" s="72"/>
      <c r="YC145" s="72"/>
      <c r="YD145" s="72"/>
      <c r="YE145" s="72"/>
      <c r="YF145" s="72"/>
      <c r="YG145" s="72"/>
      <c r="YH145" s="72"/>
      <c r="YI145" s="72"/>
      <c r="YJ145" s="72"/>
      <c r="YK145" s="72"/>
      <c r="YL145" s="72"/>
      <c r="YM145" s="72"/>
      <c r="YN145" s="72"/>
      <c r="YO145" s="72"/>
      <c r="YP145" s="72"/>
      <c r="YQ145" s="72"/>
      <c r="YR145" s="72"/>
      <c r="YS145" s="72"/>
      <c r="YT145" s="72"/>
      <c r="YU145" s="72"/>
      <c r="YV145" s="72"/>
      <c r="YW145" s="72"/>
      <c r="YX145" s="72"/>
      <c r="YY145" s="72"/>
      <c r="YZ145" s="72"/>
      <c r="ZA145" s="72"/>
      <c r="ZB145" s="72"/>
      <c r="ZC145" s="72"/>
      <c r="ZD145" s="72"/>
      <c r="ZE145" s="72"/>
      <c r="ZF145" s="72"/>
      <c r="ZG145" s="72"/>
      <c r="ZH145" s="72"/>
      <c r="ZI145" s="72"/>
      <c r="ZJ145" s="72"/>
      <c r="ZK145" s="72"/>
      <c r="ZL145" s="72"/>
      <c r="ZM145" s="72"/>
      <c r="ZN145" s="72"/>
      <c r="ZO145" s="72"/>
      <c r="ZP145" s="72"/>
      <c r="ZQ145" s="72"/>
      <c r="ZR145" s="72"/>
      <c r="ZS145" s="72"/>
      <c r="ZT145" s="72"/>
      <c r="ZU145" s="72"/>
      <c r="ZV145" s="72"/>
      <c r="ZW145" s="72"/>
      <c r="ZX145" s="72"/>
      <c r="ZY145" s="72"/>
      <c r="ZZ145" s="72"/>
      <c r="AAA145" s="72"/>
      <c r="AAB145" s="72"/>
      <c r="AAC145" s="72"/>
      <c r="AAD145" s="72"/>
      <c r="AAE145" s="72"/>
      <c r="AAF145" s="72"/>
      <c r="AAG145" s="72"/>
      <c r="AAH145" s="72"/>
      <c r="AAI145" s="72"/>
      <c r="AAJ145" s="72"/>
      <c r="AAK145" s="72"/>
      <c r="AAL145" s="72"/>
      <c r="AAM145" s="72"/>
      <c r="AAN145" s="72"/>
      <c r="AAO145" s="72"/>
      <c r="AAP145" s="72"/>
      <c r="AAQ145" s="72"/>
      <c r="AAR145" s="72"/>
      <c r="AAS145" s="72"/>
      <c r="AAT145" s="72"/>
      <c r="AAU145" s="72"/>
      <c r="AAV145" s="72"/>
      <c r="AAW145" s="72"/>
      <c r="AAX145" s="72"/>
      <c r="AAY145" s="72"/>
      <c r="AAZ145" s="72"/>
      <c r="ABA145" s="72"/>
      <c r="ABB145" s="72"/>
      <c r="ABC145" s="72"/>
      <c r="ABD145" s="72"/>
      <c r="ABE145" s="72"/>
      <c r="ABF145" s="72"/>
      <c r="ABG145" s="72"/>
      <c r="ABH145" s="72"/>
      <c r="ABI145" s="72"/>
      <c r="ABJ145" s="72"/>
      <c r="ABK145" s="72"/>
      <c r="ABL145" s="72"/>
      <c r="ABM145" s="72"/>
      <c r="ABN145" s="72"/>
      <c r="ABO145" s="72"/>
      <c r="ABP145" s="72"/>
      <c r="ABQ145" s="72"/>
      <c r="ABR145" s="72"/>
      <c r="ABS145" s="72"/>
      <c r="ABT145" s="72"/>
      <c r="ABU145" s="72"/>
      <c r="ABV145" s="72"/>
      <c r="ABW145" s="72"/>
      <c r="ABX145" s="72"/>
      <c r="ABY145" s="72"/>
      <c r="ABZ145" s="72"/>
      <c r="ACA145" s="72"/>
      <c r="ACB145" s="72"/>
      <c r="ACC145" s="72"/>
      <c r="ACD145" s="72"/>
      <c r="ACE145" s="72"/>
      <c r="ACF145" s="72"/>
      <c r="ACG145" s="72"/>
      <c r="ACH145" s="72"/>
      <c r="ACI145" s="72"/>
      <c r="ACJ145" s="72"/>
      <c r="ACK145" s="72"/>
      <c r="ACL145" s="72"/>
      <c r="ACM145" s="72"/>
      <c r="ACN145" s="72"/>
      <c r="ACO145" s="72"/>
      <c r="ACP145" s="72"/>
      <c r="ACQ145" s="72"/>
      <c r="ACR145" s="72"/>
      <c r="ACS145" s="72"/>
      <c r="ACT145" s="72"/>
      <c r="ACU145" s="72"/>
      <c r="ACV145" s="72"/>
      <c r="ACW145" s="72"/>
      <c r="ACX145" s="72"/>
      <c r="ACY145" s="72"/>
      <c r="ACZ145" s="72"/>
      <c r="ADA145" s="72"/>
      <c r="ADB145" s="72"/>
      <c r="ADC145" s="72"/>
      <c r="ADD145" s="72"/>
      <c r="ADE145" s="72"/>
      <c r="ADF145" s="72"/>
      <c r="ADG145" s="72"/>
      <c r="ADH145" s="72"/>
      <c r="ADI145" s="72"/>
      <c r="ADJ145" s="72"/>
      <c r="ADK145" s="72"/>
      <c r="ADL145" s="72"/>
      <c r="ADM145" s="72"/>
      <c r="ADN145" s="72"/>
      <c r="ADO145" s="72"/>
      <c r="ADP145" s="72"/>
      <c r="ADQ145" s="72"/>
      <c r="ADR145" s="72"/>
      <c r="ADS145" s="72"/>
      <c r="ADT145" s="72"/>
      <c r="ADU145" s="72"/>
      <c r="ADV145" s="72"/>
      <c r="ADW145" s="72"/>
      <c r="ADX145" s="72"/>
      <c r="ADY145" s="72"/>
      <c r="ADZ145" s="72"/>
      <c r="AEA145" s="72"/>
      <c r="AEB145" s="72"/>
      <c r="AEC145" s="72"/>
      <c r="AED145" s="72"/>
      <c r="AEE145" s="72"/>
      <c r="AEF145" s="72"/>
      <c r="AEG145" s="72"/>
      <c r="AEH145" s="72"/>
      <c r="AEI145" s="72"/>
      <c r="AEJ145" s="72"/>
      <c r="AEK145" s="72"/>
      <c r="AEL145" s="72"/>
      <c r="AEM145" s="72"/>
      <c r="AEN145" s="72"/>
      <c r="AEO145" s="72"/>
      <c r="AEP145" s="72"/>
      <c r="AEQ145" s="72"/>
      <c r="AER145" s="72"/>
      <c r="AES145" s="72"/>
      <c r="AET145" s="72"/>
      <c r="AEU145" s="72"/>
      <c r="AEV145" s="72"/>
      <c r="AEW145" s="72"/>
      <c r="AEX145" s="72"/>
      <c r="AEY145" s="72"/>
      <c r="AEZ145" s="72"/>
      <c r="AFA145" s="72"/>
      <c r="AFB145" s="72"/>
      <c r="AFC145" s="72"/>
      <c r="AFD145" s="72"/>
      <c r="AFE145" s="72"/>
      <c r="AFF145" s="72"/>
      <c r="AFG145" s="72"/>
      <c r="AFH145" s="72"/>
      <c r="AFI145" s="72"/>
      <c r="AFJ145" s="72"/>
      <c r="AFK145" s="72"/>
      <c r="AFL145" s="72"/>
      <c r="AFM145" s="72"/>
      <c r="AFN145" s="72"/>
      <c r="AFO145" s="72"/>
      <c r="AFP145" s="72"/>
      <c r="AFQ145" s="72"/>
      <c r="AFR145" s="72"/>
      <c r="AFS145" s="72"/>
      <c r="AFT145" s="72"/>
      <c r="AFU145" s="72"/>
      <c r="AFV145" s="72"/>
      <c r="AFW145" s="72"/>
      <c r="AFX145" s="72"/>
      <c r="AFY145" s="72"/>
      <c r="AFZ145" s="72"/>
      <c r="AGA145" s="72"/>
      <c r="AGB145" s="72"/>
      <c r="AGC145" s="72"/>
      <c r="AGD145" s="72"/>
      <c r="AGE145" s="72"/>
      <c r="AGF145" s="72"/>
      <c r="AGG145" s="72"/>
      <c r="AGH145" s="72"/>
      <c r="AGI145" s="72"/>
      <c r="AGJ145" s="72"/>
      <c r="AGK145" s="72"/>
      <c r="AGL145" s="72"/>
      <c r="AGM145" s="72"/>
      <c r="AGN145" s="72"/>
      <c r="AGO145" s="72"/>
      <c r="AGP145" s="72"/>
      <c r="AGQ145" s="72"/>
      <c r="AGR145" s="72"/>
      <c r="AGS145" s="72"/>
      <c r="AGT145" s="72"/>
      <c r="AGU145" s="72"/>
      <c r="AGV145" s="72"/>
      <c r="AGW145" s="72"/>
      <c r="AGX145" s="72"/>
      <c r="AGY145" s="72"/>
      <c r="AGZ145" s="72"/>
      <c r="AHA145" s="72"/>
      <c r="AHB145" s="72"/>
      <c r="AHC145" s="72"/>
      <c r="AHD145" s="72"/>
      <c r="AHE145" s="72"/>
      <c r="AHF145" s="72"/>
      <c r="AHG145" s="72"/>
      <c r="AHH145" s="72"/>
      <c r="AHI145" s="72"/>
      <c r="AHJ145" s="72"/>
      <c r="AHK145" s="72"/>
      <c r="AHL145" s="72"/>
      <c r="AHM145" s="72"/>
      <c r="AHN145" s="72"/>
      <c r="AHO145" s="72"/>
      <c r="AHP145" s="72"/>
      <c r="AHQ145" s="72"/>
      <c r="AHR145" s="72"/>
      <c r="AHS145" s="72"/>
      <c r="AHT145" s="72"/>
      <c r="AHU145" s="72"/>
      <c r="AHV145" s="72"/>
      <c r="AHW145" s="72"/>
      <c r="AHX145" s="72"/>
      <c r="AHY145" s="72"/>
      <c r="AHZ145" s="72"/>
      <c r="AIA145" s="72"/>
      <c r="AIB145" s="72"/>
      <c r="AIC145" s="72"/>
      <c r="AID145" s="72"/>
      <c r="AIE145" s="72"/>
      <c r="AIF145" s="72"/>
      <c r="AIG145" s="72"/>
      <c r="AIH145" s="72"/>
      <c r="AII145" s="72"/>
      <c r="AIJ145" s="72"/>
      <c r="AIK145" s="72"/>
      <c r="AIL145" s="72"/>
      <c r="AIM145" s="72"/>
      <c r="AIN145" s="72"/>
      <c r="AIO145" s="72"/>
      <c r="AIP145" s="72"/>
      <c r="AIQ145" s="72"/>
      <c r="AIR145" s="72"/>
      <c r="AIS145" s="72"/>
      <c r="AIT145" s="72"/>
      <c r="AIU145" s="72"/>
      <c r="AIV145" s="72"/>
      <c r="AIW145" s="72"/>
      <c r="AIX145" s="72"/>
      <c r="AIY145" s="72"/>
      <c r="AIZ145" s="72"/>
      <c r="AJA145" s="72"/>
      <c r="AJB145" s="72"/>
      <c r="AJC145" s="72"/>
      <c r="AJD145" s="72"/>
      <c r="AJE145" s="72"/>
      <c r="AJF145" s="72"/>
      <c r="AJG145" s="72"/>
      <c r="AJH145" s="72"/>
      <c r="AJI145" s="72"/>
      <c r="AJJ145" s="72"/>
      <c r="AJK145" s="72"/>
      <c r="AJL145" s="72"/>
      <c r="AJM145" s="72"/>
      <c r="AJN145" s="72"/>
      <c r="AJO145" s="72"/>
      <c r="AJP145" s="72"/>
      <c r="AJQ145" s="72"/>
      <c r="AJR145" s="72"/>
      <c r="AJS145" s="72"/>
      <c r="AJT145" s="72"/>
      <c r="AJU145" s="72"/>
      <c r="AJV145" s="72"/>
      <c r="AJW145" s="72"/>
      <c r="AJX145" s="72"/>
      <c r="AJY145" s="72"/>
      <c r="AJZ145" s="72"/>
      <c r="AKA145" s="72"/>
      <c r="AKB145" s="72"/>
      <c r="AKC145" s="72"/>
      <c r="AKD145" s="72"/>
      <c r="AKE145" s="72"/>
      <c r="AKF145" s="72"/>
      <c r="AKG145" s="72"/>
      <c r="AKH145" s="72"/>
      <c r="AKI145" s="72"/>
      <c r="AKJ145" s="72"/>
      <c r="AKK145" s="72"/>
      <c r="AKL145" s="72"/>
      <c r="AKM145" s="72"/>
      <c r="AKN145" s="72"/>
      <c r="AKO145" s="72"/>
      <c r="AKP145" s="72"/>
      <c r="AKQ145" s="72"/>
      <c r="AKR145" s="72"/>
      <c r="AKS145" s="72"/>
      <c r="AKT145" s="72"/>
      <c r="AKU145" s="72"/>
      <c r="AKV145" s="72"/>
      <c r="AKW145" s="72"/>
      <c r="AKX145" s="72"/>
      <c r="AKY145" s="72"/>
      <c r="AKZ145" s="72"/>
      <c r="ALA145" s="72"/>
      <c r="ALB145" s="72"/>
      <c r="ALC145" s="72"/>
      <c r="ALD145" s="72"/>
      <c r="ALE145" s="72"/>
      <c r="ALF145" s="72"/>
      <c r="ALG145" s="72"/>
      <c r="ALH145" s="72"/>
      <c r="ALI145" s="72"/>
      <c r="ALJ145" s="72"/>
      <c r="ALK145" s="72"/>
      <c r="ALL145" s="72"/>
      <c r="ALM145" s="72"/>
      <c r="ALN145" s="72"/>
      <c r="ALO145" s="72"/>
      <c r="ALP145" s="72"/>
      <c r="ALQ145" s="72"/>
      <c r="ALR145" s="72"/>
      <c r="ALS145" s="72"/>
      <c r="ALT145" s="72"/>
      <c r="ALU145" s="72"/>
      <c r="ALV145" s="72"/>
      <c r="ALW145" s="72"/>
      <c r="ALX145" s="72"/>
      <c r="ALY145" s="72"/>
      <c r="ALZ145" s="72"/>
      <c r="AMA145" s="72"/>
      <c r="AMB145" s="72"/>
      <c r="AMC145" s="72"/>
      <c r="AMD145" s="72"/>
      <c r="AME145" s="72"/>
      <c r="AMF145" s="72"/>
      <c r="AMG145" s="72"/>
      <c r="AMH145" s="72"/>
      <c r="AMI145" s="72"/>
      <c r="AMJ145" s="72"/>
    </row>
    <row r="146" spans="1:1024">
      <c r="C146" s="49">
        <f t="shared" si="17"/>
        <v>440</v>
      </c>
      <c r="D146" s="38" t="s">
        <v>226</v>
      </c>
      <c r="E146" s="51">
        <f t="shared" si="16"/>
        <v>10</v>
      </c>
      <c r="F146" s="39">
        <f t="shared" si="14"/>
        <v>61430</v>
      </c>
      <c r="G146" s="39" t="str">
        <f t="shared" si="15"/>
        <v>2017410</v>
      </c>
      <c r="H146" s="39">
        <v>0</v>
      </c>
      <c r="L146" s="39" t="s">
        <v>21</v>
      </c>
      <c r="M146" s="39">
        <v>2017</v>
      </c>
      <c r="N146" s="39">
        <v>4</v>
      </c>
      <c r="O146" s="39">
        <v>10</v>
      </c>
      <c r="P146" s="39">
        <v>17</v>
      </c>
      <c r="Q146" s="39">
        <v>3</v>
      </c>
      <c r="R146" s="39">
        <v>50</v>
      </c>
      <c r="S146" s="39">
        <v>118</v>
      </c>
      <c r="T146" s="39">
        <v>1</v>
      </c>
      <c r="U146" s="39" t="s">
        <v>1</v>
      </c>
      <c r="V146" s="39" t="s">
        <v>2</v>
      </c>
    </row>
    <row r="147" spans="1:1024">
      <c r="C147" s="49">
        <f t="shared" si="17"/>
        <v>440</v>
      </c>
      <c r="D147" s="38" t="s">
        <v>226</v>
      </c>
      <c r="E147" s="51">
        <f t="shared" si="16"/>
        <v>10</v>
      </c>
      <c r="F147" s="39">
        <f t="shared" si="14"/>
        <v>61430</v>
      </c>
      <c r="G147" s="39" t="str">
        <f t="shared" si="15"/>
        <v>2017410</v>
      </c>
      <c r="H147" s="39">
        <v>0</v>
      </c>
      <c r="L147" s="39" t="s">
        <v>21</v>
      </c>
      <c r="M147" s="39">
        <v>2017</v>
      </c>
      <c r="N147" s="39">
        <v>4</v>
      </c>
      <c r="O147" s="39">
        <v>10</v>
      </c>
      <c r="P147" s="39">
        <v>17</v>
      </c>
      <c r="Q147" s="39">
        <v>3</v>
      </c>
      <c r="R147" s="39">
        <v>50</v>
      </c>
      <c r="S147" s="39">
        <v>151</v>
      </c>
      <c r="T147" s="39">
        <v>1</v>
      </c>
      <c r="U147" s="39" t="s">
        <v>1</v>
      </c>
      <c r="V147" s="39" t="s">
        <v>2</v>
      </c>
    </row>
    <row r="148" spans="1:1024">
      <c r="C148" s="49">
        <f t="shared" si="17"/>
        <v>440</v>
      </c>
      <c r="D148" s="38" t="s">
        <v>226</v>
      </c>
      <c r="E148" s="51">
        <f t="shared" si="16"/>
        <v>10</v>
      </c>
      <c r="F148" s="39">
        <f t="shared" si="14"/>
        <v>61430</v>
      </c>
      <c r="G148" s="39" t="str">
        <f t="shared" si="15"/>
        <v>2017410</v>
      </c>
      <c r="H148" s="39">
        <v>0</v>
      </c>
      <c r="L148" s="39" t="s">
        <v>21</v>
      </c>
      <c r="M148" s="39">
        <v>2017</v>
      </c>
      <c r="N148" s="39">
        <v>4</v>
      </c>
      <c r="O148" s="39">
        <v>10</v>
      </c>
      <c r="P148" s="39">
        <v>17</v>
      </c>
      <c r="Q148" s="39">
        <v>3</v>
      </c>
      <c r="R148" s="39">
        <v>50</v>
      </c>
      <c r="S148" s="39">
        <v>275</v>
      </c>
      <c r="T148" s="39">
        <v>1</v>
      </c>
      <c r="U148" s="39" t="s">
        <v>1</v>
      </c>
      <c r="V148" s="39" t="s">
        <v>2</v>
      </c>
    </row>
    <row r="149" spans="1:1024">
      <c r="C149" s="49">
        <f t="shared" si="17"/>
        <v>440</v>
      </c>
      <c r="D149" s="38" t="s">
        <v>226</v>
      </c>
      <c r="E149" s="51">
        <f t="shared" si="16"/>
        <v>10</v>
      </c>
      <c r="F149" s="39">
        <f t="shared" si="14"/>
        <v>61430</v>
      </c>
      <c r="G149" s="39" t="str">
        <f t="shared" si="15"/>
        <v>2017410</v>
      </c>
      <c r="H149" s="39">
        <v>0</v>
      </c>
      <c r="L149" s="39" t="s">
        <v>21</v>
      </c>
      <c r="M149" s="39">
        <v>2017</v>
      </c>
      <c r="N149" s="39">
        <v>4</v>
      </c>
      <c r="O149" s="39">
        <v>10</v>
      </c>
      <c r="P149" s="39">
        <v>17</v>
      </c>
      <c r="Q149" s="39">
        <v>3</v>
      </c>
      <c r="R149" s="39">
        <v>50</v>
      </c>
      <c r="S149" s="39">
        <v>295</v>
      </c>
      <c r="T149" s="39">
        <v>1</v>
      </c>
      <c r="U149" s="39" t="s">
        <v>1</v>
      </c>
      <c r="V149" s="39" t="s">
        <v>2</v>
      </c>
    </row>
    <row r="150" spans="1:1024">
      <c r="C150" s="49">
        <f t="shared" si="17"/>
        <v>440</v>
      </c>
      <c r="D150" s="38" t="s">
        <v>226</v>
      </c>
      <c r="E150" s="51">
        <f t="shared" si="16"/>
        <v>20</v>
      </c>
      <c r="F150" s="39">
        <f t="shared" si="14"/>
        <v>61430</v>
      </c>
      <c r="G150" s="39" t="str">
        <f t="shared" si="15"/>
        <v>2017410</v>
      </c>
      <c r="H150" s="39">
        <v>12</v>
      </c>
      <c r="L150" s="39" t="s">
        <v>23</v>
      </c>
      <c r="M150" s="39">
        <v>2017</v>
      </c>
      <c r="N150" s="39">
        <v>4</v>
      </c>
      <c r="O150" s="39">
        <v>10</v>
      </c>
      <c r="P150" s="39">
        <v>17</v>
      </c>
      <c r="Q150" s="39">
        <v>3</v>
      </c>
      <c r="R150" s="39">
        <v>50</v>
      </c>
      <c r="S150" s="39">
        <v>328</v>
      </c>
      <c r="T150" s="39">
        <v>1</v>
      </c>
      <c r="U150" s="39" t="s">
        <v>1</v>
      </c>
      <c r="V150" s="39" t="s">
        <v>2</v>
      </c>
    </row>
    <row r="151" spans="1:1024">
      <c r="C151" s="49">
        <f t="shared" si="17"/>
        <v>440</v>
      </c>
      <c r="D151" s="38" t="s">
        <v>226</v>
      </c>
      <c r="E151" s="51">
        <f t="shared" si="16"/>
        <v>30</v>
      </c>
      <c r="F151" s="39">
        <f t="shared" si="14"/>
        <v>61430</v>
      </c>
      <c r="G151" s="39" t="str">
        <f t="shared" si="15"/>
        <v>2017410</v>
      </c>
      <c r="H151" s="83">
        <v>11</v>
      </c>
      <c r="L151" s="83" t="s">
        <v>23</v>
      </c>
      <c r="M151" s="39">
        <v>2017</v>
      </c>
      <c r="N151" s="39">
        <v>4</v>
      </c>
      <c r="O151" s="39">
        <v>10</v>
      </c>
      <c r="P151" s="39">
        <v>17</v>
      </c>
      <c r="Q151" s="39">
        <v>3</v>
      </c>
      <c r="R151" s="39">
        <v>50</v>
      </c>
      <c r="S151" s="39">
        <v>353</v>
      </c>
      <c r="T151" s="83">
        <v>1</v>
      </c>
      <c r="U151" s="83" t="s">
        <v>1</v>
      </c>
      <c r="V151" s="83" t="s">
        <v>2</v>
      </c>
      <c r="W151" s="83"/>
    </row>
    <row r="152" spans="1:1024">
      <c r="C152" s="49">
        <f t="shared" si="17"/>
        <v>440</v>
      </c>
      <c r="D152" s="38" t="s">
        <v>226</v>
      </c>
      <c r="E152" s="51">
        <f t="shared" si="16"/>
        <v>40</v>
      </c>
      <c r="F152" s="39">
        <f t="shared" si="14"/>
        <v>61430</v>
      </c>
      <c r="G152" s="83" t="str">
        <f t="shared" si="15"/>
        <v>2017410</v>
      </c>
      <c r="H152" s="83">
        <v>9</v>
      </c>
      <c r="I152" s="83"/>
      <c r="J152" s="83"/>
      <c r="K152" s="83"/>
      <c r="L152" s="83" t="s">
        <v>23</v>
      </c>
      <c r="M152" s="83">
        <v>2017</v>
      </c>
      <c r="N152" s="83">
        <v>4</v>
      </c>
      <c r="O152" s="83">
        <v>10</v>
      </c>
      <c r="P152" s="83">
        <v>17</v>
      </c>
      <c r="Q152" s="83">
        <v>3</v>
      </c>
      <c r="R152" s="83">
        <v>50</v>
      </c>
      <c r="S152" s="83">
        <v>382</v>
      </c>
      <c r="T152" s="83">
        <v>1</v>
      </c>
      <c r="U152" s="83" t="s">
        <v>1</v>
      </c>
      <c r="V152" s="83" t="s">
        <v>2</v>
      </c>
      <c r="W152" s="83"/>
    </row>
    <row r="153" spans="1:1024">
      <c r="A153" s="69"/>
      <c r="B153" s="69"/>
      <c r="C153" s="49">
        <f t="shared" si="17"/>
        <v>450</v>
      </c>
      <c r="D153" s="70" t="s">
        <v>231</v>
      </c>
      <c r="E153" s="51">
        <f t="shared" si="16"/>
        <v>10</v>
      </c>
      <c r="F153" s="71">
        <f t="shared" si="14"/>
        <v>61818</v>
      </c>
      <c r="G153" s="71" t="str">
        <f t="shared" si="15"/>
        <v>2017410</v>
      </c>
      <c r="H153" s="71">
        <v>0</v>
      </c>
      <c r="I153" s="71"/>
      <c r="J153" s="71"/>
      <c r="K153" s="71"/>
      <c r="L153" s="71" t="s">
        <v>82</v>
      </c>
      <c r="M153" s="71">
        <v>2017</v>
      </c>
      <c r="N153" s="71">
        <v>4</v>
      </c>
      <c r="O153" s="71">
        <v>10</v>
      </c>
      <c r="P153" s="71">
        <v>17</v>
      </c>
      <c r="Q153" s="71">
        <v>10</v>
      </c>
      <c r="R153" s="71">
        <v>18</v>
      </c>
      <c r="S153" s="71">
        <v>80</v>
      </c>
      <c r="T153" s="71">
        <v>1</v>
      </c>
      <c r="U153" s="71" t="s">
        <v>62</v>
      </c>
      <c r="V153" s="71" t="s">
        <v>3</v>
      </c>
      <c r="W153" s="71"/>
      <c r="X153" s="72"/>
      <c r="WK153" s="72"/>
      <c r="WL153" s="72"/>
      <c r="WM153" s="72"/>
      <c r="WN153" s="72"/>
      <c r="WO153" s="72"/>
      <c r="WP153" s="72"/>
      <c r="WQ153" s="72"/>
      <c r="WR153" s="72"/>
      <c r="WS153" s="72"/>
      <c r="WT153" s="72"/>
      <c r="WU153" s="72"/>
      <c r="WV153" s="72"/>
      <c r="WW153" s="72"/>
      <c r="WX153" s="72"/>
      <c r="WY153" s="72"/>
      <c r="WZ153" s="72"/>
      <c r="XA153" s="72"/>
      <c r="XB153" s="72"/>
      <c r="XC153" s="72"/>
      <c r="XD153" s="72"/>
      <c r="XE153" s="72"/>
      <c r="XF153" s="72"/>
      <c r="XG153" s="72"/>
      <c r="XH153" s="72"/>
      <c r="XI153" s="72"/>
      <c r="XJ153" s="72"/>
      <c r="XK153" s="72"/>
      <c r="XL153" s="72"/>
      <c r="XM153" s="72"/>
      <c r="XN153" s="72"/>
      <c r="XO153" s="72"/>
      <c r="XP153" s="72"/>
      <c r="XQ153" s="72"/>
      <c r="XR153" s="72"/>
      <c r="XS153" s="72"/>
      <c r="XT153" s="72"/>
      <c r="XU153" s="72"/>
      <c r="XV153" s="72"/>
      <c r="XW153" s="72"/>
      <c r="XX153" s="72"/>
      <c r="XY153" s="72"/>
      <c r="XZ153" s="72"/>
      <c r="YA153" s="72"/>
      <c r="YB153" s="72"/>
      <c r="YC153" s="72"/>
      <c r="YD153" s="72"/>
      <c r="YE153" s="72"/>
      <c r="YF153" s="72"/>
      <c r="YG153" s="72"/>
      <c r="YH153" s="72"/>
      <c r="YI153" s="72"/>
      <c r="YJ153" s="72"/>
      <c r="YK153" s="72"/>
      <c r="YL153" s="72"/>
      <c r="YM153" s="72"/>
      <c r="YN153" s="72"/>
      <c r="YO153" s="72"/>
      <c r="YP153" s="72"/>
      <c r="YQ153" s="72"/>
      <c r="YR153" s="72"/>
      <c r="YS153" s="72"/>
      <c r="YT153" s="72"/>
      <c r="YU153" s="72"/>
      <c r="YV153" s="72"/>
      <c r="YW153" s="72"/>
      <c r="YX153" s="72"/>
      <c r="YY153" s="72"/>
      <c r="YZ153" s="72"/>
      <c r="ZA153" s="72"/>
      <c r="ZB153" s="72"/>
      <c r="ZC153" s="72"/>
      <c r="ZD153" s="72"/>
      <c r="ZE153" s="72"/>
      <c r="ZF153" s="72"/>
      <c r="ZG153" s="72"/>
      <c r="ZH153" s="72"/>
      <c r="ZI153" s="72"/>
      <c r="ZJ153" s="72"/>
      <c r="ZK153" s="72"/>
      <c r="ZL153" s="72"/>
      <c r="ZM153" s="72"/>
      <c r="ZN153" s="72"/>
      <c r="ZO153" s="72"/>
      <c r="ZP153" s="72"/>
      <c r="ZQ153" s="72"/>
      <c r="ZR153" s="72"/>
      <c r="ZS153" s="72"/>
      <c r="ZT153" s="72"/>
      <c r="ZU153" s="72"/>
      <c r="ZV153" s="72"/>
      <c r="ZW153" s="72"/>
      <c r="ZX153" s="72"/>
      <c r="ZY153" s="72"/>
      <c r="ZZ153" s="72"/>
      <c r="AAA153" s="72"/>
      <c r="AAB153" s="72"/>
      <c r="AAC153" s="72"/>
      <c r="AAD153" s="72"/>
      <c r="AAE153" s="72"/>
      <c r="AAF153" s="72"/>
      <c r="AAG153" s="72"/>
      <c r="AAH153" s="72"/>
      <c r="AAI153" s="72"/>
      <c r="AAJ153" s="72"/>
      <c r="AAK153" s="72"/>
      <c r="AAL153" s="72"/>
      <c r="AAM153" s="72"/>
      <c r="AAN153" s="72"/>
      <c r="AAO153" s="72"/>
      <c r="AAP153" s="72"/>
      <c r="AAQ153" s="72"/>
      <c r="AAR153" s="72"/>
      <c r="AAS153" s="72"/>
      <c r="AAT153" s="72"/>
      <c r="AAU153" s="72"/>
      <c r="AAV153" s="72"/>
      <c r="AAW153" s="72"/>
      <c r="AAX153" s="72"/>
      <c r="AAY153" s="72"/>
      <c r="AAZ153" s="72"/>
      <c r="ABA153" s="72"/>
      <c r="ABB153" s="72"/>
      <c r="ABC153" s="72"/>
      <c r="ABD153" s="72"/>
      <c r="ABE153" s="72"/>
      <c r="ABF153" s="72"/>
      <c r="ABG153" s="72"/>
      <c r="ABH153" s="72"/>
      <c r="ABI153" s="72"/>
      <c r="ABJ153" s="72"/>
      <c r="ABK153" s="72"/>
      <c r="ABL153" s="72"/>
      <c r="ABM153" s="72"/>
      <c r="ABN153" s="72"/>
      <c r="ABO153" s="72"/>
      <c r="ABP153" s="72"/>
      <c r="ABQ153" s="72"/>
      <c r="ABR153" s="72"/>
      <c r="ABS153" s="72"/>
      <c r="ABT153" s="72"/>
      <c r="ABU153" s="72"/>
      <c r="ABV153" s="72"/>
      <c r="ABW153" s="72"/>
      <c r="ABX153" s="72"/>
      <c r="ABY153" s="72"/>
      <c r="ABZ153" s="72"/>
      <c r="ACA153" s="72"/>
      <c r="ACB153" s="72"/>
      <c r="ACC153" s="72"/>
      <c r="ACD153" s="72"/>
      <c r="ACE153" s="72"/>
      <c r="ACF153" s="72"/>
      <c r="ACG153" s="72"/>
      <c r="ACH153" s="72"/>
      <c r="ACI153" s="72"/>
      <c r="ACJ153" s="72"/>
      <c r="ACK153" s="72"/>
      <c r="ACL153" s="72"/>
      <c r="ACM153" s="72"/>
      <c r="ACN153" s="72"/>
      <c r="ACO153" s="72"/>
      <c r="ACP153" s="72"/>
      <c r="ACQ153" s="72"/>
      <c r="ACR153" s="72"/>
      <c r="ACS153" s="72"/>
      <c r="ACT153" s="72"/>
      <c r="ACU153" s="72"/>
      <c r="ACV153" s="72"/>
      <c r="ACW153" s="72"/>
      <c r="ACX153" s="72"/>
      <c r="ACY153" s="72"/>
      <c r="ACZ153" s="72"/>
      <c r="ADA153" s="72"/>
      <c r="ADB153" s="72"/>
      <c r="ADC153" s="72"/>
      <c r="ADD153" s="72"/>
      <c r="ADE153" s="72"/>
      <c r="ADF153" s="72"/>
      <c r="ADG153" s="72"/>
      <c r="ADH153" s="72"/>
      <c r="ADI153" s="72"/>
      <c r="ADJ153" s="72"/>
      <c r="ADK153" s="72"/>
      <c r="ADL153" s="72"/>
      <c r="ADM153" s="72"/>
      <c r="ADN153" s="72"/>
      <c r="ADO153" s="72"/>
      <c r="ADP153" s="72"/>
      <c r="ADQ153" s="72"/>
      <c r="ADR153" s="72"/>
      <c r="ADS153" s="72"/>
      <c r="ADT153" s="72"/>
      <c r="ADU153" s="72"/>
      <c r="ADV153" s="72"/>
      <c r="ADW153" s="72"/>
      <c r="ADX153" s="72"/>
      <c r="ADY153" s="72"/>
      <c r="ADZ153" s="72"/>
      <c r="AEA153" s="72"/>
      <c r="AEB153" s="72"/>
      <c r="AEC153" s="72"/>
      <c r="AED153" s="72"/>
      <c r="AEE153" s="72"/>
      <c r="AEF153" s="72"/>
      <c r="AEG153" s="72"/>
      <c r="AEH153" s="72"/>
      <c r="AEI153" s="72"/>
      <c r="AEJ153" s="72"/>
      <c r="AEK153" s="72"/>
      <c r="AEL153" s="72"/>
      <c r="AEM153" s="72"/>
      <c r="AEN153" s="72"/>
      <c r="AEO153" s="72"/>
      <c r="AEP153" s="72"/>
      <c r="AEQ153" s="72"/>
      <c r="AER153" s="72"/>
      <c r="AES153" s="72"/>
      <c r="AET153" s="72"/>
      <c r="AEU153" s="72"/>
      <c r="AEV153" s="72"/>
      <c r="AEW153" s="72"/>
      <c r="AEX153" s="72"/>
      <c r="AEY153" s="72"/>
      <c r="AEZ153" s="72"/>
      <c r="AFA153" s="72"/>
      <c r="AFB153" s="72"/>
      <c r="AFC153" s="72"/>
      <c r="AFD153" s="72"/>
      <c r="AFE153" s="72"/>
      <c r="AFF153" s="72"/>
      <c r="AFG153" s="72"/>
      <c r="AFH153" s="72"/>
      <c r="AFI153" s="72"/>
      <c r="AFJ153" s="72"/>
      <c r="AFK153" s="72"/>
      <c r="AFL153" s="72"/>
      <c r="AFM153" s="72"/>
      <c r="AFN153" s="72"/>
      <c r="AFO153" s="72"/>
      <c r="AFP153" s="72"/>
      <c r="AFQ153" s="72"/>
      <c r="AFR153" s="72"/>
      <c r="AFS153" s="72"/>
      <c r="AFT153" s="72"/>
      <c r="AFU153" s="72"/>
      <c r="AFV153" s="72"/>
      <c r="AFW153" s="72"/>
      <c r="AFX153" s="72"/>
      <c r="AFY153" s="72"/>
      <c r="AFZ153" s="72"/>
      <c r="AGA153" s="72"/>
      <c r="AGB153" s="72"/>
      <c r="AGC153" s="72"/>
      <c r="AGD153" s="72"/>
      <c r="AGE153" s="72"/>
      <c r="AGF153" s="72"/>
      <c r="AGG153" s="72"/>
      <c r="AGH153" s="72"/>
      <c r="AGI153" s="72"/>
      <c r="AGJ153" s="72"/>
      <c r="AGK153" s="72"/>
      <c r="AGL153" s="72"/>
      <c r="AGM153" s="72"/>
      <c r="AGN153" s="72"/>
      <c r="AGO153" s="72"/>
      <c r="AGP153" s="72"/>
      <c r="AGQ153" s="72"/>
      <c r="AGR153" s="72"/>
      <c r="AGS153" s="72"/>
      <c r="AGT153" s="72"/>
      <c r="AGU153" s="72"/>
      <c r="AGV153" s="72"/>
      <c r="AGW153" s="72"/>
      <c r="AGX153" s="72"/>
      <c r="AGY153" s="72"/>
      <c r="AGZ153" s="72"/>
      <c r="AHA153" s="72"/>
      <c r="AHB153" s="72"/>
      <c r="AHC153" s="72"/>
      <c r="AHD153" s="72"/>
      <c r="AHE153" s="72"/>
      <c r="AHF153" s="72"/>
      <c r="AHG153" s="72"/>
      <c r="AHH153" s="72"/>
      <c r="AHI153" s="72"/>
      <c r="AHJ153" s="72"/>
      <c r="AHK153" s="72"/>
      <c r="AHL153" s="72"/>
      <c r="AHM153" s="72"/>
      <c r="AHN153" s="72"/>
      <c r="AHO153" s="72"/>
      <c r="AHP153" s="72"/>
      <c r="AHQ153" s="72"/>
      <c r="AHR153" s="72"/>
      <c r="AHS153" s="72"/>
      <c r="AHT153" s="72"/>
      <c r="AHU153" s="72"/>
      <c r="AHV153" s="72"/>
      <c r="AHW153" s="72"/>
      <c r="AHX153" s="72"/>
      <c r="AHY153" s="72"/>
      <c r="AHZ153" s="72"/>
      <c r="AIA153" s="72"/>
      <c r="AIB153" s="72"/>
      <c r="AIC153" s="72"/>
      <c r="AID153" s="72"/>
      <c r="AIE153" s="72"/>
      <c r="AIF153" s="72"/>
      <c r="AIG153" s="72"/>
      <c r="AIH153" s="72"/>
      <c r="AII153" s="72"/>
      <c r="AIJ153" s="72"/>
      <c r="AIK153" s="72"/>
      <c r="AIL153" s="72"/>
      <c r="AIM153" s="72"/>
      <c r="AIN153" s="72"/>
      <c r="AIO153" s="72"/>
      <c r="AIP153" s="72"/>
      <c r="AIQ153" s="72"/>
      <c r="AIR153" s="72"/>
      <c r="AIS153" s="72"/>
      <c r="AIT153" s="72"/>
      <c r="AIU153" s="72"/>
      <c r="AIV153" s="72"/>
      <c r="AIW153" s="72"/>
      <c r="AIX153" s="72"/>
      <c r="AIY153" s="72"/>
      <c r="AIZ153" s="72"/>
      <c r="AJA153" s="72"/>
      <c r="AJB153" s="72"/>
      <c r="AJC153" s="72"/>
      <c r="AJD153" s="72"/>
      <c r="AJE153" s="72"/>
      <c r="AJF153" s="72"/>
      <c r="AJG153" s="72"/>
      <c r="AJH153" s="72"/>
      <c r="AJI153" s="72"/>
      <c r="AJJ153" s="72"/>
      <c r="AJK153" s="72"/>
      <c r="AJL153" s="72"/>
      <c r="AJM153" s="72"/>
      <c r="AJN153" s="72"/>
      <c r="AJO153" s="72"/>
      <c r="AJP153" s="72"/>
      <c r="AJQ153" s="72"/>
      <c r="AJR153" s="72"/>
      <c r="AJS153" s="72"/>
      <c r="AJT153" s="72"/>
      <c r="AJU153" s="72"/>
      <c r="AJV153" s="72"/>
      <c r="AJW153" s="72"/>
      <c r="AJX153" s="72"/>
      <c r="AJY153" s="72"/>
      <c r="AJZ153" s="72"/>
      <c r="AKA153" s="72"/>
      <c r="AKB153" s="72"/>
      <c r="AKC153" s="72"/>
      <c r="AKD153" s="72"/>
      <c r="AKE153" s="72"/>
      <c r="AKF153" s="72"/>
      <c r="AKG153" s="72"/>
      <c r="AKH153" s="72"/>
      <c r="AKI153" s="72"/>
      <c r="AKJ153" s="72"/>
      <c r="AKK153" s="72"/>
      <c r="AKL153" s="72"/>
      <c r="AKM153" s="72"/>
      <c r="AKN153" s="72"/>
      <c r="AKO153" s="72"/>
      <c r="AKP153" s="72"/>
      <c r="AKQ153" s="72"/>
      <c r="AKR153" s="72"/>
      <c r="AKS153" s="72"/>
      <c r="AKT153" s="72"/>
      <c r="AKU153" s="72"/>
      <c r="AKV153" s="72"/>
      <c r="AKW153" s="72"/>
      <c r="AKX153" s="72"/>
      <c r="AKY153" s="72"/>
      <c r="AKZ153" s="72"/>
      <c r="ALA153" s="72"/>
      <c r="ALB153" s="72"/>
      <c r="ALC153" s="72"/>
      <c r="ALD153" s="72"/>
      <c r="ALE153" s="72"/>
      <c r="ALF153" s="72"/>
      <c r="ALG153" s="72"/>
      <c r="ALH153" s="72"/>
      <c r="ALI153" s="72"/>
      <c r="ALJ153" s="72"/>
      <c r="ALK153" s="72"/>
      <c r="ALL153" s="72"/>
      <c r="ALM153" s="72"/>
      <c r="ALN153" s="72"/>
      <c r="ALO153" s="72"/>
      <c r="ALP153" s="72"/>
      <c r="ALQ153" s="72"/>
      <c r="ALR153" s="72"/>
      <c r="ALS153" s="72"/>
      <c r="ALT153" s="72"/>
      <c r="ALU153" s="72"/>
      <c r="ALV153" s="72"/>
      <c r="ALW153" s="72"/>
      <c r="ALX153" s="72"/>
      <c r="ALY153" s="72"/>
      <c r="ALZ153" s="72"/>
      <c r="AMA153" s="72"/>
      <c r="AMB153" s="72"/>
      <c r="AMC153" s="72"/>
      <c r="AMD153" s="72"/>
      <c r="AME153" s="72"/>
      <c r="AMF153" s="72"/>
      <c r="AMG153" s="72"/>
      <c r="AMH153" s="72"/>
      <c r="AMI153" s="72"/>
      <c r="AMJ153" s="72"/>
    </row>
    <row r="154" spans="1:1024">
      <c r="C154" s="49">
        <f t="shared" si="17"/>
        <v>450</v>
      </c>
      <c r="D154" s="38" t="s">
        <v>231</v>
      </c>
      <c r="E154" s="51">
        <f t="shared" si="16"/>
        <v>20</v>
      </c>
      <c r="F154" s="39">
        <f t="shared" si="14"/>
        <v>61818</v>
      </c>
      <c r="G154" s="39" t="str">
        <f t="shared" si="15"/>
        <v>2017410</v>
      </c>
      <c r="H154" s="39">
        <v>1</v>
      </c>
      <c r="L154" s="39" t="s">
        <v>82</v>
      </c>
      <c r="M154" s="39">
        <v>2017</v>
      </c>
      <c r="N154" s="39">
        <v>4</v>
      </c>
      <c r="O154" s="39">
        <v>10</v>
      </c>
      <c r="P154" s="39">
        <v>17</v>
      </c>
      <c r="Q154" s="39">
        <v>10</v>
      </c>
      <c r="R154" s="39">
        <v>18</v>
      </c>
      <c r="S154" s="39">
        <v>111</v>
      </c>
      <c r="T154" s="39">
        <v>1</v>
      </c>
      <c r="U154" s="39" t="s">
        <v>62</v>
      </c>
      <c r="V154" s="39" t="s">
        <v>3</v>
      </c>
    </row>
    <row r="155" spans="1:1024">
      <c r="C155" s="49">
        <f t="shared" si="17"/>
        <v>450</v>
      </c>
      <c r="D155" s="38" t="s">
        <v>231</v>
      </c>
      <c r="E155" s="51">
        <f t="shared" si="16"/>
        <v>30</v>
      </c>
      <c r="F155" s="39">
        <f t="shared" si="14"/>
        <v>61818</v>
      </c>
      <c r="G155" s="39" t="str">
        <f t="shared" si="15"/>
        <v>2017410</v>
      </c>
      <c r="H155" s="39">
        <v>217</v>
      </c>
      <c r="L155" s="39" t="s">
        <v>232</v>
      </c>
      <c r="M155" s="39">
        <v>2017</v>
      </c>
      <c r="N155" s="39">
        <v>4</v>
      </c>
      <c r="O155" s="39">
        <v>10</v>
      </c>
      <c r="P155" s="39">
        <v>17</v>
      </c>
      <c r="Q155" s="39">
        <v>10</v>
      </c>
      <c r="R155" s="39">
        <v>18</v>
      </c>
      <c r="S155" s="39">
        <v>120</v>
      </c>
      <c r="T155" s="39">
        <v>1</v>
      </c>
      <c r="U155" s="39" t="s">
        <v>1</v>
      </c>
      <c r="V155" s="39" t="s">
        <v>2</v>
      </c>
      <c r="X155" s="82" t="s">
        <v>233</v>
      </c>
      <c r="Y155" s="82" t="s">
        <v>234</v>
      </c>
      <c r="Z155" s="84">
        <v>-26.140699999999999</v>
      </c>
      <c r="AA155" s="84">
        <v>28.0154</v>
      </c>
      <c r="AB155" s="82">
        <v>50</v>
      </c>
    </row>
    <row r="156" spans="1:1024">
      <c r="C156" s="49">
        <f t="shared" si="17"/>
        <v>450</v>
      </c>
      <c r="D156" s="38" t="s">
        <v>231</v>
      </c>
      <c r="E156" s="51">
        <f t="shared" si="16"/>
        <v>40</v>
      </c>
      <c r="F156" s="39">
        <f t="shared" si="14"/>
        <v>61818</v>
      </c>
      <c r="G156" s="39" t="str">
        <f t="shared" si="15"/>
        <v>2017410</v>
      </c>
      <c r="H156" s="39">
        <f>233-120</f>
        <v>113</v>
      </c>
      <c r="L156" s="39" t="s">
        <v>232</v>
      </c>
      <c r="M156" s="39">
        <v>2017</v>
      </c>
      <c r="N156" s="39">
        <v>4</v>
      </c>
      <c r="O156" s="39">
        <v>10</v>
      </c>
      <c r="P156" s="39">
        <v>17</v>
      </c>
      <c r="Q156" s="39">
        <v>10</v>
      </c>
      <c r="R156" s="39">
        <v>18</v>
      </c>
      <c r="S156" s="39">
        <v>122</v>
      </c>
      <c r="T156" s="39">
        <v>2</v>
      </c>
      <c r="U156" s="39" t="s">
        <v>1</v>
      </c>
      <c r="V156" s="39" t="s">
        <v>2</v>
      </c>
      <c r="X156" s="40" t="s">
        <v>235</v>
      </c>
    </row>
    <row r="157" spans="1:1024">
      <c r="C157" s="49">
        <f t="shared" si="17"/>
        <v>450</v>
      </c>
      <c r="D157" s="38" t="s">
        <v>231</v>
      </c>
      <c r="E157" s="51">
        <f t="shared" si="16"/>
        <v>50</v>
      </c>
      <c r="F157" s="39">
        <f t="shared" si="14"/>
        <v>61818</v>
      </c>
      <c r="G157" s="39" t="str">
        <f t="shared" si="15"/>
        <v>2017410</v>
      </c>
      <c r="H157" s="39">
        <v>244</v>
      </c>
      <c r="L157" s="39" t="s">
        <v>232</v>
      </c>
      <c r="M157" s="39">
        <v>2017</v>
      </c>
      <c r="N157" s="39">
        <v>4</v>
      </c>
      <c r="O157" s="39">
        <v>10</v>
      </c>
      <c r="P157" s="39">
        <v>17</v>
      </c>
      <c r="Q157" s="39">
        <v>10</v>
      </c>
      <c r="R157" s="39">
        <v>18</v>
      </c>
      <c r="S157" s="39">
        <v>123</v>
      </c>
      <c r="T157" s="39">
        <v>3</v>
      </c>
      <c r="U157" s="39" t="s">
        <v>1</v>
      </c>
      <c r="V157" s="39" t="s">
        <v>2</v>
      </c>
      <c r="X157" s="40" t="s">
        <v>19</v>
      </c>
    </row>
    <row r="158" spans="1:1024">
      <c r="C158" s="49">
        <f t="shared" si="17"/>
        <v>450</v>
      </c>
      <c r="D158" s="38" t="s">
        <v>231</v>
      </c>
      <c r="E158" s="51">
        <f t="shared" si="16"/>
        <v>60</v>
      </c>
      <c r="F158" s="39">
        <f t="shared" si="14"/>
        <v>61818</v>
      </c>
      <c r="G158" s="39" t="str">
        <f t="shared" si="15"/>
        <v>2017410</v>
      </c>
      <c r="H158" s="39">
        <v>3</v>
      </c>
      <c r="L158" s="39" t="s">
        <v>23</v>
      </c>
      <c r="M158" s="39">
        <v>2017</v>
      </c>
      <c r="N158" s="39">
        <v>4</v>
      </c>
      <c r="O158" s="39">
        <v>10</v>
      </c>
      <c r="P158" s="39">
        <v>17</v>
      </c>
      <c r="Q158" s="39">
        <v>10</v>
      </c>
      <c r="R158" s="39">
        <v>18</v>
      </c>
      <c r="S158" s="39">
        <v>403</v>
      </c>
      <c r="T158" s="39">
        <v>3</v>
      </c>
      <c r="U158" s="39" t="s">
        <v>1</v>
      </c>
      <c r="V158" s="39" t="s">
        <v>2</v>
      </c>
    </row>
    <row r="159" spans="1:1024">
      <c r="A159" s="69"/>
      <c r="B159" s="69"/>
      <c r="C159" s="49">
        <f t="shared" si="17"/>
        <v>460</v>
      </c>
      <c r="D159" s="70" t="s">
        <v>236</v>
      </c>
      <c r="E159" s="51">
        <f t="shared" si="16"/>
        <v>10</v>
      </c>
      <c r="F159" s="71">
        <f t="shared" si="14"/>
        <v>48476</v>
      </c>
      <c r="G159" s="71" t="str">
        <f t="shared" si="15"/>
        <v>2017512</v>
      </c>
      <c r="H159" s="71">
        <v>0</v>
      </c>
      <c r="I159" s="71"/>
      <c r="J159" s="71"/>
      <c r="K159" s="71"/>
      <c r="L159" s="71" t="s">
        <v>82</v>
      </c>
      <c r="M159" s="71">
        <v>2017</v>
      </c>
      <c r="N159" s="71">
        <v>5</v>
      </c>
      <c r="O159" s="71">
        <v>12</v>
      </c>
      <c r="P159" s="71">
        <v>13</v>
      </c>
      <c r="Q159" s="71">
        <v>27</v>
      </c>
      <c r="R159" s="71">
        <v>56</v>
      </c>
      <c r="S159" s="71">
        <v>123</v>
      </c>
      <c r="T159" s="71">
        <v>1</v>
      </c>
      <c r="U159" s="71" t="s">
        <v>1</v>
      </c>
      <c r="V159" s="71" t="s">
        <v>3</v>
      </c>
      <c r="W159" s="71"/>
      <c r="X159" s="72"/>
      <c r="WK159" s="72"/>
      <c r="WL159" s="72"/>
      <c r="WM159" s="72"/>
      <c r="WN159" s="72"/>
      <c r="WO159" s="72"/>
      <c r="WP159" s="72"/>
      <c r="WQ159" s="72"/>
      <c r="WR159" s="72"/>
      <c r="WS159" s="72"/>
      <c r="WT159" s="72"/>
      <c r="WU159" s="72"/>
      <c r="WV159" s="72"/>
      <c r="WW159" s="72"/>
      <c r="WX159" s="72"/>
      <c r="WY159" s="72"/>
      <c r="WZ159" s="72"/>
      <c r="XA159" s="72"/>
      <c r="XB159" s="72"/>
      <c r="XC159" s="72"/>
      <c r="XD159" s="72"/>
      <c r="XE159" s="72"/>
      <c r="XF159" s="72"/>
      <c r="XG159" s="72"/>
      <c r="XH159" s="72"/>
      <c r="XI159" s="72"/>
      <c r="XJ159" s="72"/>
      <c r="XK159" s="72"/>
      <c r="XL159" s="72"/>
      <c r="XM159" s="72"/>
      <c r="XN159" s="72"/>
      <c r="XO159" s="72"/>
      <c r="XP159" s="72"/>
      <c r="XQ159" s="72"/>
      <c r="XR159" s="72"/>
      <c r="XS159" s="72"/>
      <c r="XT159" s="72"/>
      <c r="XU159" s="72"/>
      <c r="XV159" s="72"/>
      <c r="XW159" s="72"/>
      <c r="XX159" s="72"/>
      <c r="XY159" s="72"/>
      <c r="XZ159" s="72"/>
      <c r="YA159" s="72"/>
      <c r="YB159" s="72"/>
      <c r="YC159" s="72"/>
      <c r="YD159" s="72"/>
      <c r="YE159" s="72"/>
      <c r="YF159" s="72"/>
      <c r="YG159" s="72"/>
      <c r="YH159" s="72"/>
      <c r="YI159" s="72"/>
      <c r="YJ159" s="72"/>
      <c r="YK159" s="72"/>
      <c r="YL159" s="72"/>
      <c r="YM159" s="72"/>
      <c r="YN159" s="72"/>
      <c r="YO159" s="72"/>
      <c r="YP159" s="72"/>
      <c r="YQ159" s="72"/>
      <c r="YR159" s="72"/>
      <c r="YS159" s="72"/>
      <c r="YT159" s="72"/>
      <c r="YU159" s="72"/>
      <c r="YV159" s="72"/>
      <c r="YW159" s="72"/>
      <c r="YX159" s="72"/>
      <c r="YY159" s="72"/>
      <c r="YZ159" s="72"/>
      <c r="ZA159" s="72"/>
      <c r="ZB159" s="72"/>
      <c r="ZC159" s="72"/>
      <c r="ZD159" s="72"/>
      <c r="ZE159" s="72"/>
      <c r="ZF159" s="72"/>
      <c r="ZG159" s="72"/>
      <c r="ZH159" s="72"/>
      <c r="ZI159" s="72"/>
      <c r="ZJ159" s="72"/>
      <c r="ZK159" s="72"/>
      <c r="ZL159" s="72"/>
      <c r="ZM159" s="72"/>
      <c r="ZN159" s="72"/>
      <c r="ZO159" s="72"/>
      <c r="ZP159" s="72"/>
      <c r="ZQ159" s="72"/>
      <c r="ZR159" s="72"/>
      <c r="ZS159" s="72"/>
      <c r="ZT159" s="72"/>
      <c r="ZU159" s="72"/>
      <c r="ZV159" s="72"/>
      <c r="ZW159" s="72"/>
      <c r="ZX159" s="72"/>
      <c r="ZY159" s="72"/>
      <c r="ZZ159" s="72"/>
      <c r="AAA159" s="72"/>
      <c r="AAB159" s="72"/>
      <c r="AAC159" s="72"/>
      <c r="AAD159" s="72"/>
      <c r="AAE159" s="72"/>
      <c r="AAF159" s="72"/>
      <c r="AAG159" s="72"/>
      <c r="AAH159" s="72"/>
      <c r="AAI159" s="72"/>
      <c r="AAJ159" s="72"/>
      <c r="AAK159" s="72"/>
      <c r="AAL159" s="72"/>
      <c r="AAM159" s="72"/>
      <c r="AAN159" s="72"/>
      <c r="AAO159" s="72"/>
      <c r="AAP159" s="72"/>
      <c r="AAQ159" s="72"/>
      <c r="AAR159" s="72"/>
      <c r="AAS159" s="72"/>
      <c r="AAT159" s="72"/>
      <c r="AAU159" s="72"/>
      <c r="AAV159" s="72"/>
      <c r="AAW159" s="72"/>
      <c r="AAX159" s="72"/>
      <c r="AAY159" s="72"/>
      <c r="AAZ159" s="72"/>
      <c r="ABA159" s="72"/>
      <c r="ABB159" s="72"/>
      <c r="ABC159" s="72"/>
      <c r="ABD159" s="72"/>
      <c r="ABE159" s="72"/>
      <c r="ABF159" s="72"/>
      <c r="ABG159" s="72"/>
      <c r="ABH159" s="72"/>
      <c r="ABI159" s="72"/>
      <c r="ABJ159" s="72"/>
      <c r="ABK159" s="72"/>
      <c r="ABL159" s="72"/>
      <c r="ABM159" s="72"/>
      <c r="ABN159" s="72"/>
      <c r="ABO159" s="72"/>
      <c r="ABP159" s="72"/>
      <c r="ABQ159" s="72"/>
      <c r="ABR159" s="72"/>
      <c r="ABS159" s="72"/>
      <c r="ABT159" s="72"/>
      <c r="ABU159" s="72"/>
      <c r="ABV159" s="72"/>
      <c r="ABW159" s="72"/>
      <c r="ABX159" s="72"/>
      <c r="ABY159" s="72"/>
      <c r="ABZ159" s="72"/>
      <c r="ACA159" s="72"/>
      <c r="ACB159" s="72"/>
      <c r="ACC159" s="72"/>
      <c r="ACD159" s="72"/>
      <c r="ACE159" s="72"/>
      <c r="ACF159" s="72"/>
      <c r="ACG159" s="72"/>
      <c r="ACH159" s="72"/>
      <c r="ACI159" s="72"/>
      <c r="ACJ159" s="72"/>
      <c r="ACK159" s="72"/>
      <c r="ACL159" s="72"/>
      <c r="ACM159" s="72"/>
      <c r="ACN159" s="72"/>
      <c r="ACO159" s="72"/>
      <c r="ACP159" s="72"/>
      <c r="ACQ159" s="72"/>
      <c r="ACR159" s="72"/>
      <c r="ACS159" s="72"/>
      <c r="ACT159" s="72"/>
      <c r="ACU159" s="72"/>
      <c r="ACV159" s="72"/>
      <c r="ACW159" s="72"/>
      <c r="ACX159" s="72"/>
      <c r="ACY159" s="72"/>
      <c r="ACZ159" s="72"/>
      <c r="ADA159" s="72"/>
      <c r="ADB159" s="72"/>
      <c r="ADC159" s="72"/>
      <c r="ADD159" s="72"/>
      <c r="ADE159" s="72"/>
      <c r="ADF159" s="72"/>
      <c r="ADG159" s="72"/>
      <c r="ADH159" s="72"/>
      <c r="ADI159" s="72"/>
      <c r="ADJ159" s="72"/>
      <c r="ADK159" s="72"/>
      <c r="ADL159" s="72"/>
      <c r="ADM159" s="72"/>
      <c r="ADN159" s="72"/>
      <c r="ADO159" s="72"/>
      <c r="ADP159" s="72"/>
      <c r="ADQ159" s="72"/>
      <c r="ADR159" s="72"/>
      <c r="ADS159" s="72"/>
      <c r="ADT159" s="72"/>
      <c r="ADU159" s="72"/>
      <c r="ADV159" s="72"/>
      <c r="ADW159" s="72"/>
      <c r="ADX159" s="72"/>
      <c r="ADY159" s="72"/>
      <c r="ADZ159" s="72"/>
      <c r="AEA159" s="72"/>
      <c r="AEB159" s="72"/>
      <c r="AEC159" s="72"/>
      <c r="AED159" s="72"/>
      <c r="AEE159" s="72"/>
      <c r="AEF159" s="72"/>
      <c r="AEG159" s="72"/>
      <c r="AEH159" s="72"/>
      <c r="AEI159" s="72"/>
      <c r="AEJ159" s="72"/>
      <c r="AEK159" s="72"/>
      <c r="AEL159" s="72"/>
      <c r="AEM159" s="72"/>
      <c r="AEN159" s="72"/>
      <c r="AEO159" s="72"/>
      <c r="AEP159" s="72"/>
      <c r="AEQ159" s="72"/>
      <c r="AER159" s="72"/>
      <c r="AES159" s="72"/>
      <c r="AET159" s="72"/>
      <c r="AEU159" s="72"/>
      <c r="AEV159" s="72"/>
      <c r="AEW159" s="72"/>
      <c r="AEX159" s="72"/>
      <c r="AEY159" s="72"/>
      <c r="AEZ159" s="72"/>
      <c r="AFA159" s="72"/>
      <c r="AFB159" s="72"/>
      <c r="AFC159" s="72"/>
      <c r="AFD159" s="72"/>
      <c r="AFE159" s="72"/>
      <c r="AFF159" s="72"/>
      <c r="AFG159" s="72"/>
      <c r="AFH159" s="72"/>
      <c r="AFI159" s="72"/>
      <c r="AFJ159" s="72"/>
      <c r="AFK159" s="72"/>
      <c r="AFL159" s="72"/>
      <c r="AFM159" s="72"/>
      <c r="AFN159" s="72"/>
      <c r="AFO159" s="72"/>
      <c r="AFP159" s="72"/>
      <c r="AFQ159" s="72"/>
      <c r="AFR159" s="72"/>
      <c r="AFS159" s="72"/>
      <c r="AFT159" s="72"/>
      <c r="AFU159" s="72"/>
      <c r="AFV159" s="72"/>
      <c r="AFW159" s="72"/>
      <c r="AFX159" s="72"/>
      <c r="AFY159" s="72"/>
      <c r="AFZ159" s="72"/>
      <c r="AGA159" s="72"/>
      <c r="AGB159" s="72"/>
      <c r="AGC159" s="72"/>
      <c r="AGD159" s="72"/>
      <c r="AGE159" s="72"/>
      <c r="AGF159" s="72"/>
      <c r="AGG159" s="72"/>
      <c r="AGH159" s="72"/>
      <c r="AGI159" s="72"/>
      <c r="AGJ159" s="72"/>
      <c r="AGK159" s="72"/>
      <c r="AGL159" s="72"/>
      <c r="AGM159" s="72"/>
      <c r="AGN159" s="72"/>
      <c r="AGO159" s="72"/>
      <c r="AGP159" s="72"/>
      <c r="AGQ159" s="72"/>
      <c r="AGR159" s="72"/>
      <c r="AGS159" s="72"/>
      <c r="AGT159" s="72"/>
      <c r="AGU159" s="72"/>
      <c r="AGV159" s="72"/>
      <c r="AGW159" s="72"/>
      <c r="AGX159" s="72"/>
      <c r="AGY159" s="72"/>
      <c r="AGZ159" s="72"/>
      <c r="AHA159" s="72"/>
      <c r="AHB159" s="72"/>
      <c r="AHC159" s="72"/>
      <c r="AHD159" s="72"/>
      <c r="AHE159" s="72"/>
      <c r="AHF159" s="72"/>
      <c r="AHG159" s="72"/>
      <c r="AHH159" s="72"/>
      <c r="AHI159" s="72"/>
      <c r="AHJ159" s="72"/>
      <c r="AHK159" s="72"/>
      <c r="AHL159" s="72"/>
      <c r="AHM159" s="72"/>
      <c r="AHN159" s="72"/>
      <c r="AHO159" s="72"/>
      <c r="AHP159" s="72"/>
      <c r="AHQ159" s="72"/>
      <c r="AHR159" s="72"/>
      <c r="AHS159" s="72"/>
      <c r="AHT159" s="72"/>
      <c r="AHU159" s="72"/>
      <c r="AHV159" s="72"/>
      <c r="AHW159" s="72"/>
      <c r="AHX159" s="72"/>
      <c r="AHY159" s="72"/>
      <c r="AHZ159" s="72"/>
      <c r="AIA159" s="72"/>
      <c r="AIB159" s="72"/>
      <c r="AIC159" s="72"/>
      <c r="AID159" s="72"/>
      <c r="AIE159" s="72"/>
      <c r="AIF159" s="72"/>
      <c r="AIG159" s="72"/>
      <c r="AIH159" s="72"/>
      <c r="AII159" s="72"/>
      <c r="AIJ159" s="72"/>
      <c r="AIK159" s="72"/>
      <c r="AIL159" s="72"/>
      <c r="AIM159" s="72"/>
      <c r="AIN159" s="72"/>
      <c r="AIO159" s="72"/>
      <c r="AIP159" s="72"/>
      <c r="AIQ159" s="72"/>
      <c r="AIR159" s="72"/>
      <c r="AIS159" s="72"/>
      <c r="AIT159" s="72"/>
      <c r="AIU159" s="72"/>
      <c r="AIV159" s="72"/>
      <c r="AIW159" s="72"/>
      <c r="AIX159" s="72"/>
      <c r="AIY159" s="72"/>
      <c r="AIZ159" s="72"/>
      <c r="AJA159" s="72"/>
      <c r="AJB159" s="72"/>
      <c r="AJC159" s="72"/>
      <c r="AJD159" s="72"/>
      <c r="AJE159" s="72"/>
      <c r="AJF159" s="72"/>
      <c r="AJG159" s="72"/>
      <c r="AJH159" s="72"/>
      <c r="AJI159" s="72"/>
      <c r="AJJ159" s="72"/>
      <c r="AJK159" s="72"/>
      <c r="AJL159" s="72"/>
      <c r="AJM159" s="72"/>
      <c r="AJN159" s="72"/>
      <c r="AJO159" s="72"/>
      <c r="AJP159" s="72"/>
      <c r="AJQ159" s="72"/>
      <c r="AJR159" s="72"/>
      <c r="AJS159" s="72"/>
      <c r="AJT159" s="72"/>
      <c r="AJU159" s="72"/>
      <c r="AJV159" s="72"/>
      <c r="AJW159" s="72"/>
      <c r="AJX159" s="72"/>
      <c r="AJY159" s="72"/>
      <c r="AJZ159" s="72"/>
      <c r="AKA159" s="72"/>
      <c r="AKB159" s="72"/>
      <c r="AKC159" s="72"/>
      <c r="AKD159" s="72"/>
      <c r="AKE159" s="72"/>
      <c r="AKF159" s="72"/>
      <c r="AKG159" s="72"/>
      <c r="AKH159" s="72"/>
      <c r="AKI159" s="72"/>
      <c r="AKJ159" s="72"/>
      <c r="AKK159" s="72"/>
      <c r="AKL159" s="72"/>
      <c r="AKM159" s="72"/>
      <c r="AKN159" s="72"/>
      <c r="AKO159" s="72"/>
      <c r="AKP159" s="72"/>
      <c r="AKQ159" s="72"/>
      <c r="AKR159" s="72"/>
      <c r="AKS159" s="72"/>
      <c r="AKT159" s="72"/>
      <c r="AKU159" s="72"/>
      <c r="AKV159" s="72"/>
      <c r="AKW159" s="72"/>
      <c r="AKX159" s="72"/>
      <c r="AKY159" s="72"/>
      <c r="AKZ159" s="72"/>
      <c r="ALA159" s="72"/>
      <c r="ALB159" s="72"/>
      <c r="ALC159" s="72"/>
      <c r="ALD159" s="72"/>
      <c r="ALE159" s="72"/>
      <c r="ALF159" s="72"/>
      <c r="ALG159" s="72"/>
      <c r="ALH159" s="72"/>
      <c r="ALI159" s="72"/>
      <c r="ALJ159" s="72"/>
      <c r="ALK159" s="72"/>
      <c r="ALL159" s="72"/>
      <c r="ALM159" s="72"/>
      <c r="ALN159" s="72"/>
      <c r="ALO159" s="72"/>
      <c r="ALP159" s="72"/>
      <c r="ALQ159" s="72"/>
      <c r="ALR159" s="72"/>
      <c r="ALS159" s="72"/>
      <c r="ALT159" s="72"/>
      <c r="ALU159" s="72"/>
      <c r="ALV159" s="72"/>
      <c r="ALW159" s="72"/>
      <c r="ALX159" s="72"/>
      <c r="ALY159" s="72"/>
      <c r="ALZ159" s="72"/>
      <c r="AMA159" s="72"/>
      <c r="AMB159" s="72"/>
      <c r="AMC159" s="72"/>
      <c r="AMD159" s="72"/>
      <c r="AME159" s="72"/>
      <c r="AMF159" s="72"/>
      <c r="AMG159" s="72"/>
      <c r="AMH159" s="72"/>
      <c r="AMI159" s="72"/>
      <c r="AMJ159" s="72"/>
    </row>
    <row r="160" spans="1:1024">
      <c r="C160" s="49">
        <f t="shared" si="17"/>
        <v>460</v>
      </c>
      <c r="D160" s="38" t="s">
        <v>236</v>
      </c>
      <c r="E160" s="51">
        <f t="shared" si="16"/>
        <v>20</v>
      </c>
      <c r="F160" s="39">
        <f t="shared" si="14"/>
        <v>48476</v>
      </c>
      <c r="G160" s="39" t="str">
        <f t="shared" si="15"/>
        <v>2017512</v>
      </c>
      <c r="H160" s="39">
        <v>0</v>
      </c>
      <c r="L160" s="39" t="s">
        <v>82</v>
      </c>
      <c r="M160" s="39">
        <v>2017</v>
      </c>
      <c r="N160" s="39">
        <v>5</v>
      </c>
      <c r="O160" s="39">
        <v>12</v>
      </c>
      <c r="P160" s="39">
        <v>13</v>
      </c>
      <c r="Q160" s="39">
        <v>27</v>
      </c>
      <c r="R160" s="39">
        <v>56</v>
      </c>
      <c r="S160" s="39">
        <v>124</v>
      </c>
      <c r="T160" s="39">
        <v>1</v>
      </c>
      <c r="U160" s="39" t="s">
        <v>1</v>
      </c>
      <c r="V160" s="39" t="s">
        <v>3</v>
      </c>
    </row>
    <row r="161" spans="3:24">
      <c r="C161" s="49">
        <f t="shared" si="17"/>
        <v>460</v>
      </c>
      <c r="D161" s="38" t="s">
        <v>236</v>
      </c>
      <c r="E161" s="51">
        <f t="shared" si="16"/>
        <v>30</v>
      </c>
      <c r="F161" s="39">
        <f t="shared" si="14"/>
        <v>48476</v>
      </c>
      <c r="G161" s="39" t="str">
        <f t="shared" si="15"/>
        <v>2017512</v>
      </c>
      <c r="H161" s="39">
        <f>339-154</f>
        <v>185</v>
      </c>
      <c r="L161" s="39" t="s">
        <v>17</v>
      </c>
      <c r="M161" s="39">
        <v>2017</v>
      </c>
      <c r="N161" s="39">
        <v>5</v>
      </c>
      <c r="O161" s="39">
        <v>12</v>
      </c>
      <c r="P161" s="39">
        <v>13</v>
      </c>
      <c r="Q161" s="39">
        <v>27</v>
      </c>
      <c r="R161" s="39">
        <v>56</v>
      </c>
      <c r="S161" s="39">
        <v>149</v>
      </c>
      <c r="T161" s="39">
        <v>1</v>
      </c>
      <c r="U161" s="39" t="s">
        <v>1</v>
      </c>
      <c r="V161" s="39" t="s">
        <v>2</v>
      </c>
      <c r="X161" s="40" t="s">
        <v>237</v>
      </c>
    </row>
    <row r="162" spans="3:24">
      <c r="C162" s="49">
        <f t="shared" si="17"/>
        <v>460</v>
      </c>
      <c r="D162" s="38" t="s">
        <v>236</v>
      </c>
      <c r="E162" s="51">
        <f t="shared" si="16"/>
        <v>30</v>
      </c>
      <c r="F162" s="39">
        <f t="shared" si="14"/>
        <v>48476</v>
      </c>
      <c r="G162" s="39" t="str">
        <f t="shared" si="15"/>
        <v>2017512</v>
      </c>
      <c r="H162" s="39">
        <v>0</v>
      </c>
      <c r="L162" s="39" t="s">
        <v>21</v>
      </c>
      <c r="M162" s="39">
        <v>2017</v>
      </c>
      <c r="N162" s="39">
        <v>5</v>
      </c>
      <c r="O162" s="39">
        <v>12</v>
      </c>
      <c r="P162" s="39">
        <v>13</v>
      </c>
      <c r="Q162" s="39">
        <v>27</v>
      </c>
      <c r="R162" s="39">
        <v>56</v>
      </c>
      <c r="S162" s="39">
        <v>157</v>
      </c>
      <c r="T162" s="39">
        <v>1</v>
      </c>
      <c r="U162" s="39" t="s">
        <v>1</v>
      </c>
      <c r="V162" s="39" t="s">
        <v>2</v>
      </c>
    </row>
    <row r="163" spans="3:24">
      <c r="C163" s="49">
        <f t="shared" si="17"/>
        <v>460</v>
      </c>
      <c r="D163" s="38" t="s">
        <v>236</v>
      </c>
      <c r="E163" s="51">
        <f t="shared" si="16"/>
        <v>30</v>
      </c>
      <c r="F163" s="39">
        <f t="shared" si="14"/>
        <v>48476</v>
      </c>
      <c r="G163" s="39" t="str">
        <f t="shared" si="15"/>
        <v>2017512</v>
      </c>
      <c r="H163" s="39">
        <v>0</v>
      </c>
      <c r="L163" s="39" t="s">
        <v>21</v>
      </c>
      <c r="M163" s="39">
        <v>2017</v>
      </c>
      <c r="N163" s="39">
        <v>5</v>
      </c>
      <c r="O163" s="39">
        <v>12</v>
      </c>
      <c r="P163" s="39">
        <v>13</v>
      </c>
      <c r="Q163" s="39">
        <v>27</v>
      </c>
      <c r="R163" s="39">
        <v>56</v>
      </c>
      <c r="S163" s="39">
        <v>161</v>
      </c>
      <c r="T163" s="39">
        <v>1</v>
      </c>
      <c r="U163" s="39" t="s">
        <v>1</v>
      </c>
      <c r="V163" s="39" t="s">
        <v>2</v>
      </c>
    </row>
    <row r="164" spans="3:24">
      <c r="C164" s="49">
        <f t="shared" si="17"/>
        <v>460</v>
      </c>
      <c r="D164" s="38" t="s">
        <v>236</v>
      </c>
      <c r="E164" s="51">
        <f t="shared" si="16"/>
        <v>30</v>
      </c>
      <c r="F164" s="39">
        <f t="shared" si="14"/>
        <v>48476</v>
      </c>
      <c r="G164" s="39" t="str">
        <f t="shared" si="15"/>
        <v>2017512</v>
      </c>
      <c r="H164" s="39">
        <v>0</v>
      </c>
      <c r="L164" s="39" t="s">
        <v>21</v>
      </c>
      <c r="M164" s="39">
        <v>2017</v>
      </c>
      <c r="N164" s="39">
        <v>5</v>
      </c>
      <c r="O164" s="39">
        <v>12</v>
      </c>
      <c r="P164" s="39">
        <v>13</v>
      </c>
      <c r="Q164" s="39">
        <v>27</v>
      </c>
      <c r="R164" s="39">
        <v>56</v>
      </c>
      <c r="S164" s="39">
        <v>169</v>
      </c>
      <c r="T164" s="39">
        <v>1</v>
      </c>
      <c r="U164" s="39" t="s">
        <v>1</v>
      </c>
      <c r="V164" s="39" t="s">
        <v>2</v>
      </c>
    </row>
    <row r="165" spans="3:24">
      <c r="C165" s="49">
        <f t="shared" si="17"/>
        <v>460</v>
      </c>
      <c r="D165" s="38" t="s">
        <v>236</v>
      </c>
      <c r="E165" s="51">
        <f t="shared" si="16"/>
        <v>30</v>
      </c>
      <c r="F165" s="39">
        <f t="shared" si="14"/>
        <v>48476</v>
      </c>
      <c r="G165" s="39" t="str">
        <f t="shared" si="15"/>
        <v>2017512</v>
      </c>
      <c r="H165" s="39">
        <v>0</v>
      </c>
      <c r="L165" s="39" t="s">
        <v>21</v>
      </c>
      <c r="M165" s="39">
        <v>2017</v>
      </c>
      <c r="N165" s="39">
        <v>5</v>
      </c>
      <c r="O165" s="39">
        <v>12</v>
      </c>
      <c r="P165" s="39">
        <v>13</v>
      </c>
      <c r="Q165" s="39">
        <v>27</v>
      </c>
      <c r="R165" s="39">
        <v>56</v>
      </c>
      <c r="S165" s="39">
        <v>175</v>
      </c>
      <c r="T165" s="39">
        <v>1</v>
      </c>
      <c r="U165" s="39" t="s">
        <v>1</v>
      </c>
      <c r="V165" s="39" t="s">
        <v>2</v>
      </c>
    </row>
    <row r="166" spans="3:24">
      <c r="C166" s="49">
        <f t="shared" si="17"/>
        <v>460</v>
      </c>
      <c r="D166" s="38" t="s">
        <v>236</v>
      </c>
      <c r="E166" s="51">
        <f t="shared" si="16"/>
        <v>30</v>
      </c>
      <c r="F166" s="39">
        <f t="shared" si="14"/>
        <v>48476</v>
      </c>
      <c r="G166" s="39" t="str">
        <f t="shared" si="15"/>
        <v>2017512</v>
      </c>
      <c r="H166" s="39">
        <v>0</v>
      </c>
      <c r="L166" s="39" t="s">
        <v>21</v>
      </c>
      <c r="M166" s="39">
        <v>2017</v>
      </c>
      <c r="N166" s="39">
        <v>5</v>
      </c>
      <c r="O166" s="39">
        <v>12</v>
      </c>
      <c r="P166" s="39">
        <v>13</v>
      </c>
      <c r="Q166" s="39">
        <v>27</v>
      </c>
      <c r="R166" s="39">
        <v>56</v>
      </c>
      <c r="S166" s="39">
        <v>179</v>
      </c>
      <c r="T166" s="39">
        <v>1</v>
      </c>
      <c r="U166" s="39" t="s">
        <v>1</v>
      </c>
      <c r="V166" s="39" t="s">
        <v>2</v>
      </c>
    </row>
    <row r="167" spans="3:24">
      <c r="C167" s="49">
        <f t="shared" si="17"/>
        <v>460</v>
      </c>
      <c r="D167" s="38" t="s">
        <v>236</v>
      </c>
      <c r="E167" s="51">
        <f t="shared" si="16"/>
        <v>30</v>
      </c>
      <c r="F167" s="39">
        <f t="shared" si="14"/>
        <v>48476</v>
      </c>
      <c r="G167" s="39" t="str">
        <f t="shared" si="15"/>
        <v>2017512</v>
      </c>
      <c r="H167" s="39">
        <v>0</v>
      </c>
      <c r="L167" s="39" t="s">
        <v>21</v>
      </c>
      <c r="M167" s="39">
        <v>2017</v>
      </c>
      <c r="N167" s="39">
        <v>5</v>
      </c>
      <c r="O167" s="39">
        <v>12</v>
      </c>
      <c r="P167" s="39">
        <v>13</v>
      </c>
      <c r="Q167" s="39">
        <v>27</v>
      </c>
      <c r="R167" s="39">
        <v>56</v>
      </c>
      <c r="S167" s="39">
        <v>181</v>
      </c>
      <c r="T167" s="39">
        <v>1</v>
      </c>
      <c r="U167" s="39" t="s">
        <v>1</v>
      </c>
      <c r="V167" s="39" t="s">
        <v>2</v>
      </c>
    </row>
    <row r="168" spans="3:24">
      <c r="C168" s="49">
        <f t="shared" si="17"/>
        <v>460</v>
      </c>
      <c r="D168" s="38" t="s">
        <v>236</v>
      </c>
      <c r="E168" s="51">
        <f t="shared" si="16"/>
        <v>30</v>
      </c>
      <c r="F168" s="39">
        <f t="shared" ref="F168:F199" si="18">R168+(Q168*60)+(P168*3600)</f>
        <v>48476</v>
      </c>
      <c r="G168" s="39" t="str">
        <f t="shared" ref="G168:G199" si="19">CONCATENATE(M168,N168,O168)</f>
        <v>2017512</v>
      </c>
      <c r="H168" s="39">
        <v>0</v>
      </c>
      <c r="L168" s="39" t="s">
        <v>21</v>
      </c>
      <c r="M168" s="39">
        <v>2017</v>
      </c>
      <c r="N168" s="39">
        <v>5</v>
      </c>
      <c r="O168" s="39">
        <v>12</v>
      </c>
      <c r="P168" s="39">
        <v>13</v>
      </c>
      <c r="Q168" s="39">
        <v>27</v>
      </c>
      <c r="R168" s="39">
        <v>56</v>
      </c>
      <c r="S168" s="39">
        <v>183</v>
      </c>
      <c r="T168" s="39">
        <v>1</v>
      </c>
      <c r="U168" s="39" t="s">
        <v>1</v>
      </c>
      <c r="V168" s="39" t="s">
        <v>2</v>
      </c>
    </row>
    <row r="169" spans="3:24">
      <c r="C169" s="49">
        <f t="shared" si="17"/>
        <v>460</v>
      </c>
      <c r="D169" s="38" t="s">
        <v>236</v>
      </c>
      <c r="E169" s="51">
        <f t="shared" ref="E169:E200" si="20">IF(C168=C169,IF(AND(L169&lt;&gt;"M",L169&lt;&gt;"m-up"),E168+10,E168),10)</f>
        <v>30</v>
      </c>
      <c r="F169" s="39">
        <f t="shared" si="18"/>
        <v>48476</v>
      </c>
      <c r="G169" s="39" t="str">
        <f t="shared" si="19"/>
        <v>2017512</v>
      </c>
      <c r="H169" s="39">
        <v>0</v>
      </c>
      <c r="L169" s="39" t="s">
        <v>21</v>
      </c>
      <c r="M169" s="39">
        <v>2017</v>
      </c>
      <c r="N169" s="39">
        <v>5</v>
      </c>
      <c r="O169" s="39">
        <v>12</v>
      </c>
      <c r="P169" s="39">
        <v>13</v>
      </c>
      <c r="Q169" s="39">
        <v>27</v>
      </c>
      <c r="R169" s="39">
        <v>56</v>
      </c>
      <c r="S169" s="39">
        <v>184</v>
      </c>
      <c r="T169" s="39">
        <v>1</v>
      </c>
      <c r="U169" s="39" t="s">
        <v>1</v>
      </c>
      <c r="V169" s="39" t="s">
        <v>2</v>
      </c>
    </row>
    <row r="170" spans="3:24">
      <c r="C170" s="49">
        <f t="shared" si="17"/>
        <v>460</v>
      </c>
      <c r="D170" s="38" t="s">
        <v>236</v>
      </c>
      <c r="E170" s="51">
        <f t="shared" si="20"/>
        <v>30</v>
      </c>
      <c r="F170" s="39">
        <f t="shared" si="18"/>
        <v>48476</v>
      </c>
      <c r="G170" s="39" t="str">
        <f t="shared" si="19"/>
        <v>2017512</v>
      </c>
      <c r="H170" s="39">
        <v>0</v>
      </c>
      <c r="L170" s="39" t="s">
        <v>21</v>
      </c>
      <c r="M170" s="39">
        <v>2017</v>
      </c>
      <c r="N170" s="39">
        <v>5</v>
      </c>
      <c r="O170" s="39">
        <v>12</v>
      </c>
      <c r="P170" s="39">
        <v>13</v>
      </c>
      <c r="Q170" s="39">
        <v>27</v>
      </c>
      <c r="R170" s="39">
        <v>56</v>
      </c>
      <c r="S170" s="39">
        <v>187</v>
      </c>
      <c r="T170" s="39">
        <v>1</v>
      </c>
      <c r="U170" s="39" t="s">
        <v>1</v>
      </c>
      <c r="V170" s="39" t="s">
        <v>2</v>
      </c>
    </row>
    <row r="171" spans="3:24">
      <c r="C171" s="49">
        <f t="shared" si="17"/>
        <v>460</v>
      </c>
      <c r="D171" s="38" t="s">
        <v>236</v>
      </c>
      <c r="E171" s="51">
        <f t="shared" si="20"/>
        <v>30</v>
      </c>
      <c r="F171" s="39">
        <f t="shared" si="18"/>
        <v>48476</v>
      </c>
      <c r="G171" s="39" t="str">
        <f t="shared" si="19"/>
        <v>2017512</v>
      </c>
      <c r="H171" s="39">
        <v>0</v>
      </c>
      <c r="L171" s="39" t="s">
        <v>21</v>
      </c>
      <c r="M171" s="39">
        <v>2017</v>
      </c>
      <c r="N171" s="39">
        <v>5</v>
      </c>
      <c r="O171" s="39">
        <v>12</v>
      </c>
      <c r="P171" s="39">
        <v>13</v>
      </c>
      <c r="Q171" s="39">
        <v>27</v>
      </c>
      <c r="R171" s="39">
        <v>56</v>
      </c>
      <c r="S171" s="39">
        <v>191</v>
      </c>
      <c r="T171" s="39">
        <v>1</v>
      </c>
      <c r="U171" s="39" t="s">
        <v>1</v>
      </c>
      <c r="V171" s="39" t="s">
        <v>2</v>
      </c>
    </row>
    <row r="172" spans="3:24">
      <c r="C172" s="49">
        <f t="shared" si="17"/>
        <v>460</v>
      </c>
      <c r="D172" s="38" t="s">
        <v>236</v>
      </c>
      <c r="E172" s="51">
        <f t="shared" si="20"/>
        <v>30</v>
      </c>
      <c r="F172" s="39">
        <f t="shared" si="18"/>
        <v>48476</v>
      </c>
      <c r="G172" s="39" t="str">
        <f t="shared" si="19"/>
        <v>2017512</v>
      </c>
      <c r="H172" s="39">
        <v>0</v>
      </c>
      <c r="L172" s="39" t="s">
        <v>21</v>
      </c>
      <c r="M172" s="39">
        <v>2017</v>
      </c>
      <c r="N172" s="39">
        <v>5</v>
      </c>
      <c r="O172" s="39">
        <v>12</v>
      </c>
      <c r="P172" s="39">
        <v>13</v>
      </c>
      <c r="Q172" s="39">
        <v>27</v>
      </c>
      <c r="R172" s="39">
        <v>56</v>
      </c>
      <c r="S172" s="39">
        <v>192</v>
      </c>
      <c r="T172" s="39">
        <v>1</v>
      </c>
      <c r="U172" s="39" t="s">
        <v>1</v>
      </c>
      <c r="V172" s="39" t="s">
        <v>2</v>
      </c>
    </row>
    <row r="173" spans="3:24">
      <c r="C173" s="49">
        <f t="shared" si="17"/>
        <v>460</v>
      </c>
      <c r="D173" s="38" t="s">
        <v>236</v>
      </c>
      <c r="E173" s="51">
        <f t="shared" si="20"/>
        <v>30</v>
      </c>
      <c r="F173" s="39">
        <f t="shared" si="18"/>
        <v>48476</v>
      </c>
      <c r="G173" s="39" t="str">
        <f t="shared" si="19"/>
        <v>2017512</v>
      </c>
      <c r="H173" s="39">
        <v>0</v>
      </c>
      <c r="L173" s="39" t="s">
        <v>21</v>
      </c>
      <c r="M173" s="39">
        <v>2017</v>
      </c>
      <c r="N173" s="39">
        <v>5</v>
      </c>
      <c r="O173" s="39">
        <v>12</v>
      </c>
      <c r="P173" s="39">
        <v>13</v>
      </c>
      <c r="Q173" s="39">
        <v>27</v>
      </c>
      <c r="R173" s="39">
        <v>56</v>
      </c>
      <c r="S173" s="39">
        <v>197</v>
      </c>
      <c r="T173" s="39">
        <v>1</v>
      </c>
      <c r="U173" s="39" t="s">
        <v>1</v>
      </c>
      <c r="V173" s="39" t="s">
        <v>2</v>
      </c>
    </row>
    <row r="174" spans="3:24">
      <c r="C174" s="49">
        <f t="shared" si="17"/>
        <v>460</v>
      </c>
      <c r="D174" s="38" t="s">
        <v>236</v>
      </c>
      <c r="E174" s="51">
        <f t="shared" si="20"/>
        <v>30</v>
      </c>
      <c r="F174" s="39">
        <f t="shared" si="18"/>
        <v>48476</v>
      </c>
      <c r="G174" s="39" t="str">
        <f t="shared" si="19"/>
        <v>2017512</v>
      </c>
      <c r="H174" s="39">
        <v>0</v>
      </c>
      <c r="L174" s="39" t="s">
        <v>21</v>
      </c>
      <c r="M174" s="39">
        <v>2017</v>
      </c>
      <c r="N174" s="39">
        <v>5</v>
      </c>
      <c r="O174" s="39">
        <v>12</v>
      </c>
      <c r="P174" s="39">
        <v>13</v>
      </c>
      <c r="Q174" s="39">
        <v>27</v>
      </c>
      <c r="R174" s="39">
        <v>56</v>
      </c>
      <c r="S174" s="39">
        <v>203</v>
      </c>
      <c r="T174" s="39">
        <v>1</v>
      </c>
      <c r="U174" s="39" t="s">
        <v>1</v>
      </c>
      <c r="V174" s="39" t="s">
        <v>2</v>
      </c>
    </row>
    <row r="175" spans="3:24">
      <c r="C175" s="49">
        <f t="shared" si="17"/>
        <v>460</v>
      </c>
      <c r="D175" s="38" t="s">
        <v>236</v>
      </c>
      <c r="E175" s="51">
        <f t="shared" si="20"/>
        <v>30</v>
      </c>
      <c r="F175" s="39">
        <f t="shared" si="18"/>
        <v>48476</v>
      </c>
      <c r="G175" s="39" t="str">
        <f t="shared" si="19"/>
        <v>2017512</v>
      </c>
      <c r="H175" s="39">
        <v>0</v>
      </c>
      <c r="L175" s="39" t="s">
        <v>21</v>
      </c>
      <c r="M175" s="39">
        <v>2017</v>
      </c>
      <c r="N175" s="39">
        <v>5</v>
      </c>
      <c r="O175" s="39">
        <v>12</v>
      </c>
      <c r="P175" s="39">
        <v>13</v>
      </c>
      <c r="Q175" s="39">
        <v>27</v>
      </c>
      <c r="R175" s="39">
        <v>56</v>
      </c>
      <c r="S175" s="39">
        <v>205</v>
      </c>
      <c r="T175" s="39">
        <v>1</v>
      </c>
      <c r="U175" s="39" t="s">
        <v>1</v>
      </c>
      <c r="V175" s="39" t="s">
        <v>2</v>
      </c>
    </row>
    <row r="176" spans="3:24">
      <c r="C176" s="49">
        <f t="shared" si="17"/>
        <v>460</v>
      </c>
      <c r="D176" s="38" t="s">
        <v>236</v>
      </c>
      <c r="E176" s="51">
        <f t="shared" si="20"/>
        <v>30</v>
      </c>
      <c r="F176" s="39">
        <f t="shared" si="18"/>
        <v>48476</v>
      </c>
      <c r="G176" s="39" t="str">
        <f t="shared" si="19"/>
        <v>2017512</v>
      </c>
      <c r="H176" s="39">
        <v>0</v>
      </c>
      <c r="L176" s="39" t="s">
        <v>21</v>
      </c>
      <c r="M176" s="39">
        <v>2017</v>
      </c>
      <c r="N176" s="39">
        <v>5</v>
      </c>
      <c r="O176" s="39">
        <v>12</v>
      </c>
      <c r="P176" s="39">
        <v>13</v>
      </c>
      <c r="Q176" s="39">
        <v>27</v>
      </c>
      <c r="R176" s="39">
        <v>56</v>
      </c>
      <c r="S176" s="39">
        <v>211</v>
      </c>
      <c r="T176" s="39">
        <v>1</v>
      </c>
      <c r="U176" s="39" t="s">
        <v>1</v>
      </c>
      <c r="V176" s="39" t="s">
        <v>2</v>
      </c>
    </row>
    <row r="177" spans="1:1024">
      <c r="C177" s="49">
        <f t="shared" si="17"/>
        <v>460</v>
      </c>
      <c r="D177" s="38" t="s">
        <v>236</v>
      </c>
      <c r="E177" s="51">
        <f t="shared" si="20"/>
        <v>30</v>
      </c>
      <c r="F177" s="39">
        <f t="shared" si="18"/>
        <v>48476</v>
      </c>
      <c r="G177" s="39" t="str">
        <f t="shared" si="19"/>
        <v>2017512</v>
      </c>
      <c r="H177" s="39">
        <v>0</v>
      </c>
      <c r="L177" s="39" t="s">
        <v>21</v>
      </c>
      <c r="M177" s="39">
        <v>2017</v>
      </c>
      <c r="N177" s="39">
        <v>5</v>
      </c>
      <c r="O177" s="39">
        <v>12</v>
      </c>
      <c r="P177" s="39">
        <v>13</v>
      </c>
      <c r="Q177" s="39">
        <v>27</v>
      </c>
      <c r="R177" s="39">
        <v>56</v>
      </c>
      <c r="S177" s="39">
        <v>216</v>
      </c>
      <c r="T177" s="39">
        <v>1</v>
      </c>
      <c r="U177" s="39" t="s">
        <v>1</v>
      </c>
      <c r="V177" s="39" t="s">
        <v>2</v>
      </c>
    </row>
    <row r="178" spans="1:1024">
      <c r="C178" s="49">
        <f t="shared" si="17"/>
        <v>460</v>
      </c>
      <c r="D178" s="38" t="s">
        <v>236</v>
      </c>
      <c r="E178" s="51">
        <f t="shared" si="20"/>
        <v>30</v>
      </c>
      <c r="F178" s="39">
        <f t="shared" si="18"/>
        <v>48476</v>
      </c>
      <c r="G178" s="39" t="str">
        <f t="shared" si="19"/>
        <v>2017512</v>
      </c>
      <c r="H178" s="39">
        <v>0</v>
      </c>
      <c r="L178" s="39" t="s">
        <v>21</v>
      </c>
      <c r="M178" s="39">
        <v>2017</v>
      </c>
      <c r="N178" s="39">
        <v>5</v>
      </c>
      <c r="O178" s="39">
        <v>12</v>
      </c>
      <c r="P178" s="39">
        <v>13</v>
      </c>
      <c r="Q178" s="39">
        <v>27</v>
      </c>
      <c r="R178" s="39">
        <v>56</v>
      </c>
      <c r="S178" s="39">
        <v>221</v>
      </c>
      <c r="T178" s="39">
        <v>1</v>
      </c>
      <c r="U178" s="39" t="s">
        <v>1</v>
      </c>
      <c r="V178" s="39" t="s">
        <v>2</v>
      </c>
    </row>
    <row r="179" spans="1:1024">
      <c r="C179" s="49">
        <f t="shared" si="17"/>
        <v>460</v>
      </c>
      <c r="D179" s="38" t="s">
        <v>236</v>
      </c>
      <c r="E179" s="51">
        <f t="shared" si="20"/>
        <v>30</v>
      </c>
      <c r="F179" s="39">
        <f t="shared" si="18"/>
        <v>48476</v>
      </c>
      <c r="G179" s="83" t="str">
        <f t="shared" si="19"/>
        <v>2017512</v>
      </c>
      <c r="H179" s="83">
        <v>0</v>
      </c>
      <c r="I179" s="83"/>
      <c r="J179" s="83"/>
      <c r="K179" s="83"/>
      <c r="L179" s="39" t="s">
        <v>21</v>
      </c>
      <c r="M179" s="83">
        <v>2017</v>
      </c>
      <c r="N179" s="83">
        <v>5</v>
      </c>
      <c r="O179" s="83">
        <v>12</v>
      </c>
      <c r="P179" s="83">
        <v>13</v>
      </c>
      <c r="Q179" s="83">
        <v>27</v>
      </c>
      <c r="R179" s="83">
        <v>56</v>
      </c>
      <c r="S179" s="83">
        <v>225</v>
      </c>
      <c r="T179" s="83">
        <v>1</v>
      </c>
      <c r="U179" s="83" t="s">
        <v>1</v>
      </c>
      <c r="V179" s="83" t="s">
        <v>2</v>
      </c>
      <c r="W179" s="83"/>
    </row>
    <row r="180" spans="1:1024">
      <c r="C180" s="49">
        <f t="shared" si="17"/>
        <v>460</v>
      </c>
      <c r="D180" s="38" t="s">
        <v>236</v>
      </c>
      <c r="E180" s="51">
        <f t="shared" si="20"/>
        <v>30</v>
      </c>
      <c r="F180" s="39">
        <f t="shared" si="18"/>
        <v>48476</v>
      </c>
      <c r="G180" s="39" t="str">
        <f t="shared" si="19"/>
        <v>2017512</v>
      </c>
      <c r="H180" s="39">
        <v>0</v>
      </c>
      <c r="L180" s="39" t="s">
        <v>21</v>
      </c>
      <c r="M180" s="39">
        <v>2017</v>
      </c>
      <c r="N180" s="39">
        <v>5</v>
      </c>
      <c r="O180" s="39">
        <v>12</v>
      </c>
      <c r="P180" s="39">
        <v>13</v>
      </c>
      <c r="Q180" s="39">
        <v>27</v>
      </c>
      <c r="R180" s="39">
        <v>56</v>
      </c>
      <c r="S180" s="39">
        <v>230</v>
      </c>
      <c r="T180" s="39">
        <v>1</v>
      </c>
      <c r="U180" s="39" t="s">
        <v>1</v>
      </c>
      <c r="V180" s="39" t="s">
        <v>2</v>
      </c>
    </row>
    <row r="181" spans="1:1024">
      <c r="C181" s="49">
        <f t="shared" si="17"/>
        <v>460</v>
      </c>
      <c r="D181" s="38" t="s">
        <v>236</v>
      </c>
      <c r="E181" s="51">
        <f t="shared" si="20"/>
        <v>30</v>
      </c>
      <c r="F181" s="39">
        <f t="shared" si="18"/>
        <v>48476</v>
      </c>
      <c r="G181" s="39" t="str">
        <f t="shared" si="19"/>
        <v>2017512</v>
      </c>
      <c r="H181" s="39">
        <v>0</v>
      </c>
      <c r="L181" s="39" t="s">
        <v>21</v>
      </c>
      <c r="M181" s="39">
        <v>2017</v>
      </c>
      <c r="N181" s="39">
        <v>5</v>
      </c>
      <c r="O181" s="39">
        <v>12</v>
      </c>
      <c r="P181" s="39">
        <v>13</v>
      </c>
      <c r="Q181" s="39">
        <v>27</v>
      </c>
      <c r="R181" s="39">
        <v>56</v>
      </c>
      <c r="S181" s="39">
        <v>233</v>
      </c>
      <c r="T181" s="39">
        <v>1</v>
      </c>
      <c r="U181" s="39" t="s">
        <v>1</v>
      </c>
      <c r="V181" s="39" t="s">
        <v>2</v>
      </c>
    </row>
    <row r="182" spans="1:1024">
      <c r="C182" s="49">
        <f t="shared" si="17"/>
        <v>460</v>
      </c>
      <c r="D182" s="38" t="s">
        <v>236</v>
      </c>
      <c r="E182" s="51">
        <f t="shared" si="20"/>
        <v>30</v>
      </c>
      <c r="F182" s="39">
        <f t="shared" si="18"/>
        <v>48476</v>
      </c>
      <c r="G182" s="39" t="str">
        <f t="shared" si="19"/>
        <v>2017512</v>
      </c>
      <c r="H182" s="39">
        <v>0</v>
      </c>
      <c r="L182" s="39" t="s">
        <v>21</v>
      </c>
      <c r="M182" s="39">
        <v>2017</v>
      </c>
      <c r="N182" s="39">
        <v>5</v>
      </c>
      <c r="O182" s="39">
        <v>12</v>
      </c>
      <c r="P182" s="39">
        <v>13</v>
      </c>
      <c r="Q182" s="39">
        <v>27</v>
      </c>
      <c r="R182" s="39">
        <v>56</v>
      </c>
      <c r="S182" s="39">
        <v>235</v>
      </c>
      <c r="T182" s="39">
        <v>1</v>
      </c>
      <c r="U182" s="39" t="s">
        <v>1</v>
      </c>
      <c r="V182" s="39" t="s">
        <v>2</v>
      </c>
    </row>
    <row r="183" spans="1:1024">
      <c r="C183" s="49">
        <f t="shared" si="17"/>
        <v>460</v>
      </c>
      <c r="D183" s="38" t="s">
        <v>236</v>
      </c>
      <c r="E183" s="51">
        <f t="shared" si="20"/>
        <v>30</v>
      </c>
      <c r="F183" s="39">
        <f t="shared" si="18"/>
        <v>48476</v>
      </c>
      <c r="G183" s="39" t="str">
        <f t="shared" si="19"/>
        <v>2017512</v>
      </c>
      <c r="H183" s="39">
        <v>0</v>
      </c>
      <c r="L183" s="39" t="s">
        <v>21</v>
      </c>
      <c r="M183" s="39">
        <v>2017</v>
      </c>
      <c r="N183" s="39">
        <v>5</v>
      </c>
      <c r="O183" s="39">
        <v>12</v>
      </c>
      <c r="P183" s="39">
        <v>13</v>
      </c>
      <c r="Q183" s="39">
        <v>27</v>
      </c>
      <c r="R183" s="39">
        <v>56</v>
      </c>
      <c r="S183" s="39">
        <v>237</v>
      </c>
      <c r="T183" s="39">
        <v>1</v>
      </c>
      <c r="U183" s="39" t="s">
        <v>1</v>
      </c>
      <c r="V183" s="39" t="s">
        <v>2</v>
      </c>
    </row>
    <row r="184" spans="1:1024">
      <c r="C184" s="49">
        <f t="shared" si="17"/>
        <v>460</v>
      </c>
      <c r="D184" s="38" t="s">
        <v>236</v>
      </c>
      <c r="E184" s="51">
        <f t="shared" si="20"/>
        <v>30</v>
      </c>
      <c r="F184" s="39">
        <f t="shared" si="18"/>
        <v>48476</v>
      </c>
      <c r="G184" s="39" t="str">
        <f t="shared" si="19"/>
        <v>2017512</v>
      </c>
      <c r="H184" s="39">
        <v>0</v>
      </c>
      <c r="L184" s="39" t="s">
        <v>21</v>
      </c>
      <c r="M184" s="39">
        <v>2017</v>
      </c>
      <c r="N184" s="39">
        <v>5</v>
      </c>
      <c r="O184" s="39">
        <v>12</v>
      </c>
      <c r="P184" s="39">
        <v>13</v>
      </c>
      <c r="Q184" s="39">
        <v>27</v>
      </c>
      <c r="R184" s="39">
        <v>56</v>
      </c>
      <c r="S184" s="39">
        <v>247</v>
      </c>
      <c r="T184" s="39">
        <v>1</v>
      </c>
      <c r="U184" s="39" t="s">
        <v>1</v>
      </c>
      <c r="V184" s="39" t="s">
        <v>2</v>
      </c>
    </row>
    <row r="185" spans="1:1024">
      <c r="C185" s="49">
        <f t="shared" si="17"/>
        <v>460</v>
      </c>
      <c r="D185" s="38" t="s">
        <v>236</v>
      </c>
      <c r="E185" s="51">
        <f t="shared" si="20"/>
        <v>30</v>
      </c>
      <c r="F185" s="39">
        <f t="shared" si="18"/>
        <v>48476</v>
      </c>
      <c r="G185" s="39" t="str">
        <f t="shared" si="19"/>
        <v>2017512</v>
      </c>
      <c r="H185" s="39">
        <v>0</v>
      </c>
      <c r="L185" s="39" t="s">
        <v>21</v>
      </c>
      <c r="M185" s="39">
        <v>2017</v>
      </c>
      <c r="N185" s="39">
        <v>5</v>
      </c>
      <c r="O185" s="39">
        <v>12</v>
      </c>
      <c r="P185" s="39">
        <v>13</v>
      </c>
      <c r="Q185" s="39">
        <v>27</v>
      </c>
      <c r="R185" s="39">
        <v>56</v>
      </c>
      <c r="S185" s="39">
        <v>249</v>
      </c>
      <c r="T185" s="39">
        <v>1</v>
      </c>
      <c r="U185" s="39" t="s">
        <v>1</v>
      </c>
      <c r="V185" s="39" t="s">
        <v>2</v>
      </c>
    </row>
    <row r="186" spans="1:1024">
      <c r="C186" s="49">
        <f t="shared" si="17"/>
        <v>460</v>
      </c>
      <c r="D186" s="38" t="s">
        <v>236</v>
      </c>
      <c r="E186" s="51">
        <f t="shared" si="20"/>
        <v>30</v>
      </c>
      <c r="F186" s="39">
        <f t="shared" si="18"/>
        <v>48476</v>
      </c>
      <c r="G186" s="83" t="str">
        <f t="shared" si="19"/>
        <v>2017512</v>
      </c>
      <c r="H186" s="83">
        <v>0</v>
      </c>
      <c r="I186" s="83"/>
      <c r="J186" s="83"/>
      <c r="K186" s="83"/>
      <c r="L186" s="83" t="s">
        <v>21</v>
      </c>
      <c r="M186" s="83">
        <v>2017</v>
      </c>
      <c r="N186" s="83">
        <v>5</v>
      </c>
      <c r="O186" s="83">
        <v>12</v>
      </c>
      <c r="P186" s="83">
        <v>13</v>
      </c>
      <c r="Q186" s="83">
        <v>27</v>
      </c>
      <c r="R186" s="83">
        <v>56</v>
      </c>
      <c r="S186" s="83">
        <v>260</v>
      </c>
      <c r="T186" s="83">
        <v>1</v>
      </c>
      <c r="U186" s="83" t="s">
        <v>1</v>
      </c>
      <c r="V186" s="83" t="s">
        <v>2</v>
      </c>
      <c r="W186" s="83"/>
    </row>
    <row r="187" spans="1:1024">
      <c r="C187" s="49">
        <f t="shared" si="17"/>
        <v>460</v>
      </c>
      <c r="D187" s="38" t="s">
        <v>236</v>
      </c>
      <c r="E187" s="51">
        <f t="shared" si="20"/>
        <v>30</v>
      </c>
      <c r="F187" s="39">
        <f t="shared" si="18"/>
        <v>48476</v>
      </c>
      <c r="G187" s="39" t="str">
        <f t="shared" si="19"/>
        <v>2017512</v>
      </c>
      <c r="H187" s="39">
        <v>0</v>
      </c>
      <c r="L187" s="39" t="s">
        <v>21</v>
      </c>
      <c r="M187" s="39">
        <v>2017</v>
      </c>
      <c r="N187" s="39">
        <v>5</v>
      </c>
      <c r="O187" s="39">
        <v>12</v>
      </c>
      <c r="P187" s="39">
        <v>13</v>
      </c>
      <c r="Q187" s="39">
        <v>27</v>
      </c>
      <c r="R187" s="39">
        <v>56</v>
      </c>
      <c r="S187" s="39">
        <v>262</v>
      </c>
      <c r="T187" s="39">
        <v>1</v>
      </c>
      <c r="U187" s="39" t="s">
        <v>1</v>
      </c>
      <c r="V187" s="39" t="s">
        <v>2</v>
      </c>
    </row>
    <row r="188" spans="1:1024">
      <c r="A188" s="69"/>
      <c r="B188" s="69"/>
      <c r="C188" s="49">
        <f t="shared" si="17"/>
        <v>470</v>
      </c>
      <c r="D188" s="70" t="s">
        <v>238</v>
      </c>
      <c r="E188" s="51">
        <f t="shared" si="20"/>
        <v>10</v>
      </c>
      <c r="F188" s="71">
        <f t="shared" si="18"/>
        <v>48694</v>
      </c>
      <c r="G188" s="85" t="str">
        <f t="shared" si="19"/>
        <v>2017512</v>
      </c>
      <c r="H188" s="85">
        <v>176</v>
      </c>
      <c r="I188" s="85"/>
      <c r="J188" s="85"/>
      <c r="K188" s="85"/>
      <c r="L188" s="85" t="s">
        <v>17</v>
      </c>
      <c r="M188" s="85">
        <v>2017</v>
      </c>
      <c r="N188" s="85">
        <v>5</v>
      </c>
      <c r="O188" s="85">
        <v>12</v>
      </c>
      <c r="P188" s="85">
        <v>13</v>
      </c>
      <c r="Q188" s="85">
        <v>31</v>
      </c>
      <c r="R188" s="85">
        <v>34</v>
      </c>
      <c r="S188" s="85">
        <v>774</v>
      </c>
      <c r="T188" s="85">
        <v>1</v>
      </c>
      <c r="U188" s="85" t="s">
        <v>1</v>
      </c>
      <c r="V188" s="85" t="s">
        <v>2</v>
      </c>
      <c r="W188" s="85"/>
      <c r="X188" s="72" t="s">
        <v>237</v>
      </c>
      <c r="WK188" s="72"/>
      <c r="WL188" s="72"/>
      <c r="WM188" s="72"/>
      <c r="WN188" s="72"/>
      <c r="WO188" s="72"/>
      <c r="WP188" s="72"/>
      <c r="WQ188" s="72"/>
      <c r="WR188" s="72"/>
      <c r="WS188" s="72"/>
      <c r="WT188" s="72"/>
      <c r="WU188" s="72"/>
      <c r="WV188" s="72"/>
      <c r="WW188" s="72"/>
      <c r="WX188" s="72"/>
      <c r="WY188" s="72"/>
      <c r="WZ188" s="72"/>
      <c r="XA188" s="72"/>
      <c r="XB188" s="72"/>
      <c r="XC188" s="72"/>
      <c r="XD188" s="72"/>
      <c r="XE188" s="72"/>
      <c r="XF188" s="72"/>
      <c r="XG188" s="72"/>
      <c r="XH188" s="72"/>
      <c r="XI188" s="72"/>
      <c r="XJ188" s="72"/>
      <c r="XK188" s="72"/>
      <c r="XL188" s="72"/>
      <c r="XM188" s="72"/>
      <c r="XN188" s="72"/>
      <c r="XO188" s="72"/>
      <c r="XP188" s="72"/>
      <c r="XQ188" s="72"/>
      <c r="XR188" s="72"/>
      <c r="XS188" s="72"/>
      <c r="XT188" s="72"/>
      <c r="XU188" s="72"/>
      <c r="XV188" s="72"/>
      <c r="XW188" s="72"/>
      <c r="XX188" s="72"/>
      <c r="XY188" s="72"/>
      <c r="XZ188" s="72"/>
      <c r="YA188" s="72"/>
      <c r="YB188" s="72"/>
      <c r="YC188" s="72"/>
      <c r="YD188" s="72"/>
      <c r="YE188" s="72"/>
      <c r="YF188" s="72"/>
      <c r="YG188" s="72"/>
      <c r="YH188" s="72"/>
      <c r="YI188" s="72"/>
      <c r="YJ188" s="72"/>
      <c r="YK188" s="72"/>
      <c r="YL188" s="72"/>
      <c r="YM188" s="72"/>
      <c r="YN188" s="72"/>
      <c r="YO188" s="72"/>
      <c r="YP188" s="72"/>
      <c r="YQ188" s="72"/>
      <c r="YR188" s="72"/>
      <c r="YS188" s="72"/>
      <c r="YT188" s="72"/>
      <c r="YU188" s="72"/>
      <c r="YV188" s="72"/>
      <c r="YW188" s="72"/>
      <c r="YX188" s="72"/>
      <c r="YY188" s="72"/>
      <c r="YZ188" s="72"/>
      <c r="ZA188" s="72"/>
      <c r="ZB188" s="72"/>
      <c r="ZC188" s="72"/>
      <c r="ZD188" s="72"/>
      <c r="ZE188" s="72"/>
      <c r="ZF188" s="72"/>
      <c r="ZG188" s="72"/>
      <c r="ZH188" s="72"/>
      <c r="ZI188" s="72"/>
      <c r="ZJ188" s="72"/>
      <c r="ZK188" s="72"/>
      <c r="ZL188" s="72"/>
      <c r="ZM188" s="72"/>
      <c r="ZN188" s="72"/>
      <c r="ZO188" s="72"/>
      <c r="ZP188" s="72"/>
      <c r="ZQ188" s="72"/>
      <c r="ZR188" s="72"/>
      <c r="ZS188" s="72"/>
      <c r="ZT188" s="72"/>
      <c r="ZU188" s="72"/>
      <c r="ZV188" s="72"/>
      <c r="ZW188" s="72"/>
      <c r="ZX188" s="72"/>
      <c r="ZY188" s="72"/>
      <c r="ZZ188" s="72"/>
      <c r="AAA188" s="72"/>
      <c r="AAB188" s="72"/>
      <c r="AAC188" s="72"/>
      <c r="AAD188" s="72"/>
      <c r="AAE188" s="72"/>
      <c r="AAF188" s="72"/>
      <c r="AAG188" s="72"/>
      <c r="AAH188" s="72"/>
      <c r="AAI188" s="72"/>
      <c r="AAJ188" s="72"/>
      <c r="AAK188" s="72"/>
      <c r="AAL188" s="72"/>
      <c r="AAM188" s="72"/>
      <c r="AAN188" s="72"/>
      <c r="AAO188" s="72"/>
      <c r="AAP188" s="72"/>
      <c r="AAQ188" s="72"/>
      <c r="AAR188" s="72"/>
      <c r="AAS188" s="72"/>
      <c r="AAT188" s="72"/>
      <c r="AAU188" s="72"/>
      <c r="AAV188" s="72"/>
      <c r="AAW188" s="72"/>
      <c r="AAX188" s="72"/>
      <c r="AAY188" s="72"/>
      <c r="AAZ188" s="72"/>
      <c r="ABA188" s="72"/>
      <c r="ABB188" s="72"/>
      <c r="ABC188" s="72"/>
      <c r="ABD188" s="72"/>
      <c r="ABE188" s="72"/>
      <c r="ABF188" s="72"/>
      <c r="ABG188" s="72"/>
      <c r="ABH188" s="72"/>
      <c r="ABI188" s="72"/>
      <c r="ABJ188" s="72"/>
      <c r="ABK188" s="72"/>
      <c r="ABL188" s="72"/>
      <c r="ABM188" s="72"/>
      <c r="ABN188" s="72"/>
      <c r="ABO188" s="72"/>
      <c r="ABP188" s="72"/>
      <c r="ABQ188" s="72"/>
      <c r="ABR188" s="72"/>
      <c r="ABS188" s="72"/>
      <c r="ABT188" s="72"/>
      <c r="ABU188" s="72"/>
      <c r="ABV188" s="72"/>
      <c r="ABW188" s="72"/>
      <c r="ABX188" s="72"/>
      <c r="ABY188" s="72"/>
      <c r="ABZ188" s="72"/>
      <c r="ACA188" s="72"/>
      <c r="ACB188" s="72"/>
      <c r="ACC188" s="72"/>
      <c r="ACD188" s="72"/>
      <c r="ACE188" s="72"/>
      <c r="ACF188" s="72"/>
      <c r="ACG188" s="72"/>
      <c r="ACH188" s="72"/>
      <c r="ACI188" s="72"/>
      <c r="ACJ188" s="72"/>
      <c r="ACK188" s="72"/>
      <c r="ACL188" s="72"/>
      <c r="ACM188" s="72"/>
      <c r="ACN188" s="72"/>
      <c r="ACO188" s="72"/>
      <c r="ACP188" s="72"/>
      <c r="ACQ188" s="72"/>
      <c r="ACR188" s="72"/>
      <c r="ACS188" s="72"/>
      <c r="ACT188" s="72"/>
      <c r="ACU188" s="72"/>
      <c r="ACV188" s="72"/>
      <c r="ACW188" s="72"/>
      <c r="ACX188" s="72"/>
      <c r="ACY188" s="72"/>
      <c r="ACZ188" s="72"/>
      <c r="ADA188" s="72"/>
      <c r="ADB188" s="72"/>
      <c r="ADC188" s="72"/>
      <c r="ADD188" s="72"/>
      <c r="ADE188" s="72"/>
      <c r="ADF188" s="72"/>
      <c r="ADG188" s="72"/>
      <c r="ADH188" s="72"/>
      <c r="ADI188" s="72"/>
      <c r="ADJ188" s="72"/>
      <c r="ADK188" s="72"/>
      <c r="ADL188" s="72"/>
      <c r="ADM188" s="72"/>
      <c r="ADN188" s="72"/>
      <c r="ADO188" s="72"/>
      <c r="ADP188" s="72"/>
      <c r="ADQ188" s="72"/>
      <c r="ADR188" s="72"/>
      <c r="ADS188" s="72"/>
      <c r="ADT188" s="72"/>
      <c r="ADU188" s="72"/>
      <c r="ADV188" s="72"/>
      <c r="ADW188" s="72"/>
      <c r="ADX188" s="72"/>
      <c r="ADY188" s="72"/>
      <c r="ADZ188" s="72"/>
      <c r="AEA188" s="72"/>
      <c r="AEB188" s="72"/>
      <c r="AEC188" s="72"/>
      <c r="AED188" s="72"/>
      <c r="AEE188" s="72"/>
      <c r="AEF188" s="72"/>
      <c r="AEG188" s="72"/>
      <c r="AEH188" s="72"/>
      <c r="AEI188" s="72"/>
      <c r="AEJ188" s="72"/>
      <c r="AEK188" s="72"/>
      <c r="AEL188" s="72"/>
      <c r="AEM188" s="72"/>
      <c r="AEN188" s="72"/>
      <c r="AEO188" s="72"/>
      <c r="AEP188" s="72"/>
      <c r="AEQ188" s="72"/>
      <c r="AER188" s="72"/>
      <c r="AES188" s="72"/>
      <c r="AET188" s="72"/>
      <c r="AEU188" s="72"/>
      <c r="AEV188" s="72"/>
      <c r="AEW188" s="72"/>
      <c r="AEX188" s="72"/>
      <c r="AEY188" s="72"/>
      <c r="AEZ188" s="72"/>
      <c r="AFA188" s="72"/>
      <c r="AFB188" s="72"/>
      <c r="AFC188" s="72"/>
      <c r="AFD188" s="72"/>
      <c r="AFE188" s="72"/>
      <c r="AFF188" s="72"/>
      <c r="AFG188" s="72"/>
      <c r="AFH188" s="72"/>
      <c r="AFI188" s="72"/>
      <c r="AFJ188" s="72"/>
      <c r="AFK188" s="72"/>
      <c r="AFL188" s="72"/>
      <c r="AFM188" s="72"/>
      <c r="AFN188" s="72"/>
      <c r="AFO188" s="72"/>
      <c r="AFP188" s="72"/>
      <c r="AFQ188" s="72"/>
      <c r="AFR188" s="72"/>
      <c r="AFS188" s="72"/>
      <c r="AFT188" s="72"/>
      <c r="AFU188" s="72"/>
      <c r="AFV188" s="72"/>
      <c r="AFW188" s="72"/>
      <c r="AFX188" s="72"/>
      <c r="AFY188" s="72"/>
      <c r="AFZ188" s="72"/>
      <c r="AGA188" s="72"/>
      <c r="AGB188" s="72"/>
      <c r="AGC188" s="72"/>
      <c r="AGD188" s="72"/>
      <c r="AGE188" s="72"/>
      <c r="AGF188" s="72"/>
      <c r="AGG188" s="72"/>
      <c r="AGH188" s="72"/>
      <c r="AGI188" s="72"/>
      <c r="AGJ188" s="72"/>
      <c r="AGK188" s="72"/>
      <c r="AGL188" s="72"/>
      <c r="AGM188" s="72"/>
      <c r="AGN188" s="72"/>
      <c r="AGO188" s="72"/>
      <c r="AGP188" s="72"/>
      <c r="AGQ188" s="72"/>
      <c r="AGR188" s="72"/>
      <c r="AGS188" s="72"/>
      <c r="AGT188" s="72"/>
      <c r="AGU188" s="72"/>
      <c r="AGV188" s="72"/>
      <c r="AGW188" s="72"/>
      <c r="AGX188" s="72"/>
      <c r="AGY188" s="72"/>
      <c r="AGZ188" s="72"/>
      <c r="AHA188" s="72"/>
      <c r="AHB188" s="72"/>
      <c r="AHC188" s="72"/>
      <c r="AHD188" s="72"/>
      <c r="AHE188" s="72"/>
      <c r="AHF188" s="72"/>
      <c r="AHG188" s="72"/>
      <c r="AHH188" s="72"/>
      <c r="AHI188" s="72"/>
      <c r="AHJ188" s="72"/>
      <c r="AHK188" s="72"/>
      <c r="AHL188" s="72"/>
      <c r="AHM188" s="72"/>
      <c r="AHN188" s="72"/>
      <c r="AHO188" s="72"/>
      <c r="AHP188" s="72"/>
      <c r="AHQ188" s="72"/>
      <c r="AHR188" s="72"/>
      <c r="AHS188" s="72"/>
      <c r="AHT188" s="72"/>
      <c r="AHU188" s="72"/>
      <c r="AHV188" s="72"/>
      <c r="AHW188" s="72"/>
      <c r="AHX188" s="72"/>
      <c r="AHY188" s="72"/>
      <c r="AHZ188" s="72"/>
      <c r="AIA188" s="72"/>
      <c r="AIB188" s="72"/>
      <c r="AIC188" s="72"/>
      <c r="AID188" s="72"/>
      <c r="AIE188" s="72"/>
      <c r="AIF188" s="72"/>
      <c r="AIG188" s="72"/>
      <c r="AIH188" s="72"/>
      <c r="AII188" s="72"/>
      <c r="AIJ188" s="72"/>
      <c r="AIK188" s="72"/>
      <c r="AIL188" s="72"/>
      <c r="AIM188" s="72"/>
      <c r="AIN188" s="72"/>
      <c r="AIO188" s="72"/>
      <c r="AIP188" s="72"/>
      <c r="AIQ188" s="72"/>
      <c r="AIR188" s="72"/>
      <c r="AIS188" s="72"/>
      <c r="AIT188" s="72"/>
      <c r="AIU188" s="72"/>
      <c r="AIV188" s="72"/>
      <c r="AIW188" s="72"/>
      <c r="AIX188" s="72"/>
      <c r="AIY188" s="72"/>
      <c r="AIZ188" s="72"/>
      <c r="AJA188" s="72"/>
      <c r="AJB188" s="72"/>
      <c r="AJC188" s="72"/>
      <c r="AJD188" s="72"/>
      <c r="AJE188" s="72"/>
      <c r="AJF188" s="72"/>
      <c r="AJG188" s="72"/>
      <c r="AJH188" s="72"/>
      <c r="AJI188" s="72"/>
      <c r="AJJ188" s="72"/>
      <c r="AJK188" s="72"/>
      <c r="AJL188" s="72"/>
      <c r="AJM188" s="72"/>
      <c r="AJN188" s="72"/>
      <c r="AJO188" s="72"/>
      <c r="AJP188" s="72"/>
      <c r="AJQ188" s="72"/>
      <c r="AJR188" s="72"/>
      <c r="AJS188" s="72"/>
      <c r="AJT188" s="72"/>
      <c r="AJU188" s="72"/>
      <c r="AJV188" s="72"/>
      <c r="AJW188" s="72"/>
      <c r="AJX188" s="72"/>
      <c r="AJY188" s="72"/>
      <c r="AJZ188" s="72"/>
      <c r="AKA188" s="72"/>
      <c r="AKB188" s="72"/>
      <c r="AKC188" s="72"/>
      <c r="AKD188" s="72"/>
      <c r="AKE188" s="72"/>
      <c r="AKF188" s="72"/>
      <c r="AKG188" s="72"/>
      <c r="AKH188" s="72"/>
      <c r="AKI188" s="72"/>
      <c r="AKJ188" s="72"/>
      <c r="AKK188" s="72"/>
      <c r="AKL188" s="72"/>
      <c r="AKM188" s="72"/>
      <c r="AKN188" s="72"/>
      <c r="AKO188" s="72"/>
      <c r="AKP188" s="72"/>
      <c r="AKQ188" s="72"/>
      <c r="AKR188" s="72"/>
      <c r="AKS188" s="72"/>
      <c r="AKT188" s="72"/>
      <c r="AKU188" s="72"/>
      <c r="AKV188" s="72"/>
      <c r="AKW188" s="72"/>
      <c r="AKX188" s="72"/>
      <c r="AKY188" s="72"/>
      <c r="AKZ188" s="72"/>
      <c r="ALA188" s="72"/>
      <c r="ALB188" s="72"/>
      <c r="ALC188" s="72"/>
      <c r="ALD188" s="72"/>
      <c r="ALE188" s="72"/>
      <c r="ALF188" s="72"/>
      <c r="ALG188" s="72"/>
      <c r="ALH188" s="72"/>
      <c r="ALI188" s="72"/>
      <c r="ALJ188" s="72"/>
      <c r="ALK188" s="72"/>
      <c r="ALL188" s="72"/>
      <c r="ALM188" s="72"/>
      <c r="ALN188" s="72"/>
      <c r="ALO188" s="72"/>
      <c r="ALP188" s="72"/>
      <c r="ALQ188" s="72"/>
      <c r="ALR188" s="72"/>
      <c r="ALS188" s="72"/>
      <c r="ALT188" s="72"/>
      <c r="ALU188" s="72"/>
      <c r="ALV188" s="72"/>
      <c r="ALW188" s="72"/>
      <c r="ALX188" s="72"/>
      <c r="ALY188" s="72"/>
      <c r="ALZ188" s="72"/>
      <c r="AMA188" s="72"/>
      <c r="AMB188" s="72"/>
      <c r="AMC188" s="72"/>
      <c r="AMD188" s="72"/>
      <c r="AME188" s="72"/>
      <c r="AMF188" s="72"/>
      <c r="AMG188" s="72"/>
      <c r="AMH188" s="72"/>
      <c r="AMI188" s="72"/>
      <c r="AMJ188" s="72"/>
    </row>
    <row r="189" spans="1:1024">
      <c r="C189" s="49">
        <f t="shared" si="17"/>
        <v>470</v>
      </c>
      <c r="D189" s="38" t="s">
        <v>238</v>
      </c>
      <c r="E189" s="51">
        <f t="shared" si="20"/>
        <v>10</v>
      </c>
      <c r="F189" s="39">
        <f t="shared" si="18"/>
        <v>48694</v>
      </c>
      <c r="G189" s="83" t="str">
        <f t="shared" si="19"/>
        <v>2017512</v>
      </c>
      <c r="H189" s="86">
        <v>0</v>
      </c>
      <c r="I189" s="83"/>
      <c r="J189" s="83"/>
      <c r="K189" s="83"/>
      <c r="L189" s="86" t="s">
        <v>21</v>
      </c>
      <c r="M189" s="83">
        <v>2017</v>
      </c>
      <c r="N189" s="83">
        <v>5</v>
      </c>
      <c r="O189" s="83">
        <v>12</v>
      </c>
      <c r="P189" s="83">
        <v>13</v>
      </c>
      <c r="Q189" s="83">
        <v>31</v>
      </c>
      <c r="R189" s="83">
        <v>34</v>
      </c>
      <c r="S189" s="83">
        <v>810</v>
      </c>
      <c r="T189" s="86">
        <v>1</v>
      </c>
      <c r="U189" s="86" t="s">
        <v>1</v>
      </c>
      <c r="V189" s="86" t="s">
        <v>2</v>
      </c>
      <c r="W189" s="86"/>
    </row>
    <row r="190" spans="1:1024">
      <c r="C190" s="49">
        <f t="shared" si="17"/>
        <v>470</v>
      </c>
      <c r="D190" s="38" t="s">
        <v>238</v>
      </c>
      <c r="E190" s="51">
        <f t="shared" si="20"/>
        <v>10</v>
      </c>
      <c r="F190" s="39">
        <f t="shared" si="18"/>
        <v>48694</v>
      </c>
      <c r="G190" s="87" t="str">
        <f t="shared" si="19"/>
        <v>2017512</v>
      </c>
      <c r="H190" s="86">
        <v>0</v>
      </c>
      <c r="I190" s="87"/>
      <c r="J190" s="87"/>
      <c r="K190" s="87"/>
      <c r="L190" s="86" t="s">
        <v>21</v>
      </c>
      <c r="M190" s="86">
        <v>2017</v>
      </c>
      <c r="N190" s="86">
        <v>5</v>
      </c>
      <c r="O190" s="86">
        <v>12</v>
      </c>
      <c r="P190" s="86">
        <v>13</v>
      </c>
      <c r="Q190" s="86">
        <v>31</v>
      </c>
      <c r="R190" s="86">
        <v>34</v>
      </c>
      <c r="S190" s="86">
        <v>818</v>
      </c>
      <c r="T190" s="86">
        <v>1</v>
      </c>
      <c r="U190" s="86" t="s">
        <v>1</v>
      </c>
      <c r="V190" s="86" t="s">
        <v>2</v>
      </c>
      <c r="W190" s="86"/>
    </row>
    <row r="191" spans="1:1024">
      <c r="C191" s="49">
        <f t="shared" si="17"/>
        <v>470</v>
      </c>
      <c r="D191" s="38" t="s">
        <v>238</v>
      </c>
      <c r="E191" s="51">
        <f t="shared" si="20"/>
        <v>10</v>
      </c>
      <c r="F191" s="39">
        <f t="shared" si="18"/>
        <v>48694</v>
      </c>
      <c r="G191" s="39" t="str">
        <f t="shared" si="19"/>
        <v>2017512</v>
      </c>
      <c r="H191" s="39">
        <v>0</v>
      </c>
      <c r="L191" s="39" t="s">
        <v>21</v>
      </c>
      <c r="M191" s="39">
        <v>2017</v>
      </c>
      <c r="N191" s="39">
        <v>5</v>
      </c>
      <c r="O191" s="39">
        <v>12</v>
      </c>
      <c r="P191" s="39">
        <v>13</v>
      </c>
      <c r="Q191" s="39">
        <v>31</v>
      </c>
      <c r="R191" s="39">
        <v>34</v>
      </c>
      <c r="S191" s="39">
        <v>828</v>
      </c>
      <c r="T191" s="39">
        <v>1</v>
      </c>
      <c r="U191" s="39" t="s">
        <v>1</v>
      </c>
      <c r="V191" s="39" t="s">
        <v>2</v>
      </c>
    </row>
    <row r="192" spans="1:1024">
      <c r="C192" s="49">
        <f t="shared" si="17"/>
        <v>470</v>
      </c>
      <c r="D192" s="38" t="s">
        <v>238</v>
      </c>
      <c r="E192" s="51">
        <f t="shared" si="20"/>
        <v>10</v>
      </c>
      <c r="F192" s="39">
        <f t="shared" si="18"/>
        <v>48694</v>
      </c>
      <c r="G192" s="39" t="str">
        <f t="shared" si="19"/>
        <v>2017512</v>
      </c>
      <c r="H192" s="39">
        <v>0</v>
      </c>
      <c r="L192" s="39" t="s">
        <v>21</v>
      </c>
      <c r="M192" s="39">
        <v>2017</v>
      </c>
      <c r="N192" s="39">
        <v>5</v>
      </c>
      <c r="O192" s="39">
        <v>12</v>
      </c>
      <c r="P192" s="39">
        <v>13</v>
      </c>
      <c r="Q192" s="39">
        <v>31</v>
      </c>
      <c r="R192" s="39">
        <v>34</v>
      </c>
      <c r="S192" s="39">
        <v>838</v>
      </c>
      <c r="T192" s="39">
        <v>1</v>
      </c>
      <c r="U192" s="39" t="s">
        <v>1</v>
      </c>
      <c r="V192" s="39" t="s">
        <v>2</v>
      </c>
    </row>
    <row r="193" spans="1:1024">
      <c r="A193" s="69"/>
      <c r="B193" s="69"/>
      <c r="C193" s="49">
        <f t="shared" si="17"/>
        <v>480</v>
      </c>
      <c r="D193" s="70" t="s">
        <v>239</v>
      </c>
      <c r="E193" s="51">
        <f t="shared" si="20"/>
        <v>10</v>
      </c>
      <c r="F193" s="71">
        <f t="shared" si="18"/>
        <v>48789</v>
      </c>
      <c r="G193" s="71" t="str">
        <f t="shared" si="19"/>
        <v>2017512</v>
      </c>
      <c r="H193" s="71">
        <v>158</v>
      </c>
      <c r="I193" s="71"/>
      <c r="J193" s="71"/>
      <c r="K193" s="71"/>
      <c r="L193" s="71" t="s">
        <v>17</v>
      </c>
      <c r="M193" s="71">
        <v>2017</v>
      </c>
      <c r="N193" s="71">
        <v>5</v>
      </c>
      <c r="O193" s="71">
        <v>12</v>
      </c>
      <c r="P193" s="71">
        <v>13</v>
      </c>
      <c r="Q193" s="71">
        <v>33</v>
      </c>
      <c r="R193" s="71">
        <v>9</v>
      </c>
      <c r="S193" s="71">
        <v>264</v>
      </c>
      <c r="T193" s="71">
        <v>1</v>
      </c>
      <c r="U193" s="71" t="s">
        <v>1</v>
      </c>
      <c r="V193" s="71" t="s">
        <v>2</v>
      </c>
      <c r="W193" s="71"/>
      <c r="X193" s="72" t="s">
        <v>237</v>
      </c>
      <c r="WK193" s="72"/>
      <c r="WL193" s="72"/>
      <c r="WM193" s="72"/>
      <c r="WN193" s="72"/>
      <c r="WO193" s="72"/>
      <c r="WP193" s="72"/>
      <c r="WQ193" s="72"/>
      <c r="WR193" s="72"/>
      <c r="WS193" s="72"/>
      <c r="WT193" s="72"/>
      <c r="WU193" s="72"/>
      <c r="WV193" s="72"/>
      <c r="WW193" s="72"/>
      <c r="WX193" s="72"/>
      <c r="WY193" s="72"/>
      <c r="WZ193" s="72"/>
      <c r="XA193" s="72"/>
      <c r="XB193" s="72"/>
      <c r="XC193" s="72"/>
      <c r="XD193" s="72"/>
      <c r="XE193" s="72"/>
      <c r="XF193" s="72"/>
      <c r="XG193" s="72"/>
      <c r="XH193" s="72"/>
      <c r="XI193" s="72"/>
      <c r="XJ193" s="72"/>
      <c r="XK193" s="72"/>
      <c r="XL193" s="72"/>
      <c r="XM193" s="72"/>
      <c r="XN193" s="72"/>
      <c r="XO193" s="72"/>
      <c r="XP193" s="72"/>
      <c r="XQ193" s="72"/>
      <c r="XR193" s="72"/>
      <c r="XS193" s="72"/>
      <c r="XT193" s="72"/>
      <c r="XU193" s="72"/>
      <c r="XV193" s="72"/>
      <c r="XW193" s="72"/>
      <c r="XX193" s="72"/>
      <c r="XY193" s="72"/>
      <c r="XZ193" s="72"/>
      <c r="YA193" s="72"/>
      <c r="YB193" s="72"/>
      <c r="YC193" s="72"/>
      <c r="YD193" s="72"/>
      <c r="YE193" s="72"/>
      <c r="YF193" s="72"/>
      <c r="YG193" s="72"/>
      <c r="YH193" s="72"/>
      <c r="YI193" s="72"/>
      <c r="YJ193" s="72"/>
      <c r="YK193" s="72"/>
      <c r="YL193" s="72"/>
      <c r="YM193" s="72"/>
      <c r="YN193" s="72"/>
      <c r="YO193" s="72"/>
      <c r="YP193" s="72"/>
      <c r="YQ193" s="72"/>
      <c r="YR193" s="72"/>
      <c r="YS193" s="72"/>
      <c r="YT193" s="72"/>
      <c r="YU193" s="72"/>
      <c r="YV193" s="72"/>
      <c r="YW193" s="72"/>
      <c r="YX193" s="72"/>
      <c r="YY193" s="72"/>
      <c r="YZ193" s="72"/>
      <c r="ZA193" s="72"/>
      <c r="ZB193" s="72"/>
      <c r="ZC193" s="72"/>
      <c r="ZD193" s="72"/>
      <c r="ZE193" s="72"/>
      <c r="ZF193" s="72"/>
      <c r="ZG193" s="72"/>
      <c r="ZH193" s="72"/>
      <c r="ZI193" s="72"/>
      <c r="ZJ193" s="72"/>
      <c r="ZK193" s="72"/>
      <c r="ZL193" s="72"/>
      <c r="ZM193" s="72"/>
      <c r="ZN193" s="72"/>
      <c r="ZO193" s="72"/>
      <c r="ZP193" s="72"/>
      <c r="ZQ193" s="72"/>
      <c r="ZR193" s="72"/>
      <c r="ZS193" s="72"/>
      <c r="ZT193" s="72"/>
      <c r="ZU193" s="72"/>
      <c r="ZV193" s="72"/>
      <c r="ZW193" s="72"/>
      <c r="ZX193" s="72"/>
      <c r="ZY193" s="72"/>
      <c r="ZZ193" s="72"/>
      <c r="AAA193" s="72"/>
      <c r="AAB193" s="72"/>
      <c r="AAC193" s="72"/>
      <c r="AAD193" s="72"/>
      <c r="AAE193" s="72"/>
      <c r="AAF193" s="72"/>
      <c r="AAG193" s="72"/>
      <c r="AAH193" s="72"/>
      <c r="AAI193" s="72"/>
      <c r="AAJ193" s="72"/>
      <c r="AAK193" s="72"/>
      <c r="AAL193" s="72"/>
      <c r="AAM193" s="72"/>
      <c r="AAN193" s="72"/>
      <c r="AAO193" s="72"/>
      <c r="AAP193" s="72"/>
      <c r="AAQ193" s="72"/>
      <c r="AAR193" s="72"/>
      <c r="AAS193" s="72"/>
      <c r="AAT193" s="72"/>
      <c r="AAU193" s="72"/>
      <c r="AAV193" s="72"/>
      <c r="AAW193" s="72"/>
      <c r="AAX193" s="72"/>
      <c r="AAY193" s="72"/>
      <c r="AAZ193" s="72"/>
      <c r="ABA193" s="72"/>
      <c r="ABB193" s="72"/>
      <c r="ABC193" s="72"/>
      <c r="ABD193" s="72"/>
      <c r="ABE193" s="72"/>
      <c r="ABF193" s="72"/>
      <c r="ABG193" s="72"/>
      <c r="ABH193" s="72"/>
      <c r="ABI193" s="72"/>
      <c r="ABJ193" s="72"/>
      <c r="ABK193" s="72"/>
      <c r="ABL193" s="72"/>
      <c r="ABM193" s="72"/>
      <c r="ABN193" s="72"/>
      <c r="ABO193" s="72"/>
      <c r="ABP193" s="72"/>
      <c r="ABQ193" s="72"/>
      <c r="ABR193" s="72"/>
      <c r="ABS193" s="72"/>
      <c r="ABT193" s="72"/>
      <c r="ABU193" s="72"/>
      <c r="ABV193" s="72"/>
      <c r="ABW193" s="72"/>
      <c r="ABX193" s="72"/>
      <c r="ABY193" s="72"/>
      <c r="ABZ193" s="72"/>
      <c r="ACA193" s="72"/>
      <c r="ACB193" s="72"/>
      <c r="ACC193" s="72"/>
      <c r="ACD193" s="72"/>
      <c r="ACE193" s="72"/>
      <c r="ACF193" s="72"/>
      <c r="ACG193" s="72"/>
      <c r="ACH193" s="72"/>
      <c r="ACI193" s="72"/>
      <c r="ACJ193" s="72"/>
      <c r="ACK193" s="72"/>
      <c r="ACL193" s="72"/>
      <c r="ACM193" s="72"/>
      <c r="ACN193" s="72"/>
      <c r="ACO193" s="72"/>
      <c r="ACP193" s="72"/>
      <c r="ACQ193" s="72"/>
      <c r="ACR193" s="72"/>
      <c r="ACS193" s="72"/>
      <c r="ACT193" s="72"/>
      <c r="ACU193" s="72"/>
      <c r="ACV193" s="72"/>
      <c r="ACW193" s="72"/>
      <c r="ACX193" s="72"/>
      <c r="ACY193" s="72"/>
      <c r="ACZ193" s="72"/>
      <c r="ADA193" s="72"/>
      <c r="ADB193" s="72"/>
      <c r="ADC193" s="72"/>
      <c r="ADD193" s="72"/>
      <c r="ADE193" s="72"/>
      <c r="ADF193" s="72"/>
      <c r="ADG193" s="72"/>
      <c r="ADH193" s="72"/>
      <c r="ADI193" s="72"/>
      <c r="ADJ193" s="72"/>
      <c r="ADK193" s="72"/>
      <c r="ADL193" s="72"/>
      <c r="ADM193" s="72"/>
      <c r="ADN193" s="72"/>
      <c r="ADO193" s="72"/>
      <c r="ADP193" s="72"/>
      <c r="ADQ193" s="72"/>
      <c r="ADR193" s="72"/>
      <c r="ADS193" s="72"/>
      <c r="ADT193" s="72"/>
      <c r="ADU193" s="72"/>
      <c r="ADV193" s="72"/>
      <c r="ADW193" s="72"/>
      <c r="ADX193" s="72"/>
      <c r="ADY193" s="72"/>
      <c r="ADZ193" s="72"/>
      <c r="AEA193" s="72"/>
      <c r="AEB193" s="72"/>
      <c r="AEC193" s="72"/>
      <c r="AED193" s="72"/>
      <c r="AEE193" s="72"/>
      <c r="AEF193" s="72"/>
      <c r="AEG193" s="72"/>
      <c r="AEH193" s="72"/>
      <c r="AEI193" s="72"/>
      <c r="AEJ193" s="72"/>
      <c r="AEK193" s="72"/>
      <c r="AEL193" s="72"/>
      <c r="AEM193" s="72"/>
      <c r="AEN193" s="72"/>
      <c r="AEO193" s="72"/>
      <c r="AEP193" s="72"/>
      <c r="AEQ193" s="72"/>
      <c r="AER193" s="72"/>
      <c r="AES193" s="72"/>
      <c r="AET193" s="72"/>
      <c r="AEU193" s="72"/>
      <c r="AEV193" s="72"/>
      <c r="AEW193" s="72"/>
      <c r="AEX193" s="72"/>
      <c r="AEY193" s="72"/>
      <c r="AEZ193" s="72"/>
      <c r="AFA193" s="72"/>
      <c r="AFB193" s="72"/>
      <c r="AFC193" s="72"/>
      <c r="AFD193" s="72"/>
      <c r="AFE193" s="72"/>
      <c r="AFF193" s="72"/>
      <c r="AFG193" s="72"/>
      <c r="AFH193" s="72"/>
      <c r="AFI193" s="72"/>
      <c r="AFJ193" s="72"/>
      <c r="AFK193" s="72"/>
      <c r="AFL193" s="72"/>
      <c r="AFM193" s="72"/>
      <c r="AFN193" s="72"/>
      <c r="AFO193" s="72"/>
      <c r="AFP193" s="72"/>
      <c r="AFQ193" s="72"/>
      <c r="AFR193" s="72"/>
      <c r="AFS193" s="72"/>
      <c r="AFT193" s="72"/>
      <c r="AFU193" s="72"/>
      <c r="AFV193" s="72"/>
      <c r="AFW193" s="72"/>
      <c r="AFX193" s="72"/>
      <c r="AFY193" s="72"/>
      <c r="AFZ193" s="72"/>
      <c r="AGA193" s="72"/>
      <c r="AGB193" s="72"/>
      <c r="AGC193" s="72"/>
      <c r="AGD193" s="72"/>
      <c r="AGE193" s="72"/>
      <c r="AGF193" s="72"/>
      <c r="AGG193" s="72"/>
      <c r="AGH193" s="72"/>
      <c r="AGI193" s="72"/>
      <c r="AGJ193" s="72"/>
      <c r="AGK193" s="72"/>
      <c r="AGL193" s="72"/>
      <c r="AGM193" s="72"/>
      <c r="AGN193" s="72"/>
      <c r="AGO193" s="72"/>
      <c r="AGP193" s="72"/>
      <c r="AGQ193" s="72"/>
      <c r="AGR193" s="72"/>
      <c r="AGS193" s="72"/>
      <c r="AGT193" s="72"/>
      <c r="AGU193" s="72"/>
      <c r="AGV193" s="72"/>
      <c r="AGW193" s="72"/>
      <c r="AGX193" s="72"/>
      <c r="AGY193" s="72"/>
      <c r="AGZ193" s="72"/>
      <c r="AHA193" s="72"/>
      <c r="AHB193" s="72"/>
      <c r="AHC193" s="72"/>
      <c r="AHD193" s="72"/>
      <c r="AHE193" s="72"/>
      <c r="AHF193" s="72"/>
      <c r="AHG193" s="72"/>
      <c r="AHH193" s="72"/>
      <c r="AHI193" s="72"/>
      <c r="AHJ193" s="72"/>
      <c r="AHK193" s="72"/>
      <c r="AHL193" s="72"/>
      <c r="AHM193" s="72"/>
      <c r="AHN193" s="72"/>
      <c r="AHO193" s="72"/>
      <c r="AHP193" s="72"/>
      <c r="AHQ193" s="72"/>
      <c r="AHR193" s="72"/>
      <c r="AHS193" s="72"/>
      <c r="AHT193" s="72"/>
      <c r="AHU193" s="72"/>
      <c r="AHV193" s="72"/>
      <c r="AHW193" s="72"/>
      <c r="AHX193" s="72"/>
      <c r="AHY193" s="72"/>
      <c r="AHZ193" s="72"/>
      <c r="AIA193" s="72"/>
      <c r="AIB193" s="72"/>
      <c r="AIC193" s="72"/>
      <c r="AID193" s="72"/>
      <c r="AIE193" s="72"/>
      <c r="AIF193" s="72"/>
      <c r="AIG193" s="72"/>
      <c r="AIH193" s="72"/>
      <c r="AII193" s="72"/>
      <c r="AIJ193" s="72"/>
      <c r="AIK193" s="72"/>
      <c r="AIL193" s="72"/>
      <c r="AIM193" s="72"/>
      <c r="AIN193" s="72"/>
      <c r="AIO193" s="72"/>
      <c r="AIP193" s="72"/>
      <c r="AIQ193" s="72"/>
      <c r="AIR193" s="72"/>
      <c r="AIS193" s="72"/>
      <c r="AIT193" s="72"/>
      <c r="AIU193" s="72"/>
      <c r="AIV193" s="72"/>
      <c r="AIW193" s="72"/>
      <c r="AIX193" s="72"/>
      <c r="AIY193" s="72"/>
      <c r="AIZ193" s="72"/>
      <c r="AJA193" s="72"/>
      <c r="AJB193" s="72"/>
      <c r="AJC193" s="72"/>
      <c r="AJD193" s="72"/>
      <c r="AJE193" s="72"/>
      <c r="AJF193" s="72"/>
      <c r="AJG193" s="72"/>
      <c r="AJH193" s="72"/>
      <c r="AJI193" s="72"/>
      <c r="AJJ193" s="72"/>
      <c r="AJK193" s="72"/>
      <c r="AJL193" s="72"/>
      <c r="AJM193" s="72"/>
      <c r="AJN193" s="72"/>
      <c r="AJO193" s="72"/>
      <c r="AJP193" s="72"/>
      <c r="AJQ193" s="72"/>
      <c r="AJR193" s="72"/>
      <c r="AJS193" s="72"/>
      <c r="AJT193" s="72"/>
      <c r="AJU193" s="72"/>
      <c r="AJV193" s="72"/>
      <c r="AJW193" s="72"/>
      <c r="AJX193" s="72"/>
      <c r="AJY193" s="72"/>
      <c r="AJZ193" s="72"/>
      <c r="AKA193" s="72"/>
      <c r="AKB193" s="72"/>
      <c r="AKC193" s="72"/>
      <c r="AKD193" s="72"/>
      <c r="AKE193" s="72"/>
      <c r="AKF193" s="72"/>
      <c r="AKG193" s="72"/>
      <c r="AKH193" s="72"/>
      <c r="AKI193" s="72"/>
      <c r="AKJ193" s="72"/>
      <c r="AKK193" s="72"/>
      <c r="AKL193" s="72"/>
      <c r="AKM193" s="72"/>
      <c r="AKN193" s="72"/>
      <c r="AKO193" s="72"/>
      <c r="AKP193" s="72"/>
      <c r="AKQ193" s="72"/>
      <c r="AKR193" s="72"/>
      <c r="AKS193" s="72"/>
      <c r="AKT193" s="72"/>
      <c r="AKU193" s="72"/>
      <c r="AKV193" s="72"/>
      <c r="AKW193" s="72"/>
      <c r="AKX193" s="72"/>
      <c r="AKY193" s="72"/>
      <c r="AKZ193" s="72"/>
      <c r="ALA193" s="72"/>
      <c r="ALB193" s="72"/>
      <c r="ALC193" s="72"/>
      <c r="ALD193" s="72"/>
      <c r="ALE193" s="72"/>
      <c r="ALF193" s="72"/>
      <c r="ALG193" s="72"/>
      <c r="ALH193" s="72"/>
      <c r="ALI193" s="72"/>
      <c r="ALJ193" s="72"/>
      <c r="ALK193" s="72"/>
      <c r="ALL193" s="72"/>
      <c r="ALM193" s="72"/>
      <c r="ALN193" s="72"/>
      <c r="ALO193" s="72"/>
      <c r="ALP193" s="72"/>
      <c r="ALQ193" s="72"/>
      <c r="ALR193" s="72"/>
      <c r="ALS193" s="72"/>
      <c r="ALT193" s="72"/>
      <c r="ALU193" s="72"/>
      <c r="ALV193" s="72"/>
      <c r="ALW193" s="72"/>
      <c r="ALX193" s="72"/>
      <c r="ALY193" s="72"/>
      <c r="ALZ193" s="72"/>
      <c r="AMA193" s="72"/>
      <c r="AMB193" s="72"/>
      <c r="AMC193" s="72"/>
      <c r="AMD193" s="72"/>
      <c r="AME193" s="72"/>
      <c r="AMF193" s="72"/>
      <c r="AMG193" s="72"/>
      <c r="AMH193" s="72"/>
      <c r="AMI193" s="72"/>
      <c r="AMJ193" s="72"/>
    </row>
    <row r="194" spans="1:1024">
      <c r="C194" s="49">
        <f t="shared" si="17"/>
        <v>490</v>
      </c>
      <c r="D194" s="80" t="s">
        <v>240</v>
      </c>
      <c r="E194" s="51">
        <f t="shared" si="20"/>
        <v>10</v>
      </c>
      <c r="F194" s="53">
        <f t="shared" si="18"/>
        <v>66156</v>
      </c>
      <c r="G194" s="53" t="str">
        <f t="shared" si="19"/>
        <v>2017925</v>
      </c>
      <c r="H194" s="53">
        <v>237</v>
      </c>
      <c r="I194" s="53"/>
      <c r="J194" s="53"/>
      <c r="K194" s="53"/>
      <c r="L194" s="81" t="s">
        <v>17</v>
      </c>
      <c r="M194" s="53">
        <v>2017</v>
      </c>
      <c r="N194" s="53">
        <v>9</v>
      </c>
      <c r="O194" s="53">
        <v>25</v>
      </c>
      <c r="P194" s="53">
        <v>18</v>
      </c>
      <c r="Q194" s="53">
        <v>22</v>
      </c>
      <c r="R194" s="53">
        <v>36</v>
      </c>
      <c r="S194" s="53">
        <v>164</v>
      </c>
      <c r="T194" s="53">
        <v>1</v>
      </c>
      <c r="U194" s="53" t="s">
        <v>1</v>
      </c>
      <c r="V194" s="53" t="s">
        <v>2</v>
      </c>
      <c r="W194" s="53"/>
      <c r="X194" s="54" t="s">
        <v>18</v>
      </c>
    </row>
    <row r="195" spans="1:1024">
      <c r="C195" s="49">
        <f t="shared" si="17"/>
        <v>500</v>
      </c>
      <c r="D195" s="80" t="s">
        <v>241</v>
      </c>
      <c r="E195" s="51">
        <f t="shared" si="20"/>
        <v>10</v>
      </c>
      <c r="F195" s="53">
        <f t="shared" si="18"/>
        <v>66314</v>
      </c>
      <c r="G195" s="53" t="str">
        <f t="shared" si="19"/>
        <v>2017925</v>
      </c>
      <c r="H195" s="53">
        <v>103</v>
      </c>
      <c r="I195" s="53"/>
      <c r="J195" s="53"/>
      <c r="K195" s="53"/>
      <c r="L195" s="81" t="s">
        <v>17</v>
      </c>
      <c r="M195" s="53">
        <v>2017</v>
      </c>
      <c r="N195" s="53">
        <v>9</v>
      </c>
      <c r="O195" s="53">
        <v>25</v>
      </c>
      <c r="P195" s="53">
        <v>18</v>
      </c>
      <c r="Q195" s="53">
        <v>25</v>
      </c>
      <c r="R195" s="53">
        <v>14</v>
      </c>
      <c r="S195" s="53">
        <v>997</v>
      </c>
      <c r="T195" s="53">
        <v>1</v>
      </c>
      <c r="U195" s="53" t="s">
        <v>1</v>
      </c>
      <c r="V195" s="53" t="s">
        <v>2</v>
      </c>
      <c r="W195" s="53"/>
      <c r="X195" s="54" t="s">
        <v>19</v>
      </c>
    </row>
    <row r="196" spans="1:1024">
      <c r="C196" s="49">
        <f t="shared" si="17"/>
        <v>510</v>
      </c>
      <c r="D196" s="80"/>
      <c r="E196" s="51">
        <f t="shared" si="20"/>
        <v>10</v>
      </c>
      <c r="F196" s="53">
        <f t="shared" si="18"/>
        <v>66478</v>
      </c>
      <c r="G196" s="53" t="str">
        <f t="shared" si="19"/>
        <v>2017925</v>
      </c>
      <c r="H196" s="53">
        <v>584</v>
      </c>
      <c r="I196" s="53"/>
      <c r="J196" s="53"/>
      <c r="K196" s="53"/>
      <c r="L196" s="53" t="s">
        <v>17</v>
      </c>
      <c r="M196" s="53">
        <v>2017</v>
      </c>
      <c r="N196" s="53">
        <v>9</v>
      </c>
      <c r="O196" s="53">
        <v>25</v>
      </c>
      <c r="P196" s="53">
        <v>18</v>
      </c>
      <c r="Q196" s="53">
        <v>27</v>
      </c>
      <c r="R196" s="53">
        <v>58</v>
      </c>
      <c r="S196" s="53">
        <v>905</v>
      </c>
      <c r="T196" s="53">
        <v>1</v>
      </c>
      <c r="U196" s="53" t="s">
        <v>1</v>
      </c>
      <c r="V196" s="53" t="s">
        <v>2</v>
      </c>
      <c r="W196" s="53"/>
      <c r="X196" s="54" t="s">
        <v>20</v>
      </c>
    </row>
    <row r="197" spans="1:1024">
      <c r="C197" s="49">
        <f t="shared" si="17"/>
        <v>520</v>
      </c>
      <c r="E197" s="51">
        <f t="shared" si="20"/>
        <v>10</v>
      </c>
      <c r="F197" s="39">
        <f t="shared" si="18"/>
        <v>66479</v>
      </c>
      <c r="G197" s="39" t="str">
        <f t="shared" si="19"/>
        <v>2017925</v>
      </c>
      <c r="H197" s="39">
        <v>0</v>
      </c>
      <c r="L197" s="79" t="s">
        <v>21</v>
      </c>
      <c r="M197" s="39">
        <v>2017</v>
      </c>
      <c r="N197" s="39">
        <v>9</v>
      </c>
      <c r="O197" s="39">
        <v>25</v>
      </c>
      <c r="P197" s="39">
        <v>18</v>
      </c>
      <c r="Q197" s="39">
        <v>27</v>
      </c>
      <c r="R197" s="39">
        <v>59</v>
      </c>
      <c r="S197" s="39">
        <v>153</v>
      </c>
      <c r="T197" s="39">
        <v>1</v>
      </c>
      <c r="U197" s="39" t="s">
        <v>1</v>
      </c>
      <c r="V197" s="39" t="s">
        <v>2</v>
      </c>
    </row>
    <row r="198" spans="1:1024">
      <c r="C198" s="49">
        <f t="shared" si="17"/>
        <v>520</v>
      </c>
      <c r="E198" s="51">
        <f t="shared" si="20"/>
        <v>10</v>
      </c>
      <c r="F198" s="39">
        <f t="shared" si="18"/>
        <v>66479</v>
      </c>
      <c r="G198" s="39" t="str">
        <f t="shared" si="19"/>
        <v>2017925</v>
      </c>
      <c r="H198" s="39">
        <v>0</v>
      </c>
      <c r="L198" s="79" t="s">
        <v>21</v>
      </c>
      <c r="M198" s="39">
        <v>2017</v>
      </c>
      <c r="N198" s="39">
        <v>9</v>
      </c>
      <c r="O198" s="39">
        <v>25</v>
      </c>
      <c r="P198" s="39">
        <v>18</v>
      </c>
      <c r="Q198" s="39">
        <v>27</v>
      </c>
      <c r="R198" s="39">
        <v>59</v>
      </c>
      <c r="S198" s="39">
        <v>170</v>
      </c>
      <c r="T198" s="39">
        <v>1</v>
      </c>
      <c r="U198" s="39" t="s">
        <v>1</v>
      </c>
      <c r="V198" s="39" t="s">
        <v>2</v>
      </c>
    </row>
    <row r="199" spans="1:1024">
      <c r="C199" s="49">
        <f t="shared" si="17"/>
        <v>520</v>
      </c>
      <c r="E199" s="51">
        <f t="shared" si="20"/>
        <v>10</v>
      </c>
      <c r="F199" s="39">
        <f t="shared" si="18"/>
        <v>66479</v>
      </c>
      <c r="G199" s="39" t="str">
        <f t="shared" si="19"/>
        <v>2017925</v>
      </c>
      <c r="H199" s="39">
        <v>0</v>
      </c>
      <c r="L199" s="79" t="s">
        <v>21</v>
      </c>
      <c r="M199" s="39">
        <v>2017</v>
      </c>
      <c r="N199" s="39">
        <v>9</v>
      </c>
      <c r="O199" s="39">
        <v>25</v>
      </c>
      <c r="P199" s="39">
        <v>18</v>
      </c>
      <c r="Q199" s="39">
        <v>27</v>
      </c>
      <c r="R199" s="39">
        <v>59</v>
      </c>
      <c r="S199" s="39">
        <v>177</v>
      </c>
      <c r="T199" s="39">
        <v>1</v>
      </c>
      <c r="U199" s="39" t="s">
        <v>1</v>
      </c>
      <c r="V199" s="39" t="s">
        <v>2</v>
      </c>
    </row>
    <row r="200" spans="1:1024">
      <c r="C200" s="49">
        <f t="shared" si="17"/>
        <v>520</v>
      </c>
      <c r="E200" s="51">
        <f t="shared" si="20"/>
        <v>10</v>
      </c>
      <c r="F200" s="39">
        <f t="shared" ref="F200:F231" si="21">R200+(Q200*60)+(P200*3600)</f>
        <v>66479</v>
      </c>
      <c r="G200" s="39" t="str">
        <f t="shared" ref="G200:G231" si="22">CONCATENATE(M200,N200,O200)</f>
        <v>2017925</v>
      </c>
      <c r="H200" s="39">
        <v>0</v>
      </c>
      <c r="L200" s="79" t="s">
        <v>21</v>
      </c>
      <c r="M200" s="39">
        <v>2017</v>
      </c>
      <c r="N200" s="39">
        <v>9</v>
      </c>
      <c r="O200" s="39">
        <v>25</v>
      </c>
      <c r="P200" s="39">
        <v>18</v>
      </c>
      <c r="Q200" s="39">
        <v>27</v>
      </c>
      <c r="R200" s="39">
        <v>59</v>
      </c>
      <c r="S200" s="39">
        <v>200</v>
      </c>
      <c r="T200" s="39">
        <v>1</v>
      </c>
      <c r="U200" s="39" t="s">
        <v>1</v>
      </c>
      <c r="V200" s="39" t="s">
        <v>2</v>
      </c>
    </row>
    <row r="201" spans="1:1024">
      <c r="C201" s="49">
        <f t="shared" si="17"/>
        <v>520</v>
      </c>
      <c r="E201" s="51">
        <f t="shared" ref="E201:E232" si="23">IF(C200=C201,IF(AND(L201&lt;&gt;"M",L201&lt;&gt;"m-up"),E200+10,E200),10)</f>
        <v>10</v>
      </c>
      <c r="F201" s="39">
        <f t="shared" si="21"/>
        <v>66479</v>
      </c>
      <c r="G201" s="39" t="str">
        <f t="shared" si="22"/>
        <v>2017925</v>
      </c>
      <c r="H201" s="39">
        <v>0</v>
      </c>
      <c r="L201" s="79" t="s">
        <v>21</v>
      </c>
      <c r="M201" s="39">
        <v>2017</v>
      </c>
      <c r="N201" s="39">
        <v>9</v>
      </c>
      <c r="O201" s="39">
        <v>25</v>
      </c>
      <c r="P201" s="39">
        <v>18</v>
      </c>
      <c r="Q201" s="39">
        <v>27</v>
      </c>
      <c r="R201" s="39">
        <v>59</v>
      </c>
      <c r="S201" s="39">
        <v>213</v>
      </c>
      <c r="T201" s="39">
        <v>1</v>
      </c>
      <c r="U201" s="39" t="s">
        <v>1</v>
      </c>
      <c r="V201" s="39" t="s">
        <v>2</v>
      </c>
    </row>
    <row r="202" spans="1:1024">
      <c r="C202" s="49">
        <f t="shared" ref="C202:C265" si="24">IF(F202=F201,C201,IF(F202=(F201+10),C201,(C201+10)))</f>
        <v>520</v>
      </c>
      <c r="E202" s="51">
        <f t="shared" si="23"/>
        <v>10</v>
      </c>
      <c r="F202" s="39">
        <f t="shared" si="21"/>
        <v>66479</v>
      </c>
      <c r="G202" s="39" t="str">
        <f t="shared" si="22"/>
        <v>2017925</v>
      </c>
      <c r="H202" s="39">
        <v>0</v>
      </c>
      <c r="L202" s="79" t="s">
        <v>21</v>
      </c>
      <c r="M202" s="39">
        <v>2017</v>
      </c>
      <c r="N202" s="39">
        <v>9</v>
      </c>
      <c r="O202" s="39">
        <v>25</v>
      </c>
      <c r="P202" s="39">
        <v>18</v>
      </c>
      <c r="Q202" s="39">
        <v>27</v>
      </c>
      <c r="R202" s="39">
        <v>59</v>
      </c>
      <c r="S202" s="39">
        <v>225</v>
      </c>
      <c r="T202" s="39">
        <v>1</v>
      </c>
      <c r="U202" s="39" t="s">
        <v>1</v>
      </c>
      <c r="V202" s="39" t="s">
        <v>2</v>
      </c>
    </row>
    <row r="203" spans="1:1024">
      <c r="C203" s="49">
        <f t="shared" si="24"/>
        <v>520</v>
      </c>
      <c r="E203" s="51">
        <f t="shared" si="23"/>
        <v>10</v>
      </c>
      <c r="F203" s="39">
        <f t="shared" si="21"/>
        <v>66479</v>
      </c>
      <c r="G203" s="83" t="str">
        <f t="shared" si="22"/>
        <v>2017925</v>
      </c>
      <c r="H203" s="83">
        <v>0</v>
      </c>
      <c r="I203" s="83"/>
      <c r="J203" s="83"/>
      <c r="K203" s="83"/>
      <c r="L203" s="88" t="s">
        <v>21</v>
      </c>
      <c r="M203" s="83">
        <v>2017</v>
      </c>
      <c r="N203" s="83">
        <v>9</v>
      </c>
      <c r="O203" s="83">
        <v>25</v>
      </c>
      <c r="P203" s="83">
        <v>18</v>
      </c>
      <c r="Q203" s="83">
        <v>27</v>
      </c>
      <c r="R203" s="83">
        <v>59</v>
      </c>
      <c r="S203" s="83">
        <v>234</v>
      </c>
      <c r="T203" s="83">
        <v>1</v>
      </c>
      <c r="U203" s="83" t="s">
        <v>1</v>
      </c>
      <c r="V203" s="83" t="s">
        <v>2</v>
      </c>
      <c r="W203" s="83"/>
    </row>
    <row r="204" spans="1:1024">
      <c r="C204" s="49">
        <f t="shared" si="24"/>
        <v>520</v>
      </c>
      <c r="E204" s="51">
        <f t="shared" si="23"/>
        <v>10</v>
      </c>
      <c r="F204" s="39">
        <f t="shared" si="21"/>
        <v>66479</v>
      </c>
      <c r="G204" s="39" t="str">
        <f t="shared" si="22"/>
        <v>2017925</v>
      </c>
      <c r="H204" s="39">
        <v>0</v>
      </c>
      <c r="L204" s="79" t="s">
        <v>21</v>
      </c>
      <c r="M204" s="39">
        <v>2017</v>
      </c>
      <c r="N204" s="39">
        <v>9</v>
      </c>
      <c r="O204" s="39">
        <v>25</v>
      </c>
      <c r="P204" s="39">
        <v>18</v>
      </c>
      <c r="Q204" s="39">
        <v>27</v>
      </c>
      <c r="R204" s="39">
        <v>59</v>
      </c>
      <c r="S204" s="39">
        <v>238</v>
      </c>
      <c r="T204" s="39">
        <v>1</v>
      </c>
      <c r="U204" s="39" t="s">
        <v>1</v>
      </c>
      <c r="V204" s="39" t="s">
        <v>2</v>
      </c>
    </row>
    <row r="205" spans="1:1024">
      <c r="C205" s="49">
        <f t="shared" si="24"/>
        <v>520</v>
      </c>
      <c r="E205" s="51">
        <f t="shared" si="23"/>
        <v>10</v>
      </c>
      <c r="F205" s="39">
        <f t="shared" si="21"/>
        <v>66479</v>
      </c>
      <c r="G205" s="39" t="str">
        <f t="shared" si="22"/>
        <v>2017925</v>
      </c>
      <c r="H205" s="39">
        <v>0</v>
      </c>
      <c r="L205" s="79" t="s">
        <v>21</v>
      </c>
      <c r="M205" s="39">
        <v>2017</v>
      </c>
      <c r="N205" s="39">
        <v>9</v>
      </c>
      <c r="O205" s="39">
        <v>25</v>
      </c>
      <c r="P205" s="39">
        <v>18</v>
      </c>
      <c r="Q205" s="39">
        <v>27</v>
      </c>
      <c r="R205" s="39">
        <v>59</v>
      </c>
      <c r="S205" s="39">
        <v>341</v>
      </c>
      <c r="T205" s="39">
        <v>1</v>
      </c>
      <c r="U205" s="39" t="s">
        <v>1</v>
      </c>
      <c r="V205" s="39" t="s">
        <v>2</v>
      </c>
    </row>
    <row r="206" spans="1:1024">
      <c r="C206" s="49">
        <f t="shared" si="24"/>
        <v>520</v>
      </c>
      <c r="E206" s="51">
        <f t="shared" si="23"/>
        <v>10</v>
      </c>
      <c r="F206" s="39">
        <f t="shared" si="21"/>
        <v>66479</v>
      </c>
      <c r="G206" s="39" t="str">
        <f t="shared" si="22"/>
        <v>2017925</v>
      </c>
      <c r="H206" s="39">
        <v>0</v>
      </c>
      <c r="L206" s="79" t="s">
        <v>21</v>
      </c>
      <c r="M206" s="39">
        <v>2017</v>
      </c>
      <c r="N206" s="39">
        <v>9</v>
      </c>
      <c r="O206" s="39">
        <v>25</v>
      </c>
      <c r="P206" s="39">
        <v>18</v>
      </c>
      <c r="Q206" s="39">
        <v>27</v>
      </c>
      <c r="R206" s="39">
        <v>59</v>
      </c>
      <c r="S206" s="39">
        <v>356</v>
      </c>
      <c r="T206" s="39">
        <v>1</v>
      </c>
      <c r="U206" s="39" t="s">
        <v>1</v>
      </c>
      <c r="V206" s="39" t="s">
        <v>2</v>
      </c>
    </row>
    <row r="207" spans="1:1024">
      <c r="C207" s="49">
        <f t="shared" si="24"/>
        <v>520</v>
      </c>
      <c r="E207" s="51">
        <f t="shared" si="23"/>
        <v>10</v>
      </c>
      <c r="F207" s="39">
        <f t="shared" si="21"/>
        <v>66479</v>
      </c>
      <c r="G207" s="39" t="str">
        <f t="shared" si="22"/>
        <v>2017925</v>
      </c>
      <c r="H207" s="39">
        <v>0</v>
      </c>
      <c r="L207" s="79" t="s">
        <v>21</v>
      </c>
      <c r="M207" s="39">
        <v>2017</v>
      </c>
      <c r="N207" s="39">
        <v>9</v>
      </c>
      <c r="O207" s="39">
        <v>25</v>
      </c>
      <c r="P207" s="39">
        <v>18</v>
      </c>
      <c r="Q207" s="39">
        <v>27</v>
      </c>
      <c r="R207" s="39">
        <v>59</v>
      </c>
      <c r="S207" s="39">
        <v>358</v>
      </c>
      <c r="T207" s="39">
        <v>1</v>
      </c>
      <c r="U207" s="39" t="s">
        <v>1</v>
      </c>
      <c r="V207" s="39" t="s">
        <v>2</v>
      </c>
    </row>
    <row r="208" spans="1:1024">
      <c r="C208" s="49">
        <f t="shared" si="24"/>
        <v>520</v>
      </c>
      <c r="E208" s="51">
        <f t="shared" si="23"/>
        <v>10</v>
      </c>
      <c r="F208" s="39">
        <f t="shared" si="21"/>
        <v>66479</v>
      </c>
      <c r="G208" s="39" t="str">
        <f t="shared" si="22"/>
        <v>2017925</v>
      </c>
      <c r="H208" s="39">
        <v>0</v>
      </c>
      <c r="L208" s="79" t="s">
        <v>21</v>
      </c>
      <c r="M208" s="39">
        <v>2017</v>
      </c>
      <c r="N208" s="39">
        <v>9</v>
      </c>
      <c r="O208" s="39">
        <v>25</v>
      </c>
      <c r="P208" s="39">
        <v>18</v>
      </c>
      <c r="Q208" s="39">
        <v>27</v>
      </c>
      <c r="R208" s="39">
        <v>59</v>
      </c>
      <c r="S208" s="39">
        <v>392</v>
      </c>
      <c r="T208" s="39">
        <v>1</v>
      </c>
      <c r="U208" s="39" t="s">
        <v>1</v>
      </c>
      <c r="V208" s="39" t="s">
        <v>2</v>
      </c>
    </row>
    <row r="209" spans="3:24">
      <c r="C209" s="49">
        <f t="shared" si="24"/>
        <v>520</v>
      </c>
      <c r="E209" s="51">
        <f t="shared" si="23"/>
        <v>20</v>
      </c>
      <c r="F209" s="39">
        <f t="shared" si="21"/>
        <v>66479</v>
      </c>
      <c r="G209" s="39" t="str">
        <f t="shared" si="22"/>
        <v>2017925</v>
      </c>
      <c r="H209" s="39">
        <v>0</v>
      </c>
      <c r="L209" s="39" t="s">
        <v>16</v>
      </c>
      <c r="M209" s="39">
        <v>2017</v>
      </c>
      <c r="N209" s="39">
        <v>9</v>
      </c>
      <c r="O209" s="39">
        <v>25</v>
      </c>
      <c r="P209" s="39">
        <v>18</v>
      </c>
      <c r="Q209" s="39">
        <v>27</v>
      </c>
      <c r="R209" s="39">
        <v>59</v>
      </c>
      <c r="S209" s="39">
        <v>418</v>
      </c>
      <c r="T209" s="39">
        <v>1</v>
      </c>
      <c r="U209" s="39" t="s">
        <v>242</v>
      </c>
      <c r="V209" s="39" t="s">
        <v>2</v>
      </c>
    </row>
    <row r="210" spans="3:24">
      <c r="C210" s="49">
        <f t="shared" si="24"/>
        <v>530</v>
      </c>
      <c r="D210" s="80" t="s">
        <v>243</v>
      </c>
      <c r="E210" s="51">
        <f t="shared" si="23"/>
        <v>10</v>
      </c>
      <c r="F210" s="53">
        <f t="shared" si="21"/>
        <v>66728</v>
      </c>
      <c r="G210" s="53" t="str">
        <f t="shared" si="22"/>
        <v>2017925</v>
      </c>
      <c r="H210" s="53">
        <v>643</v>
      </c>
      <c r="I210" s="53"/>
      <c r="J210" s="53"/>
      <c r="K210" s="53"/>
      <c r="L210" s="81" t="s">
        <v>17</v>
      </c>
      <c r="M210" s="53">
        <v>2017</v>
      </c>
      <c r="N210" s="53">
        <v>9</v>
      </c>
      <c r="O210" s="53">
        <v>25</v>
      </c>
      <c r="P210" s="53">
        <v>18</v>
      </c>
      <c r="Q210" s="53">
        <v>32</v>
      </c>
      <c r="R210" s="53">
        <v>8</v>
      </c>
      <c r="S210" s="53">
        <v>806</v>
      </c>
      <c r="T210" s="53">
        <v>1</v>
      </c>
      <c r="U210" s="53" t="s">
        <v>1</v>
      </c>
      <c r="V210" s="53" t="s">
        <v>2</v>
      </c>
      <c r="W210" s="53"/>
      <c r="X210" s="54" t="s">
        <v>19</v>
      </c>
    </row>
    <row r="211" spans="3:24">
      <c r="C211" s="49">
        <f t="shared" si="24"/>
        <v>540</v>
      </c>
      <c r="D211" s="38" t="s">
        <v>243</v>
      </c>
      <c r="E211" s="51">
        <f t="shared" si="23"/>
        <v>10</v>
      </c>
      <c r="F211" s="39">
        <f t="shared" si="21"/>
        <v>66729</v>
      </c>
      <c r="G211" s="39" t="str">
        <f t="shared" si="22"/>
        <v>2017925</v>
      </c>
      <c r="H211" s="39">
        <v>0</v>
      </c>
      <c r="L211" s="79" t="s">
        <v>21</v>
      </c>
      <c r="M211" s="39">
        <v>2017</v>
      </c>
      <c r="N211" s="39">
        <v>9</v>
      </c>
      <c r="O211" s="39">
        <v>25</v>
      </c>
      <c r="P211" s="39">
        <v>18</v>
      </c>
      <c r="Q211" s="39">
        <v>32</v>
      </c>
      <c r="R211" s="39">
        <v>9</v>
      </c>
      <c r="S211" s="39">
        <v>36</v>
      </c>
      <c r="T211" s="39">
        <v>1</v>
      </c>
      <c r="U211" s="39" t="s">
        <v>1</v>
      </c>
      <c r="V211" s="39" t="s">
        <v>2</v>
      </c>
    </row>
    <row r="212" spans="3:24">
      <c r="C212" s="49">
        <f t="shared" si="24"/>
        <v>540</v>
      </c>
      <c r="D212" s="38" t="s">
        <v>243</v>
      </c>
      <c r="E212" s="51">
        <f t="shared" si="23"/>
        <v>10</v>
      </c>
      <c r="F212" s="39">
        <f t="shared" si="21"/>
        <v>66729</v>
      </c>
      <c r="G212" s="39" t="str">
        <f t="shared" si="22"/>
        <v>2017925</v>
      </c>
      <c r="H212" s="39">
        <v>0</v>
      </c>
      <c r="L212" s="79" t="s">
        <v>21</v>
      </c>
      <c r="M212" s="39">
        <v>2017</v>
      </c>
      <c r="N212" s="39">
        <v>9</v>
      </c>
      <c r="O212" s="39">
        <v>25</v>
      </c>
      <c r="P212" s="39">
        <v>18</v>
      </c>
      <c r="Q212" s="39">
        <v>32</v>
      </c>
      <c r="R212" s="39">
        <v>9</v>
      </c>
      <c r="S212" s="39">
        <v>56</v>
      </c>
      <c r="T212" s="39">
        <v>1</v>
      </c>
      <c r="U212" s="39" t="s">
        <v>1</v>
      </c>
      <c r="V212" s="39" t="s">
        <v>2</v>
      </c>
    </row>
    <row r="213" spans="3:24">
      <c r="C213" s="49">
        <f t="shared" si="24"/>
        <v>540</v>
      </c>
      <c r="D213" s="38" t="s">
        <v>243</v>
      </c>
      <c r="E213" s="51">
        <f t="shared" si="23"/>
        <v>10</v>
      </c>
      <c r="F213" s="39">
        <f t="shared" si="21"/>
        <v>66729</v>
      </c>
      <c r="G213" s="39" t="str">
        <f t="shared" si="22"/>
        <v>2017925</v>
      </c>
      <c r="H213" s="39">
        <v>0</v>
      </c>
      <c r="L213" s="79" t="s">
        <v>21</v>
      </c>
      <c r="M213" s="39">
        <v>2017</v>
      </c>
      <c r="N213" s="39">
        <v>9</v>
      </c>
      <c r="O213" s="39">
        <v>25</v>
      </c>
      <c r="P213" s="39">
        <v>18</v>
      </c>
      <c r="Q213" s="39">
        <v>32</v>
      </c>
      <c r="R213" s="39">
        <v>9</v>
      </c>
      <c r="S213" s="39">
        <v>69</v>
      </c>
      <c r="T213" s="39">
        <v>1</v>
      </c>
      <c r="U213" s="39" t="s">
        <v>1</v>
      </c>
      <c r="V213" s="39" t="s">
        <v>2</v>
      </c>
    </row>
    <row r="214" spans="3:24">
      <c r="C214" s="49">
        <f t="shared" si="24"/>
        <v>540</v>
      </c>
      <c r="D214" s="38" t="s">
        <v>243</v>
      </c>
      <c r="E214" s="51">
        <f t="shared" si="23"/>
        <v>10</v>
      </c>
      <c r="F214" s="39">
        <f t="shared" si="21"/>
        <v>66729</v>
      </c>
      <c r="G214" s="39" t="str">
        <f t="shared" si="22"/>
        <v>2017925</v>
      </c>
      <c r="H214" s="39">
        <v>0</v>
      </c>
      <c r="L214" s="79" t="s">
        <v>21</v>
      </c>
      <c r="M214" s="39">
        <v>2017</v>
      </c>
      <c r="N214" s="39">
        <v>9</v>
      </c>
      <c r="O214" s="39">
        <v>25</v>
      </c>
      <c r="P214" s="39">
        <v>18</v>
      </c>
      <c r="Q214" s="39">
        <v>32</v>
      </c>
      <c r="R214" s="39">
        <v>9</v>
      </c>
      <c r="S214" s="39">
        <v>82</v>
      </c>
      <c r="T214" s="39">
        <v>1</v>
      </c>
      <c r="U214" s="39" t="s">
        <v>1</v>
      </c>
      <c r="V214" s="39" t="s">
        <v>2</v>
      </c>
    </row>
    <row r="215" spans="3:24">
      <c r="C215" s="49">
        <f t="shared" si="24"/>
        <v>540</v>
      </c>
      <c r="D215" s="38" t="s">
        <v>243</v>
      </c>
      <c r="E215" s="51">
        <f t="shared" si="23"/>
        <v>10</v>
      </c>
      <c r="F215" s="39">
        <f t="shared" si="21"/>
        <v>66729</v>
      </c>
      <c r="G215" s="39" t="str">
        <f t="shared" si="22"/>
        <v>2017925</v>
      </c>
      <c r="H215" s="39">
        <v>0</v>
      </c>
      <c r="L215" s="79" t="s">
        <v>21</v>
      </c>
      <c r="M215" s="39">
        <v>2017</v>
      </c>
      <c r="N215" s="39">
        <v>9</v>
      </c>
      <c r="O215" s="39">
        <v>25</v>
      </c>
      <c r="P215" s="39">
        <v>18</v>
      </c>
      <c r="Q215" s="39">
        <v>32</v>
      </c>
      <c r="R215" s="39">
        <v>9</v>
      </c>
      <c r="S215" s="39">
        <v>103</v>
      </c>
      <c r="T215" s="39">
        <v>1</v>
      </c>
      <c r="U215" s="39" t="s">
        <v>1</v>
      </c>
      <c r="V215" s="39" t="s">
        <v>2</v>
      </c>
    </row>
    <row r="216" spans="3:24">
      <c r="C216" s="49">
        <f t="shared" si="24"/>
        <v>540</v>
      </c>
      <c r="D216" s="38" t="s">
        <v>243</v>
      </c>
      <c r="E216" s="51">
        <f t="shared" si="23"/>
        <v>10</v>
      </c>
      <c r="F216" s="39">
        <f t="shared" si="21"/>
        <v>66729</v>
      </c>
      <c r="G216" s="39" t="str">
        <f t="shared" si="22"/>
        <v>2017925</v>
      </c>
      <c r="H216" s="39">
        <v>0</v>
      </c>
      <c r="L216" s="79" t="s">
        <v>21</v>
      </c>
      <c r="M216" s="39">
        <v>2017</v>
      </c>
      <c r="N216" s="39">
        <v>9</v>
      </c>
      <c r="O216" s="39">
        <v>25</v>
      </c>
      <c r="P216" s="39">
        <v>18</v>
      </c>
      <c r="Q216" s="39">
        <v>32</v>
      </c>
      <c r="R216" s="39">
        <v>9</v>
      </c>
      <c r="S216" s="39">
        <v>128</v>
      </c>
      <c r="T216" s="39">
        <v>1</v>
      </c>
      <c r="U216" s="39" t="s">
        <v>1</v>
      </c>
      <c r="V216" s="39" t="s">
        <v>2</v>
      </c>
    </row>
    <row r="217" spans="3:24">
      <c r="C217" s="49">
        <f t="shared" si="24"/>
        <v>540</v>
      </c>
      <c r="D217" s="38" t="s">
        <v>243</v>
      </c>
      <c r="E217" s="51">
        <f t="shared" si="23"/>
        <v>10</v>
      </c>
      <c r="F217" s="39">
        <f t="shared" si="21"/>
        <v>66729</v>
      </c>
      <c r="G217" s="39" t="str">
        <f t="shared" si="22"/>
        <v>2017925</v>
      </c>
      <c r="H217" s="39">
        <v>0</v>
      </c>
      <c r="L217" s="79" t="s">
        <v>21</v>
      </c>
      <c r="M217" s="39">
        <v>2017</v>
      </c>
      <c r="N217" s="39">
        <v>9</v>
      </c>
      <c r="O217" s="39">
        <v>25</v>
      </c>
      <c r="P217" s="39">
        <v>18</v>
      </c>
      <c r="Q217" s="39">
        <v>32</v>
      </c>
      <c r="R217" s="39">
        <v>9</v>
      </c>
      <c r="S217" s="39">
        <v>163</v>
      </c>
      <c r="T217" s="39">
        <v>1</v>
      </c>
      <c r="U217" s="39" t="s">
        <v>1</v>
      </c>
      <c r="V217" s="39" t="s">
        <v>2</v>
      </c>
    </row>
    <row r="218" spans="3:24">
      <c r="C218" s="49">
        <f t="shared" si="24"/>
        <v>540</v>
      </c>
      <c r="D218" s="38" t="s">
        <v>243</v>
      </c>
      <c r="E218" s="51">
        <f t="shared" si="23"/>
        <v>10</v>
      </c>
      <c r="F218" s="39">
        <f t="shared" si="21"/>
        <v>66729</v>
      </c>
      <c r="G218" s="39" t="str">
        <f t="shared" si="22"/>
        <v>2017925</v>
      </c>
      <c r="H218" s="39">
        <v>0</v>
      </c>
      <c r="L218" s="79" t="s">
        <v>21</v>
      </c>
      <c r="M218" s="39">
        <v>2017</v>
      </c>
      <c r="N218" s="39">
        <v>9</v>
      </c>
      <c r="O218" s="39">
        <v>25</v>
      </c>
      <c r="P218" s="39">
        <v>18</v>
      </c>
      <c r="Q218" s="39">
        <v>32</v>
      </c>
      <c r="R218" s="39">
        <v>9</v>
      </c>
      <c r="S218" s="39">
        <v>202</v>
      </c>
      <c r="T218" s="39">
        <v>1</v>
      </c>
      <c r="U218" s="39" t="s">
        <v>1</v>
      </c>
      <c r="V218" s="39" t="s">
        <v>2</v>
      </c>
      <c r="X218" s="40" t="s">
        <v>22</v>
      </c>
    </row>
    <row r="219" spans="3:24">
      <c r="C219" s="49">
        <f t="shared" si="24"/>
        <v>540</v>
      </c>
      <c r="D219" s="38" t="s">
        <v>243</v>
      </c>
      <c r="E219" s="51">
        <f t="shared" si="23"/>
        <v>10</v>
      </c>
      <c r="F219" s="39">
        <f t="shared" si="21"/>
        <v>66729</v>
      </c>
      <c r="G219" s="39" t="str">
        <f t="shared" si="22"/>
        <v>2017925</v>
      </c>
      <c r="H219" s="39">
        <v>0</v>
      </c>
      <c r="L219" s="79" t="s">
        <v>21</v>
      </c>
      <c r="M219" s="39">
        <v>2017</v>
      </c>
      <c r="N219" s="39">
        <v>9</v>
      </c>
      <c r="O219" s="39">
        <v>25</v>
      </c>
      <c r="P219" s="39">
        <v>18</v>
      </c>
      <c r="Q219" s="39">
        <v>32</v>
      </c>
      <c r="R219" s="39">
        <v>9</v>
      </c>
      <c r="S219" s="39">
        <v>372</v>
      </c>
      <c r="T219" s="39">
        <v>1</v>
      </c>
      <c r="U219" s="39" t="s">
        <v>1</v>
      </c>
      <c r="V219" s="39" t="s">
        <v>2</v>
      </c>
    </row>
    <row r="220" spans="3:24">
      <c r="C220" s="49">
        <f t="shared" si="24"/>
        <v>540</v>
      </c>
      <c r="D220" s="38" t="s">
        <v>243</v>
      </c>
      <c r="E220" s="51">
        <f t="shared" si="23"/>
        <v>10</v>
      </c>
      <c r="F220" s="39">
        <f t="shared" si="21"/>
        <v>66729</v>
      </c>
      <c r="G220" s="39" t="str">
        <f t="shared" si="22"/>
        <v>2017925</v>
      </c>
      <c r="H220" s="39">
        <v>0</v>
      </c>
      <c r="L220" s="79" t="s">
        <v>21</v>
      </c>
      <c r="M220" s="39">
        <v>2017</v>
      </c>
      <c r="N220" s="39">
        <v>9</v>
      </c>
      <c r="O220" s="39">
        <v>25</v>
      </c>
      <c r="P220" s="39">
        <v>18</v>
      </c>
      <c r="Q220" s="39">
        <v>32</v>
      </c>
      <c r="R220" s="39">
        <v>9</v>
      </c>
      <c r="S220" s="39">
        <v>401</v>
      </c>
      <c r="T220" s="39">
        <v>1</v>
      </c>
      <c r="U220" s="39" t="s">
        <v>1</v>
      </c>
      <c r="V220" s="39" t="s">
        <v>2</v>
      </c>
    </row>
    <row r="221" spans="3:24">
      <c r="C221" s="49">
        <f t="shared" si="24"/>
        <v>540</v>
      </c>
      <c r="D221" s="38" t="s">
        <v>243</v>
      </c>
      <c r="E221" s="51">
        <f t="shared" si="23"/>
        <v>10</v>
      </c>
      <c r="F221" s="39">
        <f t="shared" si="21"/>
        <v>66729</v>
      </c>
      <c r="G221" s="39" t="str">
        <f t="shared" si="22"/>
        <v>2017925</v>
      </c>
      <c r="H221" s="39">
        <v>0</v>
      </c>
      <c r="L221" s="79" t="s">
        <v>21</v>
      </c>
      <c r="M221" s="39">
        <v>2017</v>
      </c>
      <c r="N221" s="39">
        <v>9</v>
      </c>
      <c r="O221" s="39">
        <v>25</v>
      </c>
      <c r="P221" s="39">
        <v>18</v>
      </c>
      <c r="Q221" s="39">
        <v>32</v>
      </c>
      <c r="R221" s="39">
        <v>9</v>
      </c>
      <c r="S221" s="39">
        <v>416</v>
      </c>
      <c r="T221" s="39">
        <v>1</v>
      </c>
      <c r="U221" s="39" t="s">
        <v>1</v>
      </c>
      <c r="V221" s="39" t="s">
        <v>2</v>
      </c>
    </row>
    <row r="222" spans="3:24">
      <c r="C222" s="49">
        <f t="shared" si="24"/>
        <v>540</v>
      </c>
      <c r="D222" s="38" t="s">
        <v>243</v>
      </c>
      <c r="E222" s="51">
        <f t="shared" si="23"/>
        <v>10</v>
      </c>
      <c r="F222" s="39">
        <f t="shared" si="21"/>
        <v>66729</v>
      </c>
      <c r="G222" s="39" t="str">
        <f t="shared" si="22"/>
        <v>2017925</v>
      </c>
      <c r="H222" s="39">
        <v>0</v>
      </c>
      <c r="L222" s="79" t="s">
        <v>21</v>
      </c>
      <c r="M222" s="39">
        <v>2017</v>
      </c>
      <c r="N222" s="39">
        <v>9</v>
      </c>
      <c r="O222" s="39">
        <v>25</v>
      </c>
      <c r="P222" s="39">
        <v>18</v>
      </c>
      <c r="Q222" s="39">
        <v>32</v>
      </c>
      <c r="R222" s="39">
        <v>9</v>
      </c>
      <c r="S222" s="39">
        <v>433</v>
      </c>
      <c r="T222" s="39">
        <v>1</v>
      </c>
      <c r="U222" s="39" t="s">
        <v>1</v>
      </c>
      <c r="V222" s="39" t="s">
        <v>2</v>
      </c>
    </row>
    <row r="223" spans="3:24">
      <c r="C223" s="49">
        <f t="shared" si="24"/>
        <v>540</v>
      </c>
      <c r="D223" s="38" t="s">
        <v>243</v>
      </c>
      <c r="E223" s="51">
        <f t="shared" si="23"/>
        <v>20</v>
      </c>
      <c r="F223" s="39">
        <f t="shared" si="21"/>
        <v>66729</v>
      </c>
      <c r="G223" s="39" t="str">
        <f t="shared" si="22"/>
        <v>2017925</v>
      </c>
      <c r="H223" s="39">
        <v>15</v>
      </c>
      <c r="L223" s="39" t="s">
        <v>23</v>
      </c>
      <c r="M223" s="39">
        <v>2017</v>
      </c>
      <c r="N223" s="39">
        <v>9</v>
      </c>
      <c r="O223" s="39">
        <v>25</v>
      </c>
      <c r="P223" s="39">
        <v>18</v>
      </c>
      <c r="Q223" s="39">
        <v>32</v>
      </c>
      <c r="R223" s="39">
        <v>9</v>
      </c>
      <c r="S223" s="39">
        <v>459</v>
      </c>
      <c r="T223" s="39">
        <v>1</v>
      </c>
      <c r="U223" s="39" t="s">
        <v>1</v>
      </c>
      <c r="V223" s="39" t="s">
        <v>2</v>
      </c>
    </row>
    <row r="224" spans="3:24">
      <c r="C224" s="49">
        <f t="shared" si="24"/>
        <v>550</v>
      </c>
      <c r="D224" s="80" t="s">
        <v>244</v>
      </c>
      <c r="E224" s="51">
        <f t="shared" si="23"/>
        <v>10</v>
      </c>
      <c r="F224" s="53">
        <f t="shared" si="21"/>
        <v>62299</v>
      </c>
      <c r="G224" s="53" t="str">
        <f t="shared" si="22"/>
        <v>20171021</v>
      </c>
      <c r="H224" s="53">
        <v>3</v>
      </c>
      <c r="I224" s="53"/>
      <c r="J224" s="53"/>
      <c r="K224" s="53"/>
      <c r="L224" s="81" t="s">
        <v>0</v>
      </c>
      <c r="M224" s="53">
        <v>2017</v>
      </c>
      <c r="N224" s="53">
        <v>10</v>
      </c>
      <c r="O224" s="53">
        <v>21</v>
      </c>
      <c r="P224" s="53">
        <v>17</v>
      </c>
      <c r="Q224" s="53">
        <v>18</v>
      </c>
      <c r="R224" s="53">
        <v>19</v>
      </c>
      <c r="S224" s="53">
        <v>896</v>
      </c>
      <c r="T224" s="53">
        <v>1</v>
      </c>
      <c r="U224" s="53" t="s">
        <v>1</v>
      </c>
      <c r="V224" s="53" t="s">
        <v>2</v>
      </c>
      <c r="W224" s="53"/>
      <c r="X224" s="54"/>
    </row>
    <row r="225" spans="3:24">
      <c r="C225" s="49">
        <f t="shared" si="24"/>
        <v>550</v>
      </c>
      <c r="D225" s="38" t="s">
        <v>244</v>
      </c>
      <c r="E225" s="51">
        <f t="shared" si="23"/>
        <v>20</v>
      </c>
      <c r="F225" s="39">
        <f t="shared" si="21"/>
        <v>62299</v>
      </c>
      <c r="G225" s="39" t="str">
        <f t="shared" si="22"/>
        <v>20171021</v>
      </c>
      <c r="H225" s="39">
        <v>1</v>
      </c>
      <c r="L225" s="39" t="s">
        <v>0</v>
      </c>
      <c r="M225" s="39">
        <v>2017</v>
      </c>
      <c r="N225" s="39">
        <v>10</v>
      </c>
      <c r="O225" s="39">
        <v>21</v>
      </c>
      <c r="P225" s="39">
        <v>17</v>
      </c>
      <c r="Q225" s="39">
        <v>18</v>
      </c>
      <c r="R225" s="39">
        <v>19</v>
      </c>
      <c r="S225" s="39">
        <v>983</v>
      </c>
      <c r="T225" s="39">
        <v>1</v>
      </c>
      <c r="U225" s="39" t="s">
        <v>1</v>
      </c>
      <c r="V225" s="39" t="s">
        <v>2</v>
      </c>
      <c r="X225" s="89" t="s">
        <v>245</v>
      </c>
    </row>
    <row r="226" spans="3:24">
      <c r="C226" s="49">
        <f t="shared" si="24"/>
        <v>560</v>
      </c>
      <c r="D226" s="38" t="s">
        <v>244</v>
      </c>
      <c r="E226" s="51">
        <f t="shared" si="23"/>
        <v>10</v>
      </c>
      <c r="F226" s="39">
        <f t="shared" si="21"/>
        <v>62300</v>
      </c>
      <c r="G226" s="83" t="str">
        <f t="shared" si="22"/>
        <v>20171021</v>
      </c>
      <c r="H226" s="83">
        <v>1</v>
      </c>
      <c r="I226" s="83"/>
      <c r="J226" s="83"/>
      <c r="K226" s="83"/>
      <c r="L226" s="83" t="s">
        <v>0</v>
      </c>
      <c r="M226" s="83">
        <v>2017</v>
      </c>
      <c r="N226" s="83">
        <v>10</v>
      </c>
      <c r="O226" s="83">
        <v>21</v>
      </c>
      <c r="P226" s="83">
        <v>17</v>
      </c>
      <c r="Q226" s="83">
        <v>18</v>
      </c>
      <c r="R226" s="83">
        <v>20</v>
      </c>
      <c r="S226" s="83">
        <v>55</v>
      </c>
      <c r="T226" s="83">
        <v>1</v>
      </c>
      <c r="U226" s="83" t="s">
        <v>1</v>
      </c>
      <c r="V226" s="83" t="s">
        <v>2</v>
      </c>
      <c r="W226" s="83"/>
    </row>
    <row r="227" spans="3:24">
      <c r="C227" s="49">
        <f t="shared" si="24"/>
        <v>560</v>
      </c>
      <c r="D227" s="38" t="s">
        <v>244</v>
      </c>
      <c r="E227" s="51">
        <f t="shared" si="23"/>
        <v>20</v>
      </c>
      <c r="F227" s="39">
        <f t="shared" si="21"/>
        <v>62300</v>
      </c>
      <c r="G227" s="39" t="str">
        <f t="shared" si="22"/>
        <v>20171021</v>
      </c>
      <c r="H227" s="39">
        <v>1</v>
      </c>
      <c r="L227" s="39" t="s">
        <v>0</v>
      </c>
      <c r="M227" s="39">
        <v>2017</v>
      </c>
      <c r="N227" s="39">
        <v>10</v>
      </c>
      <c r="O227" s="39">
        <v>21</v>
      </c>
      <c r="P227" s="39">
        <v>17</v>
      </c>
      <c r="Q227" s="39">
        <v>18</v>
      </c>
      <c r="R227" s="39">
        <v>20</v>
      </c>
      <c r="S227" s="39">
        <v>120</v>
      </c>
      <c r="T227" s="39">
        <v>1</v>
      </c>
      <c r="U227" s="39" t="s">
        <v>1</v>
      </c>
      <c r="V227" s="39" t="s">
        <v>2</v>
      </c>
    </row>
    <row r="228" spans="3:24">
      <c r="C228" s="49">
        <f t="shared" si="24"/>
        <v>560</v>
      </c>
      <c r="D228" s="38" t="s">
        <v>244</v>
      </c>
      <c r="E228" s="51">
        <f t="shared" si="23"/>
        <v>30</v>
      </c>
      <c r="F228" s="39">
        <f t="shared" si="21"/>
        <v>62300</v>
      </c>
      <c r="G228" s="39" t="str">
        <f t="shared" si="22"/>
        <v>20171021</v>
      </c>
      <c r="H228" s="39">
        <v>1</v>
      </c>
      <c r="L228" s="39" t="s">
        <v>0</v>
      </c>
      <c r="M228" s="39">
        <v>2017</v>
      </c>
      <c r="N228" s="39">
        <v>10</v>
      </c>
      <c r="O228" s="39">
        <v>21</v>
      </c>
      <c r="P228" s="39">
        <v>17</v>
      </c>
      <c r="Q228" s="39">
        <v>18</v>
      </c>
      <c r="R228" s="39">
        <v>20</v>
      </c>
      <c r="S228" s="39">
        <v>169</v>
      </c>
      <c r="T228" s="39">
        <v>1</v>
      </c>
      <c r="U228" s="39" t="s">
        <v>1</v>
      </c>
      <c r="V228" s="39" t="s">
        <v>2</v>
      </c>
    </row>
    <row r="229" spans="3:24">
      <c r="C229" s="49">
        <f t="shared" si="24"/>
        <v>560</v>
      </c>
      <c r="D229" s="38" t="s">
        <v>244</v>
      </c>
      <c r="E229" s="51">
        <f t="shared" si="23"/>
        <v>40</v>
      </c>
      <c r="F229" s="39">
        <f t="shared" si="21"/>
        <v>62300</v>
      </c>
      <c r="G229" s="39" t="str">
        <f t="shared" si="22"/>
        <v>20171021</v>
      </c>
      <c r="H229" s="39">
        <v>1</v>
      </c>
      <c r="L229" s="39" t="s">
        <v>0</v>
      </c>
      <c r="M229" s="39">
        <v>2017</v>
      </c>
      <c r="N229" s="39">
        <v>10</v>
      </c>
      <c r="O229" s="39">
        <v>21</v>
      </c>
      <c r="P229" s="39">
        <v>17</v>
      </c>
      <c r="Q229" s="39">
        <v>18</v>
      </c>
      <c r="R229" s="39">
        <v>20</v>
      </c>
      <c r="S229" s="39">
        <v>195</v>
      </c>
      <c r="T229" s="39">
        <v>1</v>
      </c>
      <c r="U229" s="39" t="s">
        <v>1</v>
      </c>
      <c r="V229" s="39" t="s">
        <v>2</v>
      </c>
    </row>
    <row r="230" spans="3:24">
      <c r="C230" s="49">
        <f t="shared" si="24"/>
        <v>560</v>
      </c>
      <c r="D230" s="38" t="s">
        <v>244</v>
      </c>
      <c r="E230" s="51">
        <f t="shared" si="23"/>
        <v>50</v>
      </c>
      <c r="F230" s="39">
        <f t="shared" si="21"/>
        <v>62300</v>
      </c>
      <c r="G230" s="39" t="str">
        <f t="shared" si="22"/>
        <v>20171021</v>
      </c>
      <c r="H230" s="39">
        <v>1</v>
      </c>
      <c r="L230" s="39" t="s">
        <v>0</v>
      </c>
      <c r="M230" s="39">
        <v>2017</v>
      </c>
      <c r="N230" s="39">
        <v>10</v>
      </c>
      <c r="O230" s="39">
        <v>21</v>
      </c>
      <c r="P230" s="39">
        <v>17</v>
      </c>
      <c r="Q230" s="39">
        <v>18</v>
      </c>
      <c r="R230" s="39">
        <v>20</v>
      </c>
      <c r="S230" s="39">
        <v>221</v>
      </c>
      <c r="T230" s="39">
        <v>1</v>
      </c>
      <c r="U230" s="39" t="s">
        <v>1</v>
      </c>
      <c r="V230" s="39" t="s">
        <v>2</v>
      </c>
    </row>
    <row r="231" spans="3:24">
      <c r="C231" s="49">
        <f t="shared" si="24"/>
        <v>560</v>
      </c>
      <c r="D231" s="38" t="s">
        <v>244</v>
      </c>
      <c r="E231" s="51">
        <f t="shared" si="23"/>
        <v>60</v>
      </c>
      <c r="F231" s="39">
        <f t="shared" si="21"/>
        <v>62300</v>
      </c>
      <c r="G231" s="39" t="str">
        <f t="shared" si="22"/>
        <v>20171021</v>
      </c>
      <c r="H231" s="39">
        <v>1</v>
      </c>
      <c r="L231" s="39" t="s">
        <v>0</v>
      </c>
      <c r="M231" s="39">
        <v>2017</v>
      </c>
      <c r="N231" s="39">
        <v>10</v>
      </c>
      <c r="O231" s="39">
        <v>21</v>
      </c>
      <c r="P231" s="39">
        <v>17</v>
      </c>
      <c r="Q231" s="39">
        <v>18</v>
      </c>
      <c r="R231" s="39">
        <v>20</v>
      </c>
      <c r="S231" s="39">
        <v>244</v>
      </c>
      <c r="T231" s="39">
        <v>1</v>
      </c>
      <c r="U231" s="39" t="s">
        <v>1</v>
      </c>
      <c r="V231" s="39" t="s">
        <v>2</v>
      </c>
    </row>
    <row r="232" spans="3:24">
      <c r="C232" s="49">
        <f t="shared" si="24"/>
        <v>560</v>
      </c>
      <c r="D232" s="38" t="s">
        <v>244</v>
      </c>
      <c r="E232" s="51">
        <f t="shared" si="23"/>
        <v>70</v>
      </c>
      <c r="F232" s="39">
        <f t="shared" ref="F232:F255" si="25">R232+(Q232*60)+(P232*3600)</f>
        <v>62300</v>
      </c>
      <c r="G232" s="39" t="str">
        <f t="shared" ref="G232:G255" si="26">CONCATENATE(M232,N232,O232)</f>
        <v>20171021</v>
      </c>
      <c r="H232" s="39">
        <v>7</v>
      </c>
      <c r="L232" s="39" t="s">
        <v>0</v>
      </c>
      <c r="M232" s="39">
        <v>2017</v>
      </c>
      <c r="N232" s="39">
        <v>10</v>
      </c>
      <c r="O232" s="39">
        <v>21</v>
      </c>
      <c r="P232" s="39">
        <v>17</v>
      </c>
      <c r="Q232" s="39">
        <v>18</v>
      </c>
      <c r="R232" s="39">
        <v>20</v>
      </c>
      <c r="S232" s="39">
        <v>318</v>
      </c>
      <c r="T232" s="39">
        <v>1</v>
      </c>
      <c r="U232" s="39" t="s">
        <v>1</v>
      </c>
      <c r="V232" s="39" t="s">
        <v>2</v>
      </c>
    </row>
    <row r="233" spans="3:24">
      <c r="C233" s="49">
        <f t="shared" si="24"/>
        <v>570</v>
      </c>
      <c r="D233" s="80" t="s">
        <v>246</v>
      </c>
      <c r="E233" s="51">
        <f t="shared" ref="E233:E256" si="27">IF(C232=C233,IF(AND(L233&lt;&gt;"M",L233&lt;&gt;"m-up"),E232+10,E232),10)</f>
        <v>10</v>
      </c>
      <c r="F233" s="53">
        <f t="shared" si="25"/>
        <v>62466</v>
      </c>
      <c r="G233" s="53" t="str">
        <f t="shared" si="26"/>
        <v>20171021</v>
      </c>
      <c r="H233" s="53">
        <v>2</v>
      </c>
      <c r="I233" s="53"/>
      <c r="J233" s="53"/>
      <c r="K233" s="53"/>
      <c r="L233" s="53" t="s">
        <v>0</v>
      </c>
      <c r="M233" s="53">
        <v>2017</v>
      </c>
      <c r="N233" s="53">
        <v>10</v>
      </c>
      <c r="O233" s="53">
        <v>21</v>
      </c>
      <c r="P233" s="53">
        <v>17</v>
      </c>
      <c r="Q233" s="53">
        <v>21</v>
      </c>
      <c r="R233" s="53">
        <v>6</v>
      </c>
      <c r="S233" s="53">
        <v>143</v>
      </c>
      <c r="T233" s="53">
        <v>1</v>
      </c>
      <c r="U233" s="53" t="s">
        <v>1</v>
      </c>
      <c r="V233" s="53" t="s">
        <v>2</v>
      </c>
      <c r="W233" s="53"/>
      <c r="X233" s="54"/>
    </row>
    <row r="234" spans="3:24">
      <c r="C234" s="49">
        <f t="shared" si="24"/>
        <v>570</v>
      </c>
      <c r="D234" s="38" t="s">
        <v>246</v>
      </c>
      <c r="E234" s="51">
        <f t="shared" si="27"/>
        <v>20</v>
      </c>
      <c r="F234" s="39">
        <f t="shared" si="25"/>
        <v>62466</v>
      </c>
      <c r="G234" s="83" t="str">
        <f t="shared" si="26"/>
        <v>20171021</v>
      </c>
      <c r="H234" s="83">
        <v>1</v>
      </c>
      <c r="I234" s="83"/>
      <c r="J234" s="83"/>
      <c r="K234" s="83"/>
      <c r="L234" s="83" t="s">
        <v>0</v>
      </c>
      <c r="M234" s="83">
        <v>2017</v>
      </c>
      <c r="N234" s="83">
        <v>10</v>
      </c>
      <c r="O234" s="83">
        <v>21</v>
      </c>
      <c r="P234" s="83">
        <v>17</v>
      </c>
      <c r="Q234" s="83">
        <v>21</v>
      </c>
      <c r="R234" s="83">
        <v>6</v>
      </c>
      <c r="S234" s="83">
        <v>157</v>
      </c>
      <c r="T234" s="83">
        <v>1</v>
      </c>
      <c r="U234" s="83" t="s">
        <v>1</v>
      </c>
      <c r="V234" s="83" t="s">
        <v>2</v>
      </c>
      <c r="W234" s="83"/>
    </row>
    <row r="235" spans="3:24">
      <c r="C235" s="49">
        <f t="shared" si="24"/>
        <v>570</v>
      </c>
      <c r="D235" s="38" t="s">
        <v>246</v>
      </c>
      <c r="E235" s="51">
        <f t="shared" si="27"/>
        <v>30</v>
      </c>
      <c r="F235" s="39">
        <f t="shared" si="25"/>
        <v>62466</v>
      </c>
      <c r="G235" s="39" t="str">
        <f t="shared" si="26"/>
        <v>20171021</v>
      </c>
      <c r="H235" s="39">
        <v>2</v>
      </c>
      <c r="L235" s="39" t="s">
        <v>0</v>
      </c>
      <c r="M235" s="39">
        <v>2017</v>
      </c>
      <c r="N235" s="39">
        <v>10</v>
      </c>
      <c r="O235" s="39">
        <v>21</v>
      </c>
      <c r="P235" s="39">
        <v>17</v>
      </c>
      <c r="Q235" s="39">
        <v>21</v>
      </c>
      <c r="R235" s="39">
        <v>6</v>
      </c>
      <c r="S235" s="39">
        <v>188</v>
      </c>
      <c r="T235" s="39">
        <v>1</v>
      </c>
      <c r="U235" s="39" t="s">
        <v>1</v>
      </c>
      <c r="V235" s="39" t="s">
        <v>2</v>
      </c>
    </row>
    <row r="236" spans="3:24">
      <c r="C236" s="49">
        <f t="shared" si="24"/>
        <v>570</v>
      </c>
      <c r="D236" s="38" t="s">
        <v>246</v>
      </c>
      <c r="E236" s="51">
        <f t="shared" si="27"/>
        <v>40</v>
      </c>
      <c r="F236" s="39">
        <f t="shared" si="25"/>
        <v>62466</v>
      </c>
      <c r="G236" s="83" t="str">
        <f t="shared" si="26"/>
        <v>20171021</v>
      </c>
      <c r="H236" s="83">
        <v>4</v>
      </c>
      <c r="I236" s="83"/>
      <c r="J236" s="83"/>
      <c r="K236" s="83"/>
      <c r="L236" s="83" t="s">
        <v>0</v>
      </c>
      <c r="M236" s="83">
        <v>2017</v>
      </c>
      <c r="N236" s="83">
        <v>10</v>
      </c>
      <c r="O236" s="83">
        <v>21</v>
      </c>
      <c r="P236" s="83">
        <v>17</v>
      </c>
      <c r="Q236" s="83">
        <v>21</v>
      </c>
      <c r="R236" s="83">
        <v>6</v>
      </c>
      <c r="S236" s="83">
        <v>205</v>
      </c>
      <c r="T236" s="83">
        <v>1</v>
      </c>
      <c r="U236" s="83" t="s">
        <v>1</v>
      </c>
      <c r="V236" s="83" t="s">
        <v>2</v>
      </c>
      <c r="W236" s="83"/>
    </row>
    <row r="237" spans="3:24">
      <c r="C237" s="49">
        <f t="shared" si="24"/>
        <v>570</v>
      </c>
      <c r="D237" s="38" t="s">
        <v>246</v>
      </c>
      <c r="E237" s="51">
        <f t="shared" si="27"/>
        <v>50</v>
      </c>
      <c r="F237" s="39">
        <f t="shared" si="25"/>
        <v>62466</v>
      </c>
      <c r="G237" s="87" t="str">
        <f t="shared" si="26"/>
        <v>20171021</v>
      </c>
      <c r="H237" s="86">
        <v>13</v>
      </c>
      <c r="I237" s="87"/>
      <c r="J237" s="87"/>
      <c r="K237" s="87"/>
      <c r="L237" s="86" t="s">
        <v>0</v>
      </c>
      <c r="M237" s="86">
        <v>2017</v>
      </c>
      <c r="N237" s="86">
        <v>10</v>
      </c>
      <c r="O237" s="86">
        <v>21</v>
      </c>
      <c r="P237" s="86">
        <v>17</v>
      </c>
      <c r="Q237" s="86">
        <v>21</v>
      </c>
      <c r="R237" s="86">
        <v>6</v>
      </c>
      <c r="S237" s="86">
        <v>241</v>
      </c>
      <c r="T237" s="87">
        <v>1</v>
      </c>
      <c r="U237" s="86" t="s">
        <v>1</v>
      </c>
      <c r="V237" s="86" t="s">
        <v>2</v>
      </c>
      <c r="W237" s="86"/>
      <c r="X237" s="40" t="s">
        <v>15</v>
      </c>
    </row>
    <row r="238" spans="3:24">
      <c r="C238" s="49">
        <f t="shared" si="24"/>
        <v>570</v>
      </c>
      <c r="D238" s="38" t="s">
        <v>246</v>
      </c>
      <c r="E238" s="51">
        <f t="shared" si="27"/>
        <v>60</v>
      </c>
      <c r="F238" s="39">
        <f t="shared" si="25"/>
        <v>62466</v>
      </c>
      <c r="G238" s="39" t="str">
        <f t="shared" si="26"/>
        <v>20171021</v>
      </c>
      <c r="H238" s="39">
        <v>3</v>
      </c>
      <c r="L238" s="39" t="s">
        <v>0</v>
      </c>
      <c r="M238" s="39">
        <v>2017</v>
      </c>
      <c r="N238" s="39">
        <v>10</v>
      </c>
      <c r="O238" s="39">
        <v>21</v>
      </c>
      <c r="P238" s="39">
        <v>17</v>
      </c>
      <c r="Q238" s="39">
        <v>21</v>
      </c>
      <c r="R238" s="39">
        <v>6</v>
      </c>
      <c r="S238" s="39">
        <v>306</v>
      </c>
      <c r="T238" s="39">
        <v>1</v>
      </c>
      <c r="U238" s="39" t="s">
        <v>1</v>
      </c>
      <c r="V238" s="39" t="s">
        <v>2</v>
      </c>
    </row>
    <row r="239" spans="3:24">
      <c r="C239" s="49">
        <f t="shared" si="24"/>
        <v>570</v>
      </c>
      <c r="D239" s="38" t="s">
        <v>246</v>
      </c>
      <c r="E239" s="51">
        <f t="shared" si="27"/>
        <v>70</v>
      </c>
      <c r="F239" s="39">
        <f t="shared" si="25"/>
        <v>62466</v>
      </c>
      <c r="G239" s="39" t="str">
        <f t="shared" si="26"/>
        <v>20171021</v>
      </c>
      <c r="H239" s="39">
        <v>4</v>
      </c>
      <c r="L239" s="39" t="s">
        <v>0</v>
      </c>
      <c r="M239" s="39">
        <v>2017</v>
      </c>
      <c r="N239" s="39">
        <v>10</v>
      </c>
      <c r="O239" s="39">
        <v>21</v>
      </c>
      <c r="P239" s="39">
        <v>17</v>
      </c>
      <c r="Q239" s="39">
        <v>21</v>
      </c>
      <c r="R239" s="39">
        <v>6</v>
      </c>
      <c r="S239" s="39">
        <v>368</v>
      </c>
      <c r="T239" s="39">
        <v>1</v>
      </c>
      <c r="U239" s="39" t="s">
        <v>1</v>
      </c>
      <c r="V239" s="39" t="s">
        <v>2</v>
      </c>
      <c r="X239" s="40" t="s">
        <v>15</v>
      </c>
    </row>
    <row r="240" spans="3:24">
      <c r="C240" s="49">
        <f t="shared" si="24"/>
        <v>570</v>
      </c>
      <c r="D240" s="38" t="s">
        <v>246</v>
      </c>
      <c r="E240" s="51">
        <f t="shared" si="27"/>
        <v>80</v>
      </c>
      <c r="F240" s="39">
        <f t="shared" si="25"/>
        <v>62466</v>
      </c>
      <c r="G240" s="39" t="str">
        <f t="shared" si="26"/>
        <v>20171021</v>
      </c>
      <c r="H240" s="39">
        <v>9</v>
      </c>
      <c r="L240" s="39" t="s">
        <v>0</v>
      </c>
      <c r="M240" s="39">
        <v>2017</v>
      </c>
      <c r="N240" s="39">
        <v>10</v>
      </c>
      <c r="O240" s="39">
        <v>21</v>
      </c>
      <c r="P240" s="39">
        <v>17</v>
      </c>
      <c r="Q240" s="39">
        <v>21</v>
      </c>
      <c r="R240" s="39">
        <v>6</v>
      </c>
      <c r="S240" s="39">
        <v>426</v>
      </c>
      <c r="T240" s="39">
        <v>1</v>
      </c>
      <c r="U240" s="39" t="s">
        <v>1</v>
      </c>
      <c r="V240" s="39" t="s">
        <v>2</v>
      </c>
      <c r="X240" s="40" t="s">
        <v>15</v>
      </c>
    </row>
    <row r="241" spans="1:24">
      <c r="C241" s="49">
        <f t="shared" si="24"/>
        <v>570</v>
      </c>
      <c r="D241" s="38" t="s">
        <v>246</v>
      </c>
      <c r="E241" s="51">
        <f t="shared" si="27"/>
        <v>90</v>
      </c>
      <c r="F241" s="39">
        <f t="shared" si="25"/>
        <v>62466</v>
      </c>
      <c r="G241" s="39" t="str">
        <f t="shared" si="26"/>
        <v>20171021</v>
      </c>
      <c r="H241" s="39">
        <v>11</v>
      </c>
      <c r="L241" s="39" t="s">
        <v>0</v>
      </c>
      <c r="M241" s="39">
        <v>2017</v>
      </c>
      <c r="N241" s="39">
        <v>10</v>
      </c>
      <c r="O241" s="39">
        <v>21</v>
      </c>
      <c r="P241" s="39">
        <v>17</v>
      </c>
      <c r="Q241" s="39">
        <v>21</v>
      </c>
      <c r="R241" s="39">
        <v>6</v>
      </c>
      <c r="S241" s="39">
        <v>483</v>
      </c>
      <c r="T241" s="39">
        <v>1</v>
      </c>
      <c r="U241" s="39" t="s">
        <v>1</v>
      </c>
      <c r="V241" s="39" t="s">
        <v>2</v>
      </c>
      <c r="X241" s="40" t="s">
        <v>15</v>
      </c>
    </row>
    <row r="242" spans="1:24">
      <c r="C242" s="49">
        <f t="shared" si="24"/>
        <v>570</v>
      </c>
      <c r="D242" s="38" t="s">
        <v>246</v>
      </c>
      <c r="E242" s="51">
        <f t="shared" si="27"/>
        <v>100</v>
      </c>
      <c r="F242" s="39">
        <f t="shared" si="25"/>
        <v>62466</v>
      </c>
      <c r="G242" s="39" t="str">
        <f t="shared" si="26"/>
        <v>20171021</v>
      </c>
      <c r="H242" s="39">
        <v>60</v>
      </c>
      <c r="L242" s="39" t="s">
        <v>0</v>
      </c>
      <c r="M242" s="39">
        <v>2017</v>
      </c>
      <c r="N242" s="39">
        <v>10</v>
      </c>
      <c r="O242" s="39">
        <v>21</v>
      </c>
      <c r="P242" s="39">
        <v>17</v>
      </c>
      <c r="Q242" s="39">
        <v>21</v>
      </c>
      <c r="R242" s="39">
        <v>6</v>
      </c>
      <c r="S242" s="39">
        <v>521</v>
      </c>
      <c r="T242" s="39">
        <v>1</v>
      </c>
      <c r="U242" s="39" t="s">
        <v>1</v>
      </c>
      <c r="V242" s="39" t="s">
        <v>2</v>
      </c>
    </row>
    <row r="243" spans="1:24">
      <c r="C243" s="49">
        <f t="shared" si="24"/>
        <v>570</v>
      </c>
      <c r="D243" s="38" t="s">
        <v>246</v>
      </c>
      <c r="E243" s="51">
        <f t="shared" si="27"/>
        <v>100</v>
      </c>
      <c r="F243" s="39">
        <f t="shared" si="25"/>
        <v>62466</v>
      </c>
      <c r="G243" s="39" t="str">
        <f t="shared" si="26"/>
        <v>20171021</v>
      </c>
      <c r="H243" s="39">
        <v>0</v>
      </c>
      <c r="L243" s="39" t="s">
        <v>4</v>
      </c>
      <c r="M243" s="39">
        <v>2017</v>
      </c>
      <c r="N243" s="39">
        <v>10</v>
      </c>
      <c r="O243" s="39">
        <v>21</v>
      </c>
      <c r="P243" s="39">
        <v>17</v>
      </c>
      <c r="Q243" s="39">
        <v>21</v>
      </c>
      <c r="R243" s="39">
        <v>6</v>
      </c>
      <c r="S243" s="39">
        <v>523</v>
      </c>
      <c r="T243" s="39">
        <v>1</v>
      </c>
      <c r="U243" s="39" t="s">
        <v>1</v>
      </c>
      <c r="V243" s="39" t="s">
        <v>2</v>
      </c>
    </row>
    <row r="244" spans="1:24">
      <c r="C244" s="49">
        <f t="shared" si="24"/>
        <v>570</v>
      </c>
      <c r="D244" s="38" t="s">
        <v>246</v>
      </c>
      <c r="E244" s="51">
        <f t="shared" si="27"/>
        <v>100</v>
      </c>
      <c r="F244" s="39">
        <f t="shared" si="25"/>
        <v>62466</v>
      </c>
      <c r="G244" s="39" t="str">
        <f t="shared" si="26"/>
        <v>20171021</v>
      </c>
      <c r="H244" s="39">
        <v>0</v>
      </c>
      <c r="L244" s="39" t="s">
        <v>4</v>
      </c>
      <c r="M244" s="39">
        <v>2017</v>
      </c>
      <c r="N244" s="39">
        <v>10</v>
      </c>
      <c r="O244" s="39">
        <v>21</v>
      </c>
      <c r="P244" s="39">
        <v>17</v>
      </c>
      <c r="Q244" s="39">
        <v>21</v>
      </c>
      <c r="R244" s="39">
        <v>6</v>
      </c>
      <c r="S244" s="39">
        <v>530</v>
      </c>
      <c r="T244" s="39">
        <v>1</v>
      </c>
      <c r="U244" s="39" t="s">
        <v>1</v>
      </c>
      <c r="V244" s="39" t="s">
        <v>2</v>
      </c>
    </row>
    <row r="245" spans="1:24">
      <c r="C245" s="49">
        <f t="shared" si="24"/>
        <v>570</v>
      </c>
      <c r="D245" s="38" t="s">
        <v>246</v>
      </c>
      <c r="E245" s="51">
        <f t="shared" si="27"/>
        <v>100</v>
      </c>
      <c r="F245" s="39">
        <f t="shared" si="25"/>
        <v>62466</v>
      </c>
      <c r="G245" s="39" t="str">
        <f t="shared" si="26"/>
        <v>20171021</v>
      </c>
      <c r="H245" s="39">
        <v>0</v>
      </c>
      <c r="L245" s="39" t="s">
        <v>4</v>
      </c>
      <c r="M245" s="39">
        <v>2017</v>
      </c>
      <c r="N245" s="39">
        <v>10</v>
      </c>
      <c r="O245" s="39">
        <v>21</v>
      </c>
      <c r="P245" s="39">
        <v>17</v>
      </c>
      <c r="Q245" s="39">
        <v>21</v>
      </c>
      <c r="R245" s="39">
        <v>6</v>
      </c>
      <c r="S245" s="39">
        <v>535</v>
      </c>
      <c r="T245" s="39">
        <v>1</v>
      </c>
      <c r="U245" s="39" t="s">
        <v>1</v>
      </c>
      <c r="V245" s="39" t="s">
        <v>2</v>
      </c>
    </row>
    <row r="246" spans="1:24">
      <c r="C246" s="49">
        <f t="shared" si="24"/>
        <v>570</v>
      </c>
      <c r="D246" s="38" t="s">
        <v>246</v>
      </c>
      <c r="E246" s="51">
        <f t="shared" si="27"/>
        <v>110</v>
      </c>
      <c r="F246" s="39">
        <f t="shared" si="25"/>
        <v>62466</v>
      </c>
      <c r="G246" s="39" t="str">
        <f t="shared" si="26"/>
        <v>20171021</v>
      </c>
      <c r="H246" s="39">
        <v>23</v>
      </c>
      <c r="L246" s="39" t="s">
        <v>0</v>
      </c>
      <c r="M246" s="39">
        <v>2017</v>
      </c>
      <c r="N246" s="39">
        <v>10</v>
      </c>
      <c r="O246" s="39">
        <v>21</v>
      </c>
      <c r="P246" s="39">
        <v>17</v>
      </c>
      <c r="Q246" s="39">
        <v>21</v>
      </c>
      <c r="R246" s="39">
        <v>6</v>
      </c>
      <c r="S246" s="39">
        <v>699</v>
      </c>
      <c r="T246" s="39">
        <v>1</v>
      </c>
      <c r="U246" s="39" t="s">
        <v>1</v>
      </c>
      <c r="V246" s="39" t="s">
        <v>2</v>
      </c>
    </row>
    <row r="247" spans="1:24">
      <c r="C247" s="49">
        <f t="shared" si="24"/>
        <v>570</v>
      </c>
      <c r="D247" s="38" t="s">
        <v>246</v>
      </c>
      <c r="E247" s="51">
        <f t="shared" si="27"/>
        <v>120</v>
      </c>
      <c r="F247" s="39">
        <f t="shared" si="25"/>
        <v>62466</v>
      </c>
      <c r="G247" s="39" t="str">
        <f t="shared" si="26"/>
        <v>20171021</v>
      </c>
      <c r="H247" s="39">
        <v>1</v>
      </c>
      <c r="L247" s="39" t="s">
        <v>0</v>
      </c>
      <c r="M247" s="39">
        <v>2017</v>
      </c>
      <c r="N247" s="39">
        <v>10</v>
      </c>
      <c r="O247" s="39">
        <v>21</v>
      </c>
      <c r="P247" s="39">
        <v>17</v>
      </c>
      <c r="Q247" s="39">
        <v>21</v>
      </c>
      <c r="R247" s="39">
        <v>6</v>
      </c>
      <c r="S247" s="39">
        <v>793</v>
      </c>
      <c r="T247" s="39">
        <v>1</v>
      </c>
      <c r="U247" s="39" t="s">
        <v>1</v>
      </c>
      <c r="V247" s="39" t="s">
        <v>2</v>
      </c>
      <c r="X247" s="40" t="s">
        <v>25</v>
      </c>
    </row>
    <row r="248" spans="1:24">
      <c r="C248" s="49">
        <f t="shared" si="24"/>
        <v>580</v>
      </c>
      <c r="D248" s="80" t="s">
        <v>247</v>
      </c>
      <c r="E248" s="51">
        <f t="shared" si="27"/>
        <v>10</v>
      </c>
      <c r="F248" s="53">
        <f t="shared" si="25"/>
        <v>63970</v>
      </c>
      <c r="G248" s="53" t="str">
        <f t="shared" si="26"/>
        <v>20171021</v>
      </c>
      <c r="H248" s="53">
        <v>3</v>
      </c>
      <c r="I248" s="53"/>
      <c r="J248" s="53"/>
      <c r="K248" s="53"/>
      <c r="L248" s="53" t="s">
        <v>0</v>
      </c>
      <c r="M248" s="53">
        <v>2017</v>
      </c>
      <c r="N248" s="53">
        <v>10</v>
      </c>
      <c r="O248" s="53">
        <v>21</v>
      </c>
      <c r="P248" s="53">
        <v>17</v>
      </c>
      <c r="Q248" s="53">
        <v>46</v>
      </c>
      <c r="R248" s="53">
        <v>10</v>
      </c>
      <c r="S248" s="53">
        <v>617</v>
      </c>
      <c r="T248" s="53">
        <v>1</v>
      </c>
      <c r="U248" s="53" t="s">
        <v>1</v>
      </c>
      <c r="V248" s="53" t="s">
        <v>2</v>
      </c>
      <c r="W248" s="53"/>
      <c r="X248" s="54"/>
    </row>
    <row r="249" spans="1:24">
      <c r="C249" s="49">
        <f t="shared" si="24"/>
        <v>590</v>
      </c>
      <c r="D249" s="80" t="s">
        <v>248</v>
      </c>
      <c r="E249" s="51">
        <f t="shared" si="27"/>
        <v>10</v>
      </c>
      <c r="F249" s="53">
        <f t="shared" si="25"/>
        <v>64347</v>
      </c>
      <c r="G249" s="53" t="str">
        <f t="shared" si="26"/>
        <v>20171021</v>
      </c>
      <c r="H249" s="53">
        <v>0</v>
      </c>
      <c r="I249" s="53"/>
      <c r="J249" s="53"/>
      <c r="K249" s="53"/>
      <c r="L249" s="53" t="s">
        <v>16</v>
      </c>
      <c r="M249" s="53">
        <v>2017</v>
      </c>
      <c r="N249" s="53">
        <v>10</v>
      </c>
      <c r="O249" s="53">
        <v>21</v>
      </c>
      <c r="P249" s="53">
        <v>17</v>
      </c>
      <c r="Q249" s="53">
        <v>52</v>
      </c>
      <c r="R249" s="53">
        <v>27</v>
      </c>
      <c r="S249" s="53">
        <v>828</v>
      </c>
      <c r="T249" s="53">
        <v>1</v>
      </c>
      <c r="U249" s="53" t="s">
        <v>1</v>
      </c>
      <c r="V249" s="53" t="s">
        <v>2</v>
      </c>
      <c r="W249" s="53"/>
      <c r="X249" s="54"/>
    </row>
    <row r="250" spans="1:24">
      <c r="C250" s="49">
        <f t="shared" si="24"/>
        <v>590</v>
      </c>
      <c r="D250" s="38" t="s">
        <v>248</v>
      </c>
      <c r="E250" s="51">
        <f t="shared" si="27"/>
        <v>20</v>
      </c>
      <c r="F250" s="39">
        <f t="shared" si="25"/>
        <v>64347</v>
      </c>
      <c r="G250" s="39" t="str">
        <f t="shared" si="26"/>
        <v>20171021</v>
      </c>
      <c r="H250" s="39">
        <v>300</v>
      </c>
      <c r="L250" s="39" t="s">
        <v>0</v>
      </c>
      <c r="M250" s="39">
        <v>2017</v>
      </c>
      <c r="N250" s="39">
        <v>10</v>
      </c>
      <c r="O250" s="39">
        <v>21</v>
      </c>
      <c r="P250" s="39">
        <v>17</v>
      </c>
      <c r="Q250" s="39">
        <v>52</v>
      </c>
      <c r="R250" s="39">
        <v>27</v>
      </c>
      <c r="S250" s="39">
        <v>985</v>
      </c>
      <c r="T250" s="39">
        <v>1</v>
      </c>
      <c r="U250" s="39" t="s">
        <v>1</v>
      </c>
      <c r="V250" s="39" t="s">
        <v>2</v>
      </c>
    </row>
    <row r="251" spans="1:24">
      <c r="C251" s="49">
        <f t="shared" si="24"/>
        <v>600</v>
      </c>
      <c r="D251" s="80" t="s">
        <v>249</v>
      </c>
      <c r="E251" s="51">
        <f t="shared" si="27"/>
        <v>10</v>
      </c>
      <c r="F251" s="53">
        <f t="shared" si="25"/>
        <v>65454</v>
      </c>
      <c r="G251" s="53" t="str">
        <f t="shared" si="26"/>
        <v>20171021</v>
      </c>
      <c r="H251" s="53">
        <v>681</v>
      </c>
      <c r="I251" s="53"/>
      <c r="J251" s="53"/>
      <c r="K251" s="53"/>
      <c r="L251" s="53" t="s">
        <v>17</v>
      </c>
      <c r="M251" s="53">
        <v>2017</v>
      </c>
      <c r="N251" s="53">
        <v>10</v>
      </c>
      <c r="O251" s="53">
        <v>21</v>
      </c>
      <c r="P251" s="53">
        <v>18</v>
      </c>
      <c r="Q251" s="53">
        <v>10</v>
      </c>
      <c r="R251" s="53">
        <v>54</v>
      </c>
      <c r="S251" s="53">
        <v>463</v>
      </c>
      <c r="T251" s="53">
        <v>1</v>
      </c>
      <c r="U251" s="53" t="s">
        <v>1</v>
      </c>
      <c r="V251" s="53" t="s">
        <v>2</v>
      </c>
      <c r="W251" s="53"/>
      <c r="X251" s="54" t="s">
        <v>26</v>
      </c>
    </row>
    <row r="252" spans="1:24">
      <c r="C252" s="49">
        <f t="shared" si="24"/>
        <v>600</v>
      </c>
      <c r="D252" s="38" t="s">
        <v>249</v>
      </c>
      <c r="E252" s="51">
        <f t="shared" si="27"/>
        <v>10</v>
      </c>
      <c r="F252" s="39">
        <f t="shared" si="25"/>
        <v>65454</v>
      </c>
      <c r="G252" s="39" t="str">
        <f t="shared" si="26"/>
        <v>20171021</v>
      </c>
      <c r="H252" s="39">
        <v>0</v>
      </c>
      <c r="L252" s="79" t="s">
        <v>21</v>
      </c>
      <c r="M252" s="39">
        <v>2017</v>
      </c>
      <c r="N252" s="39">
        <v>10</v>
      </c>
      <c r="O252" s="39">
        <v>21</v>
      </c>
      <c r="P252" s="39">
        <v>18</v>
      </c>
      <c r="Q252" s="39">
        <v>10</v>
      </c>
      <c r="R252" s="39">
        <v>54</v>
      </c>
      <c r="S252" s="39">
        <v>830</v>
      </c>
      <c r="T252" s="39">
        <v>1</v>
      </c>
      <c r="U252" s="39" t="s">
        <v>1</v>
      </c>
      <c r="V252" s="39" t="s">
        <v>2</v>
      </c>
      <c r="X252" s="40" t="s">
        <v>27</v>
      </c>
    </row>
    <row r="253" spans="1:24">
      <c r="C253" s="49">
        <f t="shared" si="24"/>
        <v>600</v>
      </c>
      <c r="D253" s="38" t="s">
        <v>249</v>
      </c>
      <c r="E253" s="51">
        <f t="shared" si="27"/>
        <v>10</v>
      </c>
      <c r="F253" s="39">
        <f t="shared" si="25"/>
        <v>65454</v>
      </c>
      <c r="G253" s="39" t="str">
        <f t="shared" si="26"/>
        <v>20171021</v>
      </c>
      <c r="H253" s="39">
        <v>0</v>
      </c>
      <c r="L253" s="79" t="s">
        <v>21</v>
      </c>
      <c r="M253" s="39">
        <v>2017</v>
      </c>
      <c r="N253" s="39">
        <v>10</v>
      </c>
      <c r="O253" s="39">
        <v>21</v>
      </c>
      <c r="P253" s="39">
        <v>18</v>
      </c>
      <c r="Q253" s="39">
        <v>10</v>
      </c>
      <c r="R253" s="39">
        <v>54</v>
      </c>
      <c r="S253" s="39">
        <v>906</v>
      </c>
      <c r="T253" s="39">
        <v>1</v>
      </c>
      <c r="U253" s="39" t="s">
        <v>1</v>
      </c>
      <c r="V253" s="39" t="s">
        <v>2</v>
      </c>
      <c r="X253" s="40" t="s">
        <v>28</v>
      </c>
    </row>
    <row r="254" spans="1:24">
      <c r="C254" s="49">
        <f t="shared" si="24"/>
        <v>610</v>
      </c>
      <c r="D254" s="38" t="s">
        <v>249</v>
      </c>
      <c r="E254" s="51">
        <f t="shared" si="27"/>
        <v>10</v>
      </c>
      <c r="F254" s="39">
        <f t="shared" si="25"/>
        <v>65455</v>
      </c>
      <c r="G254" s="39" t="str">
        <f t="shared" si="26"/>
        <v>20171021</v>
      </c>
      <c r="H254" s="39">
        <v>0</v>
      </c>
      <c r="L254" s="79" t="s">
        <v>21</v>
      </c>
      <c r="M254" s="39">
        <v>2017</v>
      </c>
      <c r="N254" s="39">
        <v>10</v>
      </c>
      <c r="O254" s="39">
        <v>21</v>
      </c>
      <c r="P254" s="39">
        <v>18</v>
      </c>
      <c r="Q254" s="39">
        <v>10</v>
      </c>
      <c r="R254" s="39">
        <v>55</v>
      </c>
      <c r="S254" s="39">
        <v>99</v>
      </c>
      <c r="T254" s="39">
        <v>1</v>
      </c>
      <c r="U254" s="39" t="s">
        <v>1</v>
      </c>
      <c r="V254" s="39" t="s">
        <v>2</v>
      </c>
    </row>
    <row r="255" spans="1:24">
      <c r="C255" s="49">
        <f t="shared" si="24"/>
        <v>620</v>
      </c>
      <c r="D255" s="80" t="s">
        <v>250</v>
      </c>
      <c r="E255" s="51">
        <f t="shared" si="27"/>
        <v>10</v>
      </c>
      <c r="F255" s="53">
        <f t="shared" si="25"/>
        <v>65699</v>
      </c>
      <c r="G255" s="53" t="str">
        <f t="shared" si="26"/>
        <v>20171021</v>
      </c>
      <c r="H255" s="53">
        <v>256</v>
      </c>
      <c r="I255" s="53"/>
      <c r="J255" s="53"/>
      <c r="K255" s="53"/>
      <c r="L255" s="90" t="s">
        <v>17</v>
      </c>
      <c r="M255" s="53">
        <v>2017</v>
      </c>
      <c r="N255" s="53">
        <v>10</v>
      </c>
      <c r="O255" s="53">
        <v>21</v>
      </c>
      <c r="P255" s="53">
        <v>18</v>
      </c>
      <c r="Q255" s="53">
        <v>14</v>
      </c>
      <c r="R255" s="53">
        <v>59</v>
      </c>
      <c r="S255" s="53">
        <v>297</v>
      </c>
      <c r="T255" s="53">
        <v>1</v>
      </c>
      <c r="U255" s="90" t="s">
        <v>29</v>
      </c>
      <c r="V255" s="53" t="s">
        <v>2</v>
      </c>
      <c r="W255" s="53"/>
      <c r="X255" s="54" t="s">
        <v>30</v>
      </c>
    </row>
    <row r="256" spans="1:24" s="65" customFormat="1">
      <c r="A256" s="91"/>
      <c r="B256" s="91"/>
      <c r="C256" s="49">
        <f t="shared" si="24"/>
        <v>630</v>
      </c>
      <c r="D256" s="92" t="s">
        <v>251</v>
      </c>
      <c r="E256" s="62">
        <f t="shared" si="27"/>
        <v>10</v>
      </c>
      <c r="F256" s="64"/>
      <c r="G256" s="64"/>
      <c r="H256" s="64"/>
      <c r="I256" s="64"/>
      <c r="J256" s="64"/>
      <c r="K256" s="64"/>
      <c r="L256" s="93"/>
      <c r="M256" s="64">
        <v>2017</v>
      </c>
      <c r="N256" s="64">
        <v>10</v>
      </c>
      <c r="O256" s="64">
        <v>21</v>
      </c>
      <c r="P256" s="64">
        <v>18</v>
      </c>
      <c r="Q256" s="64">
        <v>27</v>
      </c>
      <c r="R256" s="64">
        <v>58</v>
      </c>
      <c r="S256" s="64"/>
      <c r="T256" s="64"/>
      <c r="U256" s="93"/>
      <c r="V256" s="64"/>
      <c r="W256" s="64"/>
    </row>
    <row r="257" spans="3:28">
      <c r="C257" s="49">
        <f t="shared" si="24"/>
        <v>640</v>
      </c>
      <c r="D257" s="80" t="s">
        <v>252</v>
      </c>
      <c r="E257" s="51">
        <f>IF(C255=C257,IF(AND(L257&lt;&gt;"M",L257&lt;&gt;"m-up"),E255+10,E255),10)</f>
        <v>10</v>
      </c>
      <c r="F257" s="53">
        <f t="shared" ref="F257:F320" si="28">R257+(Q257*60)+(P257*3600)</f>
        <v>66745</v>
      </c>
      <c r="G257" s="53" t="str">
        <f t="shared" ref="G257:G320" si="29">CONCATENATE(M257,N257,O257)</f>
        <v>20171021</v>
      </c>
      <c r="H257" s="53">
        <v>7</v>
      </c>
      <c r="I257" s="53"/>
      <c r="J257" s="53"/>
      <c r="K257" s="53"/>
      <c r="L257" s="53" t="s">
        <v>0</v>
      </c>
      <c r="M257" s="53">
        <v>2017</v>
      </c>
      <c r="N257" s="53">
        <v>10</v>
      </c>
      <c r="O257" s="53">
        <v>21</v>
      </c>
      <c r="P257" s="53">
        <v>18</v>
      </c>
      <c r="Q257" s="53">
        <v>32</v>
      </c>
      <c r="R257" s="53">
        <v>25</v>
      </c>
      <c r="S257" s="53">
        <v>981</v>
      </c>
      <c r="T257" s="53">
        <v>1</v>
      </c>
      <c r="U257" s="53" t="s">
        <v>1</v>
      </c>
      <c r="V257" s="53" t="s">
        <v>2</v>
      </c>
      <c r="W257" s="53"/>
      <c r="X257" s="94" t="s">
        <v>253</v>
      </c>
    </row>
    <row r="258" spans="3:28">
      <c r="C258" s="49">
        <f t="shared" si="24"/>
        <v>640</v>
      </c>
      <c r="D258" s="38" t="s">
        <v>252</v>
      </c>
      <c r="E258" s="51">
        <f t="shared" ref="E258:E321" si="30">IF(C257=C258,IF(AND(L258&lt;&gt;"M",L258&lt;&gt;"m-up"),E257+10,E257),10)</f>
        <v>20</v>
      </c>
      <c r="F258" s="39">
        <f t="shared" si="28"/>
        <v>66745</v>
      </c>
      <c r="G258" s="39" t="str">
        <f t="shared" si="29"/>
        <v>20171021</v>
      </c>
      <c r="H258" s="39">
        <v>0</v>
      </c>
      <c r="L258" s="39" t="s">
        <v>16</v>
      </c>
      <c r="M258" s="39">
        <v>2017</v>
      </c>
      <c r="N258" s="39">
        <v>10</v>
      </c>
      <c r="O258" s="39">
        <v>21</v>
      </c>
      <c r="P258" s="39">
        <v>18</v>
      </c>
      <c r="Q258" s="39">
        <v>32</v>
      </c>
      <c r="R258" s="39">
        <v>25</v>
      </c>
      <c r="S258" s="39">
        <v>988</v>
      </c>
      <c r="T258" s="39">
        <v>1</v>
      </c>
      <c r="U258" s="39" t="s">
        <v>242</v>
      </c>
      <c r="V258" s="39" t="s">
        <v>2</v>
      </c>
      <c r="X258" s="40" t="s">
        <v>32</v>
      </c>
    </row>
    <row r="259" spans="3:28">
      <c r="C259" s="49">
        <f t="shared" si="24"/>
        <v>650</v>
      </c>
      <c r="D259" s="38" t="s">
        <v>252</v>
      </c>
      <c r="E259" s="51">
        <f t="shared" si="30"/>
        <v>10</v>
      </c>
      <c r="F259" s="39">
        <f t="shared" si="28"/>
        <v>66746</v>
      </c>
      <c r="G259" s="39" t="str">
        <f t="shared" si="29"/>
        <v>20171021</v>
      </c>
      <c r="H259" s="39">
        <v>11</v>
      </c>
      <c r="L259" s="39" t="s">
        <v>0</v>
      </c>
      <c r="M259" s="39">
        <v>2017</v>
      </c>
      <c r="N259" s="39">
        <v>10</v>
      </c>
      <c r="O259" s="39">
        <v>21</v>
      </c>
      <c r="P259" s="39">
        <v>18</v>
      </c>
      <c r="Q259" s="39">
        <v>32</v>
      </c>
      <c r="R259" s="39">
        <v>26</v>
      </c>
      <c r="S259" s="39">
        <v>16</v>
      </c>
      <c r="T259" s="39">
        <v>1</v>
      </c>
      <c r="U259" s="39" t="s">
        <v>1</v>
      </c>
      <c r="V259" s="39" t="s">
        <v>2</v>
      </c>
    </row>
    <row r="260" spans="3:28">
      <c r="C260" s="49">
        <f t="shared" si="24"/>
        <v>650</v>
      </c>
      <c r="D260" s="38" t="s">
        <v>252</v>
      </c>
      <c r="E260" s="51">
        <f t="shared" si="30"/>
        <v>20</v>
      </c>
      <c r="F260" s="39">
        <f t="shared" si="28"/>
        <v>66746</v>
      </c>
      <c r="G260" s="39" t="str">
        <f t="shared" si="29"/>
        <v>20171021</v>
      </c>
      <c r="H260" s="39">
        <v>3</v>
      </c>
      <c r="L260" s="39" t="s">
        <v>0</v>
      </c>
      <c r="M260" s="39">
        <v>2017</v>
      </c>
      <c r="N260" s="39">
        <v>10</v>
      </c>
      <c r="O260" s="39">
        <v>21</v>
      </c>
      <c r="P260" s="39">
        <v>18</v>
      </c>
      <c r="Q260" s="39">
        <v>32</v>
      </c>
      <c r="R260" s="39">
        <v>26</v>
      </c>
      <c r="S260" s="39">
        <v>38</v>
      </c>
      <c r="T260" s="39">
        <v>1</v>
      </c>
      <c r="U260" s="39" t="s">
        <v>1</v>
      </c>
      <c r="V260" s="39" t="s">
        <v>2</v>
      </c>
    </row>
    <row r="261" spans="3:28">
      <c r="C261" s="49">
        <f t="shared" si="24"/>
        <v>650</v>
      </c>
      <c r="D261" s="38" t="s">
        <v>252</v>
      </c>
      <c r="E261" s="51">
        <f t="shared" si="30"/>
        <v>30</v>
      </c>
      <c r="F261" s="39">
        <f t="shared" si="28"/>
        <v>66746</v>
      </c>
      <c r="G261" s="39" t="str">
        <f t="shared" si="29"/>
        <v>20171021</v>
      </c>
      <c r="H261" s="39">
        <v>13</v>
      </c>
      <c r="L261" s="39" t="s">
        <v>0</v>
      </c>
      <c r="M261" s="39">
        <v>2017</v>
      </c>
      <c r="N261" s="39">
        <v>10</v>
      </c>
      <c r="O261" s="39">
        <v>21</v>
      </c>
      <c r="P261" s="39">
        <v>18</v>
      </c>
      <c r="Q261" s="39">
        <v>32</v>
      </c>
      <c r="R261" s="39">
        <v>26</v>
      </c>
      <c r="S261" s="39">
        <v>50</v>
      </c>
      <c r="T261" s="39">
        <v>1</v>
      </c>
      <c r="U261" s="39" t="s">
        <v>1</v>
      </c>
      <c r="V261" s="39" t="s">
        <v>2</v>
      </c>
      <c r="X261" s="89" t="s">
        <v>254</v>
      </c>
    </row>
    <row r="262" spans="3:28">
      <c r="C262" s="49">
        <f t="shared" si="24"/>
        <v>650</v>
      </c>
      <c r="D262" s="38" t="s">
        <v>252</v>
      </c>
      <c r="E262" s="51">
        <f t="shared" si="30"/>
        <v>40</v>
      </c>
      <c r="F262" s="39">
        <f t="shared" si="28"/>
        <v>66746</v>
      </c>
      <c r="G262" s="39" t="str">
        <f t="shared" si="29"/>
        <v>20171021</v>
      </c>
      <c r="H262" s="39">
        <v>151</v>
      </c>
      <c r="L262" s="39" t="s">
        <v>0</v>
      </c>
      <c r="M262" s="39">
        <v>2017</v>
      </c>
      <c r="N262" s="39">
        <v>10</v>
      </c>
      <c r="O262" s="39">
        <v>21</v>
      </c>
      <c r="P262" s="39">
        <v>18</v>
      </c>
      <c r="Q262" s="39">
        <v>32</v>
      </c>
      <c r="R262" s="39">
        <v>26</v>
      </c>
      <c r="S262" s="39">
        <v>108</v>
      </c>
      <c r="T262" s="39">
        <v>1</v>
      </c>
      <c r="U262" s="39" t="s">
        <v>1</v>
      </c>
      <c r="V262" s="39" t="s">
        <v>2</v>
      </c>
    </row>
    <row r="263" spans="3:28">
      <c r="C263" s="49">
        <f t="shared" si="24"/>
        <v>650</v>
      </c>
      <c r="D263" s="38" t="s">
        <v>252</v>
      </c>
      <c r="E263" s="51">
        <f t="shared" si="30"/>
        <v>40</v>
      </c>
      <c r="F263" s="39">
        <f t="shared" si="28"/>
        <v>66746</v>
      </c>
      <c r="G263" s="39" t="str">
        <f t="shared" si="29"/>
        <v>20171021</v>
      </c>
      <c r="H263" s="39">
        <v>0</v>
      </c>
      <c r="L263" s="39" t="s">
        <v>4</v>
      </c>
      <c r="M263" s="39">
        <v>2017</v>
      </c>
      <c r="N263" s="39">
        <v>10</v>
      </c>
      <c r="O263" s="39">
        <v>21</v>
      </c>
      <c r="P263" s="39">
        <v>18</v>
      </c>
      <c r="Q263" s="39">
        <v>32</v>
      </c>
      <c r="R263" s="39">
        <v>26</v>
      </c>
      <c r="S263" s="39">
        <v>123</v>
      </c>
      <c r="T263" s="39">
        <v>1</v>
      </c>
      <c r="U263" s="39" t="s">
        <v>1</v>
      </c>
      <c r="V263" s="39" t="s">
        <v>2</v>
      </c>
    </row>
    <row r="264" spans="3:28">
      <c r="C264" s="49">
        <f t="shared" si="24"/>
        <v>650</v>
      </c>
      <c r="D264" s="38" t="s">
        <v>252</v>
      </c>
      <c r="E264" s="51">
        <f t="shared" si="30"/>
        <v>40</v>
      </c>
      <c r="F264" s="39">
        <f t="shared" si="28"/>
        <v>66746</v>
      </c>
      <c r="G264" s="39" t="str">
        <f t="shared" si="29"/>
        <v>20171021</v>
      </c>
      <c r="H264" s="39">
        <v>0</v>
      </c>
      <c r="L264" s="39" t="s">
        <v>4</v>
      </c>
      <c r="M264" s="39">
        <v>2017</v>
      </c>
      <c r="N264" s="39">
        <v>10</v>
      </c>
      <c r="O264" s="39">
        <v>21</v>
      </c>
      <c r="P264" s="39">
        <v>18</v>
      </c>
      <c r="Q264" s="39">
        <v>32</v>
      </c>
      <c r="R264" s="39">
        <v>26</v>
      </c>
      <c r="S264" s="39">
        <v>154</v>
      </c>
      <c r="T264" s="39">
        <v>1</v>
      </c>
      <c r="U264" s="39" t="s">
        <v>1</v>
      </c>
      <c r="V264" s="39" t="s">
        <v>2</v>
      </c>
    </row>
    <row r="265" spans="3:28">
      <c r="C265" s="49">
        <f t="shared" si="24"/>
        <v>660</v>
      </c>
      <c r="D265" s="74" t="s">
        <v>255</v>
      </c>
      <c r="E265" s="51">
        <f t="shared" si="30"/>
        <v>10</v>
      </c>
      <c r="F265" s="75">
        <f t="shared" si="28"/>
        <v>66881</v>
      </c>
      <c r="G265" s="75" t="str">
        <f t="shared" si="29"/>
        <v>20171021</v>
      </c>
      <c r="H265" s="75">
        <v>747</v>
      </c>
      <c r="I265" s="75"/>
      <c r="J265" s="75"/>
      <c r="K265" s="75"/>
      <c r="L265" s="75" t="s">
        <v>17</v>
      </c>
      <c r="M265" s="75">
        <v>2017</v>
      </c>
      <c r="N265" s="75">
        <v>10</v>
      </c>
      <c r="O265" s="75">
        <v>21</v>
      </c>
      <c r="P265" s="75">
        <v>18</v>
      </c>
      <c r="Q265" s="75">
        <v>34</v>
      </c>
      <c r="R265" s="75">
        <v>41</v>
      </c>
      <c r="S265" s="75">
        <v>990</v>
      </c>
      <c r="T265" s="75">
        <v>1</v>
      </c>
      <c r="U265" s="75" t="s">
        <v>1</v>
      </c>
      <c r="V265" s="75" t="s">
        <v>2</v>
      </c>
      <c r="W265" s="75"/>
      <c r="X265" s="54" t="s">
        <v>33</v>
      </c>
    </row>
    <row r="266" spans="3:28">
      <c r="C266" s="49">
        <f t="shared" ref="C266:C329" si="31">IF(F266=F265,C265,IF(F266=(F265+10),C265,(C265+10)))</f>
        <v>670</v>
      </c>
      <c r="D266" s="38" t="s">
        <v>255</v>
      </c>
      <c r="E266" s="51">
        <f t="shared" si="30"/>
        <v>10</v>
      </c>
      <c r="F266" s="39">
        <f t="shared" si="28"/>
        <v>66882</v>
      </c>
      <c r="G266" s="39" t="str">
        <f t="shared" si="29"/>
        <v>20171021</v>
      </c>
      <c r="H266" s="39">
        <v>0</v>
      </c>
      <c r="L266" s="79" t="s">
        <v>21</v>
      </c>
      <c r="M266" s="39">
        <v>2017</v>
      </c>
      <c r="N266" s="39">
        <v>10</v>
      </c>
      <c r="O266" s="39">
        <v>21</v>
      </c>
      <c r="P266" s="39">
        <v>18</v>
      </c>
      <c r="Q266" s="39">
        <v>34</v>
      </c>
      <c r="R266" s="39">
        <v>42</v>
      </c>
      <c r="S266" s="39">
        <v>92</v>
      </c>
      <c r="T266" s="39">
        <v>1</v>
      </c>
      <c r="U266" s="39" t="s">
        <v>1</v>
      </c>
      <c r="V266" s="39" t="s">
        <v>2</v>
      </c>
      <c r="X266" s="82" t="s">
        <v>256</v>
      </c>
      <c r="Y266" s="82" t="s">
        <v>257</v>
      </c>
      <c r="Z266" s="84">
        <v>-26.083600000000001</v>
      </c>
      <c r="AA266" s="84">
        <v>28.1372</v>
      </c>
      <c r="AB266" s="82">
        <v>31</v>
      </c>
    </row>
    <row r="267" spans="3:28">
      <c r="C267" s="49">
        <f t="shared" si="31"/>
        <v>670</v>
      </c>
      <c r="D267" s="38" t="s">
        <v>255</v>
      </c>
      <c r="E267" s="51">
        <f t="shared" si="30"/>
        <v>10</v>
      </c>
      <c r="F267" s="39">
        <f t="shared" si="28"/>
        <v>66882</v>
      </c>
      <c r="G267" s="39" t="str">
        <f t="shared" si="29"/>
        <v>20171021</v>
      </c>
      <c r="H267" s="39">
        <v>0</v>
      </c>
      <c r="L267" s="79" t="s">
        <v>21</v>
      </c>
      <c r="M267" s="39">
        <v>2017</v>
      </c>
      <c r="N267" s="39">
        <v>10</v>
      </c>
      <c r="O267" s="39">
        <v>21</v>
      </c>
      <c r="P267" s="39">
        <v>18</v>
      </c>
      <c r="Q267" s="39">
        <v>34</v>
      </c>
      <c r="R267" s="39">
        <v>42</v>
      </c>
      <c r="S267" s="39">
        <v>173</v>
      </c>
      <c r="T267" s="39">
        <v>1</v>
      </c>
      <c r="U267" s="39" t="s">
        <v>1</v>
      </c>
      <c r="V267" s="39" t="s">
        <v>2</v>
      </c>
    </row>
    <row r="268" spans="3:28">
      <c r="C268" s="49">
        <f t="shared" si="31"/>
        <v>670</v>
      </c>
      <c r="D268" s="38" t="s">
        <v>255</v>
      </c>
      <c r="E268" s="51">
        <f t="shared" si="30"/>
        <v>10</v>
      </c>
      <c r="F268" s="39">
        <f t="shared" si="28"/>
        <v>66882</v>
      </c>
      <c r="G268" s="39" t="str">
        <f t="shared" si="29"/>
        <v>20171021</v>
      </c>
      <c r="H268" s="39">
        <v>0</v>
      </c>
      <c r="L268" s="79" t="s">
        <v>21</v>
      </c>
      <c r="M268" s="39">
        <v>2017</v>
      </c>
      <c r="N268" s="39">
        <v>10</v>
      </c>
      <c r="O268" s="39">
        <v>21</v>
      </c>
      <c r="P268" s="39">
        <v>18</v>
      </c>
      <c r="Q268" s="39">
        <v>34</v>
      </c>
      <c r="R268" s="39">
        <v>42</v>
      </c>
      <c r="S268" s="39">
        <v>216</v>
      </c>
      <c r="T268" s="39">
        <v>1</v>
      </c>
      <c r="U268" s="39" t="s">
        <v>1</v>
      </c>
      <c r="V268" s="39" t="s">
        <v>2</v>
      </c>
    </row>
    <row r="269" spans="3:28">
      <c r="C269" s="49">
        <f t="shared" si="31"/>
        <v>670</v>
      </c>
      <c r="D269" s="38" t="s">
        <v>255</v>
      </c>
      <c r="E269" s="51">
        <f t="shared" si="30"/>
        <v>10</v>
      </c>
      <c r="F269" s="39">
        <f t="shared" si="28"/>
        <v>66882</v>
      </c>
      <c r="G269" s="39" t="str">
        <f t="shared" si="29"/>
        <v>20171021</v>
      </c>
      <c r="H269" s="39">
        <v>0</v>
      </c>
      <c r="L269" s="79" t="s">
        <v>21</v>
      </c>
      <c r="M269" s="39">
        <v>2017</v>
      </c>
      <c r="N269" s="39">
        <v>10</v>
      </c>
      <c r="O269" s="39">
        <v>21</v>
      </c>
      <c r="P269" s="39">
        <v>18</v>
      </c>
      <c r="Q269" s="39">
        <v>34</v>
      </c>
      <c r="R269" s="39">
        <v>42</v>
      </c>
      <c r="S269" s="39">
        <v>241</v>
      </c>
      <c r="T269" s="39">
        <v>1</v>
      </c>
      <c r="U269" s="39" t="s">
        <v>1</v>
      </c>
      <c r="V269" s="39" t="s">
        <v>2</v>
      </c>
    </row>
    <row r="270" spans="3:28">
      <c r="C270" s="49">
        <f t="shared" si="31"/>
        <v>670</v>
      </c>
      <c r="D270" s="38" t="s">
        <v>255</v>
      </c>
      <c r="E270" s="51">
        <f t="shared" si="30"/>
        <v>10</v>
      </c>
      <c r="F270" s="39">
        <f t="shared" si="28"/>
        <v>66882</v>
      </c>
      <c r="G270" s="39" t="str">
        <f t="shared" si="29"/>
        <v>20171021</v>
      </c>
      <c r="H270" s="39">
        <v>0</v>
      </c>
      <c r="L270" s="79" t="s">
        <v>21</v>
      </c>
      <c r="M270" s="39">
        <v>2017</v>
      </c>
      <c r="N270" s="39">
        <v>10</v>
      </c>
      <c r="O270" s="39">
        <v>21</v>
      </c>
      <c r="P270" s="39">
        <v>18</v>
      </c>
      <c r="Q270" s="39">
        <v>34</v>
      </c>
      <c r="R270" s="39">
        <v>42</v>
      </c>
      <c r="S270" s="39">
        <v>246</v>
      </c>
      <c r="T270" s="39">
        <v>1</v>
      </c>
      <c r="U270" s="39" t="s">
        <v>1</v>
      </c>
      <c r="V270" s="39" t="s">
        <v>2</v>
      </c>
    </row>
    <row r="271" spans="3:28">
      <c r="C271" s="49">
        <f t="shared" si="31"/>
        <v>670</v>
      </c>
      <c r="D271" s="38" t="s">
        <v>255</v>
      </c>
      <c r="E271" s="51">
        <f t="shared" si="30"/>
        <v>10</v>
      </c>
      <c r="F271" s="39">
        <f t="shared" si="28"/>
        <v>66882</v>
      </c>
      <c r="G271" s="39" t="str">
        <f t="shared" si="29"/>
        <v>20171021</v>
      </c>
      <c r="H271" s="39">
        <v>0</v>
      </c>
      <c r="L271" s="79" t="s">
        <v>21</v>
      </c>
      <c r="M271" s="39">
        <v>2017</v>
      </c>
      <c r="N271" s="39">
        <v>10</v>
      </c>
      <c r="O271" s="39">
        <v>21</v>
      </c>
      <c r="P271" s="39">
        <v>18</v>
      </c>
      <c r="Q271" s="39">
        <v>34</v>
      </c>
      <c r="R271" s="39">
        <v>42</v>
      </c>
      <c r="S271" s="39">
        <v>257</v>
      </c>
      <c r="T271" s="39">
        <v>1</v>
      </c>
      <c r="U271" s="39" t="s">
        <v>1</v>
      </c>
      <c r="V271" s="39" t="s">
        <v>2</v>
      </c>
    </row>
    <row r="272" spans="3:28">
      <c r="C272" s="49">
        <f t="shared" si="31"/>
        <v>670</v>
      </c>
      <c r="D272" s="38" t="s">
        <v>255</v>
      </c>
      <c r="E272" s="51">
        <f t="shared" si="30"/>
        <v>10</v>
      </c>
      <c r="F272" s="39">
        <f t="shared" si="28"/>
        <v>66882</v>
      </c>
      <c r="G272" s="39" t="str">
        <f t="shared" si="29"/>
        <v>20171021</v>
      </c>
      <c r="H272" s="39">
        <v>0</v>
      </c>
      <c r="L272" s="79" t="s">
        <v>21</v>
      </c>
      <c r="M272" s="39">
        <v>2017</v>
      </c>
      <c r="N272" s="39">
        <v>10</v>
      </c>
      <c r="O272" s="39">
        <v>21</v>
      </c>
      <c r="P272" s="39">
        <v>18</v>
      </c>
      <c r="Q272" s="39">
        <v>34</v>
      </c>
      <c r="R272" s="39">
        <v>42</v>
      </c>
      <c r="S272" s="39">
        <v>269</v>
      </c>
      <c r="T272" s="39">
        <v>1</v>
      </c>
      <c r="U272" s="39" t="s">
        <v>1</v>
      </c>
      <c r="V272" s="39" t="s">
        <v>2</v>
      </c>
    </row>
    <row r="273" spans="3:23">
      <c r="C273" s="49">
        <f t="shared" si="31"/>
        <v>670</v>
      </c>
      <c r="D273" s="38" t="s">
        <v>255</v>
      </c>
      <c r="E273" s="51">
        <f t="shared" si="30"/>
        <v>10</v>
      </c>
      <c r="F273" s="39">
        <f t="shared" si="28"/>
        <v>66882</v>
      </c>
      <c r="G273" s="39" t="str">
        <f t="shared" si="29"/>
        <v>20171021</v>
      </c>
      <c r="H273" s="39">
        <v>0</v>
      </c>
      <c r="L273" s="79" t="s">
        <v>21</v>
      </c>
      <c r="M273" s="39">
        <v>2017</v>
      </c>
      <c r="N273" s="39">
        <v>10</v>
      </c>
      <c r="O273" s="39">
        <v>21</v>
      </c>
      <c r="P273" s="39">
        <v>18</v>
      </c>
      <c r="Q273" s="39">
        <v>34</v>
      </c>
      <c r="R273" s="39">
        <v>42</v>
      </c>
      <c r="S273" s="39">
        <v>274</v>
      </c>
      <c r="T273" s="39">
        <v>1</v>
      </c>
      <c r="U273" s="39" t="s">
        <v>1</v>
      </c>
      <c r="V273" s="39" t="s">
        <v>2</v>
      </c>
    </row>
    <row r="274" spans="3:23">
      <c r="C274" s="49">
        <f t="shared" si="31"/>
        <v>670</v>
      </c>
      <c r="D274" s="38" t="s">
        <v>255</v>
      </c>
      <c r="E274" s="51">
        <f t="shared" si="30"/>
        <v>10</v>
      </c>
      <c r="F274" s="39">
        <f t="shared" si="28"/>
        <v>66882</v>
      </c>
      <c r="G274" s="39" t="str">
        <f t="shared" si="29"/>
        <v>20171021</v>
      </c>
      <c r="H274" s="39">
        <v>0</v>
      </c>
      <c r="L274" s="79" t="s">
        <v>21</v>
      </c>
      <c r="M274" s="39">
        <v>2017</v>
      </c>
      <c r="N274" s="39">
        <v>10</v>
      </c>
      <c r="O274" s="39">
        <v>21</v>
      </c>
      <c r="P274" s="39">
        <v>18</v>
      </c>
      <c r="Q274" s="39">
        <v>34</v>
      </c>
      <c r="R274" s="39">
        <v>42</v>
      </c>
      <c r="S274" s="39">
        <v>279</v>
      </c>
      <c r="T274" s="39">
        <v>1</v>
      </c>
      <c r="U274" s="39" t="s">
        <v>1</v>
      </c>
      <c r="V274" s="39" t="s">
        <v>2</v>
      </c>
    </row>
    <row r="275" spans="3:23">
      <c r="C275" s="49">
        <f t="shared" si="31"/>
        <v>670</v>
      </c>
      <c r="D275" s="38" t="s">
        <v>255</v>
      </c>
      <c r="E275" s="51">
        <f t="shared" si="30"/>
        <v>10</v>
      </c>
      <c r="F275" s="39">
        <f t="shared" si="28"/>
        <v>66882</v>
      </c>
      <c r="G275" s="83" t="str">
        <f t="shared" si="29"/>
        <v>20171021</v>
      </c>
      <c r="H275" s="83">
        <v>0</v>
      </c>
      <c r="I275" s="83"/>
      <c r="J275" s="83"/>
      <c r="K275" s="83"/>
      <c r="L275" s="88" t="s">
        <v>21</v>
      </c>
      <c r="M275" s="83">
        <v>2017</v>
      </c>
      <c r="N275" s="83">
        <v>10</v>
      </c>
      <c r="O275" s="83">
        <v>21</v>
      </c>
      <c r="P275" s="83">
        <v>18</v>
      </c>
      <c r="Q275" s="83">
        <v>34</v>
      </c>
      <c r="R275" s="83">
        <v>42</v>
      </c>
      <c r="S275" s="83">
        <v>281</v>
      </c>
      <c r="T275" s="83">
        <v>1</v>
      </c>
      <c r="U275" s="83" t="s">
        <v>1</v>
      </c>
      <c r="V275" s="83" t="s">
        <v>2</v>
      </c>
      <c r="W275" s="83"/>
    </row>
    <row r="276" spans="3:23">
      <c r="C276" s="49">
        <f t="shared" si="31"/>
        <v>670</v>
      </c>
      <c r="D276" s="38" t="s">
        <v>255</v>
      </c>
      <c r="E276" s="51">
        <f t="shared" si="30"/>
        <v>10</v>
      </c>
      <c r="F276" s="39">
        <f t="shared" si="28"/>
        <v>66882</v>
      </c>
      <c r="G276" s="39" t="str">
        <f t="shared" si="29"/>
        <v>20171021</v>
      </c>
      <c r="H276" s="39">
        <v>0</v>
      </c>
      <c r="L276" s="79" t="s">
        <v>21</v>
      </c>
      <c r="M276" s="39">
        <v>2017</v>
      </c>
      <c r="N276" s="39">
        <v>10</v>
      </c>
      <c r="O276" s="39">
        <v>21</v>
      </c>
      <c r="P276" s="39">
        <v>18</v>
      </c>
      <c r="Q276" s="39">
        <v>34</v>
      </c>
      <c r="R276" s="39">
        <v>42</v>
      </c>
      <c r="S276" s="39">
        <v>289</v>
      </c>
      <c r="T276" s="39">
        <v>1</v>
      </c>
      <c r="U276" s="39" t="s">
        <v>1</v>
      </c>
      <c r="V276" s="39" t="s">
        <v>2</v>
      </c>
    </row>
    <row r="277" spans="3:23">
      <c r="C277" s="49">
        <f t="shared" si="31"/>
        <v>670</v>
      </c>
      <c r="D277" s="38" t="s">
        <v>255</v>
      </c>
      <c r="E277" s="51">
        <f t="shared" si="30"/>
        <v>10</v>
      </c>
      <c r="F277" s="39">
        <f t="shared" si="28"/>
        <v>66882</v>
      </c>
      <c r="G277" s="39" t="str">
        <f t="shared" si="29"/>
        <v>20171021</v>
      </c>
      <c r="H277" s="39">
        <v>0</v>
      </c>
      <c r="L277" s="79" t="s">
        <v>21</v>
      </c>
      <c r="M277" s="39">
        <v>2017</v>
      </c>
      <c r="N277" s="39">
        <v>10</v>
      </c>
      <c r="O277" s="39">
        <v>21</v>
      </c>
      <c r="P277" s="39">
        <v>18</v>
      </c>
      <c r="Q277" s="39">
        <v>34</v>
      </c>
      <c r="R277" s="39">
        <v>42</v>
      </c>
      <c r="S277" s="39">
        <v>305</v>
      </c>
      <c r="T277" s="39">
        <v>1</v>
      </c>
      <c r="U277" s="39" t="s">
        <v>1</v>
      </c>
      <c r="V277" s="39" t="s">
        <v>2</v>
      </c>
    </row>
    <row r="278" spans="3:23">
      <c r="C278" s="49">
        <f t="shared" si="31"/>
        <v>670</v>
      </c>
      <c r="D278" s="38" t="s">
        <v>255</v>
      </c>
      <c r="E278" s="51">
        <f t="shared" si="30"/>
        <v>10</v>
      </c>
      <c r="F278" s="39">
        <f t="shared" si="28"/>
        <v>66882</v>
      </c>
      <c r="G278" s="39" t="str">
        <f t="shared" si="29"/>
        <v>20171021</v>
      </c>
      <c r="H278" s="39">
        <v>0</v>
      </c>
      <c r="L278" s="79" t="s">
        <v>21</v>
      </c>
      <c r="M278" s="39">
        <v>2017</v>
      </c>
      <c r="N278" s="39">
        <v>10</v>
      </c>
      <c r="O278" s="39">
        <v>21</v>
      </c>
      <c r="P278" s="39">
        <v>18</v>
      </c>
      <c r="Q278" s="39">
        <v>34</v>
      </c>
      <c r="R278" s="39">
        <v>42</v>
      </c>
      <c r="S278" s="39">
        <v>337</v>
      </c>
      <c r="T278" s="39">
        <v>1</v>
      </c>
      <c r="U278" s="39" t="s">
        <v>1</v>
      </c>
      <c r="V278" s="39" t="s">
        <v>2</v>
      </c>
    </row>
    <row r="279" spans="3:23">
      <c r="C279" s="49">
        <f t="shared" si="31"/>
        <v>670</v>
      </c>
      <c r="D279" s="38" t="s">
        <v>255</v>
      </c>
      <c r="E279" s="51">
        <f t="shared" si="30"/>
        <v>10</v>
      </c>
      <c r="F279" s="39">
        <f t="shared" si="28"/>
        <v>66882</v>
      </c>
      <c r="G279" s="39" t="str">
        <f t="shared" si="29"/>
        <v>20171021</v>
      </c>
      <c r="H279" s="39">
        <v>0</v>
      </c>
      <c r="L279" s="79" t="s">
        <v>21</v>
      </c>
      <c r="M279" s="39">
        <v>2017</v>
      </c>
      <c r="N279" s="39">
        <v>10</v>
      </c>
      <c r="O279" s="39">
        <v>21</v>
      </c>
      <c r="P279" s="39">
        <v>18</v>
      </c>
      <c r="Q279" s="39">
        <v>34</v>
      </c>
      <c r="R279" s="39">
        <v>42</v>
      </c>
      <c r="S279" s="39">
        <v>353</v>
      </c>
      <c r="T279" s="39">
        <v>1</v>
      </c>
      <c r="U279" s="39" t="s">
        <v>1</v>
      </c>
      <c r="V279" s="39" t="s">
        <v>2</v>
      </c>
    </row>
    <row r="280" spans="3:23">
      <c r="C280" s="49">
        <f t="shared" si="31"/>
        <v>670</v>
      </c>
      <c r="D280" s="38" t="s">
        <v>255</v>
      </c>
      <c r="E280" s="51">
        <f t="shared" si="30"/>
        <v>10</v>
      </c>
      <c r="F280" s="39">
        <f t="shared" si="28"/>
        <v>66882</v>
      </c>
      <c r="G280" s="39" t="str">
        <f t="shared" si="29"/>
        <v>20171021</v>
      </c>
      <c r="H280" s="39">
        <v>0</v>
      </c>
      <c r="L280" s="79" t="s">
        <v>21</v>
      </c>
      <c r="M280" s="39">
        <v>2017</v>
      </c>
      <c r="N280" s="39">
        <v>10</v>
      </c>
      <c r="O280" s="39">
        <v>21</v>
      </c>
      <c r="P280" s="39">
        <v>18</v>
      </c>
      <c r="Q280" s="39">
        <v>34</v>
      </c>
      <c r="R280" s="39">
        <v>42</v>
      </c>
      <c r="S280" s="39">
        <v>373</v>
      </c>
      <c r="T280" s="39">
        <v>1</v>
      </c>
      <c r="U280" s="39" t="s">
        <v>1</v>
      </c>
      <c r="V280" s="39" t="s">
        <v>2</v>
      </c>
    </row>
    <row r="281" spans="3:23">
      <c r="C281" s="49">
        <f t="shared" si="31"/>
        <v>670</v>
      </c>
      <c r="D281" s="38" t="s">
        <v>255</v>
      </c>
      <c r="E281" s="51">
        <f t="shared" si="30"/>
        <v>10</v>
      </c>
      <c r="F281" s="39">
        <f t="shared" si="28"/>
        <v>66882</v>
      </c>
      <c r="G281" s="39" t="str">
        <f t="shared" si="29"/>
        <v>20171021</v>
      </c>
      <c r="H281" s="39">
        <v>0</v>
      </c>
      <c r="L281" s="79" t="s">
        <v>21</v>
      </c>
      <c r="M281" s="39">
        <v>2017</v>
      </c>
      <c r="N281" s="39">
        <v>10</v>
      </c>
      <c r="O281" s="39">
        <v>21</v>
      </c>
      <c r="P281" s="39">
        <v>18</v>
      </c>
      <c r="Q281" s="39">
        <v>34</v>
      </c>
      <c r="R281" s="39">
        <v>42</v>
      </c>
      <c r="S281" s="39">
        <v>389</v>
      </c>
      <c r="T281" s="39">
        <v>1</v>
      </c>
      <c r="U281" s="39" t="s">
        <v>1</v>
      </c>
      <c r="V281" s="39" t="s">
        <v>2</v>
      </c>
    </row>
    <row r="282" spans="3:23">
      <c r="C282" s="49">
        <f t="shared" si="31"/>
        <v>670</v>
      </c>
      <c r="D282" s="38" t="s">
        <v>255</v>
      </c>
      <c r="E282" s="51">
        <f t="shared" si="30"/>
        <v>10</v>
      </c>
      <c r="F282" s="39">
        <f t="shared" si="28"/>
        <v>66882</v>
      </c>
      <c r="G282" s="39" t="str">
        <f t="shared" si="29"/>
        <v>20171021</v>
      </c>
      <c r="H282" s="39">
        <v>0</v>
      </c>
      <c r="L282" s="79" t="s">
        <v>21</v>
      </c>
      <c r="M282" s="39">
        <v>2017</v>
      </c>
      <c r="N282" s="39">
        <v>10</v>
      </c>
      <c r="O282" s="39">
        <v>21</v>
      </c>
      <c r="P282" s="39">
        <v>18</v>
      </c>
      <c r="Q282" s="39">
        <v>34</v>
      </c>
      <c r="R282" s="39">
        <v>42</v>
      </c>
      <c r="S282" s="39">
        <v>412</v>
      </c>
      <c r="T282" s="39">
        <v>1</v>
      </c>
      <c r="U282" s="39" t="s">
        <v>1</v>
      </c>
      <c r="V282" s="39" t="s">
        <v>2</v>
      </c>
    </row>
    <row r="283" spans="3:23">
      <c r="C283" s="49">
        <f t="shared" si="31"/>
        <v>670</v>
      </c>
      <c r="D283" s="38" t="s">
        <v>255</v>
      </c>
      <c r="E283" s="51">
        <f t="shared" si="30"/>
        <v>10</v>
      </c>
      <c r="F283" s="39">
        <f t="shared" si="28"/>
        <v>66882</v>
      </c>
      <c r="G283" s="39" t="str">
        <f t="shared" si="29"/>
        <v>20171021</v>
      </c>
      <c r="H283" s="39">
        <v>0</v>
      </c>
      <c r="L283" s="79" t="s">
        <v>21</v>
      </c>
      <c r="M283" s="39">
        <v>2017</v>
      </c>
      <c r="N283" s="39">
        <v>10</v>
      </c>
      <c r="O283" s="39">
        <v>21</v>
      </c>
      <c r="P283" s="39">
        <v>18</v>
      </c>
      <c r="Q283" s="39">
        <v>34</v>
      </c>
      <c r="R283" s="39">
        <v>42</v>
      </c>
      <c r="S283" s="39">
        <v>415</v>
      </c>
      <c r="T283" s="39">
        <v>1</v>
      </c>
      <c r="U283" s="39" t="s">
        <v>1</v>
      </c>
      <c r="V283" s="39" t="s">
        <v>2</v>
      </c>
    </row>
    <row r="284" spans="3:23">
      <c r="C284" s="49">
        <f t="shared" si="31"/>
        <v>670</v>
      </c>
      <c r="D284" s="38" t="s">
        <v>255</v>
      </c>
      <c r="E284" s="51">
        <f t="shared" si="30"/>
        <v>10</v>
      </c>
      <c r="F284" s="39">
        <f t="shared" si="28"/>
        <v>66882</v>
      </c>
      <c r="G284" s="39" t="str">
        <f t="shared" si="29"/>
        <v>20171021</v>
      </c>
      <c r="H284" s="39">
        <v>0</v>
      </c>
      <c r="L284" s="79" t="s">
        <v>21</v>
      </c>
      <c r="M284" s="39">
        <v>2017</v>
      </c>
      <c r="N284" s="39">
        <v>10</v>
      </c>
      <c r="O284" s="39">
        <v>21</v>
      </c>
      <c r="P284" s="39">
        <v>18</v>
      </c>
      <c r="Q284" s="39">
        <v>34</v>
      </c>
      <c r="R284" s="39">
        <v>42</v>
      </c>
      <c r="S284" s="39">
        <v>428</v>
      </c>
      <c r="T284" s="39">
        <v>1</v>
      </c>
      <c r="U284" s="39" t="s">
        <v>1</v>
      </c>
      <c r="V284" s="39" t="s">
        <v>2</v>
      </c>
    </row>
    <row r="285" spans="3:23">
      <c r="C285" s="49">
        <f t="shared" si="31"/>
        <v>670</v>
      </c>
      <c r="D285" s="38" t="s">
        <v>255</v>
      </c>
      <c r="E285" s="51">
        <f t="shared" si="30"/>
        <v>10</v>
      </c>
      <c r="F285" s="39">
        <f t="shared" si="28"/>
        <v>66882</v>
      </c>
      <c r="G285" s="39" t="str">
        <f t="shared" si="29"/>
        <v>20171021</v>
      </c>
      <c r="H285" s="39">
        <v>0</v>
      </c>
      <c r="L285" s="79" t="s">
        <v>21</v>
      </c>
      <c r="M285" s="39">
        <v>2017</v>
      </c>
      <c r="N285" s="39">
        <v>10</v>
      </c>
      <c r="O285" s="39">
        <v>21</v>
      </c>
      <c r="P285" s="39">
        <v>18</v>
      </c>
      <c r="Q285" s="39">
        <v>34</v>
      </c>
      <c r="R285" s="39">
        <v>42</v>
      </c>
      <c r="S285" s="39">
        <v>431</v>
      </c>
      <c r="T285" s="39">
        <v>1</v>
      </c>
      <c r="U285" s="39" t="s">
        <v>1</v>
      </c>
      <c r="V285" s="39" t="s">
        <v>2</v>
      </c>
    </row>
    <row r="286" spans="3:23">
      <c r="C286" s="49">
        <f t="shared" si="31"/>
        <v>670</v>
      </c>
      <c r="D286" s="38" t="s">
        <v>255</v>
      </c>
      <c r="E286" s="51">
        <f t="shared" si="30"/>
        <v>10</v>
      </c>
      <c r="F286" s="39">
        <f t="shared" si="28"/>
        <v>66882</v>
      </c>
      <c r="G286" s="39" t="str">
        <f t="shared" si="29"/>
        <v>20171021</v>
      </c>
      <c r="H286" s="39">
        <v>0</v>
      </c>
      <c r="L286" s="79" t="s">
        <v>21</v>
      </c>
      <c r="M286" s="39">
        <v>2017</v>
      </c>
      <c r="N286" s="39">
        <v>10</v>
      </c>
      <c r="O286" s="39">
        <v>21</v>
      </c>
      <c r="P286" s="39">
        <v>18</v>
      </c>
      <c r="Q286" s="39">
        <v>34</v>
      </c>
      <c r="R286" s="39">
        <v>42</v>
      </c>
      <c r="S286" s="39">
        <v>436</v>
      </c>
      <c r="T286" s="39">
        <v>1</v>
      </c>
      <c r="U286" s="39" t="s">
        <v>1</v>
      </c>
      <c r="V286" s="39" t="s">
        <v>2</v>
      </c>
    </row>
    <row r="287" spans="3:23">
      <c r="C287" s="49">
        <f t="shared" si="31"/>
        <v>670</v>
      </c>
      <c r="D287" s="38" t="s">
        <v>255</v>
      </c>
      <c r="E287" s="51">
        <f t="shared" si="30"/>
        <v>10</v>
      </c>
      <c r="F287" s="39">
        <f t="shared" si="28"/>
        <v>66882</v>
      </c>
      <c r="G287" s="39" t="str">
        <f t="shared" si="29"/>
        <v>20171021</v>
      </c>
      <c r="H287" s="39">
        <v>0</v>
      </c>
      <c r="L287" s="79" t="s">
        <v>21</v>
      </c>
      <c r="M287" s="39">
        <v>2017</v>
      </c>
      <c r="N287" s="39">
        <v>10</v>
      </c>
      <c r="O287" s="39">
        <v>21</v>
      </c>
      <c r="P287" s="39">
        <v>18</v>
      </c>
      <c r="Q287" s="39">
        <v>34</v>
      </c>
      <c r="R287" s="39">
        <v>42</v>
      </c>
      <c r="S287" s="39">
        <v>447</v>
      </c>
      <c r="T287" s="39">
        <v>1</v>
      </c>
      <c r="U287" s="39" t="s">
        <v>1</v>
      </c>
      <c r="V287" s="39" t="s">
        <v>2</v>
      </c>
    </row>
    <row r="288" spans="3:23">
      <c r="C288" s="49">
        <f t="shared" si="31"/>
        <v>670</v>
      </c>
      <c r="D288" s="38" t="s">
        <v>255</v>
      </c>
      <c r="E288" s="51">
        <f t="shared" si="30"/>
        <v>10</v>
      </c>
      <c r="F288" s="39">
        <f t="shared" si="28"/>
        <v>66882</v>
      </c>
      <c r="G288" s="39" t="str">
        <f t="shared" si="29"/>
        <v>20171021</v>
      </c>
      <c r="H288" s="39">
        <v>0</v>
      </c>
      <c r="L288" s="79" t="s">
        <v>21</v>
      </c>
      <c r="M288" s="39">
        <v>2017</v>
      </c>
      <c r="N288" s="39">
        <v>10</v>
      </c>
      <c r="O288" s="39">
        <v>21</v>
      </c>
      <c r="P288" s="39">
        <v>18</v>
      </c>
      <c r="Q288" s="39">
        <v>34</v>
      </c>
      <c r="R288" s="39">
        <v>42</v>
      </c>
      <c r="S288" s="39">
        <v>457</v>
      </c>
      <c r="T288" s="39">
        <v>1</v>
      </c>
      <c r="U288" s="39" t="s">
        <v>1</v>
      </c>
      <c r="V288" s="39" t="s">
        <v>2</v>
      </c>
    </row>
    <row r="289" spans="3:24">
      <c r="C289" s="49">
        <f t="shared" si="31"/>
        <v>670</v>
      </c>
      <c r="D289" s="38" t="s">
        <v>255</v>
      </c>
      <c r="E289" s="51">
        <f t="shared" si="30"/>
        <v>10</v>
      </c>
      <c r="F289" s="39">
        <f t="shared" si="28"/>
        <v>66882</v>
      </c>
      <c r="G289" s="39" t="str">
        <f t="shared" si="29"/>
        <v>20171021</v>
      </c>
      <c r="H289" s="39">
        <v>0</v>
      </c>
      <c r="L289" s="79" t="s">
        <v>21</v>
      </c>
      <c r="M289" s="39">
        <v>2017</v>
      </c>
      <c r="N289" s="39">
        <v>10</v>
      </c>
      <c r="O289" s="39">
        <v>21</v>
      </c>
      <c r="P289" s="39">
        <v>18</v>
      </c>
      <c r="Q289" s="39">
        <v>34</v>
      </c>
      <c r="R289" s="39">
        <v>42</v>
      </c>
      <c r="S289" s="39">
        <v>460</v>
      </c>
      <c r="T289" s="39">
        <v>1</v>
      </c>
      <c r="U289" s="39" t="s">
        <v>1</v>
      </c>
      <c r="V289" s="39" t="s">
        <v>2</v>
      </c>
    </row>
    <row r="290" spans="3:24">
      <c r="C290" s="49">
        <f t="shared" si="31"/>
        <v>670</v>
      </c>
      <c r="D290" s="38" t="s">
        <v>255</v>
      </c>
      <c r="E290" s="51">
        <f t="shared" si="30"/>
        <v>10</v>
      </c>
      <c r="F290" s="39">
        <f t="shared" si="28"/>
        <v>66882</v>
      </c>
      <c r="G290" s="39" t="str">
        <f t="shared" si="29"/>
        <v>20171021</v>
      </c>
      <c r="H290" s="39">
        <v>0</v>
      </c>
      <c r="L290" s="79" t="s">
        <v>21</v>
      </c>
      <c r="M290" s="39">
        <v>2017</v>
      </c>
      <c r="N290" s="39">
        <v>10</v>
      </c>
      <c r="O290" s="39">
        <v>21</v>
      </c>
      <c r="P290" s="39">
        <v>18</v>
      </c>
      <c r="Q290" s="39">
        <v>34</v>
      </c>
      <c r="R290" s="39">
        <v>42</v>
      </c>
      <c r="S290" s="39">
        <v>471</v>
      </c>
      <c r="T290" s="39">
        <v>1</v>
      </c>
      <c r="U290" s="39" t="s">
        <v>1</v>
      </c>
      <c r="V290" s="39" t="s">
        <v>2</v>
      </c>
    </row>
    <row r="291" spans="3:24">
      <c r="C291" s="49">
        <f t="shared" si="31"/>
        <v>670</v>
      </c>
      <c r="D291" s="38" t="s">
        <v>255</v>
      </c>
      <c r="E291" s="51">
        <f t="shared" si="30"/>
        <v>10</v>
      </c>
      <c r="F291" s="39">
        <f t="shared" si="28"/>
        <v>66882</v>
      </c>
      <c r="G291" s="39" t="str">
        <f t="shared" si="29"/>
        <v>20171021</v>
      </c>
      <c r="H291" s="39">
        <v>0</v>
      </c>
      <c r="L291" s="79" t="s">
        <v>21</v>
      </c>
      <c r="M291" s="39">
        <v>2017</v>
      </c>
      <c r="N291" s="39">
        <v>10</v>
      </c>
      <c r="O291" s="39">
        <v>21</v>
      </c>
      <c r="P291" s="39">
        <v>18</v>
      </c>
      <c r="Q291" s="39">
        <v>34</v>
      </c>
      <c r="R291" s="39">
        <v>42</v>
      </c>
      <c r="S291" s="39">
        <v>473</v>
      </c>
      <c r="T291" s="39">
        <v>1</v>
      </c>
      <c r="U291" s="39" t="s">
        <v>1</v>
      </c>
      <c r="V291" s="39" t="s">
        <v>2</v>
      </c>
    </row>
    <row r="292" spans="3:24">
      <c r="C292" s="49">
        <f t="shared" si="31"/>
        <v>670</v>
      </c>
      <c r="D292" s="38" t="s">
        <v>255</v>
      </c>
      <c r="E292" s="51">
        <f t="shared" si="30"/>
        <v>10</v>
      </c>
      <c r="F292" s="39">
        <f t="shared" si="28"/>
        <v>66882</v>
      </c>
      <c r="G292" s="39" t="str">
        <f t="shared" si="29"/>
        <v>20171021</v>
      </c>
      <c r="H292" s="39">
        <v>0</v>
      </c>
      <c r="L292" s="79" t="s">
        <v>21</v>
      </c>
      <c r="M292" s="39">
        <v>2017</v>
      </c>
      <c r="N292" s="39">
        <v>10</v>
      </c>
      <c r="O292" s="39">
        <v>21</v>
      </c>
      <c r="P292" s="39">
        <v>18</v>
      </c>
      <c r="Q292" s="39">
        <v>34</v>
      </c>
      <c r="R292" s="39">
        <v>42</v>
      </c>
      <c r="S292" s="39">
        <v>479</v>
      </c>
      <c r="T292" s="39">
        <v>1</v>
      </c>
      <c r="U292" s="39" t="s">
        <v>1</v>
      </c>
      <c r="V292" s="39" t="s">
        <v>2</v>
      </c>
    </row>
    <row r="293" spans="3:24">
      <c r="C293" s="49">
        <f t="shared" si="31"/>
        <v>670</v>
      </c>
      <c r="D293" s="38" t="s">
        <v>255</v>
      </c>
      <c r="E293" s="51">
        <f t="shared" si="30"/>
        <v>10</v>
      </c>
      <c r="F293" s="39">
        <f t="shared" si="28"/>
        <v>66882</v>
      </c>
      <c r="G293" s="39" t="str">
        <f t="shared" si="29"/>
        <v>20171021</v>
      </c>
      <c r="H293" s="39">
        <v>0</v>
      </c>
      <c r="L293" s="79" t="s">
        <v>21</v>
      </c>
      <c r="M293" s="39">
        <v>2017</v>
      </c>
      <c r="N293" s="39">
        <v>10</v>
      </c>
      <c r="O293" s="39">
        <v>21</v>
      </c>
      <c r="P293" s="39">
        <v>18</v>
      </c>
      <c r="Q293" s="39">
        <v>34</v>
      </c>
      <c r="R293" s="39">
        <v>42</v>
      </c>
      <c r="S293" s="39">
        <v>488</v>
      </c>
      <c r="T293" s="39">
        <v>1</v>
      </c>
      <c r="U293" s="39" t="s">
        <v>1</v>
      </c>
      <c r="V293" s="39" t="s">
        <v>2</v>
      </c>
    </row>
    <row r="294" spans="3:24">
      <c r="C294" s="49">
        <f t="shared" si="31"/>
        <v>670</v>
      </c>
      <c r="D294" s="38" t="s">
        <v>255</v>
      </c>
      <c r="E294" s="51">
        <f t="shared" si="30"/>
        <v>10</v>
      </c>
      <c r="F294" s="39">
        <f t="shared" si="28"/>
        <v>66882</v>
      </c>
      <c r="G294" s="39" t="str">
        <f t="shared" si="29"/>
        <v>20171021</v>
      </c>
      <c r="H294" s="39">
        <v>0</v>
      </c>
      <c r="L294" s="79" t="s">
        <v>21</v>
      </c>
      <c r="M294" s="39">
        <v>2017</v>
      </c>
      <c r="N294" s="39">
        <v>10</v>
      </c>
      <c r="O294" s="39">
        <v>21</v>
      </c>
      <c r="P294" s="39">
        <v>18</v>
      </c>
      <c r="Q294" s="39">
        <v>34</v>
      </c>
      <c r="R294" s="39">
        <v>42</v>
      </c>
      <c r="S294" s="39">
        <v>493</v>
      </c>
      <c r="T294" s="39">
        <v>1</v>
      </c>
      <c r="U294" s="39" t="s">
        <v>1</v>
      </c>
      <c r="V294" s="39" t="s">
        <v>2</v>
      </c>
    </row>
    <row r="295" spans="3:24">
      <c r="C295" s="49">
        <f t="shared" si="31"/>
        <v>670</v>
      </c>
      <c r="D295" s="38" t="s">
        <v>255</v>
      </c>
      <c r="E295" s="51">
        <f t="shared" si="30"/>
        <v>10</v>
      </c>
      <c r="F295" s="39">
        <f t="shared" si="28"/>
        <v>66882</v>
      </c>
      <c r="G295" s="39" t="str">
        <f t="shared" si="29"/>
        <v>20171021</v>
      </c>
      <c r="H295" s="39">
        <v>0</v>
      </c>
      <c r="L295" s="79" t="s">
        <v>21</v>
      </c>
      <c r="M295" s="39">
        <v>2017</v>
      </c>
      <c r="N295" s="39">
        <v>10</v>
      </c>
      <c r="O295" s="39">
        <v>21</v>
      </c>
      <c r="P295" s="39">
        <v>18</v>
      </c>
      <c r="Q295" s="39">
        <v>34</v>
      </c>
      <c r="R295" s="39">
        <v>42</v>
      </c>
      <c r="S295" s="39">
        <v>520</v>
      </c>
      <c r="T295" s="39">
        <v>1</v>
      </c>
      <c r="U295" s="39" t="s">
        <v>1</v>
      </c>
      <c r="V295" s="39" t="s">
        <v>2</v>
      </c>
    </row>
    <row r="296" spans="3:24">
      <c r="C296" s="49">
        <f t="shared" si="31"/>
        <v>670</v>
      </c>
      <c r="D296" s="38" t="s">
        <v>255</v>
      </c>
      <c r="E296" s="51">
        <f t="shared" si="30"/>
        <v>10</v>
      </c>
      <c r="F296" s="39">
        <f t="shared" si="28"/>
        <v>66882</v>
      </c>
      <c r="G296" s="39" t="str">
        <f t="shared" si="29"/>
        <v>20171021</v>
      </c>
      <c r="H296" s="39">
        <v>0</v>
      </c>
      <c r="L296" s="79" t="s">
        <v>21</v>
      </c>
      <c r="M296" s="39">
        <v>2017</v>
      </c>
      <c r="N296" s="39">
        <v>10</v>
      </c>
      <c r="O296" s="39">
        <v>21</v>
      </c>
      <c r="P296" s="39">
        <v>18</v>
      </c>
      <c r="Q296" s="39">
        <v>34</v>
      </c>
      <c r="R296" s="39">
        <v>42</v>
      </c>
      <c r="S296" s="39">
        <v>524</v>
      </c>
      <c r="T296" s="39">
        <v>1</v>
      </c>
      <c r="U296" s="39" t="s">
        <v>1</v>
      </c>
      <c r="V296" s="39" t="s">
        <v>2</v>
      </c>
    </row>
    <row r="297" spans="3:24">
      <c r="C297" s="49">
        <f t="shared" si="31"/>
        <v>670</v>
      </c>
      <c r="D297" s="38" t="s">
        <v>255</v>
      </c>
      <c r="E297" s="51">
        <f t="shared" si="30"/>
        <v>10</v>
      </c>
      <c r="F297" s="39">
        <f t="shared" si="28"/>
        <v>66882</v>
      </c>
      <c r="G297" s="39" t="str">
        <f t="shared" si="29"/>
        <v>20171021</v>
      </c>
      <c r="H297" s="39">
        <v>0</v>
      </c>
      <c r="L297" s="79" t="s">
        <v>21</v>
      </c>
      <c r="M297" s="39">
        <v>2017</v>
      </c>
      <c r="N297" s="39">
        <v>10</v>
      </c>
      <c r="O297" s="39">
        <v>21</v>
      </c>
      <c r="P297" s="39">
        <v>18</v>
      </c>
      <c r="Q297" s="39">
        <v>34</v>
      </c>
      <c r="R297" s="39">
        <v>42</v>
      </c>
      <c r="S297" s="39">
        <v>530</v>
      </c>
      <c r="T297" s="39">
        <v>1</v>
      </c>
      <c r="U297" s="39" t="s">
        <v>1</v>
      </c>
      <c r="V297" s="39" t="s">
        <v>2</v>
      </c>
    </row>
    <row r="298" spans="3:24">
      <c r="C298" s="49">
        <f t="shared" si="31"/>
        <v>670</v>
      </c>
      <c r="D298" s="38" t="s">
        <v>255</v>
      </c>
      <c r="E298" s="51">
        <f t="shared" si="30"/>
        <v>10</v>
      </c>
      <c r="F298" s="39">
        <f t="shared" si="28"/>
        <v>66882</v>
      </c>
      <c r="G298" s="39" t="str">
        <f t="shared" si="29"/>
        <v>20171021</v>
      </c>
      <c r="H298" s="39">
        <v>0</v>
      </c>
      <c r="L298" s="79" t="s">
        <v>21</v>
      </c>
      <c r="M298" s="39">
        <v>2017</v>
      </c>
      <c r="N298" s="39">
        <v>10</v>
      </c>
      <c r="O298" s="39">
        <v>21</v>
      </c>
      <c r="P298" s="39">
        <v>18</v>
      </c>
      <c r="Q298" s="39">
        <v>34</v>
      </c>
      <c r="R298" s="39">
        <v>42</v>
      </c>
      <c r="S298" s="39">
        <v>533</v>
      </c>
      <c r="T298" s="39">
        <v>1</v>
      </c>
      <c r="U298" s="39" t="s">
        <v>1</v>
      </c>
      <c r="V298" s="39" t="s">
        <v>2</v>
      </c>
    </row>
    <row r="299" spans="3:24">
      <c r="C299" s="49">
        <f t="shared" si="31"/>
        <v>670</v>
      </c>
      <c r="D299" s="38" t="s">
        <v>255</v>
      </c>
      <c r="E299" s="51">
        <f t="shared" si="30"/>
        <v>10</v>
      </c>
      <c r="F299" s="39">
        <f t="shared" si="28"/>
        <v>66882</v>
      </c>
      <c r="G299" s="39" t="str">
        <f t="shared" si="29"/>
        <v>20171021</v>
      </c>
      <c r="H299" s="39">
        <v>0</v>
      </c>
      <c r="L299" s="79" t="s">
        <v>21</v>
      </c>
      <c r="M299" s="39">
        <v>2017</v>
      </c>
      <c r="N299" s="39">
        <v>10</v>
      </c>
      <c r="O299" s="39">
        <v>21</v>
      </c>
      <c r="P299" s="39">
        <v>18</v>
      </c>
      <c r="Q299" s="39">
        <v>34</v>
      </c>
      <c r="R299" s="39">
        <v>42</v>
      </c>
      <c r="S299" s="39">
        <v>570</v>
      </c>
      <c r="T299" s="39">
        <v>1</v>
      </c>
      <c r="U299" s="39" t="s">
        <v>1</v>
      </c>
      <c r="V299" s="39" t="s">
        <v>2</v>
      </c>
    </row>
    <row r="300" spans="3:24">
      <c r="C300" s="49">
        <f t="shared" si="31"/>
        <v>670</v>
      </c>
      <c r="D300" s="38" t="s">
        <v>255</v>
      </c>
      <c r="E300" s="51">
        <f t="shared" si="30"/>
        <v>10</v>
      </c>
      <c r="F300" s="39">
        <f t="shared" si="28"/>
        <v>66882</v>
      </c>
      <c r="G300" s="39" t="str">
        <f t="shared" si="29"/>
        <v>20171021</v>
      </c>
      <c r="H300" s="39">
        <v>0</v>
      </c>
      <c r="L300" s="79" t="s">
        <v>21</v>
      </c>
      <c r="M300" s="39">
        <v>2017</v>
      </c>
      <c r="N300" s="39">
        <v>10</v>
      </c>
      <c r="O300" s="39">
        <v>21</v>
      </c>
      <c r="P300" s="39">
        <v>18</v>
      </c>
      <c r="Q300" s="39">
        <v>34</v>
      </c>
      <c r="R300" s="39">
        <v>42</v>
      </c>
      <c r="S300" s="39">
        <v>618</v>
      </c>
      <c r="T300" s="39">
        <v>1</v>
      </c>
      <c r="U300" s="39" t="s">
        <v>1</v>
      </c>
      <c r="V300" s="39" t="s">
        <v>2</v>
      </c>
    </row>
    <row r="301" spans="3:24">
      <c r="C301" s="49">
        <f t="shared" si="31"/>
        <v>670</v>
      </c>
      <c r="D301" s="38" t="s">
        <v>255</v>
      </c>
      <c r="E301" s="51">
        <f t="shared" si="30"/>
        <v>10</v>
      </c>
      <c r="F301" s="39">
        <f t="shared" si="28"/>
        <v>66882</v>
      </c>
      <c r="G301" s="39" t="str">
        <f t="shared" si="29"/>
        <v>20171021</v>
      </c>
      <c r="H301" s="39">
        <v>0</v>
      </c>
      <c r="L301" s="79" t="s">
        <v>21</v>
      </c>
      <c r="M301" s="39">
        <v>2017</v>
      </c>
      <c r="N301" s="39">
        <v>10</v>
      </c>
      <c r="O301" s="39">
        <v>21</v>
      </c>
      <c r="P301" s="39">
        <v>18</v>
      </c>
      <c r="Q301" s="39">
        <v>34</v>
      </c>
      <c r="R301" s="39">
        <v>42</v>
      </c>
      <c r="S301" s="39">
        <v>642</v>
      </c>
      <c r="T301" s="39">
        <v>1</v>
      </c>
      <c r="U301" s="39" t="s">
        <v>1</v>
      </c>
      <c r="V301" s="39" t="s">
        <v>2</v>
      </c>
      <c r="X301" s="40" t="s">
        <v>258</v>
      </c>
    </row>
    <row r="302" spans="3:24">
      <c r="C302" s="49">
        <f t="shared" si="31"/>
        <v>670</v>
      </c>
      <c r="D302" s="38" t="s">
        <v>255</v>
      </c>
      <c r="E302" s="51">
        <f t="shared" si="30"/>
        <v>10</v>
      </c>
      <c r="F302" s="39">
        <f t="shared" si="28"/>
        <v>66882</v>
      </c>
      <c r="G302" s="39" t="str">
        <f t="shared" si="29"/>
        <v>20171021</v>
      </c>
      <c r="H302" s="39">
        <v>0</v>
      </c>
      <c r="L302" s="79" t="s">
        <v>21</v>
      </c>
      <c r="M302" s="39">
        <v>2017</v>
      </c>
      <c r="N302" s="39">
        <v>10</v>
      </c>
      <c r="O302" s="39">
        <v>21</v>
      </c>
      <c r="P302" s="39">
        <v>18</v>
      </c>
      <c r="Q302" s="39">
        <v>34</v>
      </c>
      <c r="R302" s="39">
        <v>42</v>
      </c>
      <c r="S302" s="39">
        <v>696</v>
      </c>
      <c r="T302" s="39">
        <v>1</v>
      </c>
      <c r="U302" s="39" t="s">
        <v>1</v>
      </c>
      <c r="V302" s="39" t="s">
        <v>2</v>
      </c>
    </row>
    <row r="303" spans="3:24">
      <c r="C303" s="49">
        <f t="shared" si="31"/>
        <v>670</v>
      </c>
      <c r="D303" s="38" t="s">
        <v>255</v>
      </c>
      <c r="E303" s="51">
        <f t="shared" si="30"/>
        <v>10</v>
      </c>
      <c r="F303" s="39">
        <f t="shared" si="28"/>
        <v>66882</v>
      </c>
      <c r="G303" s="39" t="str">
        <f t="shared" si="29"/>
        <v>20171021</v>
      </c>
      <c r="H303" s="39">
        <v>0</v>
      </c>
      <c r="L303" s="79" t="s">
        <v>21</v>
      </c>
      <c r="M303" s="39">
        <v>2017</v>
      </c>
      <c r="N303" s="39">
        <v>10</v>
      </c>
      <c r="O303" s="39">
        <v>21</v>
      </c>
      <c r="P303" s="39">
        <v>18</v>
      </c>
      <c r="Q303" s="39">
        <v>34</v>
      </c>
      <c r="R303" s="39">
        <v>42</v>
      </c>
      <c r="S303" s="39">
        <v>741</v>
      </c>
      <c r="T303" s="39">
        <v>1</v>
      </c>
      <c r="U303" s="39" t="s">
        <v>1</v>
      </c>
      <c r="V303" s="39" t="s">
        <v>2</v>
      </c>
    </row>
    <row r="304" spans="3:24">
      <c r="C304" s="49">
        <f t="shared" si="31"/>
        <v>670</v>
      </c>
      <c r="D304" s="38" t="s">
        <v>255</v>
      </c>
      <c r="E304" s="51">
        <f t="shared" si="30"/>
        <v>20</v>
      </c>
      <c r="F304" s="39">
        <f t="shared" si="28"/>
        <v>66882</v>
      </c>
      <c r="G304" s="39" t="str">
        <f t="shared" si="29"/>
        <v>20171021</v>
      </c>
      <c r="H304" s="39">
        <v>18</v>
      </c>
      <c r="L304" s="79" t="s">
        <v>23</v>
      </c>
      <c r="M304" s="39">
        <v>2017</v>
      </c>
      <c r="N304" s="39">
        <v>10</v>
      </c>
      <c r="O304" s="39">
        <v>21</v>
      </c>
      <c r="P304" s="39">
        <v>18</v>
      </c>
      <c r="Q304" s="39">
        <v>34</v>
      </c>
      <c r="R304" s="39">
        <v>42</v>
      </c>
      <c r="S304" s="39">
        <v>808</v>
      </c>
      <c r="T304" s="39">
        <v>1</v>
      </c>
      <c r="U304" s="39" t="s">
        <v>1</v>
      </c>
      <c r="V304" s="39" t="s">
        <v>2</v>
      </c>
    </row>
    <row r="305" spans="3:24">
      <c r="C305" s="49">
        <f t="shared" si="31"/>
        <v>670</v>
      </c>
      <c r="D305" s="38" t="s">
        <v>255</v>
      </c>
      <c r="E305" s="51">
        <f t="shared" si="30"/>
        <v>30</v>
      </c>
      <c r="F305" s="39">
        <f t="shared" si="28"/>
        <v>66882</v>
      </c>
      <c r="G305" s="39" t="str">
        <f t="shared" si="29"/>
        <v>20171021</v>
      </c>
      <c r="H305" s="39">
        <v>269</v>
      </c>
      <c r="L305" s="39" t="s">
        <v>23</v>
      </c>
      <c r="M305" s="39">
        <v>2017</v>
      </c>
      <c r="N305" s="39">
        <v>10</v>
      </c>
      <c r="O305" s="39">
        <v>21</v>
      </c>
      <c r="P305" s="39">
        <v>18</v>
      </c>
      <c r="Q305" s="39">
        <v>34</v>
      </c>
      <c r="R305" s="39">
        <v>42</v>
      </c>
      <c r="S305" s="39">
        <v>877</v>
      </c>
      <c r="T305" s="39">
        <v>1</v>
      </c>
      <c r="U305" s="39" t="s">
        <v>1</v>
      </c>
      <c r="V305" s="39" t="s">
        <v>2</v>
      </c>
      <c r="X305" s="40" t="s">
        <v>19</v>
      </c>
    </row>
    <row r="306" spans="3:24">
      <c r="C306" s="49">
        <f t="shared" si="31"/>
        <v>680</v>
      </c>
      <c r="D306" s="80" t="s">
        <v>259</v>
      </c>
      <c r="E306" s="51">
        <f t="shared" si="30"/>
        <v>10</v>
      </c>
      <c r="F306" s="53">
        <f t="shared" si="28"/>
        <v>67116</v>
      </c>
      <c r="G306" s="53" t="str">
        <f t="shared" si="29"/>
        <v>20171021</v>
      </c>
      <c r="H306" s="53">
        <v>619</v>
      </c>
      <c r="I306" s="53"/>
      <c r="J306" s="53"/>
      <c r="K306" s="53"/>
      <c r="L306" s="53" t="s">
        <v>17</v>
      </c>
      <c r="M306" s="53">
        <v>2017</v>
      </c>
      <c r="N306" s="53">
        <v>10</v>
      </c>
      <c r="O306" s="53">
        <v>21</v>
      </c>
      <c r="P306" s="53">
        <v>18</v>
      </c>
      <c r="Q306" s="53">
        <v>38</v>
      </c>
      <c r="R306" s="53">
        <v>36</v>
      </c>
      <c r="S306" s="53">
        <v>125</v>
      </c>
      <c r="T306" s="53">
        <v>1</v>
      </c>
      <c r="U306" s="53" t="s">
        <v>1</v>
      </c>
      <c r="V306" s="53" t="s">
        <v>2</v>
      </c>
      <c r="W306" s="53"/>
      <c r="X306" s="54" t="s">
        <v>19</v>
      </c>
    </row>
    <row r="307" spans="3:24">
      <c r="C307" s="49">
        <f t="shared" si="31"/>
        <v>680</v>
      </c>
      <c r="D307" s="38" t="s">
        <v>259</v>
      </c>
      <c r="E307" s="51">
        <f t="shared" si="30"/>
        <v>20</v>
      </c>
      <c r="F307" s="39">
        <f t="shared" si="28"/>
        <v>67116</v>
      </c>
      <c r="G307" s="39" t="str">
        <f t="shared" si="29"/>
        <v>20171021</v>
      </c>
      <c r="H307" s="39">
        <v>143</v>
      </c>
      <c r="L307" s="39" t="s">
        <v>23</v>
      </c>
      <c r="M307" s="39">
        <v>2017</v>
      </c>
      <c r="N307" s="39">
        <v>10</v>
      </c>
      <c r="O307" s="39">
        <v>21</v>
      </c>
      <c r="P307" s="39">
        <v>18</v>
      </c>
      <c r="Q307" s="39">
        <v>38</v>
      </c>
      <c r="R307" s="39">
        <v>36</v>
      </c>
      <c r="S307" s="39">
        <v>749</v>
      </c>
      <c r="T307" s="39">
        <v>1</v>
      </c>
      <c r="U307" s="39" t="s">
        <v>1</v>
      </c>
      <c r="V307" s="39" t="s">
        <v>2</v>
      </c>
    </row>
    <row r="308" spans="3:24">
      <c r="C308" s="49">
        <f t="shared" si="31"/>
        <v>680</v>
      </c>
      <c r="D308" s="38" t="s">
        <v>259</v>
      </c>
      <c r="E308" s="51">
        <f t="shared" si="30"/>
        <v>30</v>
      </c>
      <c r="F308" s="39">
        <f t="shared" si="28"/>
        <v>67116</v>
      </c>
      <c r="G308" s="39" t="str">
        <f t="shared" si="29"/>
        <v>20171021</v>
      </c>
      <c r="H308" s="39">
        <v>82</v>
      </c>
      <c r="L308" s="39" t="s">
        <v>23</v>
      </c>
      <c r="M308" s="39">
        <v>2017</v>
      </c>
      <c r="N308" s="39">
        <v>10</v>
      </c>
      <c r="O308" s="39">
        <v>21</v>
      </c>
      <c r="P308" s="39">
        <v>18</v>
      </c>
      <c r="Q308" s="39">
        <v>38</v>
      </c>
      <c r="R308" s="39">
        <v>36</v>
      </c>
      <c r="S308" s="39">
        <v>911</v>
      </c>
      <c r="T308" s="39">
        <v>1</v>
      </c>
      <c r="U308" s="39" t="s">
        <v>1</v>
      </c>
      <c r="V308" s="39" t="s">
        <v>2</v>
      </c>
    </row>
    <row r="309" spans="3:24">
      <c r="C309" s="49">
        <f t="shared" si="31"/>
        <v>690</v>
      </c>
      <c r="D309" s="80" t="s">
        <v>260</v>
      </c>
      <c r="E309" s="51">
        <f t="shared" si="30"/>
        <v>10</v>
      </c>
      <c r="F309" s="53">
        <f t="shared" si="28"/>
        <v>67192</v>
      </c>
      <c r="G309" s="53" t="str">
        <f t="shared" si="29"/>
        <v>20171021</v>
      </c>
      <c r="H309" s="53">
        <v>398</v>
      </c>
      <c r="I309" s="53"/>
      <c r="J309" s="53"/>
      <c r="K309" s="53"/>
      <c r="L309" s="53" t="s">
        <v>17</v>
      </c>
      <c r="M309" s="53">
        <v>2017</v>
      </c>
      <c r="N309" s="53">
        <v>10</v>
      </c>
      <c r="O309" s="53">
        <v>21</v>
      </c>
      <c r="P309" s="53">
        <v>18</v>
      </c>
      <c r="Q309" s="53">
        <v>39</v>
      </c>
      <c r="R309" s="53">
        <v>52</v>
      </c>
      <c r="S309" s="53">
        <v>279</v>
      </c>
      <c r="T309" s="53">
        <v>1</v>
      </c>
      <c r="U309" s="53" t="s">
        <v>1</v>
      </c>
      <c r="V309" s="53" t="s">
        <v>2</v>
      </c>
      <c r="W309" s="53"/>
      <c r="X309" s="54" t="s">
        <v>19</v>
      </c>
    </row>
    <row r="310" spans="3:24">
      <c r="C310" s="49">
        <f t="shared" si="31"/>
        <v>690</v>
      </c>
      <c r="D310" s="38" t="s">
        <v>260</v>
      </c>
      <c r="E310" s="51">
        <f t="shared" si="30"/>
        <v>10</v>
      </c>
      <c r="F310" s="39">
        <f t="shared" si="28"/>
        <v>67192</v>
      </c>
      <c r="G310" s="39" t="str">
        <f t="shared" si="29"/>
        <v>20171021</v>
      </c>
      <c r="H310" s="39">
        <v>0</v>
      </c>
      <c r="L310" s="79" t="s">
        <v>21</v>
      </c>
      <c r="M310" s="39">
        <v>2017</v>
      </c>
      <c r="N310" s="39">
        <v>10</v>
      </c>
      <c r="O310" s="39">
        <v>21</v>
      </c>
      <c r="P310" s="39">
        <v>18</v>
      </c>
      <c r="Q310" s="39">
        <v>39</v>
      </c>
      <c r="R310" s="39">
        <v>52</v>
      </c>
      <c r="S310" s="39">
        <v>410</v>
      </c>
      <c r="T310" s="39">
        <v>1</v>
      </c>
      <c r="U310" s="39" t="s">
        <v>1</v>
      </c>
      <c r="V310" s="39" t="s">
        <v>2</v>
      </c>
    </row>
    <row r="311" spans="3:24">
      <c r="C311" s="49">
        <f t="shared" si="31"/>
        <v>690</v>
      </c>
      <c r="D311" s="38" t="s">
        <v>260</v>
      </c>
      <c r="E311" s="51">
        <f t="shared" si="30"/>
        <v>10</v>
      </c>
      <c r="F311" s="39">
        <f t="shared" si="28"/>
        <v>67192</v>
      </c>
      <c r="G311" s="39" t="str">
        <f t="shared" si="29"/>
        <v>20171021</v>
      </c>
      <c r="H311" s="39">
        <v>0</v>
      </c>
      <c r="L311" s="79" t="s">
        <v>21</v>
      </c>
      <c r="M311" s="39">
        <v>2017</v>
      </c>
      <c r="N311" s="39">
        <v>10</v>
      </c>
      <c r="O311" s="39">
        <v>21</v>
      </c>
      <c r="P311" s="39">
        <v>18</v>
      </c>
      <c r="Q311" s="39">
        <v>39</v>
      </c>
      <c r="R311" s="39">
        <v>52</v>
      </c>
      <c r="S311" s="39">
        <v>431</v>
      </c>
      <c r="T311" s="39">
        <v>1</v>
      </c>
      <c r="U311" s="39" t="s">
        <v>1</v>
      </c>
      <c r="V311" s="39" t="s">
        <v>2</v>
      </c>
    </row>
    <row r="312" spans="3:24">
      <c r="C312" s="49">
        <f t="shared" si="31"/>
        <v>690</v>
      </c>
      <c r="D312" s="38" t="s">
        <v>260</v>
      </c>
      <c r="E312" s="51">
        <f t="shared" si="30"/>
        <v>10</v>
      </c>
      <c r="F312" s="39">
        <f t="shared" si="28"/>
        <v>67192</v>
      </c>
      <c r="G312" s="39" t="str">
        <f t="shared" si="29"/>
        <v>20171021</v>
      </c>
      <c r="H312" s="39">
        <v>0</v>
      </c>
      <c r="L312" s="79" t="s">
        <v>21</v>
      </c>
      <c r="M312" s="39">
        <v>2017</v>
      </c>
      <c r="N312" s="39">
        <v>10</v>
      </c>
      <c r="O312" s="39">
        <v>21</v>
      </c>
      <c r="P312" s="39">
        <v>18</v>
      </c>
      <c r="Q312" s="39">
        <v>39</v>
      </c>
      <c r="R312" s="39">
        <v>52</v>
      </c>
      <c r="S312" s="39">
        <v>440</v>
      </c>
      <c r="T312" s="39">
        <v>1</v>
      </c>
      <c r="U312" s="39" t="s">
        <v>1</v>
      </c>
      <c r="V312" s="39" t="s">
        <v>2</v>
      </c>
    </row>
    <row r="313" spans="3:24">
      <c r="C313" s="49">
        <f t="shared" si="31"/>
        <v>690</v>
      </c>
      <c r="D313" s="38" t="s">
        <v>260</v>
      </c>
      <c r="E313" s="51">
        <f t="shared" si="30"/>
        <v>10</v>
      </c>
      <c r="F313" s="39">
        <f t="shared" si="28"/>
        <v>67192</v>
      </c>
      <c r="G313" s="39" t="str">
        <f t="shared" si="29"/>
        <v>20171021</v>
      </c>
      <c r="H313" s="39">
        <v>0</v>
      </c>
      <c r="L313" s="79" t="s">
        <v>21</v>
      </c>
      <c r="M313" s="39">
        <v>2017</v>
      </c>
      <c r="N313" s="39">
        <v>10</v>
      </c>
      <c r="O313" s="39">
        <v>21</v>
      </c>
      <c r="P313" s="39">
        <v>18</v>
      </c>
      <c r="Q313" s="39">
        <v>39</v>
      </c>
      <c r="R313" s="39">
        <v>52</v>
      </c>
      <c r="S313" s="39">
        <v>444</v>
      </c>
      <c r="T313" s="39">
        <v>1</v>
      </c>
      <c r="U313" s="39" t="s">
        <v>1</v>
      </c>
      <c r="V313" s="39" t="s">
        <v>2</v>
      </c>
    </row>
    <row r="314" spans="3:24">
      <c r="C314" s="49">
        <f t="shared" si="31"/>
        <v>690</v>
      </c>
      <c r="D314" s="38" t="s">
        <v>260</v>
      </c>
      <c r="E314" s="51">
        <f t="shared" si="30"/>
        <v>10</v>
      </c>
      <c r="F314" s="39">
        <f t="shared" si="28"/>
        <v>67192</v>
      </c>
      <c r="G314" s="39" t="str">
        <f t="shared" si="29"/>
        <v>20171021</v>
      </c>
      <c r="H314" s="39">
        <v>0</v>
      </c>
      <c r="L314" s="79" t="s">
        <v>21</v>
      </c>
      <c r="M314" s="39">
        <v>2017</v>
      </c>
      <c r="N314" s="39">
        <v>10</v>
      </c>
      <c r="O314" s="39">
        <v>21</v>
      </c>
      <c r="P314" s="39">
        <v>18</v>
      </c>
      <c r="Q314" s="39">
        <v>39</v>
      </c>
      <c r="R314" s="39">
        <v>52</v>
      </c>
      <c r="S314" s="39">
        <v>467</v>
      </c>
      <c r="T314" s="39">
        <v>1</v>
      </c>
      <c r="U314" s="39" t="s">
        <v>1</v>
      </c>
      <c r="V314" s="39" t="s">
        <v>2</v>
      </c>
    </row>
    <row r="315" spans="3:24">
      <c r="C315" s="49">
        <f t="shared" si="31"/>
        <v>690</v>
      </c>
      <c r="D315" s="38" t="s">
        <v>260</v>
      </c>
      <c r="E315" s="51">
        <f t="shared" si="30"/>
        <v>10</v>
      </c>
      <c r="F315" s="39">
        <f t="shared" si="28"/>
        <v>67192</v>
      </c>
      <c r="G315" s="39" t="str">
        <f t="shared" si="29"/>
        <v>20171021</v>
      </c>
      <c r="H315" s="39">
        <v>0</v>
      </c>
      <c r="L315" s="79" t="s">
        <v>21</v>
      </c>
      <c r="M315" s="39">
        <v>2017</v>
      </c>
      <c r="N315" s="39">
        <v>10</v>
      </c>
      <c r="O315" s="39">
        <v>21</v>
      </c>
      <c r="P315" s="39">
        <v>18</v>
      </c>
      <c r="Q315" s="39">
        <v>39</v>
      </c>
      <c r="R315" s="39">
        <v>52</v>
      </c>
      <c r="S315" s="39">
        <v>491</v>
      </c>
      <c r="T315" s="39">
        <v>1</v>
      </c>
      <c r="U315" s="39" t="s">
        <v>1</v>
      </c>
      <c r="V315" s="39" t="s">
        <v>2</v>
      </c>
    </row>
    <row r="316" spans="3:24">
      <c r="C316" s="49">
        <f t="shared" si="31"/>
        <v>690</v>
      </c>
      <c r="D316" s="38" t="s">
        <v>260</v>
      </c>
      <c r="E316" s="51">
        <f t="shared" si="30"/>
        <v>10</v>
      </c>
      <c r="F316" s="39">
        <f t="shared" si="28"/>
        <v>67192</v>
      </c>
      <c r="G316" s="39" t="str">
        <f t="shared" si="29"/>
        <v>20171021</v>
      </c>
      <c r="H316" s="39">
        <v>0</v>
      </c>
      <c r="L316" s="79" t="s">
        <v>21</v>
      </c>
      <c r="M316" s="39">
        <v>2017</v>
      </c>
      <c r="N316" s="39">
        <v>10</v>
      </c>
      <c r="O316" s="39">
        <v>21</v>
      </c>
      <c r="P316" s="39">
        <v>18</v>
      </c>
      <c r="Q316" s="39">
        <v>39</v>
      </c>
      <c r="R316" s="39">
        <v>52</v>
      </c>
      <c r="S316" s="39">
        <v>514</v>
      </c>
      <c r="T316" s="39">
        <v>1</v>
      </c>
      <c r="U316" s="39" t="s">
        <v>1</v>
      </c>
      <c r="V316" s="39" t="s">
        <v>2</v>
      </c>
    </row>
    <row r="317" spans="3:24">
      <c r="C317" s="49">
        <f t="shared" si="31"/>
        <v>690</v>
      </c>
      <c r="D317" s="38" t="s">
        <v>260</v>
      </c>
      <c r="E317" s="51">
        <f t="shared" si="30"/>
        <v>10</v>
      </c>
      <c r="F317" s="39">
        <f t="shared" si="28"/>
        <v>67192</v>
      </c>
      <c r="G317" s="39" t="str">
        <f t="shared" si="29"/>
        <v>20171021</v>
      </c>
      <c r="H317" s="39">
        <v>0</v>
      </c>
      <c r="L317" s="79" t="s">
        <v>21</v>
      </c>
      <c r="M317" s="39">
        <v>2017</v>
      </c>
      <c r="N317" s="39">
        <v>10</v>
      </c>
      <c r="O317" s="39">
        <v>21</v>
      </c>
      <c r="P317" s="39">
        <v>18</v>
      </c>
      <c r="Q317" s="39">
        <v>39</v>
      </c>
      <c r="R317" s="39">
        <v>52</v>
      </c>
      <c r="S317" s="39">
        <v>586</v>
      </c>
      <c r="T317" s="39">
        <v>1</v>
      </c>
      <c r="U317" s="39" t="s">
        <v>1</v>
      </c>
      <c r="V317" s="39" t="s">
        <v>2</v>
      </c>
    </row>
    <row r="318" spans="3:24">
      <c r="C318" s="49">
        <f t="shared" si="31"/>
        <v>690</v>
      </c>
      <c r="D318" s="38" t="s">
        <v>260</v>
      </c>
      <c r="E318" s="51">
        <f t="shared" si="30"/>
        <v>10</v>
      </c>
      <c r="F318" s="39">
        <f t="shared" si="28"/>
        <v>67192</v>
      </c>
      <c r="G318" s="39" t="str">
        <f t="shared" si="29"/>
        <v>20171021</v>
      </c>
      <c r="H318" s="39">
        <v>0</v>
      </c>
      <c r="L318" s="79" t="s">
        <v>21</v>
      </c>
      <c r="M318" s="39">
        <v>2017</v>
      </c>
      <c r="N318" s="39">
        <v>10</v>
      </c>
      <c r="O318" s="39">
        <v>21</v>
      </c>
      <c r="P318" s="39">
        <v>18</v>
      </c>
      <c r="Q318" s="39">
        <v>39</v>
      </c>
      <c r="R318" s="39">
        <v>52</v>
      </c>
      <c r="S318" s="39">
        <v>590</v>
      </c>
      <c r="T318" s="39">
        <v>1</v>
      </c>
      <c r="U318" s="39" t="s">
        <v>1</v>
      </c>
      <c r="V318" s="39" t="s">
        <v>2</v>
      </c>
    </row>
    <row r="319" spans="3:24">
      <c r="C319" s="49">
        <f t="shared" si="31"/>
        <v>690</v>
      </c>
      <c r="D319" s="38" t="s">
        <v>260</v>
      </c>
      <c r="E319" s="51">
        <f t="shared" si="30"/>
        <v>10</v>
      </c>
      <c r="F319" s="39">
        <f t="shared" si="28"/>
        <v>67192</v>
      </c>
      <c r="G319" s="39" t="str">
        <f t="shared" si="29"/>
        <v>20171021</v>
      </c>
      <c r="H319" s="39">
        <v>0</v>
      </c>
      <c r="L319" s="79" t="s">
        <v>21</v>
      </c>
      <c r="M319" s="39">
        <v>2017</v>
      </c>
      <c r="N319" s="39">
        <v>10</v>
      </c>
      <c r="O319" s="39">
        <v>21</v>
      </c>
      <c r="P319" s="39">
        <v>18</v>
      </c>
      <c r="Q319" s="39">
        <v>39</v>
      </c>
      <c r="R319" s="39">
        <v>52</v>
      </c>
      <c r="S319" s="39">
        <v>616</v>
      </c>
      <c r="T319" s="39">
        <v>1</v>
      </c>
      <c r="U319" s="39" t="s">
        <v>1</v>
      </c>
      <c r="V319" s="39" t="s">
        <v>2</v>
      </c>
    </row>
    <row r="320" spans="3:24">
      <c r="C320" s="49">
        <f t="shared" si="31"/>
        <v>690</v>
      </c>
      <c r="D320" s="38" t="s">
        <v>260</v>
      </c>
      <c r="E320" s="51">
        <f t="shared" si="30"/>
        <v>10</v>
      </c>
      <c r="F320" s="39">
        <f t="shared" si="28"/>
        <v>67192</v>
      </c>
      <c r="G320" s="39" t="str">
        <f t="shared" si="29"/>
        <v>20171021</v>
      </c>
      <c r="H320" s="39">
        <v>0</v>
      </c>
      <c r="L320" s="79" t="s">
        <v>21</v>
      </c>
      <c r="M320" s="39">
        <v>2017</v>
      </c>
      <c r="N320" s="39">
        <v>10</v>
      </c>
      <c r="O320" s="39">
        <v>21</v>
      </c>
      <c r="P320" s="39">
        <v>18</v>
      </c>
      <c r="Q320" s="39">
        <v>39</v>
      </c>
      <c r="R320" s="39">
        <v>52</v>
      </c>
      <c r="S320" s="39">
        <v>639</v>
      </c>
      <c r="T320" s="39">
        <v>1</v>
      </c>
      <c r="U320" s="39" t="s">
        <v>1</v>
      </c>
      <c r="V320" s="39" t="s">
        <v>2</v>
      </c>
    </row>
    <row r="321" spans="1:1024">
      <c r="C321" s="49">
        <f t="shared" si="31"/>
        <v>690</v>
      </c>
      <c r="D321" s="38" t="s">
        <v>260</v>
      </c>
      <c r="E321" s="51">
        <f t="shared" si="30"/>
        <v>10</v>
      </c>
      <c r="F321" s="39">
        <f t="shared" ref="F321:F384" si="32">R321+(Q321*60)+(P321*3600)</f>
        <v>67192</v>
      </c>
      <c r="G321" s="39" t="str">
        <f t="shared" ref="G321:G384" si="33">CONCATENATE(M321,N321,O321)</f>
        <v>20171021</v>
      </c>
      <c r="H321" s="39">
        <v>0</v>
      </c>
      <c r="L321" s="79" t="s">
        <v>21</v>
      </c>
      <c r="M321" s="39">
        <v>2017</v>
      </c>
      <c r="N321" s="39">
        <v>10</v>
      </c>
      <c r="O321" s="39">
        <v>21</v>
      </c>
      <c r="P321" s="39">
        <v>18</v>
      </c>
      <c r="Q321" s="39">
        <v>39</v>
      </c>
      <c r="R321" s="39">
        <v>52</v>
      </c>
      <c r="S321" s="39">
        <v>662</v>
      </c>
      <c r="T321" s="39">
        <v>1</v>
      </c>
      <c r="U321" s="39" t="s">
        <v>1</v>
      </c>
      <c r="V321" s="39" t="s">
        <v>2</v>
      </c>
    </row>
    <row r="322" spans="1:1024">
      <c r="C322" s="49">
        <f t="shared" si="31"/>
        <v>690</v>
      </c>
      <c r="D322" s="38" t="s">
        <v>260</v>
      </c>
      <c r="E322" s="51">
        <f t="shared" ref="E322:E385" si="34">IF(C321=C322,IF(AND(L322&lt;&gt;"M",L322&lt;&gt;"m-up"),E321+10,E321),10)</f>
        <v>20</v>
      </c>
      <c r="F322" s="39">
        <f t="shared" si="32"/>
        <v>67192</v>
      </c>
      <c r="G322" s="83" t="str">
        <f t="shared" si="33"/>
        <v>20171021</v>
      </c>
      <c r="H322" s="83">
        <v>0</v>
      </c>
      <c r="I322" s="83"/>
      <c r="J322" s="83"/>
      <c r="K322" s="83"/>
      <c r="L322" s="83" t="s">
        <v>16</v>
      </c>
      <c r="M322" s="83">
        <v>2017</v>
      </c>
      <c r="N322" s="83">
        <v>10</v>
      </c>
      <c r="O322" s="83">
        <v>21</v>
      </c>
      <c r="P322" s="83">
        <v>18</v>
      </c>
      <c r="Q322" s="83">
        <v>39</v>
      </c>
      <c r="R322" s="83">
        <v>52</v>
      </c>
      <c r="S322" s="83">
        <v>677</v>
      </c>
      <c r="T322" s="83"/>
      <c r="U322" s="83" t="s">
        <v>1</v>
      </c>
      <c r="V322" s="83" t="s">
        <v>2</v>
      </c>
      <c r="W322" s="83"/>
    </row>
    <row r="323" spans="1:1024">
      <c r="C323" s="49">
        <f t="shared" si="31"/>
        <v>690</v>
      </c>
      <c r="D323" s="38" t="s">
        <v>260</v>
      </c>
      <c r="E323" s="51">
        <f t="shared" si="34"/>
        <v>30</v>
      </c>
      <c r="F323" s="39">
        <f t="shared" si="32"/>
        <v>67192</v>
      </c>
      <c r="G323" s="39" t="str">
        <f t="shared" si="33"/>
        <v>20171021</v>
      </c>
      <c r="H323" s="39">
        <v>11</v>
      </c>
      <c r="L323" s="39" t="s">
        <v>23</v>
      </c>
      <c r="M323" s="39">
        <v>2017</v>
      </c>
      <c r="N323" s="39">
        <v>10</v>
      </c>
      <c r="O323" s="39">
        <v>21</v>
      </c>
      <c r="P323" s="39">
        <v>18</v>
      </c>
      <c r="Q323" s="39">
        <v>39</v>
      </c>
      <c r="R323" s="39">
        <v>52</v>
      </c>
      <c r="S323" s="39">
        <v>694</v>
      </c>
      <c r="T323" s="39">
        <v>1</v>
      </c>
      <c r="U323" s="39" t="s">
        <v>1</v>
      </c>
      <c r="V323" s="39" t="s">
        <v>2</v>
      </c>
    </row>
    <row r="324" spans="1:1024">
      <c r="C324" s="49">
        <f t="shared" si="31"/>
        <v>690</v>
      </c>
      <c r="D324" s="38" t="s">
        <v>260</v>
      </c>
      <c r="E324" s="51">
        <f t="shared" si="34"/>
        <v>40</v>
      </c>
      <c r="F324" s="39">
        <f t="shared" si="32"/>
        <v>67192</v>
      </c>
      <c r="G324" s="39" t="str">
        <f t="shared" si="33"/>
        <v>20171021</v>
      </c>
      <c r="H324" s="39">
        <v>11</v>
      </c>
      <c r="L324" s="39" t="s">
        <v>23</v>
      </c>
      <c r="M324" s="39">
        <v>2017</v>
      </c>
      <c r="N324" s="39">
        <v>10</v>
      </c>
      <c r="O324" s="39">
        <v>21</v>
      </c>
      <c r="P324" s="39">
        <v>18</v>
      </c>
      <c r="Q324" s="39">
        <v>39</v>
      </c>
      <c r="R324" s="39">
        <v>52</v>
      </c>
      <c r="S324" s="39">
        <v>749</v>
      </c>
      <c r="T324" s="39">
        <v>1</v>
      </c>
      <c r="U324" s="39" t="s">
        <v>1</v>
      </c>
      <c r="V324" s="39" t="s">
        <v>2</v>
      </c>
    </row>
    <row r="325" spans="1:1024">
      <c r="C325" s="49">
        <f t="shared" si="31"/>
        <v>690</v>
      </c>
      <c r="D325" s="38" t="s">
        <v>260</v>
      </c>
      <c r="E325" s="51">
        <f t="shared" si="34"/>
        <v>50</v>
      </c>
      <c r="F325" s="39">
        <f t="shared" si="32"/>
        <v>67192</v>
      </c>
      <c r="G325" s="39" t="str">
        <f t="shared" si="33"/>
        <v>20171021</v>
      </c>
      <c r="H325" s="39">
        <v>0</v>
      </c>
      <c r="L325" s="39" t="s">
        <v>16</v>
      </c>
      <c r="M325" s="39">
        <v>2017</v>
      </c>
      <c r="N325" s="39">
        <v>10</v>
      </c>
      <c r="O325" s="39">
        <v>21</v>
      </c>
      <c r="P325" s="39">
        <v>18</v>
      </c>
      <c r="Q325" s="39">
        <v>39</v>
      </c>
      <c r="R325" s="39">
        <v>52</v>
      </c>
      <c r="S325" s="39">
        <v>774</v>
      </c>
      <c r="U325" s="39" t="s">
        <v>1</v>
      </c>
      <c r="V325" s="39" t="s">
        <v>2</v>
      </c>
    </row>
    <row r="326" spans="1:1024">
      <c r="C326" s="49">
        <f t="shared" si="31"/>
        <v>690</v>
      </c>
      <c r="D326" s="38" t="s">
        <v>260</v>
      </c>
      <c r="E326" s="51">
        <f t="shared" si="34"/>
        <v>60</v>
      </c>
      <c r="F326" s="39">
        <f t="shared" si="32"/>
        <v>67192</v>
      </c>
      <c r="G326" s="39" t="str">
        <f t="shared" si="33"/>
        <v>20171021</v>
      </c>
      <c r="H326" s="39">
        <v>3</v>
      </c>
      <c r="L326" s="39" t="s">
        <v>23</v>
      </c>
      <c r="M326" s="39">
        <v>2017</v>
      </c>
      <c r="N326" s="39">
        <v>10</v>
      </c>
      <c r="O326" s="39">
        <v>21</v>
      </c>
      <c r="P326" s="39">
        <v>18</v>
      </c>
      <c r="Q326" s="39">
        <v>39</v>
      </c>
      <c r="R326" s="39">
        <v>52</v>
      </c>
      <c r="S326" s="39">
        <v>780</v>
      </c>
      <c r="T326" s="39">
        <v>1</v>
      </c>
      <c r="U326" s="39" t="s">
        <v>1</v>
      </c>
      <c r="V326" s="39" t="s">
        <v>2</v>
      </c>
    </row>
    <row r="327" spans="1:1024">
      <c r="C327" s="49">
        <f t="shared" si="31"/>
        <v>690</v>
      </c>
      <c r="D327" s="38" t="s">
        <v>260</v>
      </c>
      <c r="E327" s="51">
        <f t="shared" si="34"/>
        <v>70</v>
      </c>
      <c r="F327" s="39">
        <f t="shared" si="32"/>
        <v>67192</v>
      </c>
      <c r="G327" s="39" t="str">
        <f t="shared" si="33"/>
        <v>20171021</v>
      </c>
      <c r="H327" s="39">
        <v>0</v>
      </c>
      <c r="L327" s="39" t="s">
        <v>16</v>
      </c>
      <c r="M327" s="39">
        <v>2017</v>
      </c>
      <c r="N327" s="39">
        <v>10</v>
      </c>
      <c r="O327" s="39">
        <v>21</v>
      </c>
      <c r="P327" s="39">
        <v>18</v>
      </c>
      <c r="Q327" s="39">
        <v>39</v>
      </c>
      <c r="R327" s="39">
        <v>52</v>
      </c>
      <c r="S327" s="39">
        <v>825</v>
      </c>
      <c r="U327" s="39" t="s">
        <v>1</v>
      </c>
      <c r="V327" s="39" t="s">
        <v>2</v>
      </c>
    </row>
    <row r="328" spans="1:1024">
      <c r="C328" s="49">
        <f t="shared" si="31"/>
        <v>700</v>
      </c>
      <c r="D328" s="80" t="s">
        <v>261</v>
      </c>
      <c r="E328" s="51">
        <f t="shared" si="34"/>
        <v>10</v>
      </c>
      <c r="F328" s="53">
        <f t="shared" si="32"/>
        <v>67315</v>
      </c>
      <c r="G328" s="53" t="str">
        <f t="shared" si="33"/>
        <v>20171021</v>
      </c>
      <c r="H328" s="53">
        <v>320</v>
      </c>
      <c r="I328" s="53"/>
      <c r="J328" s="53"/>
      <c r="K328" s="53"/>
      <c r="L328" s="53" t="s">
        <v>17</v>
      </c>
      <c r="M328" s="53">
        <v>2017</v>
      </c>
      <c r="N328" s="53">
        <v>10</v>
      </c>
      <c r="O328" s="53">
        <v>21</v>
      </c>
      <c r="P328" s="53">
        <v>18</v>
      </c>
      <c r="Q328" s="53">
        <v>41</v>
      </c>
      <c r="R328" s="53">
        <v>55</v>
      </c>
      <c r="S328" s="53">
        <v>434</v>
      </c>
      <c r="T328" s="53">
        <v>1</v>
      </c>
      <c r="U328" s="53" t="s">
        <v>1</v>
      </c>
      <c r="V328" s="53" t="s">
        <v>2</v>
      </c>
      <c r="W328" s="53"/>
      <c r="X328" s="54" t="s">
        <v>35</v>
      </c>
    </row>
    <row r="329" spans="1:1024">
      <c r="C329" s="49">
        <f t="shared" si="31"/>
        <v>700</v>
      </c>
      <c r="D329" s="95" t="s">
        <v>261</v>
      </c>
      <c r="E329" s="51">
        <f t="shared" si="34"/>
        <v>10</v>
      </c>
      <c r="F329" s="96">
        <f t="shared" si="32"/>
        <v>67315</v>
      </c>
      <c r="G329" s="96" t="str">
        <f t="shared" si="33"/>
        <v>20171021</v>
      </c>
      <c r="H329" s="96">
        <v>0</v>
      </c>
      <c r="I329" s="96"/>
      <c r="J329" s="96"/>
      <c r="K329" s="96"/>
      <c r="L329" s="97" t="s">
        <v>21</v>
      </c>
      <c r="M329" s="96">
        <v>2017</v>
      </c>
      <c r="N329" s="96">
        <v>10</v>
      </c>
      <c r="O329" s="96">
        <v>21</v>
      </c>
      <c r="P329" s="96">
        <v>18</v>
      </c>
      <c r="Q329" s="96">
        <v>41</v>
      </c>
      <c r="R329" s="96">
        <v>55</v>
      </c>
      <c r="S329" s="96">
        <v>527</v>
      </c>
      <c r="T329" s="96">
        <v>1</v>
      </c>
      <c r="U329" s="96" t="s">
        <v>1</v>
      </c>
      <c r="V329" s="96" t="s">
        <v>2</v>
      </c>
      <c r="W329" s="96"/>
      <c r="X329" s="40" t="s">
        <v>36</v>
      </c>
    </row>
    <row r="330" spans="1:1024">
      <c r="A330" s="69"/>
      <c r="B330" s="69"/>
      <c r="C330" s="49">
        <f t="shared" ref="C330:C393" si="35">IF(F330=F329,C329,IF(F330=(F329+10),C329,(C329+10)))</f>
        <v>710</v>
      </c>
      <c r="D330" s="70" t="s">
        <v>262</v>
      </c>
      <c r="E330" s="51">
        <f t="shared" si="34"/>
        <v>10</v>
      </c>
      <c r="F330" s="71">
        <f t="shared" si="32"/>
        <v>67587</v>
      </c>
      <c r="G330" s="71" t="str">
        <f t="shared" si="33"/>
        <v>20171021</v>
      </c>
      <c r="H330" s="71">
        <v>228</v>
      </c>
      <c r="I330" s="71"/>
      <c r="J330" s="71"/>
      <c r="K330" s="71"/>
      <c r="L330" s="71" t="s">
        <v>0</v>
      </c>
      <c r="M330" s="71">
        <v>2017</v>
      </c>
      <c r="N330" s="71">
        <v>10</v>
      </c>
      <c r="O330" s="71">
        <v>21</v>
      </c>
      <c r="P330" s="71">
        <v>18</v>
      </c>
      <c r="Q330" s="71">
        <v>46</v>
      </c>
      <c r="R330" s="71">
        <v>27</v>
      </c>
      <c r="S330" s="71">
        <v>321</v>
      </c>
      <c r="T330" s="71">
        <v>1</v>
      </c>
      <c r="U330" s="71" t="s">
        <v>29</v>
      </c>
      <c r="V330" s="71" t="s">
        <v>2</v>
      </c>
      <c r="W330" s="71"/>
      <c r="X330" s="98" t="s">
        <v>263</v>
      </c>
      <c r="Y330" s="40" t="s">
        <v>264</v>
      </c>
      <c r="Z330" s="99">
        <v>-26.229700000000001</v>
      </c>
      <c r="AA330" s="99">
        <v>28.072900000000001</v>
      </c>
      <c r="AB330" s="40">
        <v>52</v>
      </c>
      <c r="WK330" s="72"/>
      <c r="WL330" s="72"/>
      <c r="WM330" s="72"/>
      <c r="WN330" s="72"/>
      <c r="WO330" s="72"/>
      <c r="WP330" s="72"/>
      <c r="WQ330" s="72"/>
      <c r="WR330" s="72"/>
      <c r="WS330" s="72"/>
      <c r="WT330" s="72"/>
      <c r="WU330" s="72"/>
      <c r="WV330" s="72"/>
      <c r="WW330" s="72"/>
      <c r="WX330" s="72"/>
      <c r="WY330" s="72"/>
      <c r="WZ330" s="72"/>
      <c r="XA330" s="72"/>
      <c r="XB330" s="72"/>
      <c r="XC330" s="72"/>
      <c r="XD330" s="72"/>
      <c r="XE330" s="72"/>
      <c r="XF330" s="72"/>
      <c r="XG330" s="72"/>
      <c r="XH330" s="72"/>
      <c r="XI330" s="72"/>
      <c r="XJ330" s="72"/>
      <c r="XK330" s="72"/>
      <c r="XL330" s="72"/>
      <c r="XM330" s="72"/>
      <c r="XN330" s="72"/>
      <c r="XO330" s="72"/>
      <c r="XP330" s="72"/>
      <c r="XQ330" s="72"/>
      <c r="XR330" s="72"/>
      <c r="XS330" s="72"/>
      <c r="XT330" s="72"/>
      <c r="XU330" s="72"/>
      <c r="XV330" s="72"/>
      <c r="XW330" s="72"/>
      <c r="XX330" s="72"/>
      <c r="XY330" s="72"/>
      <c r="XZ330" s="72"/>
      <c r="YA330" s="72"/>
      <c r="YB330" s="72"/>
      <c r="YC330" s="72"/>
      <c r="YD330" s="72"/>
      <c r="YE330" s="72"/>
      <c r="YF330" s="72"/>
      <c r="YG330" s="72"/>
      <c r="YH330" s="72"/>
      <c r="YI330" s="72"/>
      <c r="YJ330" s="72"/>
      <c r="YK330" s="72"/>
      <c r="YL330" s="72"/>
      <c r="YM330" s="72"/>
      <c r="YN330" s="72"/>
      <c r="YO330" s="72"/>
      <c r="YP330" s="72"/>
      <c r="YQ330" s="72"/>
      <c r="YR330" s="72"/>
      <c r="YS330" s="72"/>
      <c r="YT330" s="72"/>
      <c r="YU330" s="72"/>
      <c r="YV330" s="72"/>
      <c r="YW330" s="72"/>
      <c r="YX330" s="72"/>
      <c r="YY330" s="72"/>
      <c r="YZ330" s="72"/>
      <c r="ZA330" s="72"/>
      <c r="ZB330" s="72"/>
      <c r="ZC330" s="72"/>
      <c r="ZD330" s="72"/>
      <c r="ZE330" s="72"/>
      <c r="ZF330" s="72"/>
      <c r="ZG330" s="72"/>
      <c r="ZH330" s="72"/>
      <c r="ZI330" s="72"/>
      <c r="ZJ330" s="72"/>
      <c r="ZK330" s="72"/>
      <c r="ZL330" s="72"/>
      <c r="ZM330" s="72"/>
      <c r="ZN330" s="72"/>
      <c r="ZO330" s="72"/>
      <c r="ZP330" s="72"/>
      <c r="ZQ330" s="72"/>
      <c r="ZR330" s="72"/>
      <c r="ZS330" s="72"/>
      <c r="ZT330" s="72"/>
      <c r="ZU330" s="72"/>
      <c r="ZV330" s="72"/>
      <c r="ZW330" s="72"/>
      <c r="ZX330" s="72"/>
      <c r="ZY330" s="72"/>
      <c r="ZZ330" s="72"/>
      <c r="AAA330" s="72"/>
      <c r="AAB330" s="72"/>
      <c r="AAC330" s="72"/>
      <c r="AAD330" s="72"/>
      <c r="AAE330" s="72"/>
      <c r="AAF330" s="72"/>
      <c r="AAG330" s="72"/>
      <c r="AAH330" s="72"/>
      <c r="AAI330" s="72"/>
      <c r="AAJ330" s="72"/>
      <c r="AAK330" s="72"/>
      <c r="AAL330" s="72"/>
      <c r="AAM330" s="72"/>
      <c r="AAN330" s="72"/>
      <c r="AAO330" s="72"/>
      <c r="AAP330" s="72"/>
      <c r="AAQ330" s="72"/>
      <c r="AAR330" s="72"/>
      <c r="AAS330" s="72"/>
      <c r="AAT330" s="72"/>
      <c r="AAU330" s="72"/>
      <c r="AAV330" s="72"/>
      <c r="AAW330" s="72"/>
      <c r="AAX330" s="72"/>
      <c r="AAY330" s="72"/>
      <c r="AAZ330" s="72"/>
      <c r="ABA330" s="72"/>
      <c r="ABB330" s="72"/>
      <c r="ABC330" s="72"/>
      <c r="ABD330" s="72"/>
      <c r="ABE330" s="72"/>
      <c r="ABF330" s="72"/>
      <c r="ABG330" s="72"/>
      <c r="ABH330" s="72"/>
      <c r="ABI330" s="72"/>
      <c r="ABJ330" s="72"/>
      <c r="ABK330" s="72"/>
      <c r="ABL330" s="72"/>
      <c r="ABM330" s="72"/>
      <c r="ABN330" s="72"/>
      <c r="ABO330" s="72"/>
      <c r="ABP330" s="72"/>
      <c r="ABQ330" s="72"/>
      <c r="ABR330" s="72"/>
      <c r="ABS330" s="72"/>
      <c r="ABT330" s="72"/>
      <c r="ABU330" s="72"/>
      <c r="ABV330" s="72"/>
      <c r="ABW330" s="72"/>
      <c r="ABX330" s="72"/>
      <c r="ABY330" s="72"/>
      <c r="ABZ330" s="72"/>
      <c r="ACA330" s="72"/>
      <c r="ACB330" s="72"/>
      <c r="ACC330" s="72"/>
      <c r="ACD330" s="72"/>
      <c r="ACE330" s="72"/>
      <c r="ACF330" s="72"/>
      <c r="ACG330" s="72"/>
      <c r="ACH330" s="72"/>
      <c r="ACI330" s="72"/>
      <c r="ACJ330" s="72"/>
      <c r="ACK330" s="72"/>
      <c r="ACL330" s="72"/>
      <c r="ACM330" s="72"/>
      <c r="ACN330" s="72"/>
      <c r="ACO330" s="72"/>
      <c r="ACP330" s="72"/>
      <c r="ACQ330" s="72"/>
      <c r="ACR330" s="72"/>
      <c r="ACS330" s="72"/>
      <c r="ACT330" s="72"/>
      <c r="ACU330" s="72"/>
      <c r="ACV330" s="72"/>
      <c r="ACW330" s="72"/>
      <c r="ACX330" s="72"/>
      <c r="ACY330" s="72"/>
      <c r="ACZ330" s="72"/>
      <c r="ADA330" s="72"/>
      <c r="ADB330" s="72"/>
      <c r="ADC330" s="72"/>
      <c r="ADD330" s="72"/>
      <c r="ADE330" s="72"/>
      <c r="ADF330" s="72"/>
      <c r="ADG330" s="72"/>
      <c r="ADH330" s="72"/>
      <c r="ADI330" s="72"/>
      <c r="ADJ330" s="72"/>
      <c r="ADK330" s="72"/>
      <c r="ADL330" s="72"/>
      <c r="ADM330" s="72"/>
      <c r="ADN330" s="72"/>
      <c r="ADO330" s="72"/>
      <c r="ADP330" s="72"/>
      <c r="ADQ330" s="72"/>
      <c r="ADR330" s="72"/>
      <c r="ADS330" s="72"/>
      <c r="ADT330" s="72"/>
      <c r="ADU330" s="72"/>
      <c r="ADV330" s="72"/>
      <c r="ADW330" s="72"/>
      <c r="ADX330" s="72"/>
      <c r="ADY330" s="72"/>
      <c r="ADZ330" s="72"/>
      <c r="AEA330" s="72"/>
      <c r="AEB330" s="72"/>
      <c r="AEC330" s="72"/>
      <c r="AED330" s="72"/>
      <c r="AEE330" s="72"/>
      <c r="AEF330" s="72"/>
      <c r="AEG330" s="72"/>
      <c r="AEH330" s="72"/>
      <c r="AEI330" s="72"/>
      <c r="AEJ330" s="72"/>
      <c r="AEK330" s="72"/>
      <c r="AEL330" s="72"/>
      <c r="AEM330" s="72"/>
      <c r="AEN330" s="72"/>
      <c r="AEO330" s="72"/>
      <c r="AEP330" s="72"/>
      <c r="AEQ330" s="72"/>
      <c r="AER330" s="72"/>
      <c r="AES330" s="72"/>
      <c r="AET330" s="72"/>
      <c r="AEU330" s="72"/>
      <c r="AEV330" s="72"/>
      <c r="AEW330" s="72"/>
      <c r="AEX330" s="72"/>
      <c r="AEY330" s="72"/>
      <c r="AEZ330" s="72"/>
      <c r="AFA330" s="72"/>
      <c r="AFB330" s="72"/>
      <c r="AFC330" s="72"/>
      <c r="AFD330" s="72"/>
      <c r="AFE330" s="72"/>
      <c r="AFF330" s="72"/>
      <c r="AFG330" s="72"/>
      <c r="AFH330" s="72"/>
      <c r="AFI330" s="72"/>
      <c r="AFJ330" s="72"/>
      <c r="AFK330" s="72"/>
      <c r="AFL330" s="72"/>
      <c r="AFM330" s="72"/>
      <c r="AFN330" s="72"/>
      <c r="AFO330" s="72"/>
      <c r="AFP330" s="72"/>
      <c r="AFQ330" s="72"/>
      <c r="AFR330" s="72"/>
      <c r="AFS330" s="72"/>
      <c r="AFT330" s="72"/>
      <c r="AFU330" s="72"/>
      <c r="AFV330" s="72"/>
      <c r="AFW330" s="72"/>
      <c r="AFX330" s="72"/>
      <c r="AFY330" s="72"/>
      <c r="AFZ330" s="72"/>
      <c r="AGA330" s="72"/>
      <c r="AGB330" s="72"/>
      <c r="AGC330" s="72"/>
      <c r="AGD330" s="72"/>
      <c r="AGE330" s="72"/>
      <c r="AGF330" s="72"/>
      <c r="AGG330" s="72"/>
      <c r="AGH330" s="72"/>
      <c r="AGI330" s="72"/>
      <c r="AGJ330" s="72"/>
      <c r="AGK330" s="72"/>
      <c r="AGL330" s="72"/>
      <c r="AGM330" s="72"/>
      <c r="AGN330" s="72"/>
      <c r="AGO330" s="72"/>
      <c r="AGP330" s="72"/>
      <c r="AGQ330" s="72"/>
      <c r="AGR330" s="72"/>
      <c r="AGS330" s="72"/>
      <c r="AGT330" s="72"/>
      <c r="AGU330" s="72"/>
      <c r="AGV330" s="72"/>
      <c r="AGW330" s="72"/>
      <c r="AGX330" s="72"/>
      <c r="AGY330" s="72"/>
      <c r="AGZ330" s="72"/>
      <c r="AHA330" s="72"/>
      <c r="AHB330" s="72"/>
      <c r="AHC330" s="72"/>
      <c r="AHD330" s="72"/>
      <c r="AHE330" s="72"/>
      <c r="AHF330" s="72"/>
      <c r="AHG330" s="72"/>
      <c r="AHH330" s="72"/>
      <c r="AHI330" s="72"/>
      <c r="AHJ330" s="72"/>
      <c r="AHK330" s="72"/>
      <c r="AHL330" s="72"/>
      <c r="AHM330" s="72"/>
      <c r="AHN330" s="72"/>
      <c r="AHO330" s="72"/>
      <c r="AHP330" s="72"/>
      <c r="AHQ330" s="72"/>
      <c r="AHR330" s="72"/>
      <c r="AHS330" s="72"/>
      <c r="AHT330" s="72"/>
      <c r="AHU330" s="72"/>
      <c r="AHV330" s="72"/>
      <c r="AHW330" s="72"/>
      <c r="AHX330" s="72"/>
      <c r="AHY330" s="72"/>
      <c r="AHZ330" s="72"/>
      <c r="AIA330" s="72"/>
      <c r="AIB330" s="72"/>
      <c r="AIC330" s="72"/>
      <c r="AID330" s="72"/>
      <c r="AIE330" s="72"/>
      <c r="AIF330" s="72"/>
      <c r="AIG330" s="72"/>
      <c r="AIH330" s="72"/>
      <c r="AII330" s="72"/>
      <c r="AIJ330" s="72"/>
      <c r="AIK330" s="72"/>
      <c r="AIL330" s="72"/>
      <c r="AIM330" s="72"/>
      <c r="AIN330" s="72"/>
      <c r="AIO330" s="72"/>
      <c r="AIP330" s="72"/>
      <c r="AIQ330" s="72"/>
      <c r="AIR330" s="72"/>
      <c r="AIS330" s="72"/>
      <c r="AIT330" s="72"/>
      <c r="AIU330" s="72"/>
      <c r="AIV330" s="72"/>
      <c r="AIW330" s="72"/>
      <c r="AIX330" s="72"/>
      <c r="AIY330" s="72"/>
      <c r="AIZ330" s="72"/>
      <c r="AJA330" s="72"/>
      <c r="AJB330" s="72"/>
      <c r="AJC330" s="72"/>
      <c r="AJD330" s="72"/>
      <c r="AJE330" s="72"/>
      <c r="AJF330" s="72"/>
      <c r="AJG330" s="72"/>
      <c r="AJH330" s="72"/>
      <c r="AJI330" s="72"/>
      <c r="AJJ330" s="72"/>
      <c r="AJK330" s="72"/>
      <c r="AJL330" s="72"/>
      <c r="AJM330" s="72"/>
      <c r="AJN330" s="72"/>
      <c r="AJO330" s="72"/>
      <c r="AJP330" s="72"/>
      <c r="AJQ330" s="72"/>
      <c r="AJR330" s="72"/>
      <c r="AJS330" s="72"/>
      <c r="AJT330" s="72"/>
      <c r="AJU330" s="72"/>
      <c r="AJV330" s="72"/>
      <c r="AJW330" s="72"/>
      <c r="AJX330" s="72"/>
      <c r="AJY330" s="72"/>
      <c r="AJZ330" s="72"/>
      <c r="AKA330" s="72"/>
      <c r="AKB330" s="72"/>
      <c r="AKC330" s="72"/>
      <c r="AKD330" s="72"/>
      <c r="AKE330" s="72"/>
      <c r="AKF330" s="72"/>
      <c r="AKG330" s="72"/>
      <c r="AKH330" s="72"/>
      <c r="AKI330" s="72"/>
      <c r="AKJ330" s="72"/>
      <c r="AKK330" s="72"/>
      <c r="AKL330" s="72"/>
      <c r="AKM330" s="72"/>
      <c r="AKN330" s="72"/>
      <c r="AKO330" s="72"/>
      <c r="AKP330" s="72"/>
      <c r="AKQ330" s="72"/>
      <c r="AKR330" s="72"/>
      <c r="AKS330" s="72"/>
      <c r="AKT330" s="72"/>
      <c r="AKU330" s="72"/>
      <c r="AKV330" s="72"/>
      <c r="AKW330" s="72"/>
      <c r="AKX330" s="72"/>
      <c r="AKY330" s="72"/>
      <c r="AKZ330" s="72"/>
      <c r="ALA330" s="72"/>
      <c r="ALB330" s="72"/>
      <c r="ALC330" s="72"/>
      <c r="ALD330" s="72"/>
      <c r="ALE330" s="72"/>
      <c r="ALF330" s="72"/>
      <c r="ALG330" s="72"/>
      <c r="ALH330" s="72"/>
      <c r="ALI330" s="72"/>
      <c r="ALJ330" s="72"/>
      <c r="ALK330" s="72"/>
      <c r="ALL330" s="72"/>
      <c r="ALM330" s="72"/>
      <c r="ALN330" s="72"/>
      <c r="ALO330" s="72"/>
      <c r="ALP330" s="72"/>
      <c r="ALQ330" s="72"/>
      <c r="ALR330" s="72"/>
      <c r="ALS330" s="72"/>
      <c r="ALT330" s="72"/>
      <c r="ALU330" s="72"/>
      <c r="ALV330" s="72"/>
      <c r="ALW330" s="72"/>
      <c r="ALX330" s="72"/>
      <c r="ALY330" s="72"/>
      <c r="ALZ330" s="72"/>
      <c r="AMA330" s="72"/>
      <c r="AMB330" s="72"/>
      <c r="AMC330" s="72"/>
      <c r="AMD330" s="72"/>
      <c r="AME330" s="72"/>
      <c r="AMF330" s="72"/>
      <c r="AMG330" s="72"/>
      <c r="AMH330" s="72"/>
      <c r="AMI330" s="72"/>
      <c r="AMJ330" s="72"/>
    </row>
    <row r="331" spans="1:1024">
      <c r="C331" s="49">
        <f t="shared" si="35"/>
        <v>710</v>
      </c>
      <c r="D331" s="38" t="s">
        <v>262</v>
      </c>
      <c r="E331" s="51">
        <f t="shared" si="34"/>
        <v>10</v>
      </c>
      <c r="F331" s="39">
        <f t="shared" si="32"/>
        <v>67587</v>
      </c>
      <c r="G331" s="39" t="str">
        <f t="shared" si="33"/>
        <v>20171021</v>
      </c>
      <c r="H331" s="39">
        <v>0</v>
      </c>
      <c r="L331" s="39" t="s">
        <v>4</v>
      </c>
      <c r="M331" s="39">
        <v>2017</v>
      </c>
      <c r="N331" s="39">
        <v>10</v>
      </c>
      <c r="O331" s="39">
        <v>21</v>
      </c>
      <c r="P331" s="39">
        <v>18</v>
      </c>
      <c r="Q331" s="39">
        <v>46</v>
      </c>
      <c r="R331" s="39">
        <v>27</v>
      </c>
      <c r="S331" s="39">
        <v>326</v>
      </c>
      <c r="T331" s="39">
        <v>1</v>
      </c>
      <c r="U331" s="39" t="s">
        <v>29</v>
      </c>
      <c r="V331" s="39" t="s">
        <v>2</v>
      </c>
      <c r="X331" s="40" t="s">
        <v>265</v>
      </c>
    </row>
    <row r="332" spans="1:1024">
      <c r="C332" s="49">
        <f t="shared" si="35"/>
        <v>710</v>
      </c>
      <c r="D332" s="38" t="s">
        <v>262</v>
      </c>
      <c r="E332" s="51">
        <f t="shared" si="34"/>
        <v>10</v>
      </c>
      <c r="F332" s="39">
        <f t="shared" si="32"/>
        <v>67587</v>
      </c>
      <c r="G332" s="39" t="str">
        <f t="shared" si="33"/>
        <v>20171021</v>
      </c>
      <c r="H332" s="39">
        <v>0</v>
      </c>
      <c r="L332" s="39" t="s">
        <v>4</v>
      </c>
      <c r="M332" s="39">
        <v>2017</v>
      </c>
      <c r="N332" s="39">
        <v>10</v>
      </c>
      <c r="O332" s="39">
        <v>21</v>
      </c>
      <c r="P332" s="39">
        <v>18</v>
      </c>
      <c r="Q332" s="39">
        <v>46</v>
      </c>
      <c r="R332" s="39">
        <v>27</v>
      </c>
      <c r="S332" s="39">
        <v>372</v>
      </c>
      <c r="T332" s="39">
        <v>1</v>
      </c>
      <c r="U332" s="39" t="s">
        <v>29</v>
      </c>
      <c r="V332" s="39" t="s">
        <v>2</v>
      </c>
      <c r="X332" s="40" t="s">
        <v>265</v>
      </c>
    </row>
    <row r="333" spans="1:1024">
      <c r="C333" s="49">
        <f t="shared" si="35"/>
        <v>710</v>
      </c>
      <c r="D333" s="38" t="s">
        <v>262</v>
      </c>
      <c r="E333" s="51">
        <f t="shared" si="34"/>
        <v>10</v>
      </c>
      <c r="F333" s="39">
        <f t="shared" si="32"/>
        <v>67587</v>
      </c>
      <c r="G333" s="39" t="str">
        <f t="shared" si="33"/>
        <v>20171021</v>
      </c>
      <c r="H333" s="39">
        <v>0</v>
      </c>
      <c r="L333" s="39" t="s">
        <v>4</v>
      </c>
      <c r="M333" s="39">
        <v>2017</v>
      </c>
      <c r="N333" s="39">
        <v>10</v>
      </c>
      <c r="O333" s="39">
        <v>21</v>
      </c>
      <c r="P333" s="39">
        <v>18</v>
      </c>
      <c r="Q333" s="39">
        <v>46</v>
      </c>
      <c r="R333" s="39">
        <v>27</v>
      </c>
      <c r="S333" s="39">
        <v>386</v>
      </c>
      <c r="T333" s="39">
        <v>1</v>
      </c>
      <c r="U333" s="39" t="s">
        <v>29</v>
      </c>
      <c r="V333" s="39" t="s">
        <v>2</v>
      </c>
      <c r="X333" s="40" t="s">
        <v>265</v>
      </c>
    </row>
    <row r="334" spans="1:1024">
      <c r="A334" s="69"/>
      <c r="B334" s="69"/>
      <c r="C334" s="49">
        <f t="shared" si="35"/>
        <v>720</v>
      </c>
      <c r="D334" s="70" t="s">
        <v>266</v>
      </c>
      <c r="E334" s="51">
        <f t="shared" si="34"/>
        <v>10</v>
      </c>
      <c r="F334" s="71">
        <f t="shared" si="32"/>
        <v>82983</v>
      </c>
      <c r="G334" s="71" t="str">
        <f t="shared" si="33"/>
        <v>20171021</v>
      </c>
      <c r="H334" s="71">
        <v>0</v>
      </c>
      <c r="I334" s="71"/>
      <c r="J334" s="71"/>
      <c r="K334" s="71"/>
      <c r="L334" s="71" t="s">
        <v>82</v>
      </c>
      <c r="M334" s="71">
        <v>2017</v>
      </c>
      <c r="N334" s="71">
        <v>10</v>
      </c>
      <c r="O334" s="71">
        <v>21</v>
      </c>
      <c r="P334" s="71">
        <v>23</v>
      </c>
      <c r="Q334" s="71">
        <v>3</v>
      </c>
      <c r="R334" s="71">
        <v>3</v>
      </c>
      <c r="S334" s="71">
        <v>957</v>
      </c>
      <c r="T334" s="71">
        <v>1</v>
      </c>
      <c r="U334" s="71" t="s">
        <v>62</v>
      </c>
      <c r="V334" s="71" t="s">
        <v>3</v>
      </c>
      <c r="W334" s="71"/>
      <c r="X334" s="72"/>
      <c r="WK334" s="72"/>
      <c r="WL334" s="72"/>
      <c r="WM334" s="72"/>
      <c r="WN334" s="72"/>
      <c r="WO334" s="72"/>
      <c r="WP334" s="72"/>
      <c r="WQ334" s="72"/>
      <c r="WR334" s="72"/>
      <c r="WS334" s="72"/>
      <c r="WT334" s="72"/>
      <c r="WU334" s="72"/>
      <c r="WV334" s="72"/>
      <c r="WW334" s="72"/>
      <c r="WX334" s="72"/>
      <c r="WY334" s="72"/>
      <c r="WZ334" s="72"/>
      <c r="XA334" s="72"/>
      <c r="XB334" s="72"/>
      <c r="XC334" s="72"/>
      <c r="XD334" s="72"/>
      <c r="XE334" s="72"/>
      <c r="XF334" s="72"/>
      <c r="XG334" s="72"/>
      <c r="XH334" s="72"/>
      <c r="XI334" s="72"/>
      <c r="XJ334" s="72"/>
      <c r="XK334" s="72"/>
      <c r="XL334" s="72"/>
      <c r="XM334" s="72"/>
      <c r="XN334" s="72"/>
      <c r="XO334" s="72"/>
      <c r="XP334" s="72"/>
      <c r="XQ334" s="72"/>
      <c r="XR334" s="72"/>
      <c r="XS334" s="72"/>
      <c r="XT334" s="72"/>
      <c r="XU334" s="72"/>
      <c r="XV334" s="72"/>
      <c r="XW334" s="72"/>
      <c r="XX334" s="72"/>
      <c r="XY334" s="72"/>
      <c r="XZ334" s="72"/>
      <c r="YA334" s="72"/>
      <c r="YB334" s="72"/>
      <c r="YC334" s="72"/>
      <c r="YD334" s="72"/>
      <c r="YE334" s="72"/>
      <c r="YF334" s="72"/>
      <c r="YG334" s="72"/>
      <c r="YH334" s="72"/>
      <c r="YI334" s="72"/>
      <c r="YJ334" s="72"/>
      <c r="YK334" s="72"/>
      <c r="YL334" s="72"/>
      <c r="YM334" s="72"/>
      <c r="YN334" s="72"/>
      <c r="YO334" s="72"/>
      <c r="YP334" s="72"/>
      <c r="YQ334" s="72"/>
      <c r="YR334" s="72"/>
      <c r="YS334" s="72"/>
      <c r="YT334" s="72"/>
      <c r="YU334" s="72"/>
      <c r="YV334" s="72"/>
      <c r="YW334" s="72"/>
      <c r="YX334" s="72"/>
      <c r="YY334" s="72"/>
      <c r="YZ334" s="72"/>
      <c r="ZA334" s="72"/>
      <c r="ZB334" s="72"/>
      <c r="ZC334" s="72"/>
      <c r="ZD334" s="72"/>
      <c r="ZE334" s="72"/>
      <c r="ZF334" s="72"/>
      <c r="ZG334" s="72"/>
      <c r="ZH334" s="72"/>
      <c r="ZI334" s="72"/>
      <c r="ZJ334" s="72"/>
      <c r="ZK334" s="72"/>
      <c r="ZL334" s="72"/>
      <c r="ZM334" s="72"/>
      <c r="ZN334" s="72"/>
      <c r="ZO334" s="72"/>
      <c r="ZP334" s="72"/>
      <c r="ZQ334" s="72"/>
      <c r="ZR334" s="72"/>
      <c r="ZS334" s="72"/>
      <c r="ZT334" s="72"/>
      <c r="ZU334" s="72"/>
      <c r="ZV334" s="72"/>
      <c r="ZW334" s="72"/>
      <c r="ZX334" s="72"/>
      <c r="ZY334" s="72"/>
      <c r="ZZ334" s="72"/>
      <c r="AAA334" s="72"/>
      <c r="AAB334" s="72"/>
      <c r="AAC334" s="72"/>
      <c r="AAD334" s="72"/>
      <c r="AAE334" s="72"/>
      <c r="AAF334" s="72"/>
      <c r="AAG334" s="72"/>
      <c r="AAH334" s="72"/>
      <c r="AAI334" s="72"/>
      <c r="AAJ334" s="72"/>
      <c r="AAK334" s="72"/>
      <c r="AAL334" s="72"/>
      <c r="AAM334" s="72"/>
      <c r="AAN334" s="72"/>
      <c r="AAO334" s="72"/>
      <c r="AAP334" s="72"/>
      <c r="AAQ334" s="72"/>
      <c r="AAR334" s="72"/>
      <c r="AAS334" s="72"/>
      <c r="AAT334" s="72"/>
      <c r="AAU334" s="72"/>
      <c r="AAV334" s="72"/>
      <c r="AAW334" s="72"/>
      <c r="AAX334" s="72"/>
      <c r="AAY334" s="72"/>
      <c r="AAZ334" s="72"/>
      <c r="ABA334" s="72"/>
      <c r="ABB334" s="72"/>
      <c r="ABC334" s="72"/>
      <c r="ABD334" s="72"/>
      <c r="ABE334" s="72"/>
      <c r="ABF334" s="72"/>
      <c r="ABG334" s="72"/>
      <c r="ABH334" s="72"/>
      <c r="ABI334" s="72"/>
      <c r="ABJ334" s="72"/>
      <c r="ABK334" s="72"/>
      <c r="ABL334" s="72"/>
      <c r="ABM334" s="72"/>
      <c r="ABN334" s="72"/>
      <c r="ABO334" s="72"/>
      <c r="ABP334" s="72"/>
      <c r="ABQ334" s="72"/>
      <c r="ABR334" s="72"/>
      <c r="ABS334" s="72"/>
      <c r="ABT334" s="72"/>
      <c r="ABU334" s="72"/>
      <c r="ABV334" s="72"/>
      <c r="ABW334" s="72"/>
      <c r="ABX334" s="72"/>
      <c r="ABY334" s="72"/>
      <c r="ABZ334" s="72"/>
      <c r="ACA334" s="72"/>
      <c r="ACB334" s="72"/>
      <c r="ACC334" s="72"/>
      <c r="ACD334" s="72"/>
      <c r="ACE334" s="72"/>
      <c r="ACF334" s="72"/>
      <c r="ACG334" s="72"/>
      <c r="ACH334" s="72"/>
      <c r="ACI334" s="72"/>
      <c r="ACJ334" s="72"/>
      <c r="ACK334" s="72"/>
      <c r="ACL334" s="72"/>
      <c r="ACM334" s="72"/>
      <c r="ACN334" s="72"/>
      <c r="ACO334" s="72"/>
      <c r="ACP334" s="72"/>
      <c r="ACQ334" s="72"/>
      <c r="ACR334" s="72"/>
      <c r="ACS334" s="72"/>
      <c r="ACT334" s="72"/>
      <c r="ACU334" s="72"/>
      <c r="ACV334" s="72"/>
      <c r="ACW334" s="72"/>
      <c r="ACX334" s="72"/>
      <c r="ACY334" s="72"/>
      <c r="ACZ334" s="72"/>
      <c r="ADA334" s="72"/>
      <c r="ADB334" s="72"/>
      <c r="ADC334" s="72"/>
      <c r="ADD334" s="72"/>
      <c r="ADE334" s="72"/>
      <c r="ADF334" s="72"/>
      <c r="ADG334" s="72"/>
      <c r="ADH334" s="72"/>
      <c r="ADI334" s="72"/>
      <c r="ADJ334" s="72"/>
      <c r="ADK334" s="72"/>
      <c r="ADL334" s="72"/>
      <c r="ADM334" s="72"/>
      <c r="ADN334" s="72"/>
      <c r="ADO334" s="72"/>
      <c r="ADP334" s="72"/>
      <c r="ADQ334" s="72"/>
      <c r="ADR334" s="72"/>
      <c r="ADS334" s="72"/>
      <c r="ADT334" s="72"/>
      <c r="ADU334" s="72"/>
      <c r="ADV334" s="72"/>
      <c r="ADW334" s="72"/>
      <c r="ADX334" s="72"/>
      <c r="ADY334" s="72"/>
      <c r="ADZ334" s="72"/>
      <c r="AEA334" s="72"/>
      <c r="AEB334" s="72"/>
      <c r="AEC334" s="72"/>
      <c r="AED334" s="72"/>
      <c r="AEE334" s="72"/>
      <c r="AEF334" s="72"/>
      <c r="AEG334" s="72"/>
      <c r="AEH334" s="72"/>
      <c r="AEI334" s="72"/>
      <c r="AEJ334" s="72"/>
      <c r="AEK334" s="72"/>
      <c r="AEL334" s="72"/>
      <c r="AEM334" s="72"/>
      <c r="AEN334" s="72"/>
      <c r="AEO334" s="72"/>
      <c r="AEP334" s="72"/>
      <c r="AEQ334" s="72"/>
      <c r="AER334" s="72"/>
      <c r="AES334" s="72"/>
      <c r="AET334" s="72"/>
      <c r="AEU334" s="72"/>
      <c r="AEV334" s="72"/>
      <c r="AEW334" s="72"/>
      <c r="AEX334" s="72"/>
      <c r="AEY334" s="72"/>
      <c r="AEZ334" s="72"/>
      <c r="AFA334" s="72"/>
      <c r="AFB334" s="72"/>
      <c r="AFC334" s="72"/>
      <c r="AFD334" s="72"/>
      <c r="AFE334" s="72"/>
      <c r="AFF334" s="72"/>
      <c r="AFG334" s="72"/>
      <c r="AFH334" s="72"/>
      <c r="AFI334" s="72"/>
      <c r="AFJ334" s="72"/>
      <c r="AFK334" s="72"/>
      <c r="AFL334" s="72"/>
      <c r="AFM334" s="72"/>
      <c r="AFN334" s="72"/>
      <c r="AFO334" s="72"/>
      <c r="AFP334" s="72"/>
      <c r="AFQ334" s="72"/>
      <c r="AFR334" s="72"/>
      <c r="AFS334" s="72"/>
      <c r="AFT334" s="72"/>
      <c r="AFU334" s="72"/>
      <c r="AFV334" s="72"/>
      <c r="AFW334" s="72"/>
      <c r="AFX334" s="72"/>
      <c r="AFY334" s="72"/>
      <c r="AFZ334" s="72"/>
      <c r="AGA334" s="72"/>
      <c r="AGB334" s="72"/>
      <c r="AGC334" s="72"/>
      <c r="AGD334" s="72"/>
      <c r="AGE334" s="72"/>
      <c r="AGF334" s="72"/>
      <c r="AGG334" s="72"/>
      <c r="AGH334" s="72"/>
      <c r="AGI334" s="72"/>
      <c r="AGJ334" s="72"/>
      <c r="AGK334" s="72"/>
      <c r="AGL334" s="72"/>
      <c r="AGM334" s="72"/>
      <c r="AGN334" s="72"/>
      <c r="AGO334" s="72"/>
      <c r="AGP334" s="72"/>
      <c r="AGQ334" s="72"/>
      <c r="AGR334" s="72"/>
      <c r="AGS334" s="72"/>
      <c r="AGT334" s="72"/>
      <c r="AGU334" s="72"/>
      <c r="AGV334" s="72"/>
      <c r="AGW334" s="72"/>
      <c r="AGX334" s="72"/>
      <c r="AGY334" s="72"/>
      <c r="AGZ334" s="72"/>
      <c r="AHA334" s="72"/>
      <c r="AHB334" s="72"/>
      <c r="AHC334" s="72"/>
      <c r="AHD334" s="72"/>
      <c r="AHE334" s="72"/>
      <c r="AHF334" s="72"/>
      <c r="AHG334" s="72"/>
      <c r="AHH334" s="72"/>
      <c r="AHI334" s="72"/>
      <c r="AHJ334" s="72"/>
      <c r="AHK334" s="72"/>
      <c r="AHL334" s="72"/>
      <c r="AHM334" s="72"/>
      <c r="AHN334" s="72"/>
      <c r="AHO334" s="72"/>
      <c r="AHP334" s="72"/>
      <c r="AHQ334" s="72"/>
      <c r="AHR334" s="72"/>
      <c r="AHS334" s="72"/>
      <c r="AHT334" s="72"/>
      <c r="AHU334" s="72"/>
      <c r="AHV334" s="72"/>
      <c r="AHW334" s="72"/>
      <c r="AHX334" s="72"/>
      <c r="AHY334" s="72"/>
      <c r="AHZ334" s="72"/>
      <c r="AIA334" s="72"/>
      <c r="AIB334" s="72"/>
      <c r="AIC334" s="72"/>
      <c r="AID334" s="72"/>
      <c r="AIE334" s="72"/>
      <c r="AIF334" s="72"/>
      <c r="AIG334" s="72"/>
      <c r="AIH334" s="72"/>
      <c r="AII334" s="72"/>
      <c r="AIJ334" s="72"/>
      <c r="AIK334" s="72"/>
      <c r="AIL334" s="72"/>
      <c r="AIM334" s="72"/>
      <c r="AIN334" s="72"/>
      <c r="AIO334" s="72"/>
      <c r="AIP334" s="72"/>
      <c r="AIQ334" s="72"/>
      <c r="AIR334" s="72"/>
      <c r="AIS334" s="72"/>
      <c r="AIT334" s="72"/>
      <c r="AIU334" s="72"/>
      <c r="AIV334" s="72"/>
      <c r="AIW334" s="72"/>
      <c r="AIX334" s="72"/>
      <c r="AIY334" s="72"/>
      <c r="AIZ334" s="72"/>
      <c r="AJA334" s="72"/>
      <c r="AJB334" s="72"/>
      <c r="AJC334" s="72"/>
      <c r="AJD334" s="72"/>
      <c r="AJE334" s="72"/>
      <c r="AJF334" s="72"/>
      <c r="AJG334" s="72"/>
      <c r="AJH334" s="72"/>
      <c r="AJI334" s="72"/>
      <c r="AJJ334" s="72"/>
      <c r="AJK334" s="72"/>
      <c r="AJL334" s="72"/>
      <c r="AJM334" s="72"/>
      <c r="AJN334" s="72"/>
      <c r="AJO334" s="72"/>
      <c r="AJP334" s="72"/>
      <c r="AJQ334" s="72"/>
      <c r="AJR334" s="72"/>
      <c r="AJS334" s="72"/>
      <c r="AJT334" s="72"/>
      <c r="AJU334" s="72"/>
      <c r="AJV334" s="72"/>
      <c r="AJW334" s="72"/>
      <c r="AJX334" s="72"/>
      <c r="AJY334" s="72"/>
      <c r="AJZ334" s="72"/>
      <c r="AKA334" s="72"/>
      <c r="AKB334" s="72"/>
      <c r="AKC334" s="72"/>
      <c r="AKD334" s="72"/>
      <c r="AKE334" s="72"/>
      <c r="AKF334" s="72"/>
      <c r="AKG334" s="72"/>
      <c r="AKH334" s="72"/>
      <c r="AKI334" s="72"/>
      <c r="AKJ334" s="72"/>
      <c r="AKK334" s="72"/>
      <c r="AKL334" s="72"/>
      <c r="AKM334" s="72"/>
      <c r="AKN334" s="72"/>
      <c r="AKO334" s="72"/>
      <c r="AKP334" s="72"/>
      <c r="AKQ334" s="72"/>
      <c r="AKR334" s="72"/>
      <c r="AKS334" s="72"/>
      <c r="AKT334" s="72"/>
      <c r="AKU334" s="72"/>
      <c r="AKV334" s="72"/>
      <c r="AKW334" s="72"/>
      <c r="AKX334" s="72"/>
      <c r="AKY334" s="72"/>
      <c r="AKZ334" s="72"/>
      <c r="ALA334" s="72"/>
      <c r="ALB334" s="72"/>
      <c r="ALC334" s="72"/>
      <c r="ALD334" s="72"/>
      <c r="ALE334" s="72"/>
      <c r="ALF334" s="72"/>
      <c r="ALG334" s="72"/>
      <c r="ALH334" s="72"/>
      <c r="ALI334" s="72"/>
      <c r="ALJ334" s="72"/>
      <c r="ALK334" s="72"/>
      <c r="ALL334" s="72"/>
      <c r="ALM334" s="72"/>
      <c r="ALN334" s="72"/>
      <c r="ALO334" s="72"/>
      <c r="ALP334" s="72"/>
      <c r="ALQ334" s="72"/>
      <c r="ALR334" s="72"/>
      <c r="ALS334" s="72"/>
      <c r="ALT334" s="72"/>
      <c r="ALU334" s="72"/>
      <c r="ALV334" s="72"/>
      <c r="ALW334" s="72"/>
      <c r="ALX334" s="72"/>
      <c r="ALY334" s="72"/>
      <c r="ALZ334" s="72"/>
      <c r="AMA334" s="72"/>
      <c r="AMB334" s="72"/>
      <c r="AMC334" s="72"/>
      <c r="AMD334" s="72"/>
      <c r="AME334" s="72"/>
      <c r="AMF334" s="72"/>
      <c r="AMG334" s="72"/>
      <c r="AMH334" s="72"/>
      <c r="AMI334" s="72"/>
      <c r="AMJ334" s="72"/>
    </row>
    <row r="335" spans="1:1024">
      <c r="C335" s="49">
        <f t="shared" si="35"/>
        <v>730</v>
      </c>
      <c r="D335" s="38" t="s">
        <v>266</v>
      </c>
      <c r="E335" s="51">
        <f t="shared" si="34"/>
        <v>10</v>
      </c>
      <c r="F335" s="39">
        <f t="shared" si="32"/>
        <v>82984</v>
      </c>
      <c r="G335" s="39" t="str">
        <f t="shared" si="33"/>
        <v>20171021</v>
      </c>
      <c r="H335" s="39">
        <v>136</v>
      </c>
      <c r="L335" s="39" t="s">
        <v>17</v>
      </c>
      <c r="M335" s="39">
        <v>2017</v>
      </c>
      <c r="N335" s="39">
        <v>10</v>
      </c>
      <c r="O335" s="39">
        <v>21</v>
      </c>
      <c r="P335" s="39">
        <v>23</v>
      </c>
      <c r="Q335" s="39">
        <v>3</v>
      </c>
      <c r="R335" s="39">
        <v>4</v>
      </c>
      <c r="S335" s="39">
        <v>0</v>
      </c>
      <c r="T335" s="39">
        <v>1</v>
      </c>
      <c r="U335" s="39" t="s">
        <v>1</v>
      </c>
      <c r="V335" s="39" t="s">
        <v>2</v>
      </c>
      <c r="X335" s="40" t="s">
        <v>19</v>
      </c>
    </row>
    <row r="336" spans="1:1024">
      <c r="C336" s="49">
        <f t="shared" si="35"/>
        <v>730</v>
      </c>
      <c r="D336" s="38" t="s">
        <v>266</v>
      </c>
      <c r="E336" s="51">
        <f t="shared" si="34"/>
        <v>10</v>
      </c>
      <c r="F336" s="39">
        <f t="shared" si="32"/>
        <v>82984</v>
      </c>
      <c r="G336" s="39" t="str">
        <f t="shared" si="33"/>
        <v>20171021</v>
      </c>
      <c r="H336" s="39">
        <v>0</v>
      </c>
      <c r="L336" s="39" t="s">
        <v>21</v>
      </c>
      <c r="M336" s="39">
        <v>2017</v>
      </c>
      <c r="N336" s="39">
        <v>10</v>
      </c>
      <c r="O336" s="39">
        <v>21</v>
      </c>
      <c r="P336" s="39">
        <v>23</v>
      </c>
      <c r="Q336" s="39">
        <v>3</v>
      </c>
      <c r="R336" s="39">
        <v>4</v>
      </c>
      <c r="S336" s="39">
        <v>82</v>
      </c>
      <c r="T336" s="39">
        <v>1</v>
      </c>
      <c r="U336" s="39" t="s">
        <v>1</v>
      </c>
      <c r="V336" s="39" t="s">
        <v>2</v>
      </c>
    </row>
    <row r="337" spans="3:22">
      <c r="C337" s="49">
        <f t="shared" si="35"/>
        <v>730</v>
      </c>
      <c r="D337" s="38" t="s">
        <v>266</v>
      </c>
      <c r="E337" s="51">
        <f t="shared" si="34"/>
        <v>10</v>
      </c>
      <c r="F337" s="39">
        <f t="shared" si="32"/>
        <v>82984</v>
      </c>
      <c r="G337" s="39" t="str">
        <f t="shared" si="33"/>
        <v>20171021</v>
      </c>
      <c r="H337" s="39">
        <v>0</v>
      </c>
      <c r="L337" s="39" t="s">
        <v>21</v>
      </c>
      <c r="M337" s="39">
        <v>2017</v>
      </c>
      <c r="N337" s="39">
        <v>10</v>
      </c>
      <c r="O337" s="39">
        <v>21</v>
      </c>
      <c r="P337" s="39">
        <v>23</v>
      </c>
      <c r="Q337" s="39">
        <v>3</v>
      </c>
      <c r="R337" s="39">
        <v>4</v>
      </c>
      <c r="S337" s="39">
        <v>102</v>
      </c>
      <c r="T337" s="39">
        <v>1</v>
      </c>
      <c r="U337" s="39" t="s">
        <v>1</v>
      </c>
      <c r="V337" s="39" t="s">
        <v>2</v>
      </c>
    </row>
    <row r="338" spans="3:22">
      <c r="C338" s="49">
        <f t="shared" si="35"/>
        <v>730</v>
      </c>
      <c r="D338" s="38" t="s">
        <v>266</v>
      </c>
      <c r="E338" s="51">
        <f t="shared" si="34"/>
        <v>10</v>
      </c>
      <c r="F338" s="39">
        <f t="shared" si="32"/>
        <v>82984</v>
      </c>
      <c r="G338" s="39" t="str">
        <f t="shared" si="33"/>
        <v>20171021</v>
      </c>
      <c r="H338" s="39">
        <v>0</v>
      </c>
      <c r="L338" s="39" t="s">
        <v>21</v>
      </c>
      <c r="M338" s="39">
        <v>2017</v>
      </c>
      <c r="N338" s="39">
        <v>10</v>
      </c>
      <c r="O338" s="39">
        <v>21</v>
      </c>
      <c r="P338" s="39">
        <v>23</v>
      </c>
      <c r="Q338" s="39">
        <v>3</v>
      </c>
      <c r="R338" s="39">
        <v>4</v>
      </c>
      <c r="S338" s="39">
        <v>125</v>
      </c>
      <c r="T338" s="39">
        <v>1</v>
      </c>
      <c r="U338" s="39" t="s">
        <v>1</v>
      </c>
      <c r="V338" s="39" t="s">
        <v>2</v>
      </c>
    </row>
    <row r="339" spans="3:22">
      <c r="C339" s="49">
        <f t="shared" si="35"/>
        <v>730</v>
      </c>
      <c r="D339" s="38" t="s">
        <v>266</v>
      </c>
      <c r="E339" s="51">
        <f t="shared" si="34"/>
        <v>20</v>
      </c>
      <c r="F339" s="39">
        <f t="shared" si="32"/>
        <v>82984</v>
      </c>
      <c r="G339" s="39" t="str">
        <f t="shared" si="33"/>
        <v>20171021</v>
      </c>
      <c r="H339" s="39">
        <v>1</v>
      </c>
      <c r="L339" s="39" t="s">
        <v>23</v>
      </c>
      <c r="M339" s="39">
        <v>2017</v>
      </c>
      <c r="N339" s="39">
        <v>10</v>
      </c>
      <c r="O339" s="39">
        <v>21</v>
      </c>
      <c r="P339" s="39">
        <v>23</v>
      </c>
      <c r="Q339" s="39">
        <v>3</v>
      </c>
      <c r="R339" s="39">
        <v>4</v>
      </c>
      <c r="S339" s="39">
        <v>140</v>
      </c>
      <c r="T339" s="39">
        <v>1</v>
      </c>
      <c r="U339" s="39" t="s">
        <v>1</v>
      </c>
      <c r="V339" s="39" t="s">
        <v>2</v>
      </c>
    </row>
    <row r="340" spans="3:22">
      <c r="C340" s="49">
        <f t="shared" si="35"/>
        <v>730</v>
      </c>
      <c r="D340" s="38" t="s">
        <v>266</v>
      </c>
      <c r="E340" s="51">
        <f t="shared" si="34"/>
        <v>30</v>
      </c>
      <c r="F340" s="39">
        <f t="shared" si="32"/>
        <v>82984</v>
      </c>
      <c r="G340" s="39" t="str">
        <f t="shared" si="33"/>
        <v>20171021</v>
      </c>
      <c r="H340" s="39">
        <v>0</v>
      </c>
      <c r="L340" s="39" t="s">
        <v>16</v>
      </c>
      <c r="M340" s="39">
        <v>2017</v>
      </c>
      <c r="N340" s="39">
        <v>10</v>
      </c>
      <c r="O340" s="39">
        <v>21</v>
      </c>
      <c r="P340" s="39">
        <v>23</v>
      </c>
      <c r="Q340" s="39">
        <v>3</v>
      </c>
      <c r="R340" s="39">
        <v>4</v>
      </c>
      <c r="S340" s="39">
        <v>151</v>
      </c>
      <c r="T340" s="39">
        <v>1</v>
      </c>
      <c r="U340" s="39" t="s">
        <v>1</v>
      </c>
      <c r="V340" s="39" t="s">
        <v>2</v>
      </c>
    </row>
    <row r="341" spans="3:22">
      <c r="C341" s="49">
        <f t="shared" si="35"/>
        <v>730</v>
      </c>
      <c r="D341" s="38" t="s">
        <v>266</v>
      </c>
      <c r="E341" s="51">
        <f t="shared" si="34"/>
        <v>40</v>
      </c>
      <c r="F341" s="39">
        <f t="shared" si="32"/>
        <v>82984</v>
      </c>
      <c r="G341" s="39" t="str">
        <f t="shared" si="33"/>
        <v>20171021</v>
      </c>
      <c r="H341" s="39">
        <v>1</v>
      </c>
      <c r="L341" s="39" t="s">
        <v>23</v>
      </c>
      <c r="M341" s="39">
        <v>2017</v>
      </c>
      <c r="N341" s="39">
        <v>10</v>
      </c>
      <c r="O341" s="39">
        <v>21</v>
      </c>
      <c r="P341" s="39">
        <v>23</v>
      </c>
      <c r="Q341" s="39">
        <v>3</v>
      </c>
      <c r="R341" s="39">
        <v>4</v>
      </c>
      <c r="S341" s="39">
        <v>165</v>
      </c>
      <c r="T341" s="39">
        <v>1</v>
      </c>
      <c r="U341" s="39" t="s">
        <v>1</v>
      </c>
      <c r="V341" s="39" t="s">
        <v>2</v>
      </c>
    </row>
    <row r="342" spans="3:22">
      <c r="C342" s="49">
        <f t="shared" si="35"/>
        <v>730</v>
      </c>
      <c r="D342" s="38" t="s">
        <v>266</v>
      </c>
      <c r="E342" s="51">
        <f t="shared" si="34"/>
        <v>50</v>
      </c>
      <c r="F342" s="39">
        <f t="shared" si="32"/>
        <v>82984</v>
      </c>
      <c r="G342" s="39" t="str">
        <f t="shared" si="33"/>
        <v>20171021</v>
      </c>
      <c r="H342" s="39">
        <v>1</v>
      </c>
      <c r="L342" s="39" t="s">
        <v>23</v>
      </c>
      <c r="M342" s="39">
        <v>2017</v>
      </c>
      <c r="N342" s="39">
        <v>10</v>
      </c>
      <c r="O342" s="39">
        <v>21</v>
      </c>
      <c r="P342" s="39">
        <v>23</v>
      </c>
      <c r="Q342" s="39">
        <v>3</v>
      </c>
      <c r="R342" s="39">
        <v>4</v>
      </c>
      <c r="S342" s="39">
        <v>188</v>
      </c>
      <c r="T342" s="39">
        <v>1</v>
      </c>
      <c r="U342" s="39" t="s">
        <v>1</v>
      </c>
      <c r="V342" s="39" t="s">
        <v>2</v>
      </c>
    </row>
    <row r="343" spans="3:22">
      <c r="C343" s="49">
        <f t="shared" si="35"/>
        <v>730</v>
      </c>
      <c r="D343" s="38" t="s">
        <v>266</v>
      </c>
      <c r="E343" s="51">
        <f t="shared" si="34"/>
        <v>60</v>
      </c>
      <c r="F343" s="39">
        <f t="shared" si="32"/>
        <v>82984</v>
      </c>
      <c r="G343" s="39" t="str">
        <f t="shared" si="33"/>
        <v>20171021</v>
      </c>
      <c r="H343" s="39">
        <v>1</v>
      </c>
      <c r="L343" s="39" t="s">
        <v>23</v>
      </c>
      <c r="M343" s="39">
        <v>2017</v>
      </c>
      <c r="N343" s="39">
        <v>10</v>
      </c>
      <c r="O343" s="39">
        <v>21</v>
      </c>
      <c r="P343" s="39">
        <v>23</v>
      </c>
      <c r="Q343" s="39">
        <v>3</v>
      </c>
      <c r="R343" s="39">
        <v>4</v>
      </c>
      <c r="S343" s="39">
        <v>201</v>
      </c>
      <c r="T343" s="39">
        <v>1</v>
      </c>
      <c r="U343" s="39" t="s">
        <v>1</v>
      </c>
      <c r="V343" s="39" t="s">
        <v>2</v>
      </c>
    </row>
    <row r="344" spans="3:22">
      <c r="C344" s="49">
        <f t="shared" si="35"/>
        <v>730</v>
      </c>
      <c r="D344" s="38" t="s">
        <v>266</v>
      </c>
      <c r="E344" s="51">
        <f t="shared" si="34"/>
        <v>70</v>
      </c>
      <c r="F344" s="39">
        <f t="shared" si="32"/>
        <v>82984</v>
      </c>
      <c r="G344" s="39" t="str">
        <f t="shared" si="33"/>
        <v>20171021</v>
      </c>
      <c r="H344" s="39">
        <v>2</v>
      </c>
      <c r="L344" s="39" t="s">
        <v>23</v>
      </c>
      <c r="M344" s="39">
        <v>2017</v>
      </c>
      <c r="N344" s="39">
        <v>10</v>
      </c>
      <c r="O344" s="39">
        <v>21</v>
      </c>
      <c r="P344" s="39">
        <v>23</v>
      </c>
      <c r="Q344" s="39">
        <v>3</v>
      </c>
      <c r="R344" s="39">
        <v>4</v>
      </c>
      <c r="S344" s="39">
        <v>214</v>
      </c>
      <c r="T344" s="39">
        <v>1</v>
      </c>
      <c r="U344" s="39" t="s">
        <v>1</v>
      </c>
      <c r="V344" s="39" t="s">
        <v>2</v>
      </c>
    </row>
    <row r="345" spans="3:22">
      <c r="C345" s="49">
        <f t="shared" si="35"/>
        <v>730</v>
      </c>
      <c r="D345" s="38" t="s">
        <v>266</v>
      </c>
      <c r="E345" s="51">
        <f t="shared" si="34"/>
        <v>80</v>
      </c>
      <c r="F345" s="39">
        <f t="shared" si="32"/>
        <v>82984</v>
      </c>
      <c r="G345" s="39" t="str">
        <f t="shared" si="33"/>
        <v>20171021</v>
      </c>
      <c r="H345" s="39">
        <v>1</v>
      </c>
      <c r="L345" s="39" t="s">
        <v>23</v>
      </c>
      <c r="M345" s="39">
        <v>2017</v>
      </c>
      <c r="N345" s="39">
        <v>10</v>
      </c>
      <c r="O345" s="39">
        <v>21</v>
      </c>
      <c r="P345" s="39">
        <v>23</v>
      </c>
      <c r="Q345" s="39">
        <v>3</v>
      </c>
      <c r="R345" s="39">
        <v>4</v>
      </c>
      <c r="S345" s="39">
        <v>225</v>
      </c>
      <c r="T345" s="39">
        <v>1</v>
      </c>
      <c r="U345" s="39" t="s">
        <v>1</v>
      </c>
      <c r="V345" s="39" t="s">
        <v>2</v>
      </c>
    </row>
    <row r="346" spans="3:22">
      <c r="C346" s="49">
        <f t="shared" si="35"/>
        <v>730</v>
      </c>
      <c r="D346" s="38" t="s">
        <v>266</v>
      </c>
      <c r="E346" s="51">
        <f t="shared" si="34"/>
        <v>90</v>
      </c>
      <c r="F346" s="39">
        <f t="shared" si="32"/>
        <v>82984</v>
      </c>
      <c r="G346" s="39" t="str">
        <f t="shared" si="33"/>
        <v>20171021</v>
      </c>
      <c r="H346" s="39">
        <v>1</v>
      </c>
      <c r="L346" s="39" t="s">
        <v>23</v>
      </c>
      <c r="M346" s="39">
        <v>2017</v>
      </c>
      <c r="N346" s="39">
        <v>10</v>
      </c>
      <c r="O346" s="39">
        <v>21</v>
      </c>
      <c r="P346" s="39">
        <v>23</v>
      </c>
      <c r="Q346" s="39">
        <v>3</v>
      </c>
      <c r="R346" s="39">
        <v>4</v>
      </c>
      <c r="S346" s="39">
        <v>236</v>
      </c>
      <c r="T346" s="39">
        <v>1</v>
      </c>
      <c r="U346" s="39" t="s">
        <v>1</v>
      </c>
      <c r="V346" s="39" t="s">
        <v>2</v>
      </c>
    </row>
    <row r="347" spans="3:22">
      <c r="C347" s="49">
        <f t="shared" si="35"/>
        <v>730</v>
      </c>
      <c r="D347" s="38" t="s">
        <v>266</v>
      </c>
      <c r="E347" s="51">
        <f t="shared" si="34"/>
        <v>100</v>
      </c>
      <c r="F347" s="39">
        <f t="shared" si="32"/>
        <v>82984</v>
      </c>
      <c r="G347" s="39" t="str">
        <f t="shared" si="33"/>
        <v>20171021</v>
      </c>
      <c r="H347" s="39">
        <v>1</v>
      </c>
      <c r="L347" s="39" t="s">
        <v>23</v>
      </c>
      <c r="M347" s="39">
        <v>2017</v>
      </c>
      <c r="N347" s="39">
        <v>10</v>
      </c>
      <c r="O347" s="39">
        <v>21</v>
      </c>
      <c r="P347" s="39">
        <v>23</v>
      </c>
      <c r="Q347" s="39">
        <v>3</v>
      </c>
      <c r="R347" s="39">
        <v>4</v>
      </c>
      <c r="S347" s="39">
        <v>247</v>
      </c>
      <c r="T347" s="39">
        <v>1</v>
      </c>
      <c r="U347" s="39" t="s">
        <v>1</v>
      </c>
      <c r="V347" s="39" t="s">
        <v>2</v>
      </c>
    </row>
    <row r="348" spans="3:22">
      <c r="C348" s="49">
        <f t="shared" si="35"/>
        <v>730</v>
      </c>
      <c r="D348" s="38" t="s">
        <v>266</v>
      </c>
      <c r="E348" s="51">
        <f t="shared" si="34"/>
        <v>110</v>
      </c>
      <c r="F348" s="39">
        <f t="shared" si="32"/>
        <v>82984</v>
      </c>
      <c r="G348" s="39" t="str">
        <f t="shared" si="33"/>
        <v>20171021</v>
      </c>
      <c r="H348" s="39">
        <v>1</v>
      </c>
      <c r="L348" s="39" t="s">
        <v>23</v>
      </c>
      <c r="M348" s="39">
        <v>2017</v>
      </c>
      <c r="N348" s="39">
        <v>10</v>
      </c>
      <c r="O348" s="39">
        <v>21</v>
      </c>
      <c r="P348" s="39">
        <v>23</v>
      </c>
      <c r="Q348" s="39">
        <v>3</v>
      </c>
      <c r="R348" s="39">
        <v>4</v>
      </c>
      <c r="S348" s="39">
        <v>258</v>
      </c>
      <c r="T348" s="39">
        <v>1</v>
      </c>
      <c r="U348" s="39" t="s">
        <v>1</v>
      </c>
      <c r="V348" s="39" t="s">
        <v>2</v>
      </c>
    </row>
    <row r="349" spans="3:22">
      <c r="C349" s="49">
        <f t="shared" si="35"/>
        <v>730</v>
      </c>
      <c r="D349" s="38" t="s">
        <v>266</v>
      </c>
      <c r="E349" s="51">
        <f t="shared" si="34"/>
        <v>120</v>
      </c>
      <c r="F349" s="39">
        <f t="shared" si="32"/>
        <v>82984</v>
      </c>
      <c r="G349" s="39" t="str">
        <f t="shared" si="33"/>
        <v>20171021</v>
      </c>
      <c r="H349" s="39">
        <v>1</v>
      </c>
      <c r="L349" s="39" t="s">
        <v>23</v>
      </c>
      <c r="M349" s="39">
        <v>2017</v>
      </c>
      <c r="N349" s="39">
        <v>10</v>
      </c>
      <c r="O349" s="39">
        <v>21</v>
      </c>
      <c r="P349" s="39">
        <v>23</v>
      </c>
      <c r="Q349" s="39">
        <v>3</v>
      </c>
      <c r="R349" s="39">
        <v>4</v>
      </c>
      <c r="S349" s="39">
        <v>269</v>
      </c>
      <c r="T349" s="39">
        <v>1</v>
      </c>
      <c r="U349" s="39" t="s">
        <v>1</v>
      </c>
      <c r="V349" s="39" t="s">
        <v>2</v>
      </c>
    </row>
    <row r="350" spans="3:22">
      <c r="C350" s="49">
        <f t="shared" si="35"/>
        <v>730</v>
      </c>
      <c r="D350" s="38" t="s">
        <v>266</v>
      </c>
      <c r="E350" s="51">
        <f t="shared" si="34"/>
        <v>130</v>
      </c>
      <c r="F350" s="39">
        <f t="shared" si="32"/>
        <v>82984</v>
      </c>
      <c r="G350" s="39" t="str">
        <f t="shared" si="33"/>
        <v>20171021</v>
      </c>
      <c r="H350" s="39">
        <v>1</v>
      </c>
      <c r="L350" s="39" t="s">
        <v>23</v>
      </c>
      <c r="M350" s="39">
        <v>2017</v>
      </c>
      <c r="N350" s="39">
        <v>10</v>
      </c>
      <c r="O350" s="39">
        <v>21</v>
      </c>
      <c r="P350" s="39">
        <v>23</v>
      </c>
      <c r="Q350" s="39">
        <v>3</v>
      </c>
      <c r="R350" s="39">
        <v>4</v>
      </c>
      <c r="S350" s="39">
        <v>294</v>
      </c>
      <c r="T350" s="39">
        <v>1</v>
      </c>
      <c r="U350" s="39" t="s">
        <v>1</v>
      </c>
      <c r="V350" s="39" t="s">
        <v>2</v>
      </c>
    </row>
    <row r="351" spans="3:22">
      <c r="C351" s="49">
        <f t="shared" si="35"/>
        <v>730</v>
      </c>
      <c r="D351" s="38" t="s">
        <v>266</v>
      </c>
      <c r="E351" s="51">
        <f t="shared" si="34"/>
        <v>140</v>
      </c>
      <c r="F351" s="39">
        <f t="shared" si="32"/>
        <v>82984</v>
      </c>
      <c r="G351" s="39" t="str">
        <f t="shared" si="33"/>
        <v>20171021</v>
      </c>
      <c r="H351" s="39">
        <v>1</v>
      </c>
      <c r="L351" s="39" t="s">
        <v>23</v>
      </c>
      <c r="M351" s="39">
        <v>2017</v>
      </c>
      <c r="N351" s="39">
        <v>10</v>
      </c>
      <c r="O351" s="39">
        <v>21</v>
      </c>
      <c r="P351" s="39">
        <v>23</v>
      </c>
      <c r="Q351" s="39">
        <v>3</v>
      </c>
      <c r="R351" s="39">
        <v>4</v>
      </c>
      <c r="S351" s="39">
        <v>333</v>
      </c>
      <c r="T351" s="39">
        <v>1</v>
      </c>
      <c r="U351" s="39" t="s">
        <v>1</v>
      </c>
      <c r="V351" s="39" t="s">
        <v>2</v>
      </c>
    </row>
    <row r="352" spans="3:22">
      <c r="C352" s="49">
        <f t="shared" si="35"/>
        <v>730</v>
      </c>
      <c r="D352" s="38" t="s">
        <v>266</v>
      </c>
      <c r="E352" s="51">
        <f t="shared" si="34"/>
        <v>150</v>
      </c>
      <c r="F352" s="39">
        <f t="shared" si="32"/>
        <v>82984</v>
      </c>
      <c r="G352" s="39" t="str">
        <f t="shared" si="33"/>
        <v>20171021</v>
      </c>
      <c r="H352" s="39">
        <v>1</v>
      </c>
      <c r="L352" s="39" t="s">
        <v>23</v>
      </c>
      <c r="M352" s="39">
        <v>2017</v>
      </c>
      <c r="N352" s="39">
        <v>10</v>
      </c>
      <c r="O352" s="39">
        <v>21</v>
      </c>
      <c r="P352" s="39">
        <v>23</v>
      </c>
      <c r="Q352" s="39">
        <v>3</v>
      </c>
      <c r="R352" s="39">
        <v>4</v>
      </c>
      <c r="S352" s="39">
        <v>349</v>
      </c>
      <c r="T352" s="39">
        <v>1</v>
      </c>
      <c r="U352" s="39" t="s">
        <v>1</v>
      </c>
      <c r="V352" s="39" t="s">
        <v>2</v>
      </c>
    </row>
    <row r="353" spans="1:1024">
      <c r="C353" s="49">
        <f t="shared" si="35"/>
        <v>730</v>
      </c>
      <c r="D353" s="38" t="s">
        <v>266</v>
      </c>
      <c r="E353" s="51">
        <f t="shared" si="34"/>
        <v>160</v>
      </c>
      <c r="F353" s="39">
        <f t="shared" si="32"/>
        <v>82984</v>
      </c>
      <c r="G353" s="39" t="str">
        <f t="shared" si="33"/>
        <v>20171021</v>
      </c>
      <c r="H353" s="39">
        <v>1</v>
      </c>
      <c r="L353" s="39" t="s">
        <v>23</v>
      </c>
      <c r="M353" s="39">
        <v>2017</v>
      </c>
      <c r="N353" s="39">
        <v>10</v>
      </c>
      <c r="O353" s="39">
        <v>21</v>
      </c>
      <c r="P353" s="39">
        <v>23</v>
      </c>
      <c r="Q353" s="39">
        <v>3</v>
      </c>
      <c r="R353" s="39">
        <v>4</v>
      </c>
      <c r="S353" s="39">
        <v>373</v>
      </c>
      <c r="T353" s="39">
        <v>1</v>
      </c>
      <c r="U353" s="39" t="s">
        <v>1</v>
      </c>
      <c r="V353" s="39" t="s">
        <v>2</v>
      </c>
    </row>
    <row r="354" spans="1:1024">
      <c r="C354" s="49">
        <f t="shared" si="35"/>
        <v>730</v>
      </c>
      <c r="D354" s="38" t="s">
        <v>266</v>
      </c>
      <c r="E354" s="51">
        <f t="shared" si="34"/>
        <v>170</v>
      </c>
      <c r="F354" s="39">
        <f t="shared" si="32"/>
        <v>82984</v>
      </c>
      <c r="G354" s="39" t="str">
        <f t="shared" si="33"/>
        <v>20171021</v>
      </c>
      <c r="H354" s="39">
        <v>1</v>
      </c>
      <c r="L354" s="39" t="s">
        <v>23</v>
      </c>
      <c r="M354" s="39">
        <v>2017</v>
      </c>
      <c r="N354" s="39">
        <v>10</v>
      </c>
      <c r="O354" s="39">
        <v>21</v>
      </c>
      <c r="P354" s="39">
        <v>23</v>
      </c>
      <c r="Q354" s="39">
        <v>3</v>
      </c>
      <c r="R354" s="39">
        <v>4</v>
      </c>
      <c r="S354" s="39">
        <v>382</v>
      </c>
      <c r="T354" s="39">
        <v>1</v>
      </c>
      <c r="U354" s="39" t="s">
        <v>1</v>
      </c>
      <c r="V354" s="39" t="s">
        <v>2</v>
      </c>
    </row>
    <row r="355" spans="1:1024">
      <c r="C355" s="49">
        <f t="shared" si="35"/>
        <v>730</v>
      </c>
      <c r="D355" s="38" t="s">
        <v>266</v>
      </c>
      <c r="E355" s="51">
        <f t="shared" si="34"/>
        <v>180</v>
      </c>
      <c r="F355" s="39">
        <f t="shared" si="32"/>
        <v>82984</v>
      </c>
      <c r="G355" s="39" t="str">
        <f t="shared" si="33"/>
        <v>20171021</v>
      </c>
      <c r="H355" s="39">
        <v>1</v>
      </c>
      <c r="L355" s="39" t="s">
        <v>23</v>
      </c>
      <c r="M355" s="39">
        <v>2017</v>
      </c>
      <c r="N355" s="39">
        <v>10</v>
      </c>
      <c r="O355" s="39">
        <v>21</v>
      </c>
      <c r="P355" s="39">
        <v>23</v>
      </c>
      <c r="Q355" s="39">
        <v>3</v>
      </c>
      <c r="R355" s="39">
        <v>4</v>
      </c>
      <c r="S355" s="39">
        <v>403</v>
      </c>
      <c r="T355" s="39">
        <v>1</v>
      </c>
      <c r="U355" s="39" t="s">
        <v>1</v>
      </c>
      <c r="V355" s="39" t="s">
        <v>2</v>
      </c>
    </row>
    <row r="356" spans="1:1024">
      <c r="C356" s="49">
        <f t="shared" si="35"/>
        <v>730</v>
      </c>
      <c r="D356" s="38" t="s">
        <v>266</v>
      </c>
      <c r="E356" s="51">
        <f t="shared" si="34"/>
        <v>190</v>
      </c>
      <c r="F356" s="39">
        <f t="shared" si="32"/>
        <v>82984</v>
      </c>
      <c r="G356" s="39" t="str">
        <f t="shared" si="33"/>
        <v>20171021</v>
      </c>
      <c r="H356" s="39">
        <v>261</v>
      </c>
      <c r="L356" s="39" t="s">
        <v>23</v>
      </c>
      <c r="M356" s="39">
        <v>2017</v>
      </c>
      <c r="N356" s="39">
        <v>10</v>
      </c>
      <c r="O356" s="39">
        <v>21</v>
      </c>
      <c r="P356" s="39">
        <v>23</v>
      </c>
      <c r="Q356" s="39">
        <v>3</v>
      </c>
      <c r="R356" s="39">
        <v>4</v>
      </c>
      <c r="S356" s="39">
        <v>414</v>
      </c>
      <c r="T356" s="39">
        <v>1</v>
      </c>
      <c r="U356" s="39" t="s">
        <v>1</v>
      </c>
      <c r="V356" s="39" t="s">
        <v>2</v>
      </c>
    </row>
    <row r="357" spans="1:1024">
      <c r="C357" s="49">
        <f t="shared" si="35"/>
        <v>740</v>
      </c>
      <c r="D357" s="38" t="s">
        <v>266</v>
      </c>
      <c r="E357" s="51">
        <f t="shared" si="34"/>
        <v>10</v>
      </c>
      <c r="F357" s="39">
        <f t="shared" si="32"/>
        <v>82985</v>
      </c>
      <c r="G357" s="39" t="str">
        <f t="shared" si="33"/>
        <v>20171021</v>
      </c>
      <c r="H357" s="39">
        <f>1116-1019</f>
        <v>97</v>
      </c>
      <c r="L357" s="39" t="s">
        <v>23</v>
      </c>
      <c r="M357" s="39">
        <v>2017</v>
      </c>
      <c r="N357" s="39">
        <v>10</v>
      </c>
      <c r="O357" s="39">
        <v>21</v>
      </c>
      <c r="P357" s="39">
        <v>23</v>
      </c>
      <c r="Q357" s="39">
        <v>3</v>
      </c>
      <c r="R357" s="39">
        <v>5</v>
      </c>
      <c r="S357" s="39">
        <v>19</v>
      </c>
      <c r="T357" s="39">
        <v>1</v>
      </c>
      <c r="U357" s="39" t="s">
        <v>1</v>
      </c>
      <c r="V357" s="39" t="s">
        <v>2</v>
      </c>
    </row>
    <row r="358" spans="1:1024">
      <c r="C358" s="49">
        <f t="shared" si="35"/>
        <v>740</v>
      </c>
      <c r="D358" s="38" t="s">
        <v>266</v>
      </c>
      <c r="E358" s="51">
        <f t="shared" si="34"/>
        <v>20</v>
      </c>
      <c r="F358" s="39">
        <f t="shared" si="32"/>
        <v>82985</v>
      </c>
      <c r="G358" s="39" t="str">
        <f t="shared" si="33"/>
        <v>20171021</v>
      </c>
      <c r="H358" s="39">
        <v>0</v>
      </c>
      <c r="L358" s="39" t="s">
        <v>267</v>
      </c>
      <c r="M358" s="39">
        <v>2017</v>
      </c>
      <c r="N358" s="39">
        <v>10</v>
      </c>
      <c r="O358" s="39">
        <v>21</v>
      </c>
      <c r="P358" s="39">
        <v>23</v>
      </c>
      <c r="Q358" s="39">
        <v>3</v>
      </c>
      <c r="R358" s="39">
        <v>5</v>
      </c>
      <c r="S358" s="39">
        <v>27</v>
      </c>
      <c r="T358" s="39">
        <v>1</v>
      </c>
      <c r="U358" s="39" t="s">
        <v>1</v>
      </c>
      <c r="V358" s="39" t="s">
        <v>2</v>
      </c>
    </row>
    <row r="359" spans="1:1024">
      <c r="A359" s="69"/>
      <c r="B359" s="69"/>
      <c r="C359" s="49">
        <f t="shared" si="35"/>
        <v>750</v>
      </c>
      <c r="D359" s="70" t="s">
        <v>268</v>
      </c>
      <c r="E359" s="51">
        <f t="shared" si="34"/>
        <v>10</v>
      </c>
      <c r="F359" s="71">
        <f t="shared" si="32"/>
        <v>67278</v>
      </c>
      <c r="G359" s="71" t="str">
        <f t="shared" si="33"/>
        <v>20171024</v>
      </c>
      <c r="H359" s="71">
        <v>17</v>
      </c>
      <c r="I359" s="71"/>
      <c r="J359" s="71"/>
      <c r="K359" s="71"/>
      <c r="L359" s="71" t="s">
        <v>0</v>
      </c>
      <c r="M359" s="71">
        <v>2017</v>
      </c>
      <c r="N359" s="71">
        <v>10</v>
      </c>
      <c r="O359" s="71">
        <v>24</v>
      </c>
      <c r="P359" s="71">
        <v>18</v>
      </c>
      <c r="Q359" s="71">
        <v>41</v>
      </c>
      <c r="R359" s="71">
        <v>18</v>
      </c>
      <c r="S359" s="71">
        <v>448</v>
      </c>
      <c r="T359" s="71">
        <v>1</v>
      </c>
      <c r="U359" s="71" t="s">
        <v>29</v>
      </c>
      <c r="V359" s="71" t="s">
        <v>2</v>
      </c>
      <c r="W359" s="71"/>
      <c r="X359" s="72"/>
      <c r="WK359" s="72"/>
      <c r="WL359" s="72"/>
      <c r="WM359" s="72"/>
      <c r="WN359" s="72"/>
      <c r="WO359" s="72"/>
      <c r="WP359" s="72"/>
      <c r="WQ359" s="72"/>
      <c r="WR359" s="72"/>
      <c r="WS359" s="72"/>
      <c r="WT359" s="72"/>
      <c r="WU359" s="72"/>
      <c r="WV359" s="72"/>
      <c r="WW359" s="72"/>
      <c r="WX359" s="72"/>
      <c r="WY359" s="72"/>
      <c r="WZ359" s="72"/>
      <c r="XA359" s="72"/>
      <c r="XB359" s="72"/>
      <c r="XC359" s="72"/>
      <c r="XD359" s="72"/>
      <c r="XE359" s="72"/>
      <c r="XF359" s="72"/>
      <c r="XG359" s="72"/>
      <c r="XH359" s="72"/>
      <c r="XI359" s="72"/>
      <c r="XJ359" s="72"/>
      <c r="XK359" s="72"/>
      <c r="XL359" s="72"/>
      <c r="XM359" s="72"/>
      <c r="XN359" s="72"/>
      <c r="XO359" s="72"/>
      <c r="XP359" s="72"/>
      <c r="XQ359" s="72"/>
      <c r="XR359" s="72"/>
      <c r="XS359" s="72"/>
      <c r="XT359" s="72"/>
      <c r="XU359" s="72"/>
      <c r="XV359" s="72"/>
      <c r="XW359" s="72"/>
      <c r="XX359" s="72"/>
      <c r="XY359" s="72"/>
      <c r="XZ359" s="72"/>
      <c r="YA359" s="72"/>
      <c r="YB359" s="72"/>
      <c r="YC359" s="72"/>
      <c r="YD359" s="72"/>
      <c r="YE359" s="72"/>
      <c r="YF359" s="72"/>
      <c r="YG359" s="72"/>
      <c r="YH359" s="72"/>
      <c r="YI359" s="72"/>
      <c r="YJ359" s="72"/>
      <c r="YK359" s="72"/>
      <c r="YL359" s="72"/>
      <c r="YM359" s="72"/>
      <c r="YN359" s="72"/>
      <c r="YO359" s="72"/>
      <c r="YP359" s="72"/>
      <c r="YQ359" s="72"/>
      <c r="YR359" s="72"/>
      <c r="YS359" s="72"/>
      <c r="YT359" s="72"/>
      <c r="YU359" s="72"/>
      <c r="YV359" s="72"/>
      <c r="YW359" s="72"/>
      <c r="YX359" s="72"/>
      <c r="YY359" s="72"/>
      <c r="YZ359" s="72"/>
      <c r="ZA359" s="72"/>
      <c r="ZB359" s="72"/>
      <c r="ZC359" s="72"/>
      <c r="ZD359" s="72"/>
      <c r="ZE359" s="72"/>
      <c r="ZF359" s="72"/>
      <c r="ZG359" s="72"/>
      <c r="ZH359" s="72"/>
      <c r="ZI359" s="72"/>
      <c r="ZJ359" s="72"/>
      <c r="ZK359" s="72"/>
      <c r="ZL359" s="72"/>
      <c r="ZM359" s="72"/>
      <c r="ZN359" s="72"/>
      <c r="ZO359" s="72"/>
      <c r="ZP359" s="72"/>
      <c r="ZQ359" s="72"/>
      <c r="ZR359" s="72"/>
      <c r="ZS359" s="72"/>
      <c r="ZT359" s="72"/>
      <c r="ZU359" s="72"/>
      <c r="ZV359" s="72"/>
      <c r="ZW359" s="72"/>
      <c r="ZX359" s="72"/>
      <c r="ZY359" s="72"/>
      <c r="ZZ359" s="72"/>
      <c r="AAA359" s="72"/>
      <c r="AAB359" s="72"/>
      <c r="AAC359" s="72"/>
      <c r="AAD359" s="72"/>
      <c r="AAE359" s="72"/>
      <c r="AAF359" s="72"/>
      <c r="AAG359" s="72"/>
      <c r="AAH359" s="72"/>
      <c r="AAI359" s="72"/>
      <c r="AAJ359" s="72"/>
      <c r="AAK359" s="72"/>
      <c r="AAL359" s="72"/>
      <c r="AAM359" s="72"/>
      <c r="AAN359" s="72"/>
      <c r="AAO359" s="72"/>
      <c r="AAP359" s="72"/>
      <c r="AAQ359" s="72"/>
      <c r="AAR359" s="72"/>
      <c r="AAS359" s="72"/>
      <c r="AAT359" s="72"/>
      <c r="AAU359" s="72"/>
      <c r="AAV359" s="72"/>
      <c r="AAW359" s="72"/>
      <c r="AAX359" s="72"/>
      <c r="AAY359" s="72"/>
      <c r="AAZ359" s="72"/>
      <c r="ABA359" s="72"/>
      <c r="ABB359" s="72"/>
      <c r="ABC359" s="72"/>
      <c r="ABD359" s="72"/>
      <c r="ABE359" s="72"/>
      <c r="ABF359" s="72"/>
      <c r="ABG359" s="72"/>
      <c r="ABH359" s="72"/>
      <c r="ABI359" s="72"/>
      <c r="ABJ359" s="72"/>
      <c r="ABK359" s="72"/>
      <c r="ABL359" s="72"/>
      <c r="ABM359" s="72"/>
      <c r="ABN359" s="72"/>
      <c r="ABO359" s="72"/>
      <c r="ABP359" s="72"/>
      <c r="ABQ359" s="72"/>
      <c r="ABR359" s="72"/>
      <c r="ABS359" s="72"/>
      <c r="ABT359" s="72"/>
      <c r="ABU359" s="72"/>
      <c r="ABV359" s="72"/>
      <c r="ABW359" s="72"/>
      <c r="ABX359" s="72"/>
      <c r="ABY359" s="72"/>
      <c r="ABZ359" s="72"/>
      <c r="ACA359" s="72"/>
      <c r="ACB359" s="72"/>
      <c r="ACC359" s="72"/>
      <c r="ACD359" s="72"/>
      <c r="ACE359" s="72"/>
      <c r="ACF359" s="72"/>
      <c r="ACG359" s="72"/>
      <c r="ACH359" s="72"/>
      <c r="ACI359" s="72"/>
      <c r="ACJ359" s="72"/>
      <c r="ACK359" s="72"/>
      <c r="ACL359" s="72"/>
      <c r="ACM359" s="72"/>
      <c r="ACN359" s="72"/>
      <c r="ACO359" s="72"/>
      <c r="ACP359" s="72"/>
      <c r="ACQ359" s="72"/>
      <c r="ACR359" s="72"/>
      <c r="ACS359" s="72"/>
      <c r="ACT359" s="72"/>
      <c r="ACU359" s="72"/>
      <c r="ACV359" s="72"/>
      <c r="ACW359" s="72"/>
      <c r="ACX359" s="72"/>
      <c r="ACY359" s="72"/>
      <c r="ACZ359" s="72"/>
      <c r="ADA359" s="72"/>
      <c r="ADB359" s="72"/>
      <c r="ADC359" s="72"/>
      <c r="ADD359" s="72"/>
      <c r="ADE359" s="72"/>
      <c r="ADF359" s="72"/>
      <c r="ADG359" s="72"/>
      <c r="ADH359" s="72"/>
      <c r="ADI359" s="72"/>
      <c r="ADJ359" s="72"/>
      <c r="ADK359" s="72"/>
      <c r="ADL359" s="72"/>
      <c r="ADM359" s="72"/>
      <c r="ADN359" s="72"/>
      <c r="ADO359" s="72"/>
      <c r="ADP359" s="72"/>
      <c r="ADQ359" s="72"/>
      <c r="ADR359" s="72"/>
      <c r="ADS359" s="72"/>
      <c r="ADT359" s="72"/>
      <c r="ADU359" s="72"/>
      <c r="ADV359" s="72"/>
      <c r="ADW359" s="72"/>
      <c r="ADX359" s="72"/>
      <c r="ADY359" s="72"/>
      <c r="ADZ359" s="72"/>
      <c r="AEA359" s="72"/>
      <c r="AEB359" s="72"/>
      <c r="AEC359" s="72"/>
      <c r="AED359" s="72"/>
      <c r="AEE359" s="72"/>
      <c r="AEF359" s="72"/>
      <c r="AEG359" s="72"/>
      <c r="AEH359" s="72"/>
      <c r="AEI359" s="72"/>
      <c r="AEJ359" s="72"/>
      <c r="AEK359" s="72"/>
      <c r="AEL359" s="72"/>
      <c r="AEM359" s="72"/>
      <c r="AEN359" s="72"/>
      <c r="AEO359" s="72"/>
      <c r="AEP359" s="72"/>
      <c r="AEQ359" s="72"/>
      <c r="AER359" s="72"/>
      <c r="AES359" s="72"/>
      <c r="AET359" s="72"/>
      <c r="AEU359" s="72"/>
      <c r="AEV359" s="72"/>
      <c r="AEW359" s="72"/>
      <c r="AEX359" s="72"/>
      <c r="AEY359" s="72"/>
      <c r="AEZ359" s="72"/>
      <c r="AFA359" s="72"/>
      <c r="AFB359" s="72"/>
      <c r="AFC359" s="72"/>
      <c r="AFD359" s="72"/>
      <c r="AFE359" s="72"/>
      <c r="AFF359" s="72"/>
      <c r="AFG359" s="72"/>
      <c r="AFH359" s="72"/>
      <c r="AFI359" s="72"/>
      <c r="AFJ359" s="72"/>
      <c r="AFK359" s="72"/>
      <c r="AFL359" s="72"/>
      <c r="AFM359" s="72"/>
      <c r="AFN359" s="72"/>
      <c r="AFO359" s="72"/>
      <c r="AFP359" s="72"/>
      <c r="AFQ359" s="72"/>
      <c r="AFR359" s="72"/>
      <c r="AFS359" s="72"/>
      <c r="AFT359" s="72"/>
      <c r="AFU359" s="72"/>
      <c r="AFV359" s="72"/>
      <c r="AFW359" s="72"/>
      <c r="AFX359" s="72"/>
      <c r="AFY359" s="72"/>
      <c r="AFZ359" s="72"/>
      <c r="AGA359" s="72"/>
      <c r="AGB359" s="72"/>
      <c r="AGC359" s="72"/>
      <c r="AGD359" s="72"/>
      <c r="AGE359" s="72"/>
      <c r="AGF359" s="72"/>
      <c r="AGG359" s="72"/>
      <c r="AGH359" s="72"/>
      <c r="AGI359" s="72"/>
      <c r="AGJ359" s="72"/>
      <c r="AGK359" s="72"/>
      <c r="AGL359" s="72"/>
      <c r="AGM359" s="72"/>
      <c r="AGN359" s="72"/>
      <c r="AGO359" s="72"/>
      <c r="AGP359" s="72"/>
      <c r="AGQ359" s="72"/>
      <c r="AGR359" s="72"/>
      <c r="AGS359" s="72"/>
      <c r="AGT359" s="72"/>
      <c r="AGU359" s="72"/>
      <c r="AGV359" s="72"/>
      <c r="AGW359" s="72"/>
      <c r="AGX359" s="72"/>
      <c r="AGY359" s="72"/>
      <c r="AGZ359" s="72"/>
      <c r="AHA359" s="72"/>
      <c r="AHB359" s="72"/>
      <c r="AHC359" s="72"/>
      <c r="AHD359" s="72"/>
      <c r="AHE359" s="72"/>
      <c r="AHF359" s="72"/>
      <c r="AHG359" s="72"/>
      <c r="AHH359" s="72"/>
      <c r="AHI359" s="72"/>
      <c r="AHJ359" s="72"/>
      <c r="AHK359" s="72"/>
      <c r="AHL359" s="72"/>
      <c r="AHM359" s="72"/>
      <c r="AHN359" s="72"/>
      <c r="AHO359" s="72"/>
      <c r="AHP359" s="72"/>
      <c r="AHQ359" s="72"/>
      <c r="AHR359" s="72"/>
      <c r="AHS359" s="72"/>
      <c r="AHT359" s="72"/>
      <c r="AHU359" s="72"/>
      <c r="AHV359" s="72"/>
      <c r="AHW359" s="72"/>
      <c r="AHX359" s="72"/>
      <c r="AHY359" s="72"/>
      <c r="AHZ359" s="72"/>
      <c r="AIA359" s="72"/>
      <c r="AIB359" s="72"/>
      <c r="AIC359" s="72"/>
      <c r="AID359" s="72"/>
      <c r="AIE359" s="72"/>
      <c r="AIF359" s="72"/>
      <c r="AIG359" s="72"/>
      <c r="AIH359" s="72"/>
      <c r="AII359" s="72"/>
      <c r="AIJ359" s="72"/>
      <c r="AIK359" s="72"/>
      <c r="AIL359" s="72"/>
      <c r="AIM359" s="72"/>
      <c r="AIN359" s="72"/>
      <c r="AIO359" s="72"/>
      <c r="AIP359" s="72"/>
      <c r="AIQ359" s="72"/>
      <c r="AIR359" s="72"/>
      <c r="AIS359" s="72"/>
      <c r="AIT359" s="72"/>
      <c r="AIU359" s="72"/>
      <c r="AIV359" s="72"/>
      <c r="AIW359" s="72"/>
      <c r="AIX359" s="72"/>
      <c r="AIY359" s="72"/>
      <c r="AIZ359" s="72"/>
      <c r="AJA359" s="72"/>
      <c r="AJB359" s="72"/>
      <c r="AJC359" s="72"/>
      <c r="AJD359" s="72"/>
      <c r="AJE359" s="72"/>
      <c r="AJF359" s="72"/>
      <c r="AJG359" s="72"/>
      <c r="AJH359" s="72"/>
      <c r="AJI359" s="72"/>
      <c r="AJJ359" s="72"/>
      <c r="AJK359" s="72"/>
      <c r="AJL359" s="72"/>
      <c r="AJM359" s="72"/>
      <c r="AJN359" s="72"/>
      <c r="AJO359" s="72"/>
      <c r="AJP359" s="72"/>
      <c r="AJQ359" s="72"/>
      <c r="AJR359" s="72"/>
      <c r="AJS359" s="72"/>
      <c r="AJT359" s="72"/>
      <c r="AJU359" s="72"/>
      <c r="AJV359" s="72"/>
      <c r="AJW359" s="72"/>
      <c r="AJX359" s="72"/>
      <c r="AJY359" s="72"/>
      <c r="AJZ359" s="72"/>
      <c r="AKA359" s="72"/>
      <c r="AKB359" s="72"/>
      <c r="AKC359" s="72"/>
      <c r="AKD359" s="72"/>
      <c r="AKE359" s="72"/>
      <c r="AKF359" s="72"/>
      <c r="AKG359" s="72"/>
      <c r="AKH359" s="72"/>
      <c r="AKI359" s="72"/>
      <c r="AKJ359" s="72"/>
      <c r="AKK359" s="72"/>
      <c r="AKL359" s="72"/>
      <c r="AKM359" s="72"/>
      <c r="AKN359" s="72"/>
      <c r="AKO359" s="72"/>
      <c r="AKP359" s="72"/>
      <c r="AKQ359" s="72"/>
      <c r="AKR359" s="72"/>
      <c r="AKS359" s="72"/>
      <c r="AKT359" s="72"/>
      <c r="AKU359" s="72"/>
      <c r="AKV359" s="72"/>
      <c r="AKW359" s="72"/>
      <c r="AKX359" s="72"/>
      <c r="AKY359" s="72"/>
      <c r="AKZ359" s="72"/>
      <c r="ALA359" s="72"/>
      <c r="ALB359" s="72"/>
      <c r="ALC359" s="72"/>
      <c r="ALD359" s="72"/>
      <c r="ALE359" s="72"/>
      <c r="ALF359" s="72"/>
      <c r="ALG359" s="72"/>
      <c r="ALH359" s="72"/>
      <c r="ALI359" s="72"/>
      <c r="ALJ359" s="72"/>
      <c r="ALK359" s="72"/>
      <c r="ALL359" s="72"/>
      <c r="ALM359" s="72"/>
      <c r="ALN359" s="72"/>
      <c r="ALO359" s="72"/>
      <c r="ALP359" s="72"/>
      <c r="ALQ359" s="72"/>
      <c r="ALR359" s="72"/>
      <c r="ALS359" s="72"/>
      <c r="ALT359" s="72"/>
      <c r="ALU359" s="72"/>
      <c r="ALV359" s="72"/>
      <c r="ALW359" s="72"/>
      <c r="ALX359" s="72"/>
      <c r="ALY359" s="72"/>
      <c r="ALZ359" s="72"/>
      <c r="AMA359" s="72"/>
      <c r="AMB359" s="72"/>
      <c r="AMC359" s="72"/>
      <c r="AMD359" s="72"/>
      <c r="AME359" s="72"/>
      <c r="AMF359" s="72"/>
      <c r="AMG359" s="72"/>
      <c r="AMH359" s="72"/>
      <c r="AMI359" s="72"/>
      <c r="AMJ359" s="72"/>
    </row>
    <row r="360" spans="1:1024">
      <c r="A360" s="69"/>
      <c r="B360" s="69"/>
      <c r="C360" s="49">
        <f t="shared" si="35"/>
        <v>760</v>
      </c>
      <c r="D360" s="70"/>
      <c r="E360" s="51">
        <f t="shared" si="34"/>
        <v>10</v>
      </c>
      <c r="F360" s="71">
        <f t="shared" si="32"/>
        <v>58384</v>
      </c>
      <c r="G360" s="71" t="str">
        <f t="shared" si="33"/>
        <v>2017114</v>
      </c>
      <c r="H360" s="71">
        <v>17</v>
      </c>
      <c r="I360" s="71"/>
      <c r="J360" s="71"/>
      <c r="K360" s="71"/>
      <c r="L360" s="71" t="s">
        <v>0</v>
      </c>
      <c r="M360" s="71">
        <v>2017</v>
      </c>
      <c r="N360" s="71">
        <v>11</v>
      </c>
      <c r="O360" s="71">
        <v>4</v>
      </c>
      <c r="P360" s="71">
        <v>16</v>
      </c>
      <c r="Q360" s="71">
        <v>13</v>
      </c>
      <c r="R360" s="71">
        <v>4</v>
      </c>
      <c r="S360" s="71">
        <v>64</v>
      </c>
      <c r="T360" s="71">
        <v>1</v>
      </c>
      <c r="U360" s="71" t="s">
        <v>1</v>
      </c>
      <c r="V360" s="71" t="s">
        <v>2</v>
      </c>
      <c r="W360" s="71"/>
      <c r="X360" s="72"/>
      <c r="WK360" s="72"/>
      <c r="WL360" s="72"/>
      <c r="WM360" s="72"/>
      <c r="WN360" s="72"/>
      <c r="WO360" s="72"/>
      <c r="WP360" s="72"/>
      <c r="WQ360" s="72"/>
      <c r="WR360" s="72"/>
      <c r="WS360" s="72"/>
      <c r="WT360" s="72"/>
      <c r="WU360" s="72"/>
      <c r="WV360" s="72"/>
      <c r="WW360" s="72"/>
      <c r="WX360" s="72"/>
      <c r="WY360" s="72"/>
      <c r="WZ360" s="72"/>
      <c r="XA360" s="72"/>
      <c r="XB360" s="72"/>
      <c r="XC360" s="72"/>
      <c r="XD360" s="72"/>
      <c r="XE360" s="72"/>
      <c r="XF360" s="72"/>
      <c r="XG360" s="72"/>
      <c r="XH360" s="72"/>
      <c r="XI360" s="72"/>
      <c r="XJ360" s="72"/>
      <c r="XK360" s="72"/>
      <c r="XL360" s="72"/>
      <c r="XM360" s="72"/>
      <c r="XN360" s="72"/>
      <c r="XO360" s="72"/>
      <c r="XP360" s="72"/>
      <c r="XQ360" s="72"/>
      <c r="XR360" s="72"/>
      <c r="XS360" s="72"/>
      <c r="XT360" s="72"/>
      <c r="XU360" s="72"/>
      <c r="XV360" s="72"/>
      <c r="XW360" s="72"/>
      <c r="XX360" s="72"/>
      <c r="XY360" s="72"/>
      <c r="XZ360" s="72"/>
      <c r="YA360" s="72"/>
      <c r="YB360" s="72"/>
      <c r="YC360" s="72"/>
      <c r="YD360" s="72"/>
      <c r="YE360" s="72"/>
      <c r="YF360" s="72"/>
      <c r="YG360" s="72"/>
      <c r="YH360" s="72"/>
      <c r="YI360" s="72"/>
      <c r="YJ360" s="72"/>
      <c r="YK360" s="72"/>
      <c r="YL360" s="72"/>
      <c r="YM360" s="72"/>
      <c r="YN360" s="72"/>
      <c r="YO360" s="72"/>
      <c r="YP360" s="72"/>
      <c r="YQ360" s="72"/>
      <c r="YR360" s="72"/>
      <c r="YS360" s="72"/>
      <c r="YT360" s="72"/>
      <c r="YU360" s="72"/>
      <c r="YV360" s="72"/>
      <c r="YW360" s="72"/>
      <c r="YX360" s="72"/>
      <c r="YY360" s="72"/>
      <c r="YZ360" s="72"/>
      <c r="ZA360" s="72"/>
      <c r="ZB360" s="72"/>
      <c r="ZC360" s="72"/>
      <c r="ZD360" s="72"/>
      <c r="ZE360" s="72"/>
      <c r="ZF360" s="72"/>
      <c r="ZG360" s="72"/>
      <c r="ZH360" s="72"/>
      <c r="ZI360" s="72"/>
      <c r="ZJ360" s="72"/>
      <c r="ZK360" s="72"/>
      <c r="ZL360" s="72"/>
      <c r="ZM360" s="72"/>
      <c r="ZN360" s="72"/>
      <c r="ZO360" s="72"/>
      <c r="ZP360" s="72"/>
      <c r="ZQ360" s="72"/>
      <c r="ZR360" s="72"/>
      <c r="ZS360" s="72"/>
      <c r="ZT360" s="72"/>
      <c r="ZU360" s="72"/>
      <c r="ZV360" s="72"/>
      <c r="ZW360" s="72"/>
      <c r="ZX360" s="72"/>
      <c r="ZY360" s="72"/>
      <c r="ZZ360" s="72"/>
      <c r="AAA360" s="72"/>
      <c r="AAB360" s="72"/>
      <c r="AAC360" s="72"/>
      <c r="AAD360" s="72"/>
      <c r="AAE360" s="72"/>
      <c r="AAF360" s="72"/>
      <c r="AAG360" s="72"/>
      <c r="AAH360" s="72"/>
      <c r="AAI360" s="72"/>
      <c r="AAJ360" s="72"/>
      <c r="AAK360" s="72"/>
      <c r="AAL360" s="72"/>
      <c r="AAM360" s="72"/>
      <c r="AAN360" s="72"/>
      <c r="AAO360" s="72"/>
      <c r="AAP360" s="72"/>
      <c r="AAQ360" s="72"/>
      <c r="AAR360" s="72"/>
      <c r="AAS360" s="72"/>
      <c r="AAT360" s="72"/>
      <c r="AAU360" s="72"/>
      <c r="AAV360" s="72"/>
      <c r="AAW360" s="72"/>
      <c r="AAX360" s="72"/>
      <c r="AAY360" s="72"/>
      <c r="AAZ360" s="72"/>
      <c r="ABA360" s="72"/>
      <c r="ABB360" s="72"/>
      <c r="ABC360" s="72"/>
      <c r="ABD360" s="72"/>
      <c r="ABE360" s="72"/>
      <c r="ABF360" s="72"/>
      <c r="ABG360" s="72"/>
      <c r="ABH360" s="72"/>
      <c r="ABI360" s="72"/>
      <c r="ABJ360" s="72"/>
      <c r="ABK360" s="72"/>
      <c r="ABL360" s="72"/>
      <c r="ABM360" s="72"/>
      <c r="ABN360" s="72"/>
      <c r="ABO360" s="72"/>
      <c r="ABP360" s="72"/>
      <c r="ABQ360" s="72"/>
      <c r="ABR360" s="72"/>
      <c r="ABS360" s="72"/>
      <c r="ABT360" s="72"/>
      <c r="ABU360" s="72"/>
      <c r="ABV360" s="72"/>
      <c r="ABW360" s="72"/>
      <c r="ABX360" s="72"/>
      <c r="ABY360" s="72"/>
      <c r="ABZ360" s="72"/>
      <c r="ACA360" s="72"/>
      <c r="ACB360" s="72"/>
      <c r="ACC360" s="72"/>
      <c r="ACD360" s="72"/>
      <c r="ACE360" s="72"/>
      <c r="ACF360" s="72"/>
      <c r="ACG360" s="72"/>
      <c r="ACH360" s="72"/>
      <c r="ACI360" s="72"/>
      <c r="ACJ360" s="72"/>
      <c r="ACK360" s="72"/>
      <c r="ACL360" s="72"/>
      <c r="ACM360" s="72"/>
      <c r="ACN360" s="72"/>
      <c r="ACO360" s="72"/>
      <c r="ACP360" s="72"/>
      <c r="ACQ360" s="72"/>
      <c r="ACR360" s="72"/>
      <c r="ACS360" s="72"/>
      <c r="ACT360" s="72"/>
      <c r="ACU360" s="72"/>
      <c r="ACV360" s="72"/>
      <c r="ACW360" s="72"/>
      <c r="ACX360" s="72"/>
      <c r="ACY360" s="72"/>
      <c r="ACZ360" s="72"/>
      <c r="ADA360" s="72"/>
      <c r="ADB360" s="72"/>
      <c r="ADC360" s="72"/>
      <c r="ADD360" s="72"/>
      <c r="ADE360" s="72"/>
      <c r="ADF360" s="72"/>
      <c r="ADG360" s="72"/>
      <c r="ADH360" s="72"/>
      <c r="ADI360" s="72"/>
      <c r="ADJ360" s="72"/>
      <c r="ADK360" s="72"/>
      <c r="ADL360" s="72"/>
      <c r="ADM360" s="72"/>
      <c r="ADN360" s="72"/>
      <c r="ADO360" s="72"/>
      <c r="ADP360" s="72"/>
      <c r="ADQ360" s="72"/>
      <c r="ADR360" s="72"/>
      <c r="ADS360" s="72"/>
      <c r="ADT360" s="72"/>
      <c r="ADU360" s="72"/>
      <c r="ADV360" s="72"/>
      <c r="ADW360" s="72"/>
      <c r="ADX360" s="72"/>
      <c r="ADY360" s="72"/>
      <c r="ADZ360" s="72"/>
      <c r="AEA360" s="72"/>
      <c r="AEB360" s="72"/>
      <c r="AEC360" s="72"/>
      <c r="AED360" s="72"/>
      <c r="AEE360" s="72"/>
      <c r="AEF360" s="72"/>
      <c r="AEG360" s="72"/>
      <c r="AEH360" s="72"/>
      <c r="AEI360" s="72"/>
      <c r="AEJ360" s="72"/>
      <c r="AEK360" s="72"/>
      <c r="AEL360" s="72"/>
      <c r="AEM360" s="72"/>
      <c r="AEN360" s="72"/>
      <c r="AEO360" s="72"/>
      <c r="AEP360" s="72"/>
      <c r="AEQ360" s="72"/>
      <c r="AER360" s="72"/>
      <c r="AES360" s="72"/>
      <c r="AET360" s="72"/>
      <c r="AEU360" s="72"/>
      <c r="AEV360" s="72"/>
      <c r="AEW360" s="72"/>
      <c r="AEX360" s="72"/>
      <c r="AEY360" s="72"/>
      <c r="AEZ360" s="72"/>
      <c r="AFA360" s="72"/>
      <c r="AFB360" s="72"/>
      <c r="AFC360" s="72"/>
      <c r="AFD360" s="72"/>
      <c r="AFE360" s="72"/>
      <c r="AFF360" s="72"/>
      <c r="AFG360" s="72"/>
      <c r="AFH360" s="72"/>
      <c r="AFI360" s="72"/>
      <c r="AFJ360" s="72"/>
      <c r="AFK360" s="72"/>
      <c r="AFL360" s="72"/>
      <c r="AFM360" s="72"/>
      <c r="AFN360" s="72"/>
      <c r="AFO360" s="72"/>
      <c r="AFP360" s="72"/>
      <c r="AFQ360" s="72"/>
      <c r="AFR360" s="72"/>
      <c r="AFS360" s="72"/>
      <c r="AFT360" s="72"/>
      <c r="AFU360" s="72"/>
      <c r="AFV360" s="72"/>
      <c r="AFW360" s="72"/>
      <c r="AFX360" s="72"/>
      <c r="AFY360" s="72"/>
      <c r="AFZ360" s="72"/>
      <c r="AGA360" s="72"/>
      <c r="AGB360" s="72"/>
      <c r="AGC360" s="72"/>
      <c r="AGD360" s="72"/>
      <c r="AGE360" s="72"/>
      <c r="AGF360" s="72"/>
      <c r="AGG360" s="72"/>
      <c r="AGH360" s="72"/>
      <c r="AGI360" s="72"/>
      <c r="AGJ360" s="72"/>
      <c r="AGK360" s="72"/>
      <c r="AGL360" s="72"/>
      <c r="AGM360" s="72"/>
      <c r="AGN360" s="72"/>
      <c r="AGO360" s="72"/>
      <c r="AGP360" s="72"/>
      <c r="AGQ360" s="72"/>
      <c r="AGR360" s="72"/>
      <c r="AGS360" s="72"/>
      <c r="AGT360" s="72"/>
      <c r="AGU360" s="72"/>
      <c r="AGV360" s="72"/>
      <c r="AGW360" s="72"/>
      <c r="AGX360" s="72"/>
      <c r="AGY360" s="72"/>
      <c r="AGZ360" s="72"/>
      <c r="AHA360" s="72"/>
      <c r="AHB360" s="72"/>
      <c r="AHC360" s="72"/>
      <c r="AHD360" s="72"/>
      <c r="AHE360" s="72"/>
      <c r="AHF360" s="72"/>
      <c r="AHG360" s="72"/>
      <c r="AHH360" s="72"/>
      <c r="AHI360" s="72"/>
      <c r="AHJ360" s="72"/>
      <c r="AHK360" s="72"/>
      <c r="AHL360" s="72"/>
      <c r="AHM360" s="72"/>
      <c r="AHN360" s="72"/>
      <c r="AHO360" s="72"/>
      <c r="AHP360" s="72"/>
      <c r="AHQ360" s="72"/>
      <c r="AHR360" s="72"/>
      <c r="AHS360" s="72"/>
      <c r="AHT360" s="72"/>
      <c r="AHU360" s="72"/>
      <c r="AHV360" s="72"/>
      <c r="AHW360" s="72"/>
      <c r="AHX360" s="72"/>
      <c r="AHY360" s="72"/>
      <c r="AHZ360" s="72"/>
      <c r="AIA360" s="72"/>
      <c r="AIB360" s="72"/>
      <c r="AIC360" s="72"/>
      <c r="AID360" s="72"/>
      <c r="AIE360" s="72"/>
      <c r="AIF360" s="72"/>
      <c r="AIG360" s="72"/>
      <c r="AIH360" s="72"/>
      <c r="AII360" s="72"/>
      <c r="AIJ360" s="72"/>
      <c r="AIK360" s="72"/>
      <c r="AIL360" s="72"/>
      <c r="AIM360" s="72"/>
      <c r="AIN360" s="72"/>
      <c r="AIO360" s="72"/>
      <c r="AIP360" s="72"/>
      <c r="AIQ360" s="72"/>
      <c r="AIR360" s="72"/>
      <c r="AIS360" s="72"/>
      <c r="AIT360" s="72"/>
      <c r="AIU360" s="72"/>
      <c r="AIV360" s="72"/>
      <c r="AIW360" s="72"/>
      <c r="AIX360" s="72"/>
      <c r="AIY360" s="72"/>
      <c r="AIZ360" s="72"/>
      <c r="AJA360" s="72"/>
      <c r="AJB360" s="72"/>
      <c r="AJC360" s="72"/>
      <c r="AJD360" s="72"/>
      <c r="AJE360" s="72"/>
      <c r="AJF360" s="72"/>
      <c r="AJG360" s="72"/>
      <c r="AJH360" s="72"/>
      <c r="AJI360" s="72"/>
      <c r="AJJ360" s="72"/>
      <c r="AJK360" s="72"/>
      <c r="AJL360" s="72"/>
      <c r="AJM360" s="72"/>
      <c r="AJN360" s="72"/>
      <c r="AJO360" s="72"/>
      <c r="AJP360" s="72"/>
      <c r="AJQ360" s="72"/>
      <c r="AJR360" s="72"/>
      <c r="AJS360" s="72"/>
      <c r="AJT360" s="72"/>
      <c r="AJU360" s="72"/>
      <c r="AJV360" s="72"/>
      <c r="AJW360" s="72"/>
      <c r="AJX360" s="72"/>
      <c r="AJY360" s="72"/>
      <c r="AJZ360" s="72"/>
      <c r="AKA360" s="72"/>
      <c r="AKB360" s="72"/>
      <c r="AKC360" s="72"/>
      <c r="AKD360" s="72"/>
      <c r="AKE360" s="72"/>
      <c r="AKF360" s="72"/>
      <c r="AKG360" s="72"/>
      <c r="AKH360" s="72"/>
      <c r="AKI360" s="72"/>
      <c r="AKJ360" s="72"/>
      <c r="AKK360" s="72"/>
      <c r="AKL360" s="72"/>
      <c r="AKM360" s="72"/>
      <c r="AKN360" s="72"/>
      <c r="AKO360" s="72"/>
      <c r="AKP360" s="72"/>
      <c r="AKQ360" s="72"/>
      <c r="AKR360" s="72"/>
      <c r="AKS360" s="72"/>
      <c r="AKT360" s="72"/>
      <c r="AKU360" s="72"/>
      <c r="AKV360" s="72"/>
      <c r="AKW360" s="72"/>
      <c r="AKX360" s="72"/>
      <c r="AKY360" s="72"/>
      <c r="AKZ360" s="72"/>
      <c r="ALA360" s="72"/>
      <c r="ALB360" s="72"/>
      <c r="ALC360" s="72"/>
      <c r="ALD360" s="72"/>
      <c r="ALE360" s="72"/>
      <c r="ALF360" s="72"/>
      <c r="ALG360" s="72"/>
      <c r="ALH360" s="72"/>
      <c r="ALI360" s="72"/>
      <c r="ALJ360" s="72"/>
      <c r="ALK360" s="72"/>
      <c r="ALL360" s="72"/>
      <c r="ALM360" s="72"/>
      <c r="ALN360" s="72"/>
      <c r="ALO360" s="72"/>
      <c r="ALP360" s="72"/>
      <c r="ALQ360" s="72"/>
      <c r="ALR360" s="72"/>
      <c r="ALS360" s="72"/>
      <c r="ALT360" s="72"/>
      <c r="ALU360" s="72"/>
      <c r="ALV360" s="72"/>
      <c r="ALW360" s="72"/>
      <c r="ALX360" s="72"/>
      <c r="ALY360" s="72"/>
      <c r="ALZ360" s="72"/>
      <c r="AMA360" s="72"/>
      <c r="AMB360" s="72"/>
      <c r="AMC360" s="72"/>
      <c r="AMD360" s="72"/>
      <c r="AME360" s="72"/>
      <c r="AMF360" s="72"/>
      <c r="AMG360" s="72"/>
      <c r="AMH360" s="72"/>
      <c r="AMI360" s="72"/>
      <c r="AMJ360" s="72"/>
    </row>
    <row r="361" spans="1:1024">
      <c r="A361" s="69"/>
      <c r="B361" s="69"/>
      <c r="C361" s="49">
        <f t="shared" si="35"/>
        <v>770</v>
      </c>
      <c r="D361" s="70"/>
      <c r="E361" s="51">
        <f t="shared" si="34"/>
        <v>10</v>
      </c>
      <c r="F361" s="71">
        <f t="shared" si="32"/>
        <v>58437</v>
      </c>
      <c r="G361" s="71" t="str">
        <f t="shared" si="33"/>
        <v>2017114</v>
      </c>
      <c r="H361" s="71">
        <v>15</v>
      </c>
      <c r="I361" s="71"/>
      <c r="J361" s="71"/>
      <c r="K361" s="71"/>
      <c r="L361" s="71" t="s">
        <v>0</v>
      </c>
      <c r="M361" s="71">
        <v>2017</v>
      </c>
      <c r="N361" s="71">
        <v>11</v>
      </c>
      <c r="O361" s="71">
        <v>4</v>
      </c>
      <c r="P361" s="71">
        <v>16</v>
      </c>
      <c r="Q361" s="71">
        <v>13</v>
      </c>
      <c r="R361" s="71">
        <v>57</v>
      </c>
      <c r="S361" s="71">
        <v>788</v>
      </c>
      <c r="T361" s="71">
        <v>1</v>
      </c>
      <c r="U361" s="71" t="s">
        <v>1</v>
      </c>
      <c r="V361" s="71" t="s">
        <v>2</v>
      </c>
      <c r="W361" s="71"/>
      <c r="X361" s="72"/>
      <c r="WK361" s="72"/>
      <c r="WL361" s="72"/>
      <c r="WM361" s="72"/>
      <c r="WN361" s="72"/>
      <c r="WO361" s="72"/>
      <c r="WP361" s="72"/>
      <c r="WQ361" s="72"/>
      <c r="WR361" s="72"/>
      <c r="WS361" s="72"/>
      <c r="WT361" s="72"/>
      <c r="WU361" s="72"/>
      <c r="WV361" s="72"/>
      <c r="WW361" s="72"/>
      <c r="WX361" s="72"/>
      <c r="WY361" s="72"/>
      <c r="WZ361" s="72"/>
      <c r="XA361" s="72"/>
      <c r="XB361" s="72"/>
      <c r="XC361" s="72"/>
      <c r="XD361" s="72"/>
      <c r="XE361" s="72"/>
      <c r="XF361" s="72"/>
      <c r="XG361" s="72"/>
      <c r="XH361" s="72"/>
      <c r="XI361" s="72"/>
      <c r="XJ361" s="72"/>
      <c r="XK361" s="72"/>
      <c r="XL361" s="72"/>
      <c r="XM361" s="72"/>
      <c r="XN361" s="72"/>
      <c r="XO361" s="72"/>
      <c r="XP361" s="72"/>
      <c r="XQ361" s="72"/>
      <c r="XR361" s="72"/>
      <c r="XS361" s="72"/>
      <c r="XT361" s="72"/>
      <c r="XU361" s="72"/>
      <c r="XV361" s="72"/>
      <c r="XW361" s="72"/>
      <c r="XX361" s="72"/>
      <c r="XY361" s="72"/>
      <c r="XZ361" s="72"/>
      <c r="YA361" s="72"/>
      <c r="YB361" s="72"/>
      <c r="YC361" s="72"/>
      <c r="YD361" s="72"/>
      <c r="YE361" s="72"/>
      <c r="YF361" s="72"/>
      <c r="YG361" s="72"/>
      <c r="YH361" s="72"/>
      <c r="YI361" s="72"/>
      <c r="YJ361" s="72"/>
      <c r="YK361" s="72"/>
      <c r="YL361" s="72"/>
      <c r="YM361" s="72"/>
      <c r="YN361" s="72"/>
      <c r="YO361" s="72"/>
      <c r="YP361" s="72"/>
      <c r="YQ361" s="72"/>
      <c r="YR361" s="72"/>
      <c r="YS361" s="72"/>
      <c r="YT361" s="72"/>
      <c r="YU361" s="72"/>
      <c r="YV361" s="72"/>
      <c r="YW361" s="72"/>
      <c r="YX361" s="72"/>
      <c r="YY361" s="72"/>
      <c r="YZ361" s="72"/>
      <c r="ZA361" s="72"/>
      <c r="ZB361" s="72"/>
      <c r="ZC361" s="72"/>
      <c r="ZD361" s="72"/>
      <c r="ZE361" s="72"/>
      <c r="ZF361" s="72"/>
      <c r="ZG361" s="72"/>
      <c r="ZH361" s="72"/>
      <c r="ZI361" s="72"/>
      <c r="ZJ361" s="72"/>
      <c r="ZK361" s="72"/>
      <c r="ZL361" s="72"/>
      <c r="ZM361" s="72"/>
      <c r="ZN361" s="72"/>
      <c r="ZO361" s="72"/>
      <c r="ZP361" s="72"/>
      <c r="ZQ361" s="72"/>
      <c r="ZR361" s="72"/>
      <c r="ZS361" s="72"/>
      <c r="ZT361" s="72"/>
      <c r="ZU361" s="72"/>
      <c r="ZV361" s="72"/>
      <c r="ZW361" s="72"/>
      <c r="ZX361" s="72"/>
      <c r="ZY361" s="72"/>
      <c r="ZZ361" s="72"/>
      <c r="AAA361" s="72"/>
      <c r="AAB361" s="72"/>
      <c r="AAC361" s="72"/>
      <c r="AAD361" s="72"/>
      <c r="AAE361" s="72"/>
      <c r="AAF361" s="72"/>
      <c r="AAG361" s="72"/>
      <c r="AAH361" s="72"/>
      <c r="AAI361" s="72"/>
      <c r="AAJ361" s="72"/>
      <c r="AAK361" s="72"/>
      <c r="AAL361" s="72"/>
      <c r="AAM361" s="72"/>
      <c r="AAN361" s="72"/>
      <c r="AAO361" s="72"/>
      <c r="AAP361" s="72"/>
      <c r="AAQ361" s="72"/>
      <c r="AAR361" s="72"/>
      <c r="AAS361" s="72"/>
      <c r="AAT361" s="72"/>
      <c r="AAU361" s="72"/>
      <c r="AAV361" s="72"/>
      <c r="AAW361" s="72"/>
      <c r="AAX361" s="72"/>
      <c r="AAY361" s="72"/>
      <c r="AAZ361" s="72"/>
      <c r="ABA361" s="72"/>
      <c r="ABB361" s="72"/>
      <c r="ABC361" s="72"/>
      <c r="ABD361" s="72"/>
      <c r="ABE361" s="72"/>
      <c r="ABF361" s="72"/>
      <c r="ABG361" s="72"/>
      <c r="ABH361" s="72"/>
      <c r="ABI361" s="72"/>
      <c r="ABJ361" s="72"/>
      <c r="ABK361" s="72"/>
      <c r="ABL361" s="72"/>
      <c r="ABM361" s="72"/>
      <c r="ABN361" s="72"/>
      <c r="ABO361" s="72"/>
      <c r="ABP361" s="72"/>
      <c r="ABQ361" s="72"/>
      <c r="ABR361" s="72"/>
      <c r="ABS361" s="72"/>
      <c r="ABT361" s="72"/>
      <c r="ABU361" s="72"/>
      <c r="ABV361" s="72"/>
      <c r="ABW361" s="72"/>
      <c r="ABX361" s="72"/>
      <c r="ABY361" s="72"/>
      <c r="ABZ361" s="72"/>
      <c r="ACA361" s="72"/>
      <c r="ACB361" s="72"/>
      <c r="ACC361" s="72"/>
      <c r="ACD361" s="72"/>
      <c r="ACE361" s="72"/>
      <c r="ACF361" s="72"/>
      <c r="ACG361" s="72"/>
      <c r="ACH361" s="72"/>
      <c r="ACI361" s="72"/>
      <c r="ACJ361" s="72"/>
      <c r="ACK361" s="72"/>
      <c r="ACL361" s="72"/>
      <c r="ACM361" s="72"/>
      <c r="ACN361" s="72"/>
      <c r="ACO361" s="72"/>
      <c r="ACP361" s="72"/>
      <c r="ACQ361" s="72"/>
      <c r="ACR361" s="72"/>
      <c r="ACS361" s="72"/>
      <c r="ACT361" s="72"/>
      <c r="ACU361" s="72"/>
      <c r="ACV361" s="72"/>
      <c r="ACW361" s="72"/>
      <c r="ACX361" s="72"/>
      <c r="ACY361" s="72"/>
      <c r="ACZ361" s="72"/>
      <c r="ADA361" s="72"/>
      <c r="ADB361" s="72"/>
      <c r="ADC361" s="72"/>
      <c r="ADD361" s="72"/>
      <c r="ADE361" s="72"/>
      <c r="ADF361" s="72"/>
      <c r="ADG361" s="72"/>
      <c r="ADH361" s="72"/>
      <c r="ADI361" s="72"/>
      <c r="ADJ361" s="72"/>
      <c r="ADK361" s="72"/>
      <c r="ADL361" s="72"/>
      <c r="ADM361" s="72"/>
      <c r="ADN361" s="72"/>
      <c r="ADO361" s="72"/>
      <c r="ADP361" s="72"/>
      <c r="ADQ361" s="72"/>
      <c r="ADR361" s="72"/>
      <c r="ADS361" s="72"/>
      <c r="ADT361" s="72"/>
      <c r="ADU361" s="72"/>
      <c r="ADV361" s="72"/>
      <c r="ADW361" s="72"/>
      <c r="ADX361" s="72"/>
      <c r="ADY361" s="72"/>
      <c r="ADZ361" s="72"/>
      <c r="AEA361" s="72"/>
      <c r="AEB361" s="72"/>
      <c r="AEC361" s="72"/>
      <c r="AED361" s="72"/>
      <c r="AEE361" s="72"/>
      <c r="AEF361" s="72"/>
      <c r="AEG361" s="72"/>
      <c r="AEH361" s="72"/>
      <c r="AEI361" s="72"/>
      <c r="AEJ361" s="72"/>
      <c r="AEK361" s="72"/>
      <c r="AEL361" s="72"/>
      <c r="AEM361" s="72"/>
      <c r="AEN361" s="72"/>
      <c r="AEO361" s="72"/>
      <c r="AEP361" s="72"/>
      <c r="AEQ361" s="72"/>
      <c r="AER361" s="72"/>
      <c r="AES361" s="72"/>
      <c r="AET361" s="72"/>
      <c r="AEU361" s="72"/>
      <c r="AEV361" s="72"/>
      <c r="AEW361" s="72"/>
      <c r="AEX361" s="72"/>
      <c r="AEY361" s="72"/>
      <c r="AEZ361" s="72"/>
      <c r="AFA361" s="72"/>
      <c r="AFB361" s="72"/>
      <c r="AFC361" s="72"/>
      <c r="AFD361" s="72"/>
      <c r="AFE361" s="72"/>
      <c r="AFF361" s="72"/>
      <c r="AFG361" s="72"/>
      <c r="AFH361" s="72"/>
      <c r="AFI361" s="72"/>
      <c r="AFJ361" s="72"/>
      <c r="AFK361" s="72"/>
      <c r="AFL361" s="72"/>
      <c r="AFM361" s="72"/>
      <c r="AFN361" s="72"/>
      <c r="AFO361" s="72"/>
      <c r="AFP361" s="72"/>
      <c r="AFQ361" s="72"/>
      <c r="AFR361" s="72"/>
      <c r="AFS361" s="72"/>
      <c r="AFT361" s="72"/>
      <c r="AFU361" s="72"/>
      <c r="AFV361" s="72"/>
      <c r="AFW361" s="72"/>
      <c r="AFX361" s="72"/>
      <c r="AFY361" s="72"/>
      <c r="AFZ361" s="72"/>
      <c r="AGA361" s="72"/>
      <c r="AGB361" s="72"/>
      <c r="AGC361" s="72"/>
      <c r="AGD361" s="72"/>
      <c r="AGE361" s="72"/>
      <c r="AGF361" s="72"/>
      <c r="AGG361" s="72"/>
      <c r="AGH361" s="72"/>
      <c r="AGI361" s="72"/>
      <c r="AGJ361" s="72"/>
      <c r="AGK361" s="72"/>
      <c r="AGL361" s="72"/>
      <c r="AGM361" s="72"/>
      <c r="AGN361" s="72"/>
      <c r="AGO361" s="72"/>
      <c r="AGP361" s="72"/>
      <c r="AGQ361" s="72"/>
      <c r="AGR361" s="72"/>
      <c r="AGS361" s="72"/>
      <c r="AGT361" s="72"/>
      <c r="AGU361" s="72"/>
      <c r="AGV361" s="72"/>
      <c r="AGW361" s="72"/>
      <c r="AGX361" s="72"/>
      <c r="AGY361" s="72"/>
      <c r="AGZ361" s="72"/>
      <c r="AHA361" s="72"/>
      <c r="AHB361" s="72"/>
      <c r="AHC361" s="72"/>
      <c r="AHD361" s="72"/>
      <c r="AHE361" s="72"/>
      <c r="AHF361" s="72"/>
      <c r="AHG361" s="72"/>
      <c r="AHH361" s="72"/>
      <c r="AHI361" s="72"/>
      <c r="AHJ361" s="72"/>
      <c r="AHK361" s="72"/>
      <c r="AHL361" s="72"/>
      <c r="AHM361" s="72"/>
      <c r="AHN361" s="72"/>
      <c r="AHO361" s="72"/>
      <c r="AHP361" s="72"/>
      <c r="AHQ361" s="72"/>
      <c r="AHR361" s="72"/>
      <c r="AHS361" s="72"/>
      <c r="AHT361" s="72"/>
      <c r="AHU361" s="72"/>
      <c r="AHV361" s="72"/>
      <c r="AHW361" s="72"/>
      <c r="AHX361" s="72"/>
      <c r="AHY361" s="72"/>
      <c r="AHZ361" s="72"/>
      <c r="AIA361" s="72"/>
      <c r="AIB361" s="72"/>
      <c r="AIC361" s="72"/>
      <c r="AID361" s="72"/>
      <c r="AIE361" s="72"/>
      <c r="AIF361" s="72"/>
      <c r="AIG361" s="72"/>
      <c r="AIH361" s="72"/>
      <c r="AII361" s="72"/>
      <c r="AIJ361" s="72"/>
      <c r="AIK361" s="72"/>
      <c r="AIL361" s="72"/>
      <c r="AIM361" s="72"/>
      <c r="AIN361" s="72"/>
      <c r="AIO361" s="72"/>
      <c r="AIP361" s="72"/>
      <c r="AIQ361" s="72"/>
      <c r="AIR361" s="72"/>
      <c r="AIS361" s="72"/>
      <c r="AIT361" s="72"/>
      <c r="AIU361" s="72"/>
      <c r="AIV361" s="72"/>
      <c r="AIW361" s="72"/>
      <c r="AIX361" s="72"/>
      <c r="AIY361" s="72"/>
      <c r="AIZ361" s="72"/>
      <c r="AJA361" s="72"/>
      <c r="AJB361" s="72"/>
      <c r="AJC361" s="72"/>
      <c r="AJD361" s="72"/>
      <c r="AJE361" s="72"/>
      <c r="AJF361" s="72"/>
      <c r="AJG361" s="72"/>
      <c r="AJH361" s="72"/>
      <c r="AJI361" s="72"/>
      <c r="AJJ361" s="72"/>
      <c r="AJK361" s="72"/>
      <c r="AJL361" s="72"/>
      <c r="AJM361" s="72"/>
      <c r="AJN361" s="72"/>
      <c r="AJO361" s="72"/>
      <c r="AJP361" s="72"/>
      <c r="AJQ361" s="72"/>
      <c r="AJR361" s="72"/>
      <c r="AJS361" s="72"/>
      <c r="AJT361" s="72"/>
      <c r="AJU361" s="72"/>
      <c r="AJV361" s="72"/>
      <c r="AJW361" s="72"/>
      <c r="AJX361" s="72"/>
      <c r="AJY361" s="72"/>
      <c r="AJZ361" s="72"/>
      <c r="AKA361" s="72"/>
      <c r="AKB361" s="72"/>
      <c r="AKC361" s="72"/>
      <c r="AKD361" s="72"/>
      <c r="AKE361" s="72"/>
      <c r="AKF361" s="72"/>
      <c r="AKG361" s="72"/>
      <c r="AKH361" s="72"/>
      <c r="AKI361" s="72"/>
      <c r="AKJ361" s="72"/>
      <c r="AKK361" s="72"/>
      <c r="AKL361" s="72"/>
      <c r="AKM361" s="72"/>
      <c r="AKN361" s="72"/>
      <c r="AKO361" s="72"/>
      <c r="AKP361" s="72"/>
      <c r="AKQ361" s="72"/>
      <c r="AKR361" s="72"/>
      <c r="AKS361" s="72"/>
      <c r="AKT361" s="72"/>
      <c r="AKU361" s="72"/>
      <c r="AKV361" s="72"/>
      <c r="AKW361" s="72"/>
      <c r="AKX361" s="72"/>
      <c r="AKY361" s="72"/>
      <c r="AKZ361" s="72"/>
      <c r="ALA361" s="72"/>
      <c r="ALB361" s="72"/>
      <c r="ALC361" s="72"/>
      <c r="ALD361" s="72"/>
      <c r="ALE361" s="72"/>
      <c r="ALF361" s="72"/>
      <c r="ALG361" s="72"/>
      <c r="ALH361" s="72"/>
      <c r="ALI361" s="72"/>
      <c r="ALJ361" s="72"/>
      <c r="ALK361" s="72"/>
      <c r="ALL361" s="72"/>
      <c r="ALM361" s="72"/>
      <c r="ALN361" s="72"/>
      <c r="ALO361" s="72"/>
      <c r="ALP361" s="72"/>
      <c r="ALQ361" s="72"/>
      <c r="ALR361" s="72"/>
      <c r="ALS361" s="72"/>
      <c r="ALT361" s="72"/>
      <c r="ALU361" s="72"/>
      <c r="ALV361" s="72"/>
      <c r="ALW361" s="72"/>
      <c r="ALX361" s="72"/>
      <c r="ALY361" s="72"/>
      <c r="ALZ361" s="72"/>
      <c r="AMA361" s="72"/>
      <c r="AMB361" s="72"/>
      <c r="AMC361" s="72"/>
      <c r="AMD361" s="72"/>
      <c r="AME361" s="72"/>
      <c r="AMF361" s="72"/>
      <c r="AMG361" s="72"/>
      <c r="AMH361" s="72"/>
      <c r="AMI361" s="72"/>
      <c r="AMJ361" s="72"/>
    </row>
    <row r="362" spans="1:1024">
      <c r="A362" s="69"/>
      <c r="B362" s="69"/>
      <c r="C362" s="49">
        <f t="shared" si="35"/>
        <v>780</v>
      </c>
      <c r="D362" s="70"/>
      <c r="E362" s="51">
        <f t="shared" si="34"/>
        <v>10</v>
      </c>
      <c r="F362" s="71">
        <f t="shared" si="32"/>
        <v>58453</v>
      </c>
      <c r="G362" s="71" t="str">
        <f t="shared" si="33"/>
        <v>2017114</v>
      </c>
      <c r="H362" s="71">
        <f>356-345</f>
        <v>11</v>
      </c>
      <c r="I362" s="71"/>
      <c r="J362" s="71"/>
      <c r="K362" s="71"/>
      <c r="L362" s="71" t="s">
        <v>0</v>
      </c>
      <c r="M362" s="71">
        <v>2017</v>
      </c>
      <c r="N362" s="71">
        <v>11</v>
      </c>
      <c r="O362" s="71">
        <v>4</v>
      </c>
      <c r="P362" s="71">
        <v>16</v>
      </c>
      <c r="Q362" s="71">
        <v>14</v>
      </c>
      <c r="R362" s="71">
        <v>13</v>
      </c>
      <c r="S362" s="71">
        <v>345</v>
      </c>
      <c r="T362" s="71">
        <v>1</v>
      </c>
      <c r="U362" s="71" t="s">
        <v>1</v>
      </c>
      <c r="V362" s="71" t="s">
        <v>2</v>
      </c>
      <c r="W362" s="71"/>
      <c r="X362" s="72"/>
      <c r="WK362" s="72"/>
      <c r="WL362" s="72"/>
      <c r="WM362" s="72"/>
      <c r="WN362" s="72"/>
      <c r="WO362" s="72"/>
      <c r="WP362" s="72"/>
      <c r="WQ362" s="72"/>
      <c r="WR362" s="72"/>
      <c r="WS362" s="72"/>
      <c r="WT362" s="72"/>
      <c r="WU362" s="72"/>
      <c r="WV362" s="72"/>
      <c r="WW362" s="72"/>
      <c r="WX362" s="72"/>
      <c r="WY362" s="72"/>
      <c r="WZ362" s="72"/>
      <c r="XA362" s="72"/>
      <c r="XB362" s="72"/>
      <c r="XC362" s="72"/>
      <c r="XD362" s="72"/>
      <c r="XE362" s="72"/>
      <c r="XF362" s="72"/>
      <c r="XG362" s="72"/>
      <c r="XH362" s="72"/>
      <c r="XI362" s="72"/>
      <c r="XJ362" s="72"/>
      <c r="XK362" s="72"/>
      <c r="XL362" s="72"/>
      <c r="XM362" s="72"/>
      <c r="XN362" s="72"/>
      <c r="XO362" s="72"/>
      <c r="XP362" s="72"/>
      <c r="XQ362" s="72"/>
      <c r="XR362" s="72"/>
      <c r="XS362" s="72"/>
      <c r="XT362" s="72"/>
      <c r="XU362" s="72"/>
      <c r="XV362" s="72"/>
      <c r="XW362" s="72"/>
      <c r="XX362" s="72"/>
      <c r="XY362" s="72"/>
      <c r="XZ362" s="72"/>
      <c r="YA362" s="72"/>
      <c r="YB362" s="72"/>
      <c r="YC362" s="72"/>
      <c r="YD362" s="72"/>
      <c r="YE362" s="72"/>
      <c r="YF362" s="72"/>
      <c r="YG362" s="72"/>
      <c r="YH362" s="72"/>
      <c r="YI362" s="72"/>
      <c r="YJ362" s="72"/>
      <c r="YK362" s="72"/>
      <c r="YL362" s="72"/>
      <c r="YM362" s="72"/>
      <c r="YN362" s="72"/>
      <c r="YO362" s="72"/>
      <c r="YP362" s="72"/>
      <c r="YQ362" s="72"/>
      <c r="YR362" s="72"/>
      <c r="YS362" s="72"/>
      <c r="YT362" s="72"/>
      <c r="YU362" s="72"/>
      <c r="YV362" s="72"/>
      <c r="YW362" s="72"/>
      <c r="YX362" s="72"/>
      <c r="YY362" s="72"/>
      <c r="YZ362" s="72"/>
      <c r="ZA362" s="72"/>
      <c r="ZB362" s="72"/>
      <c r="ZC362" s="72"/>
      <c r="ZD362" s="72"/>
      <c r="ZE362" s="72"/>
      <c r="ZF362" s="72"/>
      <c r="ZG362" s="72"/>
      <c r="ZH362" s="72"/>
      <c r="ZI362" s="72"/>
      <c r="ZJ362" s="72"/>
      <c r="ZK362" s="72"/>
      <c r="ZL362" s="72"/>
      <c r="ZM362" s="72"/>
      <c r="ZN362" s="72"/>
      <c r="ZO362" s="72"/>
      <c r="ZP362" s="72"/>
      <c r="ZQ362" s="72"/>
      <c r="ZR362" s="72"/>
      <c r="ZS362" s="72"/>
      <c r="ZT362" s="72"/>
      <c r="ZU362" s="72"/>
      <c r="ZV362" s="72"/>
      <c r="ZW362" s="72"/>
      <c r="ZX362" s="72"/>
      <c r="ZY362" s="72"/>
      <c r="ZZ362" s="72"/>
      <c r="AAA362" s="72"/>
      <c r="AAB362" s="72"/>
      <c r="AAC362" s="72"/>
      <c r="AAD362" s="72"/>
      <c r="AAE362" s="72"/>
      <c r="AAF362" s="72"/>
      <c r="AAG362" s="72"/>
      <c r="AAH362" s="72"/>
      <c r="AAI362" s="72"/>
      <c r="AAJ362" s="72"/>
      <c r="AAK362" s="72"/>
      <c r="AAL362" s="72"/>
      <c r="AAM362" s="72"/>
      <c r="AAN362" s="72"/>
      <c r="AAO362" s="72"/>
      <c r="AAP362" s="72"/>
      <c r="AAQ362" s="72"/>
      <c r="AAR362" s="72"/>
      <c r="AAS362" s="72"/>
      <c r="AAT362" s="72"/>
      <c r="AAU362" s="72"/>
      <c r="AAV362" s="72"/>
      <c r="AAW362" s="72"/>
      <c r="AAX362" s="72"/>
      <c r="AAY362" s="72"/>
      <c r="AAZ362" s="72"/>
      <c r="ABA362" s="72"/>
      <c r="ABB362" s="72"/>
      <c r="ABC362" s="72"/>
      <c r="ABD362" s="72"/>
      <c r="ABE362" s="72"/>
      <c r="ABF362" s="72"/>
      <c r="ABG362" s="72"/>
      <c r="ABH362" s="72"/>
      <c r="ABI362" s="72"/>
      <c r="ABJ362" s="72"/>
      <c r="ABK362" s="72"/>
      <c r="ABL362" s="72"/>
      <c r="ABM362" s="72"/>
      <c r="ABN362" s="72"/>
      <c r="ABO362" s="72"/>
      <c r="ABP362" s="72"/>
      <c r="ABQ362" s="72"/>
      <c r="ABR362" s="72"/>
      <c r="ABS362" s="72"/>
      <c r="ABT362" s="72"/>
      <c r="ABU362" s="72"/>
      <c r="ABV362" s="72"/>
      <c r="ABW362" s="72"/>
      <c r="ABX362" s="72"/>
      <c r="ABY362" s="72"/>
      <c r="ABZ362" s="72"/>
      <c r="ACA362" s="72"/>
      <c r="ACB362" s="72"/>
      <c r="ACC362" s="72"/>
      <c r="ACD362" s="72"/>
      <c r="ACE362" s="72"/>
      <c r="ACF362" s="72"/>
      <c r="ACG362" s="72"/>
      <c r="ACH362" s="72"/>
      <c r="ACI362" s="72"/>
      <c r="ACJ362" s="72"/>
      <c r="ACK362" s="72"/>
      <c r="ACL362" s="72"/>
      <c r="ACM362" s="72"/>
      <c r="ACN362" s="72"/>
      <c r="ACO362" s="72"/>
      <c r="ACP362" s="72"/>
      <c r="ACQ362" s="72"/>
      <c r="ACR362" s="72"/>
      <c r="ACS362" s="72"/>
      <c r="ACT362" s="72"/>
      <c r="ACU362" s="72"/>
      <c r="ACV362" s="72"/>
      <c r="ACW362" s="72"/>
      <c r="ACX362" s="72"/>
      <c r="ACY362" s="72"/>
      <c r="ACZ362" s="72"/>
      <c r="ADA362" s="72"/>
      <c r="ADB362" s="72"/>
      <c r="ADC362" s="72"/>
      <c r="ADD362" s="72"/>
      <c r="ADE362" s="72"/>
      <c r="ADF362" s="72"/>
      <c r="ADG362" s="72"/>
      <c r="ADH362" s="72"/>
      <c r="ADI362" s="72"/>
      <c r="ADJ362" s="72"/>
      <c r="ADK362" s="72"/>
      <c r="ADL362" s="72"/>
      <c r="ADM362" s="72"/>
      <c r="ADN362" s="72"/>
      <c r="ADO362" s="72"/>
      <c r="ADP362" s="72"/>
      <c r="ADQ362" s="72"/>
      <c r="ADR362" s="72"/>
      <c r="ADS362" s="72"/>
      <c r="ADT362" s="72"/>
      <c r="ADU362" s="72"/>
      <c r="ADV362" s="72"/>
      <c r="ADW362" s="72"/>
      <c r="ADX362" s="72"/>
      <c r="ADY362" s="72"/>
      <c r="ADZ362" s="72"/>
      <c r="AEA362" s="72"/>
      <c r="AEB362" s="72"/>
      <c r="AEC362" s="72"/>
      <c r="AED362" s="72"/>
      <c r="AEE362" s="72"/>
      <c r="AEF362" s="72"/>
      <c r="AEG362" s="72"/>
      <c r="AEH362" s="72"/>
      <c r="AEI362" s="72"/>
      <c r="AEJ362" s="72"/>
      <c r="AEK362" s="72"/>
      <c r="AEL362" s="72"/>
      <c r="AEM362" s="72"/>
      <c r="AEN362" s="72"/>
      <c r="AEO362" s="72"/>
      <c r="AEP362" s="72"/>
      <c r="AEQ362" s="72"/>
      <c r="AER362" s="72"/>
      <c r="AES362" s="72"/>
      <c r="AET362" s="72"/>
      <c r="AEU362" s="72"/>
      <c r="AEV362" s="72"/>
      <c r="AEW362" s="72"/>
      <c r="AEX362" s="72"/>
      <c r="AEY362" s="72"/>
      <c r="AEZ362" s="72"/>
      <c r="AFA362" s="72"/>
      <c r="AFB362" s="72"/>
      <c r="AFC362" s="72"/>
      <c r="AFD362" s="72"/>
      <c r="AFE362" s="72"/>
      <c r="AFF362" s="72"/>
      <c r="AFG362" s="72"/>
      <c r="AFH362" s="72"/>
      <c r="AFI362" s="72"/>
      <c r="AFJ362" s="72"/>
      <c r="AFK362" s="72"/>
      <c r="AFL362" s="72"/>
      <c r="AFM362" s="72"/>
      <c r="AFN362" s="72"/>
      <c r="AFO362" s="72"/>
      <c r="AFP362" s="72"/>
      <c r="AFQ362" s="72"/>
      <c r="AFR362" s="72"/>
      <c r="AFS362" s="72"/>
      <c r="AFT362" s="72"/>
      <c r="AFU362" s="72"/>
      <c r="AFV362" s="72"/>
      <c r="AFW362" s="72"/>
      <c r="AFX362" s="72"/>
      <c r="AFY362" s="72"/>
      <c r="AFZ362" s="72"/>
      <c r="AGA362" s="72"/>
      <c r="AGB362" s="72"/>
      <c r="AGC362" s="72"/>
      <c r="AGD362" s="72"/>
      <c r="AGE362" s="72"/>
      <c r="AGF362" s="72"/>
      <c r="AGG362" s="72"/>
      <c r="AGH362" s="72"/>
      <c r="AGI362" s="72"/>
      <c r="AGJ362" s="72"/>
      <c r="AGK362" s="72"/>
      <c r="AGL362" s="72"/>
      <c r="AGM362" s="72"/>
      <c r="AGN362" s="72"/>
      <c r="AGO362" s="72"/>
      <c r="AGP362" s="72"/>
      <c r="AGQ362" s="72"/>
      <c r="AGR362" s="72"/>
      <c r="AGS362" s="72"/>
      <c r="AGT362" s="72"/>
      <c r="AGU362" s="72"/>
      <c r="AGV362" s="72"/>
      <c r="AGW362" s="72"/>
      <c r="AGX362" s="72"/>
      <c r="AGY362" s="72"/>
      <c r="AGZ362" s="72"/>
      <c r="AHA362" s="72"/>
      <c r="AHB362" s="72"/>
      <c r="AHC362" s="72"/>
      <c r="AHD362" s="72"/>
      <c r="AHE362" s="72"/>
      <c r="AHF362" s="72"/>
      <c r="AHG362" s="72"/>
      <c r="AHH362" s="72"/>
      <c r="AHI362" s="72"/>
      <c r="AHJ362" s="72"/>
      <c r="AHK362" s="72"/>
      <c r="AHL362" s="72"/>
      <c r="AHM362" s="72"/>
      <c r="AHN362" s="72"/>
      <c r="AHO362" s="72"/>
      <c r="AHP362" s="72"/>
      <c r="AHQ362" s="72"/>
      <c r="AHR362" s="72"/>
      <c r="AHS362" s="72"/>
      <c r="AHT362" s="72"/>
      <c r="AHU362" s="72"/>
      <c r="AHV362" s="72"/>
      <c r="AHW362" s="72"/>
      <c r="AHX362" s="72"/>
      <c r="AHY362" s="72"/>
      <c r="AHZ362" s="72"/>
      <c r="AIA362" s="72"/>
      <c r="AIB362" s="72"/>
      <c r="AIC362" s="72"/>
      <c r="AID362" s="72"/>
      <c r="AIE362" s="72"/>
      <c r="AIF362" s="72"/>
      <c r="AIG362" s="72"/>
      <c r="AIH362" s="72"/>
      <c r="AII362" s="72"/>
      <c r="AIJ362" s="72"/>
      <c r="AIK362" s="72"/>
      <c r="AIL362" s="72"/>
      <c r="AIM362" s="72"/>
      <c r="AIN362" s="72"/>
      <c r="AIO362" s="72"/>
      <c r="AIP362" s="72"/>
      <c r="AIQ362" s="72"/>
      <c r="AIR362" s="72"/>
      <c r="AIS362" s="72"/>
      <c r="AIT362" s="72"/>
      <c r="AIU362" s="72"/>
      <c r="AIV362" s="72"/>
      <c r="AIW362" s="72"/>
      <c r="AIX362" s="72"/>
      <c r="AIY362" s="72"/>
      <c r="AIZ362" s="72"/>
      <c r="AJA362" s="72"/>
      <c r="AJB362" s="72"/>
      <c r="AJC362" s="72"/>
      <c r="AJD362" s="72"/>
      <c r="AJE362" s="72"/>
      <c r="AJF362" s="72"/>
      <c r="AJG362" s="72"/>
      <c r="AJH362" s="72"/>
      <c r="AJI362" s="72"/>
      <c r="AJJ362" s="72"/>
      <c r="AJK362" s="72"/>
      <c r="AJL362" s="72"/>
      <c r="AJM362" s="72"/>
      <c r="AJN362" s="72"/>
      <c r="AJO362" s="72"/>
      <c r="AJP362" s="72"/>
      <c r="AJQ362" s="72"/>
      <c r="AJR362" s="72"/>
      <c r="AJS362" s="72"/>
      <c r="AJT362" s="72"/>
      <c r="AJU362" s="72"/>
      <c r="AJV362" s="72"/>
      <c r="AJW362" s="72"/>
      <c r="AJX362" s="72"/>
      <c r="AJY362" s="72"/>
      <c r="AJZ362" s="72"/>
      <c r="AKA362" s="72"/>
      <c r="AKB362" s="72"/>
      <c r="AKC362" s="72"/>
      <c r="AKD362" s="72"/>
      <c r="AKE362" s="72"/>
      <c r="AKF362" s="72"/>
      <c r="AKG362" s="72"/>
      <c r="AKH362" s="72"/>
      <c r="AKI362" s="72"/>
      <c r="AKJ362" s="72"/>
      <c r="AKK362" s="72"/>
      <c r="AKL362" s="72"/>
      <c r="AKM362" s="72"/>
      <c r="AKN362" s="72"/>
      <c r="AKO362" s="72"/>
      <c r="AKP362" s="72"/>
      <c r="AKQ362" s="72"/>
      <c r="AKR362" s="72"/>
      <c r="AKS362" s="72"/>
      <c r="AKT362" s="72"/>
      <c r="AKU362" s="72"/>
      <c r="AKV362" s="72"/>
      <c r="AKW362" s="72"/>
      <c r="AKX362" s="72"/>
      <c r="AKY362" s="72"/>
      <c r="AKZ362" s="72"/>
      <c r="ALA362" s="72"/>
      <c r="ALB362" s="72"/>
      <c r="ALC362" s="72"/>
      <c r="ALD362" s="72"/>
      <c r="ALE362" s="72"/>
      <c r="ALF362" s="72"/>
      <c r="ALG362" s="72"/>
      <c r="ALH362" s="72"/>
      <c r="ALI362" s="72"/>
      <c r="ALJ362" s="72"/>
      <c r="ALK362" s="72"/>
      <c r="ALL362" s="72"/>
      <c r="ALM362" s="72"/>
      <c r="ALN362" s="72"/>
      <c r="ALO362" s="72"/>
      <c r="ALP362" s="72"/>
      <c r="ALQ362" s="72"/>
      <c r="ALR362" s="72"/>
      <c r="ALS362" s="72"/>
      <c r="ALT362" s="72"/>
      <c r="ALU362" s="72"/>
      <c r="ALV362" s="72"/>
      <c r="ALW362" s="72"/>
      <c r="ALX362" s="72"/>
      <c r="ALY362" s="72"/>
      <c r="ALZ362" s="72"/>
      <c r="AMA362" s="72"/>
      <c r="AMB362" s="72"/>
      <c r="AMC362" s="72"/>
      <c r="AMD362" s="72"/>
      <c r="AME362" s="72"/>
      <c r="AMF362" s="72"/>
      <c r="AMG362" s="72"/>
      <c r="AMH362" s="72"/>
      <c r="AMI362" s="72"/>
      <c r="AMJ362" s="72"/>
    </row>
    <row r="363" spans="1:1024">
      <c r="A363" s="69"/>
      <c r="B363" s="69"/>
      <c r="C363" s="49">
        <f t="shared" si="35"/>
        <v>790</v>
      </c>
      <c r="D363" s="70"/>
      <c r="E363" s="51">
        <f t="shared" si="34"/>
        <v>10</v>
      </c>
      <c r="F363" s="71">
        <f t="shared" si="32"/>
        <v>58483</v>
      </c>
      <c r="G363" s="71" t="str">
        <f t="shared" si="33"/>
        <v>2017114</v>
      </c>
      <c r="H363" s="71">
        <v>5</v>
      </c>
      <c r="I363" s="71"/>
      <c r="J363" s="71"/>
      <c r="K363" s="71"/>
      <c r="L363" s="71" t="s">
        <v>0</v>
      </c>
      <c r="M363" s="71">
        <v>2017</v>
      </c>
      <c r="N363" s="71">
        <v>11</v>
      </c>
      <c r="O363" s="71">
        <v>4</v>
      </c>
      <c r="P363" s="71">
        <v>16</v>
      </c>
      <c r="Q363" s="71">
        <v>14</v>
      </c>
      <c r="R363" s="71">
        <v>43</v>
      </c>
      <c r="S363" s="71">
        <v>341</v>
      </c>
      <c r="T363" s="71">
        <v>1</v>
      </c>
      <c r="U363" s="71" t="s">
        <v>1</v>
      </c>
      <c r="V363" s="71" t="s">
        <v>2</v>
      </c>
      <c r="W363" s="71"/>
      <c r="X363" s="94" t="s">
        <v>269</v>
      </c>
      <c r="WK363" s="72"/>
      <c r="WL363" s="72"/>
      <c r="WM363" s="72"/>
      <c r="WN363" s="72"/>
      <c r="WO363" s="72"/>
      <c r="WP363" s="72"/>
      <c r="WQ363" s="72"/>
      <c r="WR363" s="72"/>
      <c r="WS363" s="72"/>
      <c r="WT363" s="72"/>
      <c r="WU363" s="72"/>
      <c r="WV363" s="72"/>
      <c r="WW363" s="72"/>
      <c r="WX363" s="72"/>
      <c r="WY363" s="72"/>
      <c r="WZ363" s="72"/>
      <c r="XA363" s="72"/>
      <c r="XB363" s="72"/>
      <c r="XC363" s="72"/>
      <c r="XD363" s="72"/>
      <c r="XE363" s="72"/>
      <c r="XF363" s="72"/>
      <c r="XG363" s="72"/>
      <c r="XH363" s="72"/>
      <c r="XI363" s="72"/>
      <c r="XJ363" s="72"/>
      <c r="XK363" s="72"/>
      <c r="XL363" s="72"/>
      <c r="XM363" s="72"/>
      <c r="XN363" s="72"/>
      <c r="XO363" s="72"/>
      <c r="XP363" s="72"/>
      <c r="XQ363" s="72"/>
      <c r="XR363" s="72"/>
      <c r="XS363" s="72"/>
      <c r="XT363" s="72"/>
      <c r="XU363" s="72"/>
      <c r="XV363" s="72"/>
      <c r="XW363" s="72"/>
      <c r="XX363" s="72"/>
      <c r="XY363" s="72"/>
      <c r="XZ363" s="72"/>
      <c r="YA363" s="72"/>
      <c r="YB363" s="72"/>
      <c r="YC363" s="72"/>
      <c r="YD363" s="72"/>
      <c r="YE363" s="72"/>
      <c r="YF363" s="72"/>
      <c r="YG363" s="72"/>
      <c r="YH363" s="72"/>
      <c r="YI363" s="72"/>
      <c r="YJ363" s="72"/>
      <c r="YK363" s="72"/>
      <c r="YL363" s="72"/>
      <c r="YM363" s="72"/>
      <c r="YN363" s="72"/>
      <c r="YO363" s="72"/>
      <c r="YP363" s="72"/>
      <c r="YQ363" s="72"/>
      <c r="YR363" s="72"/>
      <c r="YS363" s="72"/>
      <c r="YT363" s="72"/>
      <c r="YU363" s="72"/>
      <c r="YV363" s="72"/>
      <c r="YW363" s="72"/>
      <c r="YX363" s="72"/>
      <c r="YY363" s="72"/>
      <c r="YZ363" s="72"/>
      <c r="ZA363" s="72"/>
      <c r="ZB363" s="72"/>
      <c r="ZC363" s="72"/>
      <c r="ZD363" s="72"/>
      <c r="ZE363" s="72"/>
      <c r="ZF363" s="72"/>
      <c r="ZG363" s="72"/>
      <c r="ZH363" s="72"/>
      <c r="ZI363" s="72"/>
      <c r="ZJ363" s="72"/>
      <c r="ZK363" s="72"/>
      <c r="ZL363" s="72"/>
      <c r="ZM363" s="72"/>
      <c r="ZN363" s="72"/>
      <c r="ZO363" s="72"/>
      <c r="ZP363" s="72"/>
      <c r="ZQ363" s="72"/>
      <c r="ZR363" s="72"/>
      <c r="ZS363" s="72"/>
      <c r="ZT363" s="72"/>
      <c r="ZU363" s="72"/>
      <c r="ZV363" s="72"/>
      <c r="ZW363" s="72"/>
      <c r="ZX363" s="72"/>
      <c r="ZY363" s="72"/>
      <c r="ZZ363" s="72"/>
      <c r="AAA363" s="72"/>
      <c r="AAB363" s="72"/>
      <c r="AAC363" s="72"/>
      <c r="AAD363" s="72"/>
      <c r="AAE363" s="72"/>
      <c r="AAF363" s="72"/>
      <c r="AAG363" s="72"/>
      <c r="AAH363" s="72"/>
      <c r="AAI363" s="72"/>
      <c r="AAJ363" s="72"/>
      <c r="AAK363" s="72"/>
      <c r="AAL363" s="72"/>
      <c r="AAM363" s="72"/>
      <c r="AAN363" s="72"/>
      <c r="AAO363" s="72"/>
      <c r="AAP363" s="72"/>
      <c r="AAQ363" s="72"/>
      <c r="AAR363" s="72"/>
      <c r="AAS363" s="72"/>
      <c r="AAT363" s="72"/>
      <c r="AAU363" s="72"/>
      <c r="AAV363" s="72"/>
      <c r="AAW363" s="72"/>
      <c r="AAX363" s="72"/>
      <c r="AAY363" s="72"/>
      <c r="AAZ363" s="72"/>
      <c r="ABA363" s="72"/>
      <c r="ABB363" s="72"/>
      <c r="ABC363" s="72"/>
      <c r="ABD363" s="72"/>
      <c r="ABE363" s="72"/>
      <c r="ABF363" s="72"/>
      <c r="ABG363" s="72"/>
      <c r="ABH363" s="72"/>
      <c r="ABI363" s="72"/>
      <c r="ABJ363" s="72"/>
      <c r="ABK363" s="72"/>
      <c r="ABL363" s="72"/>
      <c r="ABM363" s="72"/>
      <c r="ABN363" s="72"/>
      <c r="ABO363" s="72"/>
      <c r="ABP363" s="72"/>
      <c r="ABQ363" s="72"/>
      <c r="ABR363" s="72"/>
      <c r="ABS363" s="72"/>
      <c r="ABT363" s="72"/>
      <c r="ABU363" s="72"/>
      <c r="ABV363" s="72"/>
      <c r="ABW363" s="72"/>
      <c r="ABX363" s="72"/>
      <c r="ABY363" s="72"/>
      <c r="ABZ363" s="72"/>
      <c r="ACA363" s="72"/>
      <c r="ACB363" s="72"/>
      <c r="ACC363" s="72"/>
      <c r="ACD363" s="72"/>
      <c r="ACE363" s="72"/>
      <c r="ACF363" s="72"/>
      <c r="ACG363" s="72"/>
      <c r="ACH363" s="72"/>
      <c r="ACI363" s="72"/>
      <c r="ACJ363" s="72"/>
      <c r="ACK363" s="72"/>
      <c r="ACL363" s="72"/>
      <c r="ACM363" s="72"/>
      <c r="ACN363" s="72"/>
      <c r="ACO363" s="72"/>
      <c r="ACP363" s="72"/>
      <c r="ACQ363" s="72"/>
      <c r="ACR363" s="72"/>
      <c r="ACS363" s="72"/>
      <c r="ACT363" s="72"/>
      <c r="ACU363" s="72"/>
      <c r="ACV363" s="72"/>
      <c r="ACW363" s="72"/>
      <c r="ACX363" s="72"/>
      <c r="ACY363" s="72"/>
      <c r="ACZ363" s="72"/>
      <c r="ADA363" s="72"/>
      <c r="ADB363" s="72"/>
      <c r="ADC363" s="72"/>
      <c r="ADD363" s="72"/>
      <c r="ADE363" s="72"/>
      <c r="ADF363" s="72"/>
      <c r="ADG363" s="72"/>
      <c r="ADH363" s="72"/>
      <c r="ADI363" s="72"/>
      <c r="ADJ363" s="72"/>
      <c r="ADK363" s="72"/>
      <c r="ADL363" s="72"/>
      <c r="ADM363" s="72"/>
      <c r="ADN363" s="72"/>
      <c r="ADO363" s="72"/>
      <c r="ADP363" s="72"/>
      <c r="ADQ363" s="72"/>
      <c r="ADR363" s="72"/>
      <c r="ADS363" s="72"/>
      <c r="ADT363" s="72"/>
      <c r="ADU363" s="72"/>
      <c r="ADV363" s="72"/>
      <c r="ADW363" s="72"/>
      <c r="ADX363" s="72"/>
      <c r="ADY363" s="72"/>
      <c r="ADZ363" s="72"/>
      <c r="AEA363" s="72"/>
      <c r="AEB363" s="72"/>
      <c r="AEC363" s="72"/>
      <c r="AED363" s="72"/>
      <c r="AEE363" s="72"/>
      <c r="AEF363" s="72"/>
      <c r="AEG363" s="72"/>
      <c r="AEH363" s="72"/>
      <c r="AEI363" s="72"/>
      <c r="AEJ363" s="72"/>
      <c r="AEK363" s="72"/>
      <c r="AEL363" s="72"/>
      <c r="AEM363" s="72"/>
      <c r="AEN363" s="72"/>
      <c r="AEO363" s="72"/>
      <c r="AEP363" s="72"/>
      <c r="AEQ363" s="72"/>
      <c r="AER363" s="72"/>
      <c r="AES363" s="72"/>
      <c r="AET363" s="72"/>
      <c r="AEU363" s="72"/>
      <c r="AEV363" s="72"/>
      <c r="AEW363" s="72"/>
      <c r="AEX363" s="72"/>
      <c r="AEY363" s="72"/>
      <c r="AEZ363" s="72"/>
      <c r="AFA363" s="72"/>
      <c r="AFB363" s="72"/>
      <c r="AFC363" s="72"/>
      <c r="AFD363" s="72"/>
      <c r="AFE363" s="72"/>
      <c r="AFF363" s="72"/>
      <c r="AFG363" s="72"/>
      <c r="AFH363" s="72"/>
      <c r="AFI363" s="72"/>
      <c r="AFJ363" s="72"/>
      <c r="AFK363" s="72"/>
      <c r="AFL363" s="72"/>
      <c r="AFM363" s="72"/>
      <c r="AFN363" s="72"/>
      <c r="AFO363" s="72"/>
      <c r="AFP363" s="72"/>
      <c r="AFQ363" s="72"/>
      <c r="AFR363" s="72"/>
      <c r="AFS363" s="72"/>
      <c r="AFT363" s="72"/>
      <c r="AFU363" s="72"/>
      <c r="AFV363" s="72"/>
      <c r="AFW363" s="72"/>
      <c r="AFX363" s="72"/>
      <c r="AFY363" s="72"/>
      <c r="AFZ363" s="72"/>
      <c r="AGA363" s="72"/>
      <c r="AGB363" s="72"/>
      <c r="AGC363" s="72"/>
      <c r="AGD363" s="72"/>
      <c r="AGE363" s="72"/>
      <c r="AGF363" s="72"/>
      <c r="AGG363" s="72"/>
      <c r="AGH363" s="72"/>
      <c r="AGI363" s="72"/>
      <c r="AGJ363" s="72"/>
      <c r="AGK363" s="72"/>
      <c r="AGL363" s="72"/>
      <c r="AGM363" s="72"/>
      <c r="AGN363" s="72"/>
      <c r="AGO363" s="72"/>
      <c r="AGP363" s="72"/>
      <c r="AGQ363" s="72"/>
      <c r="AGR363" s="72"/>
      <c r="AGS363" s="72"/>
      <c r="AGT363" s="72"/>
      <c r="AGU363" s="72"/>
      <c r="AGV363" s="72"/>
      <c r="AGW363" s="72"/>
      <c r="AGX363" s="72"/>
      <c r="AGY363" s="72"/>
      <c r="AGZ363" s="72"/>
      <c r="AHA363" s="72"/>
      <c r="AHB363" s="72"/>
      <c r="AHC363" s="72"/>
      <c r="AHD363" s="72"/>
      <c r="AHE363" s="72"/>
      <c r="AHF363" s="72"/>
      <c r="AHG363" s="72"/>
      <c r="AHH363" s="72"/>
      <c r="AHI363" s="72"/>
      <c r="AHJ363" s="72"/>
      <c r="AHK363" s="72"/>
      <c r="AHL363" s="72"/>
      <c r="AHM363" s="72"/>
      <c r="AHN363" s="72"/>
      <c r="AHO363" s="72"/>
      <c r="AHP363" s="72"/>
      <c r="AHQ363" s="72"/>
      <c r="AHR363" s="72"/>
      <c r="AHS363" s="72"/>
      <c r="AHT363" s="72"/>
      <c r="AHU363" s="72"/>
      <c r="AHV363" s="72"/>
      <c r="AHW363" s="72"/>
      <c r="AHX363" s="72"/>
      <c r="AHY363" s="72"/>
      <c r="AHZ363" s="72"/>
      <c r="AIA363" s="72"/>
      <c r="AIB363" s="72"/>
      <c r="AIC363" s="72"/>
      <c r="AID363" s="72"/>
      <c r="AIE363" s="72"/>
      <c r="AIF363" s="72"/>
      <c r="AIG363" s="72"/>
      <c r="AIH363" s="72"/>
      <c r="AII363" s="72"/>
      <c r="AIJ363" s="72"/>
      <c r="AIK363" s="72"/>
      <c r="AIL363" s="72"/>
      <c r="AIM363" s="72"/>
      <c r="AIN363" s="72"/>
      <c r="AIO363" s="72"/>
      <c r="AIP363" s="72"/>
      <c r="AIQ363" s="72"/>
      <c r="AIR363" s="72"/>
      <c r="AIS363" s="72"/>
      <c r="AIT363" s="72"/>
      <c r="AIU363" s="72"/>
      <c r="AIV363" s="72"/>
      <c r="AIW363" s="72"/>
      <c r="AIX363" s="72"/>
      <c r="AIY363" s="72"/>
      <c r="AIZ363" s="72"/>
      <c r="AJA363" s="72"/>
      <c r="AJB363" s="72"/>
      <c r="AJC363" s="72"/>
      <c r="AJD363" s="72"/>
      <c r="AJE363" s="72"/>
      <c r="AJF363" s="72"/>
      <c r="AJG363" s="72"/>
      <c r="AJH363" s="72"/>
      <c r="AJI363" s="72"/>
      <c r="AJJ363" s="72"/>
      <c r="AJK363" s="72"/>
      <c r="AJL363" s="72"/>
      <c r="AJM363" s="72"/>
      <c r="AJN363" s="72"/>
      <c r="AJO363" s="72"/>
      <c r="AJP363" s="72"/>
      <c r="AJQ363" s="72"/>
      <c r="AJR363" s="72"/>
      <c r="AJS363" s="72"/>
      <c r="AJT363" s="72"/>
      <c r="AJU363" s="72"/>
      <c r="AJV363" s="72"/>
      <c r="AJW363" s="72"/>
      <c r="AJX363" s="72"/>
      <c r="AJY363" s="72"/>
      <c r="AJZ363" s="72"/>
      <c r="AKA363" s="72"/>
      <c r="AKB363" s="72"/>
      <c r="AKC363" s="72"/>
      <c r="AKD363" s="72"/>
      <c r="AKE363" s="72"/>
      <c r="AKF363" s="72"/>
      <c r="AKG363" s="72"/>
      <c r="AKH363" s="72"/>
      <c r="AKI363" s="72"/>
      <c r="AKJ363" s="72"/>
      <c r="AKK363" s="72"/>
      <c r="AKL363" s="72"/>
      <c r="AKM363" s="72"/>
      <c r="AKN363" s="72"/>
      <c r="AKO363" s="72"/>
      <c r="AKP363" s="72"/>
      <c r="AKQ363" s="72"/>
      <c r="AKR363" s="72"/>
      <c r="AKS363" s="72"/>
      <c r="AKT363" s="72"/>
      <c r="AKU363" s="72"/>
      <c r="AKV363" s="72"/>
      <c r="AKW363" s="72"/>
      <c r="AKX363" s="72"/>
      <c r="AKY363" s="72"/>
      <c r="AKZ363" s="72"/>
      <c r="ALA363" s="72"/>
      <c r="ALB363" s="72"/>
      <c r="ALC363" s="72"/>
      <c r="ALD363" s="72"/>
      <c r="ALE363" s="72"/>
      <c r="ALF363" s="72"/>
      <c r="ALG363" s="72"/>
      <c r="ALH363" s="72"/>
      <c r="ALI363" s="72"/>
      <c r="ALJ363" s="72"/>
      <c r="ALK363" s="72"/>
      <c r="ALL363" s="72"/>
      <c r="ALM363" s="72"/>
      <c r="ALN363" s="72"/>
      <c r="ALO363" s="72"/>
      <c r="ALP363" s="72"/>
      <c r="ALQ363" s="72"/>
      <c r="ALR363" s="72"/>
      <c r="ALS363" s="72"/>
      <c r="ALT363" s="72"/>
      <c r="ALU363" s="72"/>
      <c r="ALV363" s="72"/>
      <c r="ALW363" s="72"/>
      <c r="ALX363" s="72"/>
      <c r="ALY363" s="72"/>
      <c r="ALZ363" s="72"/>
      <c r="AMA363" s="72"/>
      <c r="AMB363" s="72"/>
      <c r="AMC363" s="72"/>
      <c r="AMD363" s="72"/>
      <c r="AME363" s="72"/>
      <c r="AMF363" s="72"/>
      <c r="AMG363" s="72"/>
      <c r="AMH363" s="72"/>
      <c r="AMI363" s="72"/>
      <c r="AMJ363" s="72"/>
    </row>
    <row r="364" spans="1:1024">
      <c r="C364" s="49">
        <f t="shared" si="35"/>
        <v>790</v>
      </c>
      <c r="E364" s="51">
        <f t="shared" si="34"/>
        <v>20</v>
      </c>
      <c r="F364" s="39">
        <f t="shared" si="32"/>
        <v>58483</v>
      </c>
      <c r="G364" s="39" t="str">
        <f t="shared" si="33"/>
        <v>2017114</v>
      </c>
      <c r="H364" s="39">
        <v>0</v>
      </c>
      <c r="L364" s="39" t="s">
        <v>270</v>
      </c>
      <c r="M364" s="39">
        <v>2017</v>
      </c>
      <c r="N364" s="39">
        <v>11</v>
      </c>
      <c r="O364" s="39">
        <v>4</v>
      </c>
      <c r="P364" s="39">
        <v>16</v>
      </c>
      <c r="Q364" s="39">
        <v>14</v>
      </c>
      <c r="R364" s="39">
        <v>43</v>
      </c>
      <c r="S364" s="39">
        <v>367</v>
      </c>
      <c r="T364" s="39">
        <v>1</v>
      </c>
      <c r="U364" s="39" t="s">
        <v>1</v>
      </c>
      <c r="V364" s="39" t="s">
        <v>2</v>
      </c>
    </row>
    <row r="365" spans="1:1024">
      <c r="C365" s="49">
        <f t="shared" si="35"/>
        <v>790</v>
      </c>
      <c r="E365" s="51">
        <f t="shared" si="34"/>
        <v>30</v>
      </c>
      <c r="F365" s="39">
        <f t="shared" si="32"/>
        <v>58483</v>
      </c>
      <c r="G365" s="39" t="str">
        <f t="shared" si="33"/>
        <v>2017114</v>
      </c>
      <c r="H365" s="39">
        <v>14</v>
      </c>
      <c r="L365" s="39" t="s">
        <v>0</v>
      </c>
      <c r="M365" s="39">
        <v>2017</v>
      </c>
      <c r="N365" s="39">
        <v>11</v>
      </c>
      <c r="O365" s="39">
        <v>4</v>
      </c>
      <c r="P365" s="39">
        <v>16</v>
      </c>
      <c r="Q365" s="39">
        <v>14</v>
      </c>
      <c r="R365" s="39">
        <v>43</v>
      </c>
      <c r="S365" s="39">
        <v>437</v>
      </c>
      <c r="T365" s="39">
        <v>1</v>
      </c>
      <c r="U365" s="39" t="s">
        <v>1</v>
      </c>
      <c r="V365" s="39" t="s">
        <v>2</v>
      </c>
      <c r="X365" s="89" t="s">
        <v>271</v>
      </c>
    </row>
    <row r="366" spans="1:1024">
      <c r="C366" s="49">
        <f t="shared" si="35"/>
        <v>790</v>
      </c>
      <c r="E366" s="51">
        <f t="shared" si="34"/>
        <v>40</v>
      </c>
      <c r="F366" s="39">
        <f t="shared" si="32"/>
        <v>58483</v>
      </c>
      <c r="G366" s="39" t="str">
        <f t="shared" si="33"/>
        <v>2017114</v>
      </c>
      <c r="H366" s="39">
        <v>4</v>
      </c>
      <c r="L366" s="39" t="s">
        <v>0</v>
      </c>
      <c r="M366" s="39">
        <v>2017</v>
      </c>
      <c r="N366" s="39">
        <v>11</v>
      </c>
      <c r="O366" s="39">
        <v>4</v>
      </c>
      <c r="P366" s="39">
        <v>16</v>
      </c>
      <c r="Q366" s="39">
        <v>14</v>
      </c>
      <c r="R366" s="39">
        <v>43</v>
      </c>
      <c r="S366" s="39">
        <v>470</v>
      </c>
      <c r="T366" s="39">
        <v>1</v>
      </c>
      <c r="U366" s="39" t="s">
        <v>1</v>
      </c>
      <c r="V366" s="39" t="s">
        <v>2</v>
      </c>
    </row>
    <row r="367" spans="1:1024">
      <c r="C367" s="49">
        <f t="shared" si="35"/>
        <v>790</v>
      </c>
      <c r="E367" s="51">
        <f t="shared" si="34"/>
        <v>50</v>
      </c>
      <c r="F367" s="39">
        <f t="shared" si="32"/>
        <v>58483</v>
      </c>
      <c r="G367" s="39" t="str">
        <f t="shared" si="33"/>
        <v>2017114</v>
      </c>
      <c r="H367" s="39">
        <v>11</v>
      </c>
      <c r="L367" s="39" t="s">
        <v>0</v>
      </c>
      <c r="M367" s="39">
        <v>2017</v>
      </c>
      <c r="N367" s="39">
        <v>11</v>
      </c>
      <c r="O367" s="39">
        <v>4</v>
      </c>
      <c r="P367" s="39">
        <v>16</v>
      </c>
      <c r="Q367" s="39">
        <v>14</v>
      </c>
      <c r="R367" s="39">
        <v>43</v>
      </c>
      <c r="S367" s="39">
        <v>529</v>
      </c>
      <c r="T367" s="39">
        <v>1</v>
      </c>
      <c r="U367" s="39" t="s">
        <v>1</v>
      </c>
      <c r="V367" s="39" t="s">
        <v>2</v>
      </c>
    </row>
    <row r="368" spans="1:1024">
      <c r="C368" s="49">
        <f t="shared" si="35"/>
        <v>790</v>
      </c>
      <c r="E368" s="51">
        <f t="shared" si="34"/>
        <v>60</v>
      </c>
      <c r="F368" s="39">
        <f t="shared" si="32"/>
        <v>58483</v>
      </c>
      <c r="G368" s="39" t="str">
        <f t="shared" si="33"/>
        <v>2017114</v>
      </c>
      <c r="H368" s="39">
        <v>5</v>
      </c>
      <c r="L368" s="39" t="s">
        <v>0</v>
      </c>
      <c r="M368" s="39">
        <v>2017</v>
      </c>
      <c r="N368" s="39">
        <v>11</v>
      </c>
      <c r="O368" s="39">
        <v>4</v>
      </c>
      <c r="P368" s="39">
        <v>16</v>
      </c>
      <c r="Q368" s="39">
        <v>14</v>
      </c>
      <c r="R368" s="39">
        <v>43</v>
      </c>
      <c r="S368" s="39">
        <v>561</v>
      </c>
      <c r="T368" s="39">
        <v>1</v>
      </c>
      <c r="U368" s="39" t="s">
        <v>1</v>
      </c>
      <c r="V368" s="39" t="s">
        <v>2</v>
      </c>
    </row>
    <row r="369" spans="1:1024">
      <c r="C369" s="49">
        <f t="shared" si="35"/>
        <v>790</v>
      </c>
      <c r="E369" s="51">
        <f t="shared" si="34"/>
        <v>70</v>
      </c>
      <c r="F369" s="39">
        <f t="shared" si="32"/>
        <v>58483</v>
      </c>
      <c r="G369" s="39" t="str">
        <f t="shared" si="33"/>
        <v>2017114</v>
      </c>
      <c r="H369" s="39">
        <v>6</v>
      </c>
      <c r="L369" s="39" t="s">
        <v>0</v>
      </c>
      <c r="M369" s="39">
        <v>2017</v>
      </c>
      <c r="N369" s="39">
        <v>11</v>
      </c>
      <c r="O369" s="39">
        <v>4</v>
      </c>
      <c r="P369" s="39">
        <v>16</v>
      </c>
      <c r="Q369" s="39">
        <v>14</v>
      </c>
      <c r="R369" s="39">
        <v>43</v>
      </c>
      <c r="S369" s="39">
        <v>602</v>
      </c>
      <c r="T369" s="39">
        <v>1</v>
      </c>
      <c r="U369" s="39" t="s">
        <v>1</v>
      </c>
      <c r="V369" s="39" t="s">
        <v>2</v>
      </c>
    </row>
    <row r="370" spans="1:1024">
      <c r="C370" s="49">
        <f t="shared" si="35"/>
        <v>790</v>
      </c>
      <c r="E370" s="51">
        <f t="shared" si="34"/>
        <v>80</v>
      </c>
      <c r="F370" s="39">
        <f t="shared" si="32"/>
        <v>58483</v>
      </c>
      <c r="G370" s="39" t="str">
        <f t="shared" si="33"/>
        <v>2017114</v>
      </c>
      <c r="H370" s="39">
        <f>698-694</f>
        <v>4</v>
      </c>
      <c r="L370" s="39" t="s">
        <v>0</v>
      </c>
      <c r="M370" s="39">
        <v>2017</v>
      </c>
      <c r="N370" s="39">
        <v>11</v>
      </c>
      <c r="O370" s="39">
        <v>4</v>
      </c>
      <c r="P370" s="39">
        <v>16</v>
      </c>
      <c r="Q370" s="39">
        <v>14</v>
      </c>
      <c r="R370" s="39">
        <v>43</v>
      </c>
      <c r="S370" s="39">
        <v>628</v>
      </c>
      <c r="T370" s="39">
        <v>1</v>
      </c>
      <c r="U370" s="39" t="s">
        <v>1</v>
      </c>
      <c r="V370" s="39" t="s">
        <v>2</v>
      </c>
    </row>
    <row r="371" spans="1:1024">
      <c r="C371" s="49">
        <f t="shared" si="35"/>
        <v>790</v>
      </c>
      <c r="E371" s="51">
        <f t="shared" si="34"/>
        <v>90</v>
      </c>
      <c r="F371" s="39">
        <f t="shared" si="32"/>
        <v>58483</v>
      </c>
      <c r="G371" s="39" t="str">
        <f t="shared" si="33"/>
        <v>2017114</v>
      </c>
      <c r="H371" s="39">
        <v>6</v>
      </c>
      <c r="L371" s="39" t="s">
        <v>0</v>
      </c>
      <c r="M371" s="39">
        <v>2017</v>
      </c>
      <c r="N371" s="39">
        <v>11</v>
      </c>
      <c r="O371" s="39">
        <v>4</v>
      </c>
      <c r="P371" s="39">
        <v>16</v>
      </c>
      <c r="Q371" s="39">
        <v>14</v>
      </c>
      <c r="R371" s="39">
        <v>43</v>
      </c>
      <c r="S371" s="39">
        <v>648</v>
      </c>
      <c r="T371" s="39">
        <v>1</v>
      </c>
      <c r="U371" s="39" t="s">
        <v>1</v>
      </c>
      <c r="V371" s="39" t="s">
        <v>2</v>
      </c>
    </row>
    <row r="372" spans="1:1024">
      <c r="C372" s="49">
        <f t="shared" si="35"/>
        <v>790</v>
      </c>
      <c r="E372" s="51">
        <f t="shared" si="34"/>
        <v>100</v>
      </c>
      <c r="F372" s="39">
        <f t="shared" si="32"/>
        <v>58483</v>
      </c>
      <c r="G372" s="39" t="str">
        <f t="shared" si="33"/>
        <v>2017114</v>
      </c>
      <c r="H372" s="39">
        <v>3</v>
      </c>
      <c r="L372" s="39" t="s">
        <v>0</v>
      </c>
      <c r="M372" s="39">
        <v>2017</v>
      </c>
      <c r="N372" s="39">
        <v>11</v>
      </c>
      <c r="O372" s="39">
        <v>4</v>
      </c>
      <c r="P372" s="39">
        <v>16</v>
      </c>
      <c r="Q372" s="39">
        <v>14</v>
      </c>
      <c r="R372" s="39">
        <v>43</v>
      </c>
      <c r="S372" s="39">
        <v>663</v>
      </c>
      <c r="T372" s="39">
        <v>1</v>
      </c>
      <c r="U372" s="39" t="s">
        <v>1</v>
      </c>
      <c r="V372" s="39" t="s">
        <v>2</v>
      </c>
    </row>
    <row r="373" spans="1:1024">
      <c r="C373" s="49">
        <f t="shared" si="35"/>
        <v>790</v>
      </c>
      <c r="E373" s="51">
        <f t="shared" si="34"/>
        <v>110</v>
      </c>
      <c r="F373" s="39">
        <f t="shared" si="32"/>
        <v>58483</v>
      </c>
      <c r="G373" s="39" t="str">
        <f t="shared" si="33"/>
        <v>2017114</v>
      </c>
      <c r="H373" s="39">
        <v>3</v>
      </c>
      <c r="L373" s="39" t="s">
        <v>0</v>
      </c>
      <c r="M373" s="39">
        <v>2017</v>
      </c>
      <c r="N373" s="39">
        <v>11</v>
      </c>
      <c r="O373" s="39">
        <v>4</v>
      </c>
      <c r="P373" s="39">
        <v>16</v>
      </c>
      <c r="Q373" s="39">
        <v>14</v>
      </c>
      <c r="R373" s="39">
        <v>43</v>
      </c>
      <c r="S373" s="39">
        <v>679</v>
      </c>
      <c r="T373" s="39">
        <v>1</v>
      </c>
      <c r="U373" s="39" t="s">
        <v>1</v>
      </c>
      <c r="V373" s="39" t="s">
        <v>2</v>
      </c>
    </row>
    <row r="374" spans="1:1024">
      <c r="C374" s="49">
        <f t="shared" si="35"/>
        <v>790</v>
      </c>
      <c r="E374" s="51">
        <f t="shared" si="34"/>
        <v>120</v>
      </c>
      <c r="F374" s="39">
        <f t="shared" si="32"/>
        <v>58483</v>
      </c>
      <c r="G374" s="39" t="str">
        <f t="shared" si="33"/>
        <v>2017114</v>
      </c>
      <c r="H374" s="39">
        <v>4</v>
      </c>
      <c r="L374" s="39" t="s">
        <v>0</v>
      </c>
      <c r="M374" s="39">
        <v>2017</v>
      </c>
      <c r="N374" s="39">
        <v>11</v>
      </c>
      <c r="O374" s="39">
        <v>4</v>
      </c>
      <c r="P374" s="39">
        <v>16</v>
      </c>
      <c r="Q374" s="39">
        <v>14</v>
      </c>
      <c r="R374" s="39">
        <v>43</v>
      </c>
      <c r="S374" s="39">
        <v>695</v>
      </c>
      <c r="T374" s="39">
        <v>1</v>
      </c>
      <c r="U374" s="39" t="s">
        <v>1</v>
      </c>
      <c r="V374" s="39" t="s">
        <v>2</v>
      </c>
    </row>
    <row r="375" spans="1:1024">
      <c r="C375" s="49">
        <f t="shared" si="35"/>
        <v>790</v>
      </c>
      <c r="E375" s="51">
        <f t="shared" si="34"/>
        <v>130</v>
      </c>
      <c r="F375" s="39">
        <f t="shared" si="32"/>
        <v>58483</v>
      </c>
      <c r="G375" s="39" t="str">
        <f t="shared" si="33"/>
        <v>2017114</v>
      </c>
      <c r="H375" s="39">
        <v>8</v>
      </c>
      <c r="L375" s="39" t="s">
        <v>0</v>
      </c>
      <c r="M375" s="39">
        <v>2017</v>
      </c>
      <c r="N375" s="39">
        <v>11</v>
      </c>
      <c r="O375" s="39">
        <v>4</v>
      </c>
      <c r="P375" s="39">
        <v>16</v>
      </c>
      <c r="Q375" s="39">
        <v>14</v>
      </c>
      <c r="R375" s="39">
        <v>43</v>
      </c>
      <c r="S375" s="39">
        <v>743</v>
      </c>
      <c r="T375" s="39">
        <v>1</v>
      </c>
      <c r="U375" s="39" t="s">
        <v>1</v>
      </c>
      <c r="V375" s="39" t="s">
        <v>2</v>
      </c>
    </row>
    <row r="376" spans="1:1024">
      <c r="A376" s="69"/>
      <c r="B376" s="69"/>
      <c r="C376" s="49">
        <f t="shared" si="35"/>
        <v>800</v>
      </c>
      <c r="D376" s="70"/>
      <c r="E376" s="51">
        <f t="shared" si="34"/>
        <v>10</v>
      </c>
      <c r="F376" s="71">
        <f t="shared" si="32"/>
        <v>58598</v>
      </c>
      <c r="G376" s="71" t="str">
        <f t="shared" si="33"/>
        <v>2017114</v>
      </c>
      <c r="H376" s="71">
        <v>21</v>
      </c>
      <c r="I376" s="71"/>
      <c r="J376" s="71"/>
      <c r="K376" s="71"/>
      <c r="L376" s="71" t="s">
        <v>0</v>
      </c>
      <c r="M376" s="71">
        <v>2017</v>
      </c>
      <c r="N376" s="71">
        <v>11</v>
      </c>
      <c r="O376" s="71">
        <v>4</v>
      </c>
      <c r="P376" s="71">
        <v>16</v>
      </c>
      <c r="Q376" s="71">
        <v>16</v>
      </c>
      <c r="R376" s="71">
        <v>38</v>
      </c>
      <c r="S376" s="71">
        <v>703</v>
      </c>
      <c r="T376" s="71">
        <v>1</v>
      </c>
      <c r="U376" s="71" t="s">
        <v>1</v>
      </c>
      <c r="V376" s="71" t="s">
        <v>2</v>
      </c>
      <c r="W376" s="71"/>
      <c r="X376" s="72"/>
      <c r="WK376" s="72"/>
      <c r="WL376" s="72"/>
      <c r="WM376" s="72"/>
      <c r="WN376" s="72"/>
      <c r="WO376" s="72"/>
      <c r="WP376" s="72"/>
      <c r="WQ376" s="72"/>
      <c r="WR376" s="72"/>
      <c r="WS376" s="72"/>
      <c r="WT376" s="72"/>
      <c r="WU376" s="72"/>
      <c r="WV376" s="72"/>
      <c r="WW376" s="72"/>
      <c r="WX376" s="72"/>
      <c r="WY376" s="72"/>
      <c r="WZ376" s="72"/>
      <c r="XA376" s="72"/>
      <c r="XB376" s="72"/>
      <c r="XC376" s="72"/>
      <c r="XD376" s="72"/>
      <c r="XE376" s="72"/>
      <c r="XF376" s="72"/>
      <c r="XG376" s="72"/>
      <c r="XH376" s="72"/>
      <c r="XI376" s="72"/>
      <c r="XJ376" s="72"/>
      <c r="XK376" s="72"/>
      <c r="XL376" s="72"/>
      <c r="XM376" s="72"/>
      <c r="XN376" s="72"/>
      <c r="XO376" s="72"/>
      <c r="XP376" s="72"/>
      <c r="XQ376" s="72"/>
      <c r="XR376" s="72"/>
      <c r="XS376" s="72"/>
      <c r="XT376" s="72"/>
      <c r="XU376" s="72"/>
      <c r="XV376" s="72"/>
      <c r="XW376" s="72"/>
      <c r="XX376" s="72"/>
      <c r="XY376" s="72"/>
      <c r="XZ376" s="72"/>
      <c r="YA376" s="72"/>
      <c r="YB376" s="72"/>
      <c r="YC376" s="72"/>
      <c r="YD376" s="72"/>
      <c r="YE376" s="72"/>
      <c r="YF376" s="72"/>
      <c r="YG376" s="72"/>
      <c r="YH376" s="72"/>
      <c r="YI376" s="72"/>
      <c r="YJ376" s="72"/>
      <c r="YK376" s="72"/>
      <c r="YL376" s="72"/>
      <c r="YM376" s="72"/>
      <c r="YN376" s="72"/>
      <c r="YO376" s="72"/>
      <c r="YP376" s="72"/>
      <c r="YQ376" s="72"/>
      <c r="YR376" s="72"/>
      <c r="YS376" s="72"/>
      <c r="YT376" s="72"/>
      <c r="YU376" s="72"/>
      <c r="YV376" s="72"/>
      <c r="YW376" s="72"/>
      <c r="YX376" s="72"/>
      <c r="YY376" s="72"/>
      <c r="YZ376" s="72"/>
      <c r="ZA376" s="72"/>
      <c r="ZB376" s="72"/>
      <c r="ZC376" s="72"/>
      <c r="ZD376" s="72"/>
      <c r="ZE376" s="72"/>
      <c r="ZF376" s="72"/>
      <c r="ZG376" s="72"/>
      <c r="ZH376" s="72"/>
      <c r="ZI376" s="72"/>
      <c r="ZJ376" s="72"/>
      <c r="ZK376" s="72"/>
      <c r="ZL376" s="72"/>
      <c r="ZM376" s="72"/>
      <c r="ZN376" s="72"/>
      <c r="ZO376" s="72"/>
      <c r="ZP376" s="72"/>
      <c r="ZQ376" s="72"/>
      <c r="ZR376" s="72"/>
      <c r="ZS376" s="72"/>
      <c r="ZT376" s="72"/>
      <c r="ZU376" s="72"/>
      <c r="ZV376" s="72"/>
      <c r="ZW376" s="72"/>
      <c r="ZX376" s="72"/>
      <c r="ZY376" s="72"/>
      <c r="ZZ376" s="72"/>
      <c r="AAA376" s="72"/>
      <c r="AAB376" s="72"/>
      <c r="AAC376" s="72"/>
      <c r="AAD376" s="72"/>
      <c r="AAE376" s="72"/>
      <c r="AAF376" s="72"/>
      <c r="AAG376" s="72"/>
      <c r="AAH376" s="72"/>
      <c r="AAI376" s="72"/>
      <c r="AAJ376" s="72"/>
      <c r="AAK376" s="72"/>
      <c r="AAL376" s="72"/>
      <c r="AAM376" s="72"/>
      <c r="AAN376" s="72"/>
      <c r="AAO376" s="72"/>
      <c r="AAP376" s="72"/>
      <c r="AAQ376" s="72"/>
      <c r="AAR376" s="72"/>
      <c r="AAS376" s="72"/>
      <c r="AAT376" s="72"/>
      <c r="AAU376" s="72"/>
      <c r="AAV376" s="72"/>
      <c r="AAW376" s="72"/>
      <c r="AAX376" s="72"/>
      <c r="AAY376" s="72"/>
      <c r="AAZ376" s="72"/>
      <c r="ABA376" s="72"/>
      <c r="ABB376" s="72"/>
      <c r="ABC376" s="72"/>
      <c r="ABD376" s="72"/>
      <c r="ABE376" s="72"/>
      <c r="ABF376" s="72"/>
      <c r="ABG376" s="72"/>
      <c r="ABH376" s="72"/>
      <c r="ABI376" s="72"/>
      <c r="ABJ376" s="72"/>
      <c r="ABK376" s="72"/>
      <c r="ABL376" s="72"/>
      <c r="ABM376" s="72"/>
      <c r="ABN376" s="72"/>
      <c r="ABO376" s="72"/>
      <c r="ABP376" s="72"/>
      <c r="ABQ376" s="72"/>
      <c r="ABR376" s="72"/>
      <c r="ABS376" s="72"/>
      <c r="ABT376" s="72"/>
      <c r="ABU376" s="72"/>
      <c r="ABV376" s="72"/>
      <c r="ABW376" s="72"/>
      <c r="ABX376" s="72"/>
      <c r="ABY376" s="72"/>
      <c r="ABZ376" s="72"/>
      <c r="ACA376" s="72"/>
      <c r="ACB376" s="72"/>
      <c r="ACC376" s="72"/>
      <c r="ACD376" s="72"/>
      <c r="ACE376" s="72"/>
      <c r="ACF376" s="72"/>
      <c r="ACG376" s="72"/>
      <c r="ACH376" s="72"/>
      <c r="ACI376" s="72"/>
      <c r="ACJ376" s="72"/>
      <c r="ACK376" s="72"/>
      <c r="ACL376" s="72"/>
      <c r="ACM376" s="72"/>
      <c r="ACN376" s="72"/>
      <c r="ACO376" s="72"/>
      <c r="ACP376" s="72"/>
      <c r="ACQ376" s="72"/>
      <c r="ACR376" s="72"/>
      <c r="ACS376" s="72"/>
      <c r="ACT376" s="72"/>
      <c r="ACU376" s="72"/>
      <c r="ACV376" s="72"/>
      <c r="ACW376" s="72"/>
      <c r="ACX376" s="72"/>
      <c r="ACY376" s="72"/>
      <c r="ACZ376" s="72"/>
      <c r="ADA376" s="72"/>
      <c r="ADB376" s="72"/>
      <c r="ADC376" s="72"/>
      <c r="ADD376" s="72"/>
      <c r="ADE376" s="72"/>
      <c r="ADF376" s="72"/>
      <c r="ADG376" s="72"/>
      <c r="ADH376" s="72"/>
      <c r="ADI376" s="72"/>
      <c r="ADJ376" s="72"/>
      <c r="ADK376" s="72"/>
      <c r="ADL376" s="72"/>
      <c r="ADM376" s="72"/>
      <c r="ADN376" s="72"/>
      <c r="ADO376" s="72"/>
      <c r="ADP376" s="72"/>
      <c r="ADQ376" s="72"/>
      <c r="ADR376" s="72"/>
      <c r="ADS376" s="72"/>
      <c r="ADT376" s="72"/>
      <c r="ADU376" s="72"/>
      <c r="ADV376" s="72"/>
      <c r="ADW376" s="72"/>
      <c r="ADX376" s="72"/>
      <c r="ADY376" s="72"/>
      <c r="ADZ376" s="72"/>
      <c r="AEA376" s="72"/>
      <c r="AEB376" s="72"/>
      <c r="AEC376" s="72"/>
      <c r="AED376" s="72"/>
      <c r="AEE376" s="72"/>
      <c r="AEF376" s="72"/>
      <c r="AEG376" s="72"/>
      <c r="AEH376" s="72"/>
      <c r="AEI376" s="72"/>
      <c r="AEJ376" s="72"/>
      <c r="AEK376" s="72"/>
      <c r="AEL376" s="72"/>
      <c r="AEM376" s="72"/>
      <c r="AEN376" s="72"/>
      <c r="AEO376" s="72"/>
      <c r="AEP376" s="72"/>
      <c r="AEQ376" s="72"/>
      <c r="AER376" s="72"/>
      <c r="AES376" s="72"/>
      <c r="AET376" s="72"/>
      <c r="AEU376" s="72"/>
      <c r="AEV376" s="72"/>
      <c r="AEW376" s="72"/>
      <c r="AEX376" s="72"/>
      <c r="AEY376" s="72"/>
      <c r="AEZ376" s="72"/>
      <c r="AFA376" s="72"/>
      <c r="AFB376" s="72"/>
      <c r="AFC376" s="72"/>
      <c r="AFD376" s="72"/>
      <c r="AFE376" s="72"/>
      <c r="AFF376" s="72"/>
      <c r="AFG376" s="72"/>
      <c r="AFH376" s="72"/>
      <c r="AFI376" s="72"/>
      <c r="AFJ376" s="72"/>
      <c r="AFK376" s="72"/>
      <c r="AFL376" s="72"/>
      <c r="AFM376" s="72"/>
      <c r="AFN376" s="72"/>
      <c r="AFO376" s="72"/>
      <c r="AFP376" s="72"/>
      <c r="AFQ376" s="72"/>
      <c r="AFR376" s="72"/>
      <c r="AFS376" s="72"/>
      <c r="AFT376" s="72"/>
      <c r="AFU376" s="72"/>
      <c r="AFV376" s="72"/>
      <c r="AFW376" s="72"/>
      <c r="AFX376" s="72"/>
      <c r="AFY376" s="72"/>
      <c r="AFZ376" s="72"/>
      <c r="AGA376" s="72"/>
      <c r="AGB376" s="72"/>
      <c r="AGC376" s="72"/>
      <c r="AGD376" s="72"/>
      <c r="AGE376" s="72"/>
      <c r="AGF376" s="72"/>
      <c r="AGG376" s="72"/>
      <c r="AGH376" s="72"/>
      <c r="AGI376" s="72"/>
      <c r="AGJ376" s="72"/>
      <c r="AGK376" s="72"/>
      <c r="AGL376" s="72"/>
      <c r="AGM376" s="72"/>
      <c r="AGN376" s="72"/>
      <c r="AGO376" s="72"/>
      <c r="AGP376" s="72"/>
      <c r="AGQ376" s="72"/>
      <c r="AGR376" s="72"/>
      <c r="AGS376" s="72"/>
      <c r="AGT376" s="72"/>
      <c r="AGU376" s="72"/>
      <c r="AGV376" s="72"/>
      <c r="AGW376" s="72"/>
      <c r="AGX376" s="72"/>
      <c r="AGY376" s="72"/>
      <c r="AGZ376" s="72"/>
      <c r="AHA376" s="72"/>
      <c r="AHB376" s="72"/>
      <c r="AHC376" s="72"/>
      <c r="AHD376" s="72"/>
      <c r="AHE376" s="72"/>
      <c r="AHF376" s="72"/>
      <c r="AHG376" s="72"/>
      <c r="AHH376" s="72"/>
      <c r="AHI376" s="72"/>
      <c r="AHJ376" s="72"/>
      <c r="AHK376" s="72"/>
      <c r="AHL376" s="72"/>
      <c r="AHM376" s="72"/>
      <c r="AHN376" s="72"/>
      <c r="AHO376" s="72"/>
      <c r="AHP376" s="72"/>
      <c r="AHQ376" s="72"/>
      <c r="AHR376" s="72"/>
      <c r="AHS376" s="72"/>
      <c r="AHT376" s="72"/>
      <c r="AHU376" s="72"/>
      <c r="AHV376" s="72"/>
      <c r="AHW376" s="72"/>
      <c r="AHX376" s="72"/>
      <c r="AHY376" s="72"/>
      <c r="AHZ376" s="72"/>
      <c r="AIA376" s="72"/>
      <c r="AIB376" s="72"/>
      <c r="AIC376" s="72"/>
      <c r="AID376" s="72"/>
      <c r="AIE376" s="72"/>
      <c r="AIF376" s="72"/>
      <c r="AIG376" s="72"/>
      <c r="AIH376" s="72"/>
      <c r="AII376" s="72"/>
      <c r="AIJ376" s="72"/>
      <c r="AIK376" s="72"/>
      <c r="AIL376" s="72"/>
      <c r="AIM376" s="72"/>
      <c r="AIN376" s="72"/>
      <c r="AIO376" s="72"/>
      <c r="AIP376" s="72"/>
      <c r="AIQ376" s="72"/>
      <c r="AIR376" s="72"/>
      <c r="AIS376" s="72"/>
      <c r="AIT376" s="72"/>
      <c r="AIU376" s="72"/>
      <c r="AIV376" s="72"/>
      <c r="AIW376" s="72"/>
      <c r="AIX376" s="72"/>
      <c r="AIY376" s="72"/>
      <c r="AIZ376" s="72"/>
      <c r="AJA376" s="72"/>
      <c r="AJB376" s="72"/>
      <c r="AJC376" s="72"/>
      <c r="AJD376" s="72"/>
      <c r="AJE376" s="72"/>
      <c r="AJF376" s="72"/>
      <c r="AJG376" s="72"/>
      <c r="AJH376" s="72"/>
      <c r="AJI376" s="72"/>
      <c r="AJJ376" s="72"/>
      <c r="AJK376" s="72"/>
      <c r="AJL376" s="72"/>
      <c r="AJM376" s="72"/>
      <c r="AJN376" s="72"/>
      <c r="AJO376" s="72"/>
      <c r="AJP376" s="72"/>
      <c r="AJQ376" s="72"/>
      <c r="AJR376" s="72"/>
      <c r="AJS376" s="72"/>
      <c r="AJT376" s="72"/>
      <c r="AJU376" s="72"/>
      <c r="AJV376" s="72"/>
      <c r="AJW376" s="72"/>
      <c r="AJX376" s="72"/>
      <c r="AJY376" s="72"/>
      <c r="AJZ376" s="72"/>
      <c r="AKA376" s="72"/>
      <c r="AKB376" s="72"/>
      <c r="AKC376" s="72"/>
      <c r="AKD376" s="72"/>
      <c r="AKE376" s="72"/>
      <c r="AKF376" s="72"/>
      <c r="AKG376" s="72"/>
      <c r="AKH376" s="72"/>
      <c r="AKI376" s="72"/>
      <c r="AKJ376" s="72"/>
      <c r="AKK376" s="72"/>
      <c r="AKL376" s="72"/>
      <c r="AKM376" s="72"/>
      <c r="AKN376" s="72"/>
      <c r="AKO376" s="72"/>
      <c r="AKP376" s="72"/>
      <c r="AKQ376" s="72"/>
      <c r="AKR376" s="72"/>
      <c r="AKS376" s="72"/>
      <c r="AKT376" s="72"/>
      <c r="AKU376" s="72"/>
      <c r="AKV376" s="72"/>
      <c r="AKW376" s="72"/>
      <c r="AKX376" s="72"/>
      <c r="AKY376" s="72"/>
      <c r="AKZ376" s="72"/>
      <c r="ALA376" s="72"/>
      <c r="ALB376" s="72"/>
      <c r="ALC376" s="72"/>
      <c r="ALD376" s="72"/>
      <c r="ALE376" s="72"/>
      <c r="ALF376" s="72"/>
      <c r="ALG376" s="72"/>
      <c r="ALH376" s="72"/>
      <c r="ALI376" s="72"/>
      <c r="ALJ376" s="72"/>
      <c r="ALK376" s="72"/>
      <c r="ALL376" s="72"/>
      <c r="ALM376" s="72"/>
      <c r="ALN376" s="72"/>
      <c r="ALO376" s="72"/>
      <c r="ALP376" s="72"/>
      <c r="ALQ376" s="72"/>
      <c r="ALR376" s="72"/>
      <c r="ALS376" s="72"/>
      <c r="ALT376" s="72"/>
      <c r="ALU376" s="72"/>
      <c r="ALV376" s="72"/>
      <c r="ALW376" s="72"/>
      <c r="ALX376" s="72"/>
      <c r="ALY376" s="72"/>
      <c r="ALZ376" s="72"/>
      <c r="AMA376" s="72"/>
      <c r="AMB376" s="72"/>
      <c r="AMC376" s="72"/>
      <c r="AMD376" s="72"/>
      <c r="AME376" s="72"/>
      <c r="AMF376" s="72"/>
      <c r="AMG376" s="72"/>
      <c r="AMH376" s="72"/>
      <c r="AMI376" s="72"/>
      <c r="AMJ376" s="72"/>
    </row>
    <row r="377" spans="1:1024">
      <c r="C377" s="49">
        <f t="shared" si="35"/>
        <v>800</v>
      </c>
      <c r="E377" s="51">
        <f t="shared" si="34"/>
        <v>20</v>
      </c>
      <c r="F377" s="39">
        <f t="shared" si="32"/>
        <v>58598</v>
      </c>
      <c r="G377" s="39" t="str">
        <f t="shared" si="33"/>
        <v>2017114</v>
      </c>
      <c r="H377" s="39">
        <v>0</v>
      </c>
      <c r="L377" s="39" t="s">
        <v>270</v>
      </c>
      <c r="M377" s="39">
        <v>2017</v>
      </c>
      <c r="N377" s="39">
        <v>11</v>
      </c>
      <c r="O377" s="39">
        <v>4</v>
      </c>
      <c r="P377" s="39">
        <v>16</v>
      </c>
      <c r="Q377" s="39">
        <v>16</v>
      </c>
      <c r="R377" s="39">
        <v>38</v>
      </c>
      <c r="S377" s="39">
        <v>812</v>
      </c>
      <c r="T377" s="39">
        <v>1</v>
      </c>
      <c r="U377" s="39" t="s">
        <v>1</v>
      </c>
      <c r="V377" s="39" t="s">
        <v>2</v>
      </c>
    </row>
    <row r="378" spans="1:1024">
      <c r="C378" s="49">
        <f t="shared" si="35"/>
        <v>800</v>
      </c>
      <c r="E378" s="51">
        <f t="shared" si="34"/>
        <v>30</v>
      </c>
      <c r="F378" s="39">
        <f t="shared" si="32"/>
        <v>58598</v>
      </c>
      <c r="G378" s="39" t="str">
        <f t="shared" si="33"/>
        <v>2017114</v>
      </c>
      <c r="H378" s="39">
        <v>0</v>
      </c>
      <c r="L378" s="39" t="s">
        <v>270</v>
      </c>
      <c r="M378" s="39">
        <v>2017</v>
      </c>
      <c r="N378" s="39">
        <v>11</v>
      </c>
      <c r="O378" s="39">
        <v>4</v>
      </c>
      <c r="P378" s="39">
        <v>16</v>
      </c>
      <c r="Q378" s="39">
        <v>16</v>
      </c>
      <c r="R378" s="39">
        <v>38</v>
      </c>
      <c r="S378" s="39">
        <v>842</v>
      </c>
      <c r="T378" s="39">
        <v>1</v>
      </c>
      <c r="U378" s="39" t="s">
        <v>1</v>
      </c>
      <c r="V378" s="39" t="s">
        <v>2</v>
      </c>
    </row>
    <row r="379" spans="1:1024">
      <c r="A379" s="69"/>
      <c r="B379" s="69"/>
      <c r="C379" s="49">
        <f t="shared" si="35"/>
        <v>810</v>
      </c>
      <c r="D379" s="70"/>
      <c r="E379" s="51">
        <f t="shared" si="34"/>
        <v>10</v>
      </c>
      <c r="F379" s="71">
        <f t="shared" si="32"/>
        <v>58616</v>
      </c>
      <c r="G379" s="71" t="str">
        <f t="shared" si="33"/>
        <v>2017114</v>
      </c>
      <c r="H379" s="71">
        <v>6</v>
      </c>
      <c r="I379" s="71"/>
      <c r="J379" s="71"/>
      <c r="K379" s="71"/>
      <c r="L379" s="71" t="s">
        <v>0</v>
      </c>
      <c r="M379" s="71">
        <v>2017</v>
      </c>
      <c r="N379" s="71">
        <v>11</v>
      </c>
      <c r="O379" s="71">
        <v>4</v>
      </c>
      <c r="P379" s="71">
        <v>16</v>
      </c>
      <c r="Q379" s="71">
        <v>16</v>
      </c>
      <c r="R379" s="71">
        <v>56</v>
      </c>
      <c r="S379" s="71">
        <v>700</v>
      </c>
      <c r="T379" s="71">
        <v>1</v>
      </c>
      <c r="U379" s="71" t="s">
        <v>1</v>
      </c>
      <c r="V379" s="71" t="s">
        <v>2</v>
      </c>
      <c r="W379" s="71"/>
      <c r="X379" s="94" t="s">
        <v>272</v>
      </c>
      <c r="WK379" s="72"/>
      <c r="WL379" s="72"/>
      <c r="WM379" s="72"/>
      <c r="WN379" s="72"/>
      <c r="WO379" s="72"/>
      <c r="WP379" s="72"/>
      <c r="WQ379" s="72"/>
      <c r="WR379" s="72"/>
      <c r="WS379" s="72"/>
      <c r="WT379" s="72"/>
      <c r="WU379" s="72"/>
      <c r="WV379" s="72"/>
      <c r="WW379" s="72"/>
      <c r="WX379" s="72"/>
      <c r="WY379" s="72"/>
      <c r="WZ379" s="72"/>
      <c r="XA379" s="72"/>
      <c r="XB379" s="72"/>
      <c r="XC379" s="72"/>
      <c r="XD379" s="72"/>
      <c r="XE379" s="72"/>
      <c r="XF379" s="72"/>
      <c r="XG379" s="72"/>
      <c r="XH379" s="72"/>
      <c r="XI379" s="72"/>
      <c r="XJ379" s="72"/>
      <c r="XK379" s="72"/>
      <c r="XL379" s="72"/>
      <c r="XM379" s="72"/>
      <c r="XN379" s="72"/>
      <c r="XO379" s="72"/>
      <c r="XP379" s="72"/>
      <c r="XQ379" s="72"/>
      <c r="XR379" s="72"/>
      <c r="XS379" s="72"/>
      <c r="XT379" s="72"/>
      <c r="XU379" s="72"/>
      <c r="XV379" s="72"/>
      <c r="XW379" s="72"/>
      <c r="XX379" s="72"/>
      <c r="XY379" s="72"/>
      <c r="XZ379" s="72"/>
      <c r="YA379" s="72"/>
      <c r="YB379" s="72"/>
      <c r="YC379" s="72"/>
      <c r="YD379" s="72"/>
      <c r="YE379" s="72"/>
      <c r="YF379" s="72"/>
      <c r="YG379" s="72"/>
      <c r="YH379" s="72"/>
      <c r="YI379" s="72"/>
      <c r="YJ379" s="72"/>
      <c r="YK379" s="72"/>
      <c r="YL379" s="72"/>
      <c r="YM379" s="72"/>
      <c r="YN379" s="72"/>
      <c r="YO379" s="72"/>
      <c r="YP379" s="72"/>
      <c r="YQ379" s="72"/>
      <c r="YR379" s="72"/>
      <c r="YS379" s="72"/>
      <c r="YT379" s="72"/>
      <c r="YU379" s="72"/>
      <c r="YV379" s="72"/>
      <c r="YW379" s="72"/>
      <c r="YX379" s="72"/>
      <c r="YY379" s="72"/>
      <c r="YZ379" s="72"/>
      <c r="ZA379" s="72"/>
      <c r="ZB379" s="72"/>
      <c r="ZC379" s="72"/>
      <c r="ZD379" s="72"/>
      <c r="ZE379" s="72"/>
      <c r="ZF379" s="72"/>
      <c r="ZG379" s="72"/>
      <c r="ZH379" s="72"/>
      <c r="ZI379" s="72"/>
      <c r="ZJ379" s="72"/>
      <c r="ZK379" s="72"/>
      <c r="ZL379" s="72"/>
      <c r="ZM379" s="72"/>
      <c r="ZN379" s="72"/>
      <c r="ZO379" s="72"/>
      <c r="ZP379" s="72"/>
      <c r="ZQ379" s="72"/>
      <c r="ZR379" s="72"/>
      <c r="ZS379" s="72"/>
      <c r="ZT379" s="72"/>
      <c r="ZU379" s="72"/>
      <c r="ZV379" s="72"/>
      <c r="ZW379" s="72"/>
      <c r="ZX379" s="72"/>
      <c r="ZY379" s="72"/>
      <c r="ZZ379" s="72"/>
      <c r="AAA379" s="72"/>
      <c r="AAB379" s="72"/>
      <c r="AAC379" s="72"/>
      <c r="AAD379" s="72"/>
      <c r="AAE379" s="72"/>
      <c r="AAF379" s="72"/>
      <c r="AAG379" s="72"/>
      <c r="AAH379" s="72"/>
      <c r="AAI379" s="72"/>
      <c r="AAJ379" s="72"/>
      <c r="AAK379" s="72"/>
      <c r="AAL379" s="72"/>
      <c r="AAM379" s="72"/>
      <c r="AAN379" s="72"/>
      <c r="AAO379" s="72"/>
      <c r="AAP379" s="72"/>
      <c r="AAQ379" s="72"/>
      <c r="AAR379" s="72"/>
      <c r="AAS379" s="72"/>
      <c r="AAT379" s="72"/>
      <c r="AAU379" s="72"/>
      <c r="AAV379" s="72"/>
      <c r="AAW379" s="72"/>
      <c r="AAX379" s="72"/>
      <c r="AAY379" s="72"/>
      <c r="AAZ379" s="72"/>
      <c r="ABA379" s="72"/>
      <c r="ABB379" s="72"/>
      <c r="ABC379" s="72"/>
      <c r="ABD379" s="72"/>
      <c r="ABE379" s="72"/>
      <c r="ABF379" s="72"/>
      <c r="ABG379" s="72"/>
      <c r="ABH379" s="72"/>
      <c r="ABI379" s="72"/>
      <c r="ABJ379" s="72"/>
      <c r="ABK379" s="72"/>
      <c r="ABL379" s="72"/>
      <c r="ABM379" s="72"/>
      <c r="ABN379" s="72"/>
      <c r="ABO379" s="72"/>
      <c r="ABP379" s="72"/>
      <c r="ABQ379" s="72"/>
      <c r="ABR379" s="72"/>
      <c r="ABS379" s="72"/>
      <c r="ABT379" s="72"/>
      <c r="ABU379" s="72"/>
      <c r="ABV379" s="72"/>
      <c r="ABW379" s="72"/>
      <c r="ABX379" s="72"/>
      <c r="ABY379" s="72"/>
      <c r="ABZ379" s="72"/>
      <c r="ACA379" s="72"/>
      <c r="ACB379" s="72"/>
      <c r="ACC379" s="72"/>
      <c r="ACD379" s="72"/>
      <c r="ACE379" s="72"/>
      <c r="ACF379" s="72"/>
      <c r="ACG379" s="72"/>
      <c r="ACH379" s="72"/>
      <c r="ACI379" s="72"/>
      <c r="ACJ379" s="72"/>
      <c r="ACK379" s="72"/>
      <c r="ACL379" s="72"/>
      <c r="ACM379" s="72"/>
      <c r="ACN379" s="72"/>
      <c r="ACO379" s="72"/>
      <c r="ACP379" s="72"/>
      <c r="ACQ379" s="72"/>
      <c r="ACR379" s="72"/>
      <c r="ACS379" s="72"/>
      <c r="ACT379" s="72"/>
      <c r="ACU379" s="72"/>
      <c r="ACV379" s="72"/>
      <c r="ACW379" s="72"/>
      <c r="ACX379" s="72"/>
      <c r="ACY379" s="72"/>
      <c r="ACZ379" s="72"/>
      <c r="ADA379" s="72"/>
      <c r="ADB379" s="72"/>
      <c r="ADC379" s="72"/>
      <c r="ADD379" s="72"/>
      <c r="ADE379" s="72"/>
      <c r="ADF379" s="72"/>
      <c r="ADG379" s="72"/>
      <c r="ADH379" s="72"/>
      <c r="ADI379" s="72"/>
      <c r="ADJ379" s="72"/>
      <c r="ADK379" s="72"/>
      <c r="ADL379" s="72"/>
      <c r="ADM379" s="72"/>
      <c r="ADN379" s="72"/>
      <c r="ADO379" s="72"/>
      <c r="ADP379" s="72"/>
      <c r="ADQ379" s="72"/>
      <c r="ADR379" s="72"/>
      <c r="ADS379" s="72"/>
      <c r="ADT379" s="72"/>
      <c r="ADU379" s="72"/>
      <c r="ADV379" s="72"/>
      <c r="ADW379" s="72"/>
      <c r="ADX379" s="72"/>
      <c r="ADY379" s="72"/>
      <c r="ADZ379" s="72"/>
      <c r="AEA379" s="72"/>
      <c r="AEB379" s="72"/>
      <c r="AEC379" s="72"/>
      <c r="AED379" s="72"/>
      <c r="AEE379" s="72"/>
      <c r="AEF379" s="72"/>
      <c r="AEG379" s="72"/>
      <c r="AEH379" s="72"/>
      <c r="AEI379" s="72"/>
      <c r="AEJ379" s="72"/>
      <c r="AEK379" s="72"/>
      <c r="AEL379" s="72"/>
      <c r="AEM379" s="72"/>
      <c r="AEN379" s="72"/>
      <c r="AEO379" s="72"/>
      <c r="AEP379" s="72"/>
      <c r="AEQ379" s="72"/>
      <c r="AER379" s="72"/>
      <c r="AES379" s="72"/>
      <c r="AET379" s="72"/>
      <c r="AEU379" s="72"/>
      <c r="AEV379" s="72"/>
      <c r="AEW379" s="72"/>
      <c r="AEX379" s="72"/>
      <c r="AEY379" s="72"/>
      <c r="AEZ379" s="72"/>
      <c r="AFA379" s="72"/>
      <c r="AFB379" s="72"/>
      <c r="AFC379" s="72"/>
      <c r="AFD379" s="72"/>
      <c r="AFE379" s="72"/>
      <c r="AFF379" s="72"/>
      <c r="AFG379" s="72"/>
      <c r="AFH379" s="72"/>
      <c r="AFI379" s="72"/>
      <c r="AFJ379" s="72"/>
      <c r="AFK379" s="72"/>
      <c r="AFL379" s="72"/>
      <c r="AFM379" s="72"/>
      <c r="AFN379" s="72"/>
      <c r="AFO379" s="72"/>
      <c r="AFP379" s="72"/>
      <c r="AFQ379" s="72"/>
      <c r="AFR379" s="72"/>
      <c r="AFS379" s="72"/>
      <c r="AFT379" s="72"/>
      <c r="AFU379" s="72"/>
      <c r="AFV379" s="72"/>
      <c r="AFW379" s="72"/>
      <c r="AFX379" s="72"/>
      <c r="AFY379" s="72"/>
      <c r="AFZ379" s="72"/>
      <c r="AGA379" s="72"/>
      <c r="AGB379" s="72"/>
      <c r="AGC379" s="72"/>
      <c r="AGD379" s="72"/>
      <c r="AGE379" s="72"/>
      <c r="AGF379" s="72"/>
      <c r="AGG379" s="72"/>
      <c r="AGH379" s="72"/>
      <c r="AGI379" s="72"/>
      <c r="AGJ379" s="72"/>
      <c r="AGK379" s="72"/>
      <c r="AGL379" s="72"/>
      <c r="AGM379" s="72"/>
      <c r="AGN379" s="72"/>
      <c r="AGO379" s="72"/>
      <c r="AGP379" s="72"/>
      <c r="AGQ379" s="72"/>
      <c r="AGR379" s="72"/>
      <c r="AGS379" s="72"/>
      <c r="AGT379" s="72"/>
      <c r="AGU379" s="72"/>
      <c r="AGV379" s="72"/>
      <c r="AGW379" s="72"/>
      <c r="AGX379" s="72"/>
      <c r="AGY379" s="72"/>
      <c r="AGZ379" s="72"/>
      <c r="AHA379" s="72"/>
      <c r="AHB379" s="72"/>
      <c r="AHC379" s="72"/>
      <c r="AHD379" s="72"/>
      <c r="AHE379" s="72"/>
      <c r="AHF379" s="72"/>
      <c r="AHG379" s="72"/>
      <c r="AHH379" s="72"/>
      <c r="AHI379" s="72"/>
      <c r="AHJ379" s="72"/>
      <c r="AHK379" s="72"/>
      <c r="AHL379" s="72"/>
      <c r="AHM379" s="72"/>
      <c r="AHN379" s="72"/>
      <c r="AHO379" s="72"/>
      <c r="AHP379" s="72"/>
      <c r="AHQ379" s="72"/>
      <c r="AHR379" s="72"/>
      <c r="AHS379" s="72"/>
      <c r="AHT379" s="72"/>
      <c r="AHU379" s="72"/>
      <c r="AHV379" s="72"/>
      <c r="AHW379" s="72"/>
      <c r="AHX379" s="72"/>
      <c r="AHY379" s="72"/>
      <c r="AHZ379" s="72"/>
      <c r="AIA379" s="72"/>
      <c r="AIB379" s="72"/>
      <c r="AIC379" s="72"/>
      <c r="AID379" s="72"/>
      <c r="AIE379" s="72"/>
      <c r="AIF379" s="72"/>
      <c r="AIG379" s="72"/>
      <c r="AIH379" s="72"/>
      <c r="AII379" s="72"/>
      <c r="AIJ379" s="72"/>
      <c r="AIK379" s="72"/>
      <c r="AIL379" s="72"/>
      <c r="AIM379" s="72"/>
      <c r="AIN379" s="72"/>
      <c r="AIO379" s="72"/>
      <c r="AIP379" s="72"/>
      <c r="AIQ379" s="72"/>
      <c r="AIR379" s="72"/>
      <c r="AIS379" s="72"/>
      <c r="AIT379" s="72"/>
      <c r="AIU379" s="72"/>
      <c r="AIV379" s="72"/>
      <c r="AIW379" s="72"/>
      <c r="AIX379" s="72"/>
      <c r="AIY379" s="72"/>
      <c r="AIZ379" s="72"/>
      <c r="AJA379" s="72"/>
      <c r="AJB379" s="72"/>
      <c r="AJC379" s="72"/>
      <c r="AJD379" s="72"/>
      <c r="AJE379" s="72"/>
      <c r="AJF379" s="72"/>
      <c r="AJG379" s="72"/>
      <c r="AJH379" s="72"/>
      <c r="AJI379" s="72"/>
      <c r="AJJ379" s="72"/>
      <c r="AJK379" s="72"/>
      <c r="AJL379" s="72"/>
      <c r="AJM379" s="72"/>
      <c r="AJN379" s="72"/>
      <c r="AJO379" s="72"/>
      <c r="AJP379" s="72"/>
      <c r="AJQ379" s="72"/>
      <c r="AJR379" s="72"/>
      <c r="AJS379" s="72"/>
      <c r="AJT379" s="72"/>
      <c r="AJU379" s="72"/>
      <c r="AJV379" s="72"/>
      <c r="AJW379" s="72"/>
      <c r="AJX379" s="72"/>
      <c r="AJY379" s="72"/>
      <c r="AJZ379" s="72"/>
      <c r="AKA379" s="72"/>
      <c r="AKB379" s="72"/>
      <c r="AKC379" s="72"/>
      <c r="AKD379" s="72"/>
      <c r="AKE379" s="72"/>
      <c r="AKF379" s="72"/>
      <c r="AKG379" s="72"/>
      <c r="AKH379" s="72"/>
      <c r="AKI379" s="72"/>
      <c r="AKJ379" s="72"/>
      <c r="AKK379" s="72"/>
      <c r="AKL379" s="72"/>
      <c r="AKM379" s="72"/>
      <c r="AKN379" s="72"/>
      <c r="AKO379" s="72"/>
      <c r="AKP379" s="72"/>
      <c r="AKQ379" s="72"/>
      <c r="AKR379" s="72"/>
      <c r="AKS379" s="72"/>
      <c r="AKT379" s="72"/>
      <c r="AKU379" s="72"/>
      <c r="AKV379" s="72"/>
      <c r="AKW379" s="72"/>
      <c r="AKX379" s="72"/>
      <c r="AKY379" s="72"/>
      <c r="AKZ379" s="72"/>
      <c r="ALA379" s="72"/>
      <c r="ALB379" s="72"/>
      <c r="ALC379" s="72"/>
      <c r="ALD379" s="72"/>
      <c r="ALE379" s="72"/>
      <c r="ALF379" s="72"/>
      <c r="ALG379" s="72"/>
      <c r="ALH379" s="72"/>
      <c r="ALI379" s="72"/>
      <c r="ALJ379" s="72"/>
      <c r="ALK379" s="72"/>
      <c r="ALL379" s="72"/>
      <c r="ALM379" s="72"/>
      <c r="ALN379" s="72"/>
      <c r="ALO379" s="72"/>
      <c r="ALP379" s="72"/>
      <c r="ALQ379" s="72"/>
      <c r="ALR379" s="72"/>
      <c r="ALS379" s="72"/>
      <c r="ALT379" s="72"/>
      <c r="ALU379" s="72"/>
      <c r="ALV379" s="72"/>
      <c r="ALW379" s="72"/>
      <c r="ALX379" s="72"/>
      <c r="ALY379" s="72"/>
      <c r="ALZ379" s="72"/>
      <c r="AMA379" s="72"/>
      <c r="AMB379" s="72"/>
      <c r="AMC379" s="72"/>
      <c r="AMD379" s="72"/>
      <c r="AME379" s="72"/>
      <c r="AMF379" s="72"/>
      <c r="AMG379" s="72"/>
      <c r="AMH379" s="72"/>
      <c r="AMI379" s="72"/>
      <c r="AMJ379" s="72"/>
    </row>
    <row r="380" spans="1:1024">
      <c r="C380" s="49">
        <f t="shared" si="35"/>
        <v>810</v>
      </c>
      <c r="E380" s="51">
        <f t="shared" si="34"/>
        <v>20</v>
      </c>
      <c r="F380" s="39">
        <f t="shared" si="32"/>
        <v>58616</v>
      </c>
      <c r="G380" s="39" t="str">
        <f t="shared" si="33"/>
        <v>2017114</v>
      </c>
      <c r="H380" s="39">
        <v>0</v>
      </c>
      <c r="L380" s="39" t="s">
        <v>270</v>
      </c>
      <c r="M380" s="39">
        <v>2017</v>
      </c>
      <c r="N380" s="39">
        <v>11</v>
      </c>
      <c r="O380" s="39">
        <v>4</v>
      </c>
      <c r="P380" s="39">
        <v>16</v>
      </c>
      <c r="Q380" s="39">
        <v>16</v>
      </c>
      <c r="R380" s="39">
        <v>56</v>
      </c>
      <c r="S380" s="39">
        <v>733</v>
      </c>
      <c r="T380" s="39">
        <v>1</v>
      </c>
      <c r="U380" s="39" t="s">
        <v>1</v>
      </c>
      <c r="V380" s="39" t="s">
        <v>2</v>
      </c>
    </row>
    <row r="381" spans="1:1024">
      <c r="C381" s="49">
        <f t="shared" si="35"/>
        <v>810</v>
      </c>
      <c r="E381" s="51">
        <f t="shared" si="34"/>
        <v>30</v>
      </c>
      <c r="F381" s="39">
        <f t="shared" si="32"/>
        <v>58616</v>
      </c>
      <c r="G381" s="39" t="str">
        <f t="shared" si="33"/>
        <v>2017114</v>
      </c>
      <c r="H381" s="39">
        <v>0</v>
      </c>
      <c r="L381" s="39" t="s">
        <v>270</v>
      </c>
      <c r="M381" s="39">
        <v>2017</v>
      </c>
      <c r="N381" s="39">
        <v>11</v>
      </c>
      <c r="O381" s="39">
        <v>4</v>
      </c>
      <c r="P381" s="39">
        <v>16</v>
      </c>
      <c r="Q381" s="39">
        <v>16</v>
      </c>
      <c r="R381" s="39">
        <v>56</v>
      </c>
      <c r="S381" s="39">
        <v>764</v>
      </c>
      <c r="T381" s="39">
        <v>1</v>
      </c>
      <c r="U381" s="39" t="s">
        <v>1</v>
      </c>
      <c r="V381" s="39" t="s">
        <v>2</v>
      </c>
    </row>
    <row r="382" spans="1:1024">
      <c r="C382" s="49">
        <f t="shared" si="35"/>
        <v>810</v>
      </c>
      <c r="E382" s="51">
        <f t="shared" si="34"/>
        <v>40</v>
      </c>
      <c r="F382" s="39">
        <f t="shared" si="32"/>
        <v>58616</v>
      </c>
      <c r="G382" s="39" t="str">
        <f t="shared" si="33"/>
        <v>2017114</v>
      </c>
      <c r="H382" s="39">
        <v>0</v>
      </c>
      <c r="L382" s="39" t="s">
        <v>270</v>
      </c>
      <c r="M382" s="39">
        <v>2017</v>
      </c>
      <c r="N382" s="39">
        <v>11</v>
      </c>
      <c r="O382" s="39">
        <v>4</v>
      </c>
      <c r="P382" s="39">
        <v>16</v>
      </c>
      <c r="Q382" s="39">
        <v>16</v>
      </c>
      <c r="R382" s="39">
        <v>56</v>
      </c>
      <c r="S382" s="39">
        <v>816</v>
      </c>
      <c r="T382" s="39">
        <v>1</v>
      </c>
      <c r="U382" s="39" t="s">
        <v>1</v>
      </c>
      <c r="V382" s="39" t="s">
        <v>2</v>
      </c>
    </row>
    <row r="383" spans="1:1024">
      <c r="C383" s="49">
        <f t="shared" si="35"/>
        <v>810</v>
      </c>
      <c r="E383" s="51">
        <f t="shared" si="34"/>
        <v>50</v>
      </c>
      <c r="F383" s="39">
        <f t="shared" si="32"/>
        <v>58616</v>
      </c>
      <c r="G383" s="39" t="str">
        <f t="shared" si="33"/>
        <v>2017114</v>
      </c>
      <c r="H383" s="39">
        <v>0</v>
      </c>
      <c r="L383" s="39" t="s">
        <v>270</v>
      </c>
      <c r="M383" s="39">
        <v>2017</v>
      </c>
      <c r="N383" s="39">
        <v>11</v>
      </c>
      <c r="O383" s="39">
        <v>4</v>
      </c>
      <c r="P383" s="39">
        <v>16</v>
      </c>
      <c r="Q383" s="39">
        <v>16</v>
      </c>
      <c r="R383" s="39">
        <v>56</v>
      </c>
      <c r="S383" s="39">
        <v>929</v>
      </c>
      <c r="T383" s="39">
        <v>1</v>
      </c>
      <c r="U383" s="39" t="s">
        <v>1</v>
      </c>
      <c r="V383" s="39" t="s">
        <v>2</v>
      </c>
    </row>
    <row r="384" spans="1:1024">
      <c r="C384" s="49">
        <f t="shared" si="35"/>
        <v>810</v>
      </c>
      <c r="E384" s="51">
        <f t="shared" si="34"/>
        <v>60</v>
      </c>
      <c r="F384" s="39">
        <f t="shared" si="32"/>
        <v>58616</v>
      </c>
      <c r="G384" s="39" t="str">
        <f t="shared" si="33"/>
        <v>2017114</v>
      </c>
      <c r="H384" s="39">
        <v>0</v>
      </c>
      <c r="L384" s="39" t="s">
        <v>270</v>
      </c>
      <c r="M384" s="39">
        <v>2017</v>
      </c>
      <c r="N384" s="39">
        <v>11</v>
      </c>
      <c r="O384" s="39">
        <v>4</v>
      </c>
      <c r="P384" s="39">
        <v>16</v>
      </c>
      <c r="Q384" s="39">
        <v>16</v>
      </c>
      <c r="R384" s="39">
        <v>56</v>
      </c>
      <c r="S384" s="39">
        <v>967</v>
      </c>
      <c r="T384" s="39">
        <v>1</v>
      </c>
      <c r="U384" s="39" t="s">
        <v>1</v>
      </c>
      <c r="V384" s="39" t="s">
        <v>2</v>
      </c>
    </row>
    <row r="385" spans="1:1024">
      <c r="C385" s="49">
        <f t="shared" si="35"/>
        <v>810</v>
      </c>
      <c r="E385" s="51">
        <f t="shared" si="34"/>
        <v>70</v>
      </c>
      <c r="F385" s="39">
        <f t="shared" ref="F385:F448" si="36">R385+(Q385*60)+(P385*3600)</f>
        <v>58616</v>
      </c>
      <c r="G385" s="39" t="str">
        <f t="shared" ref="G385:G448" si="37">CONCATENATE(M385,N385,O385)</f>
        <v>2017114</v>
      </c>
      <c r="H385" s="39">
        <v>0</v>
      </c>
      <c r="L385" s="39" t="s">
        <v>270</v>
      </c>
      <c r="M385" s="39">
        <v>2017</v>
      </c>
      <c r="N385" s="39">
        <v>11</v>
      </c>
      <c r="O385" s="39">
        <v>4</v>
      </c>
      <c r="P385" s="39">
        <v>16</v>
      </c>
      <c r="Q385" s="39">
        <v>16</v>
      </c>
      <c r="R385" s="39">
        <v>56</v>
      </c>
      <c r="S385" s="39">
        <v>989</v>
      </c>
      <c r="T385" s="39">
        <v>1</v>
      </c>
      <c r="U385" s="39" t="s">
        <v>1</v>
      </c>
      <c r="V385" s="39" t="s">
        <v>2</v>
      </c>
    </row>
    <row r="386" spans="1:1024">
      <c r="C386" s="49">
        <f t="shared" si="35"/>
        <v>820</v>
      </c>
      <c r="E386" s="51">
        <f t="shared" ref="E386:E449" si="38">IF(C385=C386,IF(AND(L386&lt;&gt;"M",L386&lt;&gt;"m-up"),E385+10,E385),10)</f>
        <v>10</v>
      </c>
      <c r="F386" s="39">
        <f t="shared" si="36"/>
        <v>58617</v>
      </c>
      <c r="G386" s="39" t="str">
        <f t="shared" si="37"/>
        <v>2017114</v>
      </c>
      <c r="H386" s="39">
        <v>0</v>
      </c>
      <c r="L386" s="39" t="s">
        <v>87</v>
      </c>
      <c r="M386" s="39">
        <v>2017</v>
      </c>
      <c r="N386" s="39">
        <v>11</v>
      </c>
      <c r="O386" s="39">
        <v>4</v>
      </c>
      <c r="P386" s="39">
        <v>16</v>
      </c>
      <c r="Q386" s="39">
        <v>16</v>
      </c>
      <c r="R386" s="39">
        <v>57</v>
      </c>
      <c r="S386" s="39">
        <v>12</v>
      </c>
      <c r="T386" s="39">
        <v>1</v>
      </c>
      <c r="U386" s="39" t="s">
        <v>1</v>
      </c>
      <c r="V386" s="39" t="s">
        <v>2</v>
      </c>
    </row>
    <row r="387" spans="1:1024">
      <c r="C387" s="49">
        <f t="shared" si="35"/>
        <v>820</v>
      </c>
      <c r="E387" s="51">
        <f t="shared" si="38"/>
        <v>20</v>
      </c>
      <c r="F387" s="39">
        <f t="shared" si="36"/>
        <v>58617</v>
      </c>
      <c r="G387" s="39" t="str">
        <f t="shared" si="37"/>
        <v>2017114</v>
      </c>
      <c r="H387" s="39">
        <v>0</v>
      </c>
      <c r="L387" s="39" t="s">
        <v>87</v>
      </c>
      <c r="M387" s="39">
        <v>2017</v>
      </c>
      <c r="N387" s="39">
        <v>11</v>
      </c>
      <c r="O387" s="39">
        <v>4</v>
      </c>
      <c r="P387" s="39">
        <v>16</v>
      </c>
      <c r="Q387" s="39">
        <v>16</v>
      </c>
      <c r="R387" s="39">
        <v>57</v>
      </c>
      <c r="S387" s="39">
        <v>38</v>
      </c>
      <c r="T387" s="39">
        <v>1</v>
      </c>
      <c r="U387" s="39" t="s">
        <v>1</v>
      </c>
      <c r="V387" s="39" t="s">
        <v>2</v>
      </c>
    </row>
    <row r="388" spans="1:1024">
      <c r="A388" s="69"/>
      <c r="B388" s="69"/>
      <c r="C388" s="49">
        <f t="shared" si="35"/>
        <v>830</v>
      </c>
      <c r="D388" s="70"/>
      <c r="E388" s="51">
        <f t="shared" si="38"/>
        <v>10</v>
      </c>
      <c r="F388" s="71">
        <f t="shared" si="36"/>
        <v>58662</v>
      </c>
      <c r="G388" s="71" t="str">
        <f t="shared" si="37"/>
        <v>2017114</v>
      </c>
      <c r="H388" s="71">
        <v>11</v>
      </c>
      <c r="I388" s="71"/>
      <c r="J388" s="71"/>
      <c r="K388" s="71"/>
      <c r="L388" s="71" t="s">
        <v>0</v>
      </c>
      <c r="M388" s="71">
        <v>2017</v>
      </c>
      <c r="N388" s="71">
        <v>11</v>
      </c>
      <c r="O388" s="71">
        <v>4</v>
      </c>
      <c r="P388" s="71">
        <v>16</v>
      </c>
      <c r="Q388" s="71">
        <v>17</v>
      </c>
      <c r="R388" s="71">
        <v>42</v>
      </c>
      <c r="S388" s="71">
        <v>837</v>
      </c>
      <c r="T388" s="71">
        <v>1</v>
      </c>
      <c r="U388" s="71" t="s">
        <v>1</v>
      </c>
      <c r="V388" s="71" t="s">
        <v>2</v>
      </c>
      <c r="W388" s="71"/>
      <c r="X388" s="72"/>
      <c r="WK388" s="72"/>
      <c r="WL388" s="72"/>
      <c r="WM388" s="72"/>
      <c r="WN388" s="72"/>
      <c r="WO388" s="72"/>
      <c r="WP388" s="72"/>
      <c r="WQ388" s="72"/>
      <c r="WR388" s="72"/>
      <c r="WS388" s="72"/>
      <c r="WT388" s="72"/>
      <c r="WU388" s="72"/>
      <c r="WV388" s="72"/>
      <c r="WW388" s="72"/>
      <c r="WX388" s="72"/>
      <c r="WY388" s="72"/>
      <c r="WZ388" s="72"/>
      <c r="XA388" s="72"/>
      <c r="XB388" s="72"/>
      <c r="XC388" s="72"/>
      <c r="XD388" s="72"/>
      <c r="XE388" s="72"/>
      <c r="XF388" s="72"/>
      <c r="XG388" s="72"/>
      <c r="XH388" s="72"/>
      <c r="XI388" s="72"/>
      <c r="XJ388" s="72"/>
      <c r="XK388" s="72"/>
      <c r="XL388" s="72"/>
      <c r="XM388" s="72"/>
      <c r="XN388" s="72"/>
      <c r="XO388" s="72"/>
      <c r="XP388" s="72"/>
      <c r="XQ388" s="72"/>
      <c r="XR388" s="72"/>
      <c r="XS388" s="72"/>
      <c r="XT388" s="72"/>
      <c r="XU388" s="72"/>
      <c r="XV388" s="72"/>
      <c r="XW388" s="72"/>
      <c r="XX388" s="72"/>
      <c r="XY388" s="72"/>
      <c r="XZ388" s="72"/>
      <c r="YA388" s="72"/>
      <c r="YB388" s="72"/>
      <c r="YC388" s="72"/>
      <c r="YD388" s="72"/>
      <c r="YE388" s="72"/>
      <c r="YF388" s="72"/>
      <c r="YG388" s="72"/>
      <c r="YH388" s="72"/>
      <c r="YI388" s="72"/>
      <c r="YJ388" s="72"/>
      <c r="YK388" s="72"/>
      <c r="YL388" s="72"/>
      <c r="YM388" s="72"/>
      <c r="YN388" s="72"/>
      <c r="YO388" s="72"/>
      <c r="YP388" s="72"/>
      <c r="YQ388" s="72"/>
      <c r="YR388" s="72"/>
      <c r="YS388" s="72"/>
      <c r="YT388" s="72"/>
      <c r="YU388" s="72"/>
      <c r="YV388" s="72"/>
      <c r="YW388" s="72"/>
      <c r="YX388" s="72"/>
      <c r="YY388" s="72"/>
      <c r="YZ388" s="72"/>
      <c r="ZA388" s="72"/>
      <c r="ZB388" s="72"/>
      <c r="ZC388" s="72"/>
      <c r="ZD388" s="72"/>
      <c r="ZE388" s="72"/>
      <c r="ZF388" s="72"/>
      <c r="ZG388" s="72"/>
      <c r="ZH388" s="72"/>
      <c r="ZI388" s="72"/>
      <c r="ZJ388" s="72"/>
      <c r="ZK388" s="72"/>
      <c r="ZL388" s="72"/>
      <c r="ZM388" s="72"/>
      <c r="ZN388" s="72"/>
      <c r="ZO388" s="72"/>
      <c r="ZP388" s="72"/>
      <c r="ZQ388" s="72"/>
      <c r="ZR388" s="72"/>
      <c r="ZS388" s="72"/>
      <c r="ZT388" s="72"/>
      <c r="ZU388" s="72"/>
      <c r="ZV388" s="72"/>
      <c r="ZW388" s="72"/>
      <c r="ZX388" s="72"/>
      <c r="ZY388" s="72"/>
      <c r="ZZ388" s="72"/>
      <c r="AAA388" s="72"/>
      <c r="AAB388" s="72"/>
      <c r="AAC388" s="72"/>
      <c r="AAD388" s="72"/>
      <c r="AAE388" s="72"/>
      <c r="AAF388" s="72"/>
      <c r="AAG388" s="72"/>
      <c r="AAH388" s="72"/>
      <c r="AAI388" s="72"/>
      <c r="AAJ388" s="72"/>
      <c r="AAK388" s="72"/>
      <c r="AAL388" s="72"/>
      <c r="AAM388" s="72"/>
      <c r="AAN388" s="72"/>
      <c r="AAO388" s="72"/>
      <c r="AAP388" s="72"/>
      <c r="AAQ388" s="72"/>
      <c r="AAR388" s="72"/>
      <c r="AAS388" s="72"/>
      <c r="AAT388" s="72"/>
      <c r="AAU388" s="72"/>
      <c r="AAV388" s="72"/>
      <c r="AAW388" s="72"/>
      <c r="AAX388" s="72"/>
      <c r="AAY388" s="72"/>
      <c r="AAZ388" s="72"/>
      <c r="ABA388" s="72"/>
      <c r="ABB388" s="72"/>
      <c r="ABC388" s="72"/>
      <c r="ABD388" s="72"/>
      <c r="ABE388" s="72"/>
      <c r="ABF388" s="72"/>
      <c r="ABG388" s="72"/>
      <c r="ABH388" s="72"/>
      <c r="ABI388" s="72"/>
      <c r="ABJ388" s="72"/>
      <c r="ABK388" s="72"/>
      <c r="ABL388" s="72"/>
      <c r="ABM388" s="72"/>
      <c r="ABN388" s="72"/>
      <c r="ABO388" s="72"/>
      <c r="ABP388" s="72"/>
      <c r="ABQ388" s="72"/>
      <c r="ABR388" s="72"/>
      <c r="ABS388" s="72"/>
      <c r="ABT388" s="72"/>
      <c r="ABU388" s="72"/>
      <c r="ABV388" s="72"/>
      <c r="ABW388" s="72"/>
      <c r="ABX388" s="72"/>
      <c r="ABY388" s="72"/>
      <c r="ABZ388" s="72"/>
      <c r="ACA388" s="72"/>
      <c r="ACB388" s="72"/>
      <c r="ACC388" s="72"/>
      <c r="ACD388" s="72"/>
      <c r="ACE388" s="72"/>
      <c r="ACF388" s="72"/>
      <c r="ACG388" s="72"/>
      <c r="ACH388" s="72"/>
      <c r="ACI388" s="72"/>
      <c r="ACJ388" s="72"/>
      <c r="ACK388" s="72"/>
      <c r="ACL388" s="72"/>
      <c r="ACM388" s="72"/>
      <c r="ACN388" s="72"/>
      <c r="ACO388" s="72"/>
      <c r="ACP388" s="72"/>
      <c r="ACQ388" s="72"/>
      <c r="ACR388" s="72"/>
      <c r="ACS388" s="72"/>
      <c r="ACT388" s="72"/>
      <c r="ACU388" s="72"/>
      <c r="ACV388" s="72"/>
      <c r="ACW388" s="72"/>
      <c r="ACX388" s="72"/>
      <c r="ACY388" s="72"/>
      <c r="ACZ388" s="72"/>
      <c r="ADA388" s="72"/>
      <c r="ADB388" s="72"/>
      <c r="ADC388" s="72"/>
      <c r="ADD388" s="72"/>
      <c r="ADE388" s="72"/>
      <c r="ADF388" s="72"/>
      <c r="ADG388" s="72"/>
      <c r="ADH388" s="72"/>
      <c r="ADI388" s="72"/>
      <c r="ADJ388" s="72"/>
      <c r="ADK388" s="72"/>
      <c r="ADL388" s="72"/>
      <c r="ADM388" s="72"/>
      <c r="ADN388" s="72"/>
      <c r="ADO388" s="72"/>
      <c r="ADP388" s="72"/>
      <c r="ADQ388" s="72"/>
      <c r="ADR388" s="72"/>
      <c r="ADS388" s="72"/>
      <c r="ADT388" s="72"/>
      <c r="ADU388" s="72"/>
      <c r="ADV388" s="72"/>
      <c r="ADW388" s="72"/>
      <c r="ADX388" s="72"/>
      <c r="ADY388" s="72"/>
      <c r="ADZ388" s="72"/>
      <c r="AEA388" s="72"/>
      <c r="AEB388" s="72"/>
      <c r="AEC388" s="72"/>
      <c r="AED388" s="72"/>
      <c r="AEE388" s="72"/>
      <c r="AEF388" s="72"/>
      <c r="AEG388" s="72"/>
      <c r="AEH388" s="72"/>
      <c r="AEI388" s="72"/>
      <c r="AEJ388" s="72"/>
      <c r="AEK388" s="72"/>
      <c r="AEL388" s="72"/>
      <c r="AEM388" s="72"/>
      <c r="AEN388" s="72"/>
      <c r="AEO388" s="72"/>
      <c r="AEP388" s="72"/>
      <c r="AEQ388" s="72"/>
      <c r="AER388" s="72"/>
      <c r="AES388" s="72"/>
      <c r="AET388" s="72"/>
      <c r="AEU388" s="72"/>
      <c r="AEV388" s="72"/>
      <c r="AEW388" s="72"/>
      <c r="AEX388" s="72"/>
      <c r="AEY388" s="72"/>
      <c r="AEZ388" s="72"/>
      <c r="AFA388" s="72"/>
      <c r="AFB388" s="72"/>
      <c r="AFC388" s="72"/>
      <c r="AFD388" s="72"/>
      <c r="AFE388" s="72"/>
      <c r="AFF388" s="72"/>
      <c r="AFG388" s="72"/>
      <c r="AFH388" s="72"/>
      <c r="AFI388" s="72"/>
      <c r="AFJ388" s="72"/>
      <c r="AFK388" s="72"/>
      <c r="AFL388" s="72"/>
      <c r="AFM388" s="72"/>
      <c r="AFN388" s="72"/>
      <c r="AFO388" s="72"/>
      <c r="AFP388" s="72"/>
      <c r="AFQ388" s="72"/>
      <c r="AFR388" s="72"/>
      <c r="AFS388" s="72"/>
      <c r="AFT388" s="72"/>
      <c r="AFU388" s="72"/>
      <c r="AFV388" s="72"/>
      <c r="AFW388" s="72"/>
      <c r="AFX388" s="72"/>
      <c r="AFY388" s="72"/>
      <c r="AFZ388" s="72"/>
      <c r="AGA388" s="72"/>
      <c r="AGB388" s="72"/>
      <c r="AGC388" s="72"/>
      <c r="AGD388" s="72"/>
      <c r="AGE388" s="72"/>
      <c r="AGF388" s="72"/>
      <c r="AGG388" s="72"/>
      <c r="AGH388" s="72"/>
      <c r="AGI388" s="72"/>
      <c r="AGJ388" s="72"/>
      <c r="AGK388" s="72"/>
      <c r="AGL388" s="72"/>
      <c r="AGM388" s="72"/>
      <c r="AGN388" s="72"/>
      <c r="AGO388" s="72"/>
      <c r="AGP388" s="72"/>
      <c r="AGQ388" s="72"/>
      <c r="AGR388" s="72"/>
      <c r="AGS388" s="72"/>
      <c r="AGT388" s="72"/>
      <c r="AGU388" s="72"/>
      <c r="AGV388" s="72"/>
      <c r="AGW388" s="72"/>
      <c r="AGX388" s="72"/>
      <c r="AGY388" s="72"/>
      <c r="AGZ388" s="72"/>
      <c r="AHA388" s="72"/>
      <c r="AHB388" s="72"/>
      <c r="AHC388" s="72"/>
      <c r="AHD388" s="72"/>
      <c r="AHE388" s="72"/>
      <c r="AHF388" s="72"/>
      <c r="AHG388" s="72"/>
      <c r="AHH388" s="72"/>
      <c r="AHI388" s="72"/>
      <c r="AHJ388" s="72"/>
      <c r="AHK388" s="72"/>
      <c r="AHL388" s="72"/>
      <c r="AHM388" s="72"/>
      <c r="AHN388" s="72"/>
      <c r="AHO388" s="72"/>
      <c r="AHP388" s="72"/>
      <c r="AHQ388" s="72"/>
      <c r="AHR388" s="72"/>
      <c r="AHS388" s="72"/>
      <c r="AHT388" s="72"/>
      <c r="AHU388" s="72"/>
      <c r="AHV388" s="72"/>
      <c r="AHW388" s="72"/>
      <c r="AHX388" s="72"/>
      <c r="AHY388" s="72"/>
      <c r="AHZ388" s="72"/>
      <c r="AIA388" s="72"/>
      <c r="AIB388" s="72"/>
      <c r="AIC388" s="72"/>
      <c r="AID388" s="72"/>
      <c r="AIE388" s="72"/>
      <c r="AIF388" s="72"/>
      <c r="AIG388" s="72"/>
      <c r="AIH388" s="72"/>
      <c r="AII388" s="72"/>
      <c r="AIJ388" s="72"/>
      <c r="AIK388" s="72"/>
      <c r="AIL388" s="72"/>
      <c r="AIM388" s="72"/>
      <c r="AIN388" s="72"/>
      <c r="AIO388" s="72"/>
      <c r="AIP388" s="72"/>
      <c r="AIQ388" s="72"/>
      <c r="AIR388" s="72"/>
      <c r="AIS388" s="72"/>
      <c r="AIT388" s="72"/>
      <c r="AIU388" s="72"/>
      <c r="AIV388" s="72"/>
      <c r="AIW388" s="72"/>
      <c r="AIX388" s="72"/>
      <c r="AIY388" s="72"/>
      <c r="AIZ388" s="72"/>
      <c r="AJA388" s="72"/>
      <c r="AJB388" s="72"/>
      <c r="AJC388" s="72"/>
      <c r="AJD388" s="72"/>
      <c r="AJE388" s="72"/>
      <c r="AJF388" s="72"/>
      <c r="AJG388" s="72"/>
      <c r="AJH388" s="72"/>
      <c r="AJI388" s="72"/>
      <c r="AJJ388" s="72"/>
      <c r="AJK388" s="72"/>
      <c r="AJL388" s="72"/>
      <c r="AJM388" s="72"/>
      <c r="AJN388" s="72"/>
      <c r="AJO388" s="72"/>
      <c r="AJP388" s="72"/>
      <c r="AJQ388" s="72"/>
      <c r="AJR388" s="72"/>
      <c r="AJS388" s="72"/>
      <c r="AJT388" s="72"/>
      <c r="AJU388" s="72"/>
      <c r="AJV388" s="72"/>
      <c r="AJW388" s="72"/>
      <c r="AJX388" s="72"/>
      <c r="AJY388" s="72"/>
      <c r="AJZ388" s="72"/>
      <c r="AKA388" s="72"/>
      <c r="AKB388" s="72"/>
      <c r="AKC388" s="72"/>
      <c r="AKD388" s="72"/>
      <c r="AKE388" s="72"/>
      <c r="AKF388" s="72"/>
      <c r="AKG388" s="72"/>
      <c r="AKH388" s="72"/>
      <c r="AKI388" s="72"/>
      <c r="AKJ388" s="72"/>
      <c r="AKK388" s="72"/>
      <c r="AKL388" s="72"/>
      <c r="AKM388" s="72"/>
      <c r="AKN388" s="72"/>
      <c r="AKO388" s="72"/>
      <c r="AKP388" s="72"/>
      <c r="AKQ388" s="72"/>
      <c r="AKR388" s="72"/>
      <c r="AKS388" s="72"/>
      <c r="AKT388" s="72"/>
      <c r="AKU388" s="72"/>
      <c r="AKV388" s="72"/>
      <c r="AKW388" s="72"/>
      <c r="AKX388" s="72"/>
      <c r="AKY388" s="72"/>
      <c r="AKZ388" s="72"/>
      <c r="ALA388" s="72"/>
      <c r="ALB388" s="72"/>
      <c r="ALC388" s="72"/>
      <c r="ALD388" s="72"/>
      <c r="ALE388" s="72"/>
      <c r="ALF388" s="72"/>
      <c r="ALG388" s="72"/>
      <c r="ALH388" s="72"/>
      <c r="ALI388" s="72"/>
      <c r="ALJ388" s="72"/>
      <c r="ALK388" s="72"/>
      <c r="ALL388" s="72"/>
      <c r="ALM388" s="72"/>
      <c r="ALN388" s="72"/>
      <c r="ALO388" s="72"/>
      <c r="ALP388" s="72"/>
      <c r="ALQ388" s="72"/>
      <c r="ALR388" s="72"/>
      <c r="ALS388" s="72"/>
      <c r="ALT388" s="72"/>
      <c r="ALU388" s="72"/>
      <c r="ALV388" s="72"/>
      <c r="ALW388" s="72"/>
      <c r="ALX388" s="72"/>
      <c r="ALY388" s="72"/>
      <c r="ALZ388" s="72"/>
      <c r="AMA388" s="72"/>
      <c r="AMB388" s="72"/>
      <c r="AMC388" s="72"/>
      <c r="AMD388" s="72"/>
      <c r="AME388" s="72"/>
      <c r="AMF388" s="72"/>
      <c r="AMG388" s="72"/>
      <c r="AMH388" s="72"/>
      <c r="AMI388" s="72"/>
      <c r="AMJ388" s="72"/>
    </row>
    <row r="389" spans="1:1024">
      <c r="A389" s="69"/>
      <c r="B389" s="69"/>
      <c r="C389" s="49">
        <f t="shared" si="35"/>
        <v>840</v>
      </c>
      <c r="D389" s="70"/>
      <c r="E389" s="51">
        <f t="shared" si="38"/>
        <v>10</v>
      </c>
      <c r="F389" s="71">
        <f t="shared" si="36"/>
        <v>58804</v>
      </c>
      <c r="G389" s="71" t="str">
        <f t="shared" si="37"/>
        <v>2017114</v>
      </c>
      <c r="H389" s="71">
        <v>19</v>
      </c>
      <c r="I389" s="71"/>
      <c r="J389" s="71"/>
      <c r="K389" s="71"/>
      <c r="L389" s="71" t="s">
        <v>0</v>
      </c>
      <c r="M389" s="71">
        <v>2017</v>
      </c>
      <c r="N389" s="71">
        <v>11</v>
      </c>
      <c r="O389" s="71">
        <v>4</v>
      </c>
      <c r="P389" s="71">
        <v>16</v>
      </c>
      <c r="Q389" s="71">
        <v>20</v>
      </c>
      <c r="R389" s="71">
        <v>4</v>
      </c>
      <c r="S389" s="71">
        <v>826</v>
      </c>
      <c r="T389" s="71">
        <v>1</v>
      </c>
      <c r="U389" s="71" t="s">
        <v>1</v>
      </c>
      <c r="V389" s="71" t="s">
        <v>2</v>
      </c>
      <c r="W389" s="71"/>
      <c r="X389" s="72"/>
      <c r="WK389" s="72"/>
      <c r="WL389" s="72"/>
      <c r="WM389" s="72"/>
      <c r="WN389" s="72"/>
      <c r="WO389" s="72"/>
      <c r="WP389" s="72"/>
      <c r="WQ389" s="72"/>
      <c r="WR389" s="72"/>
      <c r="WS389" s="72"/>
      <c r="WT389" s="72"/>
      <c r="WU389" s="72"/>
      <c r="WV389" s="72"/>
      <c r="WW389" s="72"/>
      <c r="WX389" s="72"/>
      <c r="WY389" s="72"/>
      <c r="WZ389" s="72"/>
      <c r="XA389" s="72"/>
      <c r="XB389" s="72"/>
      <c r="XC389" s="72"/>
      <c r="XD389" s="72"/>
      <c r="XE389" s="72"/>
      <c r="XF389" s="72"/>
      <c r="XG389" s="72"/>
      <c r="XH389" s="72"/>
      <c r="XI389" s="72"/>
      <c r="XJ389" s="72"/>
      <c r="XK389" s="72"/>
      <c r="XL389" s="72"/>
      <c r="XM389" s="72"/>
      <c r="XN389" s="72"/>
      <c r="XO389" s="72"/>
      <c r="XP389" s="72"/>
      <c r="XQ389" s="72"/>
      <c r="XR389" s="72"/>
      <c r="XS389" s="72"/>
      <c r="XT389" s="72"/>
      <c r="XU389" s="72"/>
      <c r="XV389" s="72"/>
      <c r="XW389" s="72"/>
      <c r="XX389" s="72"/>
      <c r="XY389" s="72"/>
      <c r="XZ389" s="72"/>
      <c r="YA389" s="72"/>
      <c r="YB389" s="72"/>
      <c r="YC389" s="72"/>
      <c r="YD389" s="72"/>
      <c r="YE389" s="72"/>
      <c r="YF389" s="72"/>
      <c r="YG389" s="72"/>
      <c r="YH389" s="72"/>
      <c r="YI389" s="72"/>
      <c r="YJ389" s="72"/>
      <c r="YK389" s="72"/>
      <c r="YL389" s="72"/>
      <c r="YM389" s="72"/>
      <c r="YN389" s="72"/>
      <c r="YO389" s="72"/>
      <c r="YP389" s="72"/>
      <c r="YQ389" s="72"/>
      <c r="YR389" s="72"/>
      <c r="YS389" s="72"/>
      <c r="YT389" s="72"/>
      <c r="YU389" s="72"/>
      <c r="YV389" s="72"/>
      <c r="YW389" s="72"/>
      <c r="YX389" s="72"/>
      <c r="YY389" s="72"/>
      <c r="YZ389" s="72"/>
      <c r="ZA389" s="72"/>
      <c r="ZB389" s="72"/>
      <c r="ZC389" s="72"/>
      <c r="ZD389" s="72"/>
      <c r="ZE389" s="72"/>
      <c r="ZF389" s="72"/>
      <c r="ZG389" s="72"/>
      <c r="ZH389" s="72"/>
      <c r="ZI389" s="72"/>
      <c r="ZJ389" s="72"/>
      <c r="ZK389" s="72"/>
      <c r="ZL389" s="72"/>
      <c r="ZM389" s="72"/>
      <c r="ZN389" s="72"/>
      <c r="ZO389" s="72"/>
      <c r="ZP389" s="72"/>
      <c r="ZQ389" s="72"/>
      <c r="ZR389" s="72"/>
      <c r="ZS389" s="72"/>
      <c r="ZT389" s="72"/>
      <c r="ZU389" s="72"/>
      <c r="ZV389" s="72"/>
      <c r="ZW389" s="72"/>
      <c r="ZX389" s="72"/>
      <c r="ZY389" s="72"/>
      <c r="ZZ389" s="72"/>
      <c r="AAA389" s="72"/>
      <c r="AAB389" s="72"/>
      <c r="AAC389" s="72"/>
      <c r="AAD389" s="72"/>
      <c r="AAE389" s="72"/>
      <c r="AAF389" s="72"/>
      <c r="AAG389" s="72"/>
      <c r="AAH389" s="72"/>
      <c r="AAI389" s="72"/>
      <c r="AAJ389" s="72"/>
      <c r="AAK389" s="72"/>
      <c r="AAL389" s="72"/>
      <c r="AAM389" s="72"/>
      <c r="AAN389" s="72"/>
      <c r="AAO389" s="72"/>
      <c r="AAP389" s="72"/>
      <c r="AAQ389" s="72"/>
      <c r="AAR389" s="72"/>
      <c r="AAS389" s="72"/>
      <c r="AAT389" s="72"/>
      <c r="AAU389" s="72"/>
      <c r="AAV389" s="72"/>
      <c r="AAW389" s="72"/>
      <c r="AAX389" s="72"/>
      <c r="AAY389" s="72"/>
      <c r="AAZ389" s="72"/>
      <c r="ABA389" s="72"/>
      <c r="ABB389" s="72"/>
      <c r="ABC389" s="72"/>
      <c r="ABD389" s="72"/>
      <c r="ABE389" s="72"/>
      <c r="ABF389" s="72"/>
      <c r="ABG389" s="72"/>
      <c r="ABH389" s="72"/>
      <c r="ABI389" s="72"/>
      <c r="ABJ389" s="72"/>
      <c r="ABK389" s="72"/>
      <c r="ABL389" s="72"/>
      <c r="ABM389" s="72"/>
      <c r="ABN389" s="72"/>
      <c r="ABO389" s="72"/>
      <c r="ABP389" s="72"/>
      <c r="ABQ389" s="72"/>
      <c r="ABR389" s="72"/>
      <c r="ABS389" s="72"/>
      <c r="ABT389" s="72"/>
      <c r="ABU389" s="72"/>
      <c r="ABV389" s="72"/>
      <c r="ABW389" s="72"/>
      <c r="ABX389" s="72"/>
      <c r="ABY389" s="72"/>
      <c r="ABZ389" s="72"/>
      <c r="ACA389" s="72"/>
      <c r="ACB389" s="72"/>
      <c r="ACC389" s="72"/>
      <c r="ACD389" s="72"/>
      <c r="ACE389" s="72"/>
      <c r="ACF389" s="72"/>
      <c r="ACG389" s="72"/>
      <c r="ACH389" s="72"/>
      <c r="ACI389" s="72"/>
      <c r="ACJ389" s="72"/>
      <c r="ACK389" s="72"/>
      <c r="ACL389" s="72"/>
      <c r="ACM389" s="72"/>
      <c r="ACN389" s="72"/>
      <c r="ACO389" s="72"/>
      <c r="ACP389" s="72"/>
      <c r="ACQ389" s="72"/>
      <c r="ACR389" s="72"/>
      <c r="ACS389" s="72"/>
      <c r="ACT389" s="72"/>
      <c r="ACU389" s="72"/>
      <c r="ACV389" s="72"/>
      <c r="ACW389" s="72"/>
      <c r="ACX389" s="72"/>
      <c r="ACY389" s="72"/>
      <c r="ACZ389" s="72"/>
      <c r="ADA389" s="72"/>
      <c r="ADB389" s="72"/>
      <c r="ADC389" s="72"/>
      <c r="ADD389" s="72"/>
      <c r="ADE389" s="72"/>
      <c r="ADF389" s="72"/>
      <c r="ADG389" s="72"/>
      <c r="ADH389" s="72"/>
      <c r="ADI389" s="72"/>
      <c r="ADJ389" s="72"/>
      <c r="ADK389" s="72"/>
      <c r="ADL389" s="72"/>
      <c r="ADM389" s="72"/>
      <c r="ADN389" s="72"/>
      <c r="ADO389" s="72"/>
      <c r="ADP389" s="72"/>
      <c r="ADQ389" s="72"/>
      <c r="ADR389" s="72"/>
      <c r="ADS389" s="72"/>
      <c r="ADT389" s="72"/>
      <c r="ADU389" s="72"/>
      <c r="ADV389" s="72"/>
      <c r="ADW389" s="72"/>
      <c r="ADX389" s="72"/>
      <c r="ADY389" s="72"/>
      <c r="ADZ389" s="72"/>
      <c r="AEA389" s="72"/>
      <c r="AEB389" s="72"/>
      <c r="AEC389" s="72"/>
      <c r="AED389" s="72"/>
      <c r="AEE389" s="72"/>
      <c r="AEF389" s="72"/>
      <c r="AEG389" s="72"/>
      <c r="AEH389" s="72"/>
      <c r="AEI389" s="72"/>
      <c r="AEJ389" s="72"/>
      <c r="AEK389" s="72"/>
      <c r="AEL389" s="72"/>
      <c r="AEM389" s="72"/>
      <c r="AEN389" s="72"/>
      <c r="AEO389" s="72"/>
      <c r="AEP389" s="72"/>
      <c r="AEQ389" s="72"/>
      <c r="AER389" s="72"/>
      <c r="AES389" s="72"/>
      <c r="AET389" s="72"/>
      <c r="AEU389" s="72"/>
      <c r="AEV389" s="72"/>
      <c r="AEW389" s="72"/>
      <c r="AEX389" s="72"/>
      <c r="AEY389" s="72"/>
      <c r="AEZ389" s="72"/>
      <c r="AFA389" s="72"/>
      <c r="AFB389" s="72"/>
      <c r="AFC389" s="72"/>
      <c r="AFD389" s="72"/>
      <c r="AFE389" s="72"/>
      <c r="AFF389" s="72"/>
      <c r="AFG389" s="72"/>
      <c r="AFH389" s="72"/>
      <c r="AFI389" s="72"/>
      <c r="AFJ389" s="72"/>
      <c r="AFK389" s="72"/>
      <c r="AFL389" s="72"/>
      <c r="AFM389" s="72"/>
      <c r="AFN389" s="72"/>
      <c r="AFO389" s="72"/>
      <c r="AFP389" s="72"/>
      <c r="AFQ389" s="72"/>
      <c r="AFR389" s="72"/>
      <c r="AFS389" s="72"/>
      <c r="AFT389" s="72"/>
      <c r="AFU389" s="72"/>
      <c r="AFV389" s="72"/>
      <c r="AFW389" s="72"/>
      <c r="AFX389" s="72"/>
      <c r="AFY389" s="72"/>
      <c r="AFZ389" s="72"/>
      <c r="AGA389" s="72"/>
      <c r="AGB389" s="72"/>
      <c r="AGC389" s="72"/>
      <c r="AGD389" s="72"/>
      <c r="AGE389" s="72"/>
      <c r="AGF389" s="72"/>
      <c r="AGG389" s="72"/>
      <c r="AGH389" s="72"/>
      <c r="AGI389" s="72"/>
      <c r="AGJ389" s="72"/>
      <c r="AGK389" s="72"/>
      <c r="AGL389" s="72"/>
      <c r="AGM389" s="72"/>
      <c r="AGN389" s="72"/>
      <c r="AGO389" s="72"/>
      <c r="AGP389" s="72"/>
      <c r="AGQ389" s="72"/>
      <c r="AGR389" s="72"/>
      <c r="AGS389" s="72"/>
      <c r="AGT389" s="72"/>
      <c r="AGU389" s="72"/>
      <c r="AGV389" s="72"/>
      <c r="AGW389" s="72"/>
      <c r="AGX389" s="72"/>
      <c r="AGY389" s="72"/>
      <c r="AGZ389" s="72"/>
      <c r="AHA389" s="72"/>
      <c r="AHB389" s="72"/>
      <c r="AHC389" s="72"/>
      <c r="AHD389" s="72"/>
      <c r="AHE389" s="72"/>
      <c r="AHF389" s="72"/>
      <c r="AHG389" s="72"/>
      <c r="AHH389" s="72"/>
      <c r="AHI389" s="72"/>
      <c r="AHJ389" s="72"/>
      <c r="AHK389" s="72"/>
      <c r="AHL389" s="72"/>
      <c r="AHM389" s="72"/>
      <c r="AHN389" s="72"/>
      <c r="AHO389" s="72"/>
      <c r="AHP389" s="72"/>
      <c r="AHQ389" s="72"/>
      <c r="AHR389" s="72"/>
      <c r="AHS389" s="72"/>
      <c r="AHT389" s="72"/>
      <c r="AHU389" s="72"/>
      <c r="AHV389" s="72"/>
      <c r="AHW389" s="72"/>
      <c r="AHX389" s="72"/>
      <c r="AHY389" s="72"/>
      <c r="AHZ389" s="72"/>
      <c r="AIA389" s="72"/>
      <c r="AIB389" s="72"/>
      <c r="AIC389" s="72"/>
      <c r="AID389" s="72"/>
      <c r="AIE389" s="72"/>
      <c r="AIF389" s="72"/>
      <c r="AIG389" s="72"/>
      <c r="AIH389" s="72"/>
      <c r="AII389" s="72"/>
      <c r="AIJ389" s="72"/>
      <c r="AIK389" s="72"/>
      <c r="AIL389" s="72"/>
      <c r="AIM389" s="72"/>
      <c r="AIN389" s="72"/>
      <c r="AIO389" s="72"/>
      <c r="AIP389" s="72"/>
      <c r="AIQ389" s="72"/>
      <c r="AIR389" s="72"/>
      <c r="AIS389" s="72"/>
      <c r="AIT389" s="72"/>
      <c r="AIU389" s="72"/>
      <c r="AIV389" s="72"/>
      <c r="AIW389" s="72"/>
      <c r="AIX389" s="72"/>
      <c r="AIY389" s="72"/>
      <c r="AIZ389" s="72"/>
      <c r="AJA389" s="72"/>
      <c r="AJB389" s="72"/>
      <c r="AJC389" s="72"/>
      <c r="AJD389" s="72"/>
      <c r="AJE389" s="72"/>
      <c r="AJF389" s="72"/>
      <c r="AJG389" s="72"/>
      <c r="AJH389" s="72"/>
      <c r="AJI389" s="72"/>
      <c r="AJJ389" s="72"/>
      <c r="AJK389" s="72"/>
      <c r="AJL389" s="72"/>
      <c r="AJM389" s="72"/>
      <c r="AJN389" s="72"/>
      <c r="AJO389" s="72"/>
      <c r="AJP389" s="72"/>
      <c r="AJQ389" s="72"/>
      <c r="AJR389" s="72"/>
      <c r="AJS389" s="72"/>
      <c r="AJT389" s="72"/>
      <c r="AJU389" s="72"/>
      <c r="AJV389" s="72"/>
      <c r="AJW389" s="72"/>
      <c r="AJX389" s="72"/>
      <c r="AJY389" s="72"/>
      <c r="AJZ389" s="72"/>
      <c r="AKA389" s="72"/>
      <c r="AKB389" s="72"/>
      <c r="AKC389" s="72"/>
      <c r="AKD389" s="72"/>
      <c r="AKE389" s="72"/>
      <c r="AKF389" s="72"/>
      <c r="AKG389" s="72"/>
      <c r="AKH389" s="72"/>
      <c r="AKI389" s="72"/>
      <c r="AKJ389" s="72"/>
      <c r="AKK389" s="72"/>
      <c r="AKL389" s="72"/>
      <c r="AKM389" s="72"/>
      <c r="AKN389" s="72"/>
      <c r="AKO389" s="72"/>
      <c r="AKP389" s="72"/>
      <c r="AKQ389" s="72"/>
      <c r="AKR389" s="72"/>
      <c r="AKS389" s="72"/>
      <c r="AKT389" s="72"/>
      <c r="AKU389" s="72"/>
      <c r="AKV389" s="72"/>
      <c r="AKW389" s="72"/>
      <c r="AKX389" s="72"/>
      <c r="AKY389" s="72"/>
      <c r="AKZ389" s="72"/>
      <c r="ALA389" s="72"/>
      <c r="ALB389" s="72"/>
      <c r="ALC389" s="72"/>
      <c r="ALD389" s="72"/>
      <c r="ALE389" s="72"/>
      <c r="ALF389" s="72"/>
      <c r="ALG389" s="72"/>
      <c r="ALH389" s="72"/>
      <c r="ALI389" s="72"/>
      <c r="ALJ389" s="72"/>
      <c r="ALK389" s="72"/>
      <c r="ALL389" s="72"/>
      <c r="ALM389" s="72"/>
      <c r="ALN389" s="72"/>
      <c r="ALO389" s="72"/>
      <c r="ALP389" s="72"/>
      <c r="ALQ389" s="72"/>
      <c r="ALR389" s="72"/>
      <c r="ALS389" s="72"/>
      <c r="ALT389" s="72"/>
      <c r="ALU389" s="72"/>
      <c r="ALV389" s="72"/>
      <c r="ALW389" s="72"/>
      <c r="ALX389" s="72"/>
      <c r="ALY389" s="72"/>
      <c r="ALZ389" s="72"/>
      <c r="AMA389" s="72"/>
      <c r="AMB389" s="72"/>
      <c r="AMC389" s="72"/>
      <c r="AMD389" s="72"/>
      <c r="AME389" s="72"/>
      <c r="AMF389" s="72"/>
      <c r="AMG389" s="72"/>
      <c r="AMH389" s="72"/>
      <c r="AMI389" s="72"/>
      <c r="AMJ389" s="72"/>
    </row>
    <row r="390" spans="1:1024">
      <c r="C390" s="49">
        <f t="shared" si="35"/>
        <v>840</v>
      </c>
      <c r="E390" s="51">
        <f t="shared" si="38"/>
        <v>20</v>
      </c>
      <c r="F390" s="39">
        <f t="shared" si="36"/>
        <v>58804</v>
      </c>
      <c r="G390" s="39" t="str">
        <f t="shared" si="37"/>
        <v>2017114</v>
      </c>
      <c r="H390" s="39">
        <v>0</v>
      </c>
      <c r="L390" s="39" t="s">
        <v>270</v>
      </c>
      <c r="M390" s="39">
        <v>2017</v>
      </c>
      <c r="N390" s="39">
        <v>11</v>
      </c>
      <c r="O390" s="39">
        <v>4</v>
      </c>
      <c r="P390" s="39">
        <v>16</v>
      </c>
      <c r="Q390" s="39">
        <v>20</v>
      </c>
      <c r="R390" s="39">
        <v>4</v>
      </c>
      <c r="S390" s="39">
        <v>942</v>
      </c>
      <c r="T390" s="39">
        <v>1</v>
      </c>
      <c r="U390" s="39" t="s">
        <v>1</v>
      </c>
      <c r="V390" s="39" t="s">
        <v>2</v>
      </c>
    </row>
    <row r="391" spans="1:1024">
      <c r="C391" s="49">
        <f t="shared" si="35"/>
        <v>840</v>
      </c>
      <c r="E391" s="51">
        <f t="shared" si="38"/>
        <v>30</v>
      </c>
      <c r="F391" s="39">
        <f t="shared" si="36"/>
        <v>58804</v>
      </c>
      <c r="G391" s="39" t="str">
        <f t="shared" si="37"/>
        <v>2017114</v>
      </c>
      <c r="H391" s="39">
        <v>0</v>
      </c>
      <c r="L391" s="39" t="s">
        <v>270</v>
      </c>
      <c r="M391" s="39">
        <v>2017</v>
      </c>
      <c r="N391" s="39">
        <v>11</v>
      </c>
      <c r="O391" s="39">
        <v>4</v>
      </c>
      <c r="P391" s="39">
        <v>16</v>
      </c>
      <c r="Q391" s="39">
        <v>20</v>
      </c>
      <c r="R391" s="39">
        <v>4</v>
      </c>
      <c r="S391" s="39">
        <v>972</v>
      </c>
      <c r="T391" s="39">
        <v>1</v>
      </c>
      <c r="U391" s="39" t="s">
        <v>1</v>
      </c>
      <c r="V391" s="39" t="s">
        <v>2</v>
      </c>
    </row>
    <row r="392" spans="1:1024">
      <c r="C392" s="49">
        <f t="shared" si="35"/>
        <v>840</v>
      </c>
      <c r="E392" s="51">
        <f t="shared" si="38"/>
        <v>40</v>
      </c>
      <c r="F392" s="39">
        <f t="shared" si="36"/>
        <v>58804</v>
      </c>
      <c r="G392" s="39" t="str">
        <f t="shared" si="37"/>
        <v>2017114</v>
      </c>
      <c r="H392" s="39">
        <v>0</v>
      </c>
      <c r="L392" s="39" t="s">
        <v>270</v>
      </c>
      <c r="M392" s="39">
        <v>2017</v>
      </c>
      <c r="N392" s="39">
        <v>11</v>
      </c>
      <c r="O392" s="39">
        <v>4</v>
      </c>
      <c r="P392" s="39">
        <v>16</v>
      </c>
      <c r="Q392" s="39">
        <v>20</v>
      </c>
      <c r="R392" s="39">
        <v>4</v>
      </c>
      <c r="S392" s="39">
        <v>998</v>
      </c>
      <c r="T392" s="39">
        <v>1</v>
      </c>
      <c r="U392" s="39" t="s">
        <v>1</v>
      </c>
      <c r="V392" s="39" t="s">
        <v>2</v>
      </c>
    </row>
    <row r="393" spans="1:1024">
      <c r="A393" s="69"/>
      <c r="B393" s="69"/>
      <c r="C393" s="49">
        <f t="shared" si="35"/>
        <v>850</v>
      </c>
      <c r="D393" s="70" t="s">
        <v>273</v>
      </c>
      <c r="E393" s="51">
        <f t="shared" si="38"/>
        <v>10</v>
      </c>
      <c r="F393" s="71">
        <f t="shared" si="36"/>
        <v>42250</v>
      </c>
      <c r="G393" s="71" t="str">
        <f t="shared" si="37"/>
        <v>20171112</v>
      </c>
      <c r="H393" s="71">
        <v>3</v>
      </c>
      <c r="I393" s="71"/>
      <c r="J393" s="71"/>
      <c r="K393" s="71"/>
      <c r="L393" s="71" t="s">
        <v>0</v>
      </c>
      <c r="M393" s="71">
        <v>2017</v>
      </c>
      <c r="N393" s="71">
        <v>11</v>
      </c>
      <c r="O393" s="71">
        <v>12</v>
      </c>
      <c r="P393" s="71">
        <v>11</v>
      </c>
      <c r="Q393" s="71">
        <v>44</v>
      </c>
      <c r="R393" s="71">
        <v>10</v>
      </c>
      <c r="S393" s="71">
        <v>290</v>
      </c>
      <c r="T393" s="71">
        <v>1</v>
      </c>
      <c r="U393" s="71" t="s">
        <v>1</v>
      </c>
      <c r="V393" s="71" t="s">
        <v>2</v>
      </c>
      <c r="W393" s="71"/>
      <c r="X393" s="72"/>
      <c r="WK393" s="72"/>
      <c r="WL393" s="72"/>
      <c r="WM393" s="72"/>
      <c r="WN393" s="72"/>
      <c r="WO393" s="72"/>
      <c r="WP393" s="72"/>
      <c r="WQ393" s="72"/>
      <c r="WR393" s="72"/>
      <c r="WS393" s="72"/>
      <c r="WT393" s="72"/>
      <c r="WU393" s="72"/>
      <c r="WV393" s="72"/>
      <c r="WW393" s="72"/>
      <c r="WX393" s="72"/>
      <c r="WY393" s="72"/>
      <c r="WZ393" s="72"/>
      <c r="XA393" s="72"/>
      <c r="XB393" s="72"/>
      <c r="XC393" s="72"/>
      <c r="XD393" s="72"/>
      <c r="XE393" s="72"/>
      <c r="XF393" s="72"/>
      <c r="XG393" s="72"/>
      <c r="XH393" s="72"/>
      <c r="XI393" s="72"/>
      <c r="XJ393" s="72"/>
      <c r="XK393" s="72"/>
      <c r="XL393" s="72"/>
      <c r="XM393" s="72"/>
      <c r="XN393" s="72"/>
      <c r="XO393" s="72"/>
      <c r="XP393" s="72"/>
      <c r="XQ393" s="72"/>
      <c r="XR393" s="72"/>
      <c r="XS393" s="72"/>
      <c r="XT393" s="72"/>
      <c r="XU393" s="72"/>
      <c r="XV393" s="72"/>
      <c r="XW393" s="72"/>
      <c r="XX393" s="72"/>
      <c r="XY393" s="72"/>
      <c r="XZ393" s="72"/>
      <c r="YA393" s="72"/>
      <c r="YB393" s="72"/>
      <c r="YC393" s="72"/>
      <c r="YD393" s="72"/>
      <c r="YE393" s="72"/>
      <c r="YF393" s="72"/>
      <c r="YG393" s="72"/>
      <c r="YH393" s="72"/>
      <c r="YI393" s="72"/>
      <c r="YJ393" s="72"/>
      <c r="YK393" s="72"/>
      <c r="YL393" s="72"/>
      <c r="YM393" s="72"/>
      <c r="YN393" s="72"/>
      <c r="YO393" s="72"/>
      <c r="YP393" s="72"/>
      <c r="YQ393" s="72"/>
      <c r="YR393" s="72"/>
      <c r="YS393" s="72"/>
      <c r="YT393" s="72"/>
      <c r="YU393" s="72"/>
      <c r="YV393" s="72"/>
      <c r="YW393" s="72"/>
      <c r="YX393" s="72"/>
      <c r="YY393" s="72"/>
      <c r="YZ393" s="72"/>
      <c r="ZA393" s="72"/>
      <c r="ZB393" s="72"/>
      <c r="ZC393" s="72"/>
      <c r="ZD393" s="72"/>
      <c r="ZE393" s="72"/>
      <c r="ZF393" s="72"/>
      <c r="ZG393" s="72"/>
      <c r="ZH393" s="72"/>
      <c r="ZI393" s="72"/>
      <c r="ZJ393" s="72"/>
      <c r="ZK393" s="72"/>
      <c r="ZL393" s="72"/>
      <c r="ZM393" s="72"/>
      <c r="ZN393" s="72"/>
      <c r="ZO393" s="72"/>
      <c r="ZP393" s="72"/>
      <c r="ZQ393" s="72"/>
      <c r="ZR393" s="72"/>
      <c r="ZS393" s="72"/>
      <c r="ZT393" s="72"/>
      <c r="ZU393" s="72"/>
      <c r="ZV393" s="72"/>
      <c r="ZW393" s="72"/>
      <c r="ZX393" s="72"/>
      <c r="ZY393" s="72"/>
      <c r="ZZ393" s="72"/>
      <c r="AAA393" s="72"/>
      <c r="AAB393" s="72"/>
      <c r="AAC393" s="72"/>
      <c r="AAD393" s="72"/>
      <c r="AAE393" s="72"/>
      <c r="AAF393" s="72"/>
      <c r="AAG393" s="72"/>
      <c r="AAH393" s="72"/>
      <c r="AAI393" s="72"/>
      <c r="AAJ393" s="72"/>
      <c r="AAK393" s="72"/>
      <c r="AAL393" s="72"/>
      <c r="AAM393" s="72"/>
      <c r="AAN393" s="72"/>
      <c r="AAO393" s="72"/>
      <c r="AAP393" s="72"/>
      <c r="AAQ393" s="72"/>
      <c r="AAR393" s="72"/>
      <c r="AAS393" s="72"/>
      <c r="AAT393" s="72"/>
      <c r="AAU393" s="72"/>
      <c r="AAV393" s="72"/>
      <c r="AAW393" s="72"/>
      <c r="AAX393" s="72"/>
      <c r="AAY393" s="72"/>
      <c r="AAZ393" s="72"/>
      <c r="ABA393" s="72"/>
      <c r="ABB393" s="72"/>
      <c r="ABC393" s="72"/>
      <c r="ABD393" s="72"/>
      <c r="ABE393" s="72"/>
      <c r="ABF393" s="72"/>
      <c r="ABG393" s="72"/>
      <c r="ABH393" s="72"/>
      <c r="ABI393" s="72"/>
      <c r="ABJ393" s="72"/>
      <c r="ABK393" s="72"/>
      <c r="ABL393" s="72"/>
      <c r="ABM393" s="72"/>
      <c r="ABN393" s="72"/>
      <c r="ABO393" s="72"/>
      <c r="ABP393" s="72"/>
      <c r="ABQ393" s="72"/>
      <c r="ABR393" s="72"/>
      <c r="ABS393" s="72"/>
      <c r="ABT393" s="72"/>
      <c r="ABU393" s="72"/>
      <c r="ABV393" s="72"/>
      <c r="ABW393" s="72"/>
      <c r="ABX393" s="72"/>
      <c r="ABY393" s="72"/>
      <c r="ABZ393" s="72"/>
      <c r="ACA393" s="72"/>
      <c r="ACB393" s="72"/>
      <c r="ACC393" s="72"/>
      <c r="ACD393" s="72"/>
      <c r="ACE393" s="72"/>
      <c r="ACF393" s="72"/>
      <c r="ACG393" s="72"/>
      <c r="ACH393" s="72"/>
      <c r="ACI393" s="72"/>
      <c r="ACJ393" s="72"/>
      <c r="ACK393" s="72"/>
      <c r="ACL393" s="72"/>
      <c r="ACM393" s="72"/>
      <c r="ACN393" s="72"/>
      <c r="ACO393" s="72"/>
      <c r="ACP393" s="72"/>
      <c r="ACQ393" s="72"/>
      <c r="ACR393" s="72"/>
      <c r="ACS393" s="72"/>
      <c r="ACT393" s="72"/>
      <c r="ACU393" s="72"/>
      <c r="ACV393" s="72"/>
      <c r="ACW393" s="72"/>
      <c r="ACX393" s="72"/>
      <c r="ACY393" s="72"/>
      <c r="ACZ393" s="72"/>
      <c r="ADA393" s="72"/>
      <c r="ADB393" s="72"/>
      <c r="ADC393" s="72"/>
      <c r="ADD393" s="72"/>
      <c r="ADE393" s="72"/>
      <c r="ADF393" s="72"/>
      <c r="ADG393" s="72"/>
      <c r="ADH393" s="72"/>
      <c r="ADI393" s="72"/>
      <c r="ADJ393" s="72"/>
      <c r="ADK393" s="72"/>
      <c r="ADL393" s="72"/>
      <c r="ADM393" s="72"/>
      <c r="ADN393" s="72"/>
      <c r="ADO393" s="72"/>
      <c r="ADP393" s="72"/>
      <c r="ADQ393" s="72"/>
      <c r="ADR393" s="72"/>
      <c r="ADS393" s="72"/>
      <c r="ADT393" s="72"/>
      <c r="ADU393" s="72"/>
      <c r="ADV393" s="72"/>
      <c r="ADW393" s="72"/>
      <c r="ADX393" s="72"/>
      <c r="ADY393" s="72"/>
      <c r="ADZ393" s="72"/>
      <c r="AEA393" s="72"/>
      <c r="AEB393" s="72"/>
      <c r="AEC393" s="72"/>
      <c r="AED393" s="72"/>
      <c r="AEE393" s="72"/>
      <c r="AEF393" s="72"/>
      <c r="AEG393" s="72"/>
      <c r="AEH393" s="72"/>
      <c r="AEI393" s="72"/>
      <c r="AEJ393" s="72"/>
      <c r="AEK393" s="72"/>
      <c r="AEL393" s="72"/>
      <c r="AEM393" s="72"/>
      <c r="AEN393" s="72"/>
      <c r="AEO393" s="72"/>
      <c r="AEP393" s="72"/>
      <c r="AEQ393" s="72"/>
      <c r="AER393" s="72"/>
      <c r="AES393" s="72"/>
      <c r="AET393" s="72"/>
      <c r="AEU393" s="72"/>
      <c r="AEV393" s="72"/>
      <c r="AEW393" s="72"/>
      <c r="AEX393" s="72"/>
      <c r="AEY393" s="72"/>
      <c r="AEZ393" s="72"/>
      <c r="AFA393" s="72"/>
      <c r="AFB393" s="72"/>
      <c r="AFC393" s="72"/>
      <c r="AFD393" s="72"/>
      <c r="AFE393" s="72"/>
      <c r="AFF393" s="72"/>
      <c r="AFG393" s="72"/>
      <c r="AFH393" s="72"/>
      <c r="AFI393" s="72"/>
      <c r="AFJ393" s="72"/>
      <c r="AFK393" s="72"/>
      <c r="AFL393" s="72"/>
      <c r="AFM393" s="72"/>
      <c r="AFN393" s="72"/>
      <c r="AFO393" s="72"/>
      <c r="AFP393" s="72"/>
      <c r="AFQ393" s="72"/>
      <c r="AFR393" s="72"/>
      <c r="AFS393" s="72"/>
      <c r="AFT393" s="72"/>
      <c r="AFU393" s="72"/>
      <c r="AFV393" s="72"/>
      <c r="AFW393" s="72"/>
      <c r="AFX393" s="72"/>
      <c r="AFY393" s="72"/>
      <c r="AFZ393" s="72"/>
      <c r="AGA393" s="72"/>
      <c r="AGB393" s="72"/>
      <c r="AGC393" s="72"/>
      <c r="AGD393" s="72"/>
      <c r="AGE393" s="72"/>
      <c r="AGF393" s="72"/>
      <c r="AGG393" s="72"/>
      <c r="AGH393" s="72"/>
      <c r="AGI393" s="72"/>
      <c r="AGJ393" s="72"/>
      <c r="AGK393" s="72"/>
      <c r="AGL393" s="72"/>
      <c r="AGM393" s="72"/>
      <c r="AGN393" s="72"/>
      <c r="AGO393" s="72"/>
      <c r="AGP393" s="72"/>
      <c r="AGQ393" s="72"/>
      <c r="AGR393" s="72"/>
      <c r="AGS393" s="72"/>
      <c r="AGT393" s="72"/>
      <c r="AGU393" s="72"/>
      <c r="AGV393" s="72"/>
      <c r="AGW393" s="72"/>
      <c r="AGX393" s="72"/>
      <c r="AGY393" s="72"/>
      <c r="AGZ393" s="72"/>
      <c r="AHA393" s="72"/>
      <c r="AHB393" s="72"/>
      <c r="AHC393" s="72"/>
      <c r="AHD393" s="72"/>
      <c r="AHE393" s="72"/>
      <c r="AHF393" s="72"/>
      <c r="AHG393" s="72"/>
      <c r="AHH393" s="72"/>
      <c r="AHI393" s="72"/>
      <c r="AHJ393" s="72"/>
      <c r="AHK393" s="72"/>
      <c r="AHL393" s="72"/>
      <c r="AHM393" s="72"/>
      <c r="AHN393" s="72"/>
      <c r="AHO393" s="72"/>
      <c r="AHP393" s="72"/>
      <c r="AHQ393" s="72"/>
      <c r="AHR393" s="72"/>
      <c r="AHS393" s="72"/>
      <c r="AHT393" s="72"/>
      <c r="AHU393" s="72"/>
      <c r="AHV393" s="72"/>
      <c r="AHW393" s="72"/>
      <c r="AHX393" s="72"/>
      <c r="AHY393" s="72"/>
      <c r="AHZ393" s="72"/>
      <c r="AIA393" s="72"/>
      <c r="AIB393" s="72"/>
      <c r="AIC393" s="72"/>
      <c r="AID393" s="72"/>
      <c r="AIE393" s="72"/>
      <c r="AIF393" s="72"/>
      <c r="AIG393" s="72"/>
      <c r="AIH393" s="72"/>
      <c r="AII393" s="72"/>
      <c r="AIJ393" s="72"/>
      <c r="AIK393" s="72"/>
      <c r="AIL393" s="72"/>
      <c r="AIM393" s="72"/>
      <c r="AIN393" s="72"/>
      <c r="AIO393" s="72"/>
      <c r="AIP393" s="72"/>
      <c r="AIQ393" s="72"/>
      <c r="AIR393" s="72"/>
      <c r="AIS393" s="72"/>
      <c r="AIT393" s="72"/>
      <c r="AIU393" s="72"/>
      <c r="AIV393" s="72"/>
      <c r="AIW393" s="72"/>
      <c r="AIX393" s="72"/>
      <c r="AIY393" s="72"/>
      <c r="AIZ393" s="72"/>
      <c r="AJA393" s="72"/>
      <c r="AJB393" s="72"/>
      <c r="AJC393" s="72"/>
      <c r="AJD393" s="72"/>
      <c r="AJE393" s="72"/>
      <c r="AJF393" s="72"/>
      <c r="AJG393" s="72"/>
      <c r="AJH393" s="72"/>
      <c r="AJI393" s="72"/>
      <c r="AJJ393" s="72"/>
      <c r="AJK393" s="72"/>
      <c r="AJL393" s="72"/>
      <c r="AJM393" s="72"/>
      <c r="AJN393" s="72"/>
      <c r="AJO393" s="72"/>
      <c r="AJP393" s="72"/>
      <c r="AJQ393" s="72"/>
      <c r="AJR393" s="72"/>
      <c r="AJS393" s="72"/>
      <c r="AJT393" s="72"/>
      <c r="AJU393" s="72"/>
      <c r="AJV393" s="72"/>
      <c r="AJW393" s="72"/>
      <c r="AJX393" s="72"/>
      <c r="AJY393" s="72"/>
      <c r="AJZ393" s="72"/>
      <c r="AKA393" s="72"/>
      <c r="AKB393" s="72"/>
      <c r="AKC393" s="72"/>
      <c r="AKD393" s="72"/>
      <c r="AKE393" s="72"/>
      <c r="AKF393" s="72"/>
      <c r="AKG393" s="72"/>
      <c r="AKH393" s="72"/>
      <c r="AKI393" s="72"/>
      <c r="AKJ393" s="72"/>
      <c r="AKK393" s="72"/>
      <c r="AKL393" s="72"/>
      <c r="AKM393" s="72"/>
      <c r="AKN393" s="72"/>
      <c r="AKO393" s="72"/>
      <c r="AKP393" s="72"/>
      <c r="AKQ393" s="72"/>
      <c r="AKR393" s="72"/>
      <c r="AKS393" s="72"/>
      <c r="AKT393" s="72"/>
      <c r="AKU393" s="72"/>
      <c r="AKV393" s="72"/>
      <c r="AKW393" s="72"/>
      <c r="AKX393" s="72"/>
      <c r="AKY393" s="72"/>
      <c r="AKZ393" s="72"/>
      <c r="ALA393" s="72"/>
      <c r="ALB393" s="72"/>
      <c r="ALC393" s="72"/>
      <c r="ALD393" s="72"/>
      <c r="ALE393" s="72"/>
      <c r="ALF393" s="72"/>
      <c r="ALG393" s="72"/>
      <c r="ALH393" s="72"/>
      <c r="ALI393" s="72"/>
      <c r="ALJ393" s="72"/>
      <c r="ALK393" s="72"/>
      <c r="ALL393" s="72"/>
      <c r="ALM393" s="72"/>
      <c r="ALN393" s="72"/>
      <c r="ALO393" s="72"/>
      <c r="ALP393" s="72"/>
      <c r="ALQ393" s="72"/>
      <c r="ALR393" s="72"/>
      <c r="ALS393" s="72"/>
      <c r="ALT393" s="72"/>
      <c r="ALU393" s="72"/>
      <c r="ALV393" s="72"/>
      <c r="ALW393" s="72"/>
      <c r="ALX393" s="72"/>
      <c r="ALY393" s="72"/>
      <c r="ALZ393" s="72"/>
      <c r="AMA393" s="72"/>
      <c r="AMB393" s="72"/>
      <c r="AMC393" s="72"/>
      <c r="AMD393" s="72"/>
      <c r="AME393" s="72"/>
      <c r="AMF393" s="72"/>
      <c r="AMG393" s="72"/>
      <c r="AMH393" s="72"/>
      <c r="AMI393" s="72"/>
      <c r="AMJ393" s="72"/>
    </row>
    <row r="394" spans="1:1024">
      <c r="A394" s="69"/>
      <c r="B394" s="69"/>
      <c r="C394" s="49">
        <f t="shared" ref="C394:C457" si="39">IF(F394=F393,C393,IF(F394=(F393+10),C393,(C393+10)))</f>
        <v>860</v>
      </c>
      <c r="D394" s="70" t="s">
        <v>274</v>
      </c>
      <c r="E394" s="51">
        <f t="shared" si="38"/>
        <v>10</v>
      </c>
      <c r="F394" s="71">
        <f t="shared" si="36"/>
        <v>42344</v>
      </c>
      <c r="G394" s="71" t="str">
        <f t="shared" si="37"/>
        <v>20171112</v>
      </c>
      <c r="H394" s="71">
        <f>796-793</f>
        <v>3</v>
      </c>
      <c r="I394" s="71"/>
      <c r="J394" s="71"/>
      <c r="K394" s="71"/>
      <c r="L394" s="71" t="s">
        <v>0</v>
      </c>
      <c r="M394" s="71">
        <v>2017</v>
      </c>
      <c r="N394" s="71">
        <v>11</v>
      </c>
      <c r="O394" s="71">
        <v>12</v>
      </c>
      <c r="P394" s="71">
        <v>11</v>
      </c>
      <c r="Q394" s="71">
        <v>45</v>
      </c>
      <c r="R394" s="71">
        <v>44</v>
      </c>
      <c r="S394" s="71">
        <v>793</v>
      </c>
      <c r="T394" s="71">
        <v>1</v>
      </c>
      <c r="U394" s="71" t="s">
        <v>1</v>
      </c>
      <c r="V394" s="71" t="s">
        <v>2</v>
      </c>
      <c r="W394" s="71"/>
      <c r="X394" s="72"/>
      <c r="WK394" s="72"/>
      <c r="WL394" s="72"/>
      <c r="WM394" s="72"/>
      <c r="WN394" s="72"/>
      <c r="WO394" s="72"/>
      <c r="WP394" s="72"/>
      <c r="WQ394" s="72"/>
      <c r="WR394" s="72"/>
      <c r="WS394" s="72"/>
      <c r="WT394" s="72"/>
      <c r="WU394" s="72"/>
      <c r="WV394" s="72"/>
      <c r="WW394" s="72"/>
      <c r="WX394" s="72"/>
      <c r="WY394" s="72"/>
      <c r="WZ394" s="72"/>
      <c r="XA394" s="72"/>
      <c r="XB394" s="72"/>
      <c r="XC394" s="72"/>
      <c r="XD394" s="72"/>
      <c r="XE394" s="72"/>
      <c r="XF394" s="72"/>
      <c r="XG394" s="72"/>
      <c r="XH394" s="72"/>
      <c r="XI394" s="72"/>
      <c r="XJ394" s="72"/>
      <c r="XK394" s="72"/>
      <c r="XL394" s="72"/>
      <c r="XM394" s="72"/>
      <c r="XN394" s="72"/>
      <c r="XO394" s="72"/>
      <c r="XP394" s="72"/>
      <c r="XQ394" s="72"/>
      <c r="XR394" s="72"/>
      <c r="XS394" s="72"/>
      <c r="XT394" s="72"/>
      <c r="XU394" s="72"/>
      <c r="XV394" s="72"/>
      <c r="XW394" s="72"/>
      <c r="XX394" s="72"/>
      <c r="XY394" s="72"/>
      <c r="XZ394" s="72"/>
      <c r="YA394" s="72"/>
      <c r="YB394" s="72"/>
      <c r="YC394" s="72"/>
      <c r="YD394" s="72"/>
      <c r="YE394" s="72"/>
      <c r="YF394" s="72"/>
      <c r="YG394" s="72"/>
      <c r="YH394" s="72"/>
      <c r="YI394" s="72"/>
      <c r="YJ394" s="72"/>
      <c r="YK394" s="72"/>
      <c r="YL394" s="72"/>
      <c r="YM394" s="72"/>
      <c r="YN394" s="72"/>
      <c r="YO394" s="72"/>
      <c r="YP394" s="72"/>
      <c r="YQ394" s="72"/>
      <c r="YR394" s="72"/>
      <c r="YS394" s="72"/>
      <c r="YT394" s="72"/>
      <c r="YU394" s="72"/>
      <c r="YV394" s="72"/>
      <c r="YW394" s="72"/>
      <c r="YX394" s="72"/>
      <c r="YY394" s="72"/>
      <c r="YZ394" s="72"/>
      <c r="ZA394" s="72"/>
      <c r="ZB394" s="72"/>
      <c r="ZC394" s="72"/>
      <c r="ZD394" s="72"/>
      <c r="ZE394" s="72"/>
      <c r="ZF394" s="72"/>
      <c r="ZG394" s="72"/>
      <c r="ZH394" s="72"/>
      <c r="ZI394" s="72"/>
      <c r="ZJ394" s="72"/>
      <c r="ZK394" s="72"/>
      <c r="ZL394" s="72"/>
      <c r="ZM394" s="72"/>
      <c r="ZN394" s="72"/>
      <c r="ZO394" s="72"/>
      <c r="ZP394" s="72"/>
      <c r="ZQ394" s="72"/>
      <c r="ZR394" s="72"/>
      <c r="ZS394" s="72"/>
      <c r="ZT394" s="72"/>
      <c r="ZU394" s="72"/>
      <c r="ZV394" s="72"/>
      <c r="ZW394" s="72"/>
      <c r="ZX394" s="72"/>
      <c r="ZY394" s="72"/>
      <c r="ZZ394" s="72"/>
      <c r="AAA394" s="72"/>
      <c r="AAB394" s="72"/>
      <c r="AAC394" s="72"/>
      <c r="AAD394" s="72"/>
      <c r="AAE394" s="72"/>
      <c r="AAF394" s="72"/>
      <c r="AAG394" s="72"/>
      <c r="AAH394" s="72"/>
      <c r="AAI394" s="72"/>
      <c r="AAJ394" s="72"/>
      <c r="AAK394" s="72"/>
      <c r="AAL394" s="72"/>
      <c r="AAM394" s="72"/>
      <c r="AAN394" s="72"/>
      <c r="AAO394" s="72"/>
      <c r="AAP394" s="72"/>
      <c r="AAQ394" s="72"/>
      <c r="AAR394" s="72"/>
      <c r="AAS394" s="72"/>
      <c r="AAT394" s="72"/>
      <c r="AAU394" s="72"/>
      <c r="AAV394" s="72"/>
      <c r="AAW394" s="72"/>
      <c r="AAX394" s="72"/>
      <c r="AAY394" s="72"/>
      <c r="AAZ394" s="72"/>
      <c r="ABA394" s="72"/>
      <c r="ABB394" s="72"/>
      <c r="ABC394" s="72"/>
      <c r="ABD394" s="72"/>
      <c r="ABE394" s="72"/>
      <c r="ABF394" s="72"/>
      <c r="ABG394" s="72"/>
      <c r="ABH394" s="72"/>
      <c r="ABI394" s="72"/>
      <c r="ABJ394" s="72"/>
      <c r="ABK394" s="72"/>
      <c r="ABL394" s="72"/>
      <c r="ABM394" s="72"/>
      <c r="ABN394" s="72"/>
      <c r="ABO394" s="72"/>
      <c r="ABP394" s="72"/>
      <c r="ABQ394" s="72"/>
      <c r="ABR394" s="72"/>
      <c r="ABS394" s="72"/>
      <c r="ABT394" s="72"/>
      <c r="ABU394" s="72"/>
      <c r="ABV394" s="72"/>
      <c r="ABW394" s="72"/>
      <c r="ABX394" s="72"/>
      <c r="ABY394" s="72"/>
      <c r="ABZ394" s="72"/>
      <c r="ACA394" s="72"/>
      <c r="ACB394" s="72"/>
      <c r="ACC394" s="72"/>
      <c r="ACD394" s="72"/>
      <c r="ACE394" s="72"/>
      <c r="ACF394" s="72"/>
      <c r="ACG394" s="72"/>
      <c r="ACH394" s="72"/>
      <c r="ACI394" s="72"/>
      <c r="ACJ394" s="72"/>
      <c r="ACK394" s="72"/>
      <c r="ACL394" s="72"/>
      <c r="ACM394" s="72"/>
      <c r="ACN394" s="72"/>
      <c r="ACO394" s="72"/>
      <c r="ACP394" s="72"/>
      <c r="ACQ394" s="72"/>
      <c r="ACR394" s="72"/>
      <c r="ACS394" s="72"/>
      <c r="ACT394" s="72"/>
      <c r="ACU394" s="72"/>
      <c r="ACV394" s="72"/>
      <c r="ACW394" s="72"/>
      <c r="ACX394" s="72"/>
      <c r="ACY394" s="72"/>
      <c r="ACZ394" s="72"/>
      <c r="ADA394" s="72"/>
      <c r="ADB394" s="72"/>
      <c r="ADC394" s="72"/>
      <c r="ADD394" s="72"/>
      <c r="ADE394" s="72"/>
      <c r="ADF394" s="72"/>
      <c r="ADG394" s="72"/>
      <c r="ADH394" s="72"/>
      <c r="ADI394" s="72"/>
      <c r="ADJ394" s="72"/>
      <c r="ADK394" s="72"/>
      <c r="ADL394" s="72"/>
      <c r="ADM394" s="72"/>
      <c r="ADN394" s="72"/>
      <c r="ADO394" s="72"/>
      <c r="ADP394" s="72"/>
      <c r="ADQ394" s="72"/>
      <c r="ADR394" s="72"/>
      <c r="ADS394" s="72"/>
      <c r="ADT394" s="72"/>
      <c r="ADU394" s="72"/>
      <c r="ADV394" s="72"/>
      <c r="ADW394" s="72"/>
      <c r="ADX394" s="72"/>
      <c r="ADY394" s="72"/>
      <c r="ADZ394" s="72"/>
      <c r="AEA394" s="72"/>
      <c r="AEB394" s="72"/>
      <c r="AEC394" s="72"/>
      <c r="AED394" s="72"/>
      <c r="AEE394" s="72"/>
      <c r="AEF394" s="72"/>
      <c r="AEG394" s="72"/>
      <c r="AEH394" s="72"/>
      <c r="AEI394" s="72"/>
      <c r="AEJ394" s="72"/>
      <c r="AEK394" s="72"/>
      <c r="AEL394" s="72"/>
      <c r="AEM394" s="72"/>
      <c r="AEN394" s="72"/>
      <c r="AEO394" s="72"/>
      <c r="AEP394" s="72"/>
      <c r="AEQ394" s="72"/>
      <c r="AER394" s="72"/>
      <c r="AES394" s="72"/>
      <c r="AET394" s="72"/>
      <c r="AEU394" s="72"/>
      <c r="AEV394" s="72"/>
      <c r="AEW394" s="72"/>
      <c r="AEX394" s="72"/>
      <c r="AEY394" s="72"/>
      <c r="AEZ394" s="72"/>
      <c r="AFA394" s="72"/>
      <c r="AFB394" s="72"/>
      <c r="AFC394" s="72"/>
      <c r="AFD394" s="72"/>
      <c r="AFE394" s="72"/>
      <c r="AFF394" s="72"/>
      <c r="AFG394" s="72"/>
      <c r="AFH394" s="72"/>
      <c r="AFI394" s="72"/>
      <c r="AFJ394" s="72"/>
      <c r="AFK394" s="72"/>
      <c r="AFL394" s="72"/>
      <c r="AFM394" s="72"/>
      <c r="AFN394" s="72"/>
      <c r="AFO394" s="72"/>
      <c r="AFP394" s="72"/>
      <c r="AFQ394" s="72"/>
      <c r="AFR394" s="72"/>
      <c r="AFS394" s="72"/>
      <c r="AFT394" s="72"/>
      <c r="AFU394" s="72"/>
      <c r="AFV394" s="72"/>
      <c r="AFW394" s="72"/>
      <c r="AFX394" s="72"/>
      <c r="AFY394" s="72"/>
      <c r="AFZ394" s="72"/>
      <c r="AGA394" s="72"/>
      <c r="AGB394" s="72"/>
      <c r="AGC394" s="72"/>
      <c r="AGD394" s="72"/>
      <c r="AGE394" s="72"/>
      <c r="AGF394" s="72"/>
      <c r="AGG394" s="72"/>
      <c r="AGH394" s="72"/>
      <c r="AGI394" s="72"/>
      <c r="AGJ394" s="72"/>
      <c r="AGK394" s="72"/>
      <c r="AGL394" s="72"/>
      <c r="AGM394" s="72"/>
      <c r="AGN394" s="72"/>
      <c r="AGO394" s="72"/>
      <c r="AGP394" s="72"/>
      <c r="AGQ394" s="72"/>
      <c r="AGR394" s="72"/>
      <c r="AGS394" s="72"/>
      <c r="AGT394" s="72"/>
      <c r="AGU394" s="72"/>
      <c r="AGV394" s="72"/>
      <c r="AGW394" s="72"/>
      <c r="AGX394" s="72"/>
      <c r="AGY394" s="72"/>
      <c r="AGZ394" s="72"/>
      <c r="AHA394" s="72"/>
      <c r="AHB394" s="72"/>
      <c r="AHC394" s="72"/>
      <c r="AHD394" s="72"/>
      <c r="AHE394" s="72"/>
      <c r="AHF394" s="72"/>
      <c r="AHG394" s="72"/>
      <c r="AHH394" s="72"/>
      <c r="AHI394" s="72"/>
      <c r="AHJ394" s="72"/>
      <c r="AHK394" s="72"/>
      <c r="AHL394" s="72"/>
      <c r="AHM394" s="72"/>
      <c r="AHN394" s="72"/>
      <c r="AHO394" s="72"/>
      <c r="AHP394" s="72"/>
      <c r="AHQ394" s="72"/>
      <c r="AHR394" s="72"/>
      <c r="AHS394" s="72"/>
      <c r="AHT394" s="72"/>
      <c r="AHU394" s="72"/>
      <c r="AHV394" s="72"/>
      <c r="AHW394" s="72"/>
      <c r="AHX394" s="72"/>
      <c r="AHY394" s="72"/>
      <c r="AHZ394" s="72"/>
      <c r="AIA394" s="72"/>
      <c r="AIB394" s="72"/>
      <c r="AIC394" s="72"/>
      <c r="AID394" s="72"/>
      <c r="AIE394" s="72"/>
      <c r="AIF394" s="72"/>
      <c r="AIG394" s="72"/>
      <c r="AIH394" s="72"/>
      <c r="AII394" s="72"/>
      <c r="AIJ394" s="72"/>
      <c r="AIK394" s="72"/>
      <c r="AIL394" s="72"/>
      <c r="AIM394" s="72"/>
      <c r="AIN394" s="72"/>
      <c r="AIO394" s="72"/>
      <c r="AIP394" s="72"/>
      <c r="AIQ394" s="72"/>
      <c r="AIR394" s="72"/>
      <c r="AIS394" s="72"/>
      <c r="AIT394" s="72"/>
      <c r="AIU394" s="72"/>
      <c r="AIV394" s="72"/>
      <c r="AIW394" s="72"/>
      <c r="AIX394" s="72"/>
      <c r="AIY394" s="72"/>
      <c r="AIZ394" s="72"/>
      <c r="AJA394" s="72"/>
      <c r="AJB394" s="72"/>
      <c r="AJC394" s="72"/>
      <c r="AJD394" s="72"/>
      <c r="AJE394" s="72"/>
      <c r="AJF394" s="72"/>
      <c r="AJG394" s="72"/>
      <c r="AJH394" s="72"/>
      <c r="AJI394" s="72"/>
      <c r="AJJ394" s="72"/>
      <c r="AJK394" s="72"/>
      <c r="AJL394" s="72"/>
      <c r="AJM394" s="72"/>
      <c r="AJN394" s="72"/>
      <c r="AJO394" s="72"/>
      <c r="AJP394" s="72"/>
      <c r="AJQ394" s="72"/>
      <c r="AJR394" s="72"/>
      <c r="AJS394" s="72"/>
      <c r="AJT394" s="72"/>
      <c r="AJU394" s="72"/>
      <c r="AJV394" s="72"/>
      <c r="AJW394" s="72"/>
      <c r="AJX394" s="72"/>
      <c r="AJY394" s="72"/>
      <c r="AJZ394" s="72"/>
      <c r="AKA394" s="72"/>
      <c r="AKB394" s="72"/>
      <c r="AKC394" s="72"/>
      <c r="AKD394" s="72"/>
      <c r="AKE394" s="72"/>
      <c r="AKF394" s="72"/>
      <c r="AKG394" s="72"/>
      <c r="AKH394" s="72"/>
      <c r="AKI394" s="72"/>
      <c r="AKJ394" s="72"/>
      <c r="AKK394" s="72"/>
      <c r="AKL394" s="72"/>
      <c r="AKM394" s="72"/>
      <c r="AKN394" s="72"/>
      <c r="AKO394" s="72"/>
      <c r="AKP394" s="72"/>
      <c r="AKQ394" s="72"/>
      <c r="AKR394" s="72"/>
      <c r="AKS394" s="72"/>
      <c r="AKT394" s="72"/>
      <c r="AKU394" s="72"/>
      <c r="AKV394" s="72"/>
      <c r="AKW394" s="72"/>
      <c r="AKX394" s="72"/>
      <c r="AKY394" s="72"/>
      <c r="AKZ394" s="72"/>
      <c r="ALA394" s="72"/>
      <c r="ALB394" s="72"/>
      <c r="ALC394" s="72"/>
      <c r="ALD394" s="72"/>
      <c r="ALE394" s="72"/>
      <c r="ALF394" s="72"/>
      <c r="ALG394" s="72"/>
      <c r="ALH394" s="72"/>
      <c r="ALI394" s="72"/>
      <c r="ALJ394" s="72"/>
      <c r="ALK394" s="72"/>
      <c r="ALL394" s="72"/>
      <c r="ALM394" s="72"/>
      <c r="ALN394" s="72"/>
      <c r="ALO394" s="72"/>
      <c r="ALP394" s="72"/>
      <c r="ALQ394" s="72"/>
      <c r="ALR394" s="72"/>
      <c r="ALS394" s="72"/>
      <c r="ALT394" s="72"/>
      <c r="ALU394" s="72"/>
      <c r="ALV394" s="72"/>
      <c r="ALW394" s="72"/>
      <c r="ALX394" s="72"/>
      <c r="ALY394" s="72"/>
      <c r="ALZ394" s="72"/>
      <c r="AMA394" s="72"/>
      <c r="AMB394" s="72"/>
      <c r="AMC394" s="72"/>
      <c r="AMD394" s="72"/>
      <c r="AME394" s="72"/>
      <c r="AMF394" s="72"/>
      <c r="AMG394" s="72"/>
      <c r="AMH394" s="72"/>
      <c r="AMI394" s="72"/>
      <c r="AMJ394" s="72"/>
    </row>
    <row r="395" spans="1:1024">
      <c r="A395" s="69"/>
      <c r="B395" s="69"/>
      <c r="C395" s="49">
        <f t="shared" si="39"/>
        <v>870</v>
      </c>
      <c r="D395" s="70" t="s">
        <v>275</v>
      </c>
      <c r="E395" s="51">
        <f t="shared" si="38"/>
        <v>10</v>
      </c>
      <c r="F395" s="71">
        <f t="shared" si="36"/>
        <v>42595</v>
      </c>
      <c r="G395" s="71" t="str">
        <f t="shared" si="37"/>
        <v>20171112</v>
      </c>
      <c r="H395" s="71">
        <v>5</v>
      </c>
      <c r="I395" s="71"/>
      <c r="J395" s="71"/>
      <c r="K395" s="71"/>
      <c r="L395" s="71" t="s">
        <v>0</v>
      </c>
      <c r="M395" s="71">
        <v>2017</v>
      </c>
      <c r="N395" s="71">
        <v>11</v>
      </c>
      <c r="O395" s="71">
        <v>12</v>
      </c>
      <c r="P395" s="71">
        <v>11</v>
      </c>
      <c r="Q395" s="71">
        <v>49</v>
      </c>
      <c r="R395" s="71">
        <v>55</v>
      </c>
      <c r="S395" s="71">
        <v>999</v>
      </c>
      <c r="T395" s="71">
        <v>1</v>
      </c>
      <c r="U395" s="71" t="s">
        <v>1</v>
      </c>
      <c r="V395" s="71" t="s">
        <v>2</v>
      </c>
      <c r="W395" s="71"/>
      <c r="X395" s="72"/>
      <c r="WK395" s="72"/>
      <c r="WL395" s="72"/>
      <c r="WM395" s="72"/>
      <c r="WN395" s="72"/>
      <c r="WO395" s="72"/>
      <c r="WP395" s="72"/>
      <c r="WQ395" s="72"/>
      <c r="WR395" s="72"/>
      <c r="WS395" s="72"/>
      <c r="WT395" s="72"/>
      <c r="WU395" s="72"/>
      <c r="WV395" s="72"/>
      <c r="WW395" s="72"/>
      <c r="WX395" s="72"/>
      <c r="WY395" s="72"/>
      <c r="WZ395" s="72"/>
      <c r="XA395" s="72"/>
      <c r="XB395" s="72"/>
      <c r="XC395" s="72"/>
      <c r="XD395" s="72"/>
      <c r="XE395" s="72"/>
      <c r="XF395" s="72"/>
      <c r="XG395" s="72"/>
      <c r="XH395" s="72"/>
      <c r="XI395" s="72"/>
      <c r="XJ395" s="72"/>
      <c r="XK395" s="72"/>
      <c r="XL395" s="72"/>
      <c r="XM395" s="72"/>
      <c r="XN395" s="72"/>
      <c r="XO395" s="72"/>
      <c r="XP395" s="72"/>
      <c r="XQ395" s="72"/>
      <c r="XR395" s="72"/>
      <c r="XS395" s="72"/>
      <c r="XT395" s="72"/>
      <c r="XU395" s="72"/>
      <c r="XV395" s="72"/>
      <c r="XW395" s="72"/>
      <c r="XX395" s="72"/>
      <c r="XY395" s="72"/>
      <c r="XZ395" s="72"/>
      <c r="YA395" s="72"/>
      <c r="YB395" s="72"/>
      <c r="YC395" s="72"/>
      <c r="YD395" s="72"/>
      <c r="YE395" s="72"/>
      <c r="YF395" s="72"/>
      <c r="YG395" s="72"/>
      <c r="YH395" s="72"/>
      <c r="YI395" s="72"/>
      <c r="YJ395" s="72"/>
      <c r="YK395" s="72"/>
      <c r="YL395" s="72"/>
      <c r="YM395" s="72"/>
      <c r="YN395" s="72"/>
      <c r="YO395" s="72"/>
      <c r="YP395" s="72"/>
      <c r="YQ395" s="72"/>
      <c r="YR395" s="72"/>
      <c r="YS395" s="72"/>
      <c r="YT395" s="72"/>
      <c r="YU395" s="72"/>
      <c r="YV395" s="72"/>
      <c r="YW395" s="72"/>
      <c r="YX395" s="72"/>
      <c r="YY395" s="72"/>
      <c r="YZ395" s="72"/>
      <c r="ZA395" s="72"/>
      <c r="ZB395" s="72"/>
      <c r="ZC395" s="72"/>
      <c r="ZD395" s="72"/>
      <c r="ZE395" s="72"/>
      <c r="ZF395" s="72"/>
      <c r="ZG395" s="72"/>
      <c r="ZH395" s="72"/>
      <c r="ZI395" s="72"/>
      <c r="ZJ395" s="72"/>
      <c r="ZK395" s="72"/>
      <c r="ZL395" s="72"/>
      <c r="ZM395" s="72"/>
      <c r="ZN395" s="72"/>
      <c r="ZO395" s="72"/>
      <c r="ZP395" s="72"/>
      <c r="ZQ395" s="72"/>
      <c r="ZR395" s="72"/>
      <c r="ZS395" s="72"/>
      <c r="ZT395" s="72"/>
      <c r="ZU395" s="72"/>
      <c r="ZV395" s="72"/>
      <c r="ZW395" s="72"/>
      <c r="ZX395" s="72"/>
      <c r="ZY395" s="72"/>
      <c r="ZZ395" s="72"/>
      <c r="AAA395" s="72"/>
      <c r="AAB395" s="72"/>
      <c r="AAC395" s="72"/>
      <c r="AAD395" s="72"/>
      <c r="AAE395" s="72"/>
      <c r="AAF395" s="72"/>
      <c r="AAG395" s="72"/>
      <c r="AAH395" s="72"/>
      <c r="AAI395" s="72"/>
      <c r="AAJ395" s="72"/>
      <c r="AAK395" s="72"/>
      <c r="AAL395" s="72"/>
      <c r="AAM395" s="72"/>
      <c r="AAN395" s="72"/>
      <c r="AAO395" s="72"/>
      <c r="AAP395" s="72"/>
      <c r="AAQ395" s="72"/>
      <c r="AAR395" s="72"/>
      <c r="AAS395" s="72"/>
      <c r="AAT395" s="72"/>
      <c r="AAU395" s="72"/>
      <c r="AAV395" s="72"/>
      <c r="AAW395" s="72"/>
      <c r="AAX395" s="72"/>
      <c r="AAY395" s="72"/>
      <c r="AAZ395" s="72"/>
      <c r="ABA395" s="72"/>
      <c r="ABB395" s="72"/>
      <c r="ABC395" s="72"/>
      <c r="ABD395" s="72"/>
      <c r="ABE395" s="72"/>
      <c r="ABF395" s="72"/>
      <c r="ABG395" s="72"/>
      <c r="ABH395" s="72"/>
      <c r="ABI395" s="72"/>
      <c r="ABJ395" s="72"/>
      <c r="ABK395" s="72"/>
      <c r="ABL395" s="72"/>
      <c r="ABM395" s="72"/>
      <c r="ABN395" s="72"/>
      <c r="ABO395" s="72"/>
      <c r="ABP395" s="72"/>
      <c r="ABQ395" s="72"/>
      <c r="ABR395" s="72"/>
      <c r="ABS395" s="72"/>
      <c r="ABT395" s="72"/>
      <c r="ABU395" s="72"/>
      <c r="ABV395" s="72"/>
      <c r="ABW395" s="72"/>
      <c r="ABX395" s="72"/>
      <c r="ABY395" s="72"/>
      <c r="ABZ395" s="72"/>
      <c r="ACA395" s="72"/>
      <c r="ACB395" s="72"/>
      <c r="ACC395" s="72"/>
      <c r="ACD395" s="72"/>
      <c r="ACE395" s="72"/>
      <c r="ACF395" s="72"/>
      <c r="ACG395" s="72"/>
      <c r="ACH395" s="72"/>
      <c r="ACI395" s="72"/>
      <c r="ACJ395" s="72"/>
      <c r="ACK395" s="72"/>
      <c r="ACL395" s="72"/>
      <c r="ACM395" s="72"/>
      <c r="ACN395" s="72"/>
      <c r="ACO395" s="72"/>
      <c r="ACP395" s="72"/>
      <c r="ACQ395" s="72"/>
      <c r="ACR395" s="72"/>
      <c r="ACS395" s="72"/>
      <c r="ACT395" s="72"/>
      <c r="ACU395" s="72"/>
      <c r="ACV395" s="72"/>
      <c r="ACW395" s="72"/>
      <c r="ACX395" s="72"/>
      <c r="ACY395" s="72"/>
      <c r="ACZ395" s="72"/>
      <c r="ADA395" s="72"/>
      <c r="ADB395" s="72"/>
      <c r="ADC395" s="72"/>
      <c r="ADD395" s="72"/>
      <c r="ADE395" s="72"/>
      <c r="ADF395" s="72"/>
      <c r="ADG395" s="72"/>
      <c r="ADH395" s="72"/>
      <c r="ADI395" s="72"/>
      <c r="ADJ395" s="72"/>
      <c r="ADK395" s="72"/>
      <c r="ADL395" s="72"/>
      <c r="ADM395" s="72"/>
      <c r="ADN395" s="72"/>
      <c r="ADO395" s="72"/>
      <c r="ADP395" s="72"/>
      <c r="ADQ395" s="72"/>
      <c r="ADR395" s="72"/>
      <c r="ADS395" s="72"/>
      <c r="ADT395" s="72"/>
      <c r="ADU395" s="72"/>
      <c r="ADV395" s="72"/>
      <c r="ADW395" s="72"/>
      <c r="ADX395" s="72"/>
      <c r="ADY395" s="72"/>
      <c r="ADZ395" s="72"/>
      <c r="AEA395" s="72"/>
      <c r="AEB395" s="72"/>
      <c r="AEC395" s="72"/>
      <c r="AED395" s="72"/>
      <c r="AEE395" s="72"/>
      <c r="AEF395" s="72"/>
      <c r="AEG395" s="72"/>
      <c r="AEH395" s="72"/>
      <c r="AEI395" s="72"/>
      <c r="AEJ395" s="72"/>
      <c r="AEK395" s="72"/>
      <c r="AEL395" s="72"/>
      <c r="AEM395" s="72"/>
      <c r="AEN395" s="72"/>
      <c r="AEO395" s="72"/>
      <c r="AEP395" s="72"/>
      <c r="AEQ395" s="72"/>
      <c r="AER395" s="72"/>
      <c r="AES395" s="72"/>
      <c r="AET395" s="72"/>
      <c r="AEU395" s="72"/>
      <c r="AEV395" s="72"/>
      <c r="AEW395" s="72"/>
      <c r="AEX395" s="72"/>
      <c r="AEY395" s="72"/>
      <c r="AEZ395" s="72"/>
      <c r="AFA395" s="72"/>
      <c r="AFB395" s="72"/>
      <c r="AFC395" s="72"/>
      <c r="AFD395" s="72"/>
      <c r="AFE395" s="72"/>
      <c r="AFF395" s="72"/>
      <c r="AFG395" s="72"/>
      <c r="AFH395" s="72"/>
      <c r="AFI395" s="72"/>
      <c r="AFJ395" s="72"/>
      <c r="AFK395" s="72"/>
      <c r="AFL395" s="72"/>
      <c r="AFM395" s="72"/>
      <c r="AFN395" s="72"/>
      <c r="AFO395" s="72"/>
      <c r="AFP395" s="72"/>
      <c r="AFQ395" s="72"/>
      <c r="AFR395" s="72"/>
      <c r="AFS395" s="72"/>
      <c r="AFT395" s="72"/>
      <c r="AFU395" s="72"/>
      <c r="AFV395" s="72"/>
      <c r="AFW395" s="72"/>
      <c r="AFX395" s="72"/>
      <c r="AFY395" s="72"/>
      <c r="AFZ395" s="72"/>
      <c r="AGA395" s="72"/>
      <c r="AGB395" s="72"/>
      <c r="AGC395" s="72"/>
      <c r="AGD395" s="72"/>
      <c r="AGE395" s="72"/>
      <c r="AGF395" s="72"/>
      <c r="AGG395" s="72"/>
      <c r="AGH395" s="72"/>
      <c r="AGI395" s="72"/>
      <c r="AGJ395" s="72"/>
      <c r="AGK395" s="72"/>
      <c r="AGL395" s="72"/>
      <c r="AGM395" s="72"/>
      <c r="AGN395" s="72"/>
      <c r="AGO395" s="72"/>
      <c r="AGP395" s="72"/>
      <c r="AGQ395" s="72"/>
      <c r="AGR395" s="72"/>
      <c r="AGS395" s="72"/>
      <c r="AGT395" s="72"/>
      <c r="AGU395" s="72"/>
      <c r="AGV395" s="72"/>
      <c r="AGW395" s="72"/>
      <c r="AGX395" s="72"/>
      <c r="AGY395" s="72"/>
      <c r="AGZ395" s="72"/>
      <c r="AHA395" s="72"/>
      <c r="AHB395" s="72"/>
      <c r="AHC395" s="72"/>
      <c r="AHD395" s="72"/>
      <c r="AHE395" s="72"/>
      <c r="AHF395" s="72"/>
      <c r="AHG395" s="72"/>
      <c r="AHH395" s="72"/>
      <c r="AHI395" s="72"/>
      <c r="AHJ395" s="72"/>
      <c r="AHK395" s="72"/>
      <c r="AHL395" s="72"/>
      <c r="AHM395" s="72"/>
      <c r="AHN395" s="72"/>
      <c r="AHO395" s="72"/>
      <c r="AHP395" s="72"/>
      <c r="AHQ395" s="72"/>
      <c r="AHR395" s="72"/>
      <c r="AHS395" s="72"/>
      <c r="AHT395" s="72"/>
      <c r="AHU395" s="72"/>
      <c r="AHV395" s="72"/>
      <c r="AHW395" s="72"/>
      <c r="AHX395" s="72"/>
      <c r="AHY395" s="72"/>
      <c r="AHZ395" s="72"/>
      <c r="AIA395" s="72"/>
      <c r="AIB395" s="72"/>
      <c r="AIC395" s="72"/>
      <c r="AID395" s="72"/>
      <c r="AIE395" s="72"/>
      <c r="AIF395" s="72"/>
      <c r="AIG395" s="72"/>
      <c r="AIH395" s="72"/>
      <c r="AII395" s="72"/>
      <c r="AIJ395" s="72"/>
      <c r="AIK395" s="72"/>
      <c r="AIL395" s="72"/>
      <c r="AIM395" s="72"/>
      <c r="AIN395" s="72"/>
      <c r="AIO395" s="72"/>
      <c r="AIP395" s="72"/>
      <c r="AIQ395" s="72"/>
      <c r="AIR395" s="72"/>
      <c r="AIS395" s="72"/>
      <c r="AIT395" s="72"/>
      <c r="AIU395" s="72"/>
      <c r="AIV395" s="72"/>
      <c r="AIW395" s="72"/>
      <c r="AIX395" s="72"/>
      <c r="AIY395" s="72"/>
      <c r="AIZ395" s="72"/>
      <c r="AJA395" s="72"/>
      <c r="AJB395" s="72"/>
      <c r="AJC395" s="72"/>
      <c r="AJD395" s="72"/>
      <c r="AJE395" s="72"/>
      <c r="AJF395" s="72"/>
      <c r="AJG395" s="72"/>
      <c r="AJH395" s="72"/>
      <c r="AJI395" s="72"/>
      <c r="AJJ395" s="72"/>
      <c r="AJK395" s="72"/>
      <c r="AJL395" s="72"/>
      <c r="AJM395" s="72"/>
      <c r="AJN395" s="72"/>
      <c r="AJO395" s="72"/>
      <c r="AJP395" s="72"/>
      <c r="AJQ395" s="72"/>
      <c r="AJR395" s="72"/>
      <c r="AJS395" s="72"/>
      <c r="AJT395" s="72"/>
      <c r="AJU395" s="72"/>
      <c r="AJV395" s="72"/>
      <c r="AJW395" s="72"/>
      <c r="AJX395" s="72"/>
      <c r="AJY395" s="72"/>
      <c r="AJZ395" s="72"/>
      <c r="AKA395" s="72"/>
      <c r="AKB395" s="72"/>
      <c r="AKC395" s="72"/>
      <c r="AKD395" s="72"/>
      <c r="AKE395" s="72"/>
      <c r="AKF395" s="72"/>
      <c r="AKG395" s="72"/>
      <c r="AKH395" s="72"/>
      <c r="AKI395" s="72"/>
      <c r="AKJ395" s="72"/>
      <c r="AKK395" s="72"/>
      <c r="AKL395" s="72"/>
      <c r="AKM395" s="72"/>
      <c r="AKN395" s="72"/>
      <c r="AKO395" s="72"/>
      <c r="AKP395" s="72"/>
      <c r="AKQ395" s="72"/>
      <c r="AKR395" s="72"/>
      <c r="AKS395" s="72"/>
      <c r="AKT395" s="72"/>
      <c r="AKU395" s="72"/>
      <c r="AKV395" s="72"/>
      <c r="AKW395" s="72"/>
      <c r="AKX395" s="72"/>
      <c r="AKY395" s="72"/>
      <c r="AKZ395" s="72"/>
      <c r="ALA395" s="72"/>
      <c r="ALB395" s="72"/>
      <c r="ALC395" s="72"/>
      <c r="ALD395" s="72"/>
      <c r="ALE395" s="72"/>
      <c r="ALF395" s="72"/>
      <c r="ALG395" s="72"/>
      <c r="ALH395" s="72"/>
      <c r="ALI395" s="72"/>
      <c r="ALJ395" s="72"/>
      <c r="ALK395" s="72"/>
      <c r="ALL395" s="72"/>
      <c r="ALM395" s="72"/>
      <c r="ALN395" s="72"/>
      <c r="ALO395" s="72"/>
      <c r="ALP395" s="72"/>
      <c r="ALQ395" s="72"/>
      <c r="ALR395" s="72"/>
      <c r="ALS395" s="72"/>
      <c r="ALT395" s="72"/>
      <c r="ALU395" s="72"/>
      <c r="ALV395" s="72"/>
      <c r="ALW395" s="72"/>
      <c r="ALX395" s="72"/>
      <c r="ALY395" s="72"/>
      <c r="ALZ395" s="72"/>
      <c r="AMA395" s="72"/>
      <c r="AMB395" s="72"/>
      <c r="AMC395" s="72"/>
      <c r="AMD395" s="72"/>
      <c r="AME395" s="72"/>
      <c r="AMF395" s="72"/>
      <c r="AMG395" s="72"/>
      <c r="AMH395" s="72"/>
      <c r="AMI395" s="72"/>
      <c r="AMJ395" s="72"/>
    </row>
    <row r="396" spans="1:1024">
      <c r="C396" s="49">
        <f t="shared" si="39"/>
        <v>880</v>
      </c>
      <c r="D396" s="38" t="s">
        <v>275</v>
      </c>
      <c r="E396" s="51">
        <f t="shared" si="38"/>
        <v>10</v>
      </c>
      <c r="F396" s="39">
        <f t="shared" si="36"/>
        <v>42596</v>
      </c>
      <c r="G396" s="39" t="str">
        <f t="shared" si="37"/>
        <v>20171112</v>
      </c>
      <c r="H396" s="39">
        <v>3</v>
      </c>
      <c r="L396" s="39" t="s">
        <v>0</v>
      </c>
      <c r="M396" s="39">
        <v>2017</v>
      </c>
      <c r="N396" s="39">
        <v>11</v>
      </c>
      <c r="O396" s="39">
        <v>12</v>
      </c>
      <c r="P396" s="39">
        <v>11</v>
      </c>
      <c r="Q396" s="39">
        <v>49</v>
      </c>
      <c r="R396" s="39">
        <v>56</v>
      </c>
      <c r="S396" s="39">
        <v>57</v>
      </c>
      <c r="T396" s="39">
        <v>1</v>
      </c>
      <c r="U396" s="39" t="s">
        <v>1</v>
      </c>
      <c r="V396" s="39" t="s">
        <v>2</v>
      </c>
    </row>
    <row r="397" spans="1:1024">
      <c r="C397" s="49">
        <f t="shared" si="39"/>
        <v>880</v>
      </c>
      <c r="D397" s="38" t="s">
        <v>275</v>
      </c>
      <c r="E397" s="51">
        <f t="shared" si="38"/>
        <v>20</v>
      </c>
      <c r="F397" s="39">
        <f t="shared" si="36"/>
        <v>42596</v>
      </c>
      <c r="G397" s="39" t="str">
        <f t="shared" si="37"/>
        <v>20171112</v>
      </c>
      <c r="H397" s="39">
        <f>110-107</f>
        <v>3</v>
      </c>
      <c r="L397" s="39" t="s">
        <v>0</v>
      </c>
      <c r="M397" s="39">
        <v>2017</v>
      </c>
      <c r="N397" s="39">
        <v>11</v>
      </c>
      <c r="O397" s="39">
        <v>12</v>
      </c>
      <c r="P397" s="39">
        <v>11</v>
      </c>
      <c r="Q397" s="39">
        <v>49</v>
      </c>
      <c r="R397" s="39">
        <v>56</v>
      </c>
      <c r="S397" s="39">
        <v>108</v>
      </c>
      <c r="T397" s="39">
        <v>1</v>
      </c>
      <c r="U397" s="39" t="s">
        <v>1</v>
      </c>
      <c r="V397" s="39" t="s">
        <v>2</v>
      </c>
    </row>
    <row r="398" spans="1:1024">
      <c r="C398" s="49">
        <f t="shared" si="39"/>
        <v>880</v>
      </c>
      <c r="D398" s="38" t="s">
        <v>275</v>
      </c>
      <c r="E398" s="51">
        <f t="shared" si="38"/>
        <v>30</v>
      </c>
      <c r="F398" s="39">
        <f t="shared" si="36"/>
        <v>42596</v>
      </c>
      <c r="G398" s="39" t="str">
        <f t="shared" si="37"/>
        <v>20171112</v>
      </c>
      <c r="H398" s="39">
        <f>164-162</f>
        <v>2</v>
      </c>
      <c r="L398" s="39" t="s">
        <v>0</v>
      </c>
      <c r="M398" s="39">
        <v>2017</v>
      </c>
      <c r="N398" s="39">
        <v>11</v>
      </c>
      <c r="O398" s="39">
        <v>12</v>
      </c>
      <c r="P398" s="39">
        <v>11</v>
      </c>
      <c r="Q398" s="39">
        <v>49</v>
      </c>
      <c r="R398" s="39">
        <v>56</v>
      </c>
      <c r="S398" s="39">
        <v>162</v>
      </c>
      <c r="T398" s="39">
        <v>1</v>
      </c>
      <c r="U398" s="39" t="s">
        <v>1</v>
      </c>
      <c r="V398" s="39" t="s">
        <v>2</v>
      </c>
    </row>
    <row r="399" spans="1:1024">
      <c r="C399" s="49">
        <f t="shared" si="39"/>
        <v>880</v>
      </c>
      <c r="D399" s="38" t="s">
        <v>275</v>
      </c>
      <c r="E399" s="51">
        <f t="shared" si="38"/>
        <v>40</v>
      </c>
      <c r="F399" s="39">
        <f t="shared" si="36"/>
        <v>42596</v>
      </c>
      <c r="G399" s="39" t="str">
        <f t="shared" si="37"/>
        <v>20171112</v>
      </c>
      <c r="H399" s="39">
        <f>258-253</f>
        <v>5</v>
      </c>
      <c r="L399" s="39" t="s">
        <v>0</v>
      </c>
      <c r="M399" s="39">
        <v>2017</v>
      </c>
      <c r="N399" s="39">
        <v>11</v>
      </c>
      <c r="O399" s="39">
        <v>12</v>
      </c>
      <c r="P399" s="39">
        <v>11</v>
      </c>
      <c r="Q399" s="39">
        <v>49</v>
      </c>
      <c r="R399" s="39">
        <v>56</v>
      </c>
      <c r="S399" s="39">
        <v>253</v>
      </c>
      <c r="T399" s="39">
        <v>1</v>
      </c>
      <c r="U399" s="39" t="s">
        <v>1</v>
      </c>
      <c r="V399" s="39" t="s">
        <v>2</v>
      </c>
    </row>
    <row r="400" spans="1:1024">
      <c r="C400" s="49">
        <f t="shared" si="39"/>
        <v>880</v>
      </c>
      <c r="D400" s="38" t="s">
        <v>275</v>
      </c>
      <c r="E400" s="51">
        <f t="shared" si="38"/>
        <v>50</v>
      </c>
      <c r="F400" s="39">
        <f t="shared" si="36"/>
        <v>42596</v>
      </c>
      <c r="G400" s="39" t="str">
        <f t="shared" si="37"/>
        <v>20171112</v>
      </c>
      <c r="H400" s="39">
        <f>349-347</f>
        <v>2</v>
      </c>
      <c r="L400" s="39" t="s">
        <v>0</v>
      </c>
      <c r="M400" s="39">
        <v>2017</v>
      </c>
      <c r="N400" s="39">
        <v>11</v>
      </c>
      <c r="O400" s="39">
        <v>12</v>
      </c>
      <c r="P400" s="39">
        <v>11</v>
      </c>
      <c r="Q400" s="39">
        <v>49</v>
      </c>
      <c r="R400" s="39">
        <v>56</v>
      </c>
      <c r="S400" s="39">
        <v>347</v>
      </c>
      <c r="T400" s="39">
        <v>1</v>
      </c>
      <c r="U400" s="39" t="s">
        <v>1</v>
      </c>
      <c r="V400" s="39" t="s">
        <v>2</v>
      </c>
    </row>
    <row r="401" spans="1:1024">
      <c r="C401" s="49">
        <f t="shared" si="39"/>
        <v>880</v>
      </c>
      <c r="D401" s="38" t="s">
        <v>275</v>
      </c>
      <c r="E401" s="51">
        <f t="shared" si="38"/>
        <v>60</v>
      </c>
      <c r="F401" s="39">
        <f t="shared" si="36"/>
        <v>42596</v>
      </c>
      <c r="G401" s="39" t="str">
        <f t="shared" si="37"/>
        <v>20171112</v>
      </c>
      <c r="H401" s="39">
        <v>2</v>
      </c>
      <c r="L401" s="39" t="s">
        <v>0</v>
      </c>
      <c r="M401" s="39">
        <v>2017</v>
      </c>
      <c r="N401" s="39">
        <v>11</v>
      </c>
      <c r="O401" s="39">
        <v>12</v>
      </c>
      <c r="P401" s="39">
        <v>11</v>
      </c>
      <c r="Q401" s="39">
        <v>49</v>
      </c>
      <c r="R401" s="39">
        <v>56</v>
      </c>
      <c r="S401" s="39">
        <v>391</v>
      </c>
      <c r="T401" s="39">
        <v>1</v>
      </c>
      <c r="U401" s="39" t="s">
        <v>1</v>
      </c>
      <c r="V401" s="39" t="s">
        <v>2</v>
      </c>
    </row>
    <row r="402" spans="1:1024">
      <c r="A402" s="69"/>
      <c r="B402" s="69"/>
      <c r="C402" s="49">
        <f t="shared" si="39"/>
        <v>890</v>
      </c>
      <c r="D402" s="70" t="s">
        <v>276</v>
      </c>
      <c r="E402" s="51">
        <f t="shared" si="38"/>
        <v>10</v>
      </c>
      <c r="F402" s="71">
        <f t="shared" si="36"/>
        <v>50883</v>
      </c>
      <c r="G402" s="71" t="str">
        <f t="shared" si="37"/>
        <v>20171112</v>
      </c>
      <c r="H402" s="71">
        <v>4</v>
      </c>
      <c r="I402" s="71"/>
      <c r="J402" s="71"/>
      <c r="K402" s="71"/>
      <c r="L402" s="71" t="s">
        <v>0</v>
      </c>
      <c r="M402" s="71">
        <v>2017</v>
      </c>
      <c r="N402" s="71">
        <v>11</v>
      </c>
      <c r="O402" s="71">
        <v>12</v>
      </c>
      <c r="P402" s="71">
        <v>14</v>
      </c>
      <c r="Q402" s="71">
        <v>8</v>
      </c>
      <c r="R402" s="71">
        <v>3</v>
      </c>
      <c r="S402" s="71">
        <v>906</v>
      </c>
      <c r="T402" s="71">
        <v>1</v>
      </c>
      <c r="U402" s="71" t="s">
        <v>1</v>
      </c>
      <c r="V402" s="71" t="s">
        <v>2</v>
      </c>
      <c r="W402" s="71"/>
      <c r="X402" s="72"/>
      <c r="WK402" s="72"/>
      <c r="WL402" s="72"/>
      <c r="WM402" s="72"/>
      <c r="WN402" s="72"/>
      <c r="WO402" s="72"/>
      <c r="WP402" s="72"/>
      <c r="WQ402" s="72"/>
      <c r="WR402" s="72"/>
      <c r="WS402" s="72"/>
      <c r="WT402" s="72"/>
      <c r="WU402" s="72"/>
      <c r="WV402" s="72"/>
      <c r="WW402" s="72"/>
      <c r="WX402" s="72"/>
      <c r="WY402" s="72"/>
      <c r="WZ402" s="72"/>
      <c r="XA402" s="72"/>
      <c r="XB402" s="72"/>
      <c r="XC402" s="72"/>
      <c r="XD402" s="72"/>
      <c r="XE402" s="72"/>
      <c r="XF402" s="72"/>
      <c r="XG402" s="72"/>
      <c r="XH402" s="72"/>
      <c r="XI402" s="72"/>
      <c r="XJ402" s="72"/>
      <c r="XK402" s="72"/>
      <c r="XL402" s="72"/>
      <c r="XM402" s="72"/>
      <c r="XN402" s="72"/>
      <c r="XO402" s="72"/>
      <c r="XP402" s="72"/>
      <c r="XQ402" s="72"/>
      <c r="XR402" s="72"/>
      <c r="XS402" s="72"/>
      <c r="XT402" s="72"/>
      <c r="XU402" s="72"/>
      <c r="XV402" s="72"/>
      <c r="XW402" s="72"/>
      <c r="XX402" s="72"/>
      <c r="XY402" s="72"/>
      <c r="XZ402" s="72"/>
      <c r="YA402" s="72"/>
      <c r="YB402" s="72"/>
      <c r="YC402" s="72"/>
      <c r="YD402" s="72"/>
      <c r="YE402" s="72"/>
      <c r="YF402" s="72"/>
      <c r="YG402" s="72"/>
      <c r="YH402" s="72"/>
      <c r="YI402" s="72"/>
      <c r="YJ402" s="72"/>
      <c r="YK402" s="72"/>
      <c r="YL402" s="72"/>
      <c r="YM402" s="72"/>
      <c r="YN402" s="72"/>
      <c r="YO402" s="72"/>
      <c r="YP402" s="72"/>
      <c r="YQ402" s="72"/>
      <c r="YR402" s="72"/>
      <c r="YS402" s="72"/>
      <c r="YT402" s="72"/>
      <c r="YU402" s="72"/>
      <c r="YV402" s="72"/>
      <c r="YW402" s="72"/>
      <c r="YX402" s="72"/>
      <c r="YY402" s="72"/>
      <c r="YZ402" s="72"/>
      <c r="ZA402" s="72"/>
      <c r="ZB402" s="72"/>
      <c r="ZC402" s="72"/>
      <c r="ZD402" s="72"/>
      <c r="ZE402" s="72"/>
      <c r="ZF402" s="72"/>
      <c r="ZG402" s="72"/>
      <c r="ZH402" s="72"/>
      <c r="ZI402" s="72"/>
      <c r="ZJ402" s="72"/>
      <c r="ZK402" s="72"/>
      <c r="ZL402" s="72"/>
      <c r="ZM402" s="72"/>
      <c r="ZN402" s="72"/>
      <c r="ZO402" s="72"/>
      <c r="ZP402" s="72"/>
      <c r="ZQ402" s="72"/>
      <c r="ZR402" s="72"/>
      <c r="ZS402" s="72"/>
      <c r="ZT402" s="72"/>
      <c r="ZU402" s="72"/>
      <c r="ZV402" s="72"/>
      <c r="ZW402" s="72"/>
      <c r="ZX402" s="72"/>
      <c r="ZY402" s="72"/>
      <c r="ZZ402" s="72"/>
      <c r="AAA402" s="72"/>
      <c r="AAB402" s="72"/>
      <c r="AAC402" s="72"/>
      <c r="AAD402" s="72"/>
      <c r="AAE402" s="72"/>
      <c r="AAF402" s="72"/>
      <c r="AAG402" s="72"/>
      <c r="AAH402" s="72"/>
      <c r="AAI402" s="72"/>
      <c r="AAJ402" s="72"/>
      <c r="AAK402" s="72"/>
      <c r="AAL402" s="72"/>
      <c r="AAM402" s="72"/>
      <c r="AAN402" s="72"/>
      <c r="AAO402" s="72"/>
      <c r="AAP402" s="72"/>
      <c r="AAQ402" s="72"/>
      <c r="AAR402" s="72"/>
      <c r="AAS402" s="72"/>
      <c r="AAT402" s="72"/>
      <c r="AAU402" s="72"/>
      <c r="AAV402" s="72"/>
      <c r="AAW402" s="72"/>
      <c r="AAX402" s="72"/>
      <c r="AAY402" s="72"/>
      <c r="AAZ402" s="72"/>
      <c r="ABA402" s="72"/>
      <c r="ABB402" s="72"/>
      <c r="ABC402" s="72"/>
      <c r="ABD402" s="72"/>
      <c r="ABE402" s="72"/>
      <c r="ABF402" s="72"/>
      <c r="ABG402" s="72"/>
      <c r="ABH402" s="72"/>
      <c r="ABI402" s="72"/>
      <c r="ABJ402" s="72"/>
      <c r="ABK402" s="72"/>
      <c r="ABL402" s="72"/>
      <c r="ABM402" s="72"/>
      <c r="ABN402" s="72"/>
      <c r="ABO402" s="72"/>
      <c r="ABP402" s="72"/>
      <c r="ABQ402" s="72"/>
      <c r="ABR402" s="72"/>
      <c r="ABS402" s="72"/>
      <c r="ABT402" s="72"/>
      <c r="ABU402" s="72"/>
      <c r="ABV402" s="72"/>
      <c r="ABW402" s="72"/>
      <c r="ABX402" s="72"/>
      <c r="ABY402" s="72"/>
      <c r="ABZ402" s="72"/>
      <c r="ACA402" s="72"/>
      <c r="ACB402" s="72"/>
      <c r="ACC402" s="72"/>
      <c r="ACD402" s="72"/>
      <c r="ACE402" s="72"/>
      <c r="ACF402" s="72"/>
      <c r="ACG402" s="72"/>
      <c r="ACH402" s="72"/>
      <c r="ACI402" s="72"/>
      <c r="ACJ402" s="72"/>
      <c r="ACK402" s="72"/>
      <c r="ACL402" s="72"/>
      <c r="ACM402" s="72"/>
      <c r="ACN402" s="72"/>
      <c r="ACO402" s="72"/>
      <c r="ACP402" s="72"/>
      <c r="ACQ402" s="72"/>
      <c r="ACR402" s="72"/>
      <c r="ACS402" s="72"/>
      <c r="ACT402" s="72"/>
      <c r="ACU402" s="72"/>
      <c r="ACV402" s="72"/>
      <c r="ACW402" s="72"/>
      <c r="ACX402" s="72"/>
      <c r="ACY402" s="72"/>
      <c r="ACZ402" s="72"/>
      <c r="ADA402" s="72"/>
      <c r="ADB402" s="72"/>
      <c r="ADC402" s="72"/>
      <c r="ADD402" s="72"/>
      <c r="ADE402" s="72"/>
      <c r="ADF402" s="72"/>
      <c r="ADG402" s="72"/>
      <c r="ADH402" s="72"/>
      <c r="ADI402" s="72"/>
      <c r="ADJ402" s="72"/>
      <c r="ADK402" s="72"/>
      <c r="ADL402" s="72"/>
      <c r="ADM402" s="72"/>
      <c r="ADN402" s="72"/>
      <c r="ADO402" s="72"/>
      <c r="ADP402" s="72"/>
      <c r="ADQ402" s="72"/>
      <c r="ADR402" s="72"/>
      <c r="ADS402" s="72"/>
      <c r="ADT402" s="72"/>
      <c r="ADU402" s="72"/>
      <c r="ADV402" s="72"/>
      <c r="ADW402" s="72"/>
      <c r="ADX402" s="72"/>
      <c r="ADY402" s="72"/>
      <c r="ADZ402" s="72"/>
      <c r="AEA402" s="72"/>
      <c r="AEB402" s="72"/>
      <c r="AEC402" s="72"/>
      <c r="AED402" s="72"/>
      <c r="AEE402" s="72"/>
      <c r="AEF402" s="72"/>
      <c r="AEG402" s="72"/>
      <c r="AEH402" s="72"/>
      <c r="AEI402" s="72"/>
      <c r="AEJ402" s="72"/>
      <c r="AEK402" s="72"/>
      <c r="AEL402" s="72"/>
      <c r="AEM402" s="72"/>
      <c r="AEN402" s="72"/>
      <c r="AEO402" s="72"/>
      <c r="AEP402" s="72"/>
      <c r="AEQ402" s="72"/>
      <c r="AER402" s="72"/>
      <c r="AES402" s="72"/>
      <c r="AET402" s="72"/>
      <c r="AEU402" s="72"/>
      <c r="AEV402" s="72"/>
      <c r="AEW402" s="72"/>
      <c r="AEX402" s="72"/>
      <c r="AEY402" s="72"/>
      <c r="AEZ402" s="72"/>
      <c r="AFA402" s="72"/>
      <c r="AFB402" s="72"/>
      <c r="AFC402" s="72"/>
      <c r="AFD402" s="72"/>
      <c r="AFE402" s="72"/>
      <c r="AFF402" s="72"/>
      <c r="AFG402" s="72"/>
      <c r="AFH402" s="72"/>
      <c r="AFI402" s="72"/>
      <c r="AFJ402" s="72"/>
      <c r="AFK402" s="72"/>
      <c r="AFL402" s="72"/>
      <c r="AFM402" s="72"/>
      <c r="AFN402" s="72"/>
      <c r="AFO402" s="72"/>
      <c r="AFP402" s="72"/>
      <c r="AFQ402" s="72"/>
      <c r="AFR402" s="72"/>
      <c r="AFS402" s="72"/>
      <c r="AFT402" s="72"/>
      <c r="AFU402" s="72"/>
      <c r="AFV402" s="72"/>
      <c r="AFW402" s="72"/>
      <c r="AFX402" s="72"/>
      <c r="AFY402" s="72"/>
      <c r="AFZ402" s="72"/>
      <c r="AGA402" s="72"/>
      <c r="AGB402" s="72"/>
      <c r="AGC402" s="72"/>
      <c r="AGD402" s="72"/>
      <c r="AGE402" s="72"/>
      <c r="AGF402" s="72"/>
      <c r="AGG402" s="72"/>
      <c r="AGH402" s="72"/>
      <c r="AGI402" s="72"/>
      <c r="AGJ402" s="72"/>
      <c r="AGK402" s="72"/>
      <c r="AGL402" s="72"/>
      <c r="AGM402" s="72"/>
      <c r="AGN402" s="72"/>
      <c r="AGO402" s="72"/>
      <c r="AGP402" s="72"/>
      <c r="AGQ402" s="72"/>
      <c r="AGR402" s="72"/>
      <c r="AGS402" s="72"/>
      <c r="AGT402" s="72"/>
      <c r="AGU402" s="72"/>
      <c r="AGV402" s="72"/>
      <c r="AGW402" s="72"/>
      <c r="AGX402" s="72"/>
      <c r="AGY402" s="72"/>
      <c r="AGZ402" s="72"/>
      <c r="AHA402" s="72"/>
      <c r="AHB402" s="72"/>
      <c r="AHC402" s="72"/>
      <c r="AHD402" s="72"/>
      <c r="AHE402" s="72"/>
      <c r="AHF402" s="72"/>
      <c r="AHG402" s="72"/>
      <c r="AHH402" s="72"/>
      <c r="AHI402" s="72"/>
      <c r="AHJ402" s="72"/>
      <c r="AHK402" s="72"/>
      <c r="AHL402" s="72"/>
      <c r="AHM402" s="72"/>
      <c r="AHN402" s="72"/>
      <c r="AHO402" s="72"/>
      <c r="AHP402" s="72"/>
      <c r="AHQ402" s="72"/>
      <c r="AHR402" s="72"/>
      <c r="AHS402" s="72"/>
      <c r="AHT402" s="72"/>
      <c r="AHU402" s="72"/>
      <c r="AHV402" s="72"/>
      <c r="AHW402" s="72"/>
      <c r="AHX402" s="72"/>
      <c r="AHY402" s="72"/>
      <c r="AHZ402" s="72"/>
      <c r="AIA402" s="72"/>
      <c r="AIB402" s="72"/>
      <c r="AIC402" s="72"/>
      <c r="AID402" s="72"/>
      <c r="AIE402" s="72"/>
      <c r="AIF402" s="72"/>
      <c r="AIG402" s="72"/>
      <c r="AIH402" s="72"/>
      <c r="AII402" s="72"/>
      <c r="AIJ402" s="72"/>
      <c r="AIK402" s="72"/>
      <c r="AIL402" s="72"/>
      <c r="AIM402" s="72"/>
      <c r="AIN402" s="72"/>
      <c r="AIO402" s="72"/>
      <c r="AIP402" s="72"/>
      <c r="AIQ402" s="72"/>
      <c r="AIR402" s="72"/>
      <c r="AIS402" s="72"/>
      <c r="AIT402" s="72"/>
      <c r="AIU402" s="72"/>
      <c r="AIV402" s="72"/>
      <c r="AIW402" s="72"/>
      <c r="AIX402" s="72"/>
      <c r="AIY402" s="72"/>
      <c r="AIZ402" s="72"/>
      <c r="AJA402" s="72"/>
      <c r="AJB402" s="72"/>
      <c r="AJC402" s="72"/>
      <c r="AJD402" s="72"/>
      <c r="AJE402" s="72"/>
      <c r="AJF402" s="72"/>
      <c r="AJG402" s="72"/>
      <c r="AJH402" s="72"/>
      <c r="AJI402" s="72"/>
      <c r="AJJ402" s="72"/>
      <c r="AJK402" s="72"/>
      <c r="AJL402" s="72"/>
      <c r="AJM402" s="72"/>
      <c r="AJN402" s="72"/>
      <c r="AJO402" s="72"/>
      <c r="AJP402" s="72"/>
      <c r="AJQ402" s="72"/>
      <c r="AJR402" s="72"/>
      <c r="AJS402" s="72"/>
      <c r="AJT402" s="72"/>
      <c r="AJU402" s="72"/>
      <c r="AJV402" s="72"/>
      <c r="AJW402" s="72"/>
      <c r="AJX402" s="72"/>
      <c r="AJY402" s="72"/>
      <c r="AJZ402" s="72"/>
      <c r="AKA402" s="72"/>
      <c r="AKB402" s="72"/>
      <c r="AKC402" s="72"/>
      <c r="AKD402" s="72"/>
      <c r="AKE402" s="72"/>
      <c r="AKF402" s="72"/>
      <c r="AKG402" s="72"/>
      <c r="AKH402" s="72"/>
      <c r="AKI402" s="72"/>
      <c r="AKJ402" s="72"/>
      <c r="AKK402" s="72"/>
      <c r="AKL402" s="72"/>
      <c r="AKM402" s="72"/>
      <c r="AKN402" s="72"/>
      <c r="AKO402" s="72"/>
      <c r="AKP402" s="72"/>
      <c r="AKQ402" s="72"/>
      <c r="AKR402" s="72"/>
      <c r="AKS402" s="72"/>
      <c r="AKT402" s="72"/>
      <c r="AKU402" s="72"/>
      <c r="AKV402" s="72"/>
      <c r="AKW402" s="72"/>
      <c r="AKX402" s="72"/>
      <c r="AKY402" s="72"/>
      <c r="AKZ402" s="72"/>
      <c r="ALA402" s="72"/>
      <c r="ALB402" s="72"/>
      <c r="ALC402" s="72"/>
      <c r="ALD402" s="72"/>
      <c r="ALE402" s="72"/>
      <c r="ALF402" s="72"/>
      <c r="ALG402" s="72"/>
      <c r="ALH402" s="72"/>
      <c r="ALI402" s="72"/>
      <c r="ALJ402" s="72"/>
      <c r="ALK402" s="72"/>
      <c r="ALL402" s="72"/>
      <c r="ALM402" s="72"/>
      <c r="ALN402" s="72"/>
      <c r="ALO402" s="72"/>
      <c r="ALP402" s="72"/>
      <c r="ALQ402" s="72"/>
      <c r="ALR402" s="72"/>
      <c r="ALS402" s="72"/>
      <c r="ALT402" s="72"/>
      <c r="ALU402" s="72"/>
      <c r="ALV402" s="72"/>
      <c r="ALW402" s="72"/>
      <c r="ALX402" s="72"/>
      <c r="ALY402" s="72"/>
      <c r="ALZ402" s="72"/>
      <c r="AMA402" s="72"/>
      <c r="AMB402" s="72"/>
      <c r="AMC402" s="72"/>
      <c r="AMD402" s="72"/>
      <c r="AME402" s="72"/>
      <c r="AMF402" s="72"/>
      <c r="AMG402" s="72"/>
      <c r="AMH402" s="72"/>
      <c r="AMI402" s="72"/>
      <c r="AMJ402" s="72"/>
    </row>
    <row r="403" spans="1:1024">
      <c r="C403" s="49">
        <f t="shared" si="39"/>
        <v>890</v>
      </c>
      <c r="D403" s="38" t="s">
        <v>276</v>
      </c>
      <c r="E403" s="51">
        <f t="shared" si="38"/>
        <v>20</v>
      </c>
      <c r="F403" s="39">
        <f t="shared" si="36"/>
        <v>50883</v>
      </c>
      <c r="G403" s="39" t="str">
        <f t="shared" si="37"/>
        <v>20171112</v>
      </c>
      <c r="H403" s="39">
        <v>0</v>
      </c>
      <c r="L403" s="39" t="s">
        <v>270</v>
      </c>
      <c r="M403" s="39">
        <v>2017</v>
      </c>
      <c r="N403" s="39">
        <v>11</v>
      </c>
      <c r="O403" s="39">
        <v>12</v>
      </c>
      <c r="P403" s="39">
        <v>14</v>
      </c>
      <c r="Q403" s="39">
        <v>8</v>
      </c>
      <c r="R403" s="39">
        <v>3</v>
      </c>
      <c r="S403" s="39">
        <v>937</v>
      </c>
      <c r="T403" s="39">
        <v>1</v>
      </c>
      <c r="U403" s="39" t="s">
        <v>1</v>
      </c>
      <c r="V403" s="39" t="s">
        <v>2</v>
      </c>
    </row>
    <row r="404" spans="1:1024">
      <c r="A404" s="69"/>
      <c r="B404" s="69"/>
      <c r="C404" s="49">
        <f t="shared" si="39"/>
        <v>900</v>
      </c>
      <c r="D404" s="70" t="s">
        <v>277</v>
      </c>
      <c r="E404" s="51">
        <f t="shared" si="38"/>
        <v>10</v>
      </c>
      <c r="F404" s="71">
        <f t="shared" si="36"/>
        <v>50912</v>
      </c>
      <c r="G404" s="71" t="str">
        <f t="shared" si="37"/>
        <v>20171112</v>
      </c>
      <c r="H404" s="71">
        <f>501-496</f>
        <v>5</v>
      </c>
      <c r="I404" s="71"/>
      <c r="J404" s="71"/>
      <c r="K404" s="71"/>
      <c r="L404" s="71" t="s">
        <v>0</v>
      </c>
      <c r="M404" s="71">
        <v>2017</v>
      </c>
      <c r="N404" s="71">
        <v>11</v>
      </c>
      <c r="O404" s="71">
        <v>12</v>
      </c>
      <c r="P404" s="71">
        <v>14</v>
      </c>
      <c r="Q404" s="71">
        <v>8</v>
      </c>
      <c r="R404" s="71">
        <v>32</v>
      </c>
      <c r="S404" s="71">
        <v>496</v>
      </c>
      <c r="T404" s="71">
        <v>1</v>
      </c>
      <c r="U404" s="71" t="s">
        <v>1</v>
      </c>
      <c r="V404" s="71" t="s">
        <v>2</v>
      </c>
      <c r="W404" s="71"/>
      <c r="X404" s="72"/>
      <c r="WK404" s="72"/>
      <c r="WL404" s="72"/>
      <c r="WM404" s="72"/>
      <c r="WN404" s="72"/>
      <c r="WO404" s="72"/>
      <c r="WP404" s="72"/>
      <c r="WQ404" s="72"/>
      <c r="WR404" s="72"/>
      <c r="WS404" s="72"/>
      <c r="WT404" s="72"/>
      <c r="WU404" s="72"/>
      <c r="WV404" s="72"/>
      <c r="WW404" s="72"/>
      <c r="WX404" s="72"/>
      <c r="WY404" s="72"/>
      <c r="WZ404" s="72"/>
      <c r="XA404" s="72"/>
      <c r="XB404" s="72"/>
      <c r="XC404" s="72"/>
      <c r="XD404" s="72"/>
      <c r="XE404" s="72"/>
      <c r="XF404" s="72"/>
      <c r="XG404" s="72"/>
      <c r="XH404" s="72"/>
      <c r="XI404" s="72"/>
      <c r="XJ404" s="72"/>
      <c r="XK404" s="72"/>
      <c r="XL404" s="72"/>
      <c r="XM404" s="72"/>
      <c r="XN404" s="72"/>
      <c r="XO404" s="72"/>
      <c r="XP404" s="72"/>
      <c r="XQ404" s="72"/>
      <c r="XR404" s="72"/>
      <c r="XS404" s="72"/>
      <c r="XT404" s="72"/>
      <c r="XU404" s="72"/>
      <c r="XV404" s="72"/>
      <c r="XW404" s="72"/>
      <c r="XX404" s="72"/>
      <c r="XY404" s="72"/>
      <c r="XZ404" s="72"/>
      <c r="YA404" s="72"/>
      <c r="YB404" s="72"/>
      <c r="YC404" s="72"/>
      <c r="YD404" s="72"/>
      <c r="YE404" s="72"/>
      <c r="YF404" s="72"/>
      <c r="YG404" s="72"/>
      <c r="YH404" s="72"/>
      <c r="YI404" s="72"/>
      <c r="YJ404" s="72"/>
      <c r="YK404" s="72"/>
      <c r="YL404" s="72"/>
      <c r="YM404" s="72"/>
      <c r="YN404" s="72"/>
      <c r="YO404" s="72"/>
      <c r="YP404" s="72"/>
      <c r="YQ404" s="72"/>
      <c r="YR404" s="72"/>
      <c r="YS404" s="72"/>
      <c r="YT404" s="72"/>
      <c r="YU404" s="72"/>
      <c r="YV404" s="72"/>
      <c r="YW404" s="72"/>
      <c r="YX404" s="72"/>
      <c r="YY404" s="72"/>
      <c r="YZ404" s="72"/>
      <c r="ZA404" s="72"/>
      <c r="ZB404" s="72"/>
      <c r="ZC404" s="72"/>
      <c r="ZD404" s="72"/>
      <c r="ZE404" s="72"/>
      <c r="ZF404" s="72"/>
      <c r="ZG404" s="72"/>
      <c r="ZH404" s="72"/>
      <c r="ZI404" s="72"/>
      <c r="ZJ404" s="72"/>
      <c r="ZK404" s="72"/>
      <c r="ZL404" s="72"/>
      <c r="ZM404" s="72"/>
      <c r="ZN404" s="72"/>
      <c r="ZO404" s="72"/>
      <c r="ZP404" s="72"/>
      <c r="ZQ404" s="72"/>
      <c r="ZR404" s="72"/>
      <c r="ZS404" s="72"/>
      <c r="ZT404" s="72"/>
      <c r="ZU404" s="72"/>
      <c r="ZV404" s="72"/>
      <c r="ZW404" s="72"/>
      <c r="ZX404" s="72"/>
      <c r="ZY404" s="72"/>
      <c r="ZZ404" s="72"/>
      <c r="AAA404" s="72"/>
      <c r="AAB404" s="72"/>
      <c r="AAC404" s="72"/>
      <c r="AAD404" s="72"/>
      <c r="AAE404" s="72"/>
      <c r="AAF404" s="72"/>
      <c r="AAG404" s="72"/>
      <c r="AAH404" s="72"/>
      <c r="AAI404" s="72"/>
      <c r="AAJ404" s="72"/>
      <c r="AAK404" s="72"/>
      <c r="AAL404" s="72"/>
      <c r="AAM404" s="72"/>
      <c r="AAN404" s="72"/>
      <c r="AAO404" s="72"/>
      <c r="AAP404" s="72"/>
      <c r="AAQ404" s="72"/>
      <c r="AAR404" s="72"/>
      <c r="AAS404" s="72"/>
      <c r="AAT404" s="72"/>
      <c r="AAU404" s="72"/>
      <c r="AAV404" s="72"/>
      <c r="AAW404" s="72"/>
      <c r="AAX404" s="72"/>
      <c r="AAY404" s="72"/>
      <c r="AAZ404" s="72"/>
      <c r="ABA404" s="72"/>
      <c r="ABB404" s="72"/>
      <c r="ABC404" s="72"/>
      <c r="ABD404" s="72"/>
      <c r="ABE404" s="72"/>
      <c r="ABF404" s="72"/>
      <c r="ABG404" s="72"/>
      <c r="ABH404" s="72"/>
      <c r="ABI404" s="72"/>
      <c r="ABJ404" s="72"/>
      <c r="ABK404" s="72"/>
      <c r="ABL404" s="72"/>
      <c r="ABM404" s="72"/>
      <c r="ABN404" s="72"/>
      <c r="ABO404" s="72"/>
      <c r="ABP404" s="72"/>
      <c r="ABQ404" s="72"/>
      <c r="ABR404" s="72"/>
      <c r="ABS404" s="72"/>
      <c r="ABT404" s="72"/>
      <c r="ABU404" s="72"/>
      <c r="ABV404" s="72"/>
      <c r="ABW404" s="72"/>
      <c r="ABX404" s="72"/>
      <c r="ABY404" s="72"/>
      <c r="ABZ404" s="72"/>
      <c r="ACA404" s="72"/>
      <c r="ACB404" s="72"/>
      <c r="ACC404" s="72"/>
      <c r="ACD404" s="72"/>
      <c r="ACE404" s="72"/>
      <c r="ACF404" s="72"/>
      <c r="ACG404" s="72"/>
      <c r="ACH404" s="72"/>
      <c r="ACI404" s="72"/>
      <c r="ACJ404" s="72"/>
      <c r="ACK404" s="72"/>
      <c r="ACL404" s="72"/>
      <c r="ACM404" s="72"/>
      <c r="ACN404" s="72"/>
      <c r="ACO404" s="72"/>
      <c r="ACP404" s="72"/>
      <c r="ACQ404" s="72"/>
      <c r="ACR404" s="72"/>
      <c r="ACS404" s="72"/>
      <c r="ACT404" s="72"/>
      <c r="ACU404" s="72"/>
      <c r="ACV404" s="72"/>
      <c r="ACW404" s="72"/>
      <c r="ACX404" s="72"/>
      <c r="ACY404" s="72"/>
      <c r="ACZ404" s="72"/>
      <c r="ADA404" s="72"/>
      <c r="ADB404" s="72"/>
      <c r="ADC404" s="72"/>
      <c r="ADD404" s="72"/>
      <c r="ADE404" s="72"/>
      <c r="ADF404" s="72"/>
      <c r="ADG404" s="72"/>
      <c r="ADH404" s="72"/>
      <c r="ADI404" s="72"/>
      <c r="ADJ404" s="72"/>
      <c r="ADK404" s="72"/>
      <c r="ADL404" s="72"/>
      <c r="ADM404" s="72"/>
      <c r="ADN404" s="72"/>
      <c r="ADO404" s="72"/>
      <c r="ADP404" s="72"/>
      <c r="ADQ404" s="72"/>
      <c r="ADR404" s="72"/>
      <c r="ADS404" s="72"/>
      <c r="ADT404" s="72"/>
      <c r="ADU404" s="72"/>
      <c r="ADV404" s="72"/>
      <c r="ADW404" s="72"/>
      <c r="ADX404" s="72"/>
      <c r="ADY404" s="72"/>
      <c r="ADZ404" s="72"/>
      <c r="AEA404" s="72"/>
      <c r="AEB404" s="72"/>
      <c r="AEC404" s="72"/>
      <c r="AED404" s="72"/>
      <c r="AEE404" s="72"/>
      <c r="AEF404" s="72"/>
      <c r="AEG404" s="72"/>
      <c r="AEH404" s="72"/>
      <c r="AEI404" s="72"/>
      <c r="AEJ404" s="72"/>
      <c r="AEK404" s="72"/>
      <c r="AEL404" s="72"/>
      <c r="AEM404" s="72"/>
      <c r="AEN404" s="72"/>
      <c r="AEO404" s="72"/>
      <c r="AEP404" s="72"/>
      <c r="AEQ404" s="72"/>
      <c r="AER404" s="72"/>
      <c r="AES404" s="72"/>
      <c r="AET404" s="72"/>
      <c r="AEU404" s="72"/>
      <c r="AEV404" s="72"/>
      <c r="AEW404" s="72"/>
      <c r="AEX404" s="72"/>
      <c r="AEY404" s="72"/>
      <c r="AEZ404" s="72"/>
      <c r="AFA404" s="72"/>
      <c r="AFB404" s="72"/>
      <c r="AFC404" s="72"/>
      <c r="AFD404" s="72"/>
      <c r="AFE404" s="72"/>
      <c r="AFF404" s="72"/>
      <c r="AFG404" s="72"/>
      <c r="AFH404" s="72"/>
      <c r="AFI404" s="72"/>
      <c r="AFJ404" s="72"/>
      <c r="AFK404" s="72"/>
      <c r="AFL404" s="72"/>
      <c r="AFM404" s="72"/>
      <c r="AFN404" s="72"/>
      <c r="AFO404" s="72"/>
      <c r="AFP404" s="72"/>
      <c r="AFQ404" s="72"/>
      <c r="AFR404" s="72"/>
      <c r="AFS404" s="72"/>
      <c r="AFT404" s="72"/>
      <c r="AFU404" s="72"/>
      <c r="AFV404" s="72"/>
      <c r="AFW404" s="72"/>
      <c r="AFX404" s="72"/>
      <c r="AFY404" s="72"/>
      <c r="AFZ404" s="72"/>
      <c r="AGA404" s="72"/>
      <c r="AGB404" s="72"/>
      <c r="AGC404" s="72"/>
      <c r="AGD404" s="72"/>
      <c r="AGE404" s="72"/>
      <c r="AGF404" s="72"/>
      <c r="AGG404" s="72"/>
      <c r="AGH404" s="72"/>
      <c r="AGI404" s="72"/>
      <c r="AGJ404" s="72"/>
      <c r="AGK404" s="72"/>
      <c r="AGL404" s="72"/>
      <c r="AGM404" s="72"/>
      <c r="AGN404" s="72"/>
      <c r="AGO404" s="72"/>
      <c r="AGP404" s="72"/>
      <c r="AGQ404" s="72"/>
      <c r="AGR404" s="72"/>
      <c r="AGS404" s="72"/>
      <c r="AGT404" s="72"/>
      <c r="AGU404" s="72"/>
      <c r="AGV404" s="72"/>
      <c r="AGW404" s="72"/>
      <c r="AGX404" s="72"/>
      <c r="AGY404" s="72"/>
      <c r="AGZ404" s="72"/>
      <c r="AHA404" s="72"/>
      <c r="AHB404" s="72"/>
      <c r="AHC404" s="72"/>
      <c r="AHD404" s="72"/>
      <c r="AHE404" s="72"/>
      <c r="AHF404" s="72"/>
      <c r="AHG404" s="72"/>
      <c r="AHH404" s="72"/>
      <c r="AHI404" s="72"/>
      <c r="AHJ404" s="72"/>
      <c r="AHK404" s="72"/>
      <c r="AHL404" s="72"/>
      <c r="AHM404" s="72"/>
      <c r="AHN404" s="72"/>
      <c r="AHO404" s="72"/>
      <c r="AHP404" s="72"/>
      <c r="AHQ404" s="72"/>
      <c r="AHR404" s="72"/>
      <c r="AHS404" s="72"/>
      <c r="AHT404" s="72"/>
      <c r="AHU404" s="72"/>
      <c r="AHV404" s="72"/>
      <c r="AHW404" s="72"/>
      <c r="AHX404" s="72"/>
      <c r="AHY404" s="72"/>
      <c r="AHZ404" s="72"/>
      <c r="AIA404" s="72"/>
      <c r="AIB404" s="72"/>
      <c r="AIC404" s="72"/>
      <c r="AID404" s="72"/>
      <c r="AIE404" s="72"/>
      <c r="AIF404" s="72"/>
      <c r="AIG404" s="72"/>
      <c r="AIH404" s="72"/>
      <c r="AII404" s="72"/>
      <c r="AIJ404" s="72"/>
      <c r="AIK404" s="72"/>
      <c r="AIL404" s="72"/>
      <c r="AIM404" s="72"/>
      <c r="AIN404" s="72"/>
      <c r="AIO404" s="72"/>
      <c r="AIP404" s="72"/>
      <c r="AIQ404" s="72"/>
      <c r="AIR404" s="72"/>
      <c r="AIS404" s="72"/>
      <c r="AIT404" s="72"/>
      <c r="AIU404" s="72"/>
      <c r="AIV404" s="72"/>
      <c r="AIW404" s="72"/>
      <c r="AIX404" s="72"/>
      <c r="AIY404" s="72"/>
      <c r="AIZ404" s="72"/>
      <c r="AJA404" s="72"/>
      <c r="AJB404" s="72"/>
      <c r="AJC404" s="72"/>
      <c r="AJD404" s="72"/>
      <c r="AJE404" s="72"/>
      <c r="AJF404" s="72"/>
      <c r="AJG404" s="72"/>
      <c r="AJH404" s="72"/>
      <c r="AJI404" s="72"/>
      <c r="AJJ404" s="72"/>
      <c r="AJK404" s="72"/>
      <c r="AJL404" s="72"/>
      <c r="AJM404" s="72"/>
      <c r="AJN404" s="72"/>
      <c r="AJO404" s="72"/>
      <c r="AJP404" s="72"/>
      <c r="AJQ404" s="72"/>
      <c r="AJR404" s="72"/>
      <c r="AJS404" s="72"/>
      <c r="AJT404" s="72"/>
      <c r="AJU404" s="72"/>
      <c r="AJV404" s="72"/>
      <c r="AJW404" s="72"/>
      <c r="AJX404" s="72"/>
      <c r="AJY404" s="72"/>
      <c r="AJZ404" s="72"/>
      <c r="AKA404" s="72"/>
      <c r="AKB404" s="72"/>
      <c r="AKC404" s="72"/>
      <c r="AKD404" s="72"/>
      <c r="AKE404" s="72"/>
      <c r="AKF404" s="72"/>
      <c r="AKG404" s="72"/>
      <c r="AKH404" s="72"/>
      <c r="AKI404" s="72"/>
      <c r="AKJ404" s="72"/>
      <c r="AKK404" s="72"/>
      <c r="AKL404" s="72"/>
      <c r="AKM404" s="72"/>
      <c r="AKN404" s="72"/>
      <c r="AKO404" s="72"/>
      <c r="AKP404" s="72"/>
      <c r="AKQ404" s="72"/>
      <c r="AKR404" s="72"/>
      <c r="AKS404" s="72"/>
      <c r="AKT404" s="72"/>
      <c r="AKU404" s="72"/>
      <c r="AKV404" s="72"/>
      <c r="AKW404" s="72"/>
      <c r="AKX404" s="72"/>
      <c r="AKY404" s="72"/>
      <c r="AKZ404" s="72"/>
      <c r="ALA404" s="72"/>
      <c r="ALB404" s="72"/>
      <c r="ALC404" s="72"/>
      <c r="ALD404" s="72"/>
      <c r="ALE404" s="72"/>
      <c r="ALF404" s="72"/>
      <c r="ALG404" s="72"/>
      <c r="ALH404" s="72"/>
      <c r="ALI404" s="72"/>
      <c r="ALJ404" s="72"/>
      <c r="ALK404" s="72"/>
      <c r="ALL404" s="72"/>
      <c r="ALM404" s="72"/>
      <c r="ALN404" s="72"/>
      <c r="ALO404" s="72"/>
      <c r="ALP404" s="72"/>
      <c r="ALQ404" s="72"/>
      <c r="ALR404" s="72"/>
      <c r="ALS404" s="72"/>
      <c r="ALT404" s="72"/>
      <c r="ALU404" s="72"/>
      <c r="ALV404" s="72"/>
      <c r="ALW404" s="72"/>
      <c r="ALX404" s="72"/>
      <c r="ALY404" s="72"/>
      <c r="ALZ404" s="72"/>
      <c r="AMA404" s="72"/>
      <c r="AMB404" s="72"/>
      <c r="AMC404" s="72"/>
      <c r="AMD404" s="72"/>
      <c r="AME404" s="72"/>
      <c r="AMF404" s="72"/>
      <c r="AMG404" s="72"/>
      <c r="AMH404" s="72"/>
      <c r="AMI404" s="72"/>
      <c r="AMJ404" s="72"/>
    </row>
    <row r="405" spans="1:1024">
      <c r="C405" s="49">
        <f t="shared" si="39"/>
        <v>900</v>
      </c>
      <c r="D405" s="38" t="s">
        <v>277</v>
      </c>
      <c r="E405" s="51">
        <f t="shared" si="38"/>
        <v>20</v>
      </c>
      <c r="F405" s="39">
        <f t="shared" si="36"/>
        <v>50912</v>
      </c>
      <c r="G405" s="39" t="str">
        <f t="shared" si="37"/>
        <v>20171112</v>
      </c>
      <c r="H405" s="39">
        <f>562-558</f>
        <v>4</v>
      </c>
      <c r="L405" s="39" t="s">
        <v>0</v>
      </c>
      <c r="M405" s="39">
        <v>2017</v>
      </c>
      <c r="N405" s="39">
        <v>11</v>
      </c>
      <c r="O405" s="39">
        <v>12</v>
      </c>
      <c r="P405" s="39">
        <v>14</v>
      </c>
      <c r="Q405" s="39">
        <v>8</v>
      </c>
      <c r="R405" s="39">
        <v>32</v>
      </c>
      <c r="S405" s="39">
        <v>558</v>
      </c>
      <c r="T405" s="39">
        <v>1</v>
      </c>
      <c r="U405" s="39" t="s">
        <v>1</v>
      </c>
      <c r="V405" s="39" t="s">
        <v>2</v>
      </c>
    </row>
    <row r="406" spans="1:1024">
      <c r="C406" s="49">
        <f t="shared" si="39"/>
        <v>900</v>
      </c>
      <c r="D406" s="38" t="s">
        <v>277</v>
      </c>
      <c r="E406" s="51">
        <f t="shared" si="38"/>
        <v>30</v>
      </c>
      <c r="F406" s="39">
        <f t="shared" si="36"/>
        <v>50912</v>
      </c>
      <c r="G406" s="39" t="str">
        <f t="shared" si="37"/>
        <v>20171112</v>
      </c>
      <c r="H406" s="39">
        <f>588-583</f>
        <v>5</v>
      </c>
      <c r="L406" s="39" t="s">
        <v>0</v>
      </c>
      <c r="M406" s="39">
        <v>2017</v>
      </c>
      <c r="N406" s="39">
        <v>11</v>
      </c>
      <c r="O406" s="39">
        <v>12</v>
      </c>
      <c r="P406" s="39">
        <v>14</v>
      </c>
      <c r="Q406" s="39">
        <v>8</v>
      </c>
      <c r="R406" s="39">
        <v>32</v>
      </c>
      <c r="S406" s="39">
        <v>583</v>
      </c>
      <c r="T406" s="39">
        <v>1</v>
      </c>
      <c r="U406" s="39" t="s">
        <v>1</v>
      </c>
      <c r="V406" s="39" t="s">
        <v>2</v>
      </c>
      <c r="X406" s="89" t="s">
        <v>271</v>
      </c>
    </row>
    <row r="407" spans="1:1024">
      <c r="C407" s="49">
        <f t="shared" si="39"/>
        <v>900</v>
      </c>
      <c r="D407" s="38" t="s">
        <v>277</v>
      </c>
      <c r="E407" s="51">
        <f t="shared" si="38"/>
        <v>40</v>
      </c>
      <c r="F407" s="39">
        <f t="shared" si="36"/>
        <v>50912</v>
      </c>
      <c r="G407" s="39" t="str">
        <f t="shared" si="37"/>
        <v>20171112</v>
      </c>
      <c r="H407" s="39">
        <f>619-614</f>
        <v>5</v>
      </c>
      <c r="L407" s="39" t="s">
        <v>0</v>
      </c>
      <c r="M407" s="39">
        <v>2017</v>
      </c>
      <c r="N407" s="39">
        <v>11</v>
      </c>
      <c r="O407" s="39">
        <v>12</v>
      </c>
      <c r="P407" s="39">
        <v>14</v>
      </c>
      <c r="Q407" s="39">
        <v>8</v>
      </c>
      <c r="R407" s="39">
        <v>32</v>
      </c>
      <c r="S407" s="39">
        <v>614</v>
      </c>
      <c r="T407" s="39">
        <v>1</v>
      </c>
      <c r="U407" s="39" t="s">
        <v>1</v>
      </c>
      <c r="V407" s="39" t="s">
        <v>2</v>
      </c>
    </row>
    <row r="408" spans="1:1024">
      <c r="C408" s="49">
        <f t="shared" si="39"/>
        <v>900</v>
      </c>
      <c r="D408" s="38" t="s">
        <v>277</v>
      </c>
      <c r="E408" s="51">
        <f t="shared" si="38"/>
        <v>50</v>
      </c>
      <c r="F408" s="39">
        <f t="shared" si="36"/>
        <v>50912</v>
      </c>
      <c r="G408" s="39" t="str">
        <f t="shared" si="37"/>
        <v>20171112</v>
      </c>
      <c r="H408" s="39">
        <f>655-651</f>
        <v>4</v>
      </c>
      <c r="L408" s="39" t="s">
        <v>0</v>
      </c>
      <c r="M408" s="39">
        <v>2017</v>
      </c>
      <c r="N408" s="39">
        <v>11</v>
      </c>
      <c r="O408" s="39">
        <v>12</v>
      </c>
      <c r="P408" s="39">
        <v>14</v>
      </c>
      <c r="Q408" s="39">
        <v>8</v>
      </c>
      <c r="R408" s="39">
        <v>32</v>
      </c>
      <c r="S408" s="39">
        <v>651</v>
      </c>
      <c r="T408" s="39">
        <v>1</v>
      </c>
      <c r="U408" s="39" t="s">
        <v>1</v>
      </c>
      <c r="V408" s="39" t="s">
        <v>2</v>
      </c>
    </row>
    <row r="409" spans="1:1024">
      <c r="C409" s="49">
        <f t="shared" si="39"/>
        <v>900</v>
      </c>
      <c r="D409" s="38" t="s">
        <v>277</v>
      </c>
      <c r="E409" s="51">
        <f t="shared" si="38"/>
        <v>60</v>
      </c>
      <c r="F409" s="39">
        <f t="shared" si="36"/>
        <v>50912</v>
      </c>
      <c r="G409" s="39" t="str">
        <f t="shared" si="37"/>
        <v>20171112</v>
      </c>
      <c r="H409" s="39">
        <f>667-665</f>
        <v>2</v>
      </c>
      <c r="L409" s="39" t="s">
        <v>0</v>
      </c>
      <c r="M409" s="39">
        <v>2017</v>
      </c>
      <c r="N409" s="39">
        <v>11</v>
      </c>
      <c r="O409" s="39">
        <v>12</v>
      </c>
      <c r="P409" s="39">
        <v>14</v>
      </c>
      <c r="Q409" s="39">
        <v>8</v>
      </c>
      <c r="R409" s="39">
        <v>32</v>
      </c>
      <c r="S409" s="39">
        <v>665</v>
      </c>
      <c r="T409" s="39">
        <v>1</v>
      </c>
      <c r="U409" s="39" t="s">
        <v>1</v>
      </c>
      <c r="V409" s="39" t="s">
        <v>2</v>
      </c>
    </row>
    <row r="410" spans="1:1024">
      <c r="A410" s="69"/>
      <c r="B410" s="69"/>
      <c r="C410" s="49">
        <f t="shared" si="39"/>
        <v>910</v>
      </c>
      <c r="D410" s="70" t="s">
        <v>278</v>
      </c>
      <c r="E410" s="51">
        <f t="shared" si="38"/>
        <v>10</v>
      </c>
      <c r="F410" s="71">
        <f t="shared" si="36"/>
        <v>51008</v>
      </c>
      <c r="G410" s="71" t="str">
        <f t="shared" si="37"/>
        <v>20171112</v>
      </c>
      <c r="H410" s="71">
        <v>8</v>
      </c>
      <c r="I410" s="71"/>
      <c r="J410" s="71"/>
      <c r="K410" s="71"/>
      <c r="L410" s="71" t="s">
        <v>0</v>
      </c>
      <c r="M410" s="71">
        <v>2017</v>
      </c>
      <c r="N410" s="71">
        <v>11</v>
      </c>
      <c r="O410" s="71">
        <v>12</v>
      </c>
      <c r="P410" s="71">
        <v>14</v>
      </c>
      <c r="Q410" s="71">
        <v>10</v>
      </c>
      <c r="R410" s="71">
        <v>8</v>
      </c>
      <c r="S410" s="71">
        <v>73</v>
      </c>
      <c r="T410" s="71">
        <v>1</v>
      </c>
      <c r="U410" s="71" t="s">
        <v>1</v>
      </c>
      <c r="V410" s="71" t="s">
        <v>2</v>
      </c>
      <c r="W410" s="71"/>
      <c r="X410" s="72" t="s">
        <v>279</v>
      </c>
      <c r="WK410" s="72"/>
      <c r="WL410" s="72"/>
      <c r="WM410" s="72"/>
      <c r="WN410" s="72"/>
      <c r="WO410" s="72"/>
      <c r="WP410" s="72"/>
      <c r="WQ410" s="72"/>
      <c r="WR410" s="72"/>
      <c r="WS410" s="72"/>
      <c r="WT410" s="72"/>
      <c r="WU410" s="72"/>
      <c r="WV410" s="72"/>
      <c r="WW410" s="72"/>
      <c r="WX410" s="72"/>
      <c r="WY410" s="72"/>
      <c r="WZ410" s="72"/>
      <c r="XA410" s="72"/>
      <c r="XB410" s="72"/>
      <c r="XC410" s="72"/>
      <c r="XD410" s="72"/>
      <c r="XE410" s="72"/>
      <c r="XF410" s="72"/>
      <c r="XG410" s="72"/>
      <c r="XH410" s="72"/>
      <c r="XI410" s="72"/>
      <c r="XJ410" s="72"/>
      <c r="XK410" s="72"/>
      <c r="XL410" s="72"/>
      <c r="XM410" s="72"/>
      <c r="XN410" s="72"/>
      <c r="XO410" s="72"/>
      <c r="XP410" s="72"/>
      <c r="XQ410" s="72"/>
      <c r="XR410" s="72"/>
      <c r="XS410" s="72"/>
      <c r="XT410" s="72"/>
      <c r="XU410" s="72"/>
      <c r="XV410" s="72"/>
      <c r="XW410" s="72"/>
      <c r="XX410" s="72"/>
      <c r="XY410" s="72"/>
      <c r="XZ410" s="72"/>
      <c r="YA410" s="72"/>
      <c r="YB410" s="72"/>
      <c r="YC410" s="72"/>
      <c r="YD410" s="72"/>
      <c r="YE410" s="72"/>
      <c r="YF410" s="72"/>
      <c r="YG410" s="72"/>
      <c r="YH410" s="72"/>
      <c r="YI410" s="72"/>
      <c r="YJ410" s="72"/>
      <c r="YK410" s="72"/>
      <c r="YL410" s="72"/>
      <c r="YM410" s="72"/>
      <c r="YN410" s="72"/>
      <c r="YO410" s="72"/>
      <c r="YP410" s="72"/>
      <c r="YQ410" s="72"/>
      <c r="YR410" s="72"/>
      <c r="YS410" s="72"/>
      <c r="YT410" s="72"/>
      <c r="YU410" s="72"/>
      <c r="YV410" s="72"/>
      <c r="YW410" s="72"/>
      <c r="YX410" s="72"/>
      <c r="YY410" s="72"/>
      <c r="YZ410" s="72"/>
      <c r="ZA410" s="72"/>
      <c r="ZB410" s="72"/>
      <c r="ZC410" s="72"/>
      <c r="ZD410" s="72"/>
      <c r="ZE410" s="72"/>
      <c r="ZF410" s="72"/>
      <c r="ZG410" s="72"/>
      <c r="ZH410" s="72"/>
      <c r="ZI410" s="72"/>
      <c r="ZJ410" s="72"/>
      <c r="ZK410" s="72"/>
      <c r="ZL410" s="72"/>
      <c r="ZM410" s="72"/>
      <c r="ZN410" s="72"/>
      <c r="ZO410" s="72"/>
      <c r="ZP410" s="72"/>
      <c r="ZQ410" s="72"/>
      <c r="ZR410" s="72"/>
      <c r="ZS410" s="72"/>
      <c r="ZT410" s="72"/>
      <c r="ZU410" s="72"/>
      <c r="ZV410" s="72"/>
      <c r="ZW410" s="72"/>
      <c r="ZX410" s="72"/>
      <c r="ZY410" s="72"/>
      <c r="ZZ410" s="72"/>
      <c r="AAA410" s="72"/>
      <c r="AAB410" s="72"/>
      <c r="AAC410" s="72"/>
      <c r="AAD410" s="72"/>
      <c r="AAE410" s="72"/>
      <c r="AAF410" s="72"/>
      <c r="AAG410" s="72"/>
      <c r="AAH410" s="72"/>
      <c r="AAI410" s="72"/>
      <c r="AAJ410" s="72"/>
      <c r="AAK410" s="72"/>
      <c r="AAL410" s="72"/>
      <c r="AAM410" s="72"/>
      <c r="AAN410" s="72"/>
      <c r="AAO410" s="72"/>
      <c r="AAP410" s="72"/>
      <c r="AAQ410" s="72"/>
      <c r="AAR410" s="72"/>
      <c r="AAS410" s="72"/>
      <c r="AAT410" s="72"/>
      <c r="AAU410" s="72"/>
      <c r="AAV410" s="72"/>
      <c r="AAW410" s="72"/>
      <c r="AAX410" s="72"/>
      <c r="AAY410" s="72"/>
      <c r="AAZ410" s="72"/>
      <c r="ABA410" s="72"/>
      <c r="ABB410" s="72"/>
      <c r="ABC410" s="72"/>
      <c r="ABD410" s="72"/>
      <c r="ABE410" s="72"/>
      <c r="ABF410" s="72"/>
      <c r="ABG410" s="72"/>
      <c r="ABH410" s="72"/>
      <c r="ABI410" s="72"/>
      <c r="ABJ410" s="72"/>
      <c r="ABK410" s="72"/>
      <c r="ABL410" s="72"/>
      <c r="ABM410" s="72"/>
      <c r="ABN410" s="72"/>
      <c r="ABO410" s="72"/>
      <c r="ABP410" s="72"/>
      <c r="ABQ410" s="72"/>
      <c r="ABR410" s="72"/>
      <c r="ABS410" s="72"/>
      <c r="ABT410" s="72"/>
      <c r="ABU410" s="72"/>
      <c r="ABV410" s="72"/>
      <c r="ABW410" s="72"/>
      <c r="ABX410" s="72"/>
      <c r="ABY410" s="72"/>
      <c r="ABZ410" s="72"/>
      <c r="ACA410" s="72"/>
      <c r="ACB410" s="72"/>
      <c r="ACC410" s="72"/>
      <c r="ACD410" s="72"/>
      <c r="ACE410" s="72"/>
      <c r="ACF410" s="72"/>
      <c r="ACG410" s="72"/>
      <c r="ACH410" s="72"/>
      <c r="ACI410" s="72"/>
      <c r="ACJ410" s="72"/>
      <c r="ACK410" s="72"/>
      <c r="ACL410" s="72"/>
      <c r="ACM410" s="72"/>
      <c r="ACN410" s="72"/>
      <c r="ACO410" s="72"/>
      <c r="ACP410" s="72"/>
      <c r="ACQ410" s="72"/>
      <c r="ACR410" s="72"/>
      <c r="ACS410" s="72"/>
      <c r="ACT410" s="72"/>
      <c r="ACU410" s="72"/>
      <c r="ACV410" s="72"/>
      <c r="ACW410" s="72"/>
      <c r="ACX410" s="72"/>
      <c r="ACY410" s="72"/>
      <c r="ACZ410" s="72"/>
      <c r="ADA410" s="72"/>
      <c r="ADB410" s="72"/>
      <c r="ADC410" s="72"/>
      <c r="ADD410" s="72"/>
      <c r="ADE410" s="72"/>
      <c r="ADF410" s="72"/>
      <c r="ADG410" s="72"/>
      <c r="ADH410" s="72"/>
      <c r="ADI410" s="72"/>
      <c r="ADJ410" s="72"/>
      <c r="ADK410" s="72"/>
      <c r="ADL410" s="72"/>
      <c r="ADM410" s="72"/>
      <c r="ADN410" s="72"/>
      <c r="ADO410" s="72"/>
      <c r="ADP410" s="72"/>
      <c r="ADQ410" s="72"/>
      <c r="ADR410" s="72"/>
      <c r="ADS410" s="72"/>
      <c r="ADT410" s="72"/>
      <c r="ADU410" s="72"/>
      <c r="ADV410" s="72"/>
      <c r="ADW410" s="72"/>
      <c r="ADX410" s="72"/>
      <c r="ADY410" s="72"/>
      <c r="ADZ410" s="72"/>
      <c r="AEA410" s="72"/>
      <c r="AEB410" s="72"/>
      <c r="AEC410" s="72"/>
      <c r="AED410" s="72"/>
      <c r="AEE410" s="72"/>
      <c r="AEF410" s="72"/>
      <c r="AEG410" s="72"/>
      <c r="AEH410" s="72"/>
      <c r="AEI410" s="72"/>
      <c r="AEJ410" s="72"/>
      <c r="AEK410" s="72"/>
      <c r="AEL410" s="72"/>
      <c r="AEM410" s="72"/>
      <c r="AEN410" s="72"/>
      <c r="AEO410" s="72"/>
      <c r="AEP410" s="72"/>
      <c r="AEQ410" s="72"/>
      <c r="AER410" s="72"/>
      <c r="AES410" s="72"/>
      <c r="AET410" s="72"/>
      <c r="AEU410" s="72"/>
      <c r="AEV410" s="72"/>
      <c r="AEW410" s="72"/>
      <c r="AEX410" s="72"/>
      <c r="AEY410" s="72"/>
      <c r="AEZ410" s="72"/>
      <c r="AFA410" s="72"/>
      <c r="AFB410" s="72"/>
      <c r="AFC410" s="72"/>
      <c r="AFD410" s="72"/>
      <c r="AFE410" s="72"/>
      <c r="AFF410" s="72"/>
      <c r="AFG410" s="72"/>
      <c r="AFH410" s="72"/>
      <c r="AFI410" s="72"/>
      <c r="AFJ410" s="72"/>
      <c r="AFK410" s="72"/>
      <c r="AFL410" s="72"/>
      <c r="AFM410" s="72"/>
      <c r="AFN410" s="72"/>
      <c r="AFO410" s="72"/>
      <c r="AFP410" s="72"/>
      <c r="AFQ410" s="72"/>
      <c r="AFR410" s="72"/>
      <c r="AFS410" s="72"/>
      <c r="AFT410" s="72"/>
      <c r="AFU410" s="72"/>
      <c r="AFV410" s="72"/>
      <c r="AFW410" s="72"/>
      <c r="AFX410" s="72"/>
      <c r="AFY410" s="72"/>
      <c r="AFZ410" s="72"/>
      <c r="AGA410" s="72"/>
      <c r="AGB410" s="72"/>
      <c r="AGC410" s="72"/>
      <c r="AGD410" s="72"/>
      <c r="AGE410" s="72"/>
      <c r="AGF410" s="72"/>
      <c r="AGG410" s="72"/>
      <c r="AGH410" s="72"/>
      <c r="AGI410" s="72"/>
      <c r="AGJ410" s="72"/>
      <c r="AGK410" s="72"/>
      <c r="AGL410" s="72"/>
      <c r="AGM410" s="72"/>
      <c r="AGN410" s="72"/>
      <c r="AGO410" s="72"/>
      <c r="AGP410" s="72"/>
      <c r="AGQ410" s="72"/>
      <c r="AGR410" s="72"/>
      <c r="AGS410" s="72"/>
      <c r="AGT410" s="72"/>
      <c r="AGU410" s="72"/>
      <c r="AGV410" s="72"/>
      <c r="AGW410" s="72"/>
      <c r="AGX410" s="72"/>
      <c r="AGY410" s="72"/>
      <c r="AGZ410" s="72"/>
      <c r="AHA410" s="72"/>
      <c r="AHB410" s="72"/>
      <c r="AHC410" s="72"/>
      <c r="AHD410" s="72"/>
      <c r="AHE410" s="72"/>
      <c r="AHF410" s="72"/>
      <c r="AHG410" s="72"/>
      <c r="AHH410" s="72"/>
      <c r="AHI410" s="72"/>
      <c r="AHJ410" s="72"/>
      <c r="AHK410" s="72"/>
      <c r="AHL410" s="72"/>
      <c r="AHM410" s="72"/>
      <c r="AHN410" s="72"/>
      <c r="AHO410" s="72"/>
      <c r="AHP410" s="72"/>
      <c r="AHQ410" s="72"/>
      <c r="AHR410" s="72"/>
      <c r="AHS410" s="72"/>
      <c r="AHT410" s="72"/>
      <c r="AHU410" s="72"/>
      <c r="AHV410" s="72"/>
      <c r="AHW410" s="72"/>
      <c r="AHX410" s="72"/>
      <c r="AHY410" s="72"/>
      <c r="AHZ410" s="72"/>
      <c r="AIA410" s="72"/>
      <c r="AIB410" s="72"/>
      <c r="AIC410" s="72"/>
      <c r="AID410" s="72"/>
      <c r="AIE410" s="72"/>
      <c r="AIF410" s="72"/>
      <c r="AIG410" s="72"/>
      <c r="AIH410" s="72"/>
      <c r="AII410" s="72"/>
      <c r="AIJ410" s="72"/>
      <c r="AIK410" s="72"/>
      <c r="AIL410" s="72"/>
      <c r="AIM410" s="72"/>
      <c r="AIN410" s="72"/>
      <c r="AIO410" s="72"/>
      <c r="AIP410" s="72"/>
      <c r="AIQ410" s="72"/>
      <c r="AIR410" s="72"/>
      <c r="AIS410" s="72"/>
      <c r="AIT410" s="72"/>
      <c r="AIU410" s="72"/>
      <c r="AIV410" s="72"/>
      <c r="AIW410" s="72"/>
      <c r="AIX410" s="72"/>
      <c r="AIY410" s="72"/>
      <c r="AIZ410" s="72"/>
      <c r="AJA410" s="72"/>
      <c r="AJB410" s="72"/>
      <c r="AJC410" s="72"/>
      <c r="AJD410" s="72"/>
      <c r="AJE410" s="72"/>
      <c r="AJF410" s="72"/>
      <c r="AJG410" s="72"/>
      <c r="AJH410" s="72"/>
      <c r="AJI410" s="72"/>
      <c r="AJJ410" s="72"/>
      <c r="AJK410" s="72"/>
      <c r="AJL410" s="72"/>
      <c r="AJM410" s="72"/>
      <c r="AJN410" s="72"/>
      <c r="AJO410" s="72"/>
      <c r="AJP410" s="72"/>
      <c r="AJQ410" s="72"/>
      <c r="AJR410" s="72"/>
      <c r="AJS410" s="72"/>
      <c r="AJT410" s="72"/>
      <c r="AJU410" s="72"/>
      <c r="AJV410" s="72"/>
      <c r="AJW410" s="72"/>
      <c r="AJX410" s="72"/>
      <c r="AJY410" s="72"/>
      <c r="AJZ410" s="72"/>
      <c r="AKA410" s="72"/>
      <c r="AKB410" s="72"/>
      <c r="AKC410" s="72"/>
      <c r="AKD410" s="72"/>
      <c r="AKE410" s="72"/>
      <c r="AKF410" s="72"/>
      <c r="AKG410" s="72"/>
      <c r="AKH410" s="72"/>
      <c r="AKI410" s="72"/>
      <c r="AKJ410" s="72"/>
      <c r="AKK410" s="72"/>
      <c r="AKL410" s="72"/>
      <c r="AKM410" s="72"/>
      <c r="AKN410" s="72"/>
      <c r="AKO410" s="72"/>
      <c r="AKP410" s="72"/>
      <c r="AKQ410" s="72"/>
      <c r="AKR410" s="72"/>
      <c r="AKS410" s="72"/>
      <c r="AKT410" s="72"/>
      <c r="AKU410" s="72"/>
      <c r="AKV410" s="72"/>
      <c r="AKW410" s="72"/>
      <c r="AKX410" s="72"/>
      <c r="AKY410" s="72"/>
      <c r="AKZ410" s="72"/>
      <c r="ALA410" s="72"/>
      <c r="ALB410" s="72"/>
      <c r="ALC410" s="72"/>
      <c r="ALD410" s="72"/>
      <c r="ALE410" s="72"/>
      <c r="ALF410" s="72"/>
      <c r="ALG410" s="72"/>
      <c r="ALH410" s="72"/>
      <c r="ALI410" s="72"/>
      <c r="ALJ410" s="72"/>
      <c r="ALK410" s="72"/>
      <c r="ALL410" s="72"/>
      <c r="ALM410" s="72"/>
      <c r="ALN410" s="72"/>
      <c r="ALO410" s="72"/>
      <c r="ALP410" s="72"/>
      <c r="ALQ410" s="72"/>
      <c r="ALR410" s="72"/>
      <c r="ALS410" s="72"/>
      <c r="ALT410" s="72"/>
      <c r="ALU410" s="72"/>
      <c r="ALV410" s="72"/>
      <c r="ALW410" s="72"/>
      <c r="ALX410" s="72"/>
      <c r="ALY410" s="72"/>
      <c r="ALZ410" s="72"/>
      <c r="AMA410" s="72"/>
      <c r="AMB410" s="72"/>
      <c r="AMC410" s="72"/>
      <c r="AMD410" s="72"/>
      <c r="AME410" s="72"/>
      <c r="AMF410" s="72"/>
      <c r="AMG410" s="72"/>
      <c r="AMH410" s="72"/>
      <c r="AMI410" s="72"/>
      <c r="AMJ410" s="72"/>
    </row>
    <row r="411" spans="1:1024">
      <c r="C411" s="49">
        <f t="shared" si="39"/>
        <v>910</v>
      </c>
      <c r="D411" s="38" t="s">
        <v>278</v>
      </c>
      <c r="E411" s="51">
        <f t="shared" si="38"/>
        <v>20</v>
      </c>
      <c r="F411" s="39">
        <f t="shared" si="36"/>
        <v>51008</v>
      </c>
      <c r="G411" s="39" t="str">
        <f t="shared" si="37"/>
        <v>20171112</v>
      </c>
      <c r="H411" s="39">
        <v>0</v>
      </c>
      <c r="L411" s="39" t="s">
        <v>270</v>
      </c>
      <c r="M411" s="39">
        <v>2017</v>
      </c>
      <c r="N411" s="39">
        <v>11</v>
      </c>
      <c r="O411" s="39">
        <v>12</v>
      </c>
      <c r="P411" s="39">
        <v>14</v>
      </c>
      <c r="Q411" s="39">
        <v>10</v>
      </c>
      <c r="R411" s="39">
        <v>8</v>
      </c>
      <c r="S411" s="39">
        <v>94</v>
      </c>
      <c r="T411" s="39">
        <v>1</v>
      </c>
      <c r="U411" s="39" t="s">
        <v>1</v>
      </c>
      <c r="V411" s="39" t="s">
        <v>2</v>
      </c>
    </row>
    <row r="412" spans="1:1024">
      <c r="C412" s="49">
        <f t="shared" si="39"/>
        <v>920</v>
      </c>
      <c r="D412" s="80" t="s">
        <v>280</v>
      </c>
      <c r="E412" s="51">
        <f t="shared" si="38"/>
        <v>10</v>
      </c>
      <c r="F412" s="53">
        <f t="shared" si="36"/>
        <v>51049</v>
      </c>
      <c r="G412" s="53" t="str">
        <f t="shared" si="37"/>
        <v>20171112</v>
      </c>
      <c r="H412" s="53">
        <v>6</v>
      </c>
      <c r="I412" s="53"/>
      <c r="J412" s="53"/>
      <c r="K412" s="53"/>
      <c r="L412" s="81" t="s">
        <v>0</v>
      </c>
      <c r="M412" s="53">
        <v>2017</v>
      </c>
      <c r="N412" s="53">
        <v>11</v>
      </c>
      <c r="O412" s="53">
        <v>12</v>
      </c>
      <c r="P412" s="53">
        <v>14</v>
      </c>
      <c r="Q412" s="53">
        <v>10</v>
      </c>
      <c r="R412" s="53">
        <v>49</v>
      </c>
      <c r="S412" s="53">
        <v>392</v>
      </c>
      <c r="T412" s="81">
        <v>1</v>
      </c>
      <c r="U412" s="53" t="s">
        <v>1</v>
      </c>
      <c r="V412" s="53" t="s">
        <v>2</v>
      </c>
      <c r="W412" s="53"/>
      <c r="X412" s="54"/>
    </row>
    <row r="413" spans="1:1024">
      <c r="C413" s="49">
        <f t="shared" si="39"/>
        <v>920</v>
      </c>
      <c r="D413" s="38" t="s">
        <v>280</v>
      </c>
      <c r="E413" s="51">
        <f t="shared" si="38"/>
        <v>20</v>
      </c>
      <c r="F413" s="39">
        <f t="shared" si="36"/>
        <v>51049</v>
      </c>
      <c r="G413" s="39" t="str">
        <f t="shared" si="37"/>
        <v>20171112</v>
      </c>
      <c r="H413" s="39">
        <v>0</v>
      </c>
      <c r="L413" s="79" t="s">
        <v>16</v>
      </c>
      <c r="M413" s="39">
        <v>2017</v>
      </c>
      <c r="N413" s="39">
        <v>11</v>
      </c>
      <c r="O413" s="39">
        <v>12</v>
      </c>
      <c r="P413" s="39">
        <v>14</v>
      </c>
      <c r="Q413" s="39">
        <v>10</v>
      </c>
      <c r="R413" s="39">
        <v>49</v>
      </c>
      <c r="S413" s="39">
        <v>453</v>
      </c>
      <c r="U413" s="39" t="s">
        <v>1</v>
      </c>
      <c r="V413" s="39" t="s">
        <v>38</v>
      </c>
    </row>
    <row r="414" spans="1:1024">
      <c r="C414" s="49">
        <f t="shared" si="39"/>
        <v>930</v>
      </c>
      <c r="D414" s="80" t="s">
        <v>281</v>
      </c>
      <c r="E414" s="51">
        <f t="shared" si="38"/>
        <v>10</v>
      </c>
      <c r="F414" s="53">
        <f t="shared" si="36"/>
        <v>51067</v>
      </c>
      <c r="G414" s="53" t="str">
        <f t="shared" si="37"/>
        <v>20171112</v>
      </c>
      <c r="H414" s="53">
        <v>5</v>
      </c>
      <c r="I414" s="53"/>
      <c r="J414" s="53"/>
      <c r="K414" s="53"/>
      <c r="L414" s="81" t="s">
        <v>0</v>
      </c>
      <c r="M414" s="53">
        <v>2017</v>
      </c>
      <c r="N414" s="53">
        <v>11</v>
      </c>
      <c r="O414" s="53">
        <v>12</v>
      </c>
      <c r="P414" s="53">
        <v>14</v>
      </c>
      <c r="Q414" s="53">
        <v>11</v>
      </c>
      <c r="R414" s="53">
        <v>7</v>
      </c>
      <c r="S414" s="53">
        <v>134</v>
      </c>
      <c r="T414" s="81">
        <v>1</v>
      </c>
      <c r="U414" s="53" t="s">
        <v>1</v>
      </c>
      <c r="V414" s="53" t="s">
        <v>2</v>
      </c>
      <c r="W414" s="53"/>
      <c r="X414" s="54" t="s">
        <v>39</v>
      </c>
    </row>
    <row r="415" spans="1:1024">
      <c r="C415" s="49">
        <f t="shared" si="39"/>
        <v>930</v>
      </c>
      <c r="D415" s="38" t="s">
        <v>281</v>
      </c>
      <c r="E415" s="51">
        <f t="shared" si="38"/>
        <v>20</v>
      </c>
      <c r="F415" s="39">
        <f t="shared" si="36"/>
        <v>51067</v>
      </c>
      <c r="G415" s="39" t="str">
        <f t="shared" si="37"/>
        <v>20171112</v>
      </c>
      <c r="H415" s="39">
        <v>0</v>
      </c>
      <c r="L415" s="79" t="s">
        <v>16</v>
      </c>
      <c r="M415" s="39">
        <v>2017</v>
      </c>
      <c r="N415" s="39">
        <v>11</v>
      </c>
      <c r="O415" s="39">
        <v>12</v>
      </c>
      <c r="P415" s="39">
        <v>14</v>
      </c>
      <c r="Q415" s="39">
        <v>11</v>
      </c>
      <c r="R415" s="39">
        <v>7</v>
      </c>
      <c r="S415" s="39">
        <v>154</v>
      </c>
      <c r="T415" s="79"/>
      <c r="U415" s="39" t="s">
        <v>1</v>
      </c>
      <c r="V415" s="39" t="s">
        <v>2</v>
      </c>
    </row>
    <row r="416" spans="1:1024">
      <c r="C416" s="49">
        <f t="shared" si="39"/>
        <v>930</v>
      </c>
      <c r="D416" s="38" t="s">
        <v>281</v>
      </c>
      <c r="E416" s="51">
        <f t="shared" si="38"/>
        <v>30</v>
      </c>
      <c r="F416" s="39">
        <f t="shared" si="36"/>
        <v>51067</v>
      </c>
      <c r="G416" s="39" t="str">
        <f t="shared" si="37"/>
        <v>20171112</v>
      </c>
      <c r="H416" s="39">
        <v>0</v>
      </c>
      <c r="L416" s="79" t="s">
        <v>16</v>
      </c>
      <c r="M416" s="39">
        <v>2017</v>
      </c>
      <c r="N416" s="39">
        <v>11</v>
      </c>
      <c r="O416" s="39">
        <v>12</v>
      </c>
      <c r="P416" s="39">
        <v>14</v>
      </c>
      <c r="Q416" s="39">
        <v>11</v>
      </c>
      <c r="R416" s="39">
        <v>7</v>
      </c>
      <c r="S416" s="39">
        <v>170</v>
      </c>
      <c r="T416" s="79"/>
      <c r="U416" s="39" t="s">
        <v>1</v>
      </c>
      <c r="V416" s="39" t="s">
        <v>2</v>
      </c>
    </row>
    <row r="417" spans="1:1024">
      <c r="C417" s="49">
        <f t="shared" si="39"/>
        <v>930</v>
      </c>
      <c r="D417" s="38" t="s">
        <v>281</v>
      </c>
      <c r="E417" s="51">
        <f t="shared" si="38"/>
        <v>40</v>
      </c>
      <c r="F417" s="39">
        <f t="shared" si="36"/>
        <v>51067</v>
      </c>
      <c r="G417" s="39" t="str">
        <f t="shared" si="37"/>
        <v>20171112</v>
      </c>
      <c r="H417" s="39">
        <v>0</v>
      </c>
      <c r="L417" s="79" t="s">
        <v>16</v>
      </c>
      <c r="M417" s="39">
        <v>2017</v>
      </c>
      <c r="N417" s="39">
        <v>11</v>
      </c>
      <c r="O417" s="39">
        <v>12</v>
      </c>
      <c r="P417" s="39">
        <v>14</v>
      </c>
      <c r="Q417" s="39">
        <v>11</v>
      </c>
      <c r="R417" s="39">
        <v>7</v>
      </c>
      <c r="S417" s="39">
        <v>229</v>
      </c>
      <c r="T417" s="79"/>
      <c r="U417" s="39" t="s">
        <v>1</v>
      </c>
      <c r="V417" s="39" t="s">
        <v>2</v>
      </c>
    </row>
    <row r="418" spans="1:1024">
      <c r="A418" s="69"/>
      <c r="B418" s="69"/>
      <c r="C418" s="49">
        <f t="shared" si="39"/>
        <v>940</v>
      </c>
      <c r="D418" s="70" t="s">
        <v>282</v>
      </c>
      <c r="E418" s="51">
        <f t="shared" si="38"/>
        <v>10</v>
      </c>
      <c r="F418" s="71">
        <f t="shared" si="36"/>
        <v>51075</v>
      </c>
      <c r="G418" s="71" t="str">
        <f t="shared" si="37"/>
        <v>20171112</v>
      </c>
      <c r="H418" s="71">
        <v>6</v>
      </c>
      <c r="I418" s="71"/>
      <c r="J418" s="71"/>
      <c r="K418" s="71"/>
      <c r="L418" s="71" t="s">
        <v>0</v>
      </c>
      <c r="M418" s="71">
        <v>2017</v>
      </c>
      <c r="N418" s="71">
        <v>11</v>
      </c>
      <c r="O418" s="71">
        <v>12</v>
      </c>
      <c r="P418" s="71">
        <v>14</v>
      </c>
      <c r="Q418" s="71">
        <v>11</v>
      </c>
      <c r="R418" s="71">
        <v>15</v>
      </c>
      <c r="S418" s="71">
        <v>734</v>
      </c>
      <c r="T418" s="71">
        <v>1</v>
      </c>
      <c r="U418" s="71" t="s">
        <v>1</v>
      </c>
      <c r="V418" s="71" t="s">
        <v>2</v>
      </c>
      <c r="W418" s="71"/>
      <c r="X418" s="72"/>
      <c r="WK418" s="72"/>
      <c r="WL418" s="72"/>
      <c r="WM418" s="72"/>
      <c r="WN418" s="72"/>
      <c r="WO418" s="72"/>
      <c r="WP418" s="72"/>
      <c r="WQ418" s="72"/>
      <c r="WR418" s="72"/>
      <c r="WS418" s="72"/>
      <c r="WT418" s="72"/>
      <c r="WU418" s="72"/>
      <c r="WV418" s="72"/>
      <c r="WW418" s="72"/>
      <c r="WX418" s="72"/>
      <c r="WY418" s="72"/>
      <c r="WZ418" s="72"/>
      <c r="XA418" s="72"/>
      <c r="XB418" s="72"/>
      <c r="XC418" s="72"/>
      <c r="XD418" s="72"/>
      <c r="XE418" s="72"/>
      <c r="XF418" s="72"/>
      <c r="XG418" s="72"/>
      <c r="XH418" s="72"/>
      <c r="XI418" s="72"/>
      <c r="XJ418" s="72"/>
      <c r="XK418" s="72"/>
      <c r="XL418" s="72"/>
      <c r="XM418" s="72"/>
      <c r="XN418" s="72"/>
      <c r="XO418" s="72"/>
      <c r="XP418" s="72"/>
      <c r="XQ418" s="72"/>
      <c r="XR418" s="72"/>
      <c r="XS418" s="72"/>
      <c r="XT418" s="72"/>
      <c r="XU418" s="72"/>
      <c r="XV418" s="72"/>
      <c r="XW418" s="72"/>
      <c r="XX418" s="72"/>
      <c r="XY418" s="72"/>
      <c r="XZ418" s="72"/>
      <c r="YA418" s="72"/>
      <c r="YB418" s="72"/>
      <c r="YC418" s="72"/>
      <c r="YD418" s="72"/>
      <c r="YE418" s="72"/>
      <c r="YF418" s="72"/>
      <c r="YG418" s="72"/>
      <c r="YH418" s="72"/>
      <c r="YI418" s="72"/>
      <c r="YJ418" s="72"/>
      <c r="YK418" s="72"/>
      <c r="YL418" s="72"/>
      <c r="YM418" s="72"/>
      <c r="YN418" s="72"/>
      <c r="YO418" s="72"/>
      <c r="YP418" s="72"/>
      <c r="YQ418" s="72"/>
      <c r="YR418" s="72"/>
      <c r="YS418" s="72"/>
      <c r="YT418" s="72"/>
      <c r="YU418" s="72"/>
      <c r="YV418" s="72"/>
      <c r="YW418" s="72"/>
      <c r="YX418" s="72"/>
      <c r="YY418" s="72"/>
      <c r="YZ418" s="72"/>
      <c r="ZA418" s="72"/>
      <c r="ZB418" s="72"/>
      <c r="ZC418" s="72"/>
      <c r="ZD418" s="72"/>
      <c r="ZE418" s="72"/>
      <c r="ZF418" s="72"/>
      <c r="ZG418" s="72"/>
      <c r="ZH418" s="72"/>
      <c r="ZI418" s="72"/>
      <c r="ZJ418" s="72"/>
      <c r="ZK418" s="72"/>
      <c r="ZL418" s="72"/>
      <c r="ZM418" s="72"/>
      <c r="ZN418" s="72"/>
      <c r="ZO418" s="72"/>
      <c r="ZP418" s="72"/>
      <c r="ZQ418" s="72"/>
      <c r="ZR418" s="72"/>
      <c r="ZS418" s="72"/>
      <c r="ZT418" s="72"/>
      <c r="ZU418" s="72"/>
      <c r="ZV418" s="72"/>
      <c r="ZW418" s="72"/>
      <c r="ZX418" s="72"/>
      <c r="ZY418" s="72"/>
      <c r="ZZ418" s="72"/>
      <c r="AAA418" s="72"/>
      <c r="AAB418" s="72"/>
      <c r="AAC418" s="72"/>
      <c r="AAD418" s="72"/>
      <c r="AAE418" s="72"/>
      <c r="AAF418" s="72"/>
      <c r="AAG418" s="72"/>
      <c r="AAH418" s="72"/>
      <c r="AAI418" s="72"/>
      <c r="AAJ418" s="72"/>
      <c r="AAK418" s="72"/>
      <c r="AAL418" s="72"/>
      <c r="AAM418" s="72"/>
      <c r="AAN418" s="72"/>
      <c r="AAO418" s="72"/>
      <c r="AAP418" s="72"/>
      <c r="AAQ418" s="72"/>
      <c r="AAR418" s="72"/>
      <c r="AAS418" s="72"/>
      <c r="AAT418" s="72"/>
      <c r="AAU418" s="72"/>
      <c r="AAV418" s="72"/>
      <c r="AAW418" s="72"/>
      <c r="AAX418" s="72"/>
      <c r="AAY418" s="72"/>
      <c r="AAZ418" s="72"/>
      <c r="ABA418" s="72"/>
      <c r="ABB418" s="72"/>
      <c r="ABC418" s="72"/>
      <c r="ABD418" s="72"/>
      <c r="ABE418" s="72"/>
      <c r="ABF418" s="72"/>
      <c r="ABG418" s="72"/>
      <c r="ABH418" s="72"/>
      <c r="ABI418" s="72"/>
      <c r="ABJ418" s="72"/>
      <c r="ABK418" s="72"/>
      <c r="ABL418" s="72"/>
      <c r="ABM418" s="72"/>
      <c r="ABN418" s="72"/>
      <c r="ABO418" s="72"/>
      <c r="ABP418" s="72"/>
      <c r="ABQ418" s="72"/>
      <c r="ABR418" s="72"/>
      <c r="ABS418" s="72"/>
      <c r="ABT418" s="72"/>
      <c r="ABU418" s="72"/>
      <c r="ABV418" s="72"/>
      <c r="ABW418" s="72"/>
      <c r="ABX418" s="72"/>
      <c r="ABY418" s="72"/>
      <c r="ABZ418" s="72"/>
      <c r="ACA418" s="72"/>
      <c r="ACB418" s="72"/>
      <c r="ACC418" s="72"/>
      <c r="ACD418" s="72"/>
      <c r="ACE418" s="72"/>
      <c r="ACF418" s="72"/>
      <c r="ACG418" s="72"/>
      <c r="ACH418" s="72"/>
      <c r="ACI418" s="72"/>
      <c r="ACJ418" s="72"/>
      <c r="ACK418" s="72"/>
      <c r="ACL418" s="72"/>
      <c r="ACM418" s="72"/>
      <c r="ACN418" s="72"/>
      <c r="ACO418" s="72"/>
      <c r="ACP418" s="72"/>
      <c r="ACQ418" s="72"/>
      <c r="ACR418" s="72"/>
      <c r="ACS418" s="72"/>
      <c r="ACT418" s="72"/>
      <c r="ACU418" s="72"/>
      <c r="ACV418" s="72"/>
      <c r="ACW418" s="72"/>
      <c r="ACX418" s="72"/>
      <c r="ACY418" s="72"/>
      <c r="ACZ418" s="72"/>
      <c r="ADA418" s="72"/>
      <c r="ADB418" s="72"/>
      <c r="ADC418" s="72"/>
      <c r="ADD418" s="72"/>
      <c r="ADE418" s="72"/>
      <c r="ADF418" s="72"/>
      <c r="ADG418" s="72"/>
      <c r="ADH418" s="72"/>
      <c r="ADI418" s="72"/>
      <c r="ADJ418" s="72"/>
      <c r="ADK418" s="72"/>
      <c r="ADL418" s="72"/>
      <c r="ADM418" s="72"/>
      <c r="ADN418" s="72"/>
      <c r="ADO418" s="72"/>
      <c r="ADP418" s="72"/>
      <c r="ADQ418" s="72"/>
      <c r="ADR418" s="72"/>
      <c r="ADS418" s="72"/>
      <c r="ADT418" s="72"/>
      <c r="ADU418" s="72"/>
      <c r="ADV418" s="72"/>
      <c r="ADW418" s="72"/>
      <c r="ADX418" s="72"/>
      <c r="ADY418" s="72"/>
      <c r="ADZ418" s="72"/>
      <c r="AEA418" s="72"/>
      <c r="AEB418" s="72"/>
      <c r="AEC418" s="72"/>
      <c r="AED418" s="72"/>
      <c r="AEE418" s="72"/>
      <c r="AEF418" s="72"/>
      <c r="AEG418" s="72"/>
      <c r="AEH418" s="72"/>
      <c r="AEI418" s="72"/>
      <c r="AEJ418" s="72"/>
      <c r="AEK418" s="72"/>
      <c r="AEL418" s="72"/>
      <c r="AEM418" s="72"/>
      <c r="AEN418" s="72"/>
      <c r="AEO418" s="72"/>
      <c r="AEP418" s="72"/>
      <c r="AEQ418" s="72"/>
      <c r="AER418" s="72"/>
      <c r="AES418" s="72"/>
      <c r="AET418" s="72"/>
      <c r="AEU418" s="72"/>
      <c r="AEV418" s="72"/>
      <c r="AEW418" s="72"/>
      <c r="AEX418" s="72"/>
      <c r="AEY418" s="72"/>
      <c r="AEZ418" s="72"/>
      <c r="AFA418" s="72"/>
      <c r="AFB418" s="72"/>
      <c r="AFC418" s="72"/>
      <c r="AFD418" s="72"/>
      <c r="AFE418" s="72"/>
      <c r="AFF418" s="72"/>
      <c r="AFG418" s="72"/>
      <c r="AFH418" s="72"/>
      <c r="AFI418" s="72"/>
      <c r="AFJ418" s="72"/>
      <c r="AFK418" s="72"/>
      <c r="AFL418" s="72"/>
      <c r="AFM418" s="72"/>
      <c r="AFN418" s="72"/>
      <c r="AFO418" s="72"/>
      <c r="AFP418" s="72"/>
      <c r="AFQ418" s="72"/>
      <c r="AFR418" s="72"/>
      <c r="AFS418" s="72"/>
      <c r="AFT418" s="72"/>
      <c r="AFU418" s="72"/>
      <c r="AFV418" s="72"/>
      <c r="AFW418" s="72"/>
      <c r="AFX418" s="72"/>
      <c r="AFY418" s="72"/>
      <c r="AFZ418" s="72"/>
      <c r="AGA418" s="72"/>
      <c r="AGB418" s="72"/>
      <c r="AGC418" s="72"/>
      <c r="AGD418" s="72"/>
      <c r="AGE418" s="72"/>
      <c r="AGF418" s="72"/>
      <c r="AGG418" s="72"/>
      <c r="AGH418" s="72"/>
      <c r="AGI418" s="72"/>
      <c r="AGJ418" s="72"/>
      <c r="AGK418" s="72"/>
      <c r="AGL418" s="72"/>
      <c r="AGM418" s="72"/>
      <c r="AGN418" s="72"/>
      <c r="AGO418" s="72"/>
      <c r="AGP418" s="72"/>
      <c r="AGQ418" s="72"/>
      <c r="AGR418" s="72"/>
      <c r="AGS418" s="72"/>
      <c r="AGT418" s="72"/>
      <c r="AGU418" s="72"/>
      <c r="AGV418" s="72"/>
      <c r="AGW418" s="72"/>
      <c r="AGX418" s="72"/>
      <c r="AGY418" s="72"/>
      <c r="AGZ418" s="72"/>
      <c r="AHA418" s="72"/>
      <c r="AHB418" s="72"/>
      <c r="AHC418" s="72"/>
      <c r="AHD418" s="72"/>
      <c r="AHE418" s="72"/>
      <c r="AHF418" s="72"/>
      <c r="AHG418" s="72"/>
      <c r="AHH418" s="72"/>
      <c r="AHI418" s="72"/>
      <c r="AHJ418" s="72"/>
      <c r="AHK418" s="72"/>
      <c r="AHL418" s="72"/>
      <c r="AHM418" s="72"/>
      <c r="AHN418" s="72"/>
      <c r="AHO418" s="72"/>
      <c r="AHP418" s="72"/>
      <c r="AHQ418" s="72"/>
      <c r="AHR418" s="72"/>
      <c r="AHS418" s="72"/>
      <c r="AHT418" s="72"/>
      <c r="AHU418" s="72"/>
      <c r="AHV418" s="72"/>
      <c r="AHW418" s="72"/>
      <c r="AHX418" s="72"/>
      <c r="AHY418" s="72"/>
      <c r="AHZ418" s="72"/>
      <c r="AIA418" s="72"/>
      <c r="AIB418" s="72"/>
      <c r="AIC418" s="72"/>
      <c r="AID418" s="72"/>
      <c r="AIE418" s="72"/>
      <c r="AIF418" s="72"/>
      <c r="AIG418" s="72"/>
      <c r="AIH418" s="72"/>
      <c r="AII418" s="72"/>
      <c r="AIJ418" s="72"/>
      <c r="AIK418" s="72"/>
      <c r="AIL418" s="72"/>
      <c r="AIM418" s="72"/>
      <c r="AIN418" s="72"/>
      <c r="AIO418" s="72"/>
      <c r="AIP418" s="72"/>
      <c r="AIQ418" s="72"/>
      <c r="AIR418" s="72"/>
      <c r="AIS418" s="72"/>
      <c r="AIT418" s="72"/>
      <c r="AIU418" s="72"/>
      <c r="AIV418" s="72"/>
      <c r="AIW418" s="72"/>
      <c r="AIX418" s="72"/>
      <c r="AIY418" s="72"/>
      <c r="AIZ418" s="72"/>
      <c r="AJA418" s="72"/>
      <c r="AJB418" s="72"/>
      <c r="AJC418" s="72"/>
      <c r="AJD418" s="72"/>
      <c r="AJE418" s="72"/>
      <c r="AJF418" s="72"/>
      <c r="AJG418" s="72"/>
      <c r="AJH418" s="72"/>
      <c r="AJI418" s="72"/>
      <c r="AJJ418" s="72"/>
      <c r="AJK418" s="72"/>
      <c r="AJL418" s="72"/>
      <c r="AJM418" s="72"/>
      <c r="AJN418" s="72"/>
      <c r="AJO418" s="72"/>
      <c r="AJP418" s="72"/>
      <c r="AJQ418" s="72"/>
      <c r="AJR418" s="72"/>
      <c r="AJS418" s="72"/>
      <c r="AJT418" s="72"/>
      <c r="AJU418" s="72"/>
      <c r="AJV418" s="72"/>
      <c r="AJW418" s="72"/>
      <c r="AJX418" s="72"/>
      <c r="AJY418" s="72"/>
      <c r="AJZ418" s="72"/>
      <c r="AKA418" s="72"/>
      <c r="AKB418" s="72"/>
      <c r="AKC418" s="72"/>
      <c r="AKD418" s="72"/>
      <c r="AKE418" s="72"/>
      <c r="AKF418" s="72"/>
      <c r="AKG418" s="72"/>
      <c r="AKH418" s="72"/>
      <c r="AKI418" s="72"/>
      <c r="AKJ418" s="72"/>
      <c r="AKK418" s="72"/>
      <c r="AKL418" s="72"/>
      <c r="AKM418" s="72"/>
      <c r="AKN418" s="72"/>
      <c r="AKO418" s="72"/>
      <c r="AKP418" s="72"/>
      <c r="AKQ418" s="72"/>
      <c r="AKR418" s="72"/>
      <c r="AKS418" s="72"/>
      <c r="AKT418" s="72"/>
      <c r="AKU418" s="72"/>
      <c r="AKV418" s="72"/>
      <c r="AKW418" s="72"/>
      <c r="AKX418" s="72"/>
      <c r="AKY418" s="72"/>
      <c r="AKZ418" s="72"/>
      <c r="ALA418" s="72"/>
      <c r="ALB418" s="72"/>
      <c r="ALC418" s="72"/>
      <c r="ALD418" s="72"/>
      <c r="ALE418" s="72"/>
      <c r="ALF418" s="72"/>
      <c r="ALG418" s="72"/>
      <c r="ALH418" s="72"/>
      <c r="ALI418" s="72"/>
      <c r="ALJ418" s="72"/>
      <c r="ALK418" s="72"/>
      <c r="ALL418" s="72"/>
      <c r="ALM418" s="72"/>
      <c r="ALN418" s="72"/>
      <c r="ALO418" s="72"/>
      <c r="ALP418" s="72"/>
      <c r="ALQ418" s="72"/>
      <c r="ALR418" s="72"/>
      <c r="ALS418" s="72"/>
      <c r="ALT418" s="72"/>
      <c r="ALU418" s="72"/>
      <c r="ALV418" s="72"/>
      <c r="ALW418" s="72"/>
      <c r="ALX418" s="72"/>
      <c r="ALY418" s="72"/>
      <c r="ALZ418" s="72"/>
      <c r="AMA418" s="72"/>
      <c r="AMB418" s="72"/>
      <c r="AMC418" s="72"/>
      <c r="AMD418" s="72"/>
      <c r="AME418" s="72"/>
      <c r="AMF418" s="72"/>
      <c r="AMG418" s="72"/>
      <c r="AMH418" s="72"/>
      <c r="AMI418" s="72"/>
      <c r="AMJ418" s="72"/>
    </row>
    <row r="419" spans="1:1024">
      <c r="C419" s="49">
        <f t="shared" si="39"/>
        <v>940</v>
      </c>
      <c r="D419" s="38" t="s">
        <v>282</v>
      </c>
      <c r="E419" s="51">
        <f t="shared" si="38"/>
        <v>20</v>
      </c>
      <c r="F419" s="39">
        <f t="shared" si="36"/>
        <v>51075</v>
      </c>
      <c r="G419" s="39" t="str">
        <f t="shared" si="37"/>
        <v>20171112</v>
      </c>
      <c r="H419" s="39">
        <v>0</v>
      </c>
      <c r="L419" s="39" t="s">
        <v>270</v>
      </c>
      <c r="M419" s="39">
        <v>2017</v>
      </c>
      <c r="N419" s="39">
        <v>11</v>
      </c>
      <c r="O419" s="39">
        <v>12</v>
      </c>
      <c r="P419" s="39">
        <v>14</v>
      </c>
      <c r="Q419" s="39">
        <v>11</v>
      </c>
      <c r="R419" s="39">
        <v>15</v>
      </c>
      <c r="S419" s="39">
        <v>769</v>
      </c>
      <c r="T419" s="39">
        <v>1</v>
      </c>
      <c r="U419" s="39" t="s">
        <v>1</v>
      </c>
      <c r="V419" s="39" t="s">
        <v>2</v>
      </c>
    </row>
    <row r="420" spans="1:1024">
      <c r="C420" s="49">
        <f t="shared" si="39"/>
        <v>950</v>
      </c>
      <c r="D420" s="80" t="s">
        <v>283</v>
      </c>
      <c r="E420" s="51">
        <f t="shared" si="38"/>
        <v>10</v>
      </c>
      <c r="F420" s="53">
        <f t="shared" si="36"/>
        <v>51090</v>
      </c>
      <c r="G420" s="53" t="str">
        <f t="shared" si="37"/>
        <v>20171112</v>
      </c>
      <c r="H420" s="53">
        <v>8</v>
      </c>
      <c r="I420" s="53"/>
      <c r="J420" s="53"/>
      <c r="K420" s="53"/>
      <c r="L420" s="81" t="s">
        <v>0</v>
      </c>
      <c r="M420" s="53">
        <v>2017</v>
      </c>
      <c r="N420" s="53">
        <v>11</v>
      </c>
      <c r="O420" s="53">
        <v>12</v>
      </c>
      <c r="P420" s="53">
        <v>14</v>
      </c>
      <c r="Q420" s="53">
        <v>11</v>
      </c>
      <c r="R420" s="53">
        <v>30</v>
      </c>
      <c r="S420" s="53">
        <v>778</v>
      </c>
      <c r="T420" s="81">
        <v>1</v>
      </c>
      <c r="U420" s="53" t="s">
        <v>1</v>
      </c>
      <c r="V420" s="53" t="s">
        <v>2</v>
      </c>
      <c r="W420" s="53"/>
      <c r="X420" s="54" t="s">
        <v>40</v>
      </c>
    </row>
    <row r="421" spans="1:1024">
      <c r="C421" s="49">
        <f t="shared" si="39"/>
        <v>950</v>
      </c>
      <c r="D421" s="38" t="s">
        <v>283</v>
      </c>
      <c r="E421" s="51">
        <f t="shared" si="38"/>
        <v>20</v>
      </c>
      <c r="F421" s="39">
        <f t="shared" si="36"/>
        <v>51090</v>
      </c>
      <c r="G421" s="39" t="str">
        <f t="shared" si="37"/>
        <v>20171112</v>
      </c>
      <c r="H421" s="39">
        <v>8</v>
      </c>
      <c r="L421" s="79" t="s">
        <v>0</v>
      </c>
      <c r="M421" s="39">
        <v>2017</v>
      </c>
      <c r="N421" s="39">
        <v>11</v>
      </c>
      <c r="O421" s="39">
        <v>12</v>
      </c>
      <c r="P421" s="39">
        <v>14</v>
      </c>
      <c r="Q421" s="39">
        <v>11</v>
      </c>
      <c r="R421" s="39">
        <v>30</v>
      </c>
      <c r="S421" s="39">
        <v>829</v>
      </c>
      <c r="T421" s="79">
        <v>1</v>
      </c>
      <c r="U421" s="39" t="s">
        <v>1</v>
      </c>
      <c r="V421" s="39" t="s">
        <v>2</v>
      </c>
      <c r="X421" s="40" t="s">
        <v>15</v>
      </c>
    </row>
    <row r="422" spans="1:1024">
      <c r="C422" s="49">
        <f t="shared" si="39"/>
        <v>950</v>
      </c>
      <c r="D422" s="38" t="s">
        <v>283</v>
      </c>
      <c r="E422" s="51">
        <f t="shared" si="38"/>
        <v>30</v>
      </c>
      <c r="F422" s="39">
        <f t="shared" si="36"/>
        <v>51090</v>
      </c>
      <c r="G422" s="39" t="str">
        <f t="shared" si="37"/>
        <v>20171112</v>
      </c>
      <c r="H422" s="39">
        <v>8</v>
      </c>
      <c r="L422" s="79" t="s">
        <v>0</v>
      </c>
      <c r="M422" s="39">
        <v>2017</v>
      </c>
      <c r="N422" s="39">
        <v>11</v>
      </c>
      <c r="O422" s="39">
        <v>12</v>
      </c>
      <c r="P422" s="39">
        <v>14</v>
      </c>
      <c r="Q422" s="39">
        <v>11</v>
      </c>
      <c r="R422" s="39">
        <v>30</v>
      </c>
      <c r="S422" s="39">
        <v>845</v>
      </c>
      <c r="T422" s="79">
        <v>1</v>
      </c>
      <c r="U422" s="39" t="s">
        <v>1</v>
      </c>
      <c r="V422" s="39" t="s">
        <v>2</v>
      </c>
    </row>
    <row r="423" spans="1:1024">
      <c r="C423" s="49">
        <f t="shared" si="39"/>
        <v>950</v>
      </c>
      <c r="D423" s="38" t="s">
        <v>283</v>
      </c>
      <c r="E423" s="51">
        <f t="shared" si="38"/>
        <v>40</v>
      </c>
      <c r="F423" s="39">
        <f t="shared" si="36"/>
        <v>51090</v>
      </c>
      <c r="G423" s="39" t="str">
        <f t="shared" si="37"/>
        <v>20171112</v>
      </c>
      <c r="H423" s="39">
        <v>5</v>
      </c>
      <c r="L423" s="79" t="s">
        <v>0</v>
      </c>
      <c r="M423" s="39">
        <v>2017</v>
      </c>
      <c r="N423" s="39">
        <v>11</v>
      </c>
      <c r="O423" s="39">
        <v>12</v>
      </c>
      <c r="P423" s="39">
        <v>14</v>
      </c>
      <c r="Q423" s="39">
        <v>11</v>
      </c>
      <c r="R423" s="39">
        <v>30</v>
      </c>
      <c r="S423" s="39">
        <v>889</v>
      </c>
      <c r="T423" s="79">
        <v>1</v>
      </c>
      <c r="U423" s="39" t="s">
        <v>1</v>
      </c>
      <c r="V423" s="39" t="s">
        <v>2</v>
      </c>
      <c r="X423" s="100"/>
    </row>
    <row r="424" spans="1:1024">
      <c r="A424" s="69"/>
      <c r="B424" s="69"/>
      <c r="C424" s="49">
        <f t="shared" si="39"/>
        <v>960</v>
      </c>
      <c r="D424" s="70" t="s">
        <v>284</v>
      </c>
      <c r="E424" s="51">
        <f t="shared" si="38"/>
        <v>10</v>
      </c>
      <c r="F424" s="71">
        <f t="shared" si="36"/>
        <v>51132</v>
      </c>
      <c r="G424" s="71" t="str">
        <f t="shared" si="37"/>
        <v>20171112</v>
      </c>
      <c r="H424" s="71">
        <f>239-235</f>
        <v>4</v>
      </c>
      <c r="I424" s="71"/>
      <c r="J424" s="71"/>
      <c r="K424" s="71"/>
      <c r="L424" s="71" t="s">
        <v>0</v>
      </c>
      <c r="M424" s="71">
        <v>2017</v>
      </c>
      <c r="N424" s="71">
        <v>11</v>
      </c>
      <c r="O424" s="71">
        <v>12</v>
      </c>
      <c r="P424" s="71">
        <v>14</v>
      </c>
      <c r="Q424" s="71">
        <v>12</v>
      </c>
      <c r="R424" s="71">
        <v>12</v>
      </c>
      <c r="S424" s="71">
        <v>235</v>
      </c>
      <c r="T424" s="71">
        <v>1</v>
      </c>
      <c r="U424" s="71" t="s">
        <v>1</v>
      </c>
      <c r="V424" s="71" t="s">
        <v>2</v>
      </c>
      <c r="W424" s="71"/>
      <c r="X424" s="72"/>
      <c r="WK424" s="72"/>
      <c r="WL424" s="72"/>
      <c r="WM424" s="72"/>
      <c r="WN424" s="72"/>
      <c r="WO424" s="72"/>
      <c r="WP424" s="72"/>
      <c r="WQ424" s="72"/>
      <c r="WR424" s="72"/>
      <c r="WS424" s="72"/>
      <c r="WT424" s="72"/>
      <c r="WU424" s="72"/>
      <c r="WV424" s="72"/>
      <c r="WW424" s="72"/>
      <c r="WX424" s="72"/>
      <c r="WY424" s="72"/>
      <c r="WZ424" s="72"/>
      <c r="XA424" s="72"/>
      <c r="XB424" s="72"/>
      <c r="XC424" s="72"/>
      <c r="XD424" s="72"/>
      <c r="XE424" s="72"/>
      <c r="XF424" s="72"/>
      <c r="XG424" s="72"/>
      <c r="XH424" s="72"/>
      <c r="XI424" s="72"/>
      <c r="XJ424" s="72"/>
      <c r="XK424" s="72"/>
      <c r="XL424" s="72"/>
      <c r="XM424" s="72"/>
      <c r="XN424" s="72"/>
      <c r="XO424" s="72"/>
      <c r="XP424" s="72"/>
      <c r="XQ424" s="72"/>
      <c r="XR424" s="72"/>
      <c r="XS424" s="72"/>
      <c r="XT424" s="72"/>
      <c r="XU424" s="72"/>
      <c r="XV424" s="72"/>
      <c r="XW424" s="72"/>
      <c r="XX424" s="72"/>
      <c r="XY424" s="72"/>
      <c r="XZ424" s="72"/>
      <c r="YA424" s="72"/>
      <c r="YB424" s="72"/>
      <c r="YC424" s="72"/>
      <c r="YD424" s="72"/>
      <c r="YE424" s="72"/>
      <c r="YF424" s="72"/>
      <c r="YG424" s="72"/>
      <c r="YH424" s="72"/>
      <c r="YI424" s="72"/>
      <c r="YJ424" s="72"/>
      <c r="YK424" s="72"/>
      <c r="YL424" s="72"/>
      <c r="YM424" s="72"/>
      <c r="YN424" s="72"/>
      <c r="YO424" s="72"/>
      <c r="YP424" s="72"/>
      <c r="YQ424" s="72"/>
      <c r="YR424" s="72"/>
      <c r="YS424" s="72"/>
      <c r="YT424" s="72"/>
      <c r="YU424" s="72"/>
      <c r="YV424" s="72"/>
      <c r="YW424" s="72"/>
      <c r="YX424" s="72"/>
      <c r="YY424" s="72"/>
      <c r="YZ424" s="72"/>
      <c r="ZA424" s="72"/>
      <c r="ZB424" s="72"/>
      <c r="ZC424" s="72"/>
      <c r="ZD424" s="72"/>
      <c r="ZE424" s="72"/>
      <c r="ZF424" s="72"/>
      <c r="ZG424" s="72"/>
      <c r="ZH424" s="72"/>
      <c r="ZI424" s="72"/>
      <c r="ZJ424" s="72"/>
      <c r="ZK424" s="72"/>
      <c r="ZL424" s="72"/>
      <c r="ZM424" s="72"/>
      <c r="ZN424" s="72"/>
      <c r="ZO424" s="72"/>
      <c r="ZP424" s="72"/>
      <c r="ZQ424" s="72"/>
      <c r="ZR424" s="72"/>
      <c r="ZS424" s="72"/>
      <c r="ZT424" s="72"/>
      <c r="ZU424" s="72"/>
      <c r="ZV424" s="72"/>
      <c r="ZW424" s="72"/>
      <c r="ZX424" s="72"/>
      <c r="ZY424" s="72"/>
      <c r="ZZ424" s="72"/>
      <c r="AAA424" s="72"/>
      <c r="AAB424" s="72"/>
      <c r="AAC424" s="72"/>
      <c r="AAD424" s="72"/>
      <c r="AAE424" s="72"/>
      <c r="AAF424" s="72"/>
      <c r="AAG424" s="72"/>
      <c r="AAH424" s="72"/>
      <c r="AAI424" s="72"/>
      <c r="AAJ424" s="72"/>
      <c r="AAK424" s="72"/>
      <c r="AAL424" s="72"/>
      <c r="AAM424" s="72"/>
      <c r="AAN424" s="72"/>
      <c r="AAO424" s="72"/>
      <c r="AAP424" s="72"/>
      <c r="AAQ424" s="72"/>
      <c r="AAR424" s="72"/>
      <c r="AAS424" s="72"/>
      <c r="AAT424" s="72"/>
      <c r="AAU424" s="72"/>
      <c r="AAV424" s="72"/>
      <c r="AAW424" s="72"/>
      <c r="AAX424" s="72"/>
      <c r="AAY424" s="72"/>
      <c r="AAZ424" s="72"/>
      <c r="ABA424" s="72"/>
      <c r="ABB424" s="72"/>
      <c r="ABC424" s="72"/>
      <c r="ABD424" s="72"/>
      <c r="ABE424" s="72"/>
      <c r="ABF424" s="72"/>
      <c r="ABG424" s="72"/>
      <c r="ABH424" s="72"/>
      <c r="ABI424" s="72"/>
      <c r="ABJ424" s="72"/>
      <c r="ABK424" s="72"/>
      <c r="ABL424" s="72"/>
      <c r="ABM424" s="72"/>
      <c r="ABN424" s="72"/>
      <c r="ABO424" s="72"/>
      <c r="ABP424" s="72"/>
      <c r="ABQ424" s="72"/>
      <c r="ABR424" s="72"/>
      <c r="ABS424" s="72"/>
      <c r="ABT424" s="72"/>
      <c r="ABU424" s="72"/>
      <c r="ABV424" s="72"/>
      <c r="ABW424" s="72"/>
      <c r="ABX424" s="72"/>
      <c r="ABY424" s="72"/>
      <c r="ABZ424" s="72"/>
      <c r="ACA424" s="72"/>
      <c r="ACB424" s="72"/>
      <c r="ACC424" s="72"/>
      <c r="ACD424" s="72"/>
      <c r="ACE424" s="72"/>
      <c r="ACF424" s="72"/>
      <c r="ACG424" s="72"/>
      <c r="ACH424" s="72"/>
      <c r="ACI424" s="72"/>
      <c r="ACJ424" s="72"/>
      <c r="ACK424" s="72"/>
      <c r="ACL424" s="72"/>
      <c r="ACM424" s="72"/>
      <c r="ACN424" s="72"/>
      <c r="ACO424" s="72"/>
      <c r="ACP424" s="72"/>
      <c r="ACQ424" s="72"/>
      <c r="ACR424" s="72"/>
      <c r="ACS424" s="72"/>
      <c r="ACT424" s="72"/>
      <c r="ACU424" s="72"/>
      <c r="ACV424" s="72"/>
      <c r="ACW424" s="72"/>
      <c r="ACX424" s="72"/>
      <c r="ACY424" s="72"/>
      <c r="ACZ424" s="72"/>
      <c r="ADA424" s="72"/>
      <c r="ADB424" s="72"/>
      <c r="ADC424" s="72"/>
      <c r="ADD424" s="72"/>
      <c r="ADE424" s="72"/>
      <c r="ADF424" s="72"/>
      <c r="ADG424" s="72"/>
      <c r="ADH424" s="72"/>
      <c r="ADI424" s="72"/>
      <c r="ADJ424" s="72"/>
      <c r="ADK424" s="72"/>
      <c r="ADL424" s="72"/>
      <c r="ADM424" s="72"/>
      <c r="ADN424" s="72"/>
      <c r="ADO424" s="72"/>
      <c r="ADP424" s="72"/>
      <c r="ADQ424" s="72"/>
      <c r="ADR424" s="72"/>
      <c r="ADS424" s="72"/>
      <c r="ADT424" s="72"/>
      <c r="ADU424" s="72"/>
      <c r="ADV424" s="72"/>
      <c r="ADW424" s="72"/>
      <c r="ADX424" s="72"/>
      <c r="ADY424" s="72"/>
      <c r="ADZ424" s="72"/>
      <c r="AEA424" s="72"/>
      <c r="AEB424" s="72"/>
      <c r="AEC424" s="72"/>
      <c r="AED424" s="72"/>
      <c r="AEE424" s="72"/>
      <c r="AEF424" s="72"/>
      <c r="AEG424" s="72"/>
      <c r="AEH424" s="72"/>
      <c r="AEI424" s="72"/>
      <c r="AEJ424" s="72"/>
      <c r="AEK424" s="72"/>
      <c r="AEL424" s="72"/>
      <c r="AEM424" s="72"/>
      <c r="AEN424" s="72"/>
      <c r="AEO424" s="72"/>
      <c r="AEP424" s="72"/>
      <c r="AEQ424" s="72"/>
      <c r="AER424" s="72"/>
      <c r="AES424" s="72"/>
      <c r="AET424" s="72"/>
      <c r="AEU424" s="72"/>
      <c r="AEV424" s="72"/>
      <c r="AEW424" s="72"/>
      <c r="AEX424" s="72"/>
      <c r="AEY424" s="72"/>
      <c r="AEZ424" s="72"/>
      <c r="AFA424" s="72"/>
      <c r="AFB424" s="72"/>
      <c r="AFC424" s="72"/>
      <c r="AFD424" s="72"/>
      <c r="AFE424" s="72"/>
      <c r="AFF424" s="72"/>
      <c r="AFG424" s="72"/>
      <c r="AFH424" s="72"/>
      <c r="AFI424" s="72"/>
      <c r="AFJ424" s="72"/>
      <c r="AFK424" s="72"/>
      <c r="AFL424" s="72"/>
      <c r="AFM424" s="72"/>
      <c r="AFN424" s="72"/>
      <c r="AFO424" s="72"/>
      <c r="AFP424" s="72"/>
      <c r="AFQ424" s="72"/>
      <c r="AFR424" s="72"/>
      <c r="AFS424" s="72"/>
      <c r="AFT424" s="72"/>
      <c r="AFU424" s="72"/>
      <c r="AFV424" s="72"/>
      <c r="AFW424" s="72"/>
      <c r="AFX424" s="72"/>
      <c r="AFY424" s="72"/>
      <c r="AFZ424" s="72"/>
      <c r="AGA424" s="72"/>
      <c r="AGB424" s="72"/>
      <c r="AGC424" s="72"/>
      <c r="AGD424" s="72"/>
      <c r="AGE424" s="72"/>
      <c r="AGF424" s="72"/>
      <c r="AGG424" s="72"/>
      <c r="AGH424" s="72"/>
      <c r="AGI424" s="72"/>
      <c r="AGJ424" s="72"/>
      <c r="AGK424" s="72"/>
      <c r="AGL424" s="72"/>
      <c r="AGM424" s="72"/>
      <c r="AGN424" s="72"/>
      <c r="AGO424" s="72"/>
      <c r="AGP424" s="72"/>
      <c r="AGQ424" s="72"/>
      <c r="AGR424" s="72"/>
      <c r="AGS424" s="72"/>
      <c r="AGT424" s="72"/>
      <c r="AGU424" s="72"/>
      <c r="AGV424" s="72"/>
      <c r="AGW424" s="72"/>
      <c r="AGX424" s="72"/>
      <c r="AGY424" s="72"/>
      <c r="AGZ424" s="72"/>
      <c r="AHA424" s="72"/>
      <c r="AHB424" s="72"/>
      <c r="AHC424" s="72"/>
      <c r="AHD424" s="72"/>
      <c r="AHE424" s="72"/>
      <c r="AHF424" s="72"/>
      <c r="AHG424" s="72"/>
      <c r="AHH424" s="72"/>
      <c r="AHI424" s="72"/>
      <c r="AHJ424" s="72"/>
      <c r="AHK424" s="72"/>
      <c r="AHL424" s="72"/>
      <c r="AHM424" s="72"/>
      <c r="AHN424" s="72"/>
      <c r="AHO424" s="72"/>
      <c r="AHP424" s="72"/>
      <c r="AHQ424" s="72"/>
      <c r="AHR424" s="72"/>
      <c r="AHS424" s="72"/>
      <c r="AHT424" s="72"/>
      <c r="AHU424" s="72"/>
      <c r="AHV424" s="72"/>
      <c r="AHW424" s="72"/>
      <c r="AHX424" s="72"/>
      <c r="AHY424" s="72"/>
      <c r="AHZ424" s="72"/>
      <c r="AIA424" s="72"/>
      <c r="AIB424" s="72"/>
      <c r="AIC424" s="72"/>
      <c r="AID424" s="72"/>
      <c r="AIE424" s="72"/>
      <c r="AIF424" s="72"/>
      <c r="AIG424" s="72"/>
      <c r="AIH424" s="72"/>
      <c r="AII424" s="72"/>
      <c r="AIJ424" s="72"/>
      <c r="AIK424" s="72"/>
      <c r="AIL424" s="72"/>
      <c r="AIM424" s="72"/>
      <c r="AIN424" s="72"/>
      <c r="AIO424" s="72"/>
      <c r="AIP424" s="72"/>
      <c r="AIQ424" s="72"/>
      <c r="AIR424" s="72"/>
      <c r="AIS424" s="72"/>
      <c r="AIT424" s="72"/>
      <c r="AIU424" s="72"/>
      <c r="AIV424" s="72"/>
      <c r="AIW424" s="72"/>
      <c r="AIX424" s="72"/>
      <c r="AIY424" s="72"/>
      <c r="AIZ424" s="72"/>
      <c r="AJA424" s="72"/>
      <c r="AJB424" s="72"/>
      <c r="AJC424" s="72"/>
      <c r="AJD424" s="72"/>
      <c r="AJE424" s="72"/>
      <c r="AJF424" s="72"/>
      <c r="AJG424" s="72"/>
      <c r="AJH424" s="72"/>
      <c r="AJI424" s="72"/>
      <c r="AJJ424" s="72"/>
      <c r="AJK424" s="72"/>
      <c r="AJL424" s="72"/>
      <c r="AJM424" s="72"/>
      <c r="AJN424" s="72"/>
      <c r="AJO424" s="72"/>
      <c r="AJP424" s="72"/>
      <c r="AJQ424" s="72"/>
      <c r="AJR424" s="72"/>
      <c r="AJS424" s="72"/>
      <c r="AJT424" s="72"/>
      <c r="AJU424" s="72"/>
      <c r="AJV424" s="72"/>
      <c r="AJW424" s="72"/>
      <c r="AJX424" s="72"/>
      <c r="AJY424" s="72"/>
      <c r="AJZ424" s="72"/>
      <c r="AKA424" s="72"/>
      <c r="AKB424" s="72"/>
      <c r="AKC424" s="72"/>
      <c r="AKD424" s="72"/>
      <c r="AKE424" s="72"/>
      <c r="AKF424" s="72"/>
      <c r="AKG424" s="72"/>
      <c r="AKH424" s="72"/>
      <c r="AKI424" s="72"/>
      <c r="AKJ424" s="72"/>
      <c r="AKK424" s="72"/>
      <c r="AKL424" s="72"/>
      <c r="AKM424" s="72"/>
      <c r="AKN424" s="72"/>
      <c r="AKO424" s="72"/>
      <c r="AKP424" s="72"/>
      <c r="AKQ424" s="72"/>
      <c r="AKR424" s="72"/>
      <c r="AKS424" s="72"/>
      <c r="AKT424" s="72"/>
      <c r="AKU424" s="72"/>
      <c r="AKV424" s="72"/>
      <c r="AKW424" s="72"/>
      <c r="AKX424" s="72"/>
      <c r="AKY424" s="72"/>
      <c r="AKZ424" s="72"/>
      <c r="ALA424" s="72"/>
      <c r="ALB424" s="72"/>
      <c r="ALC424" s="72"/>
      <c r="ALD424" s="72"/>
      <c r="ALE424" s="72"/>
      <c r="ALF424" s="72"/>
      <c r="ALG424" s="72"/>
      <c r="ALH424" s="72"/>
      <c r="ALI424" s="72"/>
      <c r="ALJ424" s="72"/>
      <c r="ALK424" s="72"/>
      <c r="ALL424" s="72"/>
      <c r="ALM424" s="72"/>
      <c r="ALN424" s="72"/>
      <c r="ALO424" s="72"/>
      <c r="ALP424" s="72"/>
      <c r="ALQ424" s="72"/>
      <c r="ALR424" s="72"/>
      <c r="ALS424" s="72"/>
      <c r="ALT424" s="72"/>
      <c r="ALU424" s="72"/>
      <c r="ALV424" s="72"/>
      <c r="ALW424" s="72"/>
      <c r="ALX424" s="72"/>
      <c r="ALY424" s="72"/>
      <c r="ALZ424" s="72"/>
      <c r="AMA424" s="72"/>
      <c r="AMB424" s="72"/>
      <c r="AMC424" s="72"/>
      <c r="AMD424" s="72"/>
      <c r="AME424" s="72"/>
      <c r="AMF424" s="72"/>
      <c r="AMG424" s="72"/>
      <c r="AMH424" s="72"/>
      <c r="AMI424" s="72"/>
      <c r="AMJ424" s="72"/>
    </row>
    <row r="425" spans="1:1024">
      <c r="C425" s="49">
        <f t="shared" si="39"/>
        <v>960</v>
      </c>
      <c r="D425" s="38" t="s">
        <v>284</v>
      </c>
      <c r="E425" s="51">
        <f t="shared" si="38"/>
        <v>20</v>
      </c>
      <c r="F425" s="39">
        <f t="shared" si="36"/>
        <v>51132</v>
      </c>
      <c r="G425" s="39" t="str">
        <f t="shared" si="37"/>
        <v>20171112</v>
      </c>
      <c r="H425" s="39">
        <v>0</v>
      </c>
      <c r="L425" s="39" t="s">
        <v>270</v>
      </c>
      <c r="M425" s="39">
        <v>2017</v>
      </c>
      <c r="N425" s="39">
        <v>11</v>
      </c>
      <c r="O425" s="39">
        <v>12</v>
      </c>
      <c r="P425" s="39">
        <v>14</v>
      </c>
      <c r="Q425" s="39">
        <v>12</v>
      </c>
      <c r="R425" s="39">
        <v>12</v>
      </c>
      <c r="S425" s="39">
        <v>286</v>
      </c>
      <c r="T425" s="39">
        <v>1</v>
      </c>
      <c r="U425" s="39" t="s">
        <v>1</v>
      </c>
      <c r="V425" s="39" t="s">
        <v>2</v>
      </c>
    </row>
    <row r="426" spans="1:1024">
      <c r="C426" s="49">
        <f t="shared" si="39"/>
        <v>960</v>
      </c>
      <c r="D426" s="38" t="s">
        <v>284</v>
      </c>
      <c r="E426" s="51">
        <f t="shared" si="38"/>
        <v>30</v>
      </c>
      <c r="F426" s="39">
        <f t="shared" si="36"/>
        <v>51132</v>
      </c>
      <c r="G426" s="39" t="str">
        <f t="shared" si="37"/>
        <v>20171112</v>
      </c>
      <c r="H426" s="39">
        <v>0</v>
      </c>
      <c r="L426" s="39" t="s">
        <v>270</v>
      </c>
      <c r="M426" s="39">
        <v>2017</v>
      </c>
      <c r="N426" s="39">
        <v>11</v>
      </c>
      <c r="O426" s="39">
        <v>12</v>
      </c>
      <c r="P426" s="39">
        <v>14</v>
      </c>
      <c r="Q426" s="39">
        <v>12</v>
      </c>
      <c r="R426" s="39">
        <v>12</v>
      </c>
      <c r="S426" s="39">
        <v>309</v>
      </c>
      <c r="T426" s="39">
        <v>1</v>
      </c>
      <c r="U426" s="39" t="s">
        <v>1</v>
      </c>
      <c r="V426" s="39" t="s">
        <v>2</v>
      </c>
    </row>
    <row r="427" spans="1:1024">
      <c r="A427" s="69"/>
      <c r="B427" s="69"/>
      <c r="C427" s="49">
        <f t="shared" si="39"/>
        <v>970</v>
      </c>
      <c r="D427" s="70" t="s">
        <v>285</v>
      </c>
      <c r="E427" s="51">
        <f t="shared" si="38"/>
        <v>10</v>
      </c>
      <c r="F427" s="71">
        <f t="shared" si="36"/>
        <v>51222</v>
      </c>
      <c r="G427" s="71" t="str">
        <f t="shared" si="37"/>
        <v>20171112</v>
      </c>
      <c r="H427" s="71">
        <v>8</v>
      </c>
      <c r="I427" s="71"/>
      <c r="J427" s="71"/>
      <c r="K427" s="71"/>
      <c r="L427" s="71" t="s">
        <v>0</v>
      </c>
      <c r="M427" s="71">
        <v>2017</v>
      </c>
      <c r="N427" s="71">
        <v>11</v>
      </c>
      <c r="O427" s="71">
        <v>12</v>
      </c>
      <c r="P427" s="71">
        <v>14</v>
      </c>
      <c r="Q427" s="71">
        <v>13</v>
      </c>
      <c r="R427" s="71">
        <v>42</v>
      </c>
      <c r="S427" s="71">
        <v>688</v>
      </c>
      <c r="T427" s="71">
        <v>1</v>
      </c>
      <c r="U427" s="71" t="s">
        <v>1</v>
      </c>
      <c r="V427" s="71" t="s">
        <v>2</v>
      </c>
      <c r="W427" s="71"/>
      <c r="X427" s="72"/>
      <c r="WK427" s="72"/>
      <c r="WL427" s="72"/>
      <c r="WM427" s="72"/>
      <c r="WN427" s="72"/>
      <c r="WO427" s="72"/>
      <c r="WP427" s="72"/>
      <c r="WQ427" s="72"/>
      <c r="WR427" s="72"/>
      <c r="WS427" s="72"/>
      <c r="WT427" s="72"/>
      <c r="WU427" s="72"/>
      <c r="WV427" s="72"/>
      <c r="WW427" s="72"/>
      <c r="WX427" s="72"/>
      <c r="WY427" s="72"/>
      <c r="WZ427" s="72"/>
      <c r="XA427" s="72"/>
      <c r="XB427" s="72"/>
      <c r="XC427" s="72"/>
      <c r="XD427" s="72"/>
      <c r="XE427" s="72"/>
      <c r="XF427" s="72"/>
      <c r="XG427" s="72"/>
      <c r="XH427" s="72"/>
      <c r="XI427" s="72"/>
      <c r="XJ427" s="72"/>
      <c r="XK427" s="72"/>
      <c r="XL427" s="72"/>
      <c r="XM427" s="72"/>
      <c r="XN427" s="72"/>
      <c r="XO427" s="72"/>
      <c r="XP427" s="72"/>
      <c r="XQ427" s="72"/>
      <c r="XR427" s="72"/>
      <c r="XS427" s="72"/>
      <c r="XT427" s="72"/>
      <c r="XU427" s="72"/>
      <c r="XV427" s="72"/>
      <c r="XW427" s="72"/>
      <c r="XX427" s="72"/>
      <c r="XY427" s="72"/>
      <c r="XZ427" s="72"/>
      <c r="YA427" s="72"/>
      <c r="YB427" s="72"/>
      <c r="YC427" s="72"/>
      <c r="YD427" s="72"/>
      <c r="YE427" s="72"/>
      <c r="YF427" s="72"/>
      <c r="YG427" s="72"/>
      <c r="YH427" s="72"/>
      <c r="YI427" s="72"/>
      <c r="YJ427" s="72"/>
      <c r="YK427" s="72"/>
      <c r="YL427" s="72"/>
      <c r="YM427" s="72"/>
      <c r="YN427" s="72"/>
      <c r="YO427" s="72"/>
      <c r="YP427" s="72"/>
      <c r="YQ427" s="72"/>
      <c r="YR427" s="72"/>
      <c r="YS427" s="72"/>
      <c r="YT427" s="72"/>
      <c r="YU427" s="72"/>
      <c r="YV427" s="72"/>
      <c r="YW427" s="72"/>
      <c r="YX427" s="72"/>
      <c r="YY427" s="72"/>
      <c r="YZ427" s="72"/>
      <c r="ZA427" s="72"/>
      <c r="ZB427" s="72"/>
      <c r="ZC427" s="72"/>
      <c r="ZD427" s="72"/>
      <c r="ZE427" s="72"/>
      <c r="ZF427" s="72"/>
      <c r="ZG427" s="72"/>
      <c r="ZH427" s="72"/>
      <c r="ZI427" s="72"/>
      <c r="ZJ427" s="72"/>
      <c r="ZK427" s="72"/>
      <c r="ZL427" s="72"/>
      <c r="ZM427" s="72"/>
      <c r="ZN427" s="72"/>
      <c r="ZO427" s="72"/>
      <c r="ZP427" s="72"/>
      <c r="ZQ427" s="72"/>
      <c r="ZR427" s="72"/>
      <c r="ZS427" s="72"/>
      <c r="ZT427" s="72"/>
      <c r="ZU427" s="72"/>
      <c r="ZV427" s="72"/>
      <c r="ZW427" s="72"/>
      <c r="ZX427" s="72"/>
      <c r="ZY427" s="72"/>
      <c r="ZZ427" s="72"/>
      <c r="AAA427" s="72"/>
      <c r="AAB427" s="72"/>
      <c r="AAC427" s="72"/>
      <c r="AAD427" s="72"/>
      <c r="AAE427" s="72"/>
      <c r="AAF427" s="72"/>
      <c r="AAG427" s="72"/>
      <c r="AAH427" s="72"/>
      <c r="AAI427" s="72"/>
      <c r="AAJ427" s="72"/>
      <c r="AAK427" s="72"/>
      <c r="AAL427" s="72"/>
      <c r="AAM427" s="72"/>
      <c r="AAN427" s="72"/>
      <c r="AAO427" s="72"/>
      <c r="AAP427" s="72"/>
      <c r="AAQ427" s="72"/>
      <c r="AAR427" s="72"/>
      <c r="AAS427" s="72"/>
      <c r="AAT427" s="72"/>
      <c r="AAU427" s="72"/>
      <c r="AAV427" s="72"/>
      <c r="AAW427" s="72"/>
      <c r="AAX427" s="72"/>
      <c r="AAY427" s="72"/>
      <c r="AAZ427" s="72"/>
      <c r="ABA427" s="72"/>
      <c r="ABB427" s="72"/>
      <c r="ABC427" s="72"/>
      <c r="ABD427" s="72"/>
      <c r="ABE427" s="72"/>
      <c r="ABF427" s="72"/>
      <c r="ABG427" s="72"/>
      <c r="ABH427" s="72"/>
      <c r="ABI427" s="72"/>
      <c r="ABJ427" s="72"/>
      <c r="ABK427" s="72"/>
      <c r="ABL427" s="72"/>
      <c r="ABM427" s="72"/>
      <c r="ABN427" s="72"/>
      <c r="ABO427" s="72"/>
      <c r="ABP427" s="72"/>
      <c r="ABQ427" s="72"/>
      <c r="ABR427" s="72"/>
      <c r="ABS427" s="72"/>
      <c r="ABT427" s="72"/>
      <c r="ABU427" s="72"/>
      <c r="ABV427" s="72"/>
      <c r="ABW427" s="72"/>
      <c r="ABX427" s="72"/>
      <c r="ABY427" s="72"/>
      <c r="ABZ427" s="72"/>
      <c r="ACA427" s="72"/>
      <c r="ACB427" s="72"/>
      <c r="ACC427" s="72"/>
      <c r="ACD427" s="72"/>
      <c r="ACE427" s="72"/>
      <c r="ACF427" s="72"/>
      <c r="ACG427" s="72"/>
      <c r="ACH427" s="72"/>
      <c r="ACI427" s="72"/>
      <c r="ACJ427" s="72"/>
      <c r="ACK427" s="72"/>
      <c r="ACL427" s="72"/>
      <c r="ACM427" s="72"/>
      <c r="ACN427" s="72"/>
      <c r="ACO427" s="72"/>
      <c r="ACP427" s="72"/>
      <c r="ACQ427" s="72"/>
      <c r="ACR427" s="72"/>
      <c r="ACS427" s="72"/>
      <c r="ACT427" s="72"/>
      <c r="ACU427" s="72"/>
      <c r="ACV427" s="72"/>
      <c r="ACW427" s="72"/>
      <c r="ACX427" s="72"/>
      <c r="ACY427" s="72"/>
      <c r="ACZ427" s="72"/>
      <c r="ADA427" s="72"/>
      <c r="ADB427" s="72"/>
      <c r="ADC427" s="72"/>
      <c r="ADD427" s="72"/>
      <c r="ADE427" s="72"/>
      <c r="ADF427" s="72"/>
      <c r="ADG427" s="72"/>
      <c r="ADH427" s="72"/>
      <c r="ADI427" s="72"/>
      <c r="ADJ427" s="72"/>
      <c r="ADK427" s="72"/>
      <c r="ADL427" s="72"/>
      <c r="ADM427" s="72"/>
      <c r="ADN427" s="72"/>
      <c r="ADO427" s="72"/>
      <c r="ADP427" s="72"/>
      <c r="ADQ427" s="72"/>
      <c r="ADR427" s="72"/>
      <c r="ADS427" s="72"/>
      <c r="ADT427" s="72"/>
      <c r="ADU427" s="72"/>
      <c r="ADV427" s="72"/>
      <c r="ADW427" s="72"/>
      <c r="ADX427" s="72"/>
      <c r="ADY427" s="72"/>
      <c r="ADZ427" s="72"/>
      <c r="AEA427" s="72"/>
      <c r="AEB427" s="72"/>
      <c r="AEC427" s="72"/>
      <c r="AED427" s="72"/>
      <c r="AEE427" s="72"/>
      <c r="AEF427" s="72"/>
      <c r="AEG427" s="72"/>
      <c r="AEH427" s="72"/>
      <c r="AEI427" s="72"/>
      <c r="AEJ427" s="72"/>
      <c r="AEK427" s="72"/>
      <c r="AEL427" s="72"/>
      <c r="AEM427" s="72"/>
      <c r="AEN427" s="72"/>
      <c r="AEO427" s="72"/>
      <c r="AEP427" s="72"/>
      <c r="AEQ427" s="72"/>
      <c r="AER427" s="72"/>
      <c r="AES427" s="72"/>
      <c r="AET427" s="72"/>
      <c r="AEU427" s="72"/>
      <c r="AEV427" s="72"/>
      <c r="AEW427" s="72"/>
      <c r="AEX427" s="72"/>
      <c r="AEY427" s="72"/>
      <c r="AEZ427" s="72"/>
      <c r="AFA427" s="72"/>
      <c r="AFB427" s="72"/>
      <c r="AFC427" s="72"/>
      <c r="AFD427" s="72"/>
      <c r="AFE427" s="72"/>
      <c r="AFF427" s="72"/>
      <c r="AFG427" s="72"/>
      <c r="AFH427" s="72"/>
      <c r="AFI427" s="72"/>
      <c r="AFJ427" s="72"/>
      <c r="AFK427" s="72"/>
      <c r="AFL427" s="72"/>
      <c r="AFM427" s="72"/>
      <c r="AFN427" s="72"/>
      <c r="AFO427" s="72"/>
      <c r="AFP427" s="72"/>
      <c r="AFQ427" s="72"/>
      <c r="AFR427" s="72"/>
      <c r="AFS427" s="72"/>
      <c r="AFT427" s="72"/>
      <c r="AFU427" s="72"/>
      <c r="AFV427" s="72"/>
      <c r="AFW427" s="72"/>
      <c r="AFX427" s="72"/>
      <c r="AFY427" s="72"/>
      <c r="AFZ427" s="72"/>
      <c r="AGA427" s="72"/>
      <c r="AGB427" s="72"/>
      <c r="AGC427" s="72"/>
      <c r="AGD427" s="72"/>
      <c r="AGE427" s="72"/>
      <c r="AGF427" s="72"/>
      <c r="AGG427" s="72"/>
      <c r="AGH427" s="72"/>
      <c r="AGI427" s="72"/>
      <c r="AGJ427" s="72"/>
      <c r="AGK427" s="72"/>
      <c r="AGL427" s="72"/>
      <c r="AGM427" s="72"/>
      <c r="AGN427" s="72"/>
      <c r="AGO427" s="72"/>
      <c r="AGP427" s="72"/>
      <c r="AGQ427" s="72"/>
      <c r="AGR427" s="72"/>
      <c r="AGS427" s="72"/>
      <c r="AGT427" s="72"/>
      <c r="AGU427" s="72"/>
      <c r="AGV427" s="72"/>
      <c r="AGW427" s="72"/>
      <c r="AGX427" s="72"/>
      <c r="AGY427" s="72"/>
      <c r="AGZ427" s="72"/>
      <c r="AHA427" s="72"/>
      <c r="AHB427" s="72"/>
      <c r="AHC427" s="72"/>
      <c r="AHD427" s="72"/>
      <c r="AHE427" s="72"/>
      <c r="AHF427" s="72"/>
      <c r="AHG427" s="72"/>
      <c r="AHH427" s="72"/>
      <c r="AHI427" s="72"/>
      <c r="AHJ427" s="72"/>
      <c r="AHK427" s="72"/>
      <c r="AHL427" s="72"/>
      <c r="AHM427" s="72"/>
      <c r="AHN427" s="72"/>
      <c r="AHO427" s="72"/>
      <c r="AHP427" s="72"/>
      <c r="AHQ427" s="72"/>
      <c r="AHR427" s="72"/>
      <c r="AHS427" s="72"/>
      <c r="AHT427" s="72"/>
      <c r="AHU427" s="72"/>
      <c r="AHV427" s="72"/>
      <c r="AHW427" s="72"/>
      <c r="AHX427" s="72"/>
      <c r="AHY427" s="72"/>
      <c r="AHZ427" s="72"/>
      <c r="AIA427" s="72"/>
      <c r="AIB427" s="72"/>
      <c r="AIC427" s="72"/>
      <c r="AID427" s="72"/>
      <c r="AIE427" s="72"/>
      <c r="AIF427" s="72"/>
      <c r="AIG427" s="72"/>
      <c r="AIH427" s="72"/>
      <c r="AII427" s="72"/>
      <c r="AIJ427" s="72"/>
      <c r="AIK427" s="72"/>
      <c r="AIL427" s="72"/>
      <c r="AIM427" s="72"/>
      <c r="AIN427" s="72"/>
      <c r="AIO427" s="72"/>
      <c r="AIP427" s="72"/>
      <c r="AIQ427" s="72"/>
      <c r="AIR427" s="72"/>
      <c r="AIS427" s="72"/>
      <c r="AIT427" s="72"/>
      <c r="AIU427" s="72"/>
      <c r="AIV427" s="72"/>
      <c r="AIW427" s="72"/>
      <c r="AIX427" s="72"/>
      <c r="AIY427" s="72"/>
      <c r="AIZ427" s="72"/>
      <c r="AJA427" s="72"/>
      <c r="AJB427" s="72"/>
      <c r="AJC427" s="72"/>
      <c r="AJD427" s="72"/>
      <c r="AJE427" s="72"/>
      <c r="AJF427" s="72"/>
      <c r="AJG427" s="72"/>
      <c r="AJH427" s="72"/>
      <c r="AJI427" s="72"/>
      <c r="AJJ427" s="72"/>
      <c r="AJK427" s="72"/>
      <c r="AJL427" s="72"/>
      <c r="AJM427" s="72"/>
      <c r="AJN427" s="72"/>
      <c r="AJO427" s="72"/>
      <c r="AJP427" s="72"/>
      <c r="AJQ427" s="72"/>
      <c r="AJR427" s="72"/>
      <c r="AJS427" s="72"/>
      <c r="AJT427" s="72"/>
      <c r="AJU427" s="72"/>
      <c r="AJV427" s="72"/>
      <c r="AJW427" s="72"/>
      <c r="AJX427" s="72"/>
      <c r="AJY427" s="72"/>
      <c r="AJZ427" s="72"/>
      <c r="AKA427" s="72"/>
      <c r="AKB427" s="72"/>
      <c r="AKC427" s="72"/>
      <c r="AKD427" s="72"/>
      <c r="AKE427" s="72"/>
      <c r="AKF427" s="72"/>
      <c r="AKG427" s="72"/>
      <c r="AKH427" s="72"/>
      <c r="AKI427" s="72"/>
      <c r="AKJ427" s="72"/>
      <c r="AKK427" s="72"/>
      <c r="AKL427" s="72"/>
      <c r="AKM427" s="72"/>
      <c r="AKN427" s="72"/>
      <c r="AKO427" s="72"/>
      <c r="AKP427" s="72"/>
      <c r="AKQ427" s="72"/>
      <c r="AKR427" s="72"/>
      <c r="AKS427" s="72"/>
      <c r="AKT427" s="72"/>
      <c r="AKU427" s="72"/>
      <c r="AKV427" s="72"/>
      <c r="AKW427" s="72"/>
      <c r="AKX427" s="72"/>
      <c r="AKY427" s="72"/>
      <c r="AKZ427" s="72"/>
      <c r="ALA427" s="72"/>
      <c r="ALB427" s="72"/>
      <c r="ALC427" s="72"/>
      <c r="ALD427" s="72"/>
      <c r="ALE427" s="72"/>
      <c r="ALF427" s="72"/>
      <c r="ALG427" s="72"/>
      <c r="ALH427" s="72"/>
      <c r="ALI427" s="72"/>
      <c r="ALJ427" s="72"/>
      <c r="ALK427" s="72"/>
      <c r="ALL427" s="72"/>
      <c r="ALM427" s="72"/>
      <c r="ALN427" s="72"/>
      <c r="ALO427" s="72"/>
      <c r="ALP427" s="72"/>
      <c r="ALQ427" s="72"/>
      <c r="ALR427" s="72"/>
      <c r="ALS427" s="72"/>
      <c r="ALT427" s="72"/>
      <c r="ALU427" s="72"/>
      <c r="ALV427" s="72"/>
      <c r="ALW427" s="72"/>
      <c r="ALX427" s="72"/>
      <c r="ALY427" s="72"/>
      <c r="ALZ427" s="72"/>
      <c r="AMA427" s="72"/>
      <c r="AMB427" s="72"/>
      <c r="AMC427" s="72"/>
      <c r="AMD427" s="72"/>
      <c r="AME427" s="72"/>
      <c r="AMF427" s="72"/>
      <c r="AMG427" s="72"/>
      <c r="AMH427" s="72"/>
      <c r="AMI427" s="72"/>
      <c r="AMJ427" s="72"/>
    </row>
    <row r="428" spans="1:1024">
      <c r="C428" s="49">
        <f t="shared" si="39"/>
        <v>970</v>
      </c>
      <c r="D428" s="38" t="s">
        <v>285</v>
      </c>
      <c r="E428" s="51">
        <f t="shared" si="38"/>
        <v>20</v>
      </c>
      <c r="F428" s="39">
        <f t="shared" si="36"/>
        <v>51222</v>
      </c>
      <c r="G428" s="39" t="str">
        <f t="shared" si="37"/>
        <v>20171112</v>
      </c>
      <c r="H428" s="39">
        <v>6</v>
      </c>
      <c r="L428" s="39" t="s">
        <v>0</v>
      </c>
      <c r="M428" s="39">
        <v>2017</v>
      </c>
      <c r="N428" s="39">
        <v>11</v>
      </c>
      <c r="O428" s="39">
        <v>12</v>
      </c>
      <c r="P428" s="39">
        <v>14</v>
      </c>
      <c r="Q428" s="39">
        <v>13</v>
      </c>
      <c r="R428" s="39">
        <v>42</v>
      </c>
      <c r="S428" s="39">
        <v>704</v>
      </c>
      <c r="T428" s="39">
        <v>1</v>
      </c>
      <c r="U428" s="39" t="s">
        <v>1</v>
      </c>
      <c r="V428" s="39" t="s">
        <v>2</v>
      </c>
    </row>
    <row r="429" spans="1:1024">
      <c r="C429" s="49">
        <f t="shared" si="39"/>
        <v>970</v>
      </c>
      <c r="D429" s="38" t="s">
        <v>285</v>
      </c>
      <c r="E429" s="51">
        <f t="shared" si="38"/>
        <v>30</v>
      </c>
      <c r="F429" s="39">
        <f t="shared" si="36"/>
        <v>51222</v>
      </c>
      <c r="G429" s="39" t="str">
        <f t="shared" si="37"/>
        <v>20171112</v>
      </c>
      <c r="H429" s="39">
        <f>738-730</f>
        <v>8</v>
      </c>
      <c r="L429" s="39" t="s">
        <v>0</v>
      </c>
      <c r="M429" s="39">
        <v>2017</v>
      </c>
      <c r="N429" s="39">
        <v>11</v>
      </c>
      <c r="O429" s="39">
        <v>12</v>
      </c>
      <c r="P429" s="39">
        <v>14</v>
      </c>
      <c r="Q429" s="39">
        <v>13</v>
      </c>
      <c r="R429" s="39">
        <v>42</v>
      </c>
      <c r="S429" s="39">
        <v>730</v>
      </c>
      <c r="T429" s="39">
        <v>1</v>
      </c>
      <c r="U429" s="39" t="s">
        <v>1</v>
      </c>
      <c r="V429" s="39" t="s">
        <v>2</v>
      </c>
    </row>
    <row r="430" spans="1:1024">
      <c r="C430" s="49">
        <f t="shared" si="39"/>
        <v>970</v>
      </c>
      <c r="D430" s="38" t="s">
        <v>285</v>
      </c>
      <c r="E430" s="51">
        <f t="shared" si="38"/>
        <v>40</v>
      </c>
      <c r="F430" s="39">
        <f t="shared" si="36"/>
        <v>51222</v>
      </c>
      <c r="G430" s="39" t="str">
        <f t="shared" si="37"/>
        <v>20171112</v>
      </c>
      <c r="H430" s="39">
        <f>773-766</f>
        <v>7</v>
      </c>
      <c r="L430" s="39" t="s">
        <v>0</v>
      </c>
      <c r="M430" s="39">
        <v>2017</v>
      </c>
      <c r="N430" s="39">
        <v>11</v>
      </c>
      <c r="O430" s="39">
        <v>12</v>
      </c>
      <c r="P430" s="39">
        <v>14</v>
      </c>
      <c r="Q430" s="39">
        <v>13</v>
      </c>
      <c r="R430" s="39">
        <v>42</v>
      </c>
      <c r="S430" s="39">
        <v>766</v>
      </c>
      <c r="T430" s="39">
        <v>1</v>
      </c>
      <c r="U430" s="39" t="s">
        <v>1</v>
      </c>
      <c r="V430" s="39" t="s">
        <v>2</v>
      </c>
    </row>
    <row r="431" spans="1:1024">
      <c r="C431" s="49">
        <f t="shared" si="39"/>
        <v>970</v>
      </c>
      <c r="D431" s="38" t="s">
        <v>285</v>
      </c>
      <c r="E431" s="51">
        <f t="shared" si="38"/>
        <v>50</v>
      </c>
      <c r="F431" s="39">
        <f t="shared" si="36"/>
        <v>51222</v>
      </c>
      <c r="G431" s="39" t="str">
        <f t="shared" si="37"/>
        <v>20171112</v>
      </c>
      <c r="H431" s="39">
        <f>811-806</f>
        <v>5</v>
      </c>
      <c r="L431" s="39" t="s">
        <v>0</v>
      </c>
      <c r="M431" s="39">
        <v>2017</v>
      </c>
      <c r="N431" s="39">
        <v>11</v>
      </c>
      <c r="O431" s="39">
        <v>12</v>
      </c>
      <c r="P431" s="39">
        <v>14</v>
      </c>
      <c r="Q431" s="39">
        <v>13</v>
      </c>
      <c r="R431" s="39">
        <v>42</v>
      </c>
      <c r="S431" s="39">
        <v>806</v>
      </c>
      <c r="T431" s="39">
        <v>1</v>
      </c>
      <c r="U431" s="39" t="s">
        <v>1</v>
      </c>
      <c r="V431" s="39" t="s">
        <v>2</v>
      </c>
    </row>
    <row r="432" spans="1:1024">
      <c r="C432" s="49">
        <f t="shared" si="39"/>
        <v>970</v>
      </c>
      <c r="D432" s="38" t="s">
        <v>285</v>
      </c>
      <c r="E432" s="51">
        <f t="shared" si="38"/>
        <v>60</v>
      </c>
      <c r="F432" s="39">
        <f t="shared" si="36"/>
        <v>51222</v>
      </c>
      <c r="G432" s="39" t="str">
        <f t="shared" si="37"/>
        <v>20171112</v>
      </c>
      <c r="H432" s="39">
        <f>832-830</f>
        <v>2</v>
      </c>
      <c r="L432" s="39" t="s">
        <v>0</v>
      </c>
      <c r="M432" s="39">
        <v>2017</v>
      </c>
      <c r="N432" s="39">
        <v>11</v>
      </c>
      <c r="O432" s="39">
        <v>12</v>
      </c>
      <c r="P432" s="39">
        <v>14</v>
      </c>
      <c r="Q432" s="39">
        <v>13</v>
      </c>
      <c r="R432" s="39">
        <v>42</v>
      </c>
      <c r="S432" s="39">
        <v>830</v>
      </c>
      <c r="T432" s="39">
        <v>1</v>
      </c>
      <c r="U432" s="39" t="s">
        <v>1</v>
      </c>
      <c r="V432" s="39" t="s">
        <v>2</v>
      </c>
    </row>
    <row r="433" spans="1:1024">
      <c r="A433" s="69"/>
      <c r="B433" s="69"/>
      <c r="C433" s="49">
        <f t="shared" si="39"/>
        <v>980</v>
      </c>
      <c r="D433" s="70" t="s">
        <v>286</v>
      </c>
      <c r="E433" s="51">
        <f t="shared" si="38"/>
        <v>10</v>
      </c>
      <c r="F433" s="71">
        <f t="shared" si="36"/>
        <v>51233</v>
      </c>
      <c r="G433" s="71" t="str">
        <f t="shared" si="37"/>
        <v>20171112</v>
      </c>
      <c r="H433" s="71">
        <f>161-152</f>
        <v>9</v>
      </c>
      <c r="I433" s="71"/>
      <c r="J433" s="71"/>
      <c r="K433" s="71"/>
      <c r="L433" s="71" t="s">
        <v>0</v>
      </c>
      <c r="M433" s="71">
        <v>2017</v>
      </c>
      <c r="N433" s="71">
        <v>11</v>
      </c>
      <c r="O433" s="71">
        <v>12</v>
      </c>
      <c r="P433" s="71">
        <v>14</v>
      </c>
      <c r="Q433" s="71">
        <v>13</v>
      </c>
      <c r="R433" s="71">
        <v>53</v>
      </c>
      <c r="S433" s="71">
        <v>152</v>
      </c>
      <c r="T433" s="71">
        <v>1</v>
      </c>
      <c r="U433" s="71" t="s">
        <v>1</v>
      </c>
      <c r="V433" s="71" t="s">
        <v>2</v>
      </c>
      <c r="W433" s="71"/>
      <c r="X433" s="72"/>
      <c r="WK433" s="72"/>
      <c r="WL433" s="72"/>
      <c r="WM433" s="72"/>
      <c r="WN433" s="72"/>
      <c r="WO433" s="72"/>
      <c r="WP433" s="72"/>
      <c r="WQ433" s="72"/>
      <c r="WR433" s="72"/>
      <c r="WS433" s="72"/>
      <c r="WT433" s="72"/>
      <c r="WU433" s="72"/>
      <c r="WV433" s="72"/>
      <c r="WW433" s="72"/>
      <c r="WX433" s="72"/>
      <c r="WY433" s="72"/>
      <c r="WZ433" s="72"/>
      <c r="XA433" s="72"/>
      <c r="XB433" s="72"/>
      <c r="XC433" s="72"/>
      <c r="XD433" s="72"/>
      <c r="XE433" s="72"/>
      <c r="XF433" s="72"/>
      <c r="XG433" s="72"/>
      <c r="XH433" s="72"/>
      <c r="XI433" s="72"/>
      <c r="XJ433" s="72"/>
      <c r="XK433" s="72"/>
      <c r="XL433" s="72"/>
      <c r="XM433" s="72"/>
      <c r="XN433" s="72"/>
      <c r="XO433" s="72"/>
      <c r="XP433" s="72"/>
      <c r="XQ433" s="72"/>
      <c r="XR433" s="72"/>
      <c r="XS433" s="72"/>
      <c r="XT433" s="72"/>
      <c r="XU433" s="72"/>
      <c r="XV433" s="72"/>
      <c r="XW433" s="72"/>
      <c r="XX433" s="72"/>
      <c r="XY433" s="72"/>
      <c r="XZ433" s="72"/>
      <c r="YA433" s="72"/>
      <c r="YB433" s="72"/>
      <c r="YC433" s="72"/>
      <c r="YD433" s="72"/>
      <c r="YE433" s="72"/>
      <c r="YF433" s="72"/>
      <c r="YG433" s="72"/>
      <c r="YH433" s="72"/>
      <c r="YI433" s="72"/>
      <c r="YJ433" s="72"/>
      <c r="YK433" s="72"/>
      <c r="YL433" s="72"/>
      <c r="YM433" s="72"/>
      <c r="YN433" s="72"/>
      <c r="YO433" s="72"/>
      <c r="YP433" s="72"/>
      <c r="YQ433" s="72"/>
      <c r="YR433" s="72"/>
      <c r="YS433" s="72"/>
      <c r="YT433" s="72"/>
      <c r="YU433" s="72"/>
      <c r="YV433" s="72"/>
      <c r="YW433" s="72"/>
      <c r="YX433" s="72"/>
      <c r="YY433" s="72"/>
      <c r="YZ433" s="72"/>
      <c r="ZA433" s="72"/>
      <c r="ZB433" s="72"/>
      <c r="ZC433" s="72"/>
      <c r="ZD433" s="72"/>
      <c r="ZE433" s="72"/>
      <c r="ZF433" s="72"/>
      <c r="ZG433" s="72"/>
      <c r="ZH433" s="72"/>
      <c r="ZI433" s="72"/>
      <c r="ZJ433" s="72"/>
      <c r="ZK433" s="72"/>
      <c r="ZL433" s="72"/>
      <c r="ZM433" s="72"/>
      <c r="ZN433" s="72"/>
      <c r="ZO433" s="72"/>
      <c r="ZP433" s="72"/>
      <c r="ZQ433" s="72"/>
      <c r="ZR433" s="72"/>
      <c r="ZS433" s="72"/>
      <c r="ZT433" s="72"/>
      <c r="ZU433" s="72"/>
      <c r="ZV433" s="72"/>
      <c r="ZW433" s="72"/>
      <c r="ZX433" s="72"/>
      <c r="ZY433" s="72"/>
      <c r="ZZ433" s="72"/>
      <c r="AAA433" s="72"/>
      <c r="AAB433" s="72"/>
      <c r="AAC433" s="72"/>
      <c r="AAD433" s="72"/>
      <c r="AAE433" s="72"/>
      <c r="AAF433" s="72"/>
      <c r="AAG433" s="72"/>
      <c r="AAH433" s="72"/>
      <c r="AAI433" s="72"/>
      <c r="AAJ433" s="72"/>
      <c r="AAK433" s="72"/>
      <c r="AAL433" s="72"/>
      <c r="AAM433" s="72"/>
      <c r="AAN433" s="72"/>
      <c r="AAO433" s="72"/>
      <c r="AAP433" s="72"/>
      <c r="AAQ433" s="72"/>
      <c r="AAR433" s="72"/>
      <c r="AAS433" s="72"/>
      <c r="AAT433" s="72"/>
      <c r="AAU433" s="72"/>
      <c r="AAV433" s="72"/>
      <c r="AAW433" s="72"/>
      <c r="AAX433" s="72"/>
      <c r="AAY433" s="72"/>
      <c r="AAZ433" s="72"/>
      <c r="ABA433" s="72"/>
      <c r="ABB433" s="72"/>
      <c r="ABC433" s="72"/>
      <c r="ABD433" s="72"/>
      <c r="ABE433" s="72"/>
      <c r="ABF433" s="72"/>
      <c r="ABG433" s="72"/>
      <c r="ABH433" s="72"/>
      <c r="ABI433" s="72"/>
      <c r="ABJ433" s="72"/>
      <c r="ABK433" s="72"/>
      <c r="ABL433" s="72"/>
      <c r="ABM433" s="72"/>
      <c r="ABN433" s="72"/>
      <c r="ABO433" s="72"/>
      <c r="ABP433" s="72"/>
      <c r="ABQ433" s="72"/>
      <c r="ABR433" s="72"/>
      <c r="ABS433" s="72"/>
      <c r="ABT433" s="72"/>
      <c r="ABU433" s="72"/>
      <c r="ABV433" s="72"/>
      <c r="ABW433" s="72"/>
      <c r="ABX433" s="72"/>
      <c r="ABY433" s="72"/>
      <c r="ABZ433" s="72"/>
      <c r="ACA433" s="72"/>
      <c r="ACB433" s="72"/>
      <c r="ACC433" s="72"/>
      <c r="ACD433" s="72"/>
      <c r="ACE433" s="72"/>
      <c r="ACF433" s="72"/>
      <c r="ACG433" s="72"/>
      <c r="ACH433" s="72"/>
      <c r="ACI433" s="72"/>
      <c r="ACJ433" s="72"/>
      <c r="ACK433" s="72"/>
      <c r="ACL433" s="72"/>
      <c r="ACM433" s="72"/>
      <c r="ACN433" s="72"/>
      <c r="ACO433" s="72"/>
      <c r="ACP433" s="72"/>
      <c r="ACQ433" s="72"/>
      <c r="ACR433" s="72"/>
      <c r="ACS433" s="72"/>
      <c r="ACT433" s="72"/>
      <c r="ACU433" s="72"/>
      <c r="ACV433" s="72"/>
      <c r="ACW433" s="72"/>
      <c r="ACX433" s="72"/>
      <c r="ACY433" s="72"/>
      <c r="ACZ433" s="72"/>
      <c r="ADA433" s="72"/>
      <c r="ADB433" s="72"/>
      <c r="ADC433" s="72"/>
      <c r="ADD433" s="72"/>
      <c r="ADE433" s="72"/>
      <c r="ADF433" s="72"/>
      <c r="ADG433" s="72"/>
      <c r="ADH433" s="72"/>
      <c r="ADI433" s="72"/>
      <c r="ADJ433" s="72"/>
      <c r="ADK433" s="72"/>
      <c r="ADL433" s="72"/>
      <c r="ADM433" s="72"/>
      <c r="ADN433" s="72"/>
      <c r="ADO433" s="72"/>
      <c r="ADP433" s="72"/>
      <c r="ADQ433" s="72"/>
      <c r="ADR433" s="72"/>
      <c r="ADS433" s="72"/>
      <c r="ADT433" s="72"/>
      <c r="ADU433" s="72"/>
      <c r="ADV433" s="72"/>
      <c r="ADW433" s="72"/>
      <c r="ADX433" s="72"/>
      <c r="ADY433" s="72"/>
      <c r="ADZ433" s="72"/>
      <c r="AEA433" s="72"/>
      <c r="AEB433" s="72"/>
      <c r="AEC433" s="72"/>
      <c r="AED433" s="72"/>
      <c r="AEE433" s="72"/>
      <c r="AEF433" s="72"/>
      <c r="AEG433" s="72"/>
      <c r="AEH433" s="72"/>
      <c r="AEI433" s="72"/>
      <c r="AEJ433" s="72"/>
      <c r="AEK433" s="72"/>
      <c r="AEL433" s="72"/>
      <c r="AEM433" s="72"/>
      <c r="AEN433" s="72"/>
      <c r="AEO433" s="72"/>
      <c r="AEP433" s="72"/>
      <c r="AEQ433" s="72"/>
      <c r="AER433" s="72"/>
      <c r="AES433" s="72"/>
      <c r="AET433" s="72"/>
      <c r="AEU433" s="72"/>
      <c r="AEV433" s="72"/>
      <c r="AEW433" s="72"/>
      <c r="AEX433" s="72"/>
      <c r="AEY433" s="72"/>
      <c r="AEZ433" s="72"/>
      <c r="AFA433" s="72"/>
      <c r="AFB433" s="72"/>
      <c r="AFC433" s="72"/>
      <c r="AFD433" s="72"/>
      <c r="AFE433" s="72"/>
      <c r="AFF433" s="72"/>
      <c r="AFG433" s="72"/>
      <c r="AFH433" s="72"/>
      <c r="AFI433" s="72"/>
      <c r="AFJ433" s="72"/>
      <c r="AFK433" s="72"/>
      <c r="AFL433" s="72"/>
      <c r="AFM433" s="72"/>
      <c r="AFN433" s="72"/>
      <c r="AFO433" s="72"/>
      <c r="AFP433" s="72"/>
      <c r="AFQ433" s="72"/>
      <c r="AFR433" s="72"/>
      <c r="AFS433" s="72"/>
      <c r="AFT433" s="72"/>
      <c r="AFU433" s="72"/>
      <c r="AFV433" s="72"/>
      <c r="AFW433" s="72"/>
      <c r="AFX433" s="72"/>
      <c r="AFY433" s="72"/>
      <c r="AFZ433" s="72"/>
      <c r="AGA433" s="72"/>
      <c r="AGB433" s="72"/>
      <c r="AGC433" s="72"/>
      <c r="AGD433" s="72"/>
      <c r="AGE433" s="72"/>
      <c r="AGF433" s="72"/>
      <c r="AGG433" s="72"/>
      <c r="AGH433" s="72"/>
      <c r="AGI433" s="72"/>
      <c r="AGJ433" s="72"/>
      <c r="AGK433" s="72"/>
      <c r="AGL433" s="72"/>
      <c r="AGM433" s="72"/>
      <c r="AGN433" s="72"/>
      <c r="AGO433" s="72"/>
      <c r="AGP433" s="72"/>
      <c r="AGQ433" s="72"/>
      <c r="AGR433" s="72"/>
      <c r="AGS433" s="72"/>
      <c r="AGT433" s="72"/>
      <c r="AGU433" s="72"/>
      <c r="AGV433" s="72"/>
      <c r="AGW433" s="72"/>
      <c r="AGX433" s="72"/>
      <c r="AGY433" s="72"/>
      <c r="AGZ433" s="72"/>
      <c r="AHA433" s="72"/>
      <c r="AHB433" s="72"/>
      <c r="AHC433" s="72"/>
      <c r="AHD433" s="72"/>
      <c r="AHE433" s="72"/>
      <c r="AHF433" s="72"/>
      <c r="AHG433" s="72"/>
      <c r="AHH433" s="72"/>
      <c r="AHI433" s="72"/>
      <c r="AHJ433" s="72"/>
      <c r="AHK433" s="72"/>
      <c r="AHL433" s="72"/>
      <c r="AHM433" s="72"/>
      <c r="AHN433" s="72"/>
      <c r="AHO433" s="72"/>
      <c r="AHP433" s="72"/>
      <c r="AHQ433" s="72"/>
      <c r="AHR433" s="72"/>
      <c r="AHS433" s="72"/>
      <c r="AHT433" s="72"/>
      <c r="AHU433" s="72"/>
      <c r="AHV433" s="72"/>
      <c r="AHW433" s="72"/>
      <c r="AHX433" s="72"/>
      <c r="AHY433" s="72"/>
      <c r="AHZ433" s="72"/>
      <c r="AIA433" s="72"/>
      <c r="AIB433" s="72"/>
      <c r="AIC433" s="72"/>
      <c r="AID433" s="72"/>
      <c r="AIE433" s="72"/>
      <c r="AIF433" s="72"/>
      <c r="AIG433" s="72"/>
      <c r="AIH433" s="72"/>
      <c r="AII433" s="72"/>
      <c r="AIJ433" s="72"/>
      <c r="AIK433" s="72"/>
      <c r="AIL433" s="72"/>
      <c r="AIM433" s="72"/>
      <c r="AIN433" s="72"/>
      <c r="AIO433" s="72"/>
      <c r="AIP433" s="72"/>
      <c r="AIQ433" s="72"/>
      <c r="AIR433" s="72"/>
      <c r="AIS433" s="72"/>
      <c r="AIT433" s="72"/>
      <c r="AIU433" s="72"/>
      <c r="AIV433" s="72"/>
      <c r="AIW433" s="72"/>
      <c r="AIX433" s="72"/>
      <c r="AIY433" s="72"/>
      <c r="AIZ433" s="72"/>
      <c r="AJA433" s="72"/>
      <c r="AJB433" s="72"/>
      <c r="AJC433" s="72"/>
      <c r="AJD433" s="72"/>
      <c r="AJE433" s="72"/>
      <c r="AJF433" s="72"/>
      <c r="AJG433" s="72"/>
      <c r="AJH433" s="72"/>
      <c r="AJI433" s="72"/>
      <c r="AJJ433" s="72"/>
      <c r="AJK433" s="72"/>
      <c r="AJL433" s="72"/>
      <c r="AJM433" s="72"/>
      <c r="AJN433" s="72"/>
      <c r="AJO433" s="72"/>
      <c r="AJP433" s="72"/>
      <c r="AJQ433" s="72"/>
      <c r="AJR433" s="72"/>
      <c r="AJS433" s="72"/>
      <c r="AJT433" s="72"/>
      <c r="AJU433" s="72"/>
      <c r="AJV433" s="72"/>
      <c r="AJW433" s="72"/>
      <c r="AJX433" s="72"/>
      <c r="AJY433" s="72"/>
      <c r="AJZ433" s="72"/>
      <c r="AKA433" s="72"/>
      <c r="AKB433" s="72"/>
      <c r="AKC433" s="72"/>
      <c r="AKD433" s="72"/>
      <c r="AKE433" s="72"/>
      <c r="AKF433" s="72"/>
      <c r="AKG433" s="72"/>
      <c r="AKH433" s="72"/>
      <c r="AKI433" s="72"/>
      <c r="AKJ433" s="72"/>
      <c r="AKK433" s="72"/>
      <c r="AKL433" s="72"/>
      <c r="AKM433" s="72"/>
      <c r="AKN433" s="72"/>
      <c r="AKO433" s="72"/>
      <c r="AKP433" s="72"/>
      <c r="AKQ433" s="72"/>
      <c r="AKR433" s="72"/>
      <c r="AKS433" s="72"/>
      <c r="AKT433" s="72"/>
      <c r="AKU433" s="72"/>
      <c r="AKV433" s="72"/>
      <c r="AKW433" s="72"/>
      <c r="AKX433" s="72"/>
      <c r="AKY433" s="72"/>
      <c r="AKZ433" s="72"/>
      <c r="ALA433" s="72"/>
      <c r="ALB433" s="72"/>
      <c r="ALC433" s="72"/>
      <c r="ALD433" s="72"/>
      <c r="ALE433" s="72"/>
      <c r="ALF433" s="72"/>
      <c r="ALG433" s="72"/>
      <c r="ALH433" s="72"/>
      <c r="ALI433" s="72"/>
      <c r="ALJ433" s="72"/>
      <c r="ALK433" s="72"/>
      <c r="ALL433" s="72"/>
      <c r="ALM433" s="72"/>
      <c r="ALN433" s="72"/>
      <c r="ALO433" s="72"/>
      <c r="ALP433" s="72"/>
      <c r="ALQ433" s="72"/>
      <c r="ALR433" s="72"/>
      <c r="ALS433" s="72"/>
      <c r="ALT433" s="72"/>
      <c r="ALU433" s="72"/>
      <c r="ALV433" s="72"/>
      <c r="ALW433" s="72"/>
      <c r="ALX433" s="72"/>
      <c r="ALY433" s="72"/>
      <c r="ALZ433" s="72"/>
      <c r="AMA433" s="72"/>
      <c r="AMB433" s="72"/>
      <c r="AMC433" s="72"/>
      <c r="AMD433" s="72"/>
      <c r="AME433" s="72"/>
      <c r="AMF433" s="72"/>
      <c r="AMG433" s="72"/>
      <c r="AMH433" s="72"/>
      <c r="AMI433" s="72"/>
      <c r="AMJ433" s="72"/>
    </row>
    <row r="434" spans="1:1024">
      <c r="A434" s="69"/>
      <c r="B434" s="69"/>
      <c r="C434" s="49">
        <f t="shared" si="39"/>
        <v>990</v>
      </c>
      <c r="D434" s="70" t="s">
        <v>287</v>
      </c>
      <c r="E434" s="51">
        <f t="shared" si="38"/>
        <v>10</v>
      </c>
      <c r="F434" s="71">
        <f t="shared" si="36"/>
        <v>51359</v>
      </c>
      <c r="G434" s="71" t="str">
        <f t="shared" si="37"/>
        <v>20171112</v>
      </c>
      <c r="H434" s="71">
        <v>0</v>
      </c>
      <c r="I434" s="71"/>
      <c r="J434" s="71"/>
      <c r="K434" s="71"/>
      <c r="L434" s="71" t="s">
        <v>270</v>
      </c>
      <c r="M434" s="71">
        <v>2017</v>
      </c>
      <c r="N434" s="71">
        <v>11</v>
      </c>
      <c r="O434" s="71">
        <v>12</v>
      </c>
      <c r="P434" s="71">
        <v>14</v>
      </c>
      <c r="Q434" s="71">
        <v>15</v>
      </c>
      <c r="R434" s="71">
        <v>59</v>
      </c>
      <c r="S434" s="71">
        <v>92</v>
      </c>
      <c r="T434" s="71">
        <v>1</v>
      </c>
      <c r="U434" s="71" t="s">
        <v>1</v>
      </c>
      <c r="V434" s="71" t="s">
        <v>2</v>
      </c>
      <c r="W434" s="71"/>
      <c r="X434" s="72"/>
      <c r="WK434" s="72"/>
      <c r="WL434" s="72"/>
      <c r="WM434" s="72"/>
      <c r="WN434" s="72"/>
      <c r="WO434" s="72"/>
      <c r="WP434" s="72"/>
      <c r="WQ434" s="72"/>
      <c r="WR434" s="72"/>
      <c r="WS434" s="72"/>
      <c r="WT434" s="72"/>
      <c r="WU434" s="72"/>
      <c r="WV434" s="72"/>
      <c r="WW434" s="72"/>
      <c r="WX434" s="72"/>
      <c r="WY434" s="72"/>
      <c r="WZ434" s="72"/>
      <c r="XA434" s="72"/>
      <c r="XB434" s="72"/>
      <c r="XC434" s="72"/>
      <c r="XD434" s="72"/>
      <c r="XE434" s="72"/>
      <c r="XF434" s="72"/>
      <c r="XG434" s="72"/>
      <c r="XH434" s="72"/>
      <c r="XI434" s="72"/>
      <c r="XJ434" s="72"/>
      <c r="XK434" s="72"/>
      <c r="XL434" s="72"/>
      <c r="XM434" s="72"/>
      <c r="XN434" s="72"/>
      <c r="XO434" s="72"/>
      <c r="XP434" s="72"/>
      <c r="XQ434" s="72"/>
      <c r="XR434" s="72"/>
      <c r="XS434" s="72"/>
      <c r="XT434" s="72"/>
      <c r="XU434" s="72"/>
      <c r="XV434" s="72"/>
      <c r="XW434" s="72"/>
      <c r="XX434" s="72"/>
      <c r="XY434" s="72"/>
      <c r="XZ434" s="72"/>
      <c r="YA434" s="72"/>
      <c r="YB434" s="72"/>
      <c r="YC434" s="72"/>
      <c r="YD434" s="72"/>
      <c r="YE434" s="72"/>
      <c r="YF434" s="72"/>
      <c r="YG434" s="72"/>
      <c r="YH434" s="72"/>
      <c r="YI434" s="72"/>
      <c r="YJ434" s="72"/>
      <c r="YK434" s="72"/>
      <c r="YL434" s="72"/>
      <c r="YM434" s="72"/>
      <c r="YN434" s="72"/>
      <c r="YO434" s="72"/>
      <c r="YP434" s="72"/>
      <c r="YQ434" s="72"/>
      <c r="YR434" s="72"/>
      <c r="YS434" s="72"/>
      <c r="YT434" s="72"/>
      <c r="YU434" s="72"/>
      <c r="YV434" s="72"/>
      <c r="YW434" s="72"/>
      <c r="YX434" s="72"/>
      <c r="YY434" s="72"/>
      <c r="YZ434" s="72"/>
      <c r="ZA434" s="72"/>
      <c r="ZB434" s="72"/>
      <c r="ZC434" s="72"/>
      <c r="ZD434" s="72"/>
      <c r="ZE434" s="72"/>
      <c r="ZF434" s="72"/>
      <c r="ZG434" s="72"/>
      <c r="ZH434" s="72"/>
      <c r="ZI434" s="72"/>
      <c r="ZJ434" s="72"/>
      <c r="ZK434" s="72"/>
      <c r="ZL434" s="72"/>
      <c r="ZM434" s="72"/>
      <c r="ZN434" s="72"/>
      <c r="ZO434" s="72"/>
      <c r="ZP434" s="72"/>
      <c r="ZQ434" s="72"/>
      <c r="ZR434" s="72"/>
      <c r="ZS434" s="72"/>
      <c r="ZT434" s="72"/>
      <c r="ZU434" s="72"/>
      <c r="ZV434" s="72"/>
      <c r="ZW434" s="72"/>
      <c r="ZX434" s="72"/>
      <c r="ZY434" s="72"/>
      <c r="ZZ434" s="72"/>
      <c r="AAA434" s="72"/>
      <c r="AAB434" s="72"/>
      <c r="AAC434" s="72"/>
      <c r="AAD434" s="72"/>
      <c r="AAE434" s="72"/>
      <c r="AAF434" s="72"/>
      <c r="AAG434" s="72"/>
      <c r="AAH434" s="72"/>
      <c r="AAI434" s="72"/>
      <c r="AAJ434" s="72"/>
      <c r="AAK434" s="72"/>
      <c r="AAL434" s="72"/>
      <c r="AAM434" s="72"/>
      <c r="AAN434" s="72"/>
      <c r="AAO434" s="72"/>
      <c r="AAP434" s="72"/>
      <c r="AAQ434" s="72"/>
      <c r="AAR434" s="72"/>
      <c r="AAS434" s="72"/>
      <c r="AAT434" s="72"/>
      <c r="AAU434" s="72"/>
      <c r="AAV434" s="72"/>
      <c r="AAW434" s="72"/>
      <c r="AAX434" s="72"/>
      <c r="AAY434" s="72"/>
      <c r="AAZ434" s="72"/>
      <c r="ABA434" s="72"/>
      <c r="ABB434" s="72"/>
      <c r="ABC434" s="72"/>
      <c r="ABD434" s="72"/>
      <c r="ABE434" s="72"/>
      <c r="ABF434" s="72"/>
      <c r="ABG434" s="72"/>
      <c r="ABH434" s="72"/>
      <c r="ABI434" s="72"/>
      <c r="ABJ434" s="72"/>
      <c r="ABK434" s="72"/>
      <c r="ABL434" s="72"/>
      <c r="ABM434" s="72"/>
      <c r="ABN434" s="72"/>
      <c r="ABO434" s="72"/>
      <c r="ABP434" s="72"/>
      <c r="ABQ434" s="72"/>
      <c r="ABR434" s="72"/>
      <c r="ABS434" s="72"/>
      <c r="ABT434" s="72"/>
      <c r="ABU434" s="72"/>
      <c r="ABV434" s="72"/>
      <c r="ABW434" s="72"/>
      <c r="ABX434" s="72"/>
      <c r="ABY434" s="72"/>
      <c r="ABZ434" s="72"/>
      <c r="ACA434" s="72"/>
      <c r="ACB434" s="72"/>
      <c r="ACC434" s="72"/>
      <c r="ACD434" s="72"/>
      <c r="ACE434" s="72"/>
      <c r="ACF434" s="72"/>
      <c r="ACG434" s="72"/>
      <c r="ACH434" s="72"/>
      <c r="ACI434" s="72"/>
      <c r="ACJ434" s="72"/>
      <c r="ACK434" s="72"/>
      <c r="ACL434" s="72"/>
      <c r="ACM434" s="72"/>
      <c r="ACN434" s="72"/>
      <c r="ACO434" s="72"/>
      <c r="ACP434" s="72"/>
      <c r="ACQ434" s="72"/>
      <c r="ACR434" s="72"/>
      <c r="ACS434" s="72"/>
      <c r="ACT434" s="72"/>
      <c r="ACU434" s="72"/>
      <c r="ACV434" s="72"/>
      <c r="ACW434" s="72"/>
      <c r="ACX434" s="72"/>
      <c r="ACY434" s="72"/>
      <c r="ACZ434" s="72"/>
      <c r="ADA434" s="72"/>
      <c r="ADB434" s="72"/>
      <c r="ADC434" s="72"/>
      <c r="ADD434" s="72"/>
      <c r="ADE434" s="72"/>
      <c r="ADF434" s="72"/>
      <c r="ADG434" s="72"/>
      <c r="ADH434" s="72"/>
      <c r="ADI434" s="72"/>
      <c r="ADJ434" s="72"/>
      <c r="ADK434" s="72"/>
      <c r="ADL434" s="72"/>
      <c r="ADM434" s="72"/>
      <c r="ADN434" s="72"/>
      <c r="ADO434" s="72"/>
      <c r="ADP434" s="72"/>
      <c r="ADQ434" s="72"/>
      <c r="ADR434" s="72"/>
      <c r="ADS434" s="72"/>
      <c r="ADT434" s="72"/>
      <c r="ADU434" s="72"/>
      <c r="ADV434" s="72"/>
      <c r="ADW434" s="72"/>
      <c r="ADX434" s="72"/>
      <c r="ADY434" s="72"/>
      <c r="ADZ434" s="72"/>
      <c r="AEA434" s="72"/>
      <c r="AEB434" s="72"/>
      <c r="AEC434" s="72"/>
      <c r="AED434" s="72"/>
      <c r="AEE434" s="72"/>
      <c r="AEF434" s="72"/>
      <c r="AEG434" s="72"/>
      <c r="AEH434" s="72"/>
      <c r="AEI434" s="72"/>
      <c r="AEJ434" s="72"/>
      <c r="AEK434" s="72"/>
      <c r="AEL434" s="72"/>
      <c r="AEM434" s="72"/>
      <c r="AEN434" s="72"/>
      <c r="AEO434" s="72"/>
      <c r="AEP434" s="72"/>
      <c r="AEQ434" s="72"/>
      <c r="AER434" s="72"/>
      <c r="AES434" s="72"/>
      <c r="AET434" s="72"/>
      <c r="AEU434" s="72"/>
      <c r="AEV434" s="72"/>
      <c r="AEW434" s="72"/>
      <c r="AEX434" s="72"/>
      <c r="AEY434" s="72"/>
      <c r="AEZ434" s="72"/>
      <c r="AFA434" s="72"/>
      <c r="AFB434" s="72"/>
      <c r="AFC434" s="72"/>
      <c r="AFD434" s="72"/>
      <c r="AFE434" s="72"/>
      <c r="AFF434" s="72"/>
      <c r="AFG434" s="72"/>
      <c r="AFH434" s="72"/>
      <c r="AFI434" s="72"/>
      <c r="AFJ434" s="72"/>
      <c r="AFK434" s="72"/>
      <c r="AFL434" s="72"/>
      <c r="AFM434" s="72"/>
      <c r="AFN434" s="72"/>
      <c r="AFO434" s="72"/>
      <c r="AFP434" s="72"/>
      <c r="AFQ434" s="72"/>
      <c r="AFR434" s="72"/>
      <c r="AFS434" s="72"/>
      <c r="AFT434" s="72"/>
      <c r="AFU434" s="72"/>
      <c r="AFV434" s="72"/>
      <c r="AFW434" s="72"/>
      <c r="AFX434" s="72"/>
      <c r="AFY434" s="72"/>
      <c r="AFZ434" s="72"/>
      <c r="AGA434" s="72"/>
      <c r="AGB434" s="72"/>
      <c r="AGC434" s="72"/>
      <c r="AGD434" s="72"/>
      <c r="AGE434" s="72"/>
      <c r="AGF434" s="72"/>
      <c r="AGG434" s="72"/>
      <c r="AGH434" s="72"/>
      <c r="AGI434" s="72"/>
      <c r="AGJ434" s="72"/>
      <c r="AGK434" s="72"/>
      <c r="AGL434" s="72"/>
      <c r="AGM434" s="72"/>
      <c r="AGN434" s="72"/>
      <c r="AGO434" s="72"/>
      <c r="AGP434" s="72"/>
      <c r="AGQ434" s="72"/>
      <c r="AGR434" s="72"/>
      <c r="AGS434" s="72"/>
      <c r="AGT434" s="72"/>
      <c r="AGU434" s="72"/>
      <c r="AGV434" s="72"/>
      <c r="AGW434" s="72"/>
      <c r="AGX434" s="72"/>
      <c r="AGY434" s="72"/>
      <c r="AGZ434" s="72"/>
      <c r="AHA434" s="72"/>
      <c r="AHB434" s="72"/>
      <c r="AHC434" s="72"/>
      <c r="AHD434" s="72"/>
      <c r="AHE434" s="72"/>
      <c r="AHF434" s="72"/>
      <c r="AHG434" s="72"/>
      <c r="AHH434" s="72"/>
      <c r="AHI434" s="72"/>
      <c r="AHJ434" s="72"/>
      <c r="AHK434" s="72"/>
      <c r="AHL434" s="72"/>
      <c r="AHM434" s="72"/>
      <c r="AHN434" s="72"/>
      <c r="AHO434" s="72"/>
      <c r="AHP434" s="72"/>
      <c r="AHQ434" s="72"/>
      <c r="AHR434" s="72"/>
      <c r="AHS434" s="72"/>
      <c r="AHT434" s="72"/>
      <c r="AHU434" s="72"/>
      <c r="AHV434" s="72"/>
      <c r="AHW434" s="72"/>
      <c r="AHX434" s="72"/>
      <c r="AHY434" s="72"/>
      <c r="AHZ434" s="72"/>
      <c r="AIA434" s="72"/>
      <c r="AIB434" s="72"/>
      <c r="AIC434" s="72"/>
      <c r="AID434" s="72"/>
      <c r="AIE434" s="72"/>
      <c r="AIF434" s="72"/>
      <c r="AIG434" s="72"/>
      <c r="AIH434" s="72"/>
      <c r="AII434" s="72"/>
      <c r="AIJ434" s="72"/>
      <c r="AIK434" s="72"/>
      <c r="AIL434" s="72"/>
      <c r="AIM434" s="72"/>
      <c r="AIN434" s="72"/>
      <c r="AIO434" s="72"/>
      <c r="AIP434" s="72"/>
      <c r="AIQ434" s="72"/>
      <c r="AIR434" s="72"/>
      <c r="AIS434" s="72"/>
      <c r="AIT434" s="72"/>
      <c r="AIU434" s="72"/>
      <c r="AIV434" s="72"/>
      <c r="AIW434" s="72"/>
      <c r="AIX434" s="72"/>
      <c r="AIY434" s="72"/>
      <c r="AIZ434" s="72"/>
      <c r="AJA434" s="72"/>
      <c r="AJB434" s="72"/>
      <c r="AJC434" s="72"/>
      <c r="AJD434" s="72"/>
      <c r="AJE434" s="72"/>
      <c r="AJF434" s="72"/>
      <c r="AJG434" s="72"/>
      <c r="AJH434" s="72"/>
      <c r="AJI434" s="72"/>
      <c r="AJJ434" s="72"/>
      <c r="AJK434" s="72"/>
      <c r="AJL434" s="72"/>
      <c r="AJM434" s="72"/>
      <c r="AJN434" s="72"/>
      <c r="AJO434" s="72"/>
      <c r="AJP434" s="72"/>
      <c r="AJQ434" s="72"/>
      <c r="AJR434" s="72"/>
      <c r="AJS434" s="72"/>
      <c r="AJT434" s="72"/>
      <c r="AJU434" s="72"/>
      <c r="AJV434" s="72"/>
      <c r="AJW434" s="72"/>
      <c r="AJX434" s="72"/>
      <c r="AJY434" s="72"/>
      <c r="AJZ434" s="72"/>
      <c r="AKA434" s="72"/>
      <c r="AKB434" s="72"/>
      <c r="AKC434" s="72"/>
      <c r="AKD434" s="72"/>
      <c r="AKE434" s="72"/>
      <c r="AKF434" s="72"/>
      <c r="AKG434" s="72"/>
      <c r="AKH434" s="72"/>
      <c r="AKI434" s="72"/>
      <c r="AKJ434" s="72"/>
      <c r="AKK434" s="72"/>
      <c r="AKL434" s="72"/>
      <c r="AKM434" s="72"/>
      <c r="AKN434" s="72"/>
      <c r="AKO434" s="72"/>
      <c r="AKP434" s="72"/>
      <c r="AKQ434" s="72"/>
      <c r="AKR434" s="72"/>
      <c r="AKS434" s="72"/>
      <c r="AKT434" s="72"/>
      <c r="AKU434" s="72"/>
      <c r="AKV434" s="72"/>
      <c r="AKW434" s="72"/>
      <c r="AKX434" s="72"/>
      <c r="AKY434" s="72"/>
      <c r="AKZ434" s="72"/>
      <c r="ALA434" s="72"/>
      <c r="ALB434" s="72"/>
      <c r="ALC434" s="72"/>
      <c r="ALD434" s="72"/>
      <c r="ALE434" s="72"/>
      <c r="ALF434" s="72"/>
      <c r="ALG434" s="72"/>
      <c r="ALH434" s="72"/>
      <c r="ALI434" s="72"/>
      <c r="ALJ434" s="72"/>
      <c r="ALK434" s="72"/>
      <c r="ALL434" s="72"/>
      <c r="ALM434" s="72"/>
      <c r="ALN434" s="72"/>
      <c r="ALO434" s="72"/>
      <c r="ALP434" s="72"/>
      <c r="ALQ434" s="72"/>
      <c r="ALR434" s="72"/>
      <c r="ALS434" s="72"/>
      <c r="ALT434" s="72"/>
      <c r="ALU434" s="72"/>
      <c r="ALV434" s="72"/>
      <c r="ALW434" s="72"/>
      <c r="ALX434" s="72"/>
      <c r="ALY434" s="72"/>
      <c r="ALZ434" s="72"/>
      <c r="AMA434" s="72"/>
      <c r="AMB434" s="72"/>
      <c r="AMC434" s="72"/>
      <c r="AMD434" s="72"/>
      <c r="AME434" s="72"/>
      <c r="AMF434" s="72"/>
      <c r="AMG434" s="72"/>
      <c r="AMH434" s="72"/>
      <c r="AMI434" s="72"/>
      <c r="AMJ434" s="72"/>
    </row>
    <row r="435" spans="1:1024">
      <c r="C435" s="49">
        <f t="shared" si="39"/>
        <v>990</v>
      </c>
      <c r="D435" s="38" t="s">
        <v>287</v>
      </c>
      <c r="E435" s="51">
        <f t="shared" si="38"/>
        <v>20</v>
      </c>
      <c r="F435" s="39">
        <f t="shared" si="36"/>
        <v>51359</v>
      </c>
      <c r="G435" s="39" t="str">
        <f t="shared" si="37"/>
        <v>20171112</v>
      </c>
      <c r="H435" s="39">
        <f>153-144</f>
        <v>9</v>
      </c>
      <c r="L435" s="39" t="s">
        <v>0</v>
      </c>
      <c r="M435" s="39">
        <v>2017</v>
      </c>
      <c r="N435" s="39">
        <v>11</v>
      </c>
      <c r="O435" s="39">
        <v>12</v>
      </c>
      <c r="P435" s="39">
        <v>14</v>
      </c>
      <c r="Q435" s="39">
        <v>15</v>
      </c>
      <c r="R435" s="39">
        <v>59</v>
      </c>
      <c r="S435" s="39">
        <v>144</v>
      </c>
      <c r="T435" s="39">
        <v>1</v>
      </c>
      <c r="U435" s="39" t="s">
        <v>1</v>
      </c>
      <c r="V435" s="39" t="s">
        <v>2</v>
      </c>
    </row>
    <row r="436" spans="1:1024">
      <c r="C436" s="49">
        <f t="shared" si="39"/>
        <v>990</v>
      </c>
      <c r="D436" s="38" t="s">
        <v>287</v>
      </c>
      <c r="E436" s="51">
        <f t="shared" si="38"/>
        <v>30</v>
      </c>
      <c r="F436" s="39">
        <f t="shared" si="36"/>
        <v>51359</v>
      </c>
      <c r="G436" s="39" t="str">
        <f t="shared" si="37"/>
        <v>20171112</v>
      </c>
      <c r="H436" s="39">
        <f>185-162</f>
        <v>23</v>
      </c>
      <c r="L436" s="39" t="s">
        <v>0</v>
      </c>
      <c r="M436" s="39">
        <v>2017</v>
      </c>
      <c r="N436" s="39">
        <v>11</v>
      </c>
      <c r="O436" s="39">
        <v>12</v>
      </c>
      <c r="P436" s="39">
        <v>14</v>
      </c>
      <c r="Q436" s="39">
        <v>15</v>
      </c>
      <c r="R436" s="39">
        <v>59</v>
      </c>
      <c r="S436" s="39">
        <v>162</v>
      </c>
      <c r="T436" s="39">
        <v>1</v>
      </c>
      <c r="U436" s="39" t="s">
        <v>1</v>
      </c>
      <c r="V436" s="39" t="s">
        <v>2</v>
      </c>
    </row>
    <row r="437" spans="1:1024">
      <c r="C437" s="49">
        <f t="shared" si="39"/>
        <v>990</v>
      </c>
      <c r="D437" s="38" t="s">
        <v>287</v>
      </c>
      <c r="E437" s="51">
        <f t="shared" si="38"/>
        <v>30</v>
      </c>
      <c r="F437" s="39">
        <f t="shared" si="36"/>
        <v>51359</v>
      </c>
      <c r="G437" s="39" t="str">
        <f t="shared" si="37"/>
        <v>20171112</v>
      </c>
      <c r="H437" s="39">
        <v>0</v>
      </c>
      <c r="L437" s="39" t="s">
        <v>4</v>
      </c>
      <c r="M437" s="39">
        <v>2017</v>
      </c>
      <c r="N437" s="39">
        <v>11</v>
      </c>
      <c r="O437" s="39">
        <v>12</v>
      </c>
      <c r="P437" s="39">
        <v>14</v>
      </c>
      <c r="Q437" s="39">
        <v>15</v>
      </c>
      <c r="R437" s="39">
        <v>59</v>
      </c>
      <c r="S437" s="39">
        <v>174</v>
      </c>
      <c r="T437" s="39">
        <v>1</v>
      </c>
      <c r="U437" s="39" t="s">
        <v>1</v>
      </c>
      <c r="V437" s="39" t="s">
        <v>2</v>
      </c>
    </row>
    <row r="438" spans="1:1024">
      <c r="A438" s="69"/>
      <c r="B438" s="69"/>
      <c r="C438" s="49">
        <f t="shared" si="39"/>
        <v>1000</v>
      </c>
      <c r="D438" s="70" t="s">
        <v>288</v>
      </c>
      <c r="E438" s="51">
        <f t="shared" si="38"/>
        <v>10</v>
      </c>
      <c r="F438" s="71">
        <f t="shared" si="36"/>
        <v>51444</v>
      </c>
      <c r="G438" s="71" t="str">
        <f t="shared" si="37"/>
        <v>20171112</v>
      </c>
      <c r="H438" s="71">
        <f>20-11</f>
        <v>9</v>
      </c>
      <c r="I438" s="71"/>
      <c r="J438" s="71"/>
      <c r="K438" s="71"/>
      <c r="L438" s="71" t="s">
        <v>0</v>
      </c>
      <c r="M438" s="71">
        <v>2017</v>
      </c>
      <c r="N438" s="71">
        <v>11</v>
      </c>
      <c r="O438" s="71">
        <v>12</v>
      </c>
      <c r="P438" s="71">
        <v>14</v>
      </c>
      <c r="Q438" s="71">
        <v>17</v>
      </c>
      <c r="R438" s="71">
        <v>24</v>
      </c>
      <c r="S438" s="71">
        <v>11</v>
      </c>
      <c r="T438" s="71">
        <v>1</v>
      </c>
      <c r="U438" s="71" t="s">
        <v>1</v>
      </c>
      <c r="V438" s="71" t="s">
        <v>2</v>
      </c>
      <c r="W438" s="71"/>
      <c r="X438" s="72"/>
      <c r="WK438" s="72"/>
      <c r="WL438" s="72"/>
      <c r="WM438" s="72"/>
      <c r="WN438" s="72"/>
      <c r="WO438" s="72"/>
      <c r="WP438" s="72"/>
      <c r="WQ438" s="72"/>
      <c r="WR438" s="72"/>
      <c r="WS438" s="72"/>
      <c r="WT438" s="72"/>
      <c r="WU438" s="72"/>
      <c r="WV438" s="72"/>
      <c r="WW438" s="72"/>
      <c r="WX438" s="72"/>
      <c r="WY438" s="72"/>
      <c r="WZ438" s="72"/>
      <c r="XA438" s="72"/>
      <c r="XB438" s="72"/>
      <c r="XC438" s="72"/>
      <c r="XD438" s="72"/>
      <c r="XE438" s="72"/>
      <c r="XF438" s="72"/>
      <c r="XG438" s="72"/>
      <c r="XH438" s="72"/>
      <c r="XI438" s="72"/>
      <c r="XJ438" s="72"/>
      <c r="XK438" s="72"/>
      <c r="XL438" s="72"/>
      <c r="XM438" s="72"/>
      <c r="XN438" s="72"/>
      <c r="XO438" s="72"/>
      <c r="XP438" s="72"/>
      <c r="XQ438" s="72"/>
      <c r="XR438" s="72"/>
      <c r="XS438" s="72"/>
      <c r="XT438" s="72"/>
      <c r="XU438" s="72"/>
      <c r="XV438" s="72"/>
      <c r="XW438" s="72"/>
      <c r="XX438" s="72"/>
      <c r="XY438" s="72"/>
      <c r="XZ438" s="72"/>
      <c r="YA438" s="72"/>
      <c r="YB438" s="72"/>
      <c r="YC438" s="72"/>
      <c r="YD438" s="72"/>
      <c r="YE438" s="72"/>
      <c r="YF438" s="72"/>
      <c r="YG438" s="72"/>
      <c r="YH438" s="72"/>
      <c r="YI438" s="72"/>
      <c r="YJ438" s="72"/>
      <c r="YK438" s="72"/>
      <c r="YL438" s="72"/>
      <c r="YM438" s="72"/>
      <c r="YN438" s="72"/>
      <c r="YO438" s="72"/>
      <c r="YP438" s="72"/>
      <c r="YQ438" s="72"/>
      <c r="YR438" s="72"/>
      <c r="YS438" s="72"/>
      <c r="YT438" s="72"/>
      <c r="YU438" s="72"/>
      <c r="YV438" s="72"/>
      <c r="YW438" s="72"/>
      <c r="YX438" s="72"/>
      <c r="YY438" s="72"/>
      <c r="YZ438" s="72"/>
      <c r="ZA438" s="72"/>
      <c r="ZB438" s="72"/>
      <c r="ZC438" s="72"/>
      <c r="ZD438" s="72"/>
      <c r="ZE438" s="72"/>
      <c r="ZF438" s="72"/>
      <c r="ZG438" s="72"/>
      <c r="ZH438" s="72"/>
      <c r="ZI438" s="72"/>
      <c r="ZJ438" s="72"/>
      <c r="ZK438" s="72"/>
      <c r="ZL438" s="72"/>
      <c r="ZM438" s="72"/>
      <c r="ZN438" s="72"/>
      <c r="ZO438" s="72"/>
      <c r="ZP438" s="72"/>
      <c r="ZQ438" s="72"/>
      <c r="ZR438" s="72"/>
      <c r="ZS438" s="72"/>
      <c r="ZT438" s="72"/>
      <c r="ZU438" s="72"/>
      <c r="ZV438" s="72"/>
      <c r="ZW438" s="72"/>
      <c r="ZX438" s="72"/>
      <c r="ZY438" s="72"/>
      <c r="ZZ438" s="72"/>
      <c r="AAA438" s="72"/>
      <c r="AAB438" s="72"/>
      <c r="AAC438" s="72"/>
      <c r="AAD438" s="72"/>
      <c r="AAE438" s="72"/>
      <c r="AAF438" s="72"/>
      <c r="AAG438" s="72"/>
      <c r="AAH438" s="72"/>
      <c r="AAI438" s="72"/>
      <c r="AAJ438" s="72"/>
      <c r="AAK438" s="72"/>
      <c r="AAL438" s="72"/>
      <c r="AAM438" s="72"/>
      <c r="AAN438" s="72"/>
      <c r="AAO438" s="72"/>
      <c r="AAP438" s="72"/>
      <c r="AAQ438" s="72"/>
      <c r="AAR438" s="72"/>
      <c r="AAS438" s="72"/>
      <c r="AAT438" s="72"/>
      <c r="AAU438" s="72"/>
      <c r="AAV438" s="72"/>
      <c r="AAW438" s="72"/>
      <c r="AAX438" s="72"/>
      <c r="AAY438" s="72"/>
      <c r="AAZ438" s="72"/>
      <c r="ABA438" s="72"/>
      <c r="ABB438" s="72"/>
      <c r="ABC438" s="72"/>
      <c r="ABD438" s="72"/>
      <c r="ABE438" s="72"/>
      <c r="ABF438" s="72"/>
      <c r="ABG438" s="72"/>
      <c r="ABH438" s="72"/>
      <c r="ABI438" s="72"/>
      <c r="ABJ438" s="72"/>
      <c r="ABK438" s="72"/>
      <c r="ABL438" s="72"/>
      <c r="ABM438" s="72"/>
      <c r="ABN438" s="72"/>
      <c r="ABO438" s="72"/>
      <c r="ABP438" s="72"/>
      <c r="ABQ438" s="72"/>
      <c r="ABR438" s="72"/>
      <c r="ABS438" s="72"/>
      <c r="ABT438" s="72"/>
      <c r="ABU438" s="72"/>
      <c r="ABV438" s="72"/>
      <c r="ABW438" s="72"/>
      <c r="ABX438" s="72"/>
      <c r="ABY438" s="72"/>
      <c r="ABZ438" s="72"/>
      <c r="ACA438" s="72"/>
      <c r="ACB438" s="72"/>
      <c r="ACC438" s="72"/>
      <c r="ACD438" s="72"/>
      <c r="ACE438" s="72"/>
      <c r="ACF438" s="72"/>
      <c r="ACG438" s="72"/>
      <c r="ACH438" s="72"/>
      <c r="ACI438" s="72"/>
      <c r="ACJ438" s="72"/>
      <c r="ACK438" s="72"/>
      <c r="ACL438" s="72"/>
      <c r="ACM438" s="72"/>
      <c r="ACN438" s="72"/>
      <c r="ACO438" s="72"/>
      <c r="ACP438" s="72"/>
      <c r="ACQ438" s="72"/>
      <c r="ACR438" s="72"/>
      <c r="ACS438" s="72"/>
      <c r="ACT438" s="72"/>
      <c r="ACU438" s="72"/>
      <c r="ACV438" s="72"/>
      <c r="ACW438" s="72"/>
      <c r="ACX438" s="72"/>
      <c r="ACY438" s="72"/>
      <c r="ACZ438" s="72"/>
      <c r="ADA438" s="72"/>
      <c r="ADB438" s="72"/>
      <c r="ADC438" s="72"/>
      <c r="ADD438" s="72"/>
      <c r="ADE438" s="72"/>
      <c r="ADF438" s="72"/>
      <c r="ADG438" s="72"/>
      <c r="ADH438" s="72"/>
      <c r="ADI438" s="72"/>
      <c r="ADJ438" s="72"/>
      <c r="ADK438" s="72"/>
      <c r="ADL438" s="72"/>
      <c r="ADM438" s="72"/>
      <c r="ADN438" s="72"/>
      <c r="ADO438" s="72"/>
      <c r="ADP438" s="72"/>
      <c r="ADQ438" s="72"/>
      <c r="ADR438" s="72"/>
      <c r="ADS438" s="72"/>
      <c r="ADT438" s="72"/>
      <c r="ADU438" s="72"/>
      <c r="ADV438" s="72"/>
      <c r="ADW438" s="72"/>
      <c r="ADX438" s="72"/>
      <c r="ADY438" s="72"/>
      <c r="ADZ438" s="72"/>
      <c r="AEA438" s="72"/>
      <c r="AEB438" s="72"/>
      <c r="AEC438" s="72"/>
      <c r="AED438" s="72"/>
      <c r="AEE438" s="72"/>
      <c r="AEF438" s="72"/>
      <c r="AEG438" s="72"/>
      <c r="AEH438" s="72"/>
      <c r="AEI438" s="72"/>
      <c r="AEJ438" s="72"/>
      <c r="AEK438" s="72"/>
      <c r="AEL438" s="72"/>
      <c r="AEM438" s="72"/>
      <c r="AEN438" s="72"/>
      <c r="AEO438" s="72"/>
      <c r="AEP438" s="72"/>
      <c r="AEQ438" s="72"/>
      <c r="AER438" s="72"/>
      <c r="AES438" s="72"/>
      <c r="AET438" s="72"/>
      <c r="AEU438" s="72"/>
      <c r="AEV438" s="72"/>
      <c r="AEW438" s="72"/>
      <c r="AEX438" s="72"/>
      <c r="AEY438" s="72"/>
      <c r="AEZ438" s="72"/>
      <c r="AFA438" s="72"/>
      <c r="AFB438" s="72"/>
      <c r="AFC438" s="72"/>
      <c r="AFD438" s="72"/>
      <c r="AFE438" s="72"/>
      <c r="AFF438" s="72"/>
      <c r="AFG438" s="72"/>
      <c r="AFH438" s="72"/>
      <c r="AFI438" s="72"/>
      <c r="AFJ438" s="72"/>
      <c r="AFK438" s="72"/>
      <c r="AFL438" s="72"/>
      <c r="AFM438" s="72"/>
      <c r="AFN438" s="72"/>
      <c r="AFO438" s="72"/>
      <c r="AFP438" s="72"/>
      <c r="AFQ438" s="72"/>
      <c r="AFR438" s="72"/>
      <c r="AFS438" s="72"/>
      <c r="AFT438" s="72"/>
      <c r="AFU438" s="72"/>
      <c r="AFV438" s="72"/>
      <c r="AFW438" s="72"/>
      <c r="AFX438" s="72"/>
      <c r="AFY438" s="72"/>
      <c r="AFZ438" s="72"/>
      <c r="AGA438" s="72"/>
      <c r="AGB438" s="72"/>
      <c r="AGC438" s="72"/>
      <c r="AGD438" s="72"/>
      <c r="AGE438" s="72"/>
      <c r="AGF438" s="72"/>
      <c r="AGG438" s="72"/>
      <c r="AGH438" s="72"/>
      <c r="AGI438" s="72"/>
      <c r="AGJ438" s="72"/>
      <c r="AGK438" s="72"/>
      <c r="AGL438" s="72"/>
      <c r="AGM438" s="72"/>
      <c r="AGN438" s="72"/>
      <c r="AGO438" s="72"/>
      <c r="AGP438" s="72"/>
      <c r="AGQ438" s="72"/>
      <c r="AGR438" s="72"/>
      <c r="AGS438" s="72"/>
      <c r="AGT438" s="72"/>
      <c r="AGU438" s="72"/>
      <c r="AGV438" s="72"/>
      <c r="AGW438" s="72"/>
      <c r="AGX438" s="72"/>
      <c r="AGY438" s="72"/>
      <c r="AGZ438" s="72"/>
      <c r="AHA438" s="72"/>
      <c r="AHB438" s="72"/>
      <c r="AHC438" s="72"/>
      <c r="AHD438" s="72"/>
      <c r="AHE438" s="72"/>
      <c r="AHF438" s="72"/>
      <c r="AHG438" s="72"/>
      <c r="AHH438" s="72"/>
      <c r="AHI438" s="72"/>
      <c r="AHJ438" s="72"/>
      <c r="AHK438" s="72"/>
      <c r="AHL438" s="72"/>
      <c r="AHM438" s="72"/>
      <c r="AHN438" s="72"/>
      <c r="AHO438" s="72"/>
      <c r="AHP438" s="72"/>
      <c r="AHQ438" s="72"/>
      <c r="AHR438" s="72"/>
      <c r="AHS438" s="72"/>
      <c r="AHT438" s="72"/>
      <c r="AHU438" s="72"/>
      <c r="AHV438" s="72"/>
      <c r="AHW438" s="72"/>
      <c r="AHX438" s="72"/>
      <c r="AHY438" s="72"/>
      <c r="AHZ438" s="72"/>
      <c r="AIA438" s="72"/>
      <c r="AIB438" s="72"/>
      <c r="AIC438" s="72"/>
      <c r="AID438" s="72"/>
      <c r="AIE438" s="72"/>
      <c r="AIF438" s="72"/>
      <c r="AIG438" s="72"/>
      <c r="AIH438" s="72"/>
      <c r="AII438" s="72"/>
      <c r="AIJ438" s="72"/>
      <c r="AIK438" s="72"/>
      <c r="AIL438" s="72"/>
      <c r="AIM438" s="72"/>
      <c r="AIN438" s="72"/>
      <c r="AIO438" s="72"/>
      <c r="AIP438" s="72"/>
      <c r="AIQ438" s="72"/>
      <c r="AIR438" s="72"/>
      <c r="AIS438" s="72"/>
      <c r="AIT438" s="72"/>
      <c r="AIU438" s="72"/>
      <c r="AIV438" s="72"/>
      <c r="AIW438" s="72"/>
      <c r="AIX438" s="72"/>
      <c r="AIY438" s="72"/>
      <c r="AIZ438" s="72"/>
      <c r="AJA438" s="72"/>
      <c r="AJB438" s="72"/>
      <c r="AJC438" s="72"/>
      <c r="AJD438" s="72"/>
      <c r="AJE438" s="72"/>
      <c r="AJF438" s="72"/>
      <c r="AJG438" s="72"/>
      <c r="AJH438" s="72"/>
      <c r="AJI438" s="72"/>
      <c r="AJJ438" s="72"/>
      <c r="AJK438" s="72"/>
      <c r="AJL438" s="72"/>
      <c r="AJM438" s="72"/>
      <c r="AJN438" s="72"/>
      <c r="AJO438" s="72"/>
      <c r="AJP438" s="72"/>
      <c r="AJQ438" s="72"/>
      <c r="AJR438" s="72"/>
      <c r="AJS438" s="72"/>
      <c r="AJT438" s="72"/>
      <c r="AJU438" s="72"/>
      <c r="AJV438" s="72"/>
      <c r="AJW438" s="72"/>
      <c r="AJX438" s="72"/>
      <c r="AJY438" s="72"/>
      <c r="AJZ438" s="72"/>
      <c r="AKA438" s="72"/>
      <c r="AKB438" s="72"/>
      <c r="AKC438" s="72"/>
      <c r="AKD438" s="72"/>
      <c r="AKE438" s="72"/>
      <c r="AKF438" s="72"/>
      <c r="AKG438" s="72"/>
      <c r="AKH438" s="72"/>
      <c r="AKI438" s="72"/>
      <c r="AKJ438" s="72"/>
      <c r="AKK438" s="72"/>
      <c r="AKL438" s="72"/>
      <c r="AKM438" s="72"/>
      <c r="AKN438" s="72"/>
      <c r="AKO438" s="72"/>
      <c r="AKP438" s="72"/>
      <c r="AKQ438" s="72"/>
      <c r="AKR438" s="72"/>
      <c r="AKS438" s="72"/>
      <c r="AKT438" s="72"/>
      <c r="AKU438" s="72"/>
      <c r="AKV438" s="72"/>
      <c r="AKW438" s="72"/>
      <c r="AKX438" s="72"/>
      <c r="AKY438" s="72"/>
      <c r="AKZ438" s="72"/>
      <c r="ALA438" s="72"/>
      <c r="ALB438" s="72"/>
      <c r="ALC438" s="72"/>
      <c r="ALD438" s="72"/>
      <c r="ALE438" s="72"/>
      <c r="ALF438" s="72"/>
      <c r="ALG438" s="72"/>
      <c r="ALH438" s="72"/>
      <c r="ALI438" s="72"/>
      <c r="ALJ438" s="72"/>
      <c r="ALK438" s="72"/>
      <c r="ALL438" s="72"/>
      <c r="ALM438" s="72"/>
      <c r="ALN438" s="72"/>
      <c r="ALO438" s="72"/>
      <c r="ALP438" s="72"/>
      <c r="ALQ438" s="72"/>
      <c r="ALR438" s="72"/>
      <c r="ALS438" s="72"/>
      <c r="ALT438" s="72"/>
      <c r="ALU438" s="72"/>
      <c r="ALV438" s="72"/>
      <c r="ALW438" s="72"/>
      <c r="ALX438" s="72"/>
      <c r="ALY438" s="72"/>
      <c r="ALZ438" s="72"/>
      <c r="AMA438" s="72"/>
      <c r="AMB438" s="72"/>
      <c r="AMC438" s="72"/>
      <c r="AMD438" s="72"/>
      <c r="AME438" s="72"/>
      <c r="AMF438" s="72"/>
      <c r="AMG438" s="72"/>
      <c r="AMH438" s="72"/>
      <c r="AMI438" s="72"/>
      <c r="AMJ438" s="72"/>
    </row>
    <row r="439" spans="1:1024">
      <c r="C439" s="49">
        <f t="shared" si="39"/>
        <v>1000</v>
      </c>
      <c r="D439" s="38" t="s">
        <v>288</v>
      </c>
      <c r="E439" s="51">
        <f t="shared" si="38"/>
        <v>20</v>
      </c>
      <c r="F439" s="39">
        <f t="shared" si="36"/>
        <v>51444</v>
      </c>
      <c r="G439" s="39" t="str">
        <f t="shared" si="37"/>
        <v>20171112</v>
      </c>
      <c r="H439" s="39">
        <v>0</v>
      </c>
      <c r="L439" s="39" t="s">
        <v>270</v>
      </c>
      <c r="M439" s="39">
        <v>2017</v>
      </c>
      <c r="N439" s="39">
        <v>11</v>
      </c>
      <c r="O439" s="39">
        <v>12</v>
      </c>
      <c r="P439" s="39">
        <v>14</v>
      </c>
      <c r="Q439" s="39">
        <v>17</v>
      </c>
      <c r="R439" s="39">
        <v>24</v>
      </c>
      <c r="S439" s="39">
        <v>175</v>
      </c>
      <c r="T439" s="39">
        <v>1</v>
      </c>
      <c r="U439" s="39" t="s">
        <v>1</v>
      </c>
      <c r="V439" s="39" t="s">
        <v>2</v>
      </c>
    </row>
    <row r="440" spans="1:1024">
      <c r="A440" s="69"/>
      <c r="B440" s="69"/>
      <c r="C440" s="49">
        <f t="shared" si="39"/>
        <v>1010</v>
      </c>
      <c r="D440" s="70" t="s">
        <v>289</v>
      </c>
      <c r="E440" s="51">
        <f t="shared" si="38"/>
        <v>10</v>
      </c>
      <c r="F440" s="71">
        <f t="shared" si="36"/>
        <v>51462</v>
      </c>
      <c r="G440" s="71" t="str">
        <f t="shared" si="37"/>
        <v>20171112</v>
      </c>
      <c r="H440" s="71">
        <v>11</v>
      </c>
      <c r="I440" s="71"/>
      <c r="J440" s="71"/>
      <c r="K440" s="71"/>
      <c r="L440" s="71" t="s">
        <v>0</v>
      </c>
      <c r="M440" s="71">
        <v>2017</v>
      </c>
      <c r="N440" s="71">
        <v>11</v>
      </c>
      <c r="O440" s="71">
        <v>12</v>
      </c>
      <c r="P440" s="71">
        <v>14</v>
      </c>
      <c r="Q440" s="71">
        <v>17</v>
      </c>
      <c r="R440" s="71">
        <v>42</v>
      </c>
      <c r="S440" s="71">
        <v>88</v>
      </c>
      <c r="T440" s="71">
        <v>1</v>
      </c>
      <c r="U440" s="71" t="s">
        <v>1</v>
      </c>
      <c r="V440" s="71" t="s">
        <v>2</v>
      </c>
      <c r="W440" s="71"/>
      <c r="X440" s="72"/>
      <c r="WK440" s="72"/>
      <c r="WL440" s="72"/>
      <c r="WM440" s="72"/>
      <c r="WN440" s="72"/>
      <c r="WO440" s="72"/>
      <c r="WP440" s="72"/>
      <c r="WQ440" s="72"/>
      <c r="WR440" s="72"/>
      <c r="WS440" s="72"/>
      <c r="WT440" s="72"/>
      <c r="WU440" s="72"/>
      <c r="WV440" s="72"/>
      <c r="WW440" s="72"/>
      <c r="WX440" s="72"/>
      <c r="WY440" s="72"/>
      <c r="WZ440" s="72"/>
      <c r="XA440" s="72"/>
      <c r="XB440" s="72"/>
      <c r="XC440" s="72"/>
      <c r="XD440" s="72"/>
      <c r="XE440" s="72"/>
      <c r="XF440" s="72"/>
      <c r="XG440" s="72"/>
      <c r="XH440" s="72"/>
      <c r="XI440" s="72"/>
      <c r="XJ440" s="72"/>
      <c r="XK440" s="72"/>
      <c r="XL440" s="72"/>
      <c r="XM440" s="72"/>
      <c r="XN440" s="72"/>
      <c r="XO440" s="72"/>
      <c r="XP440" s="72"/>
      <c r="XQ440" s="72"/>
      <c r="XR440" s="72"/>
      <c r="XS440" s="72"/>
      <c r="XT440" s="72"/>
      <c r="XU440" s="72"/>
      <c r="XV440" s="72"/>
      <c r="XW440" s="72"/>
      <c r="XX440" s="72"/>
      <c r="XY440" s="72"/>
      <c r="XZ440" s="72"/>
      <c r="YA440" s="72"/>
      <c r="YB440" s="72"/>
      <c r="YC440" s="72"/>
      <c r="YD440" s="72"/>
      <c r="YE440" s="72"/>
      <c r="YF440" s="72"/>
      <c r="YG440" s="72"/>
      <c r="YH440" s="72"/>
      <c r="YI440" s="72"/>
      <c r="YJ440" s="72"/>
      <c r="YK440" s="72"/>
      <c r="YL440" s="72"/>
      <c r="YM440" s="72"/>
      <c r="YN440" s="72"/>
      <c r="YO440" s="72"/>
      <c r="YP440" s="72"/>
      <c r="YQ440" s="72"/>
      <c r="YR440" s="72"/>
      <c r="YS440" s="72"/>
      <c r="YT440" s="72"/>
      <c r="YU440" s="72"/>
      <c r="YV440" s="72"/>
      <c r="YW440" s="72"/>
      <c r="YX440" s="72"/>
      <c r="YY440" s="72"/>
      <c r="YZ440" s="72"/>
      <c r="ZA440" s="72"/>
      <c r="ZB440" s="72"/>
      <c r="ZC440" s="72"/>
      <c r="ZD440" s="72"/>
      <c r="ZE440" s="72"/>
      <c r="ZF440" s="72"/>
      <c r="ZG440" s="72"/>
      <c r="ZH440" s="72"/>
      <c r="ZI440" s="72"/>
      <c r="ZJ440" s="72"/>
      <c r="ZK440" s="72"/>
      <c r="ZL440" s="72"/>
      <c r="ZM440" s="72"/>
      <c r="ZN440" s="72"/>
      <c r="ZO440" s="72"/>
      <c r="ZP440" s="72"/>
      <c r="ZQ440" s="72"/>
      <c r="ZR440" s="72"/>
      <c r="ZS440" s="72"/>
      <c r="ZT440" s="72"/>
      <c r="ZU440" s="72"/>
      <c r="ZV440" s="72"/>
      <c r="ZW440" s="72"/>
      <c r="ZX440" s="72"/>
      <c r="ZY440" s="72"/>
      <c r="ZZ440" s="72"/>
      <c r="AAA440" s="72"/>
      <c r="AAB440" s="72"/>
      <c r="AAC440" s="72"/>
      <c r="AAD440" s="72"/>
      <c r="AAE440" s="72"/>
      <c r="AAF440" s="72"/>
      <c r="AAG440" s="72"/>
      <c r="AAH440" s="72"/>
      <c r="AAI440" s="72"/>
      <c r="AAJ440" s="72"/>
      <c r="AAK440" s="72"/>
      <c r="AAL440" s="72"/>
      <c r="AAM440" s="72"/>
      <c r="AAN440" s="72"/>
      <c r="AAO440" s="72"/>
      <c r="AAP440" s="72"/>
      <c r="AAQ440" s="72"/>
      <c r="AAR440" s="72"/>
      <c r="AAS440" s="72"/>
      <c r="AAT440" s="72"/>
      <c r="AAU440" s="72"/>
      <c r="AAV440" s="72"/>
      <c r="AAW440" s="72"/>
      <c r="AAX440" s="72"/>
      <c r="AAY440" s="72"/>
      <c r="AAZ440" s="72"/>
      <c r="ABA440" s="72"/>
      <c r="ABB440" s="72"/>
      <c r="ABC440" s="72"/>
      <c r="ABD440" s="72"/>
      <c r="ABE440" s="72"/>
      <c r="ABF440" s="72"/>
      <c r="ABG440" s="72"/>
      <c r="ABH440" s="72"/>
      <c r="ABI440" s="72"/>
      <c r="ABJ440" s="72"/>
      <c r="ABK440" s="72"/>
      <c r="ABL440" s="72"/>
      <c r="ABM440" s="72"/>
      <c r="ABN440" s="72"/>
      <c r="ABO440" s="72"/>
      <c r="ABP440" s="72"/>
      <c r="ABQ440" s="72"/>
      <c r="ABR440" s="72"/>
      <c r="ABS440" s="72"/>
      <c r="ABT440" s="72"/>
      <c r="ABU440" s="72"/>
      <c r="ABV440" s="72"/>
      <c r="ABW440" s="72"/>
      <c r="ABX440" s="72"/>
      <c r="ABY440" s="72"/>
      <c r="ABZ440" s="72"/>
      <c r="ACA440" s="72"/>
      <c r="ACB440" s="72"/>
      <c r="ACC440" s="72"/>
      <c r="ACD440" s="72"/>
      <c r="ACE440" s="72"/>
      <c r="ACF440" s="72"/>
      <c r="ACG440" s="72"/>
      <c r="ACH440" s="72"/>
      <c r="ACI440" s="72"/>
      <c r="ACJ440" s="72"/>
      <c r="ACK440" s="72"/>
      <c r="ACL440" s="72"/>
      <c r="ACM440" s="72"/>
      <c r="ACN440" s="72"/>
      <c r="ACO440" s="72"/>
      <c r="ACP440" s="72"/>
      <c r="ACQ440" s="72"/>
      <c r="ACR440" s="72"/>
      <c r="ACS440" s="72"/>
      <c r="ACT440" s="72"/>
      <c r="ACU440" s="72"/>
      <c r="ACV440" s="72"/>
      <c r="ACW440" s="72"/>
      <c r="ACX440" s="72"/>
      <c r="ACY440" s="72"/>
      <c r="ACZ440" s="72"/>
      <c r="ADA440" s="72"/>
      <c r="ADB440" s="72"/>
      <c r="ADC440" s="72"/>
      <c r="ADD440" s="72"/>
      <c r="ADE440" s="72"/>
      <c r="ADF440" s="72"/>
      <c r="ADG440" s="72"/>
      <c r="ADH440" s="72"/>
      <c r="ADI440" s="72"/>
      <c r="ADJ440" s="72"/>
      <c r="ADK440" s="72"/>
      <c r="ADL440" s="72"/>
      <c r="ADM440" s="72"/>
      <c r="ADN440" s="72"/>
      <c r="ADO440" s="72"/>
      <c r="ADP440" s="72"/>
      <c r="ADQ440" s="72"/>
      <c r="ADR440" s="72"/>
      <c r="ADS440" s="72"/>
      <c r="ADT440" s="72"/>
      <c r="ADU440" s="72"/>
      <c r="ADV440" s="72"/>
      <c r="ADW440" s="72"/>
      <c r="ADX440" s="72"/>
      <c r="ADY440" s="72"/>
      <c r="ADZ440" s="72"/>
      <c r="AEA440" s="72"/>
      <c r="AEB440" s="72"/>
      <c r="AEC440" s="72"/>
      <c r="AED440" s="72"/>
      <c r="AEE440" s="72"/>
      <c r="AEF440" s="72"/>
      <c r="AEG440" s="72"/>
      <c r="AEH440" s="72"/>
      <c r="AEI440" s="72"/>
      <c r="AEJ440" s="72"/>
      <c r="AEK440" s="72"/>
      <c r="AEL440" s="72"/>
      <c r="AEM440" s="72"/>
      <c r="AEN440" s="72"/>
      <c r="AEO440" s="72"/>
      <c r="AEP440" s="72"/>
      <c r="AEQ440" s="72"/>
      <c r="AER440" s="72"/>
      <c r="AES440" s="72"/>
      <c r="AET440" s="72"/>
      <c r="AEU440" s="72"/>
      <c r="AEV440" s="72"/>
      <c r="AEW440" s="72"/>
      <c r="AEX440" s="72"/>
      <c r="AEY440" s="72"/>
      <c r="AEZ440" s="72"/>
      <c r="AFA440" s="72"/>
      <c r="AFB440" s="72"/>
      <c r="AFC440" s="72"/>
      <c r="AFD440" s="72"/>
      <c r="AFE440" s="72"/>
      <c r="AFF440" s="72"/>
      <c r="AFG440" s="72"/>
      <c r="AFH440" s="72"/>
      <c r="AFI440" s="72"/>
      <c r="AFJ440" s="72"/>
      <c r="AFK440" s="72"/>
      <c r="AFL440" s="72"/>
      <c r="AFM440" s="72"/>
      <c r="AFN440" s="72"/>
      <c r="AFO440" s="72"/>
      <c r="AFP440" s="72"/>
      <c r="AFQ440" s="72"/>
      <c r="AFR440" s="72"/>
      <c r="AFS440" s="72"/>
      <c r="AFT440" s="72"/>
      <c r="AFU440" s="72"/>
      <c r="AFV440" s="72"/>
      <c r="AFW440" s="72"/>
      <c r="AFX440" s="72"/>
      <c r="AFY440" s="72"/>
      <c r="AFZ440" s="72"/>
      <c r="AGA440" s="72"/>
      <c r="AGB440" s="72"/>
      <c r="AGC440" s="72"/>
      <c r="AGD440" s="72"/>
      <c r="AGE440" s="72"/>
      <c r="AGF440" s="72"/>
      <c r="AGG440" s="72"/>
      <c r="AGH440" s="72"/>
      <c r="AGI440" s="72"/>
      <c r="AGJ440" s="72"/>
      <c r="AGK440" s="72"/>
      <c r="AGL440" s="72"/>
      <c r="AGM440" s="72"/>
      <c r="AGN440" s="72"/>
      <c r="AGO440" s="72"/>
      <c r="AGP440" s="72"/>
      <c r="AGQ440" s="72"/>
      <c r="AGR440" s="72"/>
      <c r="AGS440" s="72"/>
      <c r="AGT440" s="72"/>
      <c r="AGU440" s="72"/>
      <c r="AGV440" s="72"/>
      <c r="AGW440" s="72"/>
      <c r="AGX440" s="72"/>
      <c r="AGY440" s="72"/>
      <c r="AGZ440" s="72"/>
      <c r="AHA440" s="72"/>
      <c r="AHB440" s="72"/>
      <c r="AHC440" s="72"/>
      <c r="AHD440" s="72"/>
      <c r="AHE440" s="72"/>
      <c r="AHF440" s="72"/>
      <c r="AHG440" s="72"/>
      <c r="AHH440" s="72"/>
      <c r="AHI440" s="72"/>
      <c r="AHJ440" s="72"/>
      <c r="AHK440" s="72"/>
      <c r="AHL440" s="72"/>
      <c r="AHM440" s="72"/>
      <c r="AHN440" s="72"/>
      <c r="AHO440" s="72"/>
      <c r="AHP440" s="72"/>
      <c r="AHQ440" s="72"/>
      <c r="AHR440" s="72"/>
      <c r="AHS440" s="72"/>
      <c r="AHT440" s="72"/>
      <c r="AHU440" s="72"/>
      <c r="AHV440" s="72"/>
      <c r="AHW440" s="72"/>
      <c r="AHX440" s="72"/>
      <c r="AHY440" s="72"/>
      <c r="AHZ440" s="72"/>
      <c r="AIA440" s="72"/>
      <c r="AIB440" s="72"/>
      <c r="AIC440" s="72"/>
      <c r="AID440" s="72"/>
      <c r="AIE440" s="72"/>
      <c r="AIF440" s="72"/>
      <c r="AIG440" s="72"/>
      <c r="AIH440" s="72"/>
      <c r="AII440" s="72"/>
      <c r="AIJ440" s="72"/>
      <c r="AIK440" s="72"/>
      <c r="AIL440" s="72"/>
      <c r="AIM440" s="72"/>
      <c r="AIN440" s="72"/>
      <c r="AIO440" s="72"/>
      <c r="AIP440" s="72"/>
      <c r="AIQ440" s="72"/>
      <c r="AIR440" s="72"/>
      <c r="AIS440" s="72"/>
      <c r="AIT440" s="72"/>
      <c r="AIU440" s="72"/>
      <c r="AIV440" s="72"/>
      <c r="AIW440" s="72"/>
      <c r="AIX440" s="72"/>
      <c r="AIY440" s="72"/>
      <c r="AIZ440" s="72"/>
      <c r="AJA440" s="72"/>
      <c r="AJB440" s="72"/>
      <c r="AJC440" s="72"/>
      <c r="AJD440" s="72"/>
      <c r="AJE440" s="72"/>
      <c r="AJF440" s="72"/>
      <c r="AJG440" s="72"/>
      <c r="AJH440" s="72"/>
      <c r="AJI440" s="72"/>
      <c r="AJJ440" s="72"/>
      <c r="AJK440" s="72"/>
      <c r="AJL440" s="72"/>
      <c r="AJM440" s="72"/>
      <c r="AJN440" s="72"/>
      <c r="AJO440" s="72"/>
      <c r="AJP440" s="72"/>
      <c r="AJQ440" s="72"/>
      <c r="AJR440" s="72"/>
      <c r="AJS440" s="72"/>
      <c r="AJT440" s="72"/>
      <c r="AJU440" s="72"/>
      <c r="AJV440" s="72"/>
      <c r="AJW440" s="72"/>
      <c r="AJX440" s="72"/>
      <c r="AJY440" s="72"/>
      <c r="AJZ440" s="72"/>
      <c r="AKA440" s="72"/>
      <c r="AKB440" s="72"/>
      <c r="AKC440" s="72"/>
      <c r="AKD440" s="72"/>
      <c r="AKE440" s="72"/>
      <c r="AKF440" s="72"/>
      <c r="AKG440" s="72"/>
      <c r="AKH440" s="72"/>
      <c r="AKI440" s="72"/>
      <c r="AKJ440" s="72"/>
      <c r="AKK440" s="72"/>
      <c r="AKL440" s="72"/>
      <c r="AKM440" s="72"/>
      <c r="AKN440" s="72"/>
      <c r="AKO440" s="72"/>
      <c r="AKP440" s="72"/>
      <c r="AKQ440" s="72"/>
      <c r="AKR440" s="72"/>
      <c r="AKS440" s="72"/>
      <c r="AKT440" s="72"/>
      <c r="AKU440" s="72"/>
      <c r="AKV440" s="72"/>
      <c r="AKW440" s="72"/>
      <c r="AKX440" s="72"/>
      <c r="AKY440" s="72"/>
      <c r="AKZ440" s="72"/>
      <c r="ALA440" s="72"/>
      <c r="ALB440" s="72"/>
      <c r="ALC440" s="72"/>
      <c r="ALD440" s="72"/>
      <c r="ALE440" s="72"/>
      <c r="ALF440" s="72"/>
      <c r="ALG440" s="72"/>
      <c r="ALH440" s="72"/>
      <c r="ALI440" s="72"/>
      <c r="ALJ440" s="72"/>
      <c r="ALK440" s="72"/>
      <c r="ALL440" s="72"/>
      <c r="ALM440" s="72"/>
      <c r="ALN440" s="72"/>
      <c r="ALO440" s="72"/>
      <c r="ALP440" s="72"/>
      <c r="ALQ440" s="72"/>
      <c r="ALR440" s="72"/>
      <c r="ALS440" s="72"/>
      <c r="ALT440" s="72"/>
      <c r="ALU440" s="72"/>
      <c r="ALV440" s="72"/>
      <c r="ALW440" s="72"/>
      <c r="ALX440" s="72"/>
      <c r="ALY440" s="72"/>
      <c r="ALZ440" s="72"/>
      <c r="AMA440" s="72"/>
      <c r="AMB440" s="72"/>
      <c r="AMC440" s="72"/>
      <c r="AMD440" s="72"/>
      <c r="AME440" s="72"/>
      <c r="AMF440" s="72"/>
      <c r="AMG440" s="72"/>
      <c r="AMH440" s="72"/>
      <c r="AMI440" s="72"/>
      <c r="AMJ440" s="72"/>
    </row>
    <row r="441" spans="1:1024">
      <c r="C441" s="49">
        <f t="shared" si="39"/>
        <v>1010</v>
      </c>
      <c r="D441" s="38" t="s">
        <v>289</v>
      </c>
      <c r="E441" s="51">
        <f t="shared" si="38"/>
        <v>20</v>
      </c>
      <c r="F441" s="39">
        <f t="shared" si="36"/>
        <v>51462</v>
      </c>
      <c r="G441" s="39" t="str">
        <f t="shared" si="37"/>
        <v>20171112</v>
      </c>
      <c r="H441" s="39">
        <f>133-115</f>
        <v>18</v>
      </c>
      <c r="L441" s="39" t="s">
        <v>0</v>
      </c>
      <c r="M441" s="39">
        <v>2017</v>
      </c>
      <c r="N441" s="39">
        <v>11</v>
      </c>
      <c r="O441" s="39">
        <v>12</v>
      </c>
      <c r="P441" s="39">
        <v>14</v>
      </c>
      <c r="Q441" s="39">
        <v>17</v>
      </c>
      <c r="R441" s="39">
        <v>42</v>
      </c>
      <c r="S441" s="39">
        <v>115</v>
      </c>
      <c r="T441" s="39">
        <v>1</v>
      </c>
      <c r="U441" s="39" t="s">
        <v>1</v>
      </c>
      <c r="V441" s="39" t="s">
        <v>2</v>
      </c>
    </row>
    <row r="442" spans="1:1024">
      <c r="C442" s="49">
        <f t="shared" si="39"/>
        <v>1010</v>
      </c>
      <c r="D442" s="38" t="s">
        <v>289</v>
      </c>
      <c r="E442" s="51">
        <f t="shared" si="38"/>
        <v>30</v>
      </c>
      <c r="F442" s="39">
        <f t="shared" si="36"/>
        <v>51462</v>
      </c>
      <c r="G442" s="39" t="str">
        <f t="shared" si="37"/>
        <v>20171112</v>
      </c>
      <c r="H442" s="39">
        <v>0</v>
      </c>
      <c r="L442" s="39" t="s">
        <v>290</v>
      </c>
      <c r="M442" s="39">
        <v>2017</v>
      </c>
      <c r="N442" s="39">
        <v>11</v>
      </c>
      <c r="O442" s="39">
        <v>12</v>
      </c>
      <c r="P442" s="39">
        <v>14</v>
      </c>
      <c r="Q442" s="39">
        <v>17</v>
      </c>
      <c r="R442" s="39">
        <v>42</v>
      </c>
      <c r="S442" s="39">
        <v>223</v>
      </c>
      <c r="U442" s="39" t="s">
        <v>1</v>
      </c>
      <c r="V442" s="39" t="s">
        <v>2</v>
      </c>
      <c r="X442" s="40" t="s">
        <v>291</v>
      </c>
    </row>
    <row r="443" spans="1:1024">
      <c r="C443" s="49">
        <f t="shared" si="39"/>
        <v>1010</v>
      </c>
      <c r="D443" s="38" t="s">
        <v>289</v>
      </c>
      <c r="E443" s="51">
        <f t="shared" si="38"/>
        <v>40</v>
      </c>
      <c r="F443" s="39">
        <f t="shared" si="36"/>
        <v>51462</v>
      </c>
      <c r="G443" s="39" t="str">
        <f t="shared" si="37"/>
        <v>20171112</v>
      </c>
      <c r="L443" s="39" t="s">
        <v>0</v>
      </c>
      <c r="M443" s="39">
        <v>2017</v>
      </c>
      <c r="N443" s="39">
        <v>11</v>
      </c>
      <c r="O443" s="39">
        <v>12</v>
      </c>
      <c r="P443" s="39">
        <v>14</v>
      </c>
      <c r="Q443" s="39">
        <v>17</v>
      </c>
      <c r="R443" s="39">
        <v>42</v>
      </c>
      <c r="S443" s="39">
        <v>230</v>
      </c>
      <c r="T443" s="39">
        <v>2</v>
      </c>
      <c r="U443" s="39" t="s">
        <v>1</v>
      </c>
      <c r="V443" s="39" t="s">
        <v>3</v>
      </c>
    </row>
    <row r="444" spans="1:1024">
      <c r="A444" s="69"/>
      <c r="B444" s="69"/>
      <c r="C444" s="49">
        <f t="shared" si="39"/>
        <v>1020</v>
      </c>
      <c r="D444" s="70" t="s">
        <v>292</v>
      </c>
      <c r="E444" s="51">
        <f t="shared" si="38"/>
        <v>10</v>
      </c>
      <c r="F444" s="71">
        <f t="shared" si="36"/>
        <v>51997</v>
      </c>
      <c r="G444" s="71" t="str">
        <f t="shared" si="37"/>
        <v>20171112</v>
      </c>
      <c r="H444" s="71">
        <v>20</v>
      </c>
      <c r="I444" s="71"/>
      <c r="J444" s="71"/>
      <c r="K444" s="71"/>
      <c r="L444" s="71" t="s">
        <v>0</v>
      </c>
      <c r="M444" s="71">
        <v>2017</v>
      </c>
      <c r="N444" s="71">
        <v>11</v>
      </c>
      <c r="O444" s="71">
        <v>12</v>
      </c>
      <c r="P444" s="71">
        <v>14</v>
      </c>
      <c r="Q444" s="71">
        <v>26</v>
      </c>
      <c r="R444" s="71">
        <v>37</v>
      </c>
      <c r="S444" s="71">
        <v>195</v>
      </c>
      <c r="T444" s="71">
        <v>1</v>
      </c>
      <c r="U444" s="71" t="s">
        <v>1</v>
      </c>
      <c r="V444" s="71" t="s">
        <v>2</v>
      </c>
      <c r="W444" s="71"/>
      <c r="X444" s="72"/>
      <c r="WK444" s="72"/>
      <c r="WL444" s="72"/>
      <c r="WM444" s="72"/>
      <c r="WN444" s="72"/>
      <c r="WO444" s="72"/>
      <c r="WP444" s="72"/>
      <c r="WQ444" s="72"/>
      <c r="WR444" s="72"/>
      <c r="WS444" s="72"/>
      <c r="WT444" s="72"/>
      <c r="WU444" s="72"/>
      <c r="WV444" s="72"/>
      <c r="WW444" s="72"/>
      <c r="WX444" s="72"/>
      <c r="WY444" s="72"/>
      <c r="WZ444" s="72"/>
      <c r="XA444" s="72"/>
      <c r="XB444" s="72"/>
      <c r="XC444" s="72"/>
      <c r="XD444" s="72"/>
      <c r="XE444" s="72"/>
      <c r="XF444" s="72"/>
      <c r="XG444" s="72"/>
      <c r="XH444" s="72"/>
      <c r="XI444" s="72"/>
      <c r="XJ444" s="72"/>
      <c r="XK444" s="72"/>
      <c r="XL444" s="72"/>
      <c r="XM444" s="72"/>
      <c r="XN444" s="72"/>
      <c r="XO444" s="72"/>
      <c r="XP444" s="72"/>
      <c r="XQ444" s="72"/>
      <c r="XR444" s="72"/>
      <c r="XS444" s="72"/>
      <c r="XT444" s="72"/>
      <c r="XU444" s="72"/>
      <c r="XV444" s="72"/>
      <c r="XW444" s="72"/>
      <c r="XX444" s="72"/>
      <c r="XY444" s="72"/>
      <c r="XZ444" s="72"/>
      <c r="YA444" s="72"/>
      <c r="YB444" s="72"/>
      <c r="YC444" s="72"/>
      <c r="YD444" s="72"/>
      <c r="YE444" s="72"/>
      <c r="YF444" s="72"/>
      <c r="YG444" s="72"/>
      <c r="YH444" s="72"/>
      <c r="YI444" s="72"/>
      <c r="YJ444" s="72"/>
      <c r="YK444" s="72"/>
      <c r="YL444" s="72"/>
      <c r="YM444" s="72"/>
      <c r="YN444" s="72"/>
      <c r="YO444" s="72"/>
      <c r="YP444" s="72"/>
      <c r="YQ444" s="72"/>
      <c r="YR444" s="72"/>
      <c r="YS444" s="72"/>
      <c r="YT444" s="72"/>
      <c r="YU444" s="72"/>
      <c r="YV444" s="72"/>
      <c r="YW444" s="72"/>
      <c r="YX444" s="72"/>
      <c r="YY444" s="72"/>
      <c r="YZ444" s="72"/>
      <c r="ZA444" s="72"/>
      <c r="ZB444" s="72"/>
      <c r="ZC444" s="72"/>
      <c r="ZD444" s="72"/>
      <c r="ZE444" s="72"/>
      <c r="ZF444" s="72"/>
      <c r="ZG444" s="72"/>
      <c r="ZH444" s="72"/>
      <c r="ZI444" s="72"/>
      <c r="ZJ444" s="72"/>
      <c r="ZK444" s="72"/>
      <c r="ZL444" s="72"/>
      <c r="ZM444" s="72"/>
      <c r="ZN444" s="72"/>
      <c r="ZO444" s="72"/>
      <c r="ZP444" s="72"/>
      <c r="ZQ444" s="72"/>
      <c r="ZR444" s="72"/>
      <c r="ZS444" s="72"/>
      <c r="ZT444" s="72"/>
      <c r="ZU444" s="72"/>
      <c r="ZV444" s="72"/>
      <c r="ZW444" s="72"/>
      <c r="ZX444" s="72"/>
      <c r="ZY444" s="72"/>
      <c r="ZZ444" s="72"/>
      <c r="AAA444" s="72"/>
      <c r="AAB444" s="72"/>
      <c r="AAC444" s="72"/>
      <c r="AAD444" s="72"/>
      <c r="AAE444" s="72"/>
      <c r="AAF444" s="72"/>
      <c r="AAG444" s="72"/>
      <c r="AAH444" s="72"/>
      <c r="AAI444" s="72"/>
      <c r="AAJ444" s="72"/>
      <c r="AAK444" s="72"/>
      <c r="AAL444" s="72"/>
      <c r="AAM444" s="72"/>
      <c r="AAN444" s="72"/>
      <c r="AAO444" s="72"/>
      <c r="AAP444" s="72"/>
      <c r="AAQ444" s="72"/>
      <c r="AAR444" s="72"/>
      <c r="AAS444" s="72"/>
      <c r="AAT444" s="72"/>
      <c r="AAU444" s="72"/>
      <c r="AAV444" s="72"/>
      <c r="AAW444" s="72"/>
      <c r="AAX444" s="72"/>
      <c r="AAY444" s="72"/>
      <c r="AAZ444" s="72"/>
      <c r="ABA444" s="72"/>
      <c r="ABB444" s="72"/>
      <c r="ABC444" s="72"/>
      <c r="ABD444" s="72"/>
      <c r="ABE444" s="72"/>
      <c r="ABF444" s="72"/>
      <c r="ABG444" s="72"/>
      <c r="ABH444" s="72"/>
      <c r="ABI444" s="72"/>
      <c r="ABJ444" s="72"/>
      <c r="ABK444" s="72"/>
      <c r="ABL444" s="72"/>
      <c r="ABM444" s="72"/>
      <c r="ABN444" s="72"/>
      <c r="ABO444" s="72"/>
      <c r="ABP444" s="72"/>
      <c r="ABQ444" s="72"/>
      <c r="ABR444" s="72"/>
      <c r="ABS444" s="72"/>
      <c r="ABT444" s="72"/>
      <c r="ABU444" s="72"/>
      <c r="ABV444" s="72"/>
      <c r="ABW444" s="72"/>
      <c r="ABX444" s="72"/>
      <c r="ABY444" s="72"/>
      <c r="ABZ444" s="72"/>
      <c r="ACA444" s="72"/>
      <c r="ACB444" s="72"/>
      <c r="ACC444" s="72"/>
      <c r="ACD444" s="72"/>
      <c r="ACE444" s="72"/>
      <c r="ACF444" s="72"/>
      <c r="ACG444" s="72"/>
      <c r="ACH444" s="72"/>
      <c r="ACI444" s="72"/>
      <c r="ACJ444" s="72"/>
      <c r="ACK444" s="72"/>
      <c r="ACL444" s="72"/>
      <c r="ACM444" s="72"/>
      <c r="ACN444" s="72"/>
      <c r="ACO444" s="72"/>
      <c r="ACP444" s="72"/>
      <c r="ACQ444" s="72"/>
      <c r="ACR444" s="72"/>
      <c r="ACS444" s="72"/>
      <c r="ACT444" s="72"/>
      <c r="ACU444" s="72"/>
      <c r="ACV444" s="72"/>
      <c r="ACW444" s="72"/>
      <c r="ACX444" s="72"/>
      <c r="ACY444" s="72"/>
      <c r="ACZ444" s="72"/>
      <c r="ADA444" s="72"/>
      <c r="ADB444" s="72"/>
      <c r="ADC444" s="72"/>
      <c r="ADD444" s="72"/>
      <c r="ADE444" s="72"/>
      <c r="ADF444" s="72"/>
      <c r="ADG444" s="72"/>
      <c r="ADH444" s="72"/>
      <c r="ADI444" s="72"/>
      <c r="ADJ444" s="72"/>
      <c r="ADK444" s="72"/>
      <c r="ADL444" s="72"/>
      <c r="ADM444" s="72"/>
      <c r="ADN444" s="72"/>
      <c r="ADO444" s="72"/>
      <c r="ADP444" s="72"/>
      <c r="ADQ444" s="72"/>
      <c r="ADR444" s="72"/>
      <c r="ADS444" s="72"/>
      <c r="ADT444" s="72"/>
      <c r="ADU444" s="72"/>
      <c r="ADV444" s="72"/>
      <c r="ADW444" s="72"/>
      <c r="ADX444" s="72"/>
      <c r="ADY444" s="72"/>
      <c r="ADZ444" s="72"/>
      <c r="AEA444" s="72"/>
      <c r="AEB444" s="72"/>
      <c r="AEC444" s="72"/>
      <c r="AED444" s="72"/>
      <c r="AEE444" s="72"/>
      <c r="AEF444" s="72"/>
      <c r="AEG444" s="72"/>
      <c r="AEH444" s="72"/>
      <c r="AEI444" s="72"/>
      <c r="AEJ444" s="72"/>
      <c r="AEK444" s="72"/>
      <c r="AEL444" s="72"/>
      <c r="AEM444" s="72"/>
      <c r="AEN444" s="72"/>
      <c r="AEO444" s="72"/>
      <c r="AEP444" s="72"/>
      <c r="AEQ444" s="72"/>
      <c r="AER444" s="72"/>
      <c r="AES444" s="72"/>
      <c r="AET444" s="72"/>
      <c r="AEU444" s="72"/>
      <c r="AEV444" s="72"/>
      <c r="AEW444" s="72"/>
      <c r="AEX444" s="72"/>
      <c r="AEY444" s="72"/>
      <c r="AEZ444" s="72"/>
      <c r="AFA444" s="72"/>
      <c r="AFB444" s="72"/>
      <c r="AFC444" s="72"/>
      <c r="AFD444" s="72"/>
      <c r="AFE444" s="72"/>
      <c r="AFF444" s="72"/>
      <c r="AFG444" s="72"/>
      <c r="AFH444" s="72"/>
      <c r="AFI444" s="72"/>
      <c r="AFJ444" s="72"/>
      <c r="AFK444" s="72"/>
      <c r="AFL444" s="72"/>
      <c r="AFM444" s="72"/>
      <c r="AFN444" s="72"/>
      <c r="AFO444" s="72"/>
      <c r="AFP444" s="72"/>
      <c r="AFQ444" s="72"/>
      <c r="AFR444" s="72"/>
      <c r="AFS444" s="72"/>
      <c r="AFT444" s="72"/>
      <c r="AFU444" s="72"/>
      <c r="AFV444" s="72"/>
      <c r="AFW444" s="72"/>
      <c r="AFX444" s="72"/>
      <c r="AFY444" s="72"/>
      <c r="AFZ444" s="72"/>
      <c r="AGA444" s="72"/>
      <c r="AGB444" s="72"/>
      <c r="AGC444" s="72"/>
      <c r="AGD444" s="72"/>
      <c r="AGE444" s="72"/>
      <c r="AGF444" s="72"/>
      <c r="AGG444" s="72"/>
      <c r="AGH444" s="72"/>
      <c r="AGI444" s="72"/>
      <c r="AGJ444" s="72"/>
      <c r="AGK444" s="72"/>
      <c r="AGL444" s="72"/>
      <c r="AGM444" s="72"/>
      <c r="AGN444" s="72"/>
      <c r="AGO444" s="72"/>
      <c r="AGP444" s="72"/>
      <c r="AGQ444" s="72"/>
      <c r="AGR444" s="72"/>
      <c r="AGS444" s="72"/>
      <c r="AGT444" s="72"/>
      <c r="AGU444" s="72"/>
      <c r="AGV444" s="72"/>
      <c r="AGW444" s="72"/>
      <c r="AGX444" s="72"/>
      <c r="AGY444" s="72"/>
      <c r="AGZ444" s="72"/>
      <c r="AHA444" s="72"/>
      <c r="AHB444" s="72"/>
      <c r="AHC444" s="72"/>
      <c r="AHD444" s="72"/>
      <c r="AHE444" s="72"/>
      <c r="AHF444" s="72"/>
      <c r="AHG444" s="72"/>
      <c r="AHH444" s="72"/>
      <c r="AHI444" s="72"/>
      <c r="AHJ444" s="72"/>
      <c r="AHK444" s="72"/>
      <c r="AHL444" s="72"/>
      <c r="AHM444" s="72"/>
      <c r="AHN444" s="72"/>
      <c r="AHO444" s="72"/>
      <c r="AHP444" s="72"/>
      <c r="AHQ444" s="72"/>
      <c r="AHR444" s="72"/>
      <c r="AHS444" s="72"/>
      <c r="AHT444" s="72"/>
      <c r="AHU444" s="72"/>
      <c r="AHV444" s="72"/>
      <c r="AHW444" s="72"/>
      <c r="AHX444" s="72"/>
      <c r="AHY444" s="72"/>
      <c r="AHZ444" s="72"/>
      <c r="AIA444" s="72"/>
      <c r="AIB444" s="72"/>
      <c r="AIC444" s="72"/>
      <c r="AID444" s="72"/>
      <c r="AIE444" s="72"/>
      <c r="AIF444" s="72"/>
      <c r="AIG444" s="72"/>
      <c r="AIH444" s="72"/>
      <c r="AII444" s="72"/>
      <c r="AIJ444" s="72"/>
      <c r="AIK444" s="72"/>
      <c r="AIL444" s="72"/>
      <c r="AIM444" s="72"/>
      <c r="AIN444" s="72"/>
      <c r="AIO444" s="72"/>
      <c r="AIP444" s="72"/>
      <c r="AIQ444" s="72"/>
      <c r="AIR444" s="72"/>
      <c r="AIS444" s="72"/>
      <c r="AIT444" s="72"/>
      <c r="AIU444" s="72"/>
      <c r="AIV444" s="72"/>
      <c r="AIW444" s="72"/>
      <c r="AIX444" s="72"/>
      <c r="AIY444" s="72"/>
      <c r="AIZ444" s="72"/>
      <c r="AJA444" s="72"/>
      <c r="AJB444" s="72"/>
      <c r="AJC444" s="72"/>
      <c r="AJD444" s="72"/>
      <c r="AJE444" s="72"/>
      <c r="AJF444" s="72"/>
      <c r="AJG444" s="72"/>
      <c r="AJH444" s="72"/>
      <c r="AJI444" s="72"/>
      <c r="AJJ444" s="72"/>
      <c r="AJK444" s="72"/>
      <c r="AJL444" s="72"/>
      <c r="AJM444" s="72"/>
      <c r="AJN444" s="72"/>
      <c r="AJO444" s="72"/>
      <c r="AJP444" s="72"/>
      <c r="AJQ444" s="72"/>
      <c r="AJR444" s="72"/>
      <c r="AJS444" s="72"/>
      <c r="AJT444" s="72"/>
      <c r="AJU444" s="72"/>
      <c r="AJV444" s="72"/>
      <c r="AJW444" s="72"/>
      <c r="AJX444" s="72"/>
      <c r="AJY444" s="72"/>
      <c r="AJZ444" s="72"/>
      <c r="AKA444" s="72"/>
      <c r="AKB444" s="72"/>
      <c r="AKC444" s="72"/>
      <c r="AKD444" s="72"/>
      <c r="AKE444" s="72"/>
      <c r="AKF444" s="72"/>
      <c r="AKG444" s="72"/>
      <c r="AKH444" s="72"/>
      <c r="AKI444" s="72"/>
      <c r="AKJ444" s="72"/>
      <c r="AKK444" s="72"/>
      <c r="AKL444" s="72"/>
      <c r="AKM444" s="72"/>
      <c r="AKN444" s="72"/>
      <c r="AKO444" s="72"/>
      <c r="AKP444" s="72"/>
      <c r="AKQ444" s="72"/>
      <c r="AKR444" s="72"/>
      <c r="AKS444" s="72"/>
      <c r="AKT444" s="72"/>
      <c r="AKU444" s="72"/>
      <c r="AKV444" s="72"/>
      <c r="AKW444" s="72"/>
      <c r="AKX444" s="72"/>
      <c r="AKY444" s="72"/>
      <c r="AKZ444" s="72"/>
      <c r="ALA444" s="72"/>
      <c r="ALB444" s="72"/>
      <c r="ALC444" s="72"/>
      <c r="ALD444" s="72"/>
      <c r="ALE444" s="72"/>
      <c r="ALF444" s="72"/>
      <c r="ALG444" s="72"/>
      <c r="ALH444" s="72"/>
      <c r="ALI444" s="72"/>
      <c r="ALJ444" s="72"/>
      <c r="ALK444" s="72"/>
      <c r="ALL444" s="72"/>
      <c r="ALM444" s="72"/>
      <c r="ALN444" s="72"/>
      <c r="ALO444" s="72"/>
      <c r="ALP444" s="72"/>
      <c r="ALQ444" s="72"/>
      <c r="ALR444" s="72"/>
      <c r="ALS444" s="72"/>
      <c r="ALT444" s="72"/>
      <c r="ALU444" s="72"/>
      <c r="ALV444" s="72"/>
      <c r="ALW444" s="72"/>
      <c r="ALX444" s="72"/>
      <c r="ALY444" s="72"/>
      <c r="ALZ444" s="72"/>
      <c r="AMA444" s="72"/>
      <c r="AMB444" s="72"/>
      <c r="AMC444" s="72"/>
      <c r="AMD444" s="72"/>
      <c r="AME444" s="72"/>
      <c r="AMF444" s="72"/>
      <c r="AMG444" s="72"/>
      <c r="AMH444" s="72"/>
      <c r="AMI444" s="72"/>
      <c r="AMJ444" s="72"/>
    </row>
    <row r="445" spans="1:1024">
      <c r="A445" s="69"/>
      <c r="B445" s="69"/>
      <c r="C445" s="49">
        <f t="shared" si="39"/>
        <v>1030</v>
      </c>
      <c r="D445" s="70" t="s">
        <v>293</v>
      </c>
      <c r="E445" s="51">
        <f t="shared" si="38"/>
        <v>10</v>
      </c>
      <c r="F445" s="71">
        <f t="shared" si="36"/>
        <v>53131</v>
      </c>
      <c r="G445" s="71" t="str">
        <f t="shared" si="37"/>
        <v>20171112</v>
      </c>
      <c r="H445" s="71">
        <v>20</v>
      </c>
      <c r="I445" s="71"/>
      <c r="J445" s="71"/>
      <c r="K445" s="71"/>
      <c r="L445" s="71" t="s">
        <v>0</v>
      </c>
      <c r="M445" s="71">
        <v>2017</v>
      </c>
      <c r="N445" s="71">
        <v>11</v>
      </c>
      <c r="O445" s="71">
        <v>12</v>
      </c>
      <c r="P445" s="71">
        <v>14</v>
      </c>
      <c r="Q445" s="71">
        <v>45</v>
      </c>
      <c r="R445" s="71">
        <v>31</v>
      </c>
      <c r="S445" s="71">
        <v>943</v>
      </c>
      <c r="T445" s="71">
        <v>1</v>
      </c>
      <c r="U445" s="71" t="s">
        <v>1</v>
      </c>
      <c r="V445" s="71" t="s">
        <v>2</v>
      </c>
      <c r="W445" s="71"/>
      <c r="X445" s="72"/>
      <c r="WK445" s="72"/>
      <c r="WL445" s="72"/>
      <c r="WM445" s="72"/>
      <c r="WN445" s="72"/>
      <c r="WO445" s="72"/>
      <c r="WP445" s="72"/>
      <c r="WQ445" s="72"/>
      <c r="WR445" s="72"/>
      <c r="WS445" s="72"/>
      <c r="WT445" s="72"/>
      <c r="WU445" s="72"/>
      <c r="WV445" s="72"/>
      <c r="WW445" s="72"/>
      <c r="WX445" s="72"/>
      <c r="WY445" s="72"/>
      <c r="WZ445" s="72"/>
      <c r="XA445" s="72"/>
      <c r="XB445" s="72"/>
      <c r="XC445" s="72"/>
      <c r="XD445" s="72"/>
      <c r="XE445" s="72"/>
      <c r="XF445" s="72"/>
      <c r="XG445" s="72"/>
      <c r="XH445" s="72"/>
      <c r="XI445" s="72"/>
      <c r="XJ445" s="72"/>
      <c r="XK445" s="72"/>
      <c r="XL445" s="72"/>
      <c r="XM445" s="72"/>
      <c r="XN445" s="72"/>
      <c r="XO445" s="72"/>
      <c r="XP445" s="72"/>
      <c r="XQ445" s="72"/>
      <c r="XR445" s="72"/>
      <c r="XS445" s="72"/>
      <c r="XT445" s="72"/>
      <c r="XU445" s="72"/>
      <c r="XV445" s="72"/>
      <c r="XW445" s="72"/>
      <c r="XX445" s="72"/>
      <c r="XY445" s="72"/>
      <c r="XZ445" s="72"/>
      <c r="YA445" s="72"/>
      <c r="YB445" s="72"/>
      <c r="YC445" s="72"/>
      <c r="YD445" s="72"/>
      <c r="YE445" s="72"/>
      <c r="YF445" s="72"/>
      <c r="YG445" s="72"/>
      <c r="YH445" s="72"/>
      <c r="YI445" s="72"/>
      <c r="YJ445" s="72"/>
      <c r="YK445" s="72"/>
      <c r="YL445" s="72"/>
      <c r="YM445" s="72"/>
      <c r="YN445" s="72"/>
      <c r="YO445" s="72"/>
      <c r="YP445" s="72"/>
      <c r="YQ445" s="72"/>
      <c r="YR445" s="72"/>
      <c r="YS445" s="72"/>
      <c r="YT445" s="72"/>
      <c r="YU445" s="72"/>
      <c r="YV445" s="72"/>
      <c r="YW445" s="72"/>
      <c r="YX445" s="72"/>
      <c r="YY445" s="72"/>
      <c r="YZ445" s="72"/>
      <c r="ZA445" s="72"/>
      <c r="ZB445" s="72"/>
      <c r="ZC445" s="72"/>
      <c r="ZD445" s="72"/>
      <c r="ZE445" s="72"/>
      <c r="ZF445" s="72"/>
      <c r="ZG445" s="72"/>
      <c r="ZH445" s="72"/>
      <c r="ZI445" s="72"/>
      <c r="ZJ445" s="72"/>
      <c r="ZK445" s="72"/>
      <c r="ZL445" s="72"/>
      <c r="ZM445" s="72"/>
      <c r="ZN445" s="72"/>
      <c r="ZO445" s="72"/>
      <c r="ZP445" s="72"/>
      <c r="ZQ445" s="72"/>
      <c r="ZR445" s="72"/>
      <c r="ZS445" s="72"/>
      <c r="ZT445" s="72"/>
      <c r="ZU445" s="72"/>
      <c r="ZV445" s="72"/>
      <c r="ZW445" s="72"/>
      <c r="ZX445" s="72"/>
      <c r="ZY445" s="72"/>
      <c r="ZZ445" s="72"/>
      <c r="AAA445" s="72"/>
      <c r="AAB445" s="72"/>
      <c r="AAC445" s="72"/>
      <c r="AAD445" s="72"/>
      <c r="AAE445" s="72"/>
      <c r="AAF445" s="72"/>
      <c r="AAG445" s="72"/>
      <c r="AAH445" s="72"/>
      <c r="AAI445" s="72"/>
      <c r="AAJ445" s="72"/>
      <c r="AAK445" s="72"/>
      <c r="AAL445" s="72"/>
      <c r="AAM445" s="72"/>
      <c r="AAN445" s="72"/>
      <c r="AAO445" s="72"/>
      <c r="AAP445" s="72"/>
      <c r="AAQ445" s="72"/>
      <c r="AAR445" s="72"/>
      <c r="AAS445" s="72"/>
      <c r="AAT445" s="72"/>
      <c r="AAU445" s="72"/>
      <c r="AAV445" s="72"/>
      <c r="AAW445" s="72"/>
      <c r="AAX445" s="72"/>
      <c r="AAY445" s="72"/>
      <c r="AAZ445" s="72"/>
      <c r="ABA445" s="72"/>
      <c r="ABB445" s="72"/>
      <c r="ABC445" s="72"/>
      <c r="ABD445" s="72"/>
      <c r="ABE445" s="72"/>
      <c r="ABF445" s="72"/>
      <c r="ABG445" s="72"/>
      <c r="ABH445" s="72"/>
      <c r="ABI445" s="72"/>
      <c r="ABJ445" s="72"/>
      <c r="ABK445" s="72"/>
      <c r="ABL445" s="72"/>
      <c r="ABM445" s="72"/>
      <c r="ABN445" s="72"/>
      <c r="ABO445" s="72"/>
      <c r="ABP445" s="72"/>
      <c r="ABQ445" s="72"/>
      <c r="ABR445" s="72"/>
      <c r="ABS445" s="72"/>
      <c r="ABT445" s="72"/>
      <c r="ABU445" s="72"/>
      <c r="ABV445" s="72"/>
      <c r="ABW445" s="72"/>
      <c r="ABX445" s="72"/>
      <c r="ABY445" s="72"/>
      <c r="ABZ445" s="72"/>
      <c r="ACA445" s="72"/>
      <c r="ACB445" s="72"/>
      <c r="ACC445" s="72"/>
      <c r="ACD445" s="72"/>
      <c r="ACE445" s="72"/>
      <c r="ACF445" s="72"/>
      <c r="ACG445" s="72"/>
      <c r="ACH445" s="72"/>
      <c r="ACI445" s="72"/>
      <c r="ACJ445" s="72"/>
      <c r="ACK445" s="72"/>
      <c r="ACL445" s="72"/>
      <c r="ACM445" s="72"/>
      <c r="ACN445" s="72"/>
      <c r="ACO445" s="72"/>
      <c r="ACP445" s="72"/>
      <c r="ACQ445" s="72"/>
      <c r="ACR445" s="72"/>
      <c r="ACS445" s="72"/>
      <c r="ACT445" s="72"/>
      <c r="ACU445" s="72"/>
      <c r="ACV445" s="72"/>
      <c r="ACW445" s="72"/>
      <c r="ACX445" s="72"/>
      <c r="ACY445" s="72"/>
      <c r="ACZ445" s="72"/>
      <c r="ADA445" s="72"/>
      <c r="ADB445" s="72"/>
      <c r="ADC445" s="72"/>
      <c r="ADD445" s="72"/>
      <c r="ADE445" s="72"/>
      <c r="ADF445" s="72"/>
      <c r="ADG445" s="72"/>
      <c r="ADH445" s="72"/>
      <c r="ADI445" s="72"/>
      <c r="ADJ445" s="72"/>
      <c r="ADK445" s="72"/>
      <c r="ADL445" s="72"/>
      <c r="ADM445" s="72"/>
      <c r="ADN445" s="72"/>
      <c r="ADO445" s="72"/>
      <c r="ADP445" s="72"/>
      <c r="ADQ445" s="72"/>
      <c r="ADR445" s="72"/>
      <c r="ADS445" s="72"/>
      <c r="ADT445" s="72"/>
      <c r="ADU445" s="72"/>
      <c r="ADV445" s="72"/>
      <c r="ADW445" s="72"/>
      <c r="ADX445" s="72"/>
      <c r="ADY445" s="72"/>
      <c r="ADZ445" s="72"/>
      <c r="AEA445" s="72"/>
      <c r="AEB445" s="72"/>
      <c r="AEC445" s="72"/>
      <c r="AED445" s="72"/>
      <c r="AEE445" s="72"/>
      <c r="AEF445" s="72"/>
      <c r="AEG445" s="72"/>
      <c r="AEH445" s="72"/>
      <c r="AEI445" s="72"/>
      <c r="AEJ445" s="72"/>
      <c r="AEK445" s="72"/>
      <c r="AEL445" s="72"/>
      <c r="AEM445" s="72"/>
      <c r="AEN445" s="72"/>
      <c r="AEO445" s="72"/>
      <c r="AEP445" s="72"/>
      <c r="AEQ445" s="72"/>
      <c r="AER445" s="72"/>
      <c r="AES445" s="72"/>
      <c r="AET445" s="72"/>
      <c r="AEU445" s="72"/>
      <c r="AEV445" s="72"/>
      <c r="AEW445" s="72"/>
      <c r="AEX445" s="72"/>
      <c r="AEY445" s="72"/>
      <c r="AEZ445" s="72"/>
      <c r="AFA445" s="72"/>
      <c r="AFB445" s="72"/>
      <c r="AFC445" s="72"/>
      <c r="AFD445" s="72"/>
      <c r="AFE445" s="72"/>
      <c r="AFF445" s="72"/>
      <c r="AFG445" s="72"/>
      <c r="AFH445" s="72"/>
      <c r="AFI445" s="72"/>
      <c r="AFJ445" s="72"/>
      <c r="AFK445" s="72"/>
      <c r="AFL445" s="72"/>
      <c r="AFM445" s="72"/>
      <c r="AFN445" s="72"/>
      <c r="AFO445" s="72"/>
      <c r="AFP445" s="72"/>
      <c r="AFQ445" s="72"/>
      <c r="AFR445" s="72"/>
      <c r="AFS445" s="72"/>
      <c r="AFT445" s="72"/>
      <c r="AFU445" s="72"/>
      <c r="AFV445" s="72"/>
      <c r="AFW445" s="72"/>
      <c r="AFX445" s="72"/>
      <c r="AFY445" s="72"/>
      <c r="AFZ445" s="72"/>
      <c r="AGA445" s="72"/>
      <c r="AGB445" s="72"/>
      <c r="AGC445" s="72"/>
      <c r="AGD445" s="72"/>
      <c r="AGE445" s="72"/>
      <c r="AGF445" s="72"/>
      <c r="AGG445" s="72"/>
      <c r="AGH445" s="72"/>
      <c r="AGI445" s="72"/>
      <c r="AGJ445" s="72"/>
      <c r="AGK445" s="72"/>
      <c r="AGL445" s="72"/>
      <c r="AGM445" s="72"/>
      <c r="AGN445" s="72"/>
      <c r="AGO445" s="72"/>
      <c r="AGP445" s="72"/>
      <c r="AGQ445" s="72"/>
      <c r="AGR445" s="72"/>
      <c r="AGS445" s="72"/>
      <c r="AGT445" s="72"/>
      <c r="AGU445" s="72"/>
      <c r="AGV445" s="72"/>
      <c r="AGW445" s="72"/>
      <c r="AGX445" s="72"/>
      <c r="AGY445" s="72"/>
      <c r="AGZ445" s="72"/>
      <c r="AHA445" s="72"/>
      <c r="AHB445" s="72"/>
      <c r="AHC445" s="72"/>
      <c r="AHD445" s="72"/>
      <c r="AHE445" s="72"/>
      <c r="AHF445" s="72"/>
      <c r="AHG445" s="72"/>
      <c r="AHH445" s="72"/>
      <c r="AHI445" s="72"/>
      <c r="AHJ445" s="72"/>
      <c r="AHK445" s="72"/>
      <c r="AHL445" s="72"/>
      <c r="AHM445" s="72"/>
      <c r="AHN445" s="72"/>
      <c r="AHO445" s="72"/>
      <c r="AHP445" s="72"/>
      <c r="AHQ445" s="72"/>
      <c r="AHR445" s="72"/>
      <c r="AHS445" s="72"/>
      <c r="AHT445" s="72"/>
      <c r="AHU445" s="72"/>
      <c r="AHV445" s="72"/>
      <c r="AHW445" s="72"/>
      <c r="AHX445" s="72"/>
      <c r="AHY445" s="72"/>
      <c r="AHZ445" s="72"/>
      <c r="AIA445" s="72"/>
      <c r="AIB445" s="72"/>
      <c r="AIC445" s="72"/>
      <c r="AID445" s="72"/>
      <c r="AIE445" s="72"/>
      <c r="AIF445" s="72"/>
      <c r="AIG445" s="72"/>
      <c r="AIH445" s="72"/>
      <c r="AII445" s="72"/>
      <c r="AIJ445" s="72"/>
      <c r="AIK445" s="72"/>
      <c r="AIL445" s="72"/>
      <c r="AIM445" s="72"/>
      <c r="AIN445" s="72"/>
      <c r="AIO445" s="72"/>
      <c r="AIP445" s="72"/>
      <c r="AIQ445" s="72"/>
      <c r="AIR445" s="72"/>
      <c r="AIS445" s="72"/>
      <c r="AIT445" s="72"/>
      <c r="AIU445" s="72"/>
      <c r="AIV445" s="72"/>
      <c r="AIW445" s="72"/>
      <c r="AIX445" s="72"/>
      <c r="AIY445" s="72"/>
      <c r="AIZ445" s="72"/>
      <c r="AJA445" s="72"/>
      <c r="AJB445" s="72"/>
      <c r="AJC445" s="72"/>
      <c r="AJD445" s="72"/>
      <c r="AJE445" s="72"/>
      <c r="AJF445" s="72"/>
      <c r="AJG445" s="72"/>
      <c r="AJH445" s="72"/>
      <c r="AJI445" s="72"/>
      <c r="AJJ445" s="72"/>
      <c r="AJK445" s="72"/>
      <c r="AJL445" s="72"/>
      <c r="AJM445" s="72"/>
      <c r="AJN445" s="72"/>
      <c r="AJO445" s="72"/>
      <c r="AJP445" s="72"/>
      <c r="AJQ445" s="72"/>
      <c r="AJR445" s="72"/>
      <c r="AJS445" s="72"/>
      <c r="AJT445" s="72"/>
      <c r="AJU445" s="72"/>
      <c r="AJV445" s="72"/>
      <c r="AJW445" s="72"/>
      <c r="AJX445" s="72"/>
      <c r="AJY445" s="72"/>
      <c r="AJZ445" s="72"/>
      <c r="AKA445" s="72"/>
      <c r="AKB445" s="72"/>
      <c r="AKC445" s="72"/>
      <c r="AKD445" s="72"/>
      <c r="AKE445" s="72"/>
      <c r="AKF445" s="72"/>
      <c r="AKG445" s="72"/>
      <c r="AKH445" s="72"/>
      <c r="AKI445" s="72"/>
      <c r="AKJ445" s="72"/>
      <c r="AKK445" s="72"/>
      <c r="AKL445" s="72"/>
      <c r="AKM445" s="72"/>
      <c r="AKN445" s="72"/>
      <c r="AKO445" s="72"/>
      <c r="AKP445" s="72"/>
      <c r="AKQ445" s="72"/>
      <c r="AKR445" s="72"/>
      <c r="AKS445" s="72"/>
      <c r="AKT445" s="72"/>
      <c r="AKU445" s="72"/>
      <c r="AKV445" s="72"/>
      <c r="AKW445" s="72"/>
      <c r="AKX445" s="72"/>
      <c r="AKY445" s="72"/>
      <c r="AKZ445" s="72"/>
      <c r="ALA445" s="72"/>
      <c r="ALB445" s="72"/>
      <c r="ALC445" s="72"/>
      <c r="ALD445" s="72"/>
      <c r="ALE445" s="72"/>
      <c r="ALF445" s="72"/>
      <c r="ALG445" s="72"/>
      <c r="ALH445" s="72"/>
      <c r="ALI445" s="72"/>
      <c r="ALJ445" s="72"/>
      <c r="ALK445" s="72"/>
      <c r="ALL445" s="72"/>
      <c r="ALM445" s="72"/>
      <c r="ALN445" s="72"/>
      <c r="ALO445" s="72"/>
      <c r="ALP445" s="72"/>
      <c r="ALQ445" s="72"/>
      <c r="ALR445" s="72"/>
      <c r="ALS445" s="72"/>
      <c r="ALT445" s="72"/>
      <c r="ALU445" s="72"/>
      <c r="ALV445" s="72"/>
      <c r="ALW445" s="72"/>
      <c r="ALX445" s="72"/>
      <c r="ALY445" s="72"/>
      <c r="ALZ445" s="72"/>
      <c r="AMA445" s="72"/>
      <c r="AMB445" s="72"/>
      <c r="AMC445" s="72"/>
      <c r="AMD445" s="72"/>
      <c r="AME445" s="72"/>
      <c r="AMF445" s="72"/>
      <c r="AMG445" s="72"/>
      <c r="AMH445" s="72"/>
      <c r="AMI445" s="72"/>
      <c r="AMJ445" s="72"/>
    </row>
    <row r="446" spans="1:1024">
      <c r="C446" s="49">
        <f t="shared" si="39"/>
        <v>1040</v>
      </c>
      <c r="D446" s="80" t="s">
        <v>294</v>
      </c>
      <c r="E446" s="51">
        <f t="shared" si="38"/>
        <v>10</v>
      </c>
      <c r="F446" s="53">
        <f t="shared" si="36"/>
        <v>53520</v>
      </c>
      <c r="G446" s="53" t="str">
        <f t="shared" si="37"/>
        <v>20171112</v>
      </c>
      <c r="H446" s="53">
        <v>21</v>
      </c>
      <c r="I446" s="53"/>
      <c r="J446" s="53"/>
      <c r="K446" s="53"/>
      <c r="L446" s="53" t="s">
        <v>0</v>
      </c>
      <c r="M446" s="53">
        <v>2017</v>
      </c>
      <c r="N446" s="53">
        <v>11</v>
      </c>
      <c r="O446" s="53">
        <v>12</v>
      </c>
      <c r="P446" s="53">
        <v>14</v>
      </c>
      <c r="Q446" s="53">
        <v>52</v>
      </c>
      <c r="R446" s="53">
        <v>0</v>
      </c>
      <c r="S446" s="53">
        <v>608</v>
      </c>
      <c r="T446" s="53">
        <v>1</v>
      </c>
      <c r="U446" s="53" t="s">
        <v>1</v>
      </c>
      <c r="V446" s="53" t="s">
        <v>2</v>
      </c>
      <c r="W446" s="53"/>
      <c r="X446" s="54"/>
    </row>
    <row r="447" spans="1:1024">
      <c r="C447" s="49">
        <f t="shared" si="39"/>
        <v>1040</v>
      </c>
      <c r="D447" s="38" t="s">
        <v>294</v>
      </c>
      <c r="E447" s="51">
        <f t="shared" si="38"/>
        <v>20</v>
      </c>
      <c r="F447" s="39">
        <f t="shared" si="36"/>
        <v>53520</v>
      </c>
      <c r="G447" s="39" t="str">
        <f t="shared" si="37"/>
        <v>20171112</v>
      </c>
      <c r="H447" s="39">
        <v>20</v>
      </c>
      <c r="L447" s="39" t="s">
        <v>0</v>
      </c>
      <c r="M447" s="39">
        <v>2017</v>
      </c>
      <c r="N447" s="39">
        <v>11</v>
      </c>
      <c r="O447" s="39">
        <v>12</v>
      </c>
      <c r="P447" s="39">
        <v>14</v>
      </c>
      <c r="Q447" s="39">
        <v>52</v>
      </c>
      <c r="R447" s="39">
        <v>0</v>
      </c>
      <c r="S447" s="39">
        <v>727</v>
      </c>
      <c r="T447" s="39">
        <v>1</v>
      </c>
      <c r="U447" s="39" t="s">
        <v>1</v>
      </c>
      <c r="V447" s="39" t="s">
        <v>2</v>
      </c>
    </row>
    <row r="448" spans="1:1024">
      <c r="C448" s="49">
        <f t="shared" si="39"/>
        <v>1040</v>
      </c>
      <c r="D448" s="38" t="s">
        <v>294</v>
      </c>
      <c r="E448" s="51">
        <f t="shared" si="38"/>
        <v>30</v>
      </c>
      <c r="F448" s="39">
        <f t="shared" si="36"/>
        <v>53520</v>
      </c>
      <c r="G448" s="39" t="str">
        <f t="shared" si="37"/>
        <v>20171112</v>
      </c>
      <c r="H448" s="39">
        <v>37</v>
      </c>
      <c r="L448" s="39" t="s">
        <v>0</v>
      </c>
      <c r="M448" s="39">
        <v>2017</v>
      </c>
      <c r="N448" s="39">
        <v>11</v>
      </c>
      <c r="O448" s="39">
        <v>12</v>
      </c>
      <c r="P448" s="39">
        <v>14</v>
      </c>
      <c r="Q448" s="39">
        <v>52</v>
      </c>
      <c r="R448" s="39">
        <v>0</v>
      </c>
      <c r="S448" s="39">
        <v>820</v>
      </c>
      <c r="T448" s="39">
        <v>1</v>
      </c>
      <c r="U448" s="39" t="s">
        <v>1</v>
      </c>
      <c r="V448" s="39" t="s">
        <v>2</v>
      </c>
    </row>
    <row r="449" spans="3:24">
      <c r="C449" s="49">
        <f t="shared" si="39"/>
        <v>1040</v>
      </c>
      <c r="D449" s="38" t="s">
        <v>294</v>
      </c>
      <c r="E449" s="51">
        <f t="shared" si="38"/>
        <v>40</v>
      </c>
      <c r="F449" s="39">
        <f t="shared" ref="F449:F512" si="40">R449+(Q449*60)+(P449*3600)</f>
        <v>53520</v>
      </c>
      <c r="G449" s="39" t="str">
        <f t="shared" ref="G449:G512" si="41">CONCATENATE(M449,N449,O449)</f>
        <v>20171112</v>
      </c>
      <c r="H449" s="39">
        <v>45</v>
      </c>
      <c r="L449" s="39" t="s">
        <v>0</v>
      </c>
      <c r="M449" s="39">
        <v>2017</v>
      </c>
      <c r="N449" s="39">
        <v>11</v>
      </c>
      <c r="O449" s="39">
        <v>12</v>
      </c>
      <c r="P449" s="39">
        <v>14</v>
      </c>
      <c r="Q449" s="39">
        <v>52</v>
      </c>
      <c r="R449" s="39">
        <v>0</v>
      </c>
      <c r="S449" s="39">
        <v>989</v>
      </c>
      <c r="T449" s="39">
        <v>1</v>
      </c>
      <c r="U449" s="39" t="s">
        <v>1</v>
      </c>
      <c r="V449" s="39" t="s">
        <v>2</v>
      </c>
    </row>
    <row r="450" spans="3:24">
      <c r="C450" s="49">
        <f t="shared" si="39"/>
        <v>1050</v>
      </c>
      <c r="D450" s="80" t="s">
        <v>295</v>
      </c>
      <c r="E450" s="51">
        <f t="shared" ref="E450:E513" si="42">IF(C449=C450,IF(AND(L450&lt;&gt;"M",L450&lt;&gt;"m-up"),E449+10,E449),10)</f>
        <v>10</v>
      </c>
      <c r="F450" s="53">
        <f t="shared" si="40"/>
        <v>53615</v>
      </c>
      <c r="G450" s="53" t="str">
        <f t="shared" si="41"/>
        <v>20171112</v>
      </c>
      <c r="H450" s="53">
        <v>17</v>
      </c>
      <c r="I450" s="53"/>
      <c r="J450" s="53"/>
      <c r="K450" s="53"/>
      <c r="L450" s="53" t="s">
        <v>0</v>
      </c>
      <c r="M450" s="53">
        <v>2017</v>
      </c>
      <c r="N450" s="53">
        <v>11</v>
      </c>
      <c r="O450" s="53">
        <v>12</v>
      </c>
      <c r="P450" s="53">
        <v>14</v>
      </c>
      <c r="Q450" s="53">
        <v>53</v>
      </c>
      <c r="R450" s="53">
        <v>35</v>
      </c>
      <c r="S450" s="53">
        <v>469</v>
      </c>
      <c r="T450" s="53">
        <v>1</v>
      </c>
      <c r="U450" s="53" t="s">
        <v>1</v>
      </c>
      <c r="V450" s="53" t="s">
        <v>3</v>
      </c>
      <c r="W450" s="53"/>
      <c r="X450" s="54"/>
    </row>
    <row r="451" spans="3:24">
      <c r="C451" s="49">
        <f t="shared" si="39"/>
        <v>1050</v>
      </c>
      <c r="D451" s="101" t="s">
        <v>295</v>
      </c>
      <c r="E451" s="51">
        <f t="shared" si="42"/>
        <v>20</v>
      </c>
      <c r="F451" s="102">
        <f t="shared" si="40"/>
        <v>53615</v>
      </c>
      <c r="G451" s="39" t="str">
        <f t="shared" si="41"/>
        <v>20171112</v>
      </c>
      <c r="H451" s="102">
        <v>651</v>
      </c>
      <c r="L451" s="102" t="s">
        <v>0</v>
      </c>
      <c r="M451" s="39">
        <v>2017</v>
      </c>
      <c r="N451" s="39">
        <v>11</v>
      </c>
      <c r="O451" s="39">
        <v>12</v>
      </c>
      <c r="P451" s="39">
        <v>14</v>
      </c>
      <c r="Q451" s="39">
        <v>53</v>
      </c>
      <c r="R451" s="102">
        <v>35</v>
      </c>
      <c r="S451" s="102">
        <v>575</v>
      </c>
      <c r="T451" s="102">
        <v>2</v>
      </c>
      <c r="U451" s="102" t="s">
        <v>1</v>
      </c>
      <c r="V451" s="102" t="s">
        <v>2</v>
      </c>
      <c r="W451" s="102"/>
      <c r="X451" s="100"/>
    </row>
    <row r="452" spans="3:24">
      <c r="C452" s="49">
        <f t="shared" si="39"/>
        <v>1050</v>
      </c>
      <c r="D452" s="101" t="s">
        <v>295</v>
      </c>
      <c r="E452" s="51">
        <f t="shared" si="42"/>
        <v>20</v>
      </c>
      <c r="F452" s="39">
        <f t="shared" si="40"/>
        <v>53615</v>
      </c>
      <c r="G452" s="39" t="str">
        <f t="shared" si="41"/>
        <v>20171112</v>
      </c>
      <c r="H452" s="39">
        <v>0</v>
      </c>
      <c r="L452" s="39" t="s">
        <v>4</v>
      </c>
      <c r="M452" s="39">
        <v>2017</v>
      </c>
      <c r="N452" s="39">
        <v>11</v>
      </c>
      <c r="O452" s="39">
        <v>12</v>
      </c>
      <c r="P452" s="39">
        <v>14</v>
      </c>
      <c r="Q452" s="39">
        <v>53</v>
      </c>
      <c r="R452" s="39">
        <v>35</v>
      </c>
      <c r="S452" s="39">
        <v>855</v>
      </c>
      <c r="T452" s="39">
        <v>2</v>
      </c>
      <c r="U452" s="39" t="s">
        <v>1</v>
      </c>
      <c r="V452" s="39" t="s">
        <v>2</v>
      </c>
    </row>
    <row r="453" spans="3:24">
      <c r="C453" s="49">
        <f t="shared" si="39"/>
        <v>1050</v>
      </c>
      <c r="D453" s="101" t="s">
        <v>295</v>
      </c>
      <c r="E453" s="51">
        <f t="shared" si="42"/>
        <v>20</v>
      </c>
      <c r="F453" s="39">
        <f t="shared" si="40"/>
        <v>53615</v>
      </c>
      <c r="G453" s="39" t="str">
        <f t="shared" si="41"/>
        <v>20171112</v>
      </c>
      <c r="H453" s="39">
        <v>0</v>
      </c>
      <c r="L453" s="39" t="s">
        <v>4</v>
      </c>
      <c r="M453" s="39">
        <v>2017</v>
      </c>
      <c r="N453" s="39">
        <v>11</v>
      </c>
      <c r="O453" s="39">
        <v>12</v>
      </c>
      <c r="P453" s="39">
        <v>14</v>
      </c>
      <c r="Q453" s="39">
        <v>53</v>
      </c>
      <c r="R453" s="39">
        <v>35</v>
      </c>
      <c r="S453" s="39">
        <v>986</v>
      </c>
      <c r="T453" s="39">
        <v>2</v>
      </c>
      <c r="U453" s="39" t="s">
        <v>1</v>
      </c>
      <c r="V453" s="39" t="s">
        <v>2</v>
      </c>
    </row>
    <row r="454" spans="3:24">
      <c r="C454" s="49">
        <f t="shared" si="39"/>
        <v>1060</v>
      </c>
      <c r="D454" s="101" t="s">
        <v>295</v>
      </c>
      <c r="E454" s="51">
        <f t="shared" si="42"/>
        <v>10</v>
      </c>
      <c r="F454" s="39">
        <f t="shared" si="40"/>
        <v>53616</v>
      </c>
      <c r="G454" s="39" t="str">
        <f t="shared" si="41"/>
        <v>20171112</v>
      </c>
      <c r="H454" s="39">
        <v>0</v>
      </c>
      <c r="L454" s="39" t="s">
        <v>4</v>
      </c>
      <c r="M454" s="39">
        <v>2017</v>
      </c>
      <c r="N454" s="39">
        <v>11</v>
      </c>
      <c r="O454" s="39">
        <v>12</v>
      </c>
      <c r="P454" s="39">
        <v>14</v>
      </c>
      <c r="Q454" s="39">
        <v>53</v>
      </c>
      <c r="R454" s="39">
        <v>36</v>
      </c>
      <c r="S454" s="39">
        <v>31</v>
      </c>
      <c r="T454" s="39">
        <v>2</v>
      </c>
      <c r="U454" s="39" t="s">
        <v>1</v>
      </c>
      <c r="V454" s="39" t="s">
        <v>2</v>
      </c>
    </row>
    <row r="455" spans="3:24">
      <c r="C455" s="49">
        <f t="shared" si="39"/>
        <v>1070</v>
      </c>
      <c r="D455" s="80" t="s">
        <v>296</v>
      </c>
      <c r="E455" s="51">
        <f t="shared" si="42"/>
        <v>10</v>
      </c>
      <c r="F455" s="53">
        <f t="shared" si="40"/>
        <v>47447</v>
      </c>
      <c r="G455" s="53" t="str">
        <f t="shared" si="41"/>
        <v>20171113</v>
      </c>
      <c r="H455" s="53">
        <v>6</v>
      </c>
      <c r="I455" s="53"/>
      <c r="J455" s="53"/>
      <c r="K455" s="53"/>
      <c r="L455" s="53" t="s">
        <v>0</v>
      </c>
      <c r="M455" s="53">
        <v>2017</v>
      </c>
      <c r="N455" s="53">
        <v>11</v>
      </c>
      <c r="O455" s="53">
        <v>13</v>
      </c>
      <c r="P455" s="53">
        <v>13</v>
      </c>
      <c r="Q455" s="53">
        <v>10</v>
      </c>
      <c r="R455" s="53">
        <v>47</v>
      </c>
      <c r="S455" s="53">
        <v>769</v>
      </c>
      <c r="T455" s="53">
        <v>1</v>
      </c>
      <c r="U455" s="53" t="s">
        <v>1</v>
      </c>
      <c r="V455" s="53" t="s">
        <v>2</v>
      </c>
      <c r="W455" s="53"/>
      <c r="X455" s="54" t="s">
        <v>42</v>
      </c>
    </row>
    <row r="456" spans="3:24">
      <c r="C456" s="49">
        <f t="shared" si="39"/>
        <v>1070</v>
      </c>
      <c r="D456" s="38" t="s">
        <v>296</v>
      </c>
      <c r="E456" s="51">
        <f t="shared" si="42"/>
        <v>20</v>
      </c>
      <c r="F456" s="39">
        <f t="shared" si="40"/>
        <v>47447</v>
      </c>
      <c r="G456" s="39" t="str">
        <f t="shared" si="41"/>
        <v>20171113</v>
      </c>
      <c r="H456" s="39">
        <v>5</v>
      </c>
      <c r="L456" s="39" t="s">
        <v>0</v>
      </c>
      <c r="M456" s="39">
        <v>2017</v>
      </c>
      <c r="N456" s="39">
        <v>11</v>
      </c>
      <c r="O456" s="39">
        <v>13</v>
      </c>
      <c r="P456" s="39">
        <v>13</v>
      </c>
      <c r="Q456" s="39">
        <v>10</v>
      </c>
      <c r="R456" s="39">
        <v>47</v>
      </c>
      <c r="S456" s="39">
        <v>917</v>
      </c>
      <c r="T456" s="39">
        <v>1</v>
      </c>
      <c r="U456" s="39" t="s">
        <v>1</v>
      </c>
      <c r="V456" s="39" t="s">
        <v>2</v>
      </c>
    </row>
    <row r="457" spans="3:24">
      <c r="C457" s="49">
        <f t="shared" si="39"/>
        <v>1070</v>
      </c>
      <c r="D457" s="38" t="s">
        <v>296</v>
      </c>
      <c r="E457" s="51">
        <f t="shared" si="42"/>
        <v>30</v>
      </c>
      <c r="F457" s="39">
        <f t="shared" si="40"/>
        <v>47447</v>
      </c>
      <c r="G457" s="39" t="str">
        <f t="shared" si="41"/>
        <v>20171113</v>
      </c>
      <c r="H457" s="39">
        <v>128</v>
      </c>
      <c r="L457" s="39" t="s">
        <v>0</v>
      </c>
      <c r="M457" s="39">
        <v>2017</v>
      </c>
      <c r="N457" s="39">
        <v>11</v>
      </c>
      <c r="O457" s="39">
        <v>13</v>
      </c>
      <c r="P457" s="39">
        <v>13</v>
      </c>
      <c r="Q457" s="39">
        <v>10</v>
      </c>
      <c r="R457" s="39">
        <v>47</v>
      </c>
      <c r="S457" s="39">
        <v>967</v>
      </c>
      <c r="T457" s="39">
        <v>1</v>
      </c>
      <c r="U457" s="39" t="s">
        <v>1</v>
      </c>
      <c r="V457" s="39" t="s">
        <v>2</v>
      </c>
    </row>
    <row r="458" spans="3:24">
      <c r="C458" s="49">
        <f t="shared" ref="C458:C521" si="43">IF(F458=F457,C457,IF(F458=(F457+10),C457,(C457+10)))</f>
        <v>1080</v>
      </c>
      <c r="D458" s="80" t="s">
        <v>297</v>
      </c>
      <c r="E458" s="51">
        <f t="shared" si="42"/>
        <v>10</v>
      </c>
      <c r="F458" s="53">
        <f t="shared" si="40"/>
        <v>48708</v>
      </c>
      <c r="G458" s="53" t="str">
        <f t="shared" si="41"/>
        <v>20171113</v>
      </c>
      <c r="H458" s="53">
        <v>307</v>
      </c>
      <c r="I458" s="53"/>
      <c r="J458" s="53"/>
      <c r="K458" s="53"/>
      <c r="L458" s="53" t="s">
        <v>0</v>
      </c>
      <c r="M458" s="53">
        <v>2017</v>
      </c>
      <c r="N458" s="53">
        <v>11</v>
      </c>
      <c r="O458" s="53">
        <v>13</v>
      </c>
      <c r="P458" s="53">
        <v>13</v>
      </c>
      <c r="Q458" s="53">
        <v>31</v>
      </c>
      <c r="R458" s="53">
        <v>48</v>
      </c>
      <c r="S458" s="53">
        <v>654</v>
      </c>
      <c r="T458" s="53">
        <v>1</v>
      </c>
      <c r="U458" s="53" t="s">
        <v>1</v>
      </c>
      <c r="V458" s="53" t="s">
        <v>2</v>
      </c>
      <c r="W458" s="53"/>
      <c r="X458" s="54"/>
    </row>
    <row r="459" spans="3:24">
      <c r="C459" s="49">
        <f t="shared" si="43"/>
        <v>1080</v>
      </c>
      <c r="D459" s="38" t="s">
        <v>297</v>
      </c>
      <c r="E459" s="51">
        <f t="shared" si="42"/>
        <v>10</v>
      </c>
      <c r="F459" s="39">
        <f t="shared" si="40"/>
        <v>48708</v>
      </c>
      <c r="G459" s="39" t="str">
        <f t="shared" si="41"/>
        <v>20171113</v>
      </c>
      <c r="H459" s="39">
        <v>0</v>
      </c>
      <c r="L459" s="39" t="s">
        <v>4</v>
      </c>
      <c r="M459" s="39">
        <v>2017</v>
      </c>
      <c r="N459" s="39">
        <v>11</v>
      </c>
      <c r="O459" s="39">
        <v>13</v>
      </c>
      <c r="P459" s="39">
        <v>13</v>
      </c>
      <c r="Q459" s="39">
        <v>31</v>
      </c>
      <c r="R459" s="39">
        <v>48</v>
      </c>
      <c r="S459" s="39">
        <v>659</v>
      </c>
      <c r="T459" s="39">
        <v>1</v>
      </c>
      <c r="U459" s="39" t="s">
        <v>1</v>
      </c>
      <c r="V459" s="39" t="s">
        <v>43</v>
      </c>
    </row>
    <row r="460" spans="3:24">
      <c r="C460" s="49">
        <f t="shared" si="43"/>
        <v>1080</v>
      </c>
      <c r="D460" s="38" t="s">
        <v>297</v>
      </c>
      <c r="E460" s="51">
        <f t="shared" si="42"/>
        <v>10</v>
      </c>
      <c r="F460" s="39">
        <f t="shared" si="40"/>
        <v>48708</v>
      </c>
      <c r="G460" s="39" t="str">
        <f t="shared" si="41"/>
        <v>20171113</v>
      </c>
      <c r="H460" s="39">
        <v>0</v>
      </c>
      <c r="L460" s="39" t="s">
        <v>4</v>
      </c>
      <c r="M460" s="39">
        <v>2017</v>
      </c>
      <c r="N460" s="39">
        <v>11</v>
      </c>
      <c r="O460" s="39">
        <v>13</v>
      </c>
      <c r="P460" s="39">
        <v>13</v>
      </c>
      <c r="Q460" s="39">
        <v>31</v>
      </c>
      <c r="R460" s="39">
        <v>48</v>
      </c>
      <c r="S460" s="39">
        <v>664</v>
      </c>
      <c r="T460" s="39">
        <v>1</v>
      </c>
      <c r="U460" s="39" t="s">
        <v>1</v>
      </c>
      <c r="V460" s="39" t="s">
        <v>43</v>
      </c>
    </row>
    <row r="461" spans="3:24">
      <c r="C461" s="49">
        <f t="shared" si="43"/>
        <v>1080</v>
      </c>
      <c r="D461" s="38" t="s">
        <v>297</v>
      </c>
      <c r="E461" s="51">
        <f t="shared" si="42"/>
        <v>10</v>
      </c>
      <c r="F461" s="39">
        <f t="shared" si="40"/>
        <v>48708</v>
      </c>
      <c r="G461" s="39" t="str">
        <f t="shared" si="41"/>
        <v>20171113</v>
      </c>
      <c r="H461" s="39">
        <v>0</v>
      </c>
      <c r="L461" s="39" t="s">
        <v>4</v>
      </c>
      <c r="M461" s="39">
        <v>2017</v>
      </c>
      <c r="N461" s="39">
        <v>11</v>
      </c>
      <c r="O461" s="39">
        <v>13</v>
      </c>
      <c r="P461" s="39">
        <v>13</v>
      </c>
      <c r="Q461" s="39">
        <v>31</v>
      </c>
      <c r="R461" s="39">
        <v>48</v>
      </c>
      <c r="S461" s="39">
        <v>721</v>
      </c>
      <c r="T461" s="39">
        <v>1</v>
      </c>
      <c r="U461" s="39" t="s">
        <v>1</v>
      </c>
      <c r="V461" s="39" t="s">
        <v>43</v>
      </c>
    </row>
    <row r="462" spans="3:24">
      <c r="C462" s="49">
        <f t="shared" si="43"/>
        <v>1080</v>
      </c>
      <c r="D462" s="38" t="s">
        <v>297</v>
      </c>
      <c r="E462" s="51">
        <f t="shared" si="42"/>
        <v>20</v>
      </c>
      <c r="F462" s="39">
        <f t="shared" si="40"/>
        <v>48708</v>
      </c>
      <c r="G462" s="102" t="str">
        <f t="shared" si="41"/>
        <v>20171113</v>
      </c>
      <c r="H462" s="39">
        <v>22</v>
      </c>
      <c r="I462" s="102"/>
      <c r="J462" s="102"/>
      <c r="K462" s="102"/>
      <c r="L462" s="39" t="s">
        <v>0</v>
      </c>
      <c r="M462" s="39">
        <v>2017</v>
      </c>
      <c r="N462" s="39">
        <v>11</v>
      </c>
      <c r="O462" s="39">
        <v>13</v>
      </c>
      <c r="P462" s="39">
        <v>13</v>
      </c>
      <c r="Q462" s="39">
        <v>31</v>
      </c>
      <c r="R462" s="39">
        <v>48</v>
      </c>
      <c r="S462" s="39">
        <v>999</v>
      </c>
      <c r="T462" s="39">
        <v>1</v>
      </c>
      <c r="U462" s="39" t="s">
        <v>1</v>
      </c>
      <c r="V462" s="39" t="s">
        <v>43</v>
      </c>
    </row>
    <row r="463" spans="3:24">
      <c r="C463" s="49">
        <f t="shared" si="43"/>
        <v>1090</v>
      </c>
      <c r="D463" s="80" t="s">
        <v>298</v>
      </c>
      <c r="E463" s="51">
        <f t="shared" si="42"/>
        <v>10</v>
      </c>
      <c r="F463" s="53">
        <f t="shared" si="40"/>
        <v>71452</v>
      </c>
      <c r="G463" s="53" t="str">
        <f t="shared" si="41"/>
        <v>20171114</v>
      </c>
      <c r="H463" s="53">
        <v>13</v>
      </c>
      <c r="I463" s="53"/>
      <c r="J463" s="53"/>
      <c r="K463" s="53"/>
      <c r="L463" s="53" t="s">
        <v>0</v>
      </c>
      <c r="M463" s="53">
        <v>2017</v>
      </c>
      <c r="N463" s="53">
        <v>11</v>
      </c>
      <c r="O463" s="53">
        <v>14</v>
      </c>
      <c r="P463" s="53">
        <v>19</v>
      </c>
      <c r="Q463" s="53">
        <v>50</v>
      </c>
      <c r="R463" s="53">
        <v>52</v>
      </c>
      <c r="S463" s="53">
        <v>973</v>
      </c>
      <c r="T463" s="53">
        <v>1</v>
      </c>
      <c r="U463" s="53" t="s">
        <v>1</v>
      </c>
      <c r="V463" s="53" t="s">
        <v>2</v>
      </c>
      <c r="W463" s="53"/>
      <c r="X463" s="54" t="s">
        <v>45</v>
      </c>
    </row>
    <row r="464" spans="3:24">
      <c r="C464" s="49">
        <f t="shared" si="43"/>
        <v>1100</v>
      </c>
      <c r="D464" s="80" t="s">
        <v>299</v>
      </c>
      <c r="E464" s="51">
        <f t="shared" si="42"/>
        <v>10</v>
      </c>
      <c r="F464" s="53">
        <f t="shared" si="40"/>
        <v>71669</v>
      </c>
      <c r="G464" s="53" t="str">
        <f t="shared" si="41"/>
        <v>20171114</v>
      </c>
      <c r="H464" s="53">
        <v>9</v>
      </c>
      <c r="I464" s="53"/>
      <c r="J464" s="53"/>
      <c r="K464" s="53"/>
      <c r="L464" s="53" t="s">
        <v>0</v>
      </c>
      <c r="M464" s="53">
        <v>2017</v>
      </c>
      <c r="N464" s="53">
        <v>11</v>
      </c>
      <c r="O464" s="53">
        <v>14</v>
      </c>
      <c r="P464" s="53">
        <v>19</v>
      </c>
      <c r="Q464" s="53">
        <v>54</v>
      </c>
      <c r="R464" s="53">
        <v>29</v>
      </c>
      <c r="S464" s="53">
        <v>303</v>
      </c>
      <c r="T464" s="53">
        <v>1</v>
      </c>
      <c r="U464" s="53" t="s">
        <v>1</v>
      </c>
      <c r="V464" s="53" t="s">
        <v>3</v>
      </c>
      <c r="W464" s="53"/>
      <c r="X464" s="54" t="s">
        <v>46</v>
      </c>
    </row>
    <row r="465" spans="3:24">
      <c r="C465" s="49">
        <f t="shared" si="43"/>
        <v>1110</v>
      </c>
      <c r="D465" s="80" t="s">
        <v>300</v>
      </c>
      <c r="E465" s="51">
        <f t="shared" si="42"/>
        <v>10</v>
      </c>
      <c r="F465" s="53">
        <f t="shared" si="40"/>
        <v>72083</v>
      </c>
      <c r="G465" s="53" t="str">
        <f t="shared" si="41"/>
        <v>20171114</v>
      </c>
      <c r="H465" s="53">
        <v>1</v>
      </c>
      <c r="I465" s="53"/>
      <c r="J465" s="53"/>
      <c r="K465" s="53"/>
      <c r="L465" s="53" t="s">
        <v>0</v>
      </c>
      <c r="M465" s="53">
        <v>2017</v>
      </c>
      <c r="N465" s="53">
        <v>11</v>
      </c>
      <c r="O465" s="53">
        <v>14</v>
      </c>
      <c r="P465" s="53">
        <v>20</v>
      </c>
      <c r="Q465" s="53">
        <v>1</v>
      </c>
      <c r="R465" s="53">
        <v>23</v>
      </c>
      <c r="S465" s="53">
        <v>621</v>
      </c>
      <c r="T465" s="53">
        <v>1</v>
      </c>
      <c r="U465" s="53" t="s">
        <v>1</v>
      </c>
      <c r="V465" s="53" t="s">
        <v>43</v>
      </c>
      <c r="W465" s="53"/>
      <c r="X465" s="54" t="s">
        <v>47</v>
      </c>
    </row>
    <row r="466" spans="3:24">
      <c r="C466" s="49">
        <f t="shared" si="43"/>
        <v>1110</v>
      </c>
      <c r="D466" s="38" t="s">
        <v>300</v>
      </c>
      <c r="E466" s="51">
        <f t="shared" si="42"/>
        <v>20</v>
      </c>
      <c r="F466" s="39">
        <f t="shared" si="40"/>
        <v>72083</v>
      </c>
      <c r="G466" s="39" t="str">
        <f t="shared" si="41"/>
        <v>20171114</v>
      </c>
      <c r="H466" s="39">
        <v>1</v>
      </c>
      <c r="L466" s="39" t="s">
        <v>0</v>
      </c>
      <c r="M466" s="39">
        <v>2017</v>
      </c>
      <c r="N466" s="39">
        <v>11</v>
      </c>
      <c r="O466" s="39">
        <v>14</v>
      </c>
      <c r="P466" s="39">
        <v>20</v>
      </c>
      <c r="Q466" s="39">
        <v>1</v>
      </c>
      <c r="R466" s="39">
        <v>23</v>
      </c>
      <c r="S466" s="39">
        <v>638</v>
      </c>
      <c r="T466" s="39">
        <v>1</v>
      </c>
      <c r="U466" s="39" t="s">
        <v>1</v>
      </c>
      <c r="V466" s="39" t="s">
        <v>2</v>
      </c>
    </row>
    <row r="467" spans="3:24">
      <c r="C467" s="49">
        <f t="shared" si="43"/>
        <v>1110</v>
      </c>
      <c r="D467" s="38" t="s">
        <v>300</v>
      </c>
      <c r="E467" s="51">
        <f t="shared" si="42"/>
        <v>30</v>
      </c>
      <c r="F467" s="39">
        <f t="shared" si="40"/>
        <v>72083</v>
      </c>
      <c r="G467" s="39" t="str">
        <f t="shared" si="41"/>
        <v>20171114</v>
      </c>
      <c r="H467" s="39">
        <v>1</v>
      </c>
      <c r="L467" s="39" t="s">
        <v>0</v>
      </c>
      <c r="M467" s="39">
        <v>2017</v>
      </c>
      <c r="N467" s="39">
        <v>11</v>
      </c>
      <c r="O467" s="39">
        <v>14</v>
      </c>
      <c r="P467" s="39">
        <v>20</v>
      </c>
      <c r="Q467" s="39">
        <v>1</v>
      </c>
      <c r="R467" s="39">
        <v>23</v>
      </c>
      <c r="S467" s="39">
        <v>664</v>
      </c>
      <c r="T467" s="39">
        <v>1</v>
      </c>
      <c r="U467" s="39" t="s">
        <v>1</v>
      </c>
      <c r="V467" s="39" t="s">
        <v>43</v>
      </c>
      <c r="X467" s="40" t="s">
        <v>271</v>
      </c>
    </row>
    <row r="468" spans="3:24">
      <c r="C468" s="49">
        <f t="shared" si="43"/>
        <v>1110</v>
      </c>
      <c r="D468" s="38" t="s">
        <v>300</v>
      </c>
      <c r="E468" s="51">
        <f t="shared" si="42"/>
        <v>40</v>
      </c>
      <c r="F468" s="39">
        <f t="shared" si="40"/>
        <v>72083</v>
      </c>
      <c r="G468" s="39" t="str">
        <f t="shared" si="41"/>
        <v>20171114</v>
      </c>
      <c r="H468" s="39">
        <v>1</v>
      </c>
      <c r="L468" s="39" t="s">
        <v>0</v>
      </c>
      <c r="M468" s="39">
        <v>2017</v>
      </c>
      <c r="N468" s="39">
        <v>11</v>
      </c>
      <c r="O468" s="39">
        <v>14</v>
      </c>
      <c r="P468" s="39">
        <v>20</v>
      </c>
      <c r="Q468" s="39">
        <v>1</v>
      </c>
      <c r="R468" s="39">
        <v>23</v>
      </c>
      <c r="S468" s="39">
        <v>712</v>
      </c>
      <c r="T468" s="39">
        <v>1</v>
      </c>
      <c r="U468" s="39" t="s">
        <v>1</v>
      </c>
      <c r="V468" s="39" t="s">
        <v>43</v>
      </c>
    </row>
    <row r="469" spans="3:24">
      <c r="C469" s="49">
        <f t="shared" si="43"/>
        <v>1110</v>
      </c>
      <c r="D469" s="38" t="s">
        <v>300</v>
      </c>
      <c r="E469" s="51">
        <f t="shared" si="42"/>
        <v>50</v>
      </c>
      <c r="F469" s="39">
        <f t="shared" si="40"/>
        <v>72083</v>
      </c>
      <c r="G469" s="39" t="str">
        <f t="shared" si="41"/>
        <v>20171114</v>
      </c>
      <c r="H469" s="39">
        <v>1</v>
      </c>
      <c r="L469" s="39" t="s">
        <v>0</v>
      </c>
      <c r="M469" s="39">
        <v>2017</v>
      </c>
      <c r="N469" s="39">
        <v>11</v>
      </c>
      <c r="O469" s="39">
        <v>14</v>
      </c>
      <c r="P469" s="39">
        <v>20</v>
      </c>
      <c r="Q469" s="39">
        <v>1</v>
      </c>
      <c r="R469" s="39">
        <v>23</v>
      </c>
      <c r="S469" s="39">
        <v>760</v>
      </c>
      <c r="T469" s="39">
        <v>1</v>
      </c>
      <c r="U469" s="39" t="s">
        <v>1</v>
      </c>
      <c r="V469" s="39" t="s">
        <v>43</v>
      </c>
    </row>
    <row r="470" spans="3:24">
      <c r="C470" s="49">
        <f t="shared" si="43"/>
        <v>1110</v>
      </c>
      <c r="D470" s="38" t="s">
        <v>300</v>
      </c>
      <c r="E470" s="51">
        <f t="shared" si="42"/>
        <v>60</v>
      </c>
      <c r="F470" s="39">
        <f t="shared" si="40"/>
        <v>72083</v>
      </c>
      <c r="G470" s="39" t="str">
        <f t="shared" si="41"/>
        <v>20171114</v>
      </c>
      <c r="H470" s="39">
        <v>1</v>
      </c>
      <c r="L470" s="39" t="s">
        <v>0</v>
      </c>
      <c r="M470" s="39">
        <v>2017</v>
      </c>
      <c r="N470" s="39">
        <v>11</v>
      </c>
      <c r="O470" s="39">
        <v>14</v>
      </c>
      <c r="P470" s="39">
        <v>20</v>
      </c>
      <c r="Q470" s="39">
        <v>1</v>
      </c>
      <c r="R470" s="39">
        <v>23</v>
      </c>
      <c r="S470" s="39">
        <v>800</v>
      </c>
      <c r="T470" s="39">
        <v>1</v>
      </c>
      <c r="U470" s="39" t="s">
        <v>1</v>
      </c>
      <c r="V470" s="39" t="s">
        <v>2</v>
      </c>
    </row>
    <row r="471" spans="3:24">
      <c r="C471" s="49">
        <f t="shared" si="43"/>
        <v>1110</v>
      </c>
      <c r="D471" s="38" t="s">
        <v>300</v>
      </c>
      <c r="E471" s="51">
        <f t="shared" si="42"/>
        <v>70</v>
      </c>
      <c r="F471" s="39">
        <f t="shared" si="40"/>
        <v>72083</v>
      </c>
      <c r="G471" s="39" t="str">
        <f t="shared" si="41"/>
        <v>20171114</v>
      </c>
      <c r="H471" s="39">
        <v>1</v>
      </c>
      <c r="L471" s="39" t="s">
        <v>0</v>
      </c>
      <c r="M471" s="39">
        <v>2017</v>
      </c>
      <c r="N471" s="39">
        <v>11</v>
      </c>
      <c r="O471" s="39">
        <v>14</v>
      </c>
      <c r="P471" s="39">
        <v>20</v>
      </c>
      <c r="Q471" s="39">
        <v>1</v>
      </c>
      <c r="R471" s="39">
        <v>23</v>
      </c>
      <c r="S471" s="39">
        <v>813</v>
      </c>
      <c r="T471" s="39">
        <v>1</v>
      </c>
      <c r="U471" s="39" t="s">
        <v>1</v>
      </c>
      <c r="V471" s="39" t="s">
        <v>2</v>
      </c>
    </row>
    <row r="472" spans="3:24">
      <c r="C472" s="49">
        <f t="shared" si="43"/>
        <v>1110</v>
      </c>
      <c r="D472" s="38" t="s">
        <v>300</v>
      </c>
      <c r="E472" s="51">
        <f t="shared" si="42"/>
        <v>80</v>
      </c>
      <c r="F472" s="39">
        <f t="shared" si="40"/>
        <v>72083</v>
      </c>
      <c r="G472" s="39" t="str">
        <f t="shared" si="41"/>
        <v>20171114</v>
      </c>
      <c r="H472" s="39">
        <v>1</v>
      </c>
      <c r="L472" s="39" t="s">
        <v>0</v>
      </c>
      <c r="M472" s="39">
        <v>2017</v>
      </c>
      <c r="N472" s="39">
        <v>11</v>
      </c>
      <c r="O472" s="39">
        <v>14</v>
      </c>
      <c r="P472" s="39">
        <v>20</v>
      </c>
      <c r="Q472" s="39">
        <v>1</v>
      </c>
      <c r="R472" s="39">
        <v>23</v>
      </c>
      <c r="S472" s="39">
        <v>827</v>
      </c>
      <c r="T472" s="39">
        <v>1</v>
      </c>
      <c r="U472" s="39" t="s">
        <v>1</v>
      </c>
      <c r="V472" s="39" t="s">
        <v>2</v>
      </c>
    </row>
    <row r="473" spans="3:24">
      <c r="C473" s="49">
        <f t="shared" si="43"/>
        <v>1110</v>
      </c>
      <c r="D473" s="38" t="s">
        <v>300</v>
      </c>
      <c r="E473" s="51">
        <f t="shared" si="42"/>
        <v>90</v>
      </c>
      <c r="F473" s="39">
        <f t="shared" si="40"/>
        <v>72083</v>
      </c>
      <c r="G473" s="39" t="str">
        <f t="shared" si="41"/>
        <v>20171114</v>
      </c>
      <c r="H473" s="39">
        <v>1</v>
      </c>
      <c r="L473" s="39" t="s">
        <v>0</v>
      </c>
      <c r="M473" s="39">
        <v>2017</v>
      </c>
      <c r="N473" s="39">
        <v>11</v>
      </c>
      <c r="O473" s="39">
        <v>14</v>
      </c>
      <c r="P473" s="39">
        <v>20</v>
      </c>
      <c r="Q473" s="39">
        <v>1</v>
      </c>
      <c r="R473" s="39">
        <v>23</v>
      </c>
      <c r="S473" s="39">
        <v>848</v>
      </c>
      <c r="T473" s="39">
        <v>1</v>
      </c>
      <c r="U473" s="39" t="s">
        <v>1</v>
      </c>
      <c r="V473" s="39" t="s">
        <v>2</v>
      </c>
    </row>
    <row r="474" spans="3:24">
      <c r="C474" s="49">
        <f t="shared" si="43"/>
        <v>1110</v>
      </c>
      <c r="D474" s="38" t="s">
        <v>300</v>
      </c>
      <c r="E474" s="51">
        <f t="shared" si="42"/>
        <v>100</v>
      </c>
      <c r="F474" s="39">
        <f t="shared" si="40"/>
        <v>72083</v>
      </c>
      <c r="G474" s="39" t="str">
        <f t="shared" si="41"/>
        <v>20171114</v>
      </c>
      <c r="H474" s="39">
        <v>3</v>
      </c>
      <c r="L474" s="39" t="s">
        <v>0</v>
      </c>
      <c r="M474" s="39">
        <v>2017</v>
      </c>
      <c r="N474" s="39">
        <v>11</v>
      </c>
      <c r="O474" s="39">
        <v>14</v>
      </c>
      <c r="P474" s="39">
        <v>20</v>
      </c>
      <c r="Q474" s="39">
        <v>1</v>
      </c>
      <c r="R474" s="39">
        <v>23</v>
      </c>
      <c r="S474" s="39">
        <v>873</v>
      </c>
      <c r="T474" s="39">
        <v>1</v>
      </c>
      <c r="U474" s="39" t="s">
        <v>1</v>
      </c>
      <c r="V474" s="39" t="s">
        <v>2</v>
      </c>
    </row>
    <row r="475" spans="3:24">
      <c r="C475" s="49">
        <f t="shared" si="43"/>
        <v>1120</v>
      </c>
      <c r="D475" s="38" t="s">
        <v>300</v>
      </c>
      <c r="E475" s="51">
        <f t="shared" si="42"/>
        <v>10</v>
      </c>
      <c r="F475" s="39">
        <f t="shared" si="40"/>
        <v>72084</v>
      </c>
      <c r="G475" s="39" t="str">
        <f t="shared" si="41"/>
        <v>20171114</v>
      </c>
      <c r="H475" s="39">
        <v>1</v>
      </c>
      <c r="L475" s="39" t="s">
        <v>0</v>
      </c>
      <c r="M475" s="39">
        <v>2017</v>
      </c>
      <c r="N475" s="39">
        <v>11</v>
      </c>
      <c r="O475" s="39">
        <v>14</v>
      </c>
      <c r="P475" s="39">
        <v>20</v>
      </c>
      <c r="Q475" s="39">
        <v>1</v>
      </c>
      <c r="R475" s="39">
        <v>24</v>
      </c>
      <c r="S475" s="39">
        <v>105</v>
      </c>
      <c r="T475" s="39">
        <v>1</v>
      </c>
      <c r="U475" s="39" t="s">
        <v>1</v>
      </c>
      <c r="V475" s="39" t="s">
        <v>2</v>
      </c>
    </row>
    <row r="476" spans="3:24">
      <c r="C476" s="49">
        <f t="shared" si="43"/>
        <v>1120</v>
      </c>
      <c r="D476" s="38" t="s">
        <v>300</v>
      </c>
      <c r="E476" s="51">
        <f t="shared" si="42"/>
        <v>20</v>
      </c>
      <c r="F476" s="39">
        <f t="shared" si="40"/>
        <v>72084</v>
      </c>
      <c r="G476" s="39" t="str">
        <f t="shared" si="41"/>
        <v>20171114</v>
      </c>
      <c r="H476" s="39">
        <v>2</v>
      </c>
      <c r="L476" s="39" t="s">
        <v>0</v>
      </c>
      <c r="M476" s="39">
        <v>2017</v>
      </c>
      <c r="N476" s="39">
        <v>11</v>
      </c>
      <c r="O476" s="39">
        <v>14</v>
      </c>
      <c r="P476" s="39">
        <v>20</v>
      </c>
      <c r="Q476" s="39">
        <v>1</v>
      </c>
      <c r="R476" s="39">
        <v>24</v>
      </c>
      <c r="S476" s="39">
        <v>169</v>
      </c>
      <c r="T476" s="39">
        <v>1</v>
      </c>
      <c r="U476" s="39" t="s">
        <v>1</v>
      </c>
      <c r="V476" s="39" t="s">
        <v>2</v>
      </c>
    </row>
    <row r="477" spans="3:24">
      <c r="C477" s="49">
        <f t="shared" si="43"/>
        <v>1120</v>
      </c>
      <c r="D477" s="38" t="s">
        <v>300</v>
      </c>
      <c r="E477" s="51">
        <f t="shared" si="42"/>
        <v>30</v>
      </c>
      <c r="F477" s="39">
        <f t="shared" si="40"/>
        <v>72084</v>
      </c>
      <c r="G477" s="39" t="str">
        <f t="shared" si="41"/>
        <v>20171114</v>
      </c>
      <c r="H477" s="39">
        <v>1</v>
      </c>
      <c r="L477" s="39" t="s">
        <v>0</v>
      </c>
      <c r="M477" s="39">
        <v>2017</v>
      </c>
      <c r="N477" s="39">
        <v>11</v>
      </c>
      <c r="O477" s="39">
        <v>14</v>
      </c>
      <c r="P477" s="39">
        <v>20</v>
      </c>
      <c r="Q477" s="39">
        <v>1</v>
      </c>
      <c r="R477" s="39">
        <v>24</v>
      </c>
      <c r="S477" s="39">
        <v>202</v>
      </c>
      <c r="T477" s="39">
        <v>1</v>
      </c>
      <c r="U477" s="39" t="s">
        <v>1</v>
      </c>
      <c r="V477" s="39" t="s">
        <v>2</v>
      </c>
    </row>
    <row r="478" spans="3:24">
      <c r="C478" s="49">
        <f t="shared" si="43"/>
        <v>1120</v>
      </c>
      <c r="D478" s="38" t="s">
        <v>300</v>
      </c>
      <c r="E478" s="51">
        <f t="shared" si="42"/>
        <v>40</v>
      </c>
      <c r="F478" s="39">
        <f t="shared" si="40"/>
        <v>72084</v>
      </c>
      <c r="G478" s="39" t="str">
        <f t="shared" si="41"/>
        <v>20171114</v>
      </c>
      <c r="H478" s="39">
        <v>1</v>
      </c>
      <c r="L478" s="39" t="s">
        <v>0</v>
      </c>
      <c r="M478" s="39">
        <v>2017</v>
      </c>
      <c r="N478" s="39">
        <v>11</v>
      </c>
      <c r="O478" s="39">
        <v>14</v>
      </c>
      <c r="P478" s="39">
        <v>20</v>
      </c>
      <c r="Q478" s="39">
        <v>1</v>
      </c>
      <c r="R478" s="39">
        <v>24</v>
      </c>
      <c r="S478" s="39">
        <v>210</v>
      </c>
      <c r="T478" s="39">
        <v>1</v>
      </c>
      <c r="U478" s="39" t="s">
        <v>1</v>
      </c>
      <c r="V478" s="39" t="s">
        <v>2</v>
      </c>
    </row>
    <row r="479" spans="3:24">
      <c r="C479" s="49">
        <f t="shared" si="43"/>
        <v>1120</v>
      </c>
      <c r="D479" s="38" t="s">
        <v>300</v>
      </c>
      <c r="E479" s="51">
        <f t="shared" si="42"/>
        <v>50</v>
      </c>
      <c r="F479" s="39">
        <f t="shared" si="40"/>
        <v>72084</v>
      </c>
      <c r="G479" s="39" t="str">
        <f t="shared" si="41"/>
        <v>20171114</v>
      </c>
      <c r="H479" s="39">
        <v>3</v>
      </c>
      <c r="L479" s="39" t="s">
        <v>0</v>
      </c>
      <c r="M479" s="39">
        <v>2017</v>
      </c>
      <c r="N479" s="39">
        <v>11</v>
      </c>
      <c r="O479" s="39">
        <v>14</v>
      </c>
      <c r="P479" s="39">
        <v>20</v>
      </c>
      <c r="Q479" s="39">
        <v>1</v>
      </c>
      <c r="R479" s="39">
        <v>24</v>
      </c>
      <c r="S479" s="39">
        <v>279</v>
      </c>
      <c r="T479" s="39">
        <v>1</v>
      </c>
      <c r="U479" s="39" t="s">
        <v>1</v>
      </c>
      <c r="V479" s="39" t="s">
        <v>2</v>
      </c>
    </row>
    <row r="480" spans="3:24">
      <c r="C480" s="49">
        <f t="shared" si="43"/>
        <v>1130</v>
      </c>
      <c r="D480" s="80" t="s">
        <v>301</v>
      </c>
      <c r="E480" s="51">
        <f t="shared" si="42"/>
        <v>10</v>
      </c>
      <c r="F480" s="53">
        <f t="shared" si="40"/>
        <v>72170</v>
      </c>
      <c r="G480" s="53" t="str">
        <f t="shared" si="41"/>
        <v>20171114</v>
      </c>
      <c r="H480" s="53">
        <v>3</v>
      </c>
      <c r="I480" s="53"/>
      <c r="J480" s="53"/>
      <c r="K480" s="53"/>
      <c r="L480" s="53" t="s">
        <v>0</v>
      </c>
      <c r="M480" s="53">
        <v>2017</v>
      </c>
      <c r="N480" s="53">
        <v>11</v>
      </c>
      <c r="O480" s="53">
        <v>14</v>
      </c>
      <c r="P480" s="53">
        <v>20</v>
      </c>
      <c r="Q480" s="53">
        <v>2</v>
      </c>
      <c r="R480" s="53">
        <v>50</v>
      </c>
      <c r="S480" s="53">
        <v>47</v>
      </c>
      <c r="T480" s="53">
        <v>1</v>
      </c>
      <c r="U480" s="53" t="s">
        <v>1</v>
      </c>
      <c r="V480" s="53" t="s">
        <v>2</v>
      </c>
      <c r="W480" s="53"/>
      <c r="X480" s="54"/>
    </row>
    <row r="481" spans="3:28">
      <c r="C481" s="49">
        <f t="shared" si="43"/>
        <v>1140</v>
      </c>
      <c r="D481" s="80" t="s">
        <v>302</v>
      </c>
      <c r="E481" s="51">
        <f t="shared" si="42"/>
        <v>10</v>
      </c>
      <c r="F481" s="53">
        <f t="shared" si="40"/>
        <v>72188</v>
      </c>
      <c r="G481" s="53" t="str">
        <f t="shared" si="41"/>
        <v>20171114</v>
      </c>
      <c r="H481" s="53">
        <v>7</v>
      </c>
      <c r="I481" s="53"/>
      <c r="J481" s="53"/>
      <c r="K481" s="53"/>
      <c r="L481" s="53" t="s">
        <v>0</v>
      </c>
      <c r="M481" s="53">
        <v>2017</v>
      </c>
      <c r="N481" s="53">
        <v>11</v>
      </c>
      <c r="O481" s="53">
        <v>14</v>
      </c>
      <c r="P481" s="53">
        <v>20</v>
      </c>
      <c r="Q481" s="53">
        <v>3</v>
      </c>
      <c r="R481" s="53">
        <v>8</v>
      </c>
      <c r="S481" s="53">
        <v>743</v>
      </c>
      <c r="T481" s="53">
        <v>1</v>
      </c>
      <c r="U481" s="53" t="s">
        <v>1</v>
      </c>
      <c r="V481" s="53" t="s">
        <v>2</v>
      </c>
      <c r="W481" s="53"/>
      <c r="X481" s="103"/>
    </row>
    <row r="482" spans="3:28">
      <c r="C482" s="49">
        <f t="shared" si="43"/>
        <v>1140</v>
      </c>
      <c r="D482" s="38" t="s">
        <v>302</v>
      </c>
      <c r="E482" s="51">
        <f t="shared" si="42"/>
        <v>20</v>
      </c>
      <c r="F482" s="39">
        <f t="shared" si="40"/>
        <v>72188</v>
      </c>
      <c r="G482" s="39" t="str">
        <f t="shared" si="41"/>
        <v>20171114</v>
      </c>
      <c r="H482" s="39">
        <v>8</v>
      </c>
      <c r="L482" s="39" t="s">
        <v>0</v>
      </c>
      <c r="M482" s="39">
        <v>2017</v>
      </c>
      <c r="N482" s="39">
        <v>11</v>
      </c>
      <c r="O482" s="39">
        <v>14</v>
      </c>
      <c r="P482" s="39">
        <v>20</v>
      </c>
      <c r="Q482" s="39">
        <v>3</v>
      </c>
      <c r="R482" s="39">
        <v>8</v>
      </c>
      <c r="S482" s="39">
        <v>795</v>
      </c>
      <c r="T482" s="39">
        <v>1</v>
      </c>
      <c r="U482" s="39" t="s">
        <v>1</v>
      </c>
      <c r="V482" s="39" t="s">
        <v>2</v>
      </c>
    </row>
    <row r="483" spans="3:28">
      <c r="C483" s="49">
        <f t="shared" si="43"/>
        <v>1140</v>
      </c>
      <c r="D483" s="38" t="s">
        <v>302</v>
      </c>
      <c r="E483" s="51">
        <f t="shared" si="42"/>
        <v>30</v>
      </c>
      <c r="F483" s="39">
        <f t="shared" si="40"/>
        <v>72188</v>
      </c>
      <c r="G483" s="39" t="str">
        <f t="shared" si="41"/>
        <v>20171114</v>
      </c>
      <c r="H483" s="39">
        <v>7</v>
      </c>
      <c r="L483" s="39" t="s">
        <v>0</v>
      </c>
      <c r="M483" s="39">
        <v>2017</v>
      </c>
      <c r="N483" s="39">
        <v>11</v>
      </c>
      <c r="O483" s="39">
        <v>14</v>
      </c>
      <c r="P483" s="39">
        <v>20</v>
      </c>
      <c r="Q483" s="39">
        <v>3</v>
      </c>
      <c r="R483" s="39">
        <v>8</v>
      </c>
      <c r="S483" s="39">
        <v>927</v>
      </c>
      <c r="T483" s="39">
        <v>1</v>
      </c>
      <c r="U483" s="39" t="s">
        <v>1</v>
      </c>
      <c r="V483" s="39" t="s">
        <v>2</v>
      </c>
    </row>
    <row r="484" spans="3:28">
      <c r="C484" s="49">
        <f t="shared" si="43"/>
        <v>1150</v>
      </c>
      <c r="D484" s="38" t="s">
        <v>302</v>
      </c>
      <c r="E484" s="51">
        <f t="shared" si="42"/>
        <v>10</v>
      </c>
      <c r="F484" s="39">
        <f t="shared" si="40"/>
        <v>72189</v>
      </c>
      <c r="G484" s="39" t="str">
        <f t="shared" si="41"/>
        <v>20171114</v>
      </c>
      <c r="H484" s="39">
        <v>91</v>
      </c>
      <c r="L484" s="39" t="s">
        <v>0</v>
      </c>
      <c r="M484" s="39">
        <v>2017</v>
      </c>
      <c r="N484" s="39">
        <v>11</v>
      </c>
      <c r="O484" s="39">
        <v>14</v>
      </c>
      <c r="P484" s="39">
        <v>20</v>
      </c>
      <c r="Q484" s="39">
        <v>3</v>
      </c>
      <c r="R484" s="39">
        <v>9</v>
      </c>
      <c r="S484" s="39">
        <v>25</v>
      </c>
      <c r="T484" s="39">
        <v>1</v>
      </c>
      <c r="U484" s="39" t="s">
        <v>1</v>
      </c>
      <c r="V484" s="39" t="s">
        <v>2</v>
      </c>
    </row>
    <row r="485" spans="3:28">
      <c r="C485" s="49">
        <f t="shared" si="43"/>
        <v>1160</v>
      </c>
      <c r="D485" s="80" t="s">
        <v>303</v>
      </c>
      <c r="E485" s="51">
        <f t="shared" si="42"/>
        <v>10</v>
      </c>
      <c r="F485" s="53">
        <f t="shared" si="40"/>
        <v>72211</v>
      </c>
      <c r="G485" s="53" t="str">
        <f t="shared" si="41"/>
        <v>20171114</v>
      </c>
      <c r="H485" s="53">
        <v>439</v>
      </c>
      <c r="I485" s="53"/>
      <c r="J485" s="53"/>
      <c r="K485" s="53"/>
      <c r="L485" s="53" t="s">
        <v>0</v>
      </c>
      <c r="M485" s="53">
        <v>2017</v>
      </c>
      <c r="N485" s="53">
        <v>11</v>
      </c>
      <c r="O485" s="53">
        <v>14</v>
      </c>
      <c r="P485" s="53">
        <v>20</v>
      </c>
      <c r="Q485" s="53">
        <v>3</v>
      </c>
      <c r="R485" s="53">
        <v>31</v>
      </c>
      <c r="S485" s="53">
        <v>811</v>
      </c>
      <c r="T485" s="53">
        <v>1</v>
      </c>
      <c r="U485" s="53" t="s">
        <v>1</v>
      </c>
      <c r="V485" s="53" t="s">
        <v>2</v>
      </c>
      <c r="W485" s="53"/>
      <c r="X485" s="54" t="s">
        <v>48</v>
      </c>
    </row>
    <row r="486" spans="3:28">
      <c r="C486" s="49">
        <f t="shared" si="43"/>
        <v>1170</v>
      </c>
      <c r="D486" s="80" t="s">
        <v>304</v>
      </c>
      <c r="E486" s="51">
        <f t="shared" si="42"/>
        <v>10</v>
      </c>
      <c r="F486" s="53">
        <f t="shared" si="40"/>
        <v>72313</v>
      </c>
      <c r="G486" s="53" t="str">
        <f t="shared" si="41"/>
        <v>20171114</v>
      </c>
      <c r="H486" s="53">
        <v>4</v>
      </c>
      <c r="I486" s="53"/>
      <c r="J486" s="53"/>
      <c r="K486" s="53"/>
      <c r="L486" s="53" t="s">
        <v>0</v>
      </c>
      <c r="M486" s="53">
        <v>2017</v>
      </c>
      <c r="N486" s="53">
        <v>11</v>
      </c>
      <c r="O486" s="53">
        <v>14</v>
      </c>
      <c r="P486" s="53">
        <v>20</v>
      </c>
      <c r="Q486" s="53">
        <v>5</v>
      </c>
      <c r="R486" s="53">
        <v>13</v>
      </c>
      <c r="S486" s="53">
        <v>543</v>
      </c>
      <c r="T486" s="53">
        <v>1</v>
      </c>
      <c r="U486" s="53" t="s">
        <v>1</v>
      </c>
      <c r="V486" s="53" t="s">
        <v>2</v>
      </c>
      <c r="W486" s="53"/>
      <c r="X486" s="54"/>
    </row>
    <row r="487" spans="3:28">
      <c r="C487" s="49">
        <f t="shared" si="43"/>
        <v>1170</v>
      </c>
      <c r="D487" s="38" t="s">
        <v>304</v>
      </c>
      <c r="E487" s="51">
        <f t="shared" si="42"/>
        <v>20</v>
      </c>
      <c r="F487" s="39">
        <f t="shared" si="40"/>
        <v>72313</v>
      </c>
      <c r="G487" s="39" t="str">
        <f t="shared" si="41"/>
        <v>20171114</v>
      </c>
      <c r="H487" s="39">
        <v>1</v>
      </c>
      <c r="L487" s="39" t="s">
        <v>0</v>
      </c>
      <c r="M487" s="39">
        <v>2017</v>
      </c>
      <c r="N487" s="39">
        <v>11</v>
      </c>
      <c r="O487" s="39">
        <v>14</v>
      </c>
      <c r="P487" s="39">
        <v>20</v>
      </c>
      <c r="Q487" s="39">
        <v>5</v>
      </c>
      <c r="R487" s="39">
        <v>13</v>
      </c>
      <c r="S487" s="39">
        <v>562</v>
      </c>
      <c r="T487" s="39">
        <v>1</v>
      </c>
      <c r="U487" s="39" t="s">
        <v>1</v>
      </c>
      <c r="V487" s="39" t="s">
        <v>2</v>
      </c>
    </row>
    <row r="488" spans="3:28">
      <c r="C488" s="49">
        <f t="shared" si="43"/>
        <v>1170</v>
      </c>
      <c r="D488" s="38" t="s">
        <v>304</v>
      </c>
      <c r="E488" s="51">
        <f t="shared" si="42"/>
        <v>30</v>
      </c>
      <c r="F488" s="79">
        <f t="shared" si="40"/>
        <v>72313</v>
      </c>
      <c r="G488" s="83" t="str">
        <f t="shared" si="41"/>
        <v>20171114</v>
      </c>
      <c r="H488" s="83">
        <v>1</v>
      </c>
      <c r="I488" s="83"/>
      <c r="J488" s="83"/>
      <c r="K488" s="83"/>
      <c r="L488" s="83" t="s">
        <v>0</v>
      </c>
      <c r="M488" s="83">
        <v>2017</v>
      </c>
      <c r="N488" s="83">
        <v>11</v>
      </c>
      <c r="O488" s="83">
        <v>14</v>
      </c>
      <c r="P488" s="83">
        <v>20</v>
      </c>
      <c r="Q488" s="83">
        <v>5</v>
      </c>
      <c r="R488" s="83">
        <v>13</v>
      </c>
      <c r="S488" s="83">
        <v>575</v>
      </c>
      <c r="T488" s="83">
        <v>1</v>
      </c>
      <c r="U488" s="83" t="s">
        <v>1</v>
      </c>
      <c r="V488" s="83" t="s">
        <v>2</v>
      </c>
      <c r="W488" s="83"/>
      <c r="X488" s="98" t="s">
        <v>305</v>
      </c>
      <c r="Y488" s="40" t="s">
        <v>306</v>
      </c>
      <c r="Z488" s="99">
        <v>-26.2073</v>
      </c>
      <c r="AA488" s="99">
        <v>28.08</v>
      </c>
      <c r="AB488" s="40">
        <v>-16</v>
      </c>
    </row>
    <row r="489" spans="3:28">
      <c r="C489" s="49">
        <f t="shared" si="43"/>
        <v>1170</v>
      </c>
      <c r="D489" s="38" t="s">
        <v>304</v>
      </c>
      <c r="E489" s="51">
        <f t="shared" si="42"/>
        <v>40</v>
      </c>
      <c r="F489" s="39">
        <f t="shared" si="40"/>
        <v>72313</v>
      </c>
      <c r="G489" s="39" t="str">
        <f t="shared" si="41"/>
        <v>20171114</v>
      </c>
      <c r="H489" s="39">
        <v>2</v>
      </c>
      <c r="L489" s="39" t="s">
        <v>0</v>
      </c>
      <c r="M489" s="39">
        <v>2017</v>
      </c>
      <c r="N489" s="39">
        <v>11</v>
      </c>
      <c r="O489" s="39">
        <v>14</v>
      </c>
      <c r="P489" s="39">
        <v>20</v>
      </c>
      <c r="Q489" s="39">
        <v>5</v>
      </c>
      <c r="R489" s="39">
        <v>13</v>
      </c>
      <c r="S489" s="39">
        <v>586</v>
      </c>
      <c r="T489" s="39">
        <v>1</v>
      </c>
      <c r="U489" s="39" t="s">
        <v>1</v>
      </c>
      <c r="V489" s="39" t="s">
        <v>2</v>
      </c>
      <c r="X489" s="40" t="s">
        <v>307</v>
      </c>
    </row>
    <row r="490" spans="3:28">
      <c r="C490" s="49">
        <f t="shared" si="43"/>
        <v>1170</v>
      </c>
      <c r="D490" s="38" t="s">
        <v>304</v>
      </c>
      <c r="E490" s="51">
        <f t="shared" si="42"/>
        <v>50</v>
      </c>
      <c r="F490" s="39">
        <f t="shared" si="40"/>
        <v>72313</v>
      </c>
      <c r="G490" s="39" t="str">
        <f t="shared" si="41"/>
        <v>20171114</v>
      </c>
      <c r="H490" s="39">
        <v>1</v>
      </c>
      <c r="L490" s="39" t="s">
        <v>0</v>
      </c>
      <c r="M490" s="39">
        <v>2017</v>
      </c>
      <c r="N490" s="39">
        <v>11</v>
      </c>
      <c r="O490" s="39">
        <v>14</v>
      </c>
      <c r="P490" s="39">
        <v>20</v>
      </c>
      <c r="Q490" s="39">
        <v>5</v>
      </c>
      <c r="R490" s="39">
        <v>13</v>
      </c>
      <c r="S490" s="39">
        <v>603</v>
      </c>
      <c r="T490" s="39">
        <v>1</v>
      </c>
      <c r="U490" s="39" t="s">
        <v>1</v>
      </c>
      <c r="V490" s="39" t="s">
        <v>2</v>
      </c>
    </row>
    <row r="491" spans="3:28">
      <c r="C491" s="49">
        <f t="shared" si="43"/>
        <v>1170</v>
      </c>
      <c r="D491" s="38" t="s">
        <v>304</v>
      </c>
      <c r="E491" s="51">
        <f t="shared" si="42"/>
        <v>60</v>
      </c>
      <c r="F491" s="102">
        <f t="shared" si="40"/>
        <v>72313</v>
      </c>
      <c r="G491" s="39" t="str">
        <f t="shared" si="41"/>
        <v>20171114</v>
      </c>
      <c r="H491" s="39">
        <v>11</v>
      </c>
      <c r="L491" s="39" t="s">
        <v>0</v>
      </c>
      <c r="M491" s="39">
        <v>2017</v>
      </c>
      <c r="N491" s="39">
        <v>11</v>
      </c>
      <c r="O491" s="39">
        <v>14</v>
      </c>
      <c r="P491" s="39">
        <v>20</v>
      </c>
      <c r="Q491" s="39">
        <v>5</v>
      </c>
      <c r="R491" s="39">
        <v>13</v>
      </c>
      <c r="S491" s="39">
        <v>643</v>
      </c>
      <c r="T491" s="39">
        <v>2</v>
      </c>
      <c r="U491" s="39" t="s">
        <v>1</v>
      </c>
      <c r="V491" s="39" t="s">
        <v>2</v>
      </c>
      <c r="X491" s="89" t="s">
        <v>308</v>
      </c>
    </row>
    <row r="492" spans="3:28">
      <c r="C492" s="49">
        <f t="shared" si="43"/>
        <v>1170</v>
      </c>
      <c r="D492" s="38" t="s">
        <v>304</v>
      </c>
      <c r="E492" s="51">
        <f t="shared" si="42"/>
        <v>70</v>
      </c>
      <c r="F492" s="39">
        <f t="shared" si="40"/>
        <v>72313</v>
      </c>
      <c r="G492" s="39" t="str">
        <f t="shared" si="41"/>
        <v>20171114</v>
      </c>
      <c r="H492" s="39">
        <v>5</v>
      </c>
      <c r="L492" s="39" t="s">
        <v>0</v>
      </c>
      <c r="M492" s="39">
        <v>2017</v>
      </c>
      <c r="N492" s="39">
        <v>11</v>
      </c>
      <c r="O492" s="39">
        <v>14</v>
      </c>
      <c r="P492" s="39">
        <v>20</v>
      </c>
      <c r="Q492" s="39">
        <v>5</v>
      </c>
      <c r="R492" s="39">
        <v>13</v>
      </c>
      <c r="S492" s="39">
        <v>669</v>
      </c>
      <c r="T492" s="39">
        <v>2</v>
      </c>
      <c r="U492" s="39" t="s">
        <v>1</v>
      </c>
      <c r="V492" s="39" t="s">
        <v>2</v>
      </c>
      <c r="X492" s="40" t="s">
        <v>308</v>
      </c>
    </row>
    <row r="493" spans="3:28">
      <c r="C493" s="49">
        <f t="shared" si="43"/>
        <v>1170</v>
      </c>
      <c r="D493" s="38" t="s">
        <v>304</v>
      </c>
      <c r="E493" s="51">
        <f t="shared" si="42"/>
        <v>80</v>
      </c>
      <c r="F493" s="39">
        <f t="shared" si="40"/>
        <v>72313</v>
      </c>
      <c r="G493" s="39" t="str">
        <f t="shared" si="41"/>
        <v>20171114</v>
      </c>
      <c r="H493" s="39">
        <v>2</v>
      </c>
      <c r="L493" s="39" t="s">
        <v>0</v>
      </c>
      <c r="M493" s="39">
        <v>2017</v>
      </c>
      <c r="N493" s="39">
        <v>11</v>
      </c>
      <c r="O493" s="39">
        <v>14</v>
      </c>
      <c r="P493" s="39">
        <v>20</v>
      </c>
      <c r="Q493" s="39">
        <v>5</v>
      </c>
      <c r="R493" s="39">
        <v>13</v>
      </c>
      <c r="S493" s="39">
        <v>680</v>
      </c>
      <c r="T493" s="39">
        <v>1</v>
      </c>
      <c r="U493" s="39" t="s">
        <v>1</v>
      </c>
      <c r="V493" s="39" t="s">
        <v>2</v>
      </c>
    </row>
    <row r="494" spans="3:28">
      <c r="C494" s="49">
        <f t="shared" si="43"/>
        <v>1170</v>
      </c>
      <c r="D494" s="38" t="s">
        <v>304</v>
      </c>
      <c r="E494" s="51">
        <f t="shared" si="42"/>
        <v>90</v>
      </c>
      <c r="F494" s="39">
        <f t="shared" si="40"/>
        <v>72313</v>
      </c>
      <c r="G494" s="39" t="str">
        <f t="shared" si="41"/>
        <v>20171114</v>
      </c>
      <c r="H494" s="39">
        <v>3</v>
      </c>
      <c r="L494" s="39" t="s">
        <v>0</v>
      </c>
      <c r="M494" s="39">
        <v>2017</v>
      </c>
      <c r="N494" s="39">
        <v>11</v>
      </c>
      <c r="O494" s="39">
        <v>14</v>
      </c>
      <c r="P494" s="39">
        <v>20</v>
      </c>
      <c r="Q494" s="39">
        <v>5</v>
      </c>
      <c r="R494" s="39">
        <v>13</v>
      </c>
      <c r="S494" s="39">
        <v>735</v>
      </c>
      <c r="T494" s="39">
        <v>1</v>
      </c>
      <c r="U494" s="39" t="s">
        <v>1</v>
      </c>
      <c r="V494" s="39" t="s">
        <v>2</v>
      </c>
    </row>
    <row r="495" spans="3:28">
      <c r="C495" s="49">
        <f t="shared" si="43"/>
        <v>1170</v>
      </c>
      <c r="D495" s="38" t="s">
        <v>304</v>
      </c>
      <c r="E495" s="51">
        <f t="shared" si="42"/>
        <v>100</v>
      </c>
      <c r="F495" s="39">
        <f t="shared" si="40"/>
        <v>72313</v>
      </c>
      <c r="G495" s="39" t="str">
        <f t="shared" si="41"/>
        <v>20171114</v>
      </c>
      <c r="H495" s="39">
        <v>1</v>
      </c>
      <c r="L495" s="39" t="s">
        <v>0</v>
      </c>
      <c r="M495" s="39">
        <v>2017</v>
      </c>
      <c r="N495" s="39">
        <v>11</v>
      </c>
      <c r="O495" s="39">
        <v>14</v>
      </c>
      <c r="P495" s="39">
        <v>20</v>
      </c>
      <c r="Q495" s="39">
        <v>5</v>
      </c>
      <c r="R495" s="39">
        <v>13</v>
      </c>
      <c r="S495" s="39">
        <v>760</v>
      </c>
      <c r="T495" s="39">
        <v>2</v>
      </c>
      <c r="U495" s="39" t="s">
        <v>1</v>
      </c>
      <c r="V495" s="39" t="s">
        <v>2</v>
      </c>
      <c r="X495" s="40" t="s">
        <v>308</v>
      </c>
    </row>
    <row r="496" spans="3:28">
      <c r="C496" s="49">
        <f t="shared" si="43"/>
        <v>1170</v>
      </c>
      <c r="D496" s="38" t="s">
        <v>304</v>
      </c>
      <c r="E496" s="51">
        <f t="shared" si="42"/>
        <v>110</v>
      </c>
      <c r="F496" s="39">
        <f t="shared" si="40"/>
        <v>72313</v>
      </c>
      <c r="G496" s="39" t="str">
        <f t="shared" si="41"/>
        <v>20171114</v>
      </c>
      <c r="H496" s="39">
        <v>2</v>
      </c>
      <c r="L496" s="39" t="s">
        <v>0</v>
      </c>
      <c r="M496" s="39">
        <v>2017</v>
      </c>
      <c r="N496" s="39">
        <v>11</v>
      </c>
      <c r="O496" s="39">
        <v>14</v>
      </c>
      <c r="P496" s="39">
        <v>20</v>
      </c>
      <c r="Q496" s="39">
        <v>5</v>
      </c>
      <c r="R496" s="39">
        <v>13</v>
      </c>
      <c r="S496" s="39">
        <v>815</v>
      </c>
      <c r="T496" s="39">
        <v>2</v>
      </c>
      <c r="U496" s="39" t="s">
        <v>1</v>
      </c>
      <c r="V496" s="39" t="s">
        <v>2</v>
      </c>
      <c r="X496" s="40" t="s">
        <v>308</v>
      </c>
    </row>
    <row r="497" spans="3:24">
      <c r="C497" s="49">
        <f t="shared" si="43"/>
        <v>1170</v>
      </c>
      <c r="D497" s="38" t="s">
        <v>304</v>
      </c>
      <c r="E497" s="51">
        <f t="shared" si="42"/>
        <v>120</v>
      </c>
      <c r="F497" s="39">
        <f t="shared" si="40"/>
        <v>72313</v>
      </c>
      <c r="G497" s="39" t="str">
        <f t="shared" si="41"/>
        <v>20171114</v>
      </c>
      <c r="H497" s="39">
        <v>4</v>
      </c>
      <c r="L497" s="39" t="s">
        <v>0</v>
      </c>
      <c r="M497" s="39">
        <v>2017</v>
      </c>
      <c r="N497" s="39">
        <v>11</v>
      </c>
      <c r="O497" s="39">
        <v>14</v>
      </c>
      <c r="P497" s="39">
        <v>20</v>
      </c>
      <c r="Q497" s="39">
        <v>5</v>
      </c>
      <c r="R497" s="39">
        <v>13</v>
      </c>
      <c r="S497" s="39">
        <v>856</v>
      </c>
      <c r="T497" s="39">
        <v>1</v>
      </c>
      <c r="U497" s="39" t="s">
        <v>1</v>
      </c>
      <c r="V497" s="39" t="s">
        <v>2</v>
      </c>
    </row>
    <row r="498" spans="3:24">
      <c r="C498" s="49">
        <f t="shared" si="43"/>
        <v>1170</v>
      </c>
      <c r="D498" s="38" t="s">
        <v>304</v>
      </c>
      <c r="E498" s="51">
        <f t="shared" si="42"/>
        <v>130</v>
      </c>
      <c r="F498" s="39">
        <f t="shared" si="40"/>
        <v>72313</v>
      </c>
      <c r="G498" s="39" t="str">
        <f t="shared" si="41"/>
        <v>20171114</v>
      </c>
      <c r="H498" s="39">
        <v>1</v>
      </c>
      <c r="L498" s="39" t="s">
        <v>0</v>
      </c>
      <c r="M498" s="39">
        <v>2017</v>
      </c>
      <c r="N498" s="39">
        <v>11</v>
      </c>
      <c r="O498" s="39">
        <v>14</v>
      </c>
      <c r="P498" s="39">
        <v>20</v>
      </c>
      <c r="Q498" s="39">
        <v>5</v>
      </c>
      <c r="R498" s="39">
        <v>13</v>
      </c>
      <c r="S498" s="39">
        <v>891</v>
      </c>
      <c r="T498" s="39">
        <v>1</v>
      </c>
      <c r="U498" s="39" t="s">
        <v>1</v>
      </c>
      <c r="V498" s="39" t="s">
        <v>2</v>
      </c>
    </row>
    <row r="499" spans="3:24">
      <c r="C499" s="49">
        <f t="shared" si="43"/>
        <v>1170</v>
      </c>
      <c r="D499" s="38" t="s">
        <v>304</v>
      </c>
      <c r="E499" s="51">
        <f t="shared" si="42"/>
        <v>140</v>
      </c>
      <c r="F499" s="39">
        <f t="shared" si="40"/>
        <v>72313</v>
      </c>
      <c r="G499" s="39" t="str">
        <f t="shared" si="41"/>
        <v>20171114</v>
      </c>
      <c r="H499" s="39">
        <v>5</v>
      </c>
      <c r="L499" s="39" t="s">
        <v>0</v>
      </c>
      <c r="M499" s="39">
        <v>2017</v>
      </c>
      <c r="N499" s="39">
        <v>11</v>
      </c>
      <c r="O499" s="39">
        <v>14</v>
      </c>
      <c r="P499" s="39">
        <v>20</v>
      </c>
      <c r="Q499" s="39">
        <v>5</v>
      </c>
      <c r="R499" s="39">
        <v>13</v>
      </c>
      <c r="S499" s="39">
        <v>917</v>
      </c>
      <c r="T499" s="39">
        <v>1</v>
      </c>
      <c r="U499" s="39" t="s">
        <v>1</v>
      </c>
      <c r="V499" s="39" t="s">
        <v>2</v>
      </c>
    </row>
    <row r="500" spans="3:24">
      <c r="C500" s="49">
        <f t="shared" si="43"/>
        <v>1170</v>
      </c>
      <c r="D500" s="38" t="s">
        <v>304</v>
      </c>
      <c r="E500" s="51">
        <f t="shared" si="42"/>
        <v>150</v>
      </c>
      <c r="F500" s="39">
        <f t="shared" si="40"/>
        <v>72313</v>
      </c>
      <c r="G500" s="39" t="str">
        <f t="shared" si="41"/>
        <v>20171114</v>
      </c>
      <c r="H500" s="39">
        <v>78</v>
      </c>
      <c r="L500" s="39" t="s">
        <v>0</v>
      </c>
      <c r="M500" s="39">
        <v>2017</v>
      </c>
      <c r="N500" s="39">
        <v>11</v>
      </c>
      <c r="O500" s="39">
        <v>14</v>
      </c>
      <c r="P500" s="39">
        <v>20</v>
      </c>
      <c r="Q500" s="39">
        <v>5</v>
      </c>
      <c r="R500" s="39">
        <v>13</v>
      </c>
      <c r="S500" s="39">
        <v>954</v>
      </c>
      <c r="T500" s="39">
        <v>1</v>
      </c>
      <c r="U500" s="39" t="s">
        <v>1</v>
      </c>
      <c r="V500" s="39" t="s">
        <v>2</v>
      </c>
    </row>
    <row r="501" spans="3:24">
      <c r="C501" s="49">
        <f t="shared" si="43"/>
        <v>1180</v>
      </c>
      <c r="D501" s="38" t="s">
        <v>304</v>
      </c>
      <c r="E501" s="51">
        <f t="shared" si="42"/>
        <v>10</v>
      </c>
      <c r="F501" s="39">
        <f t="shared" si="40"/>
        <v>72314</v>
      </c>
      <c r="G501" s="39" t="str">
        <f t="shared" si="41"/>
        <v>20171114</v>
      </c>
      <c r="H501" s="39">
        <v>2</v>
      </c>
      <c r="L501" s="39" t="s">
        <v>0</v>
      </c>
      <c r="M501" s="39">
        <v>2017</v>
      </c>
      <c r="N501" s="39">
        <v>11</v>
      </c>
      <c r="O501" s="39">
        <v>14</v>
      </c>
      <c r="P501" s="39">
        <v>20</v>
      </c>
      <c r="Q501" s="39">
        <v>5</v>
      </c>
      <c r="R501" s="39">
        <v>14</v>
      </c>
      <c r="S501" s="39">
        <v>84</v>
      </c>
      <c r="T501" s="39">
        <v>1</v>
      </c>
      <c r="U501" s="39" t="s">
        <v>1</v>
      </c>
      <c r="V501" s="39" t="s">
        <v>2</v>
      </c>
    </row>
    <row r="502" spans="3:24">
      <c r="C502" s="49">
        <f t="shared" si="43"/>
        <v>1180</v>
      </c>
      <c r="D502" s="38" t="s">
        <v>304</v>
      </c>
      <c r="E502" s="51">
        <f t="shared" si="42"/>
        <v>20</v>
      </c>
      <c r="F502" s="39">
        <f t="shared" si="40"/>
        <v>72314</v>
      </c>
      <c r="G502" s="39" t="str">
        <f t="shared" si="41"/>
        <v>20171114</v>
      </c>
      <c r="H502" s="39">
        <v>1</v>
      </c>
      <c r="L502" s="39" t="s">
        <v>0</v>
      </c>
      <c r="M502" s="39">
        <v>2017</v>
      </c>
      <c r="N502" s="39">
        <v>11</v>
      </c>
      <c r="O502" s="39">
        <v>14</v>
      </c>
      <c r="P502" s="39">
        <v>20</v>
      </c>
      <c r="Q502" s="39">
        <v>5</v>
      </c>
      <c r="R502" s="39">
        <v>14</v>
      </c>
      <c r="S502" s="39">
        <v>155</v>
      </c>
      <c r="T502" s="39">
        <v>1</v>
      </c>
      <c r="U502" s="39" t="s">
        <v>1</v>
      </c>
      <c r="V502" s="39" t="s">
        <v>2</v>
      </c>
    </row>
    <row r="503" spans="3:24">
      <c r="C503" s="49">
        <f t="shared" si="43"/>
        <v>1190</v>
      </c>
      <c r="D503" s="80" t="s">
        <v>309</v>
      </c>
      <c r="E503" s="51">
        <f t="shared" si="42"/>
        <v>10</v>
      </c>
      <c r="F503" s="53">
        <f t="shared" si="40"/>
        <v>72386</v>
      </c>
      <c r="G503" s="53" t="str">
        <f t="shared" si="41"/>
        <v>20171114</v>
      </c>
      <c r="H503" s="53">
        <v>6</v>
      </c>
      <c r="I503" s="53"/>
      <c r="J503" s="53"/>
      <c r="K503" s="53"/>
      <c r="L503" s="53" t="s">
        <v>0</v>
      </c>
      <c r="M503" s="53">
        <v>2017</v>
      </c>
      <c r="N503" s="53">
        <v>11</v>
      </c>
      <c r="O503" s="53">
        <v>14</v>
      </c>
      <c r="P503" s="53">
        <v>20</v>
      </c>
      <c r="Q503" s="53">
        <v>6</v>
      </c>
      <c r="R503" s="53">
        <v>26</v>
      </c>
      <c r="S503" s="104">
        <v>119</v>
      </c>
      <c r="T503" s="53">
        <v>1</v>
      </c>
      <c r="U503" s="53" t="s">
        <v>1</v>
      </c>
      <c r="V503" s="53" t="s">
        <v>2</v>
      </c>
      <c r="W503" s="53"/>
      <c r="X503" s="54" t="s">
        <v>49</v>
      </c>
    </row>
    <row r="504" spans="3:24">
      <c r="C504" s="49">
        <f t="shared" si="43"/>
        <v>1190</v>
      </c>
      <c r="D504" s="38" t="s">
        <v>309</v>
      </c>
      <c r="E504" s="51">
        <f t="shared" si="42"/>
        <v>20</v>
      </c>
      <c r="F504" s="39">
        <f t="shared" si="40"/>
        <v>72386</v>
      </c>
      <c r="G504" s="39" t="str">
        <f t="shared" si="41"/>
        <v>20171114</v>
      </c>
      <c r="H504" s="39">
        <v>1</v>
      </c>
      <c r="L504" s="39" t="s">
        <v>0</v>
      </c>
      <c r="M504" s="39">
        <v>2017</v>
      </c>
      <c r="N504" s="39">
        <v>11</v>
      </c>
      <c r="O504" s="39">
        <v>14</v>
      </c>
      <c r="P504" s="39">
        <v>20</v>
      </c>
      <c r="Q504" s="39">
        <v>6</v>
      </c>
      <c r="R504" s="39">
        <v>26</v>
      </c>
      <c r="S504" s="39">
        <v>144</v>
      </c>
      <c r="T504" s="39">
        <v>1</v>
      </c>
      <c r="U504" s="39" t="s">
        <v>1</v>
      </c>
      <c r="V504" s="39" t="s">
        <v>2</v>
      </c>
    </row>
    <row r="505" spans="3:24">
      <c r="C505" s="49">
        <f t="shared" si="43"/>
        <v>1190</v>
      </c>
      <c r="D505" s="38" t="s">
        <v>309</v>
      </c>
      <c r="E505" s="51">
        <f t="shared" si="42"/>
        <v>30</v>
      </c>
      <c r="F505" s="39">
        <f t="shared" si="40"/>
        <v>72386</v>
      </c>
      <c r="G505" s="39" t="str">
        <f t="shared" si="41"/>
        <v>20171114</v>
      </c>
      <c r="H505" s="39">
        <v>1</v>
      </c>
      <c r="L505" s="39" t="s">
        <v>0</v>
      </c>
      <c r="M505" s="39">
        <v>2017</v>
      </c>
      <c r="N505" s="39">
        <v>11</v>
      </c>
      <c r="O505" s="39">
        <v>14</v>
      </c>
      <c r="P505" s="39">
        <v>20</v>
      </c>
      <c r="Q505" s="39">
        <v>6</v>
      </c>
      <c r="R505" s="39">
        <v>26</v>
      </c>
      <c r="S505" s="39">
        <v>160</v>
      </c>
      <c r="T505" s="39">
        <v>1</v>
      </c>
      <c r="U505" s="39" t="s">
        <v>1</v>
      </c>
      <c r="V505" s="39" t="s">
        <v>2</v>
      </c>
    </row>
    <row r="506" spans="3:24">
      <c r="C506" s="49">
        <f t="shared" si="43"/>
        <v>1190</v>
      </c>
      <c r="D506" s="38" t="s">
        <v>309</v>
      </c>
      <c r="E506" s="51">
        <f t="shared" si="42"/>
        <v>40</v>
      </c>
      <c r="F506" s="39">
        <f t="shared" si="40"/>
        <v>72386</v>
      </c>
      <c r="G506" s="39" t="str">
        <f t="shared" si="41"/>
        <v>20171114</v>
      </c>
      <c r="H506" s="39">
        <v>2</v>
      </c>
      <c r="L506" s="39" t="s">
        <v>0</v>
      </c>
      <c r="M506" s="39">
        <v>2017</v>
      </c>
      <c r="N506" s="39">
        <v>11</v>
      </c>
      <c r="O506" s="39">
        <v>14</v>
      </c>
      <c r="P506" s="39">
        <v>20</v>
      </c>
      <c r="Q506" s="39">
        <v>6</v>
      </c>
      <c r="R506" s="39">
        <v>26</v>
      </c>
      <c r="S506" s="39">
        <v>185</v>
      </c>
      <c r="T506" s="39">
        <v>1</v>
      </c>
      <c r="U506" s="39" t="s">
        <v>1</v>
      </c>
      <c r="V506" s="39" t="s">
        <v>2</v>
      </c>
    </row>
    <row r="507" spans="3:24">
      <c r="C507" s="49">
        <f t="shared" si="43"/>
        <v>1190</v>
      </c>
      <c r="D507" s="38" t="s">
        <v>309</v>
      </c>
      <c r="E507" s="51">
        <f t="shared" si="42"/>
        <v>50</v>
      </c>
      <c r="F507" s="39">
        <f t="shared" si="40"/>
        <v>72386</v>
      </c>
      <c r="G507" s="39" t="str">
        <f t="shared" si="41"/>
        <v>20171114</v>
      </c>
      <c r="H507" s="39">
        <v>2</v>
      </c>
      <c r="L507" s="39" t="s">
        <v>0</v>
      </c>
      <c r="M507" s="39">
        <v>2017</v>
      </c>
      <c r="N507" s="39">
        <v>11</v>
      </c>
      <c r="O507" s="39">
        <v>14</v>
      </c>
      <c r="P507" s="39">
        <v>20</v>
      </c>
      <c r="Q507" s="39">
        <v>6</v>
      </c>
      <c r="R507" s="39">
        <v>26</v>
      </c>
      <c r="S507" s="39">
        <v>211</v>
      </c>
      <c r="T507" s="39">
        <v>1</v>
      </c>
      <c r="U507" s="39" t="s">
        <v>1</v>
      </c>
      <c r="V507" s="39" t="s">
        <v>2</v>
      </c>
    </row>
    <row r="508" spans="3:24">
      <c r="C508" s="49">
        <f t="shared" si="43"/>
        <v>1190</v>
      </c>
      <c r="D508" s="38" t="s">
        <v>309</v>
      </c>
      <c r="E508" s="51">
        <f t="shared" si="42"/>
        <v>60</v>
      </c>
      <c r="F508" s="39">
        <f t="shared" si="40"/>
        <v>72386</v>
      </c>
      <c r="G508" s="39" t="str">
        <f t="shared" si="41"/>
        <v>20171114</v>
      </c>
      <c r="H508" s="39">
        <v>6</v>
      </c>
      <c r="L508" s="39" t="s">
        <v>0</v>
      </c>
      <c r="M508" s="39">
        <v>2017</v>
      </c>
      <c r="N508" s="39">
        <v>11</v>
      </c>
      <c r="O508" s="39">
        <v>14</v>
      </c>
      <c r="P508" s="39">
        <v>20</v>
      </c>
      <c r="Q508" s="39">
        <v>6</v>
      </c>
      <c r="R508" s="39">
        <v>26</v>
      </c>
      <c r="S508" s="39">
        <v>253</v>
      </c>
      <c r="T508" s="39">
        <v>1</v>
      </c>
      <c r="U508" s="39" t="s">
        <v>1</v>
      </c>
      <c r="V508" s="39" t="s">
        <v>2</v>
      </c>
    </row>
    <row r="509" spans="3:24">
      <c r="C509" s="49">
        <f t="shared" si="43"/>
        <v>1190</v>
      </c>
      <c r="D509" s="38" t="s">
        <v>309</v>
      </c>
      <c r="E509" s="51">
        <f t="shared" si="42"/>
        <v>60</v>
      </c>
      <c r="F509" s="39">
        <f t="shared" si="40"/>
        <v>72386</v>
      </c>
      <c r="G509" s="39" t="str">
        <f t="shared" si="41"/>
        <v>20171114</v>
      </c>
      <c r="H509" s="39">
        <v>0</v>
      </c>
      <c r="L509" s="39" t="s">
        <v>4</v>
      </c>
      <c r="M509" s="39">
        <v>2017</v>
      </c>
      <c r="N509" s="39">
        <v>11</v>
      </c>
      <c r="O509" s="39">
        <v>14</v>
      </c>
      <c r="P509" s="39">
        <v>20</v>
      </c>
      <c r="Q509" s="39">
        <v>6</v>
      </c>
      <c r="R509" s="39">
        <v>26</v>
      </c>
      <c r="S509" s="39">
        <v>255</v>
      </c>
      <c r="T509" s="39">
        <v>1</v>
      </c>
      <c r="U509" s="39" t="s">
        <v>1</v>
      </c>
      <c r="V509" s="39" t="s">
        <v>2</v>
      </c>
    </row>
    <row r="510" spans="3:24">
      <c r="C510" s="49">
        <f t="shared" si="43"/>
        <v>1190</v>
      </c>
      <c r="D510" s="38" t="s">
        <v>309</v>
      </c>
      <c r="E510" s="51">
        <f t="shared" si="42"/>
        <v>70</v>
      </c>
      <c r="F510" s="39">
        <f t="shared" si="40"/>
        <v>72386</v>
      </c>
      <c r="G510" s="39" t="str">
        <f t="shared" si="41"/>
        <v>20171114</v>
      </c>
      <c r="H510" s="39">
        <v>3</v>
      </c>
      <c r="L510" s="39" t="s">
        <v>0</v>
      </c>
      <c r="M510" s="39">
        <v>2017</v>
      </c>
      <c r="N510" s="39">
        <v>11</v>
      </c>
      <c r="O510" s="39">
        <v>14</v>
      </c>
      <c r="P510" s="39">
        <v>20</v>
      </c>
      <c r="Q510" s="39">
        <v>6</v>
      </c>
      <c r="R510" s="39">
        <v>26</v>
      </c>
      <c r="S510" s="39">
        <v>266</v>
      </c>
      <c r="T510" s="39">
        <v>1</v>
      </c>
      <c r="U510" s="39" t="s">
        <v>1</v>
      </c>
      <c r="V510" s="39" t="s">
        <v>2</v>
      </c>
    </row>
    <row r="511" spans="3:24">
      <c r="C511" s="49">
        <f t="shared" si="43"/>
        <v>1190</v>
      </c>
      <c r="D511" s="38" t="s">
        <v>309</v>
      </c>
      <c r="E511" s="51">
        <f t="shared" si="42"/>
        <v>80</v>
      </c>
      <c r="F511" s="39">
        <f t="shared" si="40"/>
        <v>72386</v>
      </c>
      <c r="G511" s="39" t="str">
        <f t="shared" si="41"/>
        <v>20171114</v>
      </c>
      <c r="H511" s="39">
        <v>79</v>
      </c>
      <c r="L511" s="39" t="s">
        <v>0</v>
      </c>
      <c r="M511" s="39">
        <v>2017</v>
      </c>
      <c r="N511" s="39">
        <v>11</v>
      </c>
      <c r="O511" s="39">
        <v>14</v>
      </c>
      <c r="P511" s="39">
        <v>20</v>
      </c>
      <c r="Q511" s="39">
        <v>6</v>
      </c>
      <c r="R511" s="39">
        <v>26</v>
      </c>
      <c r="S511" s="39">
        <v>279</v>
      </c>
      <c r="T511" s="39">
        <v>1</v>
      </c>
      <c r="U511" s="39" t="s">
        <v>1</v>
      </c>
      <c r="V511" s="39" t="s">
        <v>2</v>
      </c>
    </row>
    <row r="512" spans="3:24">
      <c r="C512" s="49">
        <f t="shared" si="43"/>
        <v>1190</v>
      </c>
      <c r="D512" s="38" t="s">
        <v>309</v>
      </c>
      <c r="E512" s="51">
        <f t="shared" si="42"/>
        <v>80</v>
      </c>
      <c r="F512" s="39">
        <f t="shared" si="40"/>
        <v>72386</v>
      </c>
      <c r="G512" s="39" t="str">
        <f t="shared" si="41"/>
        <v>20171114</v>
      </c>
      <c r="H512" s="39">
        <v>0</v>
      </c>
      <c r="L512" s="39" t="s">
        <v>4</v>
      </c>
      <c r="M512" s="39">
        <v>2017</v>
      </c>
      <c r="N512" s="39">
        <v>11</v>
      </c>
      <c r="O512" s="39">
        <v>14</v>
      </c>
      <c r="P512" s="39">
        <v>20</v>
      </c>
      <c r="Q512" s="39">
        <v>6</v>
      </c>
      <c r="R512" s="39">
        <v>26</v>
      </c>
      <c r="S512" s="39">
        <v>293</v>
      </c>
      <c r="T512" s="39">
        <v>1</v>
      </c>
      <c r="U512" s="39" t="s">
        <v>1</v>
      </c>
      <c r="V512" s="39" t="s">
        <v>2</v>
      </c>
    </row>
    <row r="513" spans="3:24">
      <c r="C513" s="49">
        <f t="shared" si="43"/>
        <v>1200</v>
      </c>
      <c r="D513" s="80" t="s">
        <v>310</v>
      </c>
      <c r="E513" s="51">
        <f t="shared" si="42"/>
        <v>10</v>
      </c>
      <c r="F513" s="53">
        <f t="shared" ref="F513:F576" si="44">R513+(Q513*60)+(P513*3600)</f>
        <v>72543</v>
      </c>
      <c r="G513" s="53" t="str">
        <f t="shared" ref="G513:G576" si="45">CONCATENATE(M513,N513,O513)</f>
        <v>20171114</v>
      </c>
      <c r="H513" s="53">
        <v>271</v>
      </c>
      <c r="I513" s="53"/>
      <c r="J513" s="53"/>
      <c r="K513" s="53"/>
      <c r="L513" s="53" t="s">
        <v>0</v>
      </c>
      <c r="M513" s="53">
        <v>2017</v>
      </c>
      <c r="N513" s="53">
        <v>11</v>
      </c>
      <c r="O513" s="53">
        <v>14</v>
      </c>
      <c r="P513" s="53">
        <v>20</v>
      </c>
      <c r="Q513" s="53">
        <v>9</v>
      </c>
      <c r="R513" s="53">
        <v>3</v>
      </c>
      <c r="S513" s="53">
        <v>757</v>
      </c>
      <c r="T513" s="53">
        <v>1</v>
      </c>
      <c r="U513" s="53" t="s">
        <v>1</v>
      </c>
      <c r="V513" s="53" t="s">
        <v>2</v>
      </c>
      <c r="W513" s="53"/>
      <c r="X513" s="54"/>
    </row>
    <row r="514" spans="3:24">
      <c r="C514" s="49">
        <f t="shared" si="43"/>
        <v>1210</v>
      </c>
      <c r="D514" s="80"/>
      <c r="E514" s="51">
        <f t="shared" ref="E514:E577" si="46">IF(C513=C514,IF(AND(L514&lt;&gt;"M",L514&lt;&gt;"m-up"),E513+10,E513),10)</f>
        <v>10</v>
      </c>
      <c r="F514" s="53">
        <f t="shared" si="44"/>
        <v>72829</v>
      </c>
      <c r="G514" s="53" t="str">
        <f t="shared" si="45"/>
        <v>20171114</v>
      </c>
      <c r="H514" s="53">
        <v>9</v>
      </c>
      <c r="I514" s="53"/>
      <c r="J514" s="53"/>
      <c r="K514" s="53"/>
      <c r="L514" s="53" t="s">
        <v>0</v>
      </c>
      <c r="M514" s="53">
        <v>2017</v>
      </c>
      <c r="N514" s="53">
        <v>11</v>
      </c>
      <c r="O514" s="53">
        <v>14</v>
      </c>
      <c r="P514" s="53">
        <v>20</v>
      </c>
      <c r="Q514" s="53">
        <v>13</v>
      </c>
      <c r="R514" s="53">
        <v>49</v>
      </c>
      <c r="S514" s="53">
        <v>490</v>
      </c>
      <c r="T514" s="53">
        <v>1</v>
      </c>
      <c r="U514" s="53" t="s">
        <v>1</v>
      </c>
      <c r="V514" s="53" t="s">
        <v>2</v>
      </c>
      <c r="W514" s="53"/>
      <c r="X514" s="54"/>
    </row>
    <row r="515" spans="3:24">
      <c r="C515" s="49">
        <f t="shared" si="43"/>
        <v>1210</v>
      </c>
      <c r="E515" s="51">
        <f t="shared" si="46"/>
        <v>20</v>
      </c>
      <c r="F515" s="39">
        <f t="shared" si="44"/>
        <v>72829</v>
      </c>
      <c r="G515" s="39" t="str">
        <f t="shared" si="45"/>
        <v>20171114</v>
      </c>
      <c r="H515" s="39">
        <v>7</v>
      </c>
      <c r="L515" s="39" t="s">
        <v>0</v>
      </c>
      <c r="M515" s="39">
        <v>2017</v>
      </c>
      <c r="N515" s="39">
        <v>11</v>
      </c>
      <c r="O515" s="39">
        <v>14</v>
      </c>
      <c r="P515" s="39">
        <v>20</v>
      </c>
      <c r="Q515" s="39">
        <v>13</v>
      </c>
      <c r="R515" s="39">
        <v>49</v>
      </c>
      <c r="S515" s="39">
        <v>535</v>
      </c>
      <c r="T515" s="39">
        <v>1</v>
      </c>
      <c r="U515" s="39" t="s">
        <v>1</v>
      </c>
      <c r="V515" s="39" t="s">
        <v>2</v>
      </c>
    </row>
    <row r="516" spans="3:24">
      <c r="C516" s="49">
        <f t="shared" si="43"/>
        <v>1210</v>
      </c>
      <c r="E516" s="51">
        <f t="shared" si="46"/>
        <v>30</v>
      </c>
      <c r="F516" s="39">
        <f t="shared" si="44"/>
        <v>72829</v>
      </c>
      <c r="G516" s="39" t="str">
        <f t="shared" si="45"/>
        <v>20171114</v>
      </c>
      <c r="H516" s="39">
        <v>6</v>
      </c>
      <c r="L516" s="39" t="s">
        <v>0</v>
      </c>
      <c r="M516" s="39">
        <v>2017</v>
      </c>
      <c r="N516" s="39">
        <v>11</v>
      </c>
      <c r="O516" s="39">
        <v>14</v>
      </c>
      <c r="P516" s="39">
        <v>20</v>
      </c>
      <c r="Q516" s="39">
        <v>13</v>
      </c>
      <c r="R516" s="39">
        <v>49</v>
      </c>
      <c r="S516" s="39">
        <v>568</v>
      </c>
      <c r="T516" s="39">
        <v>1</v>
      </c>
      <c r="U516" s="39" t="s">
        <v>1</v>
      </c>
      <c r="V516" s="39" t="s">
        <v>2</v>
      </c>
    </row>
    <row r="517" spans="3:24">
      <c r="C517" s="49">
        <f t="shared" si="43"/>
        <v>1210</v>
      </c>
      <c r="E517" s="51">
        <f t="shared" si="46"/>
        <v>40</v>
      </c>
      <c r="F517" s="39">
        <f t="shared" si="44"/>
        <v>72829</v>
      </c>
      <c r="G517" s="39" t="str">
        <f t="shared" si="45"/>
        <v>20171114</v>
      </c>
      <c r="H517" s="39">
        <v>3</v>
      </c>
      <c r="L517" s="39" t="s">
        <v>0</v>
      </c>
      <c r="M517" s="39">
        <v>2017</v>
      </c>
      <c r="N517" s="39">
        <v>11</v>
      </c>
      <c r="O517" s="39">
        <v>14</v>
      </c>
      <c r="P517" s="39">
        <v>20</v>
      </c>
      <c r="Q517" s="39">
        <v>13</v>
      </c>
      <c r="R517" s="39">
        <v>49</v>
      </c>
      <c r="S517" s="39">
        <v>590</v>
      </c>
      <c r="T517" s="39">
        <v>1</v>
      </c>
      <c r="U517" s="39" t="s">
        <v>1</v>
      </c>
      <c r="V517" s="39" t="s">
        <v>2</v>
      </c>
    </row>
    <row r="518" spans="3:24">
      <c r="C518" s="49">
        <f t="shared" si="43"/>
        <v>1210</v>
      </c>
      <c r="E518" s="51">
        <f t="shared" si="46"/>
        <v>50</v>
      </c>
      <c r="F518" s="39">
        <f t="shared" si="44"/>
        <v>72829</v>
      </c>
      <c r="G518" s="39" t="str">
        <f t="shared" si="45"/>
        <v>20171114</v>
      </c>
      <c r="H518" s="39">
        <v>3</v>
      </c>
      <c r="L518" s="39" t="s">
        <v>0</v>
      </c>
      <c r="M518" s="39">
        <v>2017</v>
      </c>
      <c r="N518" s="39">
        <v>11</v>
      </c>
      <c r="O518" s="39">
        <v>14</v>
      </c>
      <c r="P518" s="39">
        <v>20</v>
      </c>
      <c r="Q518" s="39">
        <v>13</v>
      </c>
      <c r="R518" s="39">
        <v>49</v>
      </c>
      <c r="S518" s="39">
        <v>596</v>
      </c>
      <c r="T518" s="39">
        <v>1</v>
      </c>
      <c r="U518" s="39" t="s">
        <v>1</v>
      </c>
      <c r="V518" s="39" t="s">
        <v>2</v>
      </c>
    </row>
    <row r="519" spans="3:24">
      <c r="C519" s="49">
        <f t="shared" si="43"/>
        <v>1210</v>
      </c>
      <c r="E519" s="51">
        <f t="shared" si="46"/>
        <v>60</v>
      </c>
      <c r="F519" s="39">
        <f t="shared" si="44"/>
        <v>72829</v>
      </c>
      <c r="G519" s="39" t="str">
        <f t="shared" si="45"/>
        <v>20171114</v>
      </c>
      <c r="H519" s="39">
        <v>6</v>
      </c>
      <c r="L519" s="39" t="s">
        <v>0</v>
      </c>
      <c r="M519" s="39">
        <v>2017</v>
      </c>
      <c r="N519" s="39">
        <v>11</v>
      </c>
      <c r="O519" s="39">
        <v>14</v>
      </c>
      <c r="P519" s="39">
        <v>20</v>
      </c>
      <c r="Q519" s="39">
        <v>13</v>
      </c>
      <c r="R519" s="39">
        <v>49</v>
      </c>
      <c r="S519" s="39">
        <v>649</v>
      </c>
      <c r="T519" s="39">
        <v>1</v>
      </c>
      <c r="U519" s="39" t="s">
        <v>1</v>
      </c>
      <c r="V519" s="39" t="s">
        <v>2</v>
      </c>
    </row>
    <row r="520" spans="3:24">
      <c r="C520" s="49">
        <f t="shared" si="43"/>
        <v>1210</v>
      </c>
      <c r="E520" s="51">
        <f t="shared" si="46"/>
        <v>70</v>
      </c>
      <c r="F520" s="39">
        <f t="shared" si="44"/>
        <v>72829</v>
      </c>
      <c r="G520" s="39" t="str">
        <f t="shared" si="45"/>
        <v>20171114</v>
      </c>
      <c r="H520" s="39">
        <v>8</v>
      </c>
      <c r="L520" s="39" t="s">
        <v>0</v>
      </c>
      <c r="M520" s="39">
        <v>2017</v>
      </c>
      <c r="N520" s="39">
        <v>11</v>
      </c>
      <c r="O520" s="39">
        <v>14</v>
      </c>
      <c r="P520" s="39">
        <v>20</v>
      </c>
      <c r="Q520" s="39">
        <v>13</v>
      </c>
      <c r="R520" s="39">
        <v>49</v>
      </c>
      <c r="S520" s="39">
        <v>693</v>
      </c>
      <c r="T520" s="39">
        <v>1</v>
      </c>
      <c r="U520" s="39" t="s">
        <v>1</v>
      </c>
      <c r="V520" s="39" t="s">
        <v>2</v>
      </c>
    </row>
    <row r="521" spans="3:24">
      <c r="C521" s="49">
        <f t="shared" si="43"/>
        <v>1210</v>
      </c>
      <c r="E521" s="51">
        <f t="shared" si="46"/>
        <v>80</v>
      </c>
      <c r="F521" s="39">
        <f t="shared" si="44"/>
        <v>72829</v>
      </c>
      <c r="G521" s="39" t="str">
        <f t="shared" si="45"/>
        <v>20171114</v>
      </c>
      <c r="H521" s="39">
        <v>4</v>
      </c>
      <c r="L521" s="39" t="s">
        <v>0</v>
      </c>
      <c r="M521" s="39">
        <v>2017</v>
      </c>
      <c r="N521" s="39">
        <v>11</v>
      </c>
      <c r="O521" s="39">
        <v>14</v>
      </c>
      <c r="P521" s="39">
        <v>20</v>
      </c>
      <c r="Q521" s="39">
        <v>13</v>
      </c>
      <c r="R521" s="39">
        <v>49</v>
      </c>
      <c r="S521" s="39">
        <v>723</v>
      </c>
      <c r="T521" s="39">
        <v>1</v>
      </c>
      <c r="U521" s="39" t="s">
        <v>1</v>
      </c>
      <c r="V521" s="39" t="s">
        <v>2</v>
      </c>
    </row>
    <row r="522" spans="3:24">
      <c r="C522" s="49">
        <f t="shared" ref="C522:C585" si="47">IF(F522=F521,C521,IF(F522=(F521+10),C521,(C521+10)))</f>
        <v>1210</v>
      </c>
      <c r="E522" s="51">
        <f t="shared" si="46"/>
        <v>90</v>
      </c>
      <c r="F522" s="39">
        <f t="shared" si="44"/>
        <v>72829</v>
      </c>
      <c r="G522" s="39" t="str">
        <f t="shared" si="45"/>
        <v>20171114</v>
      </c>
      <c r="H522" s="39">
        <v>16</v>
      </c>
      <c r="L522" s="39" t="s">
        <v>0</v>
      </c>
      <c r="M522" s="39">
        <v>2017</v>
      </c>
      <c r="N522" s="39">
        <v>11</v>
      </c>
      <c r="O522" s="39">
        <v>14</v>
      </c>
      <c r="P522" s="39">
        <v>20</v>
      </c>
      <c r="Q522" s="39">
        <v>13</v>
      </c>
      <c r="R522" s="39">
        <v>49</v>
      </c>
      <c r="S522" s="39">
        <v>808</v>
      </c>
      <c r="T522" s="39">
        <v>1</v>
      </c>
      <c r="U522" s="39" t="s">
        <v>1</v>
      </c>
      <c r="V522" s="39" t="s">
        <v>2</v>
      </c>
    </row>
    <row r="523" spans="3:24">
      <c r="C523" s="49">
        <f t="shared" si="47"/>
        <v>1210</v>
      </c>
      <c r="E523" s="51">
        <f t="shared" si="46"/>
        <v>90</v>
      </c>
      <c r="F523" s="39">
        <f t="shared" si="44"/>
        <v>72829</v>
      </c>
      <c r="G523" s="39" t="str">
        <f t="shared" si="45"/>
        <v>20171114</v>
      </c>
      <c r="H523" s="39">
        <v>0</v>
      </c>
      <c r="L523" s="39" t="s">
        <v>4</v>
      </c>
      <c r="M523" s="39">
        <v>2017</v>
      </c>
      <c r="N523" s="39">
        <v>11</v>
      </c>
      <c r="O523" s="39">
        <v>14</v>
      </c>
      <c r="P523" s="39">
        <v>20</v>
      </c>
      <c r="Q523" s="39">
        <v>13</v>
      </c>
      <c r="R523" s="39">
        <v>49</v>
      </c>
      <c r="S523" s="39">
        <v>810</v>
      </c>
      <c r="T523" s="39">
        <v>1</v>
      </c>
      <c r="U523" s="39" t="s">
        <v>1</v>
      </c>
      <c r="V523" s="39" t="s">
        <v>2</v>
      </c>
    </row>
    <row r="524" spans="3:24">
      <c r="C524" s="49">
        <f t="shared" si="47"/>
        <v>1210</v>
      </c>
      <c r="E524" s="51">
        <f t="shared" si="46"/>
        <v>100</v>
      </c>
      <c r="F524" s="39">
        <f t="shared" si="44"/>
        <v>72829</v>
      </c>
      <c r="G524" s="39" t="str">
        <f t="shared" si="45"/>
        <v>20171114</v>
      </c>
      <c r="H524" s="39">
        <v>3</v>
      </c>
      <c r="L524" s="39" t="s">
        <v>0</v>
      </c>
      <c r="M524" s="39">
        <v>2017</v>
      </c>
      <c r="N524" s="39">
        <v>11</v>
      </c>
      <c r="O524" s="39">
        <v>14</v>
      </c>
      <c r="P524" s="39">
        <v>20</v>
      </c>
      <c r="Q524" s="39">
        <v>13</v>
      </c>
      <c r="R524" s="39">
        <v>49</v>
      </c>
      <c r="S524" s="39">
        <v>839</v>
      </c>
      <c r="T524" s="39">
        <v>1</v>
      </c>
      <c r="U524" s="39" t="s">
        <v>1</v>
      </c>
      <c r="V524" s="39" t="s">
        <v>2</v>
      </c>
    </row>
    <row r="525" spans="3:24">
      <c r="C525" s="49">
        <f t="shared" si="47"/>
        <v>1210</v>
      </c>
      <c r="E525" s="51">
        <f t="shared" si="46"/>
        <v>110</v>
      </c>
      <c r="F525" s="39">
        <f t="shared" si="44"/>
        <v>72829</v>
      </c>
      <c r="G525" s="39" t="str">
        <f t="shared" si="45"/>
        <v>20171114</v>
      </c>
      <c r="H525" s="39">
        <v>4</v>
      </c>
      <c r="L525" s="39" t="s">
        <v>0</v>
      </c>
      <c r="M525" s="39">
        <v>2017</v>
      </c>
      <c r="N525" s="39">
        <v>11</v>
      </c>
      <c r="O525" s="39">
        <v>14</v>
      </c>
      <c r="P525" s="39">
        <v>20</v>
      </c>
      <c r="Q525" s="39">
        <v>13</v>
      </c>
      <c r="R525" s="39">
        <v>49</v>
      </c>
      <c r="S525" s="39">
        <v>876</v>
      </c>
      <c r="T525" s="39">
        <v>1</v>
      </c>
      <c r="U525" s="39" t="s">
        <v>1</v>
      </c>
      <c r="V525" s="39" t="s">
        <v>2</v>
      </c>
    </row>
    <row r="526" spans="3:24">
      <c r="C526" s="49">
        <f t="shared" si="47"/>
        <v>1210</v>
      </c>
      <c r="E526" s="51">
        <f t="shared" si="46"/>
        <v>120</v>
      </c>
      <c r="F526" s="39">
        <f t="shared" si="44"/>
        <v>72829</v>
      </c>
      <c r="G526" s="39" t="str">
        <f t="shared" si="45"/>
        <v>20171114</v>
      </c>
      <c r="H526" s="39">
        <v>3</v>
      </c>
      <c r="L526" s="39" t="s">
        <v>0</v>
      </c>
      <c r="M526" s="39">
        <v>2017</v>
      </c>
      <c r="N526" s="39">
        <v>11</v>
      </c>
      <c r="O526" s="39">
        <v>14</v>
      </c>
      <c r="P526" s="39">
        <v>20</v>
      </c>
      <c r="Q526" s="39">
        <v>13</v>
      </c>
      <c r="R526" s="39">
        <v>49</v>
      </c>
      <c r="S526" s="39">
        <v>882</v>
      </c>
      <c r="T526" s="39">
        <v>1</v>
      </c>
      <c r="U526" s="39" t="s">
        <v>1</v>
      </c>
      <c r="V526" s="39" t="s">
        <v>2</v>
      </c>
    </row>
    <row r="527" spans="3:24">
      <c r="C527" s="49">
        <f t="shared" si="47"/>
        <v>1210</v>
      </c>
      <c r="E527" s="51">
        <f t="shared" si="46"/>
        <v>130</v>
      </c>
      <c r="F527" s="39">
        <f t="shared" si="44"/>
        <v>72829</v>
      </c>
      <c r="G527" s="39" t="str">
        <f t="shared" si="45"/>
        <v>20171114</v>
      </c>
      <c r="H527" s="39">
        <v>34</v>
      </c>
      <c r="L527" s="39" t="s">
        <v>0</v>
      </c>
      <c r="M527" s="39">
        <v>2017</v>
      </c>
      <c r="N527" s="39">
        <v>11</v>
      </c>
      <c r="O527" s="39">
        <v>14</v>
      </c>
      <c r="P527" s="39">
        <v>20</v>
      </c>
      <c r="Q527" s="39">
        <v>13</v>
      </c>
      <c r="R527" s="39">
        <v>49</v>
      </c>
      <c r="S527" s="39">
        <v>906</v>
      </c>
      <c r="T527" s="39">
        <v>1</v>
      </c>
      <c r="U527" s="39" t="s">
        <v>1</v>
      </c>
      <c r="V527" s="39" t="s">
        <v>2</v>
      </c>
    </row>
    <row r="528" spans="3:24">
      <c r="C528" s="49">
        <f t="shared" si="47"/>
        <v>1210</v>
      </c>
      <c r="E528" s="51">
        <f t="shared" si="46"/>
        <v>130</v>
      </c>
      <c r="F528" s="39">
        <f t="shared" si="44"/>
        <v>72829</v>
      </c>
      <c r="G528" s="39" t="str">
        <f t="shared" si="45"/>
        <v>20171114</v>
      </c>
      <c r="H528" s="39">
        <v>0</v>
      </c>
      <c r="L528" s="39" t="s">
        <v>4</v>
      </c>
      <c r="M528" s="39">
        <v>2017</v>
      </c>
      <c r="N528" s="39">
        <v>11</v>
      </c>
      <c r="O528" s="39">
        <v>14</v>
      </c>
      <c r="P528" s="39">
        <v>20</v>
      </c>
      <c r="Q528" s="39">
        <v>13</v>
      </c>
      <c r="R528" s="39">
        <v>49</v>
      </c>
      <c r="S528" s="39">
        <v>908</v>
      </c>
      <c r="T528" s="39">
        <v>1</v>
      </c>
      <c r="U528" s="39" t="s">
        <v>1</v>
      </c>
      <c r="V528" s="39" t="s">
        <v>2</v>
      </c>
    </row>
    <row r="529" spans="3:24">
      <c r="C529" s="49">
        <f t="shared" si="47"/>
        <v>1210</v>
      </c>
      <c r="E529" s="51">
        <f t="shared" si="46"/>
        <v>130</v>
      </c>
      <c r="F529" s="39">
        <f t="shared" si="44"/>
        <v>72829</v>
      </c>
      <c r="G529" s="39" t="str">
        <f t="shared" si="45"/>
        <v>20171114</v>
      </c>
      <c r="H529" s="39">
        <v>0</v>
      </c>
      <c r="L529" s="39" t="s">
        <v>4</v>
      </c>
      <c r="M529" s="39">
        <v>2017</v>
      </c>
      <c r="N529" s="39">
        <v>11</v>
      </c>
      <c r="O529" s="39">
        <v>14</v>
      </c>
      <c r="P529" s="39">
        <v>20</v>
      </c>
      <c r="Q529" s="39">
        <v>13</v>
      </c>
      <c r="R529" s="39">
        <v>49</v>
      </c>
      <c r="S529" s="39">
        <v>925</v>
      </c>
      <c r="T529" s="39">
        <v>1</v>
      </c>
      <c r="U529" s="39" t="s">
        <v>1</v>
      </c>
      <c r="V529" s="39" t="s">
        <v>2</v>
      </c>
    </row>
    <row r="530" spans="3:24">
      <c r="C530" s="49">
        <f t="shared" si="47"/>
        <v>1210</v>
      </c>
      <c r="E530" s="51">
        <f t="shared" si="46"/>
        <v>140</v>
      </c>
      <c r="F530" s="39">
        <f t="shared" si="44"/>
        <v>72829</v>
      </c>
      <c r="G530" s="39" t="str">
        <f t="shared" si="45"/>
        <v>20171114</v>
      </c>
      <c r="H530" s="39">
        <v>9</v>
      </c>
      <c r="L530" s="39" t="s">
        <v>0</v>
      </c>
      <c r="M530" s="39">
        <v>2017</v>
      </c>
      <c r="N530" s="39">
        <v>11</v>
      </c>
      <c r="O530" s="39">
        <v>14</v>
      </c>
      <c r="P530" s="39">
        <v>20</v>
      </c>
      <c r="Q530" s="39">
        <v>13</v>
      </c>
      <c r="R530" s="39">
        <v>49</v>
      </c>
      <c r="S530" s="39">
        <v>991</v>
      </c>
      <c r="T530" s="39">
        <v>1</v>
      </c>
      <c r="U530" s="39" t="s">
        <v>1</v>
      </c>
      <c r="V530" s="39" t="s">
        <v>2</v>
      </c>
    </row>
    <row r="531" spans="3:24">
      <c r="C531" s="49">
        <f t="shared" si="47"/>
        <v>1220</v>
      </c>
      <c r="E531" s="51">
        <f t="shared" si="46"/>
        <v>10</v>
      </c>
      <c r="F531" s="39">
        <f t="shared" si="44"/>
        <v>72830</v>
      </c>
      <c r="G531" s="39" t="str">
        <f t="shared" si="45"/>
        <v>20171114</v>
      </c>
      <c r="H531" s="39">
        <v>137</v>
      </c>
      <c r="L531" s="39" t="s">
        <v>0</v>
      </c>
      <c r="M531" s="39">
        <v>2017</v>
      </c>
      <c r="N531" s="39">
        <v>11</v>
      </c>
      <c r="O531" s="39">
        <v>14</v>
      </c>
      <c r="P531" s="39">
        <v>20</v>
      </c>
      <c r="Q531" s="39">
        <v>13</v>
      </c>
      <c r="R531" s="39">
        <v>50</v>
      </c>
      <c r="S531" s="39">
        <v>37</v>
      </c>
      <c r="T531" s="39">
        <v>1</v>
      </c>
      <c r="U531" s="39" t="s">
        <v>1</v>
      </c>
      <c r="V531" s="39" t="s">
        <v>2</v>
      </c>
    </row>
    <row r="532" spans="3:24">
      <c r="C532" s="49">
        <f t="shared" si="47"/>
        <v>1220</v>
      </c>
      <c r="E532" s="51">
        <f t="shared" si="46"/>
        <v>10</v>
      </c>
      <c r="F532" s="39">
        <f t="shared" si="44"/>
        <v>72830</v>
      </c>
      <c r="G532" s="39" t="str">
        <f t="shared" si="45"/>
        <v>20171114</v>
      </c>
      <c r="H532" s="39">
        <v>0</v>
      </c>
      <c r="L532" s="39" t="s">
        <v>4</v>
      </c>
      <c r="M532" s="39">
        <v>2017</v>
      </c>
      <c r="N532" s="39">
        <v>11</v>
      </c>
      <c r="O532" s="39">
        <v>14</v>
      </c>
      <c r="P532" s="39">
        <v>20</v>
      </c>
      <c r="Q532" s="39">
        <v>13</v>
      </c>
      <c r="R532" s="39">
        <v>50</v>
      </c>
      <c r="S532" s="39">
        <v>45</v>
      </c>
      <c r="T532" s="39">
        <v>1</v>
      </c>
      <c r="U532" s="39" t="s">
        <v>1</v>
      </c>
      <c r="V532" s="39" t="s">
        <v>2</v>
      </c>
    </row>
    <row r="533" spans="3:24">
      <c r="C533" s="49">
        <f t="shared" si="47"/>
        <v>1220</v>
      </c>
      <c r="E533" s="51">
        <f t="shared" si="46"/>
        <v>20</v>
      </c>
      <c r="F533" s="39">
        <f t="shared" si="44"/>
        <v>72830</v>
      </c>
      <c r="G533" s="39" t="str">
        <f t="shared" si="45"/>
        <v>20171114</v>
      </c>
      <c r="H533" s="39">
        <v>132</v>
      </c>
      <c r="L533" s="39" t="s">
        <v>0</v>
      </c>
      <c r="M533" s="39">
        <v>2017</v>
      </c>
      <c r="N533" s="39">
        <v>11</v>
      </c>
      <c r="O533" s="39">
        <v>14</v>
      </c>
      <c r="P533" s="39">
        <v>20</v>
      </c>
      <c r="Q533" s="39">
        <v>13</v>
      </c>
      <c r="R533" s="39">
        <v>50</v>
      </c>
      <c r="S533" s="39">
        <v>184</v>
      </c>
      <c r="T533" s="39">
        <v>1</v>
      </c>
      <c r="U533" s="39" t="s">
        <v>1</v>
      </c>
      <c r="V533" s="39" t="s">
        <v>2</v>
      </c>
    </row>
    <row r="534" spans="3:24">
      <c r="C534" s="49">
        <f t="shared" si="47"/>
        <v>1220</v>
      </c>
      <c r="E534" s="51">
        <f t="shared" si="46"/>
        <v>20</v>
      </c>
      <c r="F534" s="39">
        <f t="shared" si="44"/>
        <v>72830</v>
      </c>
      <c r="G534" s="39" t="str">
        <f t="shared" si="45"/>
        <v>20171114</v>
      </c>
      <c r="H534" s="39">
        <v>0</v>
      </c>
      <c r="L534" s="39" t="s">
        <v>4</v>
      </c>
      <c r="M534" s="39">
        <v>2017</v>
      </c>
      <c r="N534" s="39">
        <v>11</v>
      </c>
      <c r="O534" s="39">
        <v>14</v>
      </c>
      <c r="P534" s="39">
        <v>20</v>
      </c>
      <c r="Q534" s="39">
        <v>13</v>
      </c>
      <c r="R534" s="39">
        <v>50</v>
      </c>
      <c r="S534" s="39">
        <v>186</v>
      </c>
      <c r="T534" s="39">
        <v>1</v>
      </c>
      <c r="U534" s="39" t="s">
        <v>1</v>
      </c>
      <c r="V534" s="39" t="s">
        <v>2</v>
      </c>
    </row>
    <row r="535" spans="3:24">
      <c r="C535" s="49">
        <f t="shared" si="47"/>
        <v>1220</v>
      </c>
      <c r="E535" s="51">
        <f t="shared" si="46"/>
        <v>20</v>
      </c>
      <c r="F535" s="39">
        <f t="shared" si="44"/>
        <v>72830</v>
      </c>
      <c r="G535" s="39" t="str">
        <f t="shared" si="45"/>
        <v>20171114</v>
      </c>
      <c r="H535" s="39">
        <v>0</v>
      </c>
      <c r="L535" s="39" t="s">
        <v>4</v>
      </c>
      <c r="M535" s="39">
        <v>2017</v>
      </c>
      <c r="N535" s="39">
        <v>11</v>
      </c>
      <c r="O535" s="39">
        <v>14</v>
      </c>
      <c r="P535" s="39">
        <v>20</v>
      </c>
      <c r="Q535" s="39">
        <v>13</v>
      </c>
      <c r="R535" s="39">
        <v>50</v>
      </c>
      <c r="S535" s="39">
        <v>188</v>
      </c>
      <c r="T535" s="39">
        <v>1</v>
      </c>
      <c r="U535" s="39" t="s">
        <v>1</v>
      </c>
      <c r="V535" s="39" t="s">
        <v>2</v>
      </c>
    </row>
    <row r="536" spans="3:24">
      <c r="C536" s="49">
        <f t="shared" si="47"/>
        <v>1220</v>
      </c>
      <c r="E536" s="51">
        <f t="shared" si="46"/>
        <v>20</v>
      </c>
      <c r="F536" s="39">
        <f t="shared" si="44"/>
        <v>72830</v>
      </c>
      <c r="G536" s="39" t="str">
        <f t="shared" si="45"/>
        <v>20171114</v>
      </c>
      <c r="H536" s="39">
        <v>0</v>
      </c>
      <c r="L536" s="39" t="s">
        <v>4</v>
      </c>
      <c r="M536" s="39">
        <v>2017</v>
      </c>
      <c r="N536" s="39">
        <v>11</v>
      </c>
      <c r="O536" s="39">
        <v>14</v>
      </c>
      <c r="P536" s="39">
        <v>20</v>
      </c>
      <c r="Q536" s="39">
        <v>13</v>
      </c>
      <c r="R536" s="39">
        <v>50</v>
      </c>
      <c r="S536" s="39">
        <v>192</v>
      </c>
      <c r="T536" s="39">
        <v>1</v>
      </c>
      <c r="U536" s="39" t="s">
        <v>1</v>
      </c>
      <c r="V536" s="39" t="s">
        <v>2</v>
      </c>
    </row>
    <row r="537" spans="3:24">
      <c r="C537" s="49">
        <f t="shared" si="47"/>
        <v>1220</v>
      </c>
      <c r="E537" s="51">
        <f t="shared" si="46"/>
        <v>30</v>
      </c>
      <c r="F537" s="39">
        <f t="shared" si="44"/>
        <v>72830</v>
      </c>
      <c r="G537" s="39" t="str">
        <f t="shared" si="45"/>
        <v>20171114</v>
      </c>
      <c r="H537" s="39">
        <v>40</v>
      </c>
      <c r="L537" s="39" t="s">
        <v>0</v>
      </c>
      <c r="M537" s="39">
        <v>2017</v>
      </c>
      <c r="N537" s="39">
        <v>11</v>
      </c>
      <c r="O537" s="39">
        <v>14</v>
      </c>
      <c r="P537" s="39">
        <v>20</v>
      </c>
      <c r="Q537" s="39">
        <v>13</v>
      </c>
      <c r="R537" s="39">
        <v>50</v>
      </c>
      <c r="S537" s="39">
        <v>343</v>
      </c>
      <c r="T537" s="39">
        <v>1</v>
      </c>
      <c r="U537" s="39" t="s">
        <v>1</v>
      </c>
      <c r="V537" s="39" t="s">
        <v>2</v>
      </c>
    </row>
    <row r="538" spans="3:24">
      <c r="C538" s="49">
        <f t="shared" si="47"/>
        <v>1220</v>
      </c>
      <c r="E538" s="51">
        <f t="shared" si="46"/>
        <v>40</v>
      </c>
      <c r="F538" s="39">
        <f t="shared" si="44"/>
        <v>72830</v>
      </c>
      <c r="G538" s="39" t="str">
        <f t="shared" si="45"/>
        <v>20171114</v>
      </c>
      <c r="H538" s="39">
        <v>59</v>
      </c>
      <c r="L538" s="39" t="s">
        <v>0</v>
      </c>
      <c r="M538" s="39">
        <v>2017</v>
      </c>
      <c r="N538" s="39">
        <v>11</v>
      </c>
      <c r="O538" s="39">
        <v>14</v>
      </c>
      <c r="P538" s="39">
        <v>20</v>
      </c>
      <c r="Q538" s="39">
        <v>13</v>
      </c>
      <c r="R538" s="39">
        <v>50</v>
      </c>
      <c r="S538" s="39">
        <v>478</v>
      </c>
      <c r="T538" s="39">
        <v>1</v>
      </c>
      <c r="U538" s="39" t="s">
        <v>1</v>
      </c>
      <c r="V538" s="39" t="s">
        <v>2</v>
      </c>
    </row>
    <row r="539" spans="3:24">
      <c r="C539" s="49">
        <f t="shared" si="47"/>
        <v>1230</v>
      </c>
      <c r="D539" s="80" t="s">
        <v>311</v>
      </c>
      <c r="E539" s="51">
        <f t="shared" si="46"/>
        <v>10</v>
      </c>
      <c r="F539" s="53">
        <f t="shared" si="44"/>
        <v>72920</v>
      </c>
      <c r="G539" s="53" t="str">
        <f t="shared" si="45"/>
        <v>20171114</v>
      </c>
      <c r="H539" s="53">
        <v>0</v>
      </c>
      <c r="I539" s="53"/>
      <c r="J539" s="53"/>
      <c r="K539" s="53"/>
      <c r="L539" s="53" t="s">
        <v>16</v>
      </c>
      <c r="M539" s="53">
        <v>2017</v>
      </c>
      <c r="N539" s="53">
        <v>11</v>
      </c>
      <c r="O539" s="53">
        <v>14</v>
      </c>
      <c r="P539" s="53">
        <v>20</v>
      </c>
      <c r="Q539" s="53">
        <v>15</v>
      </c>
      <c r="R539" s="53">
        <v>20</v>
      </c>
      <c r="S539" s="53">
        <v>271</v>
      </c>
      <c r="T539" s="53"/>
      <c r="U539" s="53" t="s">
        <v>1</v>
      </c>
      <c r="V539" s="53" t="s">
        <v>2</v>
      </c>
      <c r="W539" s="53"/>
      <c r="X539" s="54" t="s">
        <v>50</v>
      </c>
    </row>
    <row r="540" spans="3:24">
      <c r="C540" s="49">
        <f t="shared" si="47"/>
        <v>1230</v>
      </c>
      <c r="D540" s="38" t="s">
        <v>311</v>
      </c>
      <c r="E540" s="51">
        <f t="shared" si="46"/>
        <v>20</v>
      </c>
      <c r="F540" s="39">
        <f t="shared" si="44"/>
        <v>72920</v>
      </c>
      <c r="G540" s="39" t="str">
        <f t="shared" si="45"/>
        <v>20171114</v>
      </c>
      <c r="H540" s="39">
        <v>10</v>
      </c>
      <c r="L540" s="39" t="s">
        <v>0</v>
      </c>
      <c r="M540" s="39">
        <v>2017</v>
      </c>
      <c r="N540" s="39">
        <v>11</v>
      </c>
      <c r="O540" s="39">
        <v>14</v>
      </c>
      <c r="P540" s="39">
        <v>20</v>
      </c>
      <c r="Q540" s="39">
        <v>15</v>
      </c>
      <c r="R540" s="39">
        <v>20</v>
      </c>
      <c r="S540" s="39">
        <v>418</v>
      </c>
      <c r="T540" s="39">
        <v>1</v>
      </c>
      <c r="U540" s="39" t="s">
        <v>1</v>
      </c>
      <c r="V540" s="39" t="s">
        <v>2</v>
      </c>
    </row>
    <row r="541" spans="3:24">
      <c r="C541" s="49">
        <f t="shared" si="47"/>
        <v>1230</v>
      </c>
      <c r="D541" s="38" t="s">
        <v>311</v>
      </c>
      <c r="E541" s="51">
        <f t="shared" si="46"/>
        <v>30</v>
      </c>
      <c r="F541" s="39">
        <f t="shared" si="44"/>
        <v>72920</v>
      </c>
      <c r="G541" s="39" t="str">
        <f t="shared" si="45"/>
        <v>20171114</v>
      </c>
      <c r="H541" s="39">
        <v>356</v>
      </c>
      <c r="L541" s="39" t="s">
        <v>0</v>
      </c>
      <c r="M541" s="39">
        <v>2017</v>
      </c>
      <c r="N541" s="39">
        <v>11</v>
      </c>
      <c r="O541" s="39">
        <v>14</v>
      </c>
      <c r="P541" s="39">
        <v>20</v>
      </c>
      <c r="Q541" s="39">
        <v>15</v>
      </c>
      <c r="R541" s="39">
        <v>20</v>
      </c>
      <c r="S541" s="39">
        <v>494</v>
      </c>
      <c r="T541" s="39">
        <v>2</v>
      </c>
      <c r="U541" s="39" t="s">
        <v>1</v>
      </c>
      <c r="V541" s="39" t="s">
        <v>2</v>
      </c>
    </row>
    <row r="542" spans="3:24">
      <c r="C542" s="49">
        <f t="shared" si="47"/>
        <v>1230</v>
      </c>
      <c r="D542" s="38" t="s">
        <v>311</v>
      </c>
      <c r="E542" s="51">
        <f t="shared" si="46"/>
        <v>30</v>
      </c>
      <c r="F542" s="39">
        <f t="shared" si="44"/>
        <v>72920</v>
      </c>
      <c r="G542" s="39" t="str">
        <f t="shared" si="45"/>
        <v>20171114</v>
      </c>
      <c r="H542" s="39">
        <v>0</v>
      </c>
      <c r="L542" s="39" t="s">
        <v>4</v>
      </c>
      <c r="M542" s="39">
        <v>2017</v>
      </c>
      <c r="N542" s="39">
        <v>11</v>
      </c>
      <c r="O542" s="39">
        <v>14</v>
      </c>
      <c r="P542" s="39">
        <v>20</v>
      </c>
      <c r="Q542" s="39">
        <v>15</v>
      </c>
      <c r="R542" s="39">
        <v>20</v>
      </c>
      <c r="S542" s="39">
        <v>511</v>
      </c>
      <c r="T542" s="39">
        <v>2</v>
      </c>
      <c r="U542" s="39" t="s">
        <v>1</v>
      </c>
      <c r="V542" s="39" t="s">
        <v>2</v>
      </c>
    </row>
    <row r="543" spans="3:24">
      <c r="C543" s="49">
        <f t="shared" si="47"/>
        <v>1230</v>
      </c>
      <c r="D543" s="38" t="s">
        <v>311</v>
      </c>
      <c r="E543" s="51">
        <f t="shared" si="46"/>
        <v>30</v>
      </c>
      <c r="F543" s="39">
        <f t="shared" si="44"/>
        <v>72920</v>
      </c>
      <c r="G543" s="39" t="str">
        <f t="shared" si="45"/>
        <v>20171114</v>
      </c>
      <c r="H543" s="39">
        <v>0</v>
      </c>
      <c r="L543" s="39" t="s">
        <v>4</v>
      </c>
      <c r="M543" s="39">
        <v>2017</v>
      </c>
      <c r="N543" s="39">
        <v>11</v>
      </c>
      <c r="O543" s="39">
        <v>14</v>
      </c>
      <c r="P543" s="39">
        <v>20</v>
      </c>
      <c r="Q543" s="39">
        <v>15</v>
      </c>
      <c r="R543" s="39">
        <v>20</v>
      </c>
      <c r="S543" s="39">
        <v>829</v>
      </c>
      <c r="T543" s="39">
        <v>2</v>
      </c>
      <c r="U543" s="39" t="s">
        <v>1</v>
      </c>
      <c r="V543" s="39" t="s">
        <v>2</v>
      </c>
    </row>
    <row r="544" spans="3:24">
      <c r="C544" s="49">
        <f t="shared" si="47"/>
        <v>1240</v>
      </c>
      <c r="D544" s="80" t="s">
        <v>312</v>
      </c>
      <c r="E544" s="51">
        <f t="shared" si="46"/>
        <v>10</v>
      </c>
      <c r="F544" s="53">
        <f t="shared" si="44"/>
        <v>72949</v>
      </c>
      <c r="G544" s="53" t="str">
        <f t="shared" si="45"/>
        <v>20171114</v>
      </c>
      <c r="H544" s="53">
        <v>11</v>
      </c>
      <c r="I544" s="53"/>
      <c r="J544" s="53"/>
      <c r="K544" s="53"/>
      <c r="L544" s="53" t="s">
        <v>0</v>
      </c>
      <c r="M544" s="53">
        <v>2017</v>
      </c>
      <c r="N544" s="53">
        <v>11</v>
      </c>
      <c r="O544" s="53">
        <v>14</v>
      </c>
      <c r="P544" s="53">
        <v>20</v>
      </c>
      <c r="Q544" s="53">
        <v>15</v>
      </c>
      <c r="R544" s="53">
        <v>49</v>
      </c>
      <c r="S544" s="53">
        <v>604</v>
      </c>
      <c r="T544" s="53">
        <v>1</v>
      </c>
      <c r="U544" s="53" t="s">
        <v>1</v>
      </c>
      <c r="V544" s="53" t="s">
        <v>2</v>
      </c>
      <c r="W544" s="53"/>
      <c r="X544" s="54"/>
    </row>
    <row r="545" spans="3:24">
      <c r="C545" s="49">
        <f t="shared" si="47"/>
        <v>1240</v>
      </c>
      <c r="D545" s="38" t="s">
        <v>312</v>
      </c>
      <c r="E545" s="51">
        <f t="shared" si="46"/>
        <v>20</v>
      </c>
      <c r="F545" s="39">
        <f t="shared" si="44"/>
        <v>72949</v>
      </c>
      <c r="G545" s="39" t="str">
        <f t="shared" si="45"/>
        <v>20171114</v>
      </c>
      <c r="H545" s="39">
        <v>10</v>
      </c>
      <c r="L545" s="39" t="s">
        <v>0</v>
      </c>
      <c r="M545" s="39">
        <v>2017</v>
      </c>
      <c r="N545" s="39">
        <v>11</v>
      </c>
      <c r="O545" s="39">
        <v>14</v>
      </c>
      <c r="P545" s="39">
        <v>20</v>
      </c>
      <c r="Q545" s="39">
        <v>15</v>
      </c>
      <c r="R545" s="39">
        <v>49</v>
      </c>
      <c r="S545" s="39">
        <v>656</v>
      </c>
      <c r="T545" s="39">
        <v>1</v>
      </c>
      <c r="U545" s="39" t="s">
        <v>1</v>
      </c>
      <c r="V545" s="39" t="s">
        <v>2</v>
      </c>
    </row>
    <row r="546" spans="3:24">
      <c r="C546" s="49">
        <f t="shared" si="47"/>
        <v>1240</v>
      </c>
      <c r="D546" s="38" t="s">
        <v>312</v>
      </c>
      <c r="E546" s="51">
        <f t="shared" si="46"/>
        <v>30</v>
      </c>
      <c r="F546" s="39">
        <f t="shared" si="44"/>
        <v>72949</v>
      </c>
      <c r="G546" s="39" t="str">
        <f t="shared" si="45"/>
        <v>20171114</v>
      </c>
      <c r="H546" s="39">
        <v>16</v>
      </c>
      <c r="L546" s="39" t="s">
        <v>0</v>
      </c>
      <c r="M546" s="39">
        <v>2017</v>
      </c>
      <c r="N546" s="39">
        <v>11</v>
      </c>
      <c r="O546" s="39">
        <v>14</v>
      </c>
      <c r="P546" s="39">
        <v>20</v>
      </c>
      <c r="Q546" s="39">
        <v>15</v>
      </c>
      <c r="R546" s="39">
        <v>49</v>
      </c>
      <c r="S546" s="39">
        <v>717</v>
      </c>
      <c r="T546" s="39">
        <v>1</v>
      </c>
      <c r="U546" s="39" t="s">
        <v>1</v>
      </c>
      <c r="V546" s="39" t="s">
        <v>2</v>
      </c>
    </row>
    <row r="547" spans="3:24">
      <c r="C547" s="49">
        <f t="shared" si="47"/>
        <v>1240</v>
      </c>
      <c r="D547" s="38" t="s">
        <v>312</v>
      </c>
      <c r="E547" s="51">
        <f t="shared" si="46"/>
        <v>40</v>
      </c>
      <c r="F547" s="39">
        <f t="shared" si="44"/>
        <v>72949</v>
      </c>
      <c r="G547" s="39" t="str">
        <f t="shared" si="45"/>
        <v>20171114</v>
      </c>
      <c r="H547" s="39">
        <v>198</v>
      </c>
      <c r="L547" s="39" t="s">
        <v>0</v>
      </c>
      <c r="M547" s="39">
        <v>2017</v>
      </c>
      <c r="N547" s="39">
        <v>11</v>
      </c>
      <c r="O547" s="39">
        <v>14</v>
      </c>
      <c r="P547" s="39">
        <v>20</v>
      </c>
      <c r="Q547" s="39">
        <v>15</v>
      </c>
      <c r="R547" s="39">
        <v>49</v>
      </c>
      <c r="S547" s="39">
        <v>784</v>
      </c>
      <c r="T547" s="39">
        <v>1</v>
      </c>
      <c r="U547" s="39" t="s">
        <v>1</v>
      </c>
      <c r="V547" s="39" t="s">
        <v>2</v>
      </c>
    </row>
    <row r="548" spans="3:24">
      <c r="C548" s="49">
        <f t="shared" si="47"/>
        <v>1240</v>
      </c>
      <c r="D548" s="38" t="s">
        <v>312</v>
      </c>
      <c r="E548" s="51">
        <f t="shared" si="46"/>
        <v>40</v>
      </c>
      <c r="F548" s="39">
        <f t="shared" si="44"/>
        <v>72949</v>
      </c>
      <c r="G548" s="39" t="str">
        <f t="shared" si="45"/>
        <v>20171114</v>
      </c>
      <c r="L548" s="39" t="s">
        <v>4</v>
      </c>
      <c r="M548" s="39">
        <v>2017</v>
      </c>
      <c r="N548" s="39">
        <v>11</v>
      </c>
      <c r="O548" s="39">
        <v>14</v>
      </c>
      <c r="P548" s="39">
        <v>20</v>
      </c>
      <c r="Q548" s="39">
        <v>15</v>
      </c>
      <c r="R548" s="39">
        <v>49</v>
      </c>
      <c r="S548" s="39">
        <v>789</v>
      </c>
      <c r="T548" s="39">
        <v>1</v>
      </c>
      <c r="U548" s="39" t="s">
        <v>1</v>
      </c>
      <c r="V548" s="39" t="s">
        <v>2</v>
      </c>
      <c r="X548" s="40" t="s">
        <v>4</v>
      </c>
    </row>
    <row r="549" spans="3:24">
      <c r="C549" s="49">
        <f t="shared" si="47"/>
        <v>1240</v>
      </c>
      <c r="D549" s="38" t="s">
        <v>312</v>
      </c>
      <c r="E549" s="51">
        <f t="shared" si="46"/>
        <v>50</v>
      </c>
      <c r="F549" s="39">
        <f t="shared" si="44"/>
        <v>72949</v>
      </c>
      <c r="G549" s="39" t="str">
        <f t="shared" si="45"/>
        <v>20171114</v>
      </c>
      <c r="H549" s="39">
        <v>13</v>
      </c>
      <c r="L549" s="39" t="s">
        <v>0</v>
      </c>
      <c r="M549" s="39">
        <v>2017</v>
      </c>
      <c r="N549" s="39">
        <v>11</v>
      </c>
      <c r="O549" s="39">
        <v>14</v>
      </c>
      <c r="P549" s="39">
        <v>20</v>
      </c>
      <c r="Q549" s="39">
        <v>15</v>
      </c>
      <c r="R549" s="39">
        <v>49</v>
      </c>
      <c r="S549" s="39">
        <v>998</v>
      </c>
      <c r="T549" s="39">
        <v>1</v>
      </c>
      <c r="U549" s="39" t="s">
        <v>1</v>
      </c>
      <c r="V549" s="39" t="s">
        <v>2</v>
      </c>
    </row>
    <row r="550" spans="3:24">
      <c r="C550" s="49">
        <f t="shared" si="47"/>
        <v>1250</v>
      </c>
      <c r="D550" s="38" t="s">
        <v>312</v>
      </c>
      <c r="E550" s="51">
        <f t="shared" si="46"/>
        <v>10</v>
      </c>
      <c r="F550" s="39">
        <f t="shared" si="44"/>
        <v>72950</v>
      </c>
      <c r="G550" s="39" t="str">
        <f t="shared" si="45"/>
        <v>20171114</v>
      </c>
      <c r="H550" s="39">
        <v>24</v>
      </c>
      <c r="L550" s="39" t="s">
        <v>0</v>
      </c>
      <c r="M550" s="39">
        <v>2017</v>
      </c>
      <c r="N550" s="39">
        <v>11</v>
      </c>
      <c r="O550" s="39">
        <v>14</v>
      </c>
      <c r="P550" s="39">
        <v>20</v>
      </c>
      <c r="Q550" s="39">
        <v>15</v>
      </c>
      <c r="R550" s="39">
        <v>50</v>
      </c>
      <c r="S550" s="39">
        <v>91</v>
      </c>
      <c r="T550" s="39">
        <v>1</v>
      </c>
      <c r="U550" s="39" t="s">
        <v>1</v>
      </c>
      <c r="V550" s="39" t="s">
        <v>2</v>
      </c>
    </row>
    <row r="551" spans="3:24">
      <c r="C551" s="49">
        <f t="shared" si="47"/>
        <v>1260</v>
      </c>
      <c r="D551" s="80" t="s">
        <v>313</v>
      </c>
      <c r="E551" s="51">
        <f t="shared" si="46"/>
        <v>10</v>
      </c>
      <c r="F551" s="53">
        <f t="shared" si="44"/>
        <v>73066</v>
      </c>
      <c r="G551" s="53" t="str">
        <f t="shared" si="45"/>
        <v>20171114</v>
      </c>
      <c r="H551" s="53">
        <v>6</v>
      </c>
      <c r="I551" s="53"/>
      <c r="J551" s="53"/>
      <c r="K551" s="53"/>
      <c r="L551" s="53" t="s">
        <v>0</v>
      </c>
      <c r="M551" s="53">
        <v>2017</v>
      </c>
      <c r="N551" s="53">
        <v>11</v>
      </c>
      <c r="O551" s="53">
        <v>14</v>
      </c>
      <c r="P551" s="53">
        <v>20</v>
      </c>
      <c r="Q551" s="53">
        <v>17</v>
      </c>
      <c r="R551" s="53">
        <v>46</v>
      </c>
      <c r="S551" s="53">
        <v>232</v>
      </c>
      <c r="T551" s="53">
        <v>1</v>
      </c>
      <c r="U551" s="53" t="s">
        <v>1</v>
      </c>
      <c r="V551" s="53" t="s">
        <v>2</v>
      </c>
      <c r="W551" s="53"/>
      <c r="X551" s="54"/>
    </row>
    <row r="552" spans="3:24">
      <c r="C552" s="49">
        <f t="shared" si="47"/>
        <v>1260</v>
      </c>
      <c r="D552" s="38" t="s">
        <v>313</v>
      </c>
      <c r="E552" s="51">
        <f t="shared" si="46"/>
        <v>20</v>
      </c>
      <c r="F552" s="39">
        <f t="shared" si="44"/>
        <v>73066</v>
      </c>
      <c r="G552" s="39" t="str">
        <f t="shared" si="45"/>
        <v>20171114</v>
      </c>
      <c r="H552" s="39">
        <v>8</v>
      </c>
      <c r="L552" s="39" t="s">
        <v>0</v>
      </c>
      <c r="M552" s="39">
        <v>2017</v>
      </c>
      <c r="N552" s="39">
        <v>11</v>
      </c>
      <c r="O552" s="39">
        <v>14</v>
      </c>
      <c r="P552" s="39">
        <v>20</v>
      </c>
      <c r="Q552" s="39">
        <v>17</v>
      </c>
      <c r="R552" s="39">
        <v>46</v>
      </c>
      <c r="S552" s="39">
        <v>287</v>
      </c>
      <c r="T552" s="39">
        <v>1</v>
      </c>
      <c r="U552" s="39" t="s">
        <v>1</v>
      </c>
      <c r="V552" s="39" t="s">
        <v>2</v>
      </c>
    </row>
    <row r="553" spans="3:24">
      <c r="C553" s="49">
        <f t="shared" si="47"/>
        <v>1260</v>
      </c>
      <c r="D553" s="38" t="s">
        <v>313</v>
      </c>
      <c r="E553" s="51">
        <f t="shared" si="46"/>
        <v>30</v>
      </c>
      <c r="F553" s="39">
        <f t="shared" si="44"/>
        <v>73066</v>
      </c>
      <c r="G553" s="39" t="str">
        <f t="shared" si="45"/>
        <v>20171114</v>
      </c>
      <c r="H553" s="39">
        <v>7</v>
      </c>
      <c r="L553" s="39" t="s">
        <v>0</v>
      </c>
      <c r="M553" s="39">
        <v>2017</v>
      </c>
      <c r="N553" s="39">
        <v>11</v>
      </c>
      <c r="O553" s="39">
        <v>14</v>
      </c>
      <c r="P553" s="39">
        <v>20</v>
      </c>
      <c r="Q553" s="39">
        <v>17</v>
      </c>
      <c r="R553" s="39">
        <v>46</v>
      </c>
      <c r="S553" s="39">
        <v>393</v>
      </c>
      <c r="T553" s="39">
        <v>1</v>
      </c>
      <c r="U553" s="39" t="s">
        <v>1</v>
      </c>
      <c r="V553" s="39" t="s">
        <v>2</v>
      </c>
    </row>
    <row r="554" spans="3:24">
      <c r="C554" s="49">
        <f t="shared" si="47"/>
        <v>1260</v>
      </c>
      <c r="D554" s="38" t="s">
        <v>313</v>
      </c>
      <c r="E554" s="51">
        <f t="shared" si="46"/>
        <v>40</v>
      </c>
      <c r="F554" s="39">
        <f t="shared" si="44"/>
        <v>73066</v>
      </c>
      <c r="G554" s="39" t="str">
        <f t="shared" si="45"/>
        <v>20171114</v>
      </c>
      <c r="H554" s="39">
        <v>1</v>
      </c>
      <c r="L554" s="39" t="s">
        <v>0</v>
      </c>
      <c r="M554" s="39">
        <v>2017</v>
      </c>
      <c r="N554" s="39">
        <v>11</v>
      </c>
      <c r="O554" s="39">
        <v>14</v>
      </c>
      <c r="P554" s="39">
        <v>20</v>
      </c>
      <c r="Q554" s="39">
        <v>17</v>
      </c>
      <c r="R554" s="39">
        <v>46</v>
      </c>
      <c r="S554" s="39">
        <v>435</v>
      </c>
      <c r="T554" s="39">
        <v>1</v>
      </c>
      <c r="U554" s="39" t="s">
        <v>1</v>
      </c>
      <c r="V554" s="39" t="s">
        <v>2</v>
      </c>
    </row>
    <row r="555" spans="3:24">
      <c r="C555" s="49">
        <f t="shared" si="47"/>
        <v>1260</v>
      </c>
      <c r="D555" s="38" t="s">
        <v>313</v>
      </c>
      <c r="E555" s="51">
        <f t="shared" si="46"/>
        <v>50</v>
      </c>
      <c r="F555" s="39">
        <f t="shared" si="44"/>
        <v>73066</v>
      </c>
      <c r="G555" s="39" t="str">
        <f t="shared" si="45"/>
        <v>20171114</v>
      </c>
      <c r="H555" s="39">
        <v>1</v>
      </c>
      <c r="L555" s="39" t="s">
        <v>0</v>
      </c>
      <c r="M555" s="39">
        <v>2017</v>
      </c>
      <c r="N555" s="39">
        <v>11</v>
      </c>
      <c r="O555" s="39">
        <v>14</v>
      </c>
      <c r="P555" s="39">
        <v>20</v>
      </c>
      <c r="Q555" s="39">
        <v>17</v>
      </c>
      <c r="R555" s="39">
        <v>46</v>
      </c>
      <c r="S555" s="39">
        <v>452</v>
      </c>
      <c r="T555" s="39">
        <v>1</v>
      </c>
      <c r="U555" s="39" t="s">
        <v>1</v>
      </c>
      <c r="V555" s="39" t="s">
        <v>43</v>
      </c>
    </row>
    <row r="556" spans="3:24">
      <c r="C556" s="49">
        <f t="shared" si="47"/>
        <v>1270</v>
      </c>
      <c r="D556" s="80" t="s">
        <v>314</v>
      </c>
      <c r="E556" s="51">
        <f t="shared" si="46"/>
        <v>10</v>
      </c>
      <c r="F556" s="53">
        <f t="shared" si="44"/>
        <v>73123</v>
      </c>
      <c r="G556" s="53" t="str">
        <f t="shared" si="45"/>
        <v>20171114</v>
      </c>
      <c r="H556" s="53">
        <v>8</v>
      </c>
      <c r="I556" s="53"/>
      <c r="J556" s="53"/>
      <c r="K556" s="53"/>
      <c r="L556" s="53" t="s">
        <v>0</v>
      </c>
      <c r="M556" s="53">
        <v>2017</v>
      </c>
      <c r="N556" s="53">
        <v>11</v>
      </c>
      <c r="O556" s="53">
        <v>14</v>
      </c>
      <c r="P556" s="53">
        <v>20</v>
      </c>
      <c r="Q556" s="53">
        <v>18</v>
      </c>
      <c r="R556" s="53">
        <v>43</v>
      </c>
      <c r="S556" s="53">
        <v>642</v>
      </c>
      <c r="T556" s="53">
        <v>1</v>
      </c>
      <c r="U556" s="53" t="s">
        <v>1</v>
      </c>
      <c r="V556" s="53" t="s">
        <v>2</v>
      </c>
      <c r="W556" s="53"/>
      <c r="X556" s="54"/>
    </row>
    <row r="557" spans="3:24">
      <c r="C557" s="49">
        <f t="shared" si="47"/>
        <v>1270</v>
      </c>
      <c r="D557" s="38" t="s">
        <v>314</v>
      </c>
      <c r="E557" s="51">
        <f t="shared" si="46"/>
        <v>20</v>
      </c>
      <c r="F557" s="39">
        <f t="shared" si="44"/>
        <v>73123</v>
      </c>
      <c r="G557" s="39" t="str">
        <f t="shared" si="45"/>
        <v>20171114</v>
      </c>
      <c r="H557" s="39">
        <v>0</v>
      </c>
      <c r="L557" s="39" t="s">
        <v>16</v>
      </c>
      <c r="M557" s="39">
        <v>2017</v>
      </c>
      <c r="N557" s="39">
        <v>11</v>
      </c>
      <c r="O557" s="39">
        <v>14</v>
      </c>
      <c r="P557" s="39">
        <v>20</v>
      </c>
      <c r="Q557" s="39">
        <v>18</v>
      </c>
      <c r="R557" s="39">
        <v>43</v>
      </c>
      <c r="S557" s="39">
        <v>670</v>
      </c>
      <c r="T557" s="89">
        <v>1</v>
      </c>
      <c r="U557" s="39" t="s">
        <v>1</v>
      </c>
      <c r="V557" s="39" t="s">
        <v>2</v>
      </c>
    </row>
    <row r="558" spans="3:24">
      <c r="C558" s="49">
        <f t="shared" si="47"/>
        <v>1270</v>
      </c>
      <c r="D558" s="38" t="s">
        <v>314</v>
      </c>
      <c r="E558" s="51">
        <f t="shared" si="46"/>
        <v>30</v>
      </c>
      <c r="F558" s="39">
        <f t="shared" si="44"/>
        <v>73123</v>
      </c>
      <c r="G558" s="39" t="str">
        <f t="shared" si="45"/>
        <v>20171114</v>
      </c>
      <c r="H558" s="39">
        <v>0</v>
      </c>
      <c r="L558" s="39" t="s">
        <v>16</v>
      </c>
      <c r="M558" s="39">
        <v>2017</v>
      </c>
      <c r="N558" s="39">
        <v>11</v>
      </c>
      <c r="O558" s="39">
        <v>14</v>
      </c>
      <c r="P558" s="39">
        <v>20</v>
      </c>
      <c r="Q558" s="39">
        <v>18</v>
      </c>
      <c r="R558" s="39">
        <v>43</v>
      </c>
      <c r="S558" s="39">
        <v>703</v>
      </c>
      <c r="T558" s="89">
        <v>1</v>
      </c>
      <c r="U558" s="39" t="s">
        <v>1</v>
      </c>
      <c r="V558" s="39" t="s">
        <v>2</v>
      </c>
    </row>
    <row r="559" spans="3:24">
      <c r="C559" s="49">
        <f t="shared" si="47"/>
        <v>1270</v>
      </c>
      <c r="D559" s="38" t="s">
        <v>314</v>
      </c>
      <c r="E559" s="51">
        <f t="shared" si="46"/>
        <v>40</v>
      </c>
      <c r="F559" s="39">
        <f t="shared" si="44"/>
        <v>73123</v>
      </c>
      <c r="G559" s="39" t="str">
        <f t="shared" si="45"/>
        <v>20171114</v>
      </c>
      <c r="H559" s="39">
        <v>9</v>
      </c>
      <c r="L559" s="39" t="s">
        <v>0</v>
      </c>
      <c r="M559" s="39">
        <v>2017</v>
      </c>
      <c r="N559" s="39">
        <v>11</v>
      </c>
      <c r="O559" s="39">
        <v>14</v>
      </c>
      <c r="P559" s="39">
        <v>20</v>
      </c>
      <c r="Q559" s="39">
        <v>18</v>
      </c>
      <c r="R559" s="39">
        <v>43</v>
      </c>
      <c r="S559" s="39">
        <v>741</v>
      </c>
      <c r="T559" s="39">
        <v>1</v>
      </c>
      <c r="U559" s="39" t="s">
        <v>1</v>
      </c>
      <c r="V559" s="39" t="s">
        <v>2</v>
      </c>
    </row>
    <row r="560" spans="3:24">
      <c r="C560" s="49">
        <f t="shared" si="47"/>
        <v>1270</v>
      </c>
      <c r="D560" s="38" t="s">
        <v>314</v>
      </c>
      <c r="E560" s="51">
        <f t="shared" si="46"/>
        <v>50</v>
      </c>
      <c r="F560" s="79">
        <f t="shared" si="44"/>
        <v>73123</v>
      </c>
      <c r="G560" s="83" t="str">
        <f t="shared" si="45"/>
        <v>20171114</v>
      </c>
      <c r="H560" s="83">
        <v>4</v>
      </c>
      <c r="I560" s="83"/>
      <c r="J560" s="83"/>
      <c r="K560" s="83"/>
      <c r="L560" s="83" t="s">
        <v>0</v>
      </c>
      <c r="M560" s="83">
        <v>2017</v>
      </c>
      <c r="N560" s="83">
        <v>11</v>
      </c>
      <c r="O560" s="83">
        <v>14</v>
      </c>
      <c r="P560" s="83">
        <v>20</v>
      </c>
      <c r="Q560" s="83">
        <v>18</v>
      </c>
      <c r="R560" s="83">
        <v>43</v>
      </c>
      <c r="S560" s="83">
        <v>770</v>
      </c>
      <c r="T560" s="83">
        <v>1</v>
      </c>
      <c r="U560" s="83" t="s">
        <v>1</v>
      </c>
      <c r="V560" s="83" t="s">
        <v>2</v>
      </c>
      <c r="W560" s="83"/>
    </row>
    <row r="561" spans="3:24">
      <c r="C561" s="49">
        <f t="shared" si="47"/>
        <v>1270</v>
      </c>
      <c r="D561" s="38" t="s">
        <v>314</v>
      </c>
      <c r="E561" s="51">
        <f t="shared" si="46"/>
        <v>60</v>
      </c>
      <c r="F561" s="39">
        <f t="shared" si="44"/>
        <v>73123</v>
      </c>
      <c r="G561" s="39" t="str">
        <f t="shared" si="45"/>
        <v>20171114</v>
      </c>
      <c r="H561" s="39">
        <v>12</v>
      </c>
      <c r="L561" s="39" t="s">
        <v>0</v>
      </c>
      <c r="M561" s="39">
        <v>2017</v>
      </c>
      <c r="N561" s="39">
        <v>11</v>
      </c>
      <c r="O561" s="39">
        <v>14</v>
      </c>
      <c r="P561" s="39">
        <v>20</v>
      </c>
      <c r="Q561" s="39">
        <v>18</v>
      </c>
      <c r="R561" s="39">
        <v>43</v>
      </c>
      <c r="S561" s="39">
        <v>788</v>
      </c>
      <c r="T561" s="39">
        <v>1</v>
      </c>
      <c r="U561" s="39" t="s">
        <v>1</v>
      </c>
      <c r="V561" s="39" t="s">
        <v>2</v>
      </c>
    </row>
    <row r="562" spans="3:24">
      <c r="C562" s="49">
        <f t="shared" si="47"/>
        <v>1270</v>
      </c>
      <c r="D562" s="38" t="s">
        <v>314</v>
      </c>
      <c r="E562" s="51">
        <f t="shared" si="46"/>
        <v>60</v>
      </c>
      <c r="F562" s="39">
        <f t="shared" si="44"/>
        <v>73123</v>
      </c>
      <c r="G562" s="39" t="str">
        <f t="shared" si="45"/>
        <v>20171114</v>
      </c>
      <c r="H562" s="39">
        <v>0</v>
      </c>
      <c r="L562" s="39" t="s">
        <v>4</v>
      </c>
      <c r="M562" s="39">
        <v>2017</v>
      </c>
      <c r="N562" s="39">
        <v>11</v>
      </c>
      <c r="O562" s="39">
        <v>14</v>
      </c>
      <c r="P562" s="39">
        <v>20</v>
      </c>
      <c r="Q562" s="39">
        <v>18</v>
      </c>
      <c r="R562" s="39">
        <v>43</v>
      </c>
      <c r="S562" s="39">
        <v>791</v>
      </c>
      <c r="T562" s="39">
        <v>1</v>
      </c>
      <c r="U562" s="39" t="s">
        <v>1</v>
      </c>
      <c r="V562" s="39" t="s">
        <v>2</v>
      </c>
    </row>
    <row r="563" spans="3:24">
      <c r="C563" s="49">
        <f t="shared" si="47"/>
        <v>1270</v>
      </c>
      <c r="D563" s="38" t="s">
        <v>314</v>
      </c>
      <c r="E563" s="51">
        <f t="shared" si="46"/>
        <v>70</v>
      </c>
      <c r="F563" s="39">
        <f t="shared" si="44"/>
        <v>73123</v>
      </c>
      <c r="G563" s="39" t="str">
        <f t="shared" si="45"/>
        <v>20171114</v>
      </c>
      <c r="H563" s="39">
        <v>0</v>
      </c>
      <c r="L563" s="39" t="s">
        <v>16</v>
      </c>
      <c r="M563" s="39">
        <v>2017</v>
      </c>
      <c r="N563" s="39">
        <v>11</v>
      </c>
      <c r="O563" s="39">
        <v>14</v>
      </c>
      <c r="P563" s="39">
        <v>20</v>
      </c>
      <c r="Q563" s="39">
        <v>18</v>
      </c>
      <c r="R563" s="39">
        <v>43</v>
      </c>
      <c r="S563" s="39">
        <v>801</v>
      </c>
      <c r="U563" s="39" t="s">
        <v>1</v>
      </c>
      <c r="V563" s="39" t="s">
        <v>2</v>
      </c>
    </row>
    <row r="564" spans="3:24">
      <c r="C564" s="49">
        <f t="shared" si="47"/>
        <v>1270</v>
      </c>
      <c r="D564" s="38" t="s">
        <v>314</v>
      </c>
      <c r="E564" s="51">
        <f t="shared" si="46"/>
        <v>80</v>
      </c>
      <c r="F564" s="39">
        <f t="shared" si="44"/>
        <v>73123</v>
      </c>
      <c r="G564" s="39" t="str">
        <f t="shared" si="45"/>
        <v>20171114</v>
      </c>
      <c r="H564" s="39">
        <v>6</v>
      </c>
      <c r="L564" s="39" t="s">
        <v>0</v>
      </c>
      <c r="M564" s="39">
        <v>2017</v>
      </c>
      <c r="N564" s="39">
        <v>11</v>
      </c>
      <c r="O564" s="39">
        <v>14</v>
      </c>
      <c r="P564" s="39">
        <v>20</v>
      </c>
      <c r="Q564" s="39">
        <v>18</v>
      </c>
      <c r="R564" s="39">
        <v>43</v>
      </c>
      <c r="S564" s="39">
        <v>840</v>
      </c>
      <c r="T564" s="39">
        <v>1</v>
      </c>
      <c r="U564" s="39" t="s">
        <v>1</v>
      </c>
      <c r="V564" s="39" t="s">
        <v>2</v>
      </c>
    </row>
    <row r="565" spans="3:24">
      <c r="C565" s="49">
        <f t="shared" si="47"/>
        <v>1270</v>
      </c>
      <c r="D565" s="38" t="s">
        <v>314</v>
      </c>
      <c r="E565" s="51">
        <f t="shared" si="46"/>
        <v>90</v>
      </c>
      <c r="F565" s="39">
        <f t="shared" si="44"/>
        <v>73123</v>
      </c>
      <c r="G565" s="39" t="str">
        <f t="shared" si="45"/>
        <v>20171114</v>
      </c>
      <c r="H565" s="39">
        <v>5</v>
      </c>
      <c r="L565" s="39" t="s">
        <v>0</v>
      </c>
      <c r="M565" s="39">
        <v>2017</v>
      </c>
      <c r="N565" s="39">
        <v>11</v>
      </c>
      <c r="O565" s="39">
        <v>14</v>
      </c>
      <c r="P565" s="39">
        <v>20</v>
      </c>
      <c r="Q565" s="39">
        <v>18</v>
      </c>
      <c r="R565" s="39">
        <v>43</v>
      </c>
      <c r="S565" s="39">
        <v>895</v>
      </c>
      <c r="T565" s="39">
        <v>1</v>
      </c>
      <c r="U565" s="39" t="s">
        <v>1</v>
      </c>
      <c r="V565" s="39" t="s">
        <v>2</v>
      </c>
    </row>
    <row r="566" spans="3:24">
      <c r="C566" s="49">
        <f t="shared" si="47"/>
        <v>1270</v>
      </c>
      <c r="D566" s="38" t="s">
        <v>314</v>
      </c>
      <c r="E566" s="51">
        <f t="shared" si="46"/>
        <v>100</v>
      </c>
      <c r="F566" s="39">
        <f t="shared" si="44"/>
        <v>73123</v>
      </c>
      <c r="G566" s="39" t="str">
        <f t="shared" si="45"/>
        <v>20171114</v>
      </c>
      <c r="H566" s="39">
        <v>266</v>
      </c>
      <c r="L566" s="39" t="s">
        <v>0</v>
      </c>
      <c r="M566" s="39">
        <v>2017</v>
      </c>
      <c r="N566" s="39">
        <v>11</v>
      </c>
      <c r="O566" s="39">
        <v>14</v>
      </c>
      <c r="P566" s="39">
        <v>20</v>
      </c>
      <c r="Q566" s="39">
        <v>18</v>
      </c>
      <c r="R566" s="39">
        <v>43</v>
      </c>
      <c r="S566" s="39">
        <v>924</v>
      </c>
      <c r="T566" s="39">
        <v>1</v>
      </c>
      <c r="U566" s="39" t="s">
        <v>1</v>
      </c>
      <c r="V566" s="39" t="s">
        <v>2</v>
      </c>
    </row>
    <row r="567" spans="3:24">
      <c r="C567" s="49">
        <f t="shared" si="47"/>
        <v>1280</v>
      </c>
      <c r="D567" s="80" t="s">
        <v>315</v>
      </c>
      <c r="E567" s="51">
        <f t="shared" si="46"/>
        <v>10</v>
      </c>
      <c r="F567" s="53">
        <f t="shared" si="44"/>
        <v>73147</v>
      </c>
      <c r="G567" s="53" t="str">
        <f t="shared" si="45"/>
        <v>20171114</v>
      </c>
      <c r="H567" s="53">
        <v>5</v>
      </c>
      <c r="I567" s="53"/>
      <c r="J567" s="53"/>
      <c r="K567" s="53"/>
      <c r="L567" s="53" t="s">
        <v>0</v>
      </c>
      <c r="M567" s="53">
        <v>2017</v>
      </c>
      <c r="N567" s="53">
        <v>11</v>
      </c>
      <c r="O567" s="53">
        <v>14</v>
      </c>
      <c r="P567" s="53">
        <v>20</v>
      </c>
      <c r="Q567" s="53">
        <v>19</v>
      </c>
      <c r="R567" s="53">
        <v>7</v>
      </c>
      <c r="S567" s="53">
        <v>203</v>
      </c>
      <c r="T567" s="53">
        <v>1</v>
      </c>
      <c r="U567" s="53" t="s">
        <v>1</v>
      </c>
      <c r="V567" s="53" t="s">
        <v>2</v>
      </c>
      <c r="W567" s="53"/>
      <c r="X567" s="54"/>
    </row>
    <row r="568" spans="3:24">
      <c r="C568" s="49">
        <f t="shared" si="47"/>
        <v>1280</v>
      </c>
      <c r="D568" s="38" t="s">
        <v>315</v>
      </c>
      <c r="E568" s="51">
        <f t="shared" si="46"/>
        <v>20</v>
      </c>
      <c r="F568" s="39">
        <f t="shared" si="44"/>
        <v>73147</v>
      </c>
      <c r="G568" s="39" t="str">
        <f t="shared" si="45"/>
        <v>20171114</v>
      </c>
      <c r="H568" s="39">
        <v>0</v>
      </c>
      <c r="L568" s="39" t="s">
        <v>16</v>
      </c>
      <c r="M568" s="39">
        <v>2017</v>
      </c>
      <c r="N568" s="39">
        <v>11</v>
      </c>
      <c r="O568" s="39">
        <v>14</v>
      </c>
      <c r="P568" s="39">
        <v>20</v>
      </c>
      <c r="Q568" s="39">
        <v>19</v>
      </c>
      <c r="R568" s="39">
        <v>7</v>
      </c>
      <c r="S568" s="39">
        <v>220</v>
      </c>
      <c r="U568" s="39" t="s">
        <v>1</v>
      </c>
      <c r="V568" s="39" t="s">
        <v>2</v>
      </c>
    </row>
    <row r="569" spans="3:24">
      <c r="C569" s="49">
        <f t="shared" si="47"/>
        <v>1280</v>
      </c>
      <c r="D569" s="38" t="s">
        <v>315</v>
      </c>
      <c r="E569" s="51">
        <f t="shared" si="46"/>
        <v>30</v>
      </c>
      <c r="F569" s="39">
        <f t="shared" si="44"/>
        <v>73147</v>
      </c>
      <c r="G569" s="39" t="str">
        <f t="shared" si="45"/>
        <v>20171114</v>
      </c>
      <c r="H569" s="39">
        <v>2</v>
      </c>
      <c r="L569" s="39" t="s">
        <v>0</v>
      </c>
      <c r="M569" s="39">
        <v>2017</v>
      </c>
      <c r="N569" s="39">
        <v>11</v>
      </c>
      <c r="O569" s="39">
        <v>14</v>
      </c>
      <c r="P569" s="39">
        <v>20</v>
      </c>
      <c r="Q569" s="39">
        <v>19</v>
      </c>
      <c r="R569" s="39">
        <v>7</v>
      </c>
      <c r="S569" s="39">
        <v>225</v>
      </c>
      <c r="T569" s="39">
        <v>1</v>
      </c>
      <c r="U569" s="39" t="s">
        <v>1</v>
      </c>
      <c r="V569" s="39" t="s">
        <v>2</v>
      </c>
    </row>
    <row r="570" spans="3:24">
      <c r="C570" s="49">
        <f t="shared" si="47"/>
        <v>1280</v>
      </c>
      <c r="D570" s="38" t="s">
        <v>315</v>
      </c>
      <c r="E570" s="51">
        <f t="shared" si="46"/>
        <v>40</v>
      </c>
      <c r="F570" s="39">
        <f t="shared" si="44"/>
        <v>73147</v>
      </c>
      <c r="G570" s="39" t="str">
        <f t="shared" si="45"/>
        <v>20171114</v>
      </c>
      <c r="H570" s="39">
        <v>0</v>
      </c>
      <c r="L570" s="39" t="s">
        <v>16</v>
      </c>
      <c r="M570" s="39">
        <v>2017</v>
      </c>
      <c r="N570" s="39">
        <v>11</v>
      </c>
      <c r="O570" s="39">
        <v>14</v>
      </c>
      <c r="P570" s="39">
        <v>20</v>
      </c>
      <c r="Q570" s="39">
        <v>19</v>
      </c>
      <c r="R570" s="39">
        <v>7</v>
      </c>
      <c r="S570" s="39">
        <v>228</v>
      </c>
      <c r="U570" s="39" t="s">
        <v>1</v>
      </c>
      <c r="V570" s="39" t="s">
        <v>2</v>
      </c>
    </row>
    <row r="571" spans="3:24">
      <c r="C571" s="49">
        <f t="shared" si="47"/>
        <v>1280</v>
      </c>
      <c r="D571" s="38" t="s">
        <v>315</v>
      </c>
      <c r="E571" s="51">
        <f t="shared" si="46"/>
        <v>50</v>
      </c>
      <c r="F571" s="39">
        <f t="shared" si="44"/>
        <v>73147</v>
      </c>
      <c r="G571" s="39" t="str">
        <f t="shared" si="45"/>
        <v>20171114</v>
      </c>
      <c r="H571" s="39">
        <v>4</v>
      </c>
      <c r="L571" s="39" t="s">
        <v>0</v>
      </c>
      <c r="M571" s="39">
        <v>2017</v>
      </c>
      <c r="N571" s="39">
        <v>11</v>
      </c>
      <c r="O571" s="39">
        <v>14</v>
      </c>
      <c r="P571" s="39">
        <v>20</v>
      </c>
      <c r="Q571" s="39">
        <v>19</v>
      </c>
      <c r="R571" s="39">
        <v>7</v>
      </c>
      <c r="S571" s="39">
        <v>303</v>
      </c>
      <c r="T571" s="39">
        <v>1</v>
      </c>
      <c r="U571" s="39" t="s">
        <v>1</v>
      </c>
      <c r="V571" s="39" t="s">
        <v>2</v>
      </c>
    </row>
    <row r="572" spans="3:24">
      <c r="C572" s="49">
        <f t="shared" si="47"/>
        <v>1280</v>
      </c>
      <c r="D572" s="38" t="s">
        <v>315</v>
      </c>
      <c r="E572" s="51">
        <f t="shared" si="46"/>
        <v>60</v>
      </c>
      <c r="F572" s="39">
        <f t="shared" si="44"/>
        <v>73147</v>
      </c>
      <c r="G572" s="39" t="str">
        <f t="shared" si="45"/>
        <v>20171114</v>
      </c>
      <c r="H572" s="39">
        <v>6</v>
      </c>
      <c r="L572" s="39" t="s">
        <v>0</v>
      </c>
      <c r="M572" s="39">
        <v>2017</v>
      </c>
      <c r="N572" s="39">
        <v>11</v>
      </c>
      <c r="O572" s="39">
        <v>14</v>
      </c>
      <c r="P572" s="39">
        <v>20</v>
      </c>
      <c r="Q572" s="39">
        <v>19</v>
      </c>
      <c r="R572" s="39">
        <v>7</v>
      </c>
      <c r="S572" s="39">
        <v>321</v>
      </c>
      <c r="T572" s="39">
        <v>1</v>
      </c>
      <c r="U572" s="39" t="s">
        <v>1</v>
      </c>
      <c r="V572" s="39" t="s">
        <v>2</v>
      </c>
    </row>
    <row r="573" spans="3:24">
      <c r="C573" s="49">
        <f t="shared" si="47"/>
        <v>1280</v>
      </c>
      <c r="D573" s="38" t="s">
        <v>315</v>
      </c>
      <c r="E573" s="51">
        <f t="shared" si="46"/>
        <v>60</v>
      </c>
      <c r="F573" s="39">
        <f t="shared" si="44"/>
        <v>73147</v>
      </c>
      <c r="G573" s="39" t="str">
        <f t="shared" si="45"/>
        <v>20171114</v>
      </c>
      <c r="H573" s="39">
        <v>0</v>
      </c>
      <c r="L573" s="39" t="s">
        <v>4</v>
      </c>
      <c r="M573" s="39">
        <v>2017</v>
      </c>
      <c r="N573" s="39">
        <v>11</v>
      </c>
      <c r="O573" s="39">
        <v>14</v>
      </c>
      <c r="P573" s="39">
        <v>20</v>
      </c>
      <c r="Q573" s="39">
        <v>19</v>
      </c>
      <c r="R573" s="39">
        <v>7</v>
      </c>
      <c r="S573" s="39">
        <v>324</v>
      </c>
      <c r="T573" s="39">
        <v>1</v>
      </c>
      <c r="U573" s="39" t="s">
        <v>1</v>
      </c>
      <c r="V573" s="39" t="s">
        <v>2</v>
      </c>
    </row>
    <row r="574" spans="3:24">
      <c r="C574" s="49">
        <f t="shared" si="47"/>
        <v>1280</v>
      </c>
      <c r="D574" s="38" t="s">
        <v>315</v>
      </c>
      <c r="E574" s="51">
        <f t="shared" si="46"/>
        <v>70</v>
      </c>
      <c r="F574" s="39">
        <f t="shared" si="44"/>
        <v>73147</v>
      </c>
      <c r="G574" s="39" t="str">
        <f t="shared" si="45"/>
        <v>20171114</v>
      </c>
      <c r="H574" s="39">
        <v>5</v>
      </c>
      <c r="L574" s="39" t="s">
        <v>0</v>
      </c>
      <c r="M574" s="39">
        <v>2017</v>
      </c>
      <c r="N574" s="39">
        <v>11</v>
      </c>
      <c r="O574" s="39">
        <v>14</v>
      </c>
      <c r="P574" s="39">
        <v>20</v>
      </c>
      <c r="Q574" s="39">
        <v>19</v>
      </c>
      <c r="R574" s="39">
        <v>7</v>
      </c>
      <c r="S574" s="39">
        <v>361</v>
      </c>
      <c r="T574" s="39">
        <v>1</v>
      </c>
      <c r="U574" s="39" t="s">
        <v>1</v>
      </c>
      <c r="V574" s="39" t="s">
        <v>2</v>
      </c>
    </row>
    <row r="575" spans="3:24">
      <c r="C575" s="49">
        <f t="shared" si="47"/>
        <v>1280</v>
      </c>
      <c r="D575" s="38" t="s">
        <v>315</v>
      </c>
      <c r="E575" s="51">
        <f t="shared" si="46"/>
        <v>80</v>
      </c>
      <c r="F575" s="39">
        <f t="shared" si="44"/>
        <v>73147</v>
      </c>
      <c r="G575" s="39" t="str">
        <f t="shared" si="45"/>
        <v>20171114</v>
      </c>
      <c r="H575" s="39">
        <v>5</v>
      </c>
      <c r="L575" s="39" t="s">
        <v>0</v>
      </c>
      <c r="M575" s="39">
        <v>2017</v>
      </c>
      <c r="N575" s="39">
        <v>11</v>
      </c>
      <c r="O575" s="39">
        <v>14</v>
      </c>
      <c r="P575" s="39">
        <v>20</v>
      </c>
      <c r="Q575" s="39">
        <v>19</v>
      </c>
      <c r="R575" s="39">
        <v>7</v>
      </c>
      <c r="S575" s="39">
        <v>462</v>
      </c>
      <c r="T575" s="39">
        <v>1</v>
      </c>
      <c r="U575" s="39" t="s">
        <v>1</v>
      </c>
      <c r="V575" s="39" t="s">
        <v>2</v>
      </c>
    </row>
    <row r="576" spans="3:24">
      <c r="C576" s="49">
        <f t="shared" si="47"/>
        <v>1280</v>
      </c>
      <c r="D576" s="38" t="s">
        <v>315</v>
      </c>
      <c r="E576" s="51">
        <f t="shared" si="46"/>
        <v>90</v>
      </c>
      <c r="F576" s="39">
        <f t="shared" si="44"/>
        <v>73147</v>
      </c>
      <c r="G576" s="39" t="str">
        <f t="shared" si="45"/>
        <v>20171114</v>
      </c>
      <c r="H576" s="39">
        <v>2</v>
      </c>
      <c r="L576" s="39" t="s">
        <v>0</v>
      </c>
      <c r="M576" s="39">
        <v>2017</v>
      </c>
      <c r="N576" s="39">
        <v>11</v>
      </c>
      <c r="O576" s="39">
        <v>14</v>
      </c>
      <c r="P576" s="39">
        <v>20</v>
      </c>
      <c r="Q576" s="39">
        <v>19</v>
      </c>
      <c r="R576" s="39">
        <v>7</v>
      </c>
      <c r="S576" s="39">
        <v>483</v>
      </c>
      <c r="T576" s="39">
        <v>1</v>
      </c>
      <c r="U576" s="39" t="s">
        <v>1</v>
      </c>
      <c r="V576" s="39" t="s">
        <v>2</v>
      </c>
    </row>
    <row r="577" spans="1:1024">
      <c r="C577" s="49">
        <f t="shared" si="47"/>
        <v>1280</v>
      </c>
      <c r="D577" s="38" t="s">
        <v>315</v>
      </c>
      <c r="E577" s="51">
        <f t="shared" si="46"/>
        <v>100</v>
      </c>
      <c r="F577" s="39">
        <f t="shared" ref="F577:F640" si="48">R577+(Q577*60)+(P577*3600)</f>
        <v>73147</v>
      </c>
      <c r="G577" s="39" t="str">
        <f t="shared" ref="G577:G640" si="49">CONCATENATE(M577,N577,O577)</f>
        <v>20171114</v>
      </c>
      <c r="H577" s="39">
        <v>5</v>
      </c>
      <c r="L577" s="39" t="s">
        <v>0</v>
      </c>
      <c r="M577" s="39">
        <v>2017</v>
      </c>
      <c r="N577" s="39">
        <v>11</v>
      </c>
      <c r="O577" s="39">
        <v>14</v>
      </c>
      <c r="P577" s="39">
        <v>20</v>
      </c>
      <c r="Q577" s="39">
        <v>19</v>
      </c>
      <c r="R577" s="39">
        <v>7</v>
      </c>
      <c r="S577" s="39">
        <v>509</v>
      </c>
      <c r="T577" s="39">
        <v>1</v>
      </c>
      <c r="U577" s="39" t="s">
        <v>1</v>
      </c>
      <c r="V577" s="39" t="s">
        <v>2</v>
      </c>
    </row>
    <row r="578" spans="1:1024">
      <c r="C578" s="49">
        <f t="shared" si="47"/>
        <v>1280</v>
      </c>
      <c r="D578" s="38" t="s">
        <v>315</v>
      </c>
      <c r="E578" s="51">
        <f t="shared" ref="E578:E641" si="50">IF(C577=C578,IF(AND(L578&lt;&gt;"M",L578&lt;&gt;"m-up"),E577+10,E577),10)</f>
        <v>110</v>
      </c>
      <c r="F578" s="39">
        <f t="shared" si="48"/>
        <v>73147</v>
      </c>
      <c r="G578" s="39" t="str">
        <f t="shared" si="49"/>
        <v>20171114</v>
      </c>
      <c r="H578" s="39">
        <v>4</v>
      </c>
      <c r="L578" s="39" t="s">
        <v>0</v>
      </c>
      <c r="M578" s="39">
        <v>2017</v>
      </c>
      <c r="N578" s="39">
        <v>11</v>
      </c>
      <c r="O578" s="39">
        <v>14</v>
      </c>
      <c r="P578" s="39">
        <v>20</v>
      </c>
      <c r="Q578" s="39">
        <v>19</v>
      </c>
      <c r="R578" s="39">
        <v>7</v>
      </c>
      <c r="S578" s="39">
        <v>544</v>
      </c>
      <c r="T578" s="39">
        <v>1</v>
      </c>
      <c r="U578" s="39" t="s">
        <v>1</v>
      </c>
      <c r="V578" s="39" t="s">
        <v>2</v>
      </c>
    </row>
    <row r="579" spans="1:1024">
      <c r="C579" s="49">
        <f t="shared" si="47"/>
        <v>1280</v>
      </c>
      <c r="D579" s="38" t="s">
        <v>315</v>
      </c>
      <c r="E579" s="51">
        <f t="shared" si="50"/>
        <v>120</v>
      </c>
      <c r="F579" s="39">
        <f t="shared" si="48"/>
        <v>73147</v>
      </c>
      <c r="G579" s="39" t="str">
        <f t="shared" si="49"/>
        <v>20171114</v>
      </c>
      <c r="H579" s="39">
        <v>16</v>
      </c>
      <c r="L579" s="39" t="s">
        <v>0</v>
      </c>
      <c r="M579" s="39">
        <v>2017</v>
      </c>
      <c r="N579" s="39">
        <v>11</v>
      </c>
      <c r="O579" s="39">
        <v>14</v>
      </c>
      <c r="P579" s="39">
        <v>20</v>
      </c>
      <c r="Q579" s="39">
        <v>19</v>
      </c>
      <c r="R579" s="39">
        <v>7</v>
      </c>
      <c r="S579" s="39">
        <v>637</v>
      </c>
      <c r="T579" s="39">
        <v>1</v>
      </c>
      <c r="U579" s="39" t="s">
        <v>1</v>
      </c>
      <c r="V579" s="39" t="s">
        <v>2</v>
      </c>
    </row>
    <row r="580" spans="1:1024">
      <c r="C580" s="49">
        <f t="shared" si="47"/>
        <v>1280</v>
      </c>
      <c r="D580" s="38" t="s">
        <v>315</v>
      </c>
      <c r="E580" s="51">
        <f t="shared" si="50"/>
        <v>130</v>
      </c>
      <c r="F580" s="39">
        <f t="shared" si="48"/>
        <v>73147</v>
      </c>
      <c r="G580" s="39" t="str">
        <f t="shared" si="49"/>
        <v>20171114</v>
      </c>
      <c r="H580" s="39">
        <v>3</v>
      </c>
      <c r="L580" s="39" t="s">
        <v>0</v>
      </c>
      <c r="M580" s="39">
        <v>2017</v>
      </c>
      <c r="N580" s="39">
        <v>11</v>
      </c>
      <c r="O580" s="39">
        <v>14</v>
      </c>
      <c r="P580" s="39">
        <v>20</v>
      </c>
      <c r="Q580" s="39">
        <v>19</v>
      </c>
      <c r="R580" s="39">
        <v>7</v>
      </c>
      <c r="S580" s="39">
        <v>703</v>
      </c>
      <c r="T580" s="39">
        <v>1</v>
      </c>
      <c r="U580" s="39" t="s">
        <v>1</v>
      </c>
      <c r="V580" s="39" t="s">
        <v>2</v>
      </c>
    </row>
    <row r="581" spans="1:1024">
      <c r="C581" s="49">
        <f t="shared" si="47"/>
        <v>1280</v>
      </c>
      <c r="D581" s="38" t="s">
        <v>315</v>
      </c>
      <c r="E581" s="51">
        <f t="shared" si="50"/>
        <v>140</v>
      </c>
      <c r="F581" s="39">
        <f t="shared" si="48"/>
        <v>73147</v>
      </c>
      <c r="G581" s="39" t="str">
        <f t="shared" si="49"/>
        <v>20171114</v>
      </c>
      <c r="H581" s="39">
        <v>2</v>
      </c>
      <c r="L581" s="39" t="s">
        <v>0</v>
      </c>
      <c r="M581" s="39">
        <v>2017</v>
      </c>
      <c r="N581" s="39">
        <v>11</v>
      </c>
      <c r="O581" s="39">
        <v>14</v>
      </c>
      <c r="P581" s="39">
        <v>20</v>
      </c>
      <c r="Q581" s="39">
        <v>19</v>
      </c>
      <c r="R581" s="39">
        <v>7</v>
      </c>
      <c r="S581" s="39">
        <v>724</v>
      </c>
      <c r="T581" s="39">
        <v>1</v>
      </c>
      <c r="U581" s="39" t="s">
        <v>1</v>
      </c>
      <c r="V581" s="39" t="s">
        <v>2</v>
      </c>
    </row>
    <row r="582" spans="1:1024">
      <c r="C582" s="49">
        <f t="shared" si="47"/>
        <v>1280</v>
      </c>
      <c r="D582" s="38" t="s">
        <v>315</v>
      </c>
      <c r="E582" s="51">
        <f t="shared" si="50"/>
        <v>150</v>
      </c>
      <c r="F582" s="39">
        <f t="shared" si="48"/>
        <v>73147</v>
      </c>
      <c r="G582" s="39" t="str">
        <f t="shared" si="49"/>
        <v>20171114</v>
      </c>
      <c r="H582" s="39">
        <v>7</v>
      </c>
      <c r="L582" s="39" t="s">
        <v>0</v>
      </c>
      <c r="M582" s="39">
        <v>2017</v>
      </c>
      <c r="N582" s="39">
        <v>11</v>
      </c>
      <c r="O582" s="39">
        <v>14</v>
      </c>
      <c r="P582" s="39">
        <v>20</v>
      </c>
      <c r="Q582" s="39">
        <v>19</v>
      </c>
      <c r="R582" s="39">
        <v>7</v>
      </c>
      <c r="S582" s="39">
        <v>789</v>
      </c>
      <c r="T582" s="39">
        <v>1</v>
      </c>
      <c r="U582" s="39" t="s">
        <v>1</v>
      </c>
      <c r="V582" s="39" t="s">
        <v>2</v>
      </c>
    </row>
    <row r="583" spans="1:1024">
      <c r="A583" s="73"/>
      <c r="B583" s="73"/>
      <c r="C583" s="49">
        <f t="shared" si="47"/>
        <v>1290</v>
      </c>
      <c r="D583" s="74" t="s">
        <v>316</v>
      </c>
      <c r="E583" s="51">
        <f t="shared" si="50"/>
        <v>10</v>
      </c>
      <c r="F583" s="75">
        <f t="shared" si="48"/>
        <v>73179</v>
      </c>
      <c r="G583" s="75" t="str">
        <f t="shared" si="49"/>
        <v>20171114</v>
      </c>
      <c r="H583" s="75">
        <v>7</v>
      </c>
      <c r="I583" s="75"/>
      <c r="J583" s="75"/>
      <c r="K583" s="75"/>
      <c r="L583" s="75" t="s">
        <v>0</v>
      </c>
      <c r="M583" s="75">
        <v>2017</v>
      </c>
      <c r="N583" s="75">
        <v>11</v>
      </c>
      <c r="O583" s="75">
        <v>14</v>
      </c>
      <c r="P583" s="75">
        <v>20</v>
      </c>
      <c r="Q583" s="75">
        <v>19</v>
      </c>
      <c r="R583" s="75">
        <v>39</v>
      </c>
      <c r="S583" s="75">
        <v>411</v>
      </c>
      <c r="T583" s="75">
        <v>1</v>
      </c>
      <c r="U583" s="75" t="s">
        <v>1</v>
      </c>
      <c r="V583" s="75" t="s">
        <v>2</v>
      </c>
      <c r="W583" s="75"/>
      <c r="X583" s="60"/>
      <c r="WK583" s="60"/>
      <c r="WL583" s="60"/>
      <c r="WM583" s="60"/>
      <c r="WN583" s="60"/>
      <c r="WO583" s="60"/>
      <c r="WP583" s="60"/>
      <c r="WQ583" s="60"/>
      <c r="WR583" s="60"/>
      <c r="WS583" s="60"/>
      <c r="WT583" s="60"/>
      <c r="WU583" s="60"/>
      <c r="WV583" s="60"/>
      <c r="WW583" s="60"/>
      <c r="WX583" s="60"/>
      <c r="WY583" s="60"/>
      <c r="WZ583" s="60"/>
      <c r="XA583" s="60"/>
      <c r="XB583" s="60"/>
      <c r="XC583" s="60"/>
      <c r="XD583" s="60"/>
      <c r="XE583" s="60"/>
      <c r="XF583" s="60"/>
      <c r="XG583" s="60"/>
      <c r="XH583" s="60"/>
      <c r="XI583" s="60"/>
      <c r="XJ583" s="60"/>
      <c r="XK583" s="60"/>
      <c r="XL583" s="60"/>
      <c r="XM583" s="60"/>
      <c r="XN583" s="60"/>
      <c r="XO583" s="60"/>
      <c r="XP583" s="60"/>
      <c r="XQ583" s="60"/>
      <c r="XR583" s="60"/>
      <c r="XS583" s="60"/>
      <c r="XT583" s="60"/>
      <c r="XU583" s="60"/>
      <c r="XV583" s="60"/>
      <c r="XW583" s="60"/>
      <c r="XX583" s="60"/>
      <c r="XY583" s="60"/>
      <c r="XZ583" s="60"/>
      <c r="YA583" s="60"/>
      <c r="YB583" s="60"/>
      <c r="YC583" s="60"/>
      <c r="YD583" s="60"/>
      <c r="YE583" s="60"/>
      <c r="YF583" s="60"/>
      <c r="YG583" s="60"/>
      <c r="YH583" s="60"/>
      <c r="YI583" s="60"/>
      <c r="YJ583" s="60"/>
      <c r="YK583" s="60"/>
      <c r="YL583" s="60"/>
      <c r="YM583" s="60"/>
      <c r="YN583" s="60"/>
      <c r="YO583" s="60"/>
      <c r="YP583" s="60"/>
      <c r="YQ583" s="60"/>
      <c r="YR583" s="60"/>
      <c r="YS583" s="60"/>
      <c r="YT583" s="60"/>
      <c r="YU583" s="60"/>
      <c r="YV583" s="60"/>
      <c r="YW583" s="60"/>
      <c r="YX583" s="60"/>
      <c r="YY583" s="60"/>
      <c r="YZ583" s="60"/>
      <c r="ZA583" s="60"/>
      <c r="ZB583" s="60"/>
      <c r="ZC583" s="60"/>
      <c r="ZD583" s="60"/>
      <c r="ZE583" s="60"/>
      <c r="ZF583" s="60"/>
      <c r="ZG583" s="60"/>
      <c r="ZH583" s="60"/>
      <c r="ZI583" s="60"/>
      <c r="ZJ583" s="60"/>
      <c r="ZK583" s="60"/>
      <c r="ZL583" s="60"/>
      <c r="ZM583" s="60"/>
      <c r="ZN583" s="60"/>
      <c r="ZO583" s="60"/>
      <c r="ZP583" s="60"/>
      <c r="ZQ583" s="60"/>
      <c r="ZR583" s="60"/>
      <c r="ZS583" s="60"/>
      <c r="ZT583" s="60"/>
      <c r="ZU583" s="60"/>
      <c r="ZV583" s="60"/>
      <c r="ZW583" s="60"/>
      <c r="ZX583" s="60"/>
      <c r="ZY583" s="60"/>
      <c r="ZZ583" s="60"/>
      <c r="AAA583" s="60"/>
      <c r="AAB583" s="60"/>
      <c r="AAC583" s="60"/>
      <c r="AAD583" s="60"/>
      <c r="AAE583" s="60"/>
      <c r="AAF583" s="60"/>
      <c r="AAG583" s="60"/>
      <c r="AAH583" s="60"/>
      <c r="AAI583" s="60"/>
      <c r="AAJ583" s="60"/>
      <c r="AAK583" s="60"/>
      <c r="AAL583" s="60"/>
      <c r="AAM583" s="60"/>
      <c r="AAN583" s="60"/>
      <c r="AAO583" s="60"/>
      <c r="AAP583" s="60"/>
      <c r="AAQ583" s="60"/>
      <c r="AAR583" s="60"/>
      <c r="AAS583" s="60"/>
      <c r="AAT583" s="60"/>
      <c r="AAU583" s="60"/>
      <c r="AAV583" s="60"/>
      <c r="AAW583" s="60"/>
      <c r="AAX583" s="60"/>
      <c r="AAY583" s="60"/>
      <c r="AAZ583" s="60"/>
      <c r="ABA583" s="60"/>
      <c r="ABB583" s="60"/>
      <c r="ABC583" s="60"/>
      <c r="ABD583" s="60"/>
      <c r="ABE583" s="60"/>
      <c r="ABF583" s="60"/>
      <c r="ABG583" s="60"/>
      <c r="ABH583" s="60"/>
      <c r="ABI583" s="60"/>
      <c r="ABJ583" s="60"/>
      <c r="ABK583" s="60"/>
      <c r="ABL583" s="60"/>
      <c r="ABM583" s="60"/>
      <c r="ABN583" s="60"/>
      <c r="ABO583" s="60"/>
      <c r="ABP583" s="60"/>
      <c r="ABQ583" s="60"/>
      <c r="ABR583" s="60"/>
      <c r="ABS583" s="60"/>
      <c r="ABT583" s="60"/>
      <c r="ABU583" s="60"/>
      <c r="ABV583" s="60"/>
      <c r="ABW583" s="60"/>
      <c r="ABX583" s="60"/>
      <c r="ABY583" s="60"/>
      <c r="ABZ583" s="60"/>
      <c r="ACA583" s="60"/>
      <c r="ACB583" s="60"/>
      <c r="ACC583" s="60"/>
      <c r="ACD583" s="60"/>
      <c r="ACE583" s="60"/>
      <c r="ACF583" s="60"/>
      <c r="ACG583" s="60"/>
      <c r="ACH583" s="60"/>
      <c r="ACI583" s="60"/>
      <c r="ACJ583" s="60"/>
      <c r="ACK583" s="60"/>
      <c r="ACL583" s="60"/>
      <c r="ACM583" s="60"/>
      <c r="ACN583" s="60"/>
      <c r="ACO583" s="60"/>
      <c r="ACP583" s="60"/>
      <c r="ACQ583" s="60"/>
      <c r="ACR583" s="60"/>
      <c r="ACS583" s="60"/>
      <c r="ACT583" s="60"/>
      <c r="ACU583" s="60"/>
      <c r="ACV583" s="60"/>
      <c r="ACW583" s="60"/>
      <c r="ACX583" s="60"/>
      <c r="ACY583" s="60"/>
      <c r="ACZ583" s="60"/>
      <c r="ADA583" s="60"/>
      <c r="ADB583" s="60"/>
      <c r="ADC583" s="60"/>
      <c r="ADD583" s="60"/>
      <c r="ADE583" s="60"/>
      <c r="ADF583" s="60"/>
      <c r="ADG583" s="60"/>
      <c r="ADH583" s="60"/>
      <c r="ADI583" s="60"/>
      <c r="ADJ583" s="60"/>
      <c r="ADK583" s="60"/>
      <c r="ADL583" s="60"/>
      <c r="ADM583" s="60"/>
      <c r="ADN583" s="60"/>
      <c r="ADO583" s="60"/>
      <c r="ADP583" s="60"/>
      <c r="ADQ583" s="60"/>
      <c r="ADR583" s="60"/>
      <c r="ADS583" s="60"/>
      <c r="ADT583" s="60"/>
      <c r="ADU583" s="60"/>
      <c r="ADV583" s="60"/>
      <c r="ADW583" s="60"/>
      <c r="ADX583" s="60"/>
      <c r="ADY583" s="60"/>
      <c r="ADZ583" s="60"/>
      <c r="AEA583" s="60"/>
      <c r="AEB583" s="60"/>
      <c r="AEC583" s="60"/>
      <c r="AED583" s="60"/>
      <c r="AEE583" s="60"/>
      <c r="AEF583" s="60"/>
      <c r="AEG583" s="60"/>
      <c r="AEH583" s="60"/>
      <c r="AEI583" s="60"/>
      <c r="AEJ583" s="60"/>
      <c r="AEK583" s="60"/>
      <c r="AEL583" s="60"/>
      <c r="AEM583" s="60"/>
      <c r="AEN583" s="60"/>
      <c r="AEO583" s="60"/>
      <c r="AEP583" s="60"/>
      <c r="AEQ583" s="60"/>
      <c r="AER583" s="60"/>
      <c r="AES583" s="60"/>
      <c r="AET583" s="60"/>
      <c r="AEU583" s="60"/>
      <c r="AEV583" s="60"/>
      <c r="AEW583" s="60"/>
      <c r="AEX583" s="60"/>
      <c r="AEY583" s="60"/>
      <c r="AEZ583" s="60"/>
      <c r="AFA583" s="60"/>
      <c r="AFB583" s="60"/>
      <c r="AFC583" s="60"/>
      <c r="AFD583" s="60"/>
      <c r="AFE583" s="60"/>
      <c r="AFF583" s="60"/>
      <c r="AFG583" s="60"/>
      <c r="AFH583" s="60"/>
      <c r="AFI583" s="60"/>
      <c r="AFJ583" s="60"/>
      <c r="AFK583" s="60"/>
      <c r="AFL583" s="60"/>
      <c r="AFM583" s="60"/>
      <c r="AFN583" s="60"/>
      <c r="AFO583" s="60"/>
      <c r="AFP583" s="60"/>
      <c r="AFQ583" s="60"/>
      <c r="AFR583" s="60"/>
      <c r="AFS583" s="60"/>
      <c r="AFT583" s="60"/>
      <c r="AFU583" s="60"/>
      <c r="AFV583" s="60"/>
      <c r="AFW583" s="60"/>
      <c r="AFX583" s="60"/>
      <c r="AFY583" s="60"/>
      <c r="AFZ583" s="60"/>
      <c r="AGA583" s="60"/>
      <c r="AGB583" s="60"/>
      <c r="AGC583" s="60"/>
      <c r="AGD583" s="60"/>
      <c r="AGE583" s="60"/>
      <c r="AGF583" s="60"/>
      <c r="AGG583" s="60"/>
      <c r="AGH583" s="60"/>
      <c r="AGI583" s="60"/>
      <c r="AGJ583" s="60"/>
      <c r="AGK583" s="60"/>
      <c r="AGL583" s="60"/>
      <c r="AGM583" s="60"/>
      <c r="AGN583" s="60"/>
      <c r="AGO583" s="60"/>
      <c r="AGP583" s="60"/>
      <c r="AGQ583" s="60"/>
      <c r="AGR583" s="60"/>
      <c r="AGS583" s="60"/>
      <c r="AGT583" s="60"/>
      <c r="AGU583" s="60"/>
      <c r="AGV583" s="60"/>
      <c r="AGW583" s="60"/>
      <c r="AGX583" s="60"/>
      <c r="AGY583" s="60"/>
      <c r="AGZ583" s="60"/>
      <c r="AHA583" s="60"/>
      <c r="AHB583" s="60"/>
      <c r="AHC583" s="60"/>
      <c r="AHD583" s="60"/>
      <c r="AHE583" s="60"/>
      <c r="AHF583" s="60"/>
      <c r="AHG583" s="60"/>
      <c r="AHH583" s="60"/>
      <c r="AHI583" s="60"/>
      <c r="AHJ583" s="60"/>
      <c r="AHK583" s="60"/>
      <c r="AHL583" s="60"/>
      <c r="AHM583" s="60"/>
      <c r="AHN583" s="60"/>
      <c r="AHO583" s="60"/>
      <c r="AHP583" s="60"/>
      <c r="AHQ583" s="60"/>
      <c r="AHR583" s="60"/>
      <c r="AHS583" s="60"/>
      <c r="AHT583" s="60"/>
      <c r="AHU583" s="60"/>
      <c r="AHV583" s="60"/>
      <c r="AHW583" s="60"/>
      <c r="AHX583" s="60"/>
      <c r="AHY583" s="60"/>
      <c r="AHZ583" s="60"/>
      <c r="AIA583" s="60"/>
      <c r="AIB583" s="60"/>
      <c r="AIC583" s="60"/>
      <c r="AID583" s="60"/>
      <c r="AIE583" s="60"/>
      <c r="AIF583" s="60"/>
      <c r="AIG583" s="60"/>
      <c r="AIH583" s="60"/>
      <c r="AII583" s="60"/>
      <c r="AIJ583" s="60"/>
      <c r="AIK583" s="60"/>
      <c r="AIL583" s="60"/>
      <c r="AIM583" s="60"/>
      <c r="AIN583" s="60"/>
      <c r="AIO583" s="60"/>
      <c r="AIP583" s="60"/>
      <c r="AIQ583" s="60"/>
      <c r="AIR583" s="60"/>
      <c r="AIS583" s="60"/>
      <c r="AIT583" s="60"/>
      <c r="AIU583" s="60"/>
      <c r="AIV583" s="60"/>
      <c r="AIW583" s="60"/>
      <c r="AIX583" s="60"/>
      <c r="AIY583" s="60"/>
      <c r="AIZ583" s="60"/>
      <c r="AJA583" s="60"/>
      <c r="AJB583" s="60"/>
      <c r="AJC583" s="60"/>
      <c r="AJD583" s="60"/>
      <c r="AJE583" s="60"/>
      <c r="AJF583" s="60"/>
      <c r="AJG583" s="60"/>
      <c r="AJH583" s="60"/>
      <c r="AJI583" s="60"/>
      <c r="AJJ583" s="60"/>
      <c r="AJK583" s="60"/>
      <c r="AJL583" s="60"/>
      <c r="AJM583" s="60"/>
      <c r="AJN583" s="60"/>
      <c r="AJO583" s="60"/>
      <c r="AJP583" s="60"/>
      <c r="AJQ583" s="60"/>
      <c r="AJR583" s="60"/>
      <c r="AJS583" s="60"/>
      <c r="AJT583" s="60"/>
      <c r="AJU583" s="60"/>
      <c r="AJV583" s="60"/>
      <c r="AJW583" s="60"/>
      <c r="AJX583" s="60"/>
      <c r="AJY583" s="60"/>
      <c r="AJZ583" s="60"/>
      <c r="AKA583" s="60"/>
      <c r="AKB583" s="60"/>
      <c r="AKC583" s="60"/>
      <c r="AKD583" s="60"/>
      <c r="AKE583" s="60"/>
      <c r="AKF583" s="60"/>
      <c r="AKG583" s="60"/>
      <c r="AKH583" s="60"/>
      <c r="AKI583" s="60"/>
      <c r="AKJ583" s="60"/>
      <c r="AKK583" s="60"/>
      <c r="AKL583" s="60"/>
      <c r="AKM583" s="60"/>
      <c r="AKN583" s="60"/>
      <c r="AKO583" s="60"/>
      <c r="AKP583" s="60"/>
      <c r="AKQ583" s="60"/>
      <c r="AKR583" s="60"/>
      <c r="AKS583" s="60"/>
      <c r="AKT583" s="60"/>
      <c r="AKU583" s="60"/>
      <c r="AKV583" s="60"/>
      <c r="AKW583" s="60"/>
      <c r="AKX583" s="60"/>
      <c r="AKY583" s="60"/>
      <c r="AKZ583" s="60"/>
      <c r="ALA583" s="60"/>
      <c r="ALB583" s="60"/>
      <c r="ALC583" s="60"/>
      <c r="ALD583" s="60"/>
      <c r="ALE583" s="60"/>
      <c r="ALF583" s="60"/>
      <c r="ALG583" s="60"/>
      <c r="ALH583" s="60"/>
      <c r="ALI583" s="60"/>
      <c r="ALJ583" s="60"/>
      <c r="ALK583" s="60"/>
      <c r="ALL583" s="60"/>
      <c r="ALM583" s="60"/>
      <c r="ALN583" s="60"/>
      <c r="ALO583" s="60"/>
      <c r="ALP583" s="60"/>
      <c r="ALQ583" s="60"/>
      <c r="ALR583" s="60"/>
      <c r="ALS583" s="60"/>
      <c r="ALT583" s="60"/>
      <c r="ALU583" s="60"/>
      <c r="ALV583" s="60"/>
      <c r="ALW583" s="60"/>
      <c r="ALX583" s="60"/>
      <c r="ALY583" s="60"/>
      <c r="ALZ583" s="60"/>
      <c r="AMA583" s="60"/>
      <c r="AMB583" s="60"/>
      <c r="AMC583" s="60"/>
      <c r="AMD583" s="60"/>
      <c r="AME583" s="60"/>
      <c r="AMF583" s="60"/>
      <c r="AMG583" s="60"/>
      <c r="AMH583" s="60"/>
      <c r="AMI583" s="60"/>
      <c r="AMJ583" s="60"/>
    </row>
    <row r="584" spans="1:1024">
      <c r="C584" s="49">
        <f t="shared" si="47"/>
        <v>1290</v>
      </c>
      <c r="D584" s="38" t="s">
        <v>316</v>
      </c>
      <c r="E584" s="51">
        <f t="shared" si="50"/>
        <v>20</v>
      </c>
      <c r="F584" s="39">
        <f t="shared" si="48"/>
        <v>73179</v>
      </c>
      <c r="G584" s="39" t="str">
        <f t="shared" si="49"/>
        <v>20171114</v>
      </c>
      <c r="H584" s="39">
        <v>186</v>
      </c>
      <c r="L584" s="39" t="s">
        <v>0</v>
      </c>
      <c r="M584" s="39">
        <v>2017</v>
      </c>
      <c r="N584" s="39">
        <v>11</v>
      </c>
      <c r="O584" s="39">
        <v>14</v>
      </c>
      <c r="P584" s="39">
        <v>20</v>
      </c>
      <c r="Q584" s="39">
        <v>19</v>
      </c>
      <c r="R584" s="39">
        <v>39</v>
      </c>
      <c r="S584" s="39">
        <v>455</v>
      </c>
      <c r="T584" s="39">
        <v>1</v>
      </c>
      <c r="U584" s="39" t="s">
        <v>1</v>
      </c>
      <c r="V584" s="39" t="s">
        <v>2</v>
      </c>
    </row>
    <row r="585" spans="1:1024">
      <c r="C585" s="49">
        <f t="shared" si="47"/>
        <v>1300</v>
      </c>
      <c r="D585" s="38" t="s">
        <v>316</v>
      </c>
      <c r="E585" s="51">
        <f t="shared" si="50"/>
        <v>10</v>
      </c>
      <c r="F585" s="39">
        <f t="shared" si="48"/>
        <v>73180</v>
      </c>
      <c r="G585" s="39" t="str">
        <f t="shared" si="49"/>
        <v>20171114</v>
      </c>
      <c r="H585" s="39">
        <v>190</v>
      </c>
      <c r="L585" s="39" t="s">
        <v>0</v>
      </c>
      <c r="M585" s="39">
        <v>2017</v>
      </c>
      <c r="N585" s="39">
        <v>11</v>
      </c>
      <c r="O585" s="39">
        <v>14</v>
      </c>
      <c r="P585" s="39">
        <v>20</v>
      </c>
      <c r="Q585" s="39">
        <v>19</v>
      </c>
      <c r="R585" s="39">
        <v>40</v>
      </c>
      <c r="S585" s="39">
        <v>1</v>
      </c>
      <c r="T585" s="39">
        <v>1</v>
      </c>
      <c r="U585" s="39" t="s">
        <v>1</v>
      </c>
      <c r="V585" s="39" t="s">
        <v>2</v>
      </c>
    </row>
    <row r="586" spans="1:1024">
      <c r="C586" s="49">
        <f t="shared" ref="C586:C649" si="51">IF(F586=F585,C585,IF(F586=(F585+10),C585,(C585+10)))</f>
        <v>1310</v>
      </c>
      <c r="D586" s="80" t="s">
        <v>317</v>
      </c>
      <c r="E586" s="51">
        <f t="shared" si="50"/>
        <v>10</v>
      </c>
      <c r="F586" s="53">
        <f t="shared" si="48"/>
        <v>73193</v>
      </c>
      <c r="G586" s="53" t="str">
        <f t="shared" si="49"/>
        <v>20171114</v>
      </c>
      <c r="H586" s="53">
        <v>6</v>
      </c>
      <c r="I586" s="53"/>
      <c r="J586" s="53"/>
      <c r="K586" s="53"/>
      <c r="L586" s="53" t="s">
        <v>0</v>
      </c>
      <c r="M586" s="53">
        <v>2017</v>
      </c>
      <c r="N586" s="53">
        <v>11</v>
      </c>
      <c r="O586" s="53">
        <v>14</v>
      </c>
      <c r="P586" s="53">
        <v>20</v>
      </c>
      <c r="Q586" s="53">
        <v>19</v>
      </c>
      <c r="R586" s="53">
        <v>53</v>
      </c>
      <c r="S586" s="53">
        <v>334</v>
      </c>
      <c r="T586" s="53">
        <v>1</v>
      </c>
      <c r="U586" s="53" t="s">
        <v>1</v>
      </c>
      <c r="V586" s="53" t="s">
        <v>2</v>
      </c>
      <c r="W586" s="53"/>
      <c r="X586" s="54"/>
    </row>
    <row r="587" spans="1:1024">
      <c r="C587" s="49">
        <f t="shared" si="51"/>
        <v>1310</v>
      </c>
      <c r="D587" s="38" t="s">
        <v>317</v>
      </c>
      <c r="E587" s="51">
        <f t="shared" si="50"/>
        <v>20</v>
      </c>
      <c r="F587" s="39">
        <f t="shared" si="48"/>
        <v>73193</v>
      </c>
      <c r="G587" s="39" t="str">
        <f t="shared" si="49"/>
        <v>20171114</v>
      </c>
      <c r="H587" s="39">
        <v>2</v>
      </c>
      <c r="L587" s="39" t="s">
        <v>0</v>
      </c>
      <c r="M587" s="39">
        <v>2017</v>
      </c>
      <c r="N587" s="39">
        <v>11</v>
      </c>
      <c r="O587" s="39">
        <v>14</v>
      </c>
      <c r="P587" s="39">
        <v>20</v>
      </c>
      <c r="Q587" s="39">
        <v>19</v>
      </c>
      <c r="R587" s="39">
        <v>53</v>
      </c>
      <c r="S587" s="39">
        <v>354</v>
      </c>
      <c r="T587" s="39">
        <v>1</v>
      </c>
      <c r="U587" s="39" t="s">
        <v>1</v>
      </c>
      <c r="V587" s="39" t="s">
        <v>2</v>
      </c>
    </row>
    <row r="588" spans="1:1024">
      <c r="C588" s="49">
        <f t="shared" si="51"/>
        <v>1310</v>
      </c>
      <c r="D588" s="38" t="s">
        <v>317</v>
      </c>
      <c r="E588" s="51">
        <f t="shared" si="50"/>
        <v>30</v>
      </c>
      <c r="F588" s="39">
        <f t="shared" si="48"/>
        <v>73193</v>
      </c>
      <c r="G588" s="39" t="str">
        <f t="shared" si="49"/>
        <v>20171114</v>
      </c>
      <c r="H588" s="39">
        <v>4</v>
      </c>
      <c r="L588" s="39" t="s">
        <v>0</v>
      </c>
      <c r="M588" s="39">
        <v>2017</v>
      </c>
      <c r="N588" s="39">
        <v>11</v>
      </c>
      <c r="O588" s="39">
        <v>14</v>
      </c>
      <c r="P588" s="39">
        <v>20</v>
      </c>
      <c r="Q588" s="39">
        <v>19</v>
      </c>
      <c r="R588" s="39">
        <v>53</v>
      </c>
      <c r="S588" s="39">
        <v>386</v>
      </c>
      <c r="T588" s="39">
        <v>1</v>
      </c>
      <c r="U588" s="39" t="s">
        <v>1</v>
      </c>
      <c r="V588" s="39" t="s">
        <v>2</v>
      </c>
    </row>
    <row r="589" spans="1:1024">
      <c r="C589" s="49">
        <f t="shared" si="51"/>
        <v>1310</v>
      </c>
      <c r="D589" s="38" t="s">
        <v>317</v>
      </c>
      <c r="E589" s="51">
        <f t="shared" si="50"/>
        <v>40</v>
      </c>
      <c r="F589" s="39">
        <f t="shared" si="48"/>
        <v>73193</v>
      </c>
      <c r="G589" s="39" t="str">
        <f t="shared" si="49"/>
        <v>20171114</v>
      </c>
      <c r="H589" s="39">
        <v>2</v>
      </c>
      <c r="L589" s="39" t="s">
        <v>0</v>
      </c>
      <c r="M589" s="39">
        <v>2017</v>
      </c>
      <c r="N589" s="39">
        <v>11</v>
      </c>
      <c r="O589" s="39">
        <v>14</v>
      </c>
      <c r="P589" s="39">
        <v>20</v>
      </c>
      <c r="Q589" s="39">
        <v>19</v>
      </c>
      <c r="R589" s="39">
        <v>53</v>
      </c>
      <c r="S589" s="39">
        <v>410</v>
      </c>
      <c r="T589" s="39">
        <v>1</v>
      </c>
      <c r="U589" s="39" t="s">
        <v>1</v>
      </c>
      <c r="V589" s="39" t="s">
        <v>2</v>
      </c>
    </row>
    <row r="590" spans="1:1024">
      <c r="C590" s="49">
        <f t="shared" si="51"/>
        <v>1310</v>
      </c>
      <c r="D590" s="38" t="s">
        <v>317</v>
      </c>
      <c r="E590" s="51">
        <f t="shared" si="50"/>
        <v>50</v>
      </c>
      <c r="F590" s="39">
        <f t="shared" si="48"/>
        <v>73193</v>
      </c>
      <c r="G590" s="39" t="str">
        <f t="shared" si="49"/>
        <v>20171114</v>
      </c>
      <c r="H590" s="39">
        <v>1</v>
      </c>
      <c r="L590" s="39" t="s">
        <v>0</v>
      </c>
      <c r="M590" s="39">
        <v>2017</v>
      </c>
      <c r="N590" s="39">
        <v>11</v>
      </c>
      <c r="O590" s="39">
        <v>14</v>
      </c>
      <c r="P590" s="39">
        <v>20</v>
      </c>
      <c r="Q590" s="39">
        <v>19</v>
      </c>
      <c r="R590" s="39">
        <v>53</v>
      </c>
      <c r="S590" s="39">
        <v>421</v>
      </c>
      <c r="T590" s="39">
        <v>1</v>
      </c>
      <c r="U590" s="39" t="s">
        <v>1</v>
      </c>
      <c r="V590" s="39" t="s">
        <v>2</v>
      </c>
    </row>
    <row r="591" spans="1:1024">
      <c r="C591" s="49">
        <f t="shared" si="51"/>
        <v>1310</v>
      </c>
      <c r="D591" s="38" t="s">
        <v>317</v>
      </c>
      <c r="E591" s="51">
        <f t="shared" si="50"/>
        <v>60</v>
      </c>
      <c r="F591" s="39">
        <f t="shared" si="48"/>
        <v>73193</v>
      </c>
      <c r="G591" s="39" t="str">
        <f t="shared" si="49"/>
        <v>20171114</v>
      </c>
      <c r="H591" s="39">
        <v>4</v>
      </c>
      <c r="L591" s="39" t="s">
        <v>0</v>
      </c>
      <c r="M591" s="39">
        <v>2017</v>
      </c>
      <c r="N591" s="39">
        <v>11</v>
      </c>
      <c r="O591" s="39">
        <v>14</v>
      </c>
      <c r="P591" s="39">
        <v>20</v>
      </c>
      <c r="Q591" s="39">
        <v>19</v>
      </c>
      <c r="R591" s="39">
        <v>53</v>
      </c>
      <c r="S591" s="39">
        <v>468</v>
      </c>
      <c r="T591" s="39">
        <v>1</v>
      </c>
      <c r="U591" s="39" t="s">
        <v>1</v>
      </c>
      <c r="V591" s="39" t="s">
        <v>2</v>
      </c>
    </row>
    <row r="592" spans="1:1024">
      <c r="C592" s="49">
        <f t="shared" si="51"/>
        <v>1310</v>
      </c>
      <c r="D592" s="38" t="s">
        <v>317</v>
      </c>
      <c r="E592" s="51">
        <f t="shared" si="50"/>
        <v>70</v>
      </c>
      <c r="F592" s="39">
        <f t="shared" si="48"/>
        <v>73193</v>
      </c>
      <c r="G592" s="39" t="str">
        <f t="shared" si="49"/>
        <v>20171114</v>
      </c>
      <c r="H592" s="39">
        <v>2</v>
      </c>
      <c r="L592" s="39" t="s">
        <v>0</v>
      </c>
      <c r="M592" s="39">
        <v>2017</v>
      </c>
      <c r="N592" s="39">
        <v>11</v>
      </c>
      <c r="O592" s="39">
        <v>14</v>
      </c>
      <c r="P592" s="39">
        <v>20</v>
      </c>
      <c r="Q592" s="39">
        <v>19</v>
      </c>
      <c r="R592" s="39">
        <v>53</v>
      </c>
      <c r="S592" s="39">
        <v>503</v>
      </c>
      <c r="T592" s="39">
        <v>1</v>
      </c>
      <c r="U592" s="39" t="s">
        <v>1</v>
      </c>
      <c r="V592" s="39" t="s">
        <v>2</v>
      </c>
    </row>
    <row r="593" spans="3:24">
      <c r="C593" s="49">
        <f t="shared" si="51"/>
        <v>1310</v>
      </c>
      <c r="D593" s="38" t="s">
        <v>317</v>
      </c>
      <c r="E593" s="51">
        <f t="shared" si="50"/>
        <v>80</v>
      </c>
      <c r="F593" s="39">
        <f t="shared" si="48"/>
        <v>73193</v>
      </c>
      <c r="G593" s="39" t="str">
        <f t="shared" si="49"/>
        <v>20171114</v>
      </c>
      <c r="H593" s="39">
        <v>2</v>
      </c>
      <c r="L593" s="39" t="s">
        <v>0</v>
      </c>
      <c r="M593" s="39">
        <v>2017</v>
      </c>
      <c r="N593" s="39">
        <v>11</v>
      </c>
      <c r="O593" s="39">
        <v>14</v>
      </c>
      <c r="P593" s="39">
        <v>20</v>
      </c>
      <c r="Q593" s="39">
        <v>19</v>
      </c>
      <c r="R593" s="39">
        <v>53</v>
      </c>
      <c r="S593" s="39">
        <v>532</v>
      </c>
      <c r="T593" s="39">
        <v>1</v>
      </c>
      <c r="U593" s="39" t="s">
        <v>1</v>
      </c>
      <c r="V593" s="39" t="s">
        <v>2</v>
      </c>
    </row>
    <row r="594" spans="3:24">
      <c r="C594" s="49">
        <f t="shared" si="51"/>
        <v>1310</v>
      </c>
      <c r="D594" s="38" t="s">
        <v>317</v>
      </c>
      <c r="E594" s="51">
        <f t="shared" si="50"/>
        <v>90</v>
      </c>
      <c r="F594" s="39">
        <f t="shared" si="48"/>
        <v>73193</v>
      </c>
      <c r="G594" s="39" t="str">
        <f t="shared" si="49"/>
        <v>20171114</v>
      </c>
      <c r="H594" s="39">
        <v>753</v>
      </c>
      <c r="L594" s="39" t="s">
        <v>0</v>
      </c>
      <c r="M594" s="39">
        <v>2017</v>
      </c>
      <c r="N594" s="39">
        <v>11</v>
      </c>
      <c r="O594" s="39">
        <v>14</v>
      </c>
      <c r="P594" s="39">
        <v>20</v>
      </c>
      <c r="Q594" s="39">
        <v>19</v>
      </c>
      <c r="R594" s="39">
        <v>53</v>
      </c>
      <c r="S594" s="39">
        <v>550</v>
      </c>
      <c r="T594" s="39">
        <v>1</v>
      </c>
      <c r="U594" s="39" t="s">
        <v>1</v>
      </c>
      <c r="V594" s="39" t="s">
        <v>2</v>
      </c>
    </row>
    <row r="595" spans="3:24">
      <c r="C595" s="49">
        <f t="shared" si="51"/>
        <v>1310</v>
      </c>
      <c r="D595" s="38" t="s">
        <v>317</v>
      </c>
      <c r="E595" s="51">
        <f t="shared" si="50"/>
        <v>90</v>
      </c>
      <c r="F595" s="39">
        <f t="shared" si="48"/>
        <v>73193</v>
      </c>
      <c r="G595" s="39" t="str">
        <f t="shared" si="49"/>
        <v>20171114</v>
      </c>
      <c r="H595" s="39">
        <v>0</v>
      </c>
      <c r="L595" s="39" t="s">
        <v>4</v>
      </c>
      <c r="M595" s="39">
        <v>2017</v>
      </c>
      <c r="N595" s="39">
        <v>11</v>
      </c>
      <c r="O595" s="39">
        <v>14</v>
      </c>
      <c r="P595" s="39">
        <v>20</v>
      </c>
      <c r="Q595" s="39">
        <v>19</v>
      </c>
      <c r="R595" s="39">
        <v>53</v>
      </c>
      <c r="S595" s="39">
        <v>555</v>
      </c>
      <c r="T595" s="39">
        <v>1</v>
      </c>
      <c r="U595" s="39" t="s">
        <v>1</v>
      </c>
      <c r="V595" s="39" t="s">
        <v>2</v>
      </c>
    </row>
    <row r="596" spans="3:24">
      <c r="C596" s="49">
        <f t="shared" si="51"/>
        <v>1320</v>
      </c>
      <c r="D596" s="38" t="s">
        <v>317</v>
      </c>
      <c r="E596" s="51">
        <f t="shared" si="50"/>
        <v>10</v>
      </c>
      <c r="F596" s="39">
        <f t="shared" si="48"/>
        <v>73194</v>
      </c>
      <c r="G596" s="39" t="str">
        <f t="shared" si="49"/>
        <v>20171114</v>
      </c>
      <c r="H596" s="39">
        <v>0</v>
      </c>
      <c r="L596" s="39" t="s">
        <v>4</v>
      </c>
      <c r="M596" s="39">
        <v>2017</v>
      </c>
      <c r="N596" s="39">
        <v>11</v>
      </c>
      <c r="O596" s="39">
        <v>14</v>
      </c>
      <c r="P596" s="39">
        <v>20</v>
      </c>
      <c r="Q596" s="39">
        <v>19</v>
      </c>
      <c r="R596" s="39">
        <v>54</v>
      </c>
      <c r="S596" s="39">
        <v>18</v>
      </c>
      <c r="T596" s="39">
        <v>1</v>
      </c>
      <c r="U596" s="39" t="s">
        <v>1</v>
      </c>
      <c r="V596" s="39" t="s">
        <v>2</v>
      </c>
    </row>
    <row r="597" spans="3:24">
      <c r="C597" s="49">
        <f t="shared" si="51"/>
        <v>1330</v>
      </c>
      <c r="D597" s="80" t="s">
        <v>318</v>
      </c>
      <c r="E597" s="51">
        <f t="shared" si="50"/>
        <v>10</v>
      </c>
      <c r="F597" s="53">
        <f t="shared" si="48"/>
        <v>73212</v>
      </c>
      <c r="G597" s="53" t="str">
        <f t="shared" si="49"/>
        <v>20171114</v>
      </c>
      <c r="H597" s="53">
        <v>8</v>
      </c>
      <c r="I597" s="53"/>
      <c r="J597" s="53"/>
      <c r="K597" s="53"/>
      <c r="L597" s="53" t="s">
        <v>0</v>
      </c>
      <c r="M597" s="53">
        <v>2017</v>
      </c>
      <c r="N597" s="53">
        <v>11</v>
      </c>
      <c r="O597" s="53">
        <v>14</v>
      </c>
      <c r="P597" s="53">
        <v>20</v>
      </c>
      <c r="Q597" s="53">
        <v>20</v>
      </c>
      <c r="R597" s="53">
        <v>12</v>
      </c>
      <c r="S597" s="53">
        <v>262</v>
      </c>
      <c r="T597" s="53">
        <v>1</v>
      </c>
      <c r="U597" s="53" t="s">
        <v>1</v>
      </c>
      <c r="V597" s="53" t="s">
        <v>2</v>
      </c>
      <c r="W597" s="53"/>
      <c r="X597" s="54"/>
    </row>
    <row r="598" spans="3:24">
      <c r="C598" s="49">
        <f t="shared" si="51"/>
        <v>1330</v>
      </c>
      <c r="D598" s="38" t="s">
        <v>318</v>
      </c>
      <c r="E598" s="51">
        <f t="shared" si="50"/>
        <v>20</v>
      </c>
      <c r="F598" s="39">
        <f t="shared" si="48"/>
        <v>73212</v>
      </c>
      <c r="G598" s="39" t="str">
        <f t="shared" si="49"/>
        <v>20171114</v>
      </c>
      <c r="H598" s="39">
        <v>11</v>
      </c>
      <c r="L598" s="39" t="s">
        <v>0</v>
      </c>
      <c r="M598" s="39">
        <v>2017</v>
      </c>
      <c r="N598" s="39">
        <v>11</v>
      </c>
      <c r="O598" s="39">
        <v>14</v>
      </c>
      <c r="P598" s="39">
        <v>20</v>
      </c>
      <c r="Q598" s="39">
        <v>20</v>
      </c>
      <c r="R598" s="39">
        <v>12</v>
      </c>
      <c r="S598" s="39">
        <v>321</v>
      </c>
      <c r="T598" s="39">
        <v>1</v>
      </c>
      <c r="U598" s="39" t="s">
        <v>1</v>
      </c>
      <c r="V598" s="39" t="s">
        <v>2</v>
      </c>
    </row>
    <row r="599" spans="3:24">
      <c r="C599" s="49">
        <f t="shared" si="51"/>
        <v>1330</v>
      </c>
      <c r="D599" s="38" t="s">
        <v>318</v>
      </c>
      <c r="E599" s="51">
        <f t="shared" si="50"/>
        <v>30</v>
      </c>
      <c r="F599" s="39">
        <f t="shared" si="48"/>
        <v>73212</v>
      </c>
      <c r="G599" s="39" t="str">
        <f t="shared" si="49"/>
        <v>20171114</v>
      </c>
      <c r="H599" s="39">
        <v>4</v>
      </c>
      <c r="L599" s="39" t="s">
        <v>0</v>
      </c>
      <c r="M599" s="39">
        <v>2017</v>
      </c>
      <c r="N599" s="39">
        <v>11</v>
      </c>
      <c r="O599" s="39">
        <v>14</v>
      </c>
      <c r="P599" s="39">
        <v>20</v>
      </c>
      <c r="Q599" s="39">
        <v>20</v>
      </c>
      <c r="R599" s="39">
        <v>12</v>
      </c>
      <c r="S599" s="39">
        <v>382</v>
      </c>
      <c r="T599" s="39">
        <v>1</v>
      </c>
      <c r="U599" s="39" t="s">
        <v>1</v>
      </c>
      <c r="V599" s="39" t="s">
        <v>2</v>
      </c>
    </row>
    <row r="600" spans="3:24">
      <c r="C600" s="49">
        <f t="shared" si="51"/>
        <v>1330</v>
      </c>
      <c r="D600" s="38" t="s">
        <v>318</v>
      </c>
      <c r="E600" s="51">
        <f t="shared" si="50"/>
        <v>40</v>
      </c>
      <c r="F600" s="39">
        <f t="shared" si="48"/>
        <v>73212</v>
      </c>
      <c r="G600" s="39" t="str">
        <f t="shared" si="49"/>
        <v>20171114</v>
      </c>
      <c r="H600" s="39">
        <v>9</v>
      </c>
      <c r="L600" s="39" t="s">
        <v>0</v>
      </c>
      <c r="M600" s="39">
        <v>2017</v>
      </c>
      <c r="N600" s="39">
        <v>11</v>
      </c>
      <c r="O600" s="39">
        <v>14</v>
      </c>
      <c r="P600" s="39">
        <v>20</v>
      </c>
      <c r="Q600" s="39">
        <v>20</v>
      </c>
      <c r="R600" s="39">
        <v>12</v>
      </c>
      <c r="S600" s="39">
        <v>447</v>
      </c>
      <c r="T600" s="39">
        <v>1</v>
      </c>
      <c r="U600" s="39" t="s">
        <v>1</v>
      </c>
      <c r="V600" s="39" t="s">
        <v>2</v>
      </c>
    </row>
    <row r="601" spans="3:24">
      <c r="C601" s="49">
        <f t="shared" si="51"/>
        <v>1330</v>
      </c>
      <c r="D601" s="38" t="s">
        <v>318</v>
      </c>
      <c r="E601" s="51">
        <f t="shared" si="50"/>
        <v>50</v>
      </c>
      <c r="F601" s="39">
        <f t="shared" si="48"/>
        <v>73212</v>
      </c>
      <c r="G601" s="39" t="str">
        <f t="shared" si="49"/>
        <v>20171114</v>
      </c>
      <c r="H601" s="39">
        <v>3</v>
      </c>
      <c r="L601" s="39" t="s">
        <v>0</v>
      </c>
      <c r="M601" s="39">
        <v>2017</v>
      </c>
      <c r="N601" s="39">
        <v>11</v>
      </c>
      <c r="O601" s="39">
        <v>14</v>
      </c>
      <c r="P601" s="39">
        <v>20</v>
      </c>
      <c r="Q601" s="39">
        <v>20</v>
      </c>
      <c r="R601" s="39">
        <v>12</v>
      </c>
      <c r="S601" s="39">
        <v>485</v>
      </c>
      <c r="T601" s="39">
        <v>1</v>
      </c>
      <c r="U601" s="39" t="s">
        <v>1</v>
      </c>
      <c r="V601" s="39" t="s">
        <v>2</v>
      </c>
    </row>
    <row r="602" spans="3:24">
      <c r="C602" s="49">
        <f t="shared" si="51"/>
        <v>1330</v>
      </c>
      <c r="D602" s="38" t="s">
        <v>318</v>
      </c>
      <c r="E602" s="51">
        <f t="shared" si="50"/>
        <v>60</v>
      </c>
      <c r="F602" s="39">
        <f t="shared" si="48"/>
        <v>73212</v>
      </c>
      <c r="G602" s="39" t="str">
        <f t="shared" si="49"/>
        <v>20171114</v>
      </c>
      <c r="H602" s="39">
        <v>14</v>
      </c>
      <c r="L602" s="39" t="s">
        <v>0</v>
      </c>
      <c r="M602" s="39">
        <v>2017</v>
      </c>
      <c r="N602" s="39">
        <v>11</v>
      </c>
      <c r="O602" s="39">
        <v>14</v>
      </c>
      <c r="P602" s="39">
        <v>20</v>
      </c>
      <c r="Q602" s="39">
        <v>20</v>
      </c>
      <c r="R602" s="39">
        <v>12</v>
      </c>
      <c r="S602" s="39">
        <v>527</v>
      </c>
      <c r="T602" s="39">
        <v>1</v>
      </c>
      <c r="U602" s="39" t="s">
        <v>1</v>
      </c>
      <c r="V602" s="39" t="s">
        <v>2</v>
      </c>
    </row>
    <row r="603" spans="3:24">
      <c r="C603" s="49">
        <f t="shared" si="51"/>
        <v>1340</v>
      </c>
      <c r="D603" s="80" t="s">
        <v>319</v>
      </c>
      <c r="E603" s="51">
        <f t="shared" si="50"/>
        <v>10</v>
      </c>
      <c r="F603" s="53">
        <f t="shared" si="48"/>
        <v>73238</v>
      </c>
      <c r="G603" s="53" t="str">
        <f t="shared" si="49"/>
        <v>20171114</v>
      </c>
      <c r="H603" s="53">
        <v>9</v>
      </c>
      <c r="I603" s="53"/>
      <c r="J603" s="53"/>
      <c r="K603" s="53"/>
      <c r="L603" s="53" t="s">
        <v>0</v>
      </c>
      <c r="M603" s="53">
        <v>2017</v>
      </c>
      <c r="N603" s="53">
        <v>11</v>
      </c>
      <c r="O603" s="53">
        <v>14</v>
      </c>
      <c r="P603" s="53">
        <v>20</v>
      </c>
      <c r="Q603" s="53">
        <v>20</v>
      </c>
      <c r="R603" s="53">
        <v>38</v>
      </c>
      <c r="S603" s="53">
        <v>561</v>
      </c>
      <c r="T603" s="53">
        <v>1</v>
      </c>
      <c r="U603" s="53" t="s">
        <v>1</v>
      </c>
      <c r="V603" s="53" t="s">
        <v>2</v>
      </c>
      <c r="W603" s="53"/>
      <c r="X603" s="54"/>
    </row>
    <row r="604" spans="3:24">
      <c r="C604" s="49">
        <f t="shared" si="51"/>
        <v>1340</v>
      </c>
      <c r="D604" s="38" t="s">
        <v>319</v>
      </c>
      <c r="E604" s="51">
        <f t="shared" si="50"/>
        <v>20</v>
      </c>
      <c r="F604" s="39">
        <f t="shared" si="48"/>
        <v>73238</v>
      </c>
      <c r="G604" s="39" t="str">
        <f t="shared" si="49"/>
        <v>20171114</v>
      </c>
      <c r="H604" s="39">
        <v>0</v>
      </c>
      <c r="L604" s="39" t="s">
        <v>16</v>
      </c>
      <c r="M604" s="39">
        <v>2017</v>
      </c>
      <c r="N604" s="39">
        <v>11</v>
      </c>
      <c r="O604" s="39">
        <v>14</v>
      </c>
      <c r="P604" s="39">
        <v>20</v>
      </c>
      <c r="Q604" s="39">
        <v>20</v>
      </c>
      <c r="R604" s="39">
        <v>38</v>
      </c>
      <c r="S604" s="39">
        <v>574</v>
      </c>
      <c r="U604" s="39" t="s">
        <v>1</v>
      </c>
      <c r="V604" s="39" t="s">
        <v>2</v>
      </c>
    </row>
    <row r="605" spans="3:24">
      <c r="C605" s="49">
        <f t="shared" si="51"/>
        <v>1340</v>
      </c>
      <c r="D605" s="38" t="s">
        <v>319</v>
      </c>
      <c r="E605" s="51">
        <f t="shared" si="50"/>
        <v>30</v>
      </c>
      <c r="F605" s="39">
        <f t="shared" si="48"/>
        <v>73238</v>
      </c>
      <c r="G605" s="39" t="str">
        <f t="shared" si="49"/>
        <v>20171114</v>
      </c>
      <c r="H605" s="39">
        <v>0</v>
      </c>
      <c r="L605" s="39" t="s">
        <v>16</v>
      </c>
      <c r="M605" s="39">
        <v>2017</v>
      </c>
      <c r="N605" s="39">
        <v>11</v>
      </c>
      <c r="O605" s="39">
        <v>14</v>
      </c>
      <c r="P605" s="39">
        <v>20</v>
      </c>
      <c r="Q605" s="39">
        <v>20</v>
      </c>
      <c r="R605" s="39">
        <v>38</v>
      </c>
      <c r="S605" s="39">
        <v>586</v>
      </c>
      <c r="U605" s="39" t="s">
        <v>1</v>
      </c>
      <c r="V605" s="39" t="s">
        <v>2</v>
      </c>
    </row>
    <row r="606" spans="3:24">
      <c r="C606" s="49">
        <f t="shared" si="51"/>
        <v>1340</v>
      </c>
      <c r="D606" s="38" t="s">
        <v>319</v>
      </c>
      <c r="E606" s="51">
        <f t="shared" si="50"/>
        <v>40</v>
      </c>
      <c r="F606" s="39">
        <f t="shared" si="48"/>
        <v>73238</v>
      </c>
      <c r="G606" s="39" t="str">
        <f t="shared" si="49"/>
        <v>20171114</v>
      </c>
      <c r="H606" s="39">
        <v>0</v>
      </c>
      <c r="L606" s="39" t="s">
        <v>16</v>
      </c>
      <c r="M606" s="39">
        <v>2017</v>
      </c>
      <c r="N606" s="39">
        <v>11</v>
      </c>
      <c r="O606" s="39">
        <v>14</v>
      </c>
      <c r="P606" s="39">
        <v>20</v>
      </c>
      <c r="Q606" s="39">
        <v>20</v>
      </c>
      <c r="R606" s="39">
        <v>38</v>
      </c>
      <c r="S606" s="39">
        <v>597</v>
      </c>
      <c r="U606" s="39" t="s">
        <v>1</v>
      </c>
      <c r="V606" s="39" t="s">
        <v>2</v>
      </c>
    </row>
    <row r="607" spans="3:24">
      <c r="C607" s="49">
        <f t="shared" si="51"/>
        <v>1340</v>
      </c>
      <c r="D607" s="38" t="s">
        <v>319</v>
      </c>
      <c r="E607" s="51">
        <f t="shared" si="50"/>
        <v>50</v>
      </c>
      <c r="F607" s="39">
        <f t="shared" si="48"/>
        <v>73238</v>
      </c>
      <c r="G607" s="39" t="str">
        <f t="shared" si="49"/>
        <v>20171114</v>
      </c>
      <c r="H607" s="39">
        <v>0</v>
      </c>
      <c r="L607" s="39" t="s">
        <v>16</v>
      </c>
      <c r="M607" s="39">
        <v>2017</v>
      </c>
      <c r="N607" s="39">
        <v>11</v>
      </c>
      <c r="O607" s="39">
        <v>14</v>
      </c>
      <c r="P607" s="39">
        <v>20</v>
      </c>
      <c r="Q607" s="39">
        <v>20</v>
      </c>
      <c r="R607" s="39">
        <v>38</v>
      </c>
      <c r="S607" s="39">
        <v>605</v>
      </c>
      <c r="U607" s="39" t="s">
        <v>1</v>
      </c>
      <c r="V607" s="39" t="s">
        <v>2</v>
      </c>
    </row>
    <row r="608" spans="3:24">
      <c r="C608" s="49">
        <f t="shared" si="51"/>
        <v>1340</v>
      </c>
      <c r="D608" s="38" t="s">
        <v>319</v>
      </c>
      <c r="E608" s="51">
        <f t="shared" si="50"/>
        <v>60</v>
      </c>
      <c r="F608" s="39">
        <f t="shared" si="48"/>
        <v>73238</v>
      </c>
      <c r="G608" s="39" t="str">
        <f t="shared" si="49"/>
        <v>20171114</v>
      </c>
      <c r="H608" s="39">
        <v>0</v>
      </c>
      <c r="L608" s="39" t="s">
        <v>16</v>
      </c>
      <c r="M608" s="39">
        <v>2017</v>
      </c>
      <c r="N608" s="39">
        <v>11</v>
      </c>
      <c r="O608" s="39">
        <v>14</v>
      </c>
      <c r="P608" s="39">
        <v>20</v>
      </c>
      <c r="Q608" s="39">
        <v>20</v>
      </c>
      <c r="R608" s="39">
        <v>38</v>
      </c>
      <c r="S608" s="39">
        <v>627</v>
      </c>
      <c r="U608" s="39" t="s">
        <v>1</v>
      </c>
      <c r="V608" s="39" t="s">
        <v>2</v>
      </c>
    </row>
    <row r="609" spans="3:29">
      <c r="C609" s="49">
        <f t="shared" si="51"/>
        <v>1340</v>
      </c>
      <c r="D609" s="38" t="s">
        <v>319</v>
      </c>
      <c r="E609" s="51">
        <f t="shared" si="50"/>
        <v>70</v>
      </c>
      <c r="F609" s="39">
        <f t="shared" si="48"/>
        <v>73238</v>
      </c>
      <c r="G609" s="39" t="str">
        <f t="shared" si="49"/>
        <v>20171114</v>
      </c>
      <c r="H609" s="39">
        <v>1</v>
      </c>
      <c r="L609" s="39" t="s">
        <v>0</v>
      </c>
      <c r="M609" s="39">
        <v>2017</v>
      </c>
      <c r="N609" s="39">
        <v>11</v>
      </c>
      <c r="O609" s="39">
        <v>14</v>
      </c>
      <c r="P609" s="39">
        <v>20</v>
      </c>
      <c r="Q609" s="39">
        <v>20</v>
      </c>
      <c r="R609" s="39">
        <v>38</v>
      </c>
      <c r="S609" s="39">
        <v>654</v>
      </c>
      <c r="T609" s="39">
        <v>2</v>
      </c>
      <c r="U609" s="39" t="s">
        <v>1</v>
      </c>
      <c r="V609" s="39" t="s">
        <v>2</v>
      </c>
    </row>
    <row r="610" spans="3:29">
      <c r="C610" s="49">
        <f t="shared" si="51"/>
        <v>1340</v>
      </c>
      <c r="D610" s="38" t="s">
        <v>319</v>
      </c>
      <c r="E610" s="51">
        <f t="shared" si="50"/>
        <v>80</v>
      </c>
      <c r="F610" s="39">
        <f t="shared" si="48"/>
        <v>73238</v>
      </c>
      <c r="G610" s="39" t="str">
        <f t="shared" si="49"/>
        <v>20171114</v>
      </c>
      <c r="H610" s="39">
        <v>58</v>
      </c>
      <c r="L610" s="39" t="s">
        <v>0</v>
      </c>
      <c r="M610" s="39">
        <v>2017</v>
      </c>
      <c r="N610" s="39">
        <v>11</v>
      </c>
      <c r="O610" s="39">
        <v>14</v>
      </c>
      <c r="P610" s="39">
        <v>20</v>
      </c>
      <c r="Q610" s="39">
        <v>20</v>
      </c>
      <c r="R610" s="39">
        <v>38</v>
      </c>
      <c r="S610" s="39">
        <v>674</v>
      </c>
      <c r="T610" s="39">
        <v>2</v>
      </c>
      <c r="U610" s="39" t="s">
        <v>1</v>
      </c>
      <c r="V610" s="39" t="s">
        <v>2</v>
      </c>
    </row>
    <row r="611" spans="3:29">
      <c r="C611" s="49">
        <f t="shared" si="51"/>
        <v>1340</v>
      </c>
      <c r="D611" s="38" t="s">
        <v>319</v>
      </c>
      <c r="E611" s="51">
        <f t="shared" si="50"/>
        <v>90</v>
      </c>
      <c r="F611" s="39">
        <f t="shared" si="48"/>
        <v>73238</v>
      </c>
      <c r="G611" s="39" t="str">
        <f t="shared" si="49"/>
        <v>20171114</v>
      </c>
      <c r="H611" s="39">
        <v>6</v>
      </c>
      <c r="L611" s="39" t="s">
        <v>0</v>
      </c>
      <c r="M611" s="39">
        <v>2017</v>
      </c>
      <c r="N611" s="39">
        <v>11</v>
      </c>
      <c r="O611" s="39">
        <v>14</v>
      </c>
      <c r="P611" s="39">
        <v>20</v>
      </c>
      <c r="Q611" s="39">
        <v>20</v>
      </c>
      <c r="R611" s="39">
        <v>38</v>
      </c>
      <c r="S611" s="39">
        <v>744</v>
      </c>
      <c r="T611" s="39">
        <v>2</v>
      </c>
      <c r="U611" s="39" t="s">
        <v>1</v>
      </c>
      <c r="V611" s="39" t="s">
        <v>2</v>
      </c>
    </row>
    <row r="612" spans="3:29">
      <c r="C612" s="49">
        <f t="shared" si="51"/>
        <v>1340</v>
      </c>
      <c r="D612" s="38" t="s">
        <v>319</v>
      </c>
      <c r="E612" s="51">
        <f t="shared" si="50"/>
        <v>100</v>
      </c>
      <c r="F612" s="39">
        <f t="shared" si="48"/>
        <v>73238</v>
      </c>
      <c r="G612" s="39" t="str">
        <f t="shared" si="49"/>
        <v>20171114</v>
      </c>
      <c r="H612" s="39">
        <v>8</v>
      </c>
      <c r="L612" s="39" t="s">
        <v>0</v>
      </c>
      <c r="M612" s="39">
        <v>2017</v>
      </c>
      <c r="N612" s="39">
        <v>11</v>
      </c>
      <c r="O612" s="39">
        <v>14</v>
      </c>
      <c r="P612" s="39">
        <v>20</v>
      </c>
      <c r="Q612" s="39">
        <v>20</v>
      </c>
      <c r="R612" s="39">
        <v>38</v>
      </c>
      <c r="S612" s="39">
        <v>789</v>
      </c>
      <c r="T612" s="39">
        <v>2</v>
      </c>
      <c r="U612" s="39" t="s">
        <v>1</v>
      </c>
      <c r="V612" s="39" t="s">
        <v>2</v>
      </c>
    </row>
    <row r="613" spans="3:29">
      <c r="C613" s="49">
        <f t="shared" si="51"/>
        <v>1340</v>
      </c>
      <c r="D613" s="38" t="s">
        <v>319</v>
      </c>
      <c r="E613" s="51">
        <f t="shared" si="50"/>
        <v>110</v>
      </c>
      <c r="F613" s="39">
        <f t="shared" si="48"/>
        <v>73238</v>
      </c>
      <c r="G613" s="39" t="str">
        <f t="shared" si="49"/>
        <v>20171114</v>
      </c>
      <c r="H613" s="39">
        <v>3</v>
      </c>
      <c r="L613" s="39" t="s">
        <v>0</v>
      </c>
      <c r="M613" s="39">
        <v>2017</v>
      </c>
      <c r="N613" s="39">
        <v>11</v>
      </c>
      <c r="O613" s="39">
        <v>14</v>
      </c>
      <c r="P613" s="39">
        <v>20</v>
      </c>
      <c r="Q613" s="39">
        <v>20</v>
      </c>
      <c r="R613" s="39">
        <v>38</v>
      </c>
      <c r="S613" s="39">
        <v>818</v>
      </c>
      <c r="T613" s="39">
        <v>2</v>
      </c>
      <c r="U613" s="39" t="s">
        <v>1</v>
      </c>
      <c r="V613" s="39" t="s">
        <v>2</v>
      </c>
    </row>
    <row r="614" spans="3:29">
      <c r="C614" s="49">
        <f t="shared" si="51"/>
        <v>1340</v>
      </c>
      <c r="D614" s="38" t="s">
        <v>319</v>
      </c>
      <c r="E614" s="51">
        <f t="shared" si="50"/>
        <v>120</v>
      </c>
      <c r="F614" s="39">
        <f t="shared" si="48"/>
        <v>73238</v>
      </c>
      <c r="G614" s="39" t="str">
        <f t="shared" si="49"/>
        <v>20171114</v>
      </c>
      <c r="H614" s="39">
        <v>12</v>
      </c>
      <c r="L614" s="39" t="s">
        <v>0</v>
      </c>
      <c r="M614" s="39">
        <v>2017</v>
      </c>
      <c r="N614" s="39">
        <v>11</v>
      </c>
      <c r="O614" s="39">
        <v>14</v>
      </c>
      <c r="P614" s="39">
        <v>20</v>
      </c>
      <c r="Q614" s="39">
        <v>20</v>
      </c>
      <c r="R614" s="39">
        <v>38</v>
      </c>
      <c r="S614" s="39">
        <v>848</v>
      </c>
      <c r="T614" s="39">
        <v>2</v>
      </c>
      <c r="U614" s="39" t="s">
        <v>1</v>
      </c>
      <c r="V614" s="39" t="s">
        <v>2</v>
      </c>
    </row>
    <row r="615" spans="3:29">
      <c r="C615" s="49">
        <f t="shared" si="51"/>
        <v>1340</v>
      </c>
      <c r="D615" s="38" t="s">
        <v>319</v>
      </c>
      <c r="E615" s="51">
        <f t="shared" si="50"/>
        <v>130</v>
      </c>
      <c r="F615" s="39">
        <f t="shared" si="48"/>
        <v>73238</v>
      </c>
      <c r="G615" s="39" t="str">
        <f t="shared" si="49"/>
        <v>20171114</v>
      </c>
      <c r="H615" s="39">
        <v>5</v>
      </c>
      <c r="L615" s="39" t="s">
        <v>0</v>
      </c>
      <c r="M615" s="39">
        <v>2017</v>
      </c>
      <c r="N615" s="39">
        <v>11</v>
      </c>
      <c r="O615" s="39">
        <v>14</v>
      </c>
      <c r="P615" s="39">
        <v>20</v>
      </c>
      <c r="Q615" s="39">
        <v>20</v>
      </c>
      <c r="R615" s="39">
        <v>38</v>
      </c>
      <c r="S615" s="39">
        <v>928</v>
      </c>
      <c r="T615" s="39">
        <v>2</v>
      </c>
      <c r="U615" s="39" t="s">
        <v>1</v>
      </c>
      <c r="V615" s="39" t="s">
        <v>2</v>
      </c>
    </row>
    <row r="616" spans="3:29">
      <c r="C616" s="49">
        <f t="shared" si="51"/>
        <v>1350</v>
      </c>
      <c r="D616" s="105" t="s">
        <v>320</v>
      </c>
      <c r="E616" s="51">
        <f t="shared" si="50"/>
        <v>10</v>
      </c>
      <c r="F616" s="90">
        <f t="shared" si="48"/>
        <v>73351</v>
      </c>
      <c r="G616" s="53" t="str">
        <f t="shared" si="49"/>
        <v>20171114</v>
      </c>
      <c r="H616" s="53">
        <v>14</v>
      </c>
      <c r="I616" s="53"/>
      <c r="J616" s="53"/>
      <c r="K616" s="53"/>
      <c r="L616" s="53" t="s">
        <v>0</v>
      </c>
      <c r="M616" s="53">
        <v>2017</v>
      </c>
      <c r="N616" s="53">
        <v>11</v>
      </c>
      <c r="O616" s="53">
        <v>14</v>
      </c>
      <c r="P616" s="53">
        <v>20</v>
      </c>
      <c r="Q616" s="53">
        <v>22</v>
      </c>
      <c r="R616" s="53">
        <v>31</v>
      </c>
      <c r="S616" s="53">
        <v>637</v>
      </c>
      <c r="T616" s="53">
        <v>1</v>
      </c>
      <c r="U616" s="53" t="s">
        <v>1</v>
      </c>
      <c r="V616" s="53" t="s">
        <v>2</v>
      </c>
      <c r="W616" s="53"/>
      <c r="X616" s="54"/>
    </row>
    <row r="617" spans="3:29">
      <c r="C617" s="49">
        <f t="shared" si="51"/>
        <v>1350</v>
      </c>
      <c r="D617" s="38" t="s">
        <v>320</v>
      </c>
      <c r="E617" s="51">
        <f t="shared" si="50"/>
        <v>20</v>
      </c>
      <c r="F617" s="39">
        <f t="shared" si="48"/>
        <v>73351</v>
      </c>
      <c r="G617" s="39" t="str">
        <f t="shared" si="49"/>
        <v>20171114</v>
      </c>
      <c r="H617" s="39">
        <v>17</v>
      </c>
      <c r="L617" s="39" t="s">
        <v>0</v>
      </c>
      <c r="M617" s="39">
        <v>2017</v>
      </c>
      <c r="N617" s="39">
        <v>11</v>
      </c>
      <c r="O617" s="39">
        <v>14</v>
      </c>
      <c r="P617" s="39">
        <v>20</v>
      </c>
      <c r="Q617" s="39">
        <v>22</v>
      </c>
      <c r="R617" s="39">
        <v>31</v>
      </c>
      <c r="S617" s="39">
        <v>657</v>
      </c>
      <c r="T617" s="39">
        <v>1</v>
      </c>
      <c r="U617" s="39" t="s">
        <v>1</v>
      </c>
      <c r="V617" s="39" t="s">
        <v>2</v>
      </c>
    </row>
    <row r="618" spans="3:29">
      <c r="C618" s="49">
        <f t="shared" si="51"/>
        <v>1350</v>
      </c>
      <c r="D618" s="38" t="s">
        <v>320</v>
      </c>
      <c r="E618" s="51">
        <f t="shared" si="50"/>
        <v>20</v>
      </c>
      <c r="F618" s="39">
        <f t="shared" si="48"/>
        <v>73351</v>
      </c>
      <c r="G618" s="39" t="str">
        <f t="shared" si="49"/>
        <v>20171114</v>
      </c>
      <c r="H618" s="39">
        <v>0</v>
      </c>
      <c r="L618" s="39" t="s">
        <v>4</v>
      </c>
      <c r="M618" s="39">
        <v>2017</v>
      </c>
      <c r="N618" s="39">
        <v>11</v>
      </c>
      <c r="O618" s="39">
        <v>14</v>
      </c>
      <c r="P618" s="39">
        <v>20</v>
      </c>
      <c r="Q618" s="39">
        <v>22</v>
      </c>
      <c r="R618" s="39">
        <v>31</v>
      </c>
      <c r="S618" s="39">
        <v>662</v>
      </c>
      <c r="T618" s="39">
        <v>1</v>
      </c>
      <c r="U618" s="39" t="s">
        <v>1</v>
      </c>
      <c r="V618" s="39" t="s">
        <v>2</v>
      </c>
    </row>
    <row r="619" spans="3:29">
      <c r="C619" s="49">
        <f t="shared" si="51"/>
        <v>1350</v>
      </c>
      <c r="D619" s="38" t="s">
        <v>320</v>
      </c>
      <c r="E619" s="51">
        <f t="shared" si="50"/>
        <v>30</v>
      </c>
      <c r="F619" s="39">
        <f t="shared" si="48"/>
        <v>73351</v>
      </c>
      <c r="G619" s="39" t="str">
        <f t="shared" si="49"/>
        <v>20171114</v>
      </c>
      <c r="H619" s="39">
        <v>14</v>
      </c>
      <c r="L619" s="39" t="s">
        <v>0</v>
      </c>
      <c r="M619" s="39">
        <v>2017</v>
      </c>
      <c r="N619" s="39">
        <v>11</v>
      </c>
      <c r="O619" s="39">
        <v>14</v>
      </c>
      <c r="P619" s="39">
        <v>20</v>
      </c>
      <c r="Q619" s="39">
        <v>22</v>
      </c>
      <c r="R619" s="39">
        <v>31</v>
      </c>
      <c r="S619" s="39">
        <v>741</v>
      </c>
      <c r="T619" s="39">
        <v>1</v>
      </c>
      <c r="U619" s="39" t="s">
        <v>1</v>
      </c>
      <c r="V619" s="39" t="s">
        <v>2</v>
      </c>
    </row>
    <row r="620" spans="3:29">
      <c r="C620" s="49">
        <f t="shared" si="51"/>
        <v>1350</v>
      </c>
      <c r="D620" s="38" t="s">
        <v>320</v>
      </c>
      <c r="E620" s="51">
        <f t="shared" si="50"/>
        <v>40</v>
      </c>
      <c r="F620" s="39">
        <f t="shared" si="48"/>
        <v>73351</v>
      </c>
      <c r="G620" s="39" t="str">
        <f t="shared" si="49"/>
        <v>20171114</v>
      </c>
      <c r="H620" s="39">
        <v>12</v>
      </c>
      <c r="L620" s="39" t="s">
        <v>0</v>
      </c>
      <c r="M620" s="39">
        <v>2017</v>
      </c>
      <c r="N620" s="39">
        <v>11</v>
      </c>
      <c r="O620" s="39">
        <v>14</v>
      </c>
      <c r="P620" s="39">
        <v>20</v>
      </c>
      <c r="Q620" s="39">
        <v>22</v>
      </c>
      <c r="R620" s="39">
        <v>31</v>
      </c>
      <c r="S620" s="39">
        <v>760</v>
      </c>
      <c r="T620" s="39">
        <v>1</v>
      </c>
      <c r="U620" s="39" t="s">
        <v>1</v>
      </c>
      <c r="V620" s="39" t="s">
        <v>2</v>
      </c>
    </row>
    <row r="621" spans="3:29">
      <c r="C621" s="49">
        <f t="shared" si="51"/>
        <v>1350</v>
      </c>
      <c r="D621" s="38" t="s">
        <v>320</v>
      </c>
      <c r="E621" s="51">
        <f t="shared" si="50"/>
        <v>50</v>
      </c>
      <c r="F621" s="39">
        <f t="shared" si="48"/>
        <v>73351</v>
      </c>
      <c r="G621" s="39" t="str">
        <f t="shared" si="49"/>
        <v>20171114</v>
      </c>
      <c r="H621" s="39">
        <v>134</v>
      </c>
      <c r="L621" s="39" t="s">
        <v>0</v>
      </c>
      <c r="M621" s="39">
        <v>2017</v>
      </c>
      <c r="N621" s="39">
        <v>11</v>
      </c>
      <c r="O621" s="39">
        <v>14</v>
      </c>
      <c r="P621" s="39">
        <v>20</v>
      </c>
      <c r="Q621" s="39">
        <v>22</v>
      </c>
      <c r="R621" s="39">
        <v>31</v>
      </c>
      <c r="S621" s="39">
        <v>783</v>
      </c>
      <c r="T621" s="39">
        <v>1</v>
      </c>
      <c r="U621" s="39" t="s">
        <v>1</v>
      </c>
      <c r="V621" s="39" t="s">
        <v>2</v>
      </c>
      <c r="X621" s="40" t="s">
        <v>321</v>
      </c>
      <c r="Y621" s="40">
        <v>1</v>
      </c>
      <c r="Z621" s="67">
        <v>-26.050899999999999</v>
      </c>
      <c r="AA621" s="67">
        <v>28.227399999999999</v>
      </c>
      <c r="AB621" s="40">
        <v>-19</v>
      </c>
      <c r="AC621" s="68">
        <f>IF(Z621 &lt;&gt; "",111.3*DEGREES(ACOS(SIN(RADIANS(Z621))*SIN(RADIANS(-26.191612))+(COS(RADIANS(Z621))*COS(RADIANS(-26.191612))*COS(RADIANS(AA621-28.027021))))),"")</f>
        <v>25.421410818927612</v>
      </c>
    </row>
    <row r="622" spans="3:29">
      <c r="C622" s="49">
        <f t="shared" si="51"/>
        <v>1350</v>
      </c>
      <c r="D622" s="38" t="s">
        <v>320</v>
      </c>
      <c r="E622" s="51">
        <f t="shared" si="50"/>
        <v>50</v>
      </c>
      <c r="F622" s="39">
        <f t="shared" si="48"/>
        <v>73351</v>
      </c>
      <c r="G622" s="39" t="str">
        <f t="shared" si="49"/>
        <v>20171114</v>
      </c>
      <c r="H622" s="39">
        <v>0</v>
      </c>
      <c r="L622" s="39" t="s">
        <v>4</v>
      </c>
      <c r="M622" s="39">
        <v>2017</v>
      </c>
      <c r="N622" s="39">
        <v>11</v>
      </c>
      <c r="O622" s="39">
        <v>14</v>
      </c>
      <c r="P622" s="39">
        <v>20</v>
      </c>
      <c r="Q622" s="39">
        <v>22</v>
      </c>
      <c r="R622" s="39">
        <v>31</v>
      </c>
      <c r="S622" s="39">
        <v>796</v>
      </c>
      <c r="T622" s="39">
        <v>1</v>
      </c>
      <c r="U622" s="39" t="s">
        <v>1</v>
      </c>
      <c r="V622" s="39" t="s">
        <v>2</v>
      </c>
    </row>
    <row r="623" spans="3:29">
      <c r="C623" s="49">
        <f t="shared" si="51"/>
        <v>1350</v>
      </c>
      <c r="D623" s="38" t="s">
        <v>320</v>
      </c>
      <c r="E623" s="51">
        <f t="shared" si="50"/>
        <v>50</v>
      </c>
      <c r="F623" s="39">
        <f t="shared" si="48"/>
        <v>73351</v>
      </c>
      <c r="G623" s="39" t="str">
        <f t="shared" si="49"/>
        <v>20171114</v>
      </c>
      <c r="H623" s="39">
        <v>0</v>
      </c>
      <c r="L623" s="39" t="s">
        <v>4</v>
      </c>
      <c r="M623" s="39">
        <v>2017</v>
      </c>
      <c r="N623" s="39">
        <v>11</v>
      </c>
      <c r="O623" s="39">
        <v>14</v>
      </c>
      <c r="P623" s="39">
        <v>20</v>
      </c>
      <c r="Q623" s="39">
        <v>22</v>
      </c>
      <c r="R623" s="39">
        <v>31</v>
      </c>
      <c r="S623" s="39">
        <v>805</v>
      </c>
      <c r="T623" s="39">
        <v>1</v>
      </c>
      <c r="U623" s="39" t="s">
        <v>1</v>
      </c>
      <c r="V623" s="39" t="s">
        <v>2</v>
      </c>
    </row>
    <row r="624" spans="3:29">
      <c r="C624" s="49">
        <f t="shared" si="51"/>
        <v>1350</v>
      </c>
      <c r="D624" s="38" t="s">
        <v>320</v>
      </c>
      <c r="E624" s="51">
        <f t="shared" si="50"/>
        <v>60</v>
      </c>
      <c r="F624" s="39">
        <f t="shared" si="48"/>
        <v>73351</v>
      </c>
      <c r="G624" s="39" t="str">
        <f t="shared" si="49"/>
        <v>20171114</v>
      </c>
      <c r="H624" s="39">
        <v>27</v>
      </c>
      <c r="L624" s="39" t="s">
        <v>0</v>
      </c>
      <c r="M624" s="39">
        <v>2017</v>
      </c>
      <c r="N624" s="39">
        <v>11</v>
      </c>
      <c r="O624" s="39">
        <v>14</v>
      </c>
      <c r="P624" s="39">
        <v>20</v>
      </c>
      <c r="Q624" s="39">
        <v>22</v>
      </c>
      <c r="R624" s="39">
        <v>31</v>
      </c>
      <c r="S624" s="39">
        <v>922</v>
      </c>
      <c r="T624" s="39">
        <v>1</v>
      </c>
      <c r="U624" s="39" t="s">
        <v>1</v>
      </c>
      <c r="V624" s="39" t="s">
        <v>2</v>
      </c>
    </row>
    <row r="625" spans="3:28">
      <c r="C625" s="49">
        <f t="shared" si="51"/>
        <v>1350</v>
      </c>
      <c r="D625" s="38" t="s">
        <v>320</v>
      </c>
      <c r="E625" s="51">
        <f t="shared" si="50"/>
        <v>60</v>
      </c>
      <c r="F625" s="39">
        <f t="shared" si="48"/>
        <v>73351</v>
      </c>
      <c r="G625" s="39" t="str">
        <f t="shared" si="49"/>
        <v>20171114</v>
      </c>
      <c r="H625" s="39">
        <v>0</v>
      </c>
      <c r="L625" s="39" t="s">
        <v>4</v>
      </c>
      <c r="M625" s="39">
        <v>2017</v>
      </c>
      <c r="N625" s="39">
        <v>11</v>
      </c>
      <c r="O625" s="39">
        <v>14</v>
      </c>
      <c r="P625" s="39">
        <v>20</v>
      </c>
      <c r="Q625" s="39">
        <v>22</v>
      </c>
      <c r="R625" s="39">
        <v>31</v>
      </c>
      <c r="S625" s="39">
        <v>938</v>
      </c>
      <c r="T625" s="39">
        <v>1</v>
      </c>
      <c r="U625" s="39" t="s">
        <v>1</v>
      </c>
      <c r="V625" s="39" t="s">
        <v>2</v>
      </c>
    </row>
    <row r="626" spans="3:28">
      <c r="C626" s="49">
        <f t="shared" si="51"/>
        <v>1360</v>
      </c>
      <c r="D626" s="80" t="s">
        <v>322</v>
      </c>
      <c r="E626" s="51">
        <f t="shared" si="50"/>
        <v>10</v>
      </c>
      <c r="F626" s="53">
        <f t="shared" si="48"/>
        <v>73448</v>
      </c>
      <c r="G626" s="53" t="str">
        <f t="shared" si="49"/>
        <v>20171114</v>
      </c>
      <c r="H626" s="53">
        <v>17</v>
      </c>
      <c r="I626" s="53"/>
      <c r="J626" s="53"/>
      <c r="K626" s="53"/>
      <c r="L626" s="53" t="s">
        <v>0</v>
      </c>
      <c r="M626" s="53">
        <v>2017</v>
      </c>
      <c r="N626" s="53">
        <v>11</v>
      </c>
      <c r="O626" s="53">
        <v>14</v>
      </c>
      <c r="P626" s="53">
        <v>20</v>
      </c>
      <c r="Q626" s="53">
        <v>24</v>
      </c>
      <c r="R626" s="53">
        <v>8</v>
      </c>
      <c r="S626" s="53">
        <v>175</v>
      </c>
      <c r="T626" s="53">
        <v>1</v>
      </c>
      <c r="U626" s="53" t="s">
        <v>1</v>
      </c>
      <c r="V626" s="53" t="s">
        <v>2</v>
      </c>
      <c r="W626" s="53"/>
      <c r="X626" s="54"/>
    </row>
    <row r="627" spans="3:28">
      <c r="C627" s="49">
        <f t="shared" si="51"/>
        <v>1360</v>
      </c>
      <c r="D627" s="38" t="s">
        <v>322</v>
      </c>
      <c r="E627" s="51">
        <f t="shared" si="50"/>
        <v>20</v>
      </c>
      <c r="F627" s="39">
        <f t="shared" si="48"/>
        <v>73448</v>
      </c>
      <c r="G627" s="39" t="str">
        <f t="shared" si="49"/>
        <v>20171114</v>
      </c>
      <c r="H627" s="39">
        <v>33</v>
      </c>
      <c r="L627" s="39" t="s">
        <v>0</v>
      </c>
      <c r="M627" s="39">
        <v>2017</v>
      </c>
      <c r="N627" s="39">
        <v>11</v>
      </c>
      <c r="O627" s="39">
        <v>14</v>
      </c>
      <c r="P627" s="39">
        <v>20</v>
      </c>
      <c r="Q627" s="39">
        <v>24</v>
      </c>
      <c r="R627" s="39">
        <v>8</v>
      </c>
      <c r="S627" s="39">
        <v>262</v>
      </c>
      <c r="T627" s="39">
        <v>1</v>
      </c>
      <c r="U627" s="39" t="s">
        <v>1</v>
      </c>
      <c r="V627" s="39" t="s">
        <v>2</v>
      </c>
    </row>
    <row r="628" spans="3:28">
      <c r="C628" s="49">
        <f t="shared" si="51"/>
        <v>1360</v>
      </c>
      <c r="D628" s="38" t="s">
        <v>322</v>
      </c>
      <c r="E628" s="51">
        <f t="shared" si="50"/>
        <v>30</v>
      </c>
      <c r="F628" s="39">
        <f t="shared" si="48"/>
        <v>73448</v>
      </c>
      <c r="G628" s="39" t="str">
        <f t="shared" si="49"/>
        <v>20171114</v>
      </c>
      <c r="H628" s="39">
        <v>222</v>
      </c>
      <c r="L628" s="39" t="s">
        <v>0</v>
      </c>
      <c r="M628" s="39">
        <v>2017</v>
      </c>
      <c r="N628" s="39">
        <v>11</v>
      </c>
      <c r="O628" s="39">
        <v>14</v>
      </c>
      <c r="P628" s="39">
        <v>20</v>
      </c>
      <c r="Q628" s="39">
        <v>24</v>
      </c>
      <c r="R628" s="39">
        <v>8</v>
      </c>
      <c r="S628" s="39">
        <v>305</v>
      </c>
      <c r="T628" s="39">
        <v>1</v>
      </c>
      <c r="U628" s="39" t="s">
        <v>1</v>
      </c>
      <c r="V628" s="39" t="s">
        <v>2</v>
      </c>
      <c r="X628" s="40" t="s">
        <v>15</v>
      </c>
    </row>
    <row r="629" spans="3:28">
      <c r="C629" s="49">
        <f t="shared" si="51"/>
        <v>1360</v>
      </c>
      <c r="D629" s="38" t="s">
        <v>322</v>
      </c>
      <c r="E629" s="51">
        <f t="shared" si="50"/>
        <v>30</v>
      </c>
      <c r="F629" s="39">
        <f t="shared" si="48"/>
        <v>73448</v>
      </c>
      <c r="G629" s="39" t="str">
        <f t="shared" si="49"/>
        <v>20171114</v>
      </c>
      <c r="H629" s="39">
        <v>0</v>
      </c>
      <c r="L629" s="39" t="s">
        <v>4</v>
      </c>
      <c r="M629" s="39">
        <v>2017</v>
      </c>
      <c r="N629" s="39">
        <v>11</v>
      </c>
      <c r="O629" s="39">
        <v>14</v>
      </c>
      <c r="P629" s="39">
        <v>20</v>
      </c>
      <c r="Q629" s="39">
        <v>24</v>
      </c>
      <c r="R629" s="39">
        <v>8</v>
      </c>
      <c r="S629" s="39">
        <v>502</v>
      </c>
      <c r="T629" s="39">
        <v>1</v>
      </c>
      <c r="U629" s="39" t="s">
        <v>1</v>
      </c>
      <c r="V629" s="39" t="s">
        <v>2</v>
      </c>
      <c r="X629" s="40" t="s">
        <v>4</v>
      </c>
    </row>
    <row r="630" spans="3:28">
      <c r="C630" s="49">
        <f t="shared" si="51"/>
        <v>1360</v>
      </c>
      <c r="D630" s="38" t="s">
        <v>322</v>
      </c>
      <c r="E630" s="51">
        <f t="shared" si="50"/>
        <v>40</v>
      </c>
      <c r="F630" s="39">
        <f t="shared" si="48"/>
        <v>73448</v>
      </c>
      <c r="G630" s="39" t="str">
        <f t="shared" si="49"/>
        <v>20171114</v>
      </c>
      <c r="H630" s="39">
        <v>28</v>
      </c>
      <c r="L630" s="39" t="s">
        <v>0</v>
      </c>
      <c r="M630" s="39">
        <v>2017</v>
      </c>
      <c r="N630" s="39">
        <v>11</v>
      </c>
      <c r="O630" s="39">
        <v>14</v>
      </c>
      <c r="P630" s="39">
        <v>20</v>
      </c>
      <c r="Q630" s="39">
        <v>24</v>
      </c>
      <c r="R630" s="39">
        <v>8</v>
      </c>
      <c r="S630" s="39">
        <v>564</v>
      </c>
      <c r="T630" s="39">
        <v>1</v>
      </c>
      <c r="U630" s="39" t="s">
        <v>1</v>
      </c>
      <c r="V630" s="39" t="s">
        <v>2</v>
      </c>
    </row>
    <row r="631" spans="3:28">
      <c r="C631" s="49">
        <f t="shared" si="51"/>
        <v>1360</v>
      </c>
      <c r="D631" s="38" t="s">
        <v>322</v>
      </c>
      <c r="E631" s="51">
        <f t="shared" si="50"/>
        <v>40</v>
      </c>
      <c r="F631" s="39">
        <f t="shared" si="48"/>
        <v>73448</v>
      </c>
      <c r="G631" s="39" t="str">
        <f t="shared" si="49"/>
        <v>20171114</v>
      </c>
      <c r="H631" s="39">
        <v>0</v>
      </c>
      <c r="L631" s="39" t="s">
        <v>4</v>
      </c>
      <c r="M631" s="39">
        <v>2017</v>
      </c>
      <c r="N631" s="39">
        <v>11</v>
      </c>
      <c r="O631" s="39">
        <v>14</v>
      </c>
      <c r="P631" s="39">
        <v>20</v>
      </c>
      <c r="Q631" s="39">
        <v>24</v>
      </c>
      <c r="R631" s="39">
        <v>8</v>
      </c>
      <c r="S631" s="39">
        <v>575</v>
      </c>
      <c r="T631" s="39">
        <v>1</v>
      </c>
      <c r="U631" s="39" t="s">
        <v>1</v>
      </c>
      <c r="V631" s="39" t="s">
        <v>2</v>
      </c>
      <c r="X631" s="40" t="s">
        <v>4</v>
      </c>
    </row>
    <row r="632" spans="3:28">
      <c r="C632" s="49">
        <f t="shared" si="51"/>
        <v>1360</v>
      </c>
      <c r="D632" s="38" t="s">
        <v>322</v>
      </c>
      <c r="E632" s="51">
        <f t="shared" si="50"/>
        <v>50</v>
      </c>
      <c r="F632" s="39">
        <f t="shared" si="48"/>
        <v>73448</v>
      </c>
      <c r="G632" s="39" t="str">
        <f t="shared" si="49"/>
        <v>20171114</v>
      </c>
      <c r="H632" s="39">
        <v>98</v>
      </c>
      <c r="L632" s="39" t="s">
        <v>0</v>
      </c>
      <c r="M632" s="39">
        <v>2017</v>
      </c>
      <c r="N632" s="39">
        <v>11</v>
      </c>
      <c r="O632" s="39">
        <v>14</v>
      </c>
      <c r="P632" s="39">
        <v>20</v>
      </c>
      <c r="Q632" s="39">
        <v>24</v>
      </c>
      <c r="R632" s="39">
        <v>8</v>
      </c>
      <c r="S632" s="39">
        <v>637</v>
      </c>
      <c r="T632" s="39">
        <v>1</v>
      </c>
      <c r="U632" s="39" t="s">
        <v>1</v>
      </c>
      <c r="V632" s="39" t="s">
        <v>2</v>
      </c>
    </row>
    <row r="633" spans="3:28">
      <c r="C633" s="49">
        <f t="shared" si="51"/>
        <v>1360</v>
      </c>
      <c r="D633" s="38" t="s">
        <v>322</v>
      </c>
      <c r="E633" s="51">
        <f t="shared" si="50"/>
        <v>60</v>
      </c>
      <c r="F633" s="39">
        <f t="shared" si="48"/>
        <v>73448</v>
      </c>
      <c r="G633" s="39" t="str">
        <f t="shared" si="49"/>
        <v>20171114</v>
      </c>
      <c r="H633" s="39">
        <v>12</v>
      </c>
      <c r="L633" s="39" t="s">
        <v>0</v>
      </c>
      <c r="M633" s="39">
        <v>2017</v>
      </c>
      <c r="N633" s="39">
        <v>11</v>
      </c>
      <c r="O633" s="39">
        <v>14</v>
      </c>
      <c r="P633" s="39">
        <v>20</v>
      </c>
      <c r="Q633" s="39">
        <v>24</v>
      </c>
      <c r="R633" s="39">
        <v>8</v>
      </c>
      <c r="S633" s="39">
        <v>751</v>
      </c>
      <c r="T633" s="39">
        <v>1</v>
      </c>
      <c r="U633" s="39" t="s">
        <v>1</v>
      </c>
      <c r="V633" s="39" t="s">
        <v>2</v>
      </c>
    </row>
    <row r="634" spans="3:28">
      <c r="C634" s="49">
        <f t="shared" si="51"/>
        <v>1360</v>
      </c>
      <c r="D634" s="38" t="s">
        <v>322</v>
      </c>
      <c r="E634" s="51">
        <f t="shared" si="50"/>
        <v>70</v>
      </c>
      <c r="F634" s="39">
        <f t="shared" si="48"/>
        <v>73448</v>
      </c>
      <c r="G634" s="39" t="str">
        <f t="shared" si="49"/>
        <v>20171114</v>
      </c>
      <c r="H634" s="39">
        <v>6</v>
      </c>
      <c r="L634" s="39" t="s">
        <v>0</v>
      </c>
      <c r="M634" s="39">
        <v>2017</v>
      </c>
      <c r="N634" s="39">
        <v>11</v>
      </c>
      <c r="O634" s="39">
        <v>14</v>
      </c>
      <c r="P634" s="39">
        <v>20</v>
      </c>
      <c r="Q634" s="39">
        <v>24</v>
      </c>
      <c r="R634" s="39">
        <v>8</v>
      </c>
      <c r="S634" s="39">
        <v>810</v>
      </c>
      <c r="T634" s="39">
        <v>1</v>
      </c>
      <c r="U634" s="39" t="s">
        <v>1</v>
      </c>
      <c r="V634" s="39" t="s">
        <v>2</v>
      </c>
    </row>
    <row r="635" spans="3:28">
      <c r="C635" s="49">
        <f t="shared" si="51"/>
        <v>1360</v>
      </c>
      <c r="D635" s="38" t="s">
        <v>322</v>
      </c>
      <c r="E635" s="51">
        <f t="shared" si="50"/>
        <v>80</v>
      </c>
      <c r="F635" s="39">
        <f t="shared" si="48"/>
        <v>73448</v>
      </c>
      <c r="G635" s="39" t="str">
        <f t="shared" si="49"/>
        <v>20171114</v>
      </c>
      <c r="H635" s="39">
        <v>4</v>
      </c>
      <c r="L635" s="39" t="s">
        <v>0</v>
      </c>
      <c r="M635" s="39">
        <v>2017</v>
      </c>
      <c r="N635" s="39">
        <v>11</v>
      </c>
      <c r="O635" s="39">
        <v>14</v>
      </c>
      <c r="P635" s="39">
        <v>20</v>
      </c>
      <c r="Q635" s="39">
        <v>24</v>
      </c>
      <c r="R635" s="39">
        <v>8</v>
      </c>
      <c r="S635" s="39">
        <v>822</v>
      </c>
      <c r="T635" s="39">
        <v>1</v>
      </c>
      <c r="U635" s="39" t="s">
        <v>1</v>
      </c>
      <c r="V635" s="39" t="s">
        <v>2</v>
      </c>
    </row>
    <row r="636" spans="3:28">
      <c r="C636" s="49">
        <f t="shared" si="51"/>
        <v>1370</v>
      </c>
      <c r="D636" s="80" t="s">
        <v>323</v>
      </c>
      <c r="E636" s="51">
        <f t="shared" si="50"/>
        <v>10</v>
      </c>
      <c r="F636" s="53">
        <f t="shared" si="48"/>
        <v>73487</v>
      </c>
      <c r="G636" s="53" t="str">
        <f t="shared" si="49"/>
        <v>20171114</v>
      </c>
      <c r="H636" s="53">
        <v>7</v>
      </c>
      <c r="I636" s="53"/>
      <c r="J636" s="53"/>
      <c r="K636" s="53"/>
      <c r="L636" s="53" t="s">
        <v>0</v>
      </c>
      <c r="M636" s="53">
        <v>2017</v>
      </c>
      <c r="N636" s="53">
        <v>11</v>
      </c>
      <c r="O636" s="53">
        <v>14</v>
      </c>
      <c r="P636" s="53">
        <v>20</v>
      </c>
      <c r="Q636" s="53">
        <v>24</v>
      </c>
      <c r="R636" s="53">
        <v>47</v>
      </c>
      <c r="S636" s="53">
        <v>39</v>
      </c>
      <c r="T636" s="53">
        <v>1</v>
      </c>
      <c r="U636" s="53" t="s">
        <v>1</v>
      </c>
      <c r="V636" s="53" t="s">
        <v>2</v>
      </c>
      <c r="W636" s="53"/>
      <c r="X636" s="54"/>
    </row>
    <row r="637" spans="3:28">
      <c r="C637" s="49">
        <f t="shared" si="51"/>
        <v>1370</v>
      </c>
      <c r="D637" s="38" t="s">
        <v>323</v>
      </c>
      <c r="E637" s="51">
        <f t="shared" si="50"/>
        <v>20</v>
      </c>
      <c r="F637" s="39">
        <f t="shared" si="48"/>
        <v>73487</v>
      </c>
      <c r="G637" s="39" t="str">
        <f t="shared" si="49"/>
        <v>20171114</v>
      </c>
      <c r="H637" s="39">
        <v>0</v>
      </c>
      <c r="L637" s="39" t="s">
        <v>16</v>
      </c>
      <c r="M637" s="39">
        <v>2017</v>
      </c>
      <c r="N637" s="39">
        <v>11</v>
      </c>
      <c r="O637" s="39">
        <v>14</v>
      </c>
      <c r="P637" s="39">
        <v>20</v>
      </c>
      <c r="Q637" s="39">
        <v>24</v>
      </c>
      <c r="R637" s="39">
        <v>47</v>
      </c>
      <c r="S637" s="39">
        <v>54</v>
      </c>
      <c r="U637" s="39" t="s">
        <v>1</v>
      </c>
      <c r="V637" s="39" t="s">
        <v>2</v>
      </c>
    </row>
    <row r="638" spans="3:28">
      <c r="C638" s="49">
        <f t="shared" si="51"/>
        <v>1370</v>
      </c>
      <c r="D638" s="38" t="s">
        <v>323</v>
      </c>
      <c r="E638" s="51">
        <f t="shared" si="50"/>
        <v>30</v>
      </c>
      <c r="F638" s="39">
        <f t="shared" si="48"/>
        <v>73487</v>
      </c>
      <c r="G638" s="39" t="str">
        <f t="shared" si="49"/>
        <v>20171114</v>
      </c>
      <c r="H638" s="39">
        <v>12</v>
      </c>
      <c r="L638" s="39" t="s">
        <v>0</v>
      </c>
      <c r="M638" s="39">
        <v>2017</v>
      </c>
      <c r="N638" s="39">
        <v>11</v>
      </c>
      <c r="O638" s="39">
        <v>14</v>
      </c>
      <c r="P638" s="39">
        <v>20</v>
      </c>
      <c r="Q638" s="39">
        <v>24</v>
      </c>
      <c r="R638" s="39">
        <v>47</v>
      </c>
      <c r="S638" s="39">
        <v>68</v>
      </c>
      <c r="T638" s="39">
        <v>1</v>
      </c>
      <c r="U638" s="39" t="s">
        <v>1</v>
      </c>
      <c r="V638" s="39" t="s">
        <v>2</v>
      </c>
    </row>
    <row r="639" spans="3:28">
      <c r="C639" s="49">
        <f t="shared" si="51"/>
        <v>1370</v>
      </c>
      <c r="D639" s="38" t="s">
        <v>323</v>
      </c>
      <c r="E639" s="51">
        <f t="shared" si="50"/>
        <v>40</v>
      </c>
      <c r="F639" s="39">
        <f t="shared" si="48"/>
        <v>73487</v>
      </c>
      <c r="G639" s="39" t="str">
        <f t="shared" si="49"/>
        <v>20171114</v>
      </c>
      <c r="H639" s="39">
        <v>10</v>
      </c>
      <c r="L639" s="39" t="s">
        <v>0</v>
      </c>
      <c r="M639" s="39">
        <v>2017</v>
      </c>
      <c r="N639" s="39">
        <v>11</v>
      </c>
      <c r="O639" s="39">
        <v>14</v>
      </c>
      <c r="P639" s="39">
        <v>20</v>
      </c>
      <c r="Q639" s="39">
        <v>24</v>
      </c>
      <c r="R639" s="39">
        <v>47</v>
      </c>
      <c r="S639" s="39">
        <v>100</v>
      </c>
      <c r="T639" s="39">
        <v>1</v>
      </c>
      <c r="U639" s="39" t="s">
        <v>1</v>
      </c>
      <c r="V639" s="39" t="s">
        <v>2</v>
      </c>
      <c r="X639" s="98" t="s">
        <v>305</v>
      </c>
      <c r="Y639" s="40" t="s">
        <v>324</v>
      </c>
      <c r="Z639" s="99">
        <v>-26.251999999999999</v>
      </c>
      <c r="AA639" s="99">
        <v>28.209599999999998</v>
      </c>
      <c r="AB639" s="40">
        <v>-13</v>
      </c>
    </row>
    <row r="640" spans="3:28">
      <c r="C640" s="49">
        <f t="shared" si="51"/>
        <v>1370</v>
      </c>
      <c r="D640" s="38" t="s">
        <v>323</v>
      </c>
      <c r="E640" s="51">
        <f t="shared" si="50"/>
        <v>50</v>
      </c>
      <c r="F640" s="39">
        <f t="shared" si="48"/>
        <v>73487</v>
      </c>
      <c r="G640" s="39" t="str">
        <f t="shared" si="49"/>
        <v>20171114</v>
      </c>
      <c r="H640" s="39">
        <v>0</v>
      </c>
      <c r="L640" s="39" t="s">
        <v>16</v>
      </c>
      <c r="M640" s="39">
        <v>2017</v>
      </c>
      <c r="N640" s="39">
        <v>11</v>
      </c>
      <c r="O640" s="39">
        <v>14</v>
      </c>
      <c r="P640" s="39">
        <v>20</v>
      </c>
      <c r="Q640" s="39">
        <v>24</v>
      </c>
      <c r="R640" s="39">
        <v>47</v>
      </c>
      <c r="S640" s="39">
        <v>123</v>
      </c>
      <c r="U640" s="39" t="s">
        <v>1</v>
      </c>
      <c r="V640" s="39" t="s">
        <v>2</v>
      </c>
    </row>
    <row r="641" spans="1:1024">
      <c r="C641" s="49">
        <f t="shared" si="51"/>
        <v>1370</v>
      </c>
      <c r="D641" s="38" t="s">
        <v>323</v>
      </c>
      <c r="E641" s="51">
        <f t="shared" si="50"/>
        <v>60</v>
      </c>
      <c r="F641" s="39">
        <f t="shared" ref="F641:F685" si="52">R641+(Q641*60)+(P641*3600)</f>
        <v>73487</v>
      </c>
      <c r="G641" s="39" t="str">
        <f t="shared" ref="G641:G685" si="53">CONCATENATE(M641,N641,O641)</f>
        <v>20171114</v>
      </c>
      <c r="H641" s="39">
        <v>9</v>
      </c>
      <c r="L641" s="39" t="s">
        <v>0</v>
      </c>
      <c r="M641" s="39">
        <v>2017</v>
      </c>
      <c r="N641" s="39">
        <v>11</v>
      </c>
      <c r="O641" s="39">
        <v>14</v>
      </c>
      <c r="P641" s="39">
        <v>20</v>
      </c>
      <c r="Q641" s="39">
        <v>24</v>
      </c>
      <c r="R641" s="39">
        <v>47</v>
      </c>
      <c r="S641" s="39">
        <v>137</v>
      </c>
      <c r="T641" s="39">
        <v>1</v>
      </c>
      <c r="U641" s="39" t="s">
        <v>1</v>
      </c>
      <c r="V641" s="39" t="s">
        <v>2</v>
      </c>
    </row>
    <row r="642" spans="1:1024">
      <c r="C642" s="49">
        <f t="shared" si="51"/>
        <v>1370</v>
      </c>
      <c r="D642" s="38" t="s">
        <v>323</v>
      </c>
      <c r="E642" s="51">
        <f t="shared" ref="E642:E686" si="54">IF(C641=C642,IF(AND(L642&lt;&gt;"M",L642&lt;&gt;"m-up"),E641+10,E641),10)</f>
        <v>70</v>
      </c>
      <c r="F642" s="39">
        <f t="shared" si="52"/>
        <v>73487</v>
      </c>
      <c r="G642" s="39" t="str">
        <f t="shared" si="53"/>
        <v>20171114</v>
      </c>
      <c r="H642" s="39">
        <v>0</v>
      </c>
      <c r="L642" s="39" t="s">
        <v>16</v>
      </c>
      <c r="M642" s="39">
        <v>2017</v>
      </c>
      <c r="N642" s="39">
        <v>11</v>
      </c>
      <c r="O642" s="39">
        <v>14</v>
      </c>
      <c r="P642" s="39">
        <v>20</v>
      </c>
      <c r="Q642" s="39">
        <v>24</v>
      </c>
      <c r="R642" s="39">
        <v>47</v>
      </c>
      <c r="S642" s="39">
        <v>153</v>
      </c>
      <c r="U642" s="39" t="s">
        <v>1</v>
      </c>
      <c r="V642" s="39" t="s">
        <v>2</v>
      </c>
      <c r="X642" s="24" t="s">
        <v>51</v>
      </c>
    </row>
    <row r="643" spans="1:1024">
      <c r="C643" s="49">
        <f t="shared" si="51"/>
        <v>1370</v>
      </c>
      <c r="D643" s="38" t="s">
        <v>323</v>
      </c>
      <c r="E643" s="51">
        <f t="shared" si="54"/>
        <v>80</v>
      </c>
      <c r="F643" s="39">
        <f t="shared" si="52"/>
        <v>73487</v>
      </c>
      <c r="G643" s="39" t="str">
        <f t="shared" si="53"/>
        <v>20171114</v>
      </c>
      <c r="H643" s="39">
        <v>28</v>
      </c>
      <c r="L643" s="39" t="s">
        <v>0</v>
      </c>
      <c r="M643" s="39">
        <v>2017</v>
      </c>
      <c r="N643" s="39">
        <v>11</v>
      </c>
      <c r="O643" s="39">
        <v>14</v>
      </c>
      <c r="P643" s="39">
        <v>20</v>
      </c>
      <c r="Q643" s="39">
        <v>24</v>
      </c>
      <c r="R643" s="39">
        <v>47</v>
      </c>
      <c r="S643" s="39">
        <v>320</v>
      </c>
      <c r="T643" s="39">
        <v>1</v>
      </c>
      <c r="U643" s="39" t="s">
        <v>1</v>
      </c>
      <c r="V643" s="39" t="s">
        <v>2</v>
      </c>
      <c r="X643" s="40" t="s">
        <v>52</v>
      </c>
    </row>
    <row r="644" spans="1:1024">
      <c r="C644" s="49">
        <f t="shared" si="51"/>
        <v>1370</v>
      </c>
      <c r="D644" s="38" t="s">
        <v>323</v>
      </c>
      <c r="E644" s="51">
        <f t="shared" si="54"/>
        <v>90</v>
      </c>
      <c r="F644" s="39">
        <f t="shared" si="52"/>
        <v>73487</v>
      </c>
      <c r="G644" s="39" t="str">
        <f t="shared" si="53"/>
        <v>20171114</v>
      </c>
      <c r="H644" s="39">
        <v>324</v>
      </c>
      <c r="L644" s="39" t="s">
        <v>0</v>
      </c>
      <c r="M644" s="39">
        <v>2017</v>
      </c>
      <c r="N644" s="39">
        <v>11</v>
      </c>
      <c r="O644" s="39">
        <v>14</v>
      </c>
      <c r="P644" s="39">
        <v>20</v>
      </c>
      <c r="Q644" s="39">
        <v>24</v>
      </c>
      <c r="R644" s="39">
        <v>47</v>
      </c>
      <c r="S644" s="39">
        <v>361</v>
      </c>
      <c r="T644" s="39">
        <v>1</v>
      </c>
      <c r="U644" s="39" t="s">
        <v>1</v>
      </c>
      <c r="V644" s="39" t="s">
        <v>2</v>
      </c>
    </row>
    <row r="645" spans="1:1024">
      <c r="C645" s="49">
        <f t="shared" si="51"/>
        <v>1370</v>
      </c>
      <c r="D645" s="38" t="s">
        <v>323</v>
      </c>
      <c r="E645" s="51">
        <f t="shared" si="54"/>
        <v>90</v>
      </c>
      <c r="F645" s="39">
        <f t="shared" si="52"/>
        <v>73487</v>
      </c>
      <c r="G645" s="39" t="str">
        <f t="shared" si="53"/>
        <v>20171114</v>
      </c>
      <c r="H645" s="39">
        <v>0</v>
      </c>
      <c r="L645" s="39" t="s">
        <v>4</v>
      </c>
      <c r="M645" s="39">
        <v>2017</v>
      </c>
      <c r="N645" s="39">
        <v>11</v>
      </c>
      <c r="O645" s="39">
        <v>14</v>
      </c>
      <c r="P645" s="39">
        <v>20</v>
      </c>
      <c r="Q645" s="39">
        <v>24</v>
      </c>
      <c r="R645" s="39">
        <v>47</v>
      </c>
      <c r="S645" s="39">
        <v>365</v>
      </c>
      <c r="T645" s="39">
        <v>1</v>
      </c>
      <c r="U645" s="39" t="s">
        <v>1</v>
      </c>
      <c r="V645" s="39" t="s">
        <v>2</v>
      </c>
    </row>
    <row r="646" spans="1:1024">
      <c r="C646" s="49">
        <f t="shared" si="51"/>
        <v>1370</v>
      </c>
      <c r="D646" s="38" t="s">
        <v>323</v>
      </c>
      <c r="E646" s="51">
        <f t="shared" si="54"/>
        <v>90</v>
      </c>
      <c r="F646" s="39">
        <f t="shared" si="52"/>
        <v>73487</v>
      </c>
      <c r="G646" s="39" t="str">
        <f t="shared" si="53"/>
        <v>20171114</v>
      </c>
      <c r="H646" s="39">
        <v>0</v>
      </c>
      <c r="L646" s="39" t="s">
        <v>4</v>
      </c>
      <c r="M646" s="39">
        <v>2017</v>
      </c>
      <c r="N646" s="39">
        <v>11</v>
      </c>
      <c r="O646" s="39">
        <v>14</v>
      </c>
      <c r="P646" s="39">
        <v>20</v>
      </c>
      <c r="Q646" s="39">
        <v>24</v>
      </c>
      <c r="R646" s="39">
        <v>47</v>
      </c>
      <c r="S646" s="39">
        <v>372</v>
      </c>
      <c r="T646" s="39">
        <v>1</v>
      </c>
      <c r="U646" s="39" t="s">
        <v>1</v>
      </c>
      <c r="V646" s="39" t="s">
        <v>2</v>
      </c>
    </row>
    <row r="647" spans="1:1024">
      <c r="C647" s="49">
        <f t="shared" si="51"/>
        <v>1370</v>
      </c>
      <c r="D647" s="38" t="s">
        <v>323</v>
      </c>
      <c r="E647" s="51">
        <f t="shared" si="54"/>
        <v>90</v>
      </c>
      <c r="F647" s="39">
        <f t="shared" si="52"/>
        <v>73487</v>
      </c>
      <c r="G647" s="39" t="str">
        <f t="shared" si="53"/>
        <v>20171114</v>
      </c>
      <c r="H647" s="39">
        <v>0</v>
      </c>
      <c r="L647" s="39" t="s">
        <v>4</v>
      </c>
      <c r="M647" s="39">
        <v>2017</v>
      </c>
      <c r="N647" s="39">
        <v>11</v>
      </c>
      <c r="O647" s="39">
        <v>14</v>
      </c>
      <c r="P647" s="39">
        <v>20</v>
      </c>
      <c r="Q647" s="39">
        <v>24</v>
      </c>
      <c r="R647" s="39">
        <v>47</v>
      </c>
      <c r="S647" s="39">
        <v>378</v>
      </c>
      <c r="T647" s="39">
        <v>1</v>
      </c>
      <c r="U647" s="39" t="s">
        <v>1</v>
      </c>
      <c r="V647" s="39" t="s">
        <v>2</v>
      </c>
    </row>
    <row r="648" spans="1:1024">
      <c r="C648" s="49">
        <f t="shared" si="51"/>
        <v>1370</v>
      </c>
      <c r="D648" s="38" t="s">
        <v>323</v>
      </c>
      <c r="E648" s="51">
        <f t="shared" si="54"/>
        <v>90</v>
      </c>
      <c r="F648" s="39">
        <f t="shared" si="52"/>
        <v>73487</v>
      </c>
      <c r="G648" s="39" t="str">
        <f t="shared" si="53"/>
        <v>20171114</v>
      </c>
      <c r="H648" s="39">
        <v>0</v>
      </c>
      <c r="L648" s="39" t="s">
        <v>4</v>
      </c>
      <c r="M648" s="39">
        <v>2017</v>
      </c>
      <c r="N648" s="39">
        <v>11</v>
      </c>
      <c r="O648" s="39">
        <v>14</v>
      </c>
      <c r="P648" s="39">
        <v>20</v>
      </c>
      <c r="Q648" s="39">
        <v>24</v>
      </c>
      <c r="R648" s="39">
        <v>47</v>
      </c>
      <c r="S648" s="39">
        <v>388</v>
      </c>
      <c r="T648" s="39">
        <v>1</v>
      </c>
      <c r="U648" s="39" t="s">
        <v>1</v>
      </c>
      <c r="V648" s="39" t="s">
        <v>2</v>
      </c>
    </row>
    <row r="649" spans="1:1024">
      <c r="C649" s="49">
        <f t="shared" si="51"/>
        <v>1370</v>
      </c>
      <c r="D649" s="38" t="s">
        <v>323</v>
      </c>
      <c r="E649" s="51">
        <f t="shared" si="54"/>
        <v>100</v>
      </c>
      <c r="F649" s="39">
        <f t="shared" si="52"/>
        <v>73487</v>
      </c>
      <c r="G649" s="39" t="str">
        <f t="shared" si="53"/>
        <v>20171114</v>
      </c>
      <c r="H649" s="39">
        <v>64</v>
      </c>
      <c r="L649" s="39" t="s">
        <v>0</v>
      </c>
      <c r="M649" s="39">
        <v>2017</v>
      </c>
      <c r="N649" s="39">
        <v>11</v>
      </c>
      <c r="O649" s="39">
        <v>14</v>
      </c>
      <c r="P649" s="39">
        <v>20</v>
      </c>
      <c r="Q649" s="39">
        <v>24</v>
      </c>
      <c r="R649" s="39">
        <v>47</v>
      </c>
      <c r="S649" s="39">
        <v>704</v>
      </c>
      <c r="T649" s="39">
        <v>1</v>
      </c>
      <c r="U649" s="39" t="s">
        <v>1</v>
      </c>
      <c r="V649" s="39" t="s">
        <v>2</v>
      </c>
      <c r="X649" s="40" t="s">
        <v>325</v>
      </c>
      <c r="Y649" s="40">
        <v>1</v>
      </c>
      <c r="Z649" s="67">
        <v>-26.186399999999999</v>
      </c>
      <c r="AA649" s="67">
        <v>28.241700000000002</v>
      </c>
      <c r="AB649" s="40">
        <v>-13</v>
      </c>
      <c r="AC649" s="106">
        <f>ABS(AB649)</f>
        <v>13</v>
      </c>
      <c r="AD649" s="68">
        <f>IF(Z649 &lt;&gt; "",111.3*DEGREES(ACOS(SIN(RADIANS(Z649))*SIN(RADIANS(-26.191612))+(COS(RADIANS(Z649))*COS(RADIANS(-26.191612))*COS(RADIANS(AA649-28.027021))))),"")</f>
        <v>21.448754859515354</v>
      </c>
      <c r="AE649" s="107" t="e">
        <f>IF(Z649 &lt;&gt; "",111.3*DEGREES(ACOS(SIN(RADIANS(Z649))*SIN(RADIANS(#REF!))+(COS(RADIANS(Z649))*COS(RADIANS(#REF!))*COS(RADIANS(AA649-#REF!))))),"")</f>
        <v>#REF!</v>
      </c>
    </row>
    <row r="650" spans="1:1024">
      <c r="C650" s="49">
        <f t="shared" ref="C650:C713" si="55">IF(F650=F649,C649,IF(F650=(F649+10),C649,(C649+10)))</f>
        <v>1380</v>
      </c>
      <c r="D650" s="80" t="s">
        <v>326</v>
      </c>
      <c r="E650" s="51">
        <f t="shared" si="54"/>
        <v>10</v>
      </c>
      <c r="F650" s="53">
        <f t="shared" si="52"/>
        <v>73523</v>
      </c>
      <c r="G650" s="53" t="str">
        <f t="shared" si="53"/>
        <v>20171114</v>
      </c>
      <c r="H650" s="53">
        <v>16</v>
      </c>
      <c r="I650" s="53"/>
      <c r="J650" s="53"/>
      <c r="K650" s="53"/>
      <c r="L650" s="53" t="s">
        <v>0</v>
      </c>
      <c r="M650" s="53">
        <v>2017</v>
      </c>
      <c r="N650" s="53">
        <v>11</v>
      </c>
      <c r="O650" s="53">
        <v>14</v>
      </c>
      <c r="P650" s="53">
        <v>20</v>
      </c>
      <c r="Q650" s="53">
        <v>25</v>
      </c>
      <c r="R650" s="53">
        <v>23</v>
      </c>
      <c r="S650" s="53">
        <v>283</v>
      </c>
      <c r="T650" s="53">
        <v>1</v>
      </c>
      <c r="U650" s="53" t="s">
        <v>1</v>
      </c>
      <c r="V650" s="53" t="s">
        <v>2</v>
      </c>
      <c r="W650" s="53"/>
      <c r="X650" s="54"/>
    </row>
    <row r="651" spans="1:1024">
      <c r="C651" s="49">
        <f t="shared" si="55"/>
        <v>1380</v>
      </c>
      <c r="D651" s="38" t="s">
        <v>326</v>
      </c>
      <c r="E651" s="51">
        <f t="shared" si="54"/>
        <v>20</v>
      </c>
      <c r="F651" s="39">
        <f t="shared" si="52"/>
        <v>73523</v>
      </c>
      <c r="G651" s="39" t="str">
        <f t="shared" si="53"/>
        <v>20171114</v>
      </c>
      <c r="H651" s="39">
        <v>0</v>
      </c>
      <c r="L651" s="39" t="s">
        <v>16</v>
      </c>
      <c r="M651" s="39">
        <v>2017</v>
      </c>
      <c r="N651" s="39">
        <v>11</v>
      </c>
      <c r="O651" s="39">
        <v>14</v>
      </c>
      <c r="P651" s="39">
        <v>20</v>
      </c>
      <c r="Q651" s="39">
        <v>25</v>
      </c>
      <c r="R651" s="39">
        <v>23</v>
      </c>
      <c r="S651" s="39">
        <v>370</v>
      </c>
      <c r="U651" s="39" t="s">
        <v>1</v>
      </c>
      <c r="V651" s="39" t="s">
        <v>2</v>
      </c>
    </row>
    <row r="652" spans="1:1024">
      <c r="A652" s="73"/>
      <c r="B652" s="73"/>
      <c r="C652" s="49">
        <f t="shared" si="55"/>
        <v>1390</v>
      </c>
      <c r="D652" s="74" t="s">
        <v>327</v>
      </c>
      <c r="E652" s="51">
        <f t="shared" si="54"/>
        <v>10</v>
      </c>
      <c r="F652" s="75">
        <f t="shared" si="52"/>
        <v>73549</v>
      </c>
      <c r="G652" s="75" t="str">
        <f t="shared" si="53"/>
        <v>20171114</v>
      </c>
      <c r="H652" s="75">
        <v>5</v>
      </c>
      <c r="I652" s="75"/>
      <c r="J652" s="75"/>
      <c r="K652" s="75"/>
      <c r="L652" s="75" t="s">
        <v>0</v>
      </c>
      <c r="M652" s="75">
        <v>2017</v>
      </c>
      <c r="N652" s="75">
        <v>11</v>
      </c>
      <c r="O652" s="75">
        <v>14</v>
      </c>
      <c r="P652" s="75">
        <v>20</v>
      </c>
      <c r="Q652" s="75">
        <v>25</v>
      </c>
      <c r="R652" s="75">
        <v>49</v>
      </c>
      <c r="S652" s="75">
        <v>995</v>
      </c>
      <c r="T652" s="75">
        <v>1</v>
      </c>
      <c r="U652" s="75" t="s">
        <v>1</v>
      </c>
      <c r="V652" s="75" t="s">
        <v>2</v>
      </c>
      <c r="W652" s="75"/>
      <c r="X652" s="60"/>
      <c r="WK652" s="60"/>
      <c r="WL652" s="60"/>
      <c r="WM652" s="60"/>
      <c r="WN652" s="60"/>
      <c r="WO652" s="60"/>
      <c r="WP652" s="60"/>
      <c r="WQ652" s="60"/>
      <c r="WR652" s="60"/>
      <c r="WS652" s="60"/>
      <c r="WT652" s="60"/>
      <c r="WU652" s="60"/>
      <c r="WV652" s="60"/>
      <c r="WW652" s="60"/>
      <c r="WX652" s="60"/>
      <c r="WY652" s="60"/>
      <c r="WZ652" s="60"/>
      <c r="XA652" s="60"/>
      <c r="XB652" s="60"/>
      <c r="XC652" s="60"/>
      <c r="XD652" s="60"/>
      <c r="XE652" s="60"/>
      <c r="XF652" s="60"/>
      <c r="XG652" s="60"/>
      <c r="XH652" s="60"/>
      <c r="XI652" s="60"/>
      <c r="XJ652" s="60"/>
      <c r="XK652" s="60"/>
      <c r="XL652" s="60"/>
      <c r="XM652" s="60"/>
      <c r="XN652" s="60"/>
      <c r="XO652" s="60"/>
      <c r="XP652" s="60"/>
      <c r="XQ652" s="60"/>
      <c r="XR652" s="60"/>
      <c r="XS652" s="60"/>
      <c r="XT652" s="60"/>
      <c r="XU652" s="60"/>
      <c r="XV652" s="60"/>
      <c r="XW652" s="60"/>
      <c r="XX652" s="60"/>
      <c r="XY652" s="60"/>
      <c r="XZ652" s="60"/>
      <c r="YA652" s="60"/>
      <c r="YB652" s="60"/>
      <c r="YC652" s="60"/>
      <c r="YD652" s="60"/>
      <c r="YE652" s="60"/>
      <c r="YF652" s="60"/>
      <c r="YG652" s="60"/>
      <c r="YH652" s="60"/>
      <c r="YI652" s="60"/>
      <c r="YJ652" s="60"/>
      <c r="YK652" s="60"/>
      <c r="YL652" s="60"/>
      <c r="YM652" s="60"/>
      <c r="YN652" s="60"/>
      <c r="YO652" s="60"/>
      <c r="YP652" s="60"/>
      <c r="YQ652" s="60"/>
      <c r="YR652" s="60"/>
      <c r="YS652" s="60"/>
      <c r="YT652" s="60"/>
      <c r="YU652" s="60"/>
      <c r="YV652" s="60"/>
      <c r="YW652" s="60"/>
      <c r="YX652" s="60"/>
      <c r="YY652" s="60"/>
      <c r="YZ652" s="60"/>
      <c r="ZA652" s="60"/>
      <c r="ZB652" s="60"/>
      <c r="ZC652" s="60"/>
      <c r="ZD652" s="60"/>
      <c r="ZE652" s="60"/>
      <c r="ZF652" s="60"/>
      <c r="ZG652" s="60"/>
      <c r="ZH652" s="60"/>
      <c r="ZI652" s="60"/>
      <c r="ZJ652" s="60"/>
      <c r="ZK652" s="60"/>
      <c r="ZL652" s="60"/>
      <c r="ZM652" s="60"/>
      <c r="ZN652" s="60"/>
      <c r="ZO652" s="60"/>
      <c r="ZP652" s="60"/>
      <c r="ZQ652" s="60"/>
      <c r="ZR652" s="60"/>
      <c r="ZS652" s="60"/>
      <c r="ZT652" s="60"/>
      <c r="ZU652" s="60"/>
      <c r="ZV652" s="60"/>
      <c r="ZW652" s="60"/>
      <c r="ZX652" s="60"/>
      <c r="ZY652" s="60"/>
      <c r="ZZ652" s="60"/>
      <c r="AAA652" s="60"/>
      <c r="AAB652" s="60"/>
      <c r="AAC652" s="60"/>
      <c r="AAD652" s="60"/>
      <c r="AAE652" s="60"/>
      <c r="AAF652" s="60"/>
      <c r="AAG652" s="60"/>
      <c r="AAH652" s="60"/>
      <c r="AAI652" s="60"/>
      <c r="AAJ652" s="60"/>
      <c r="AAK652" s="60"/>
      <c r="AAL652" s="60"/>
      <c r="AAM652" s="60"/>
      <c r="AAN652" s="60"/>
      <c r="AAO652" s="60"/>
      <c r="AAP652" s="60"/>
      <c r="AAQ652" s="60"/>
      <c r="AAR652" s="60"/>
      <c r="AAS652" s="60"/>
      <c r="AAT652" s="60"/>
      <c r="AAU652" s="60"/>
      <c r="AAV652" s="60"/>
      <c r="AAW652" s="60"/>
      <c r="AAX652" s="60"/>
      <c r="AAY652" s="60"/>
      <c r="AAZ652" s="60"/>
      <c r="ABA652" s="60"/>
      <c r="ABB652" s="60"/>
      <c r="ABC652" s="60"/>
      <c r="ABD652" s="60"/>
      <c r="ABE652" s="60"/>
      <c r="ABF652" s="60"/>
      <c r="ABG652" s="60"/>
      <c r="ABH652" s="60"/>
      <c r="ABI652" s="60"/>
      <c r="ABJ652" s="60"/>
      <c r="ABK652" s="60"/>
      <c r="ABL652" s="60"/>
      <c r="ABM652" s="60"/>
      <c r="ABN652" s="60"/>
      <c r="ABO652" s="60"/>
      <c r="ABP652" s="60"/>
      <c r="ABQ652" s="60"/>
      <c r="ABR652" s="60"/>
      <c r="ABS652" s="60"/>
      <c r="ABT652" s="60"/>
      <c r="ABU652" s="60"/>
      <c r="ABV652" s="60"/>
      <c r="ABW652" s="60"/>
      <c r="ABX652" s="60"/>
      <c r="ABY652" s="60"/>
      <c r="ABZ652" s="60"/>
      <c r="ACA652" s="60"/>
      <c r="ACB652" s="60"/>
      <c r="ACC652" s="60"/>
      <c r="ACD652" s="60"/>
      <c r="ACE652" s="60"/>
      <c r="ACF652" s="60"/>
      <c r="ACG652" s="60"/>
      <c r="ACH652" s="60"/>
      <c r="ACI652" s="60"/>
      <c r="ACJ652" s="60"/>
      <c r="ACK652" s="60"/>
      <c r="ACL652" s="60"/>
      <c r="ACM652" s="60"/>
      <c r="ACN652" s="60"/>
      <c r="ACO652" s="60"/>
      <c r="ACP652" s="60"/>
      <c r="ACQ652" s="60"/>
      <c r="ACR652" s="60"/>
      <c r="ACS652" s="60"/>
      <c r="ACT652" s="60"/>
      <c r="ACU652" s="60"/>
      <c r="ACV652" s="60"/>
      <c r="ACW652" s="60"/>
      <c r="ACX652" s="60"/>
      <c r="ACY652" s="60"/>
      <c r="ACZ652" s="60"/>
      <c r="ADA652" s="60"/>
      <c r="ADB652" s="60"/>
      <c r="ADC652" s="60"/>
      <c r="ADD652" s="60"/>
      <c r="ADE652" s="60"/>
      <c r="ADF652" s="60"/>
      <c r="ADG652" s="60"/>
      <c r="ADH652" s="60"/>
      <c r="ADI652" s="60"/>
      <c r="ADJ652" s="60"/>
      <c r="ADK652" s="60"/>
      <c r="ADL652" s="60"/>
      <c r="ADM652" s="60"/>
      <c r="ADN652" s="60"/>
      <c r="ADO652" s="60"/>
      <c r="ADP652" s="60"/>
      <c r="ADQ652" s="60"/>
      <c r="ADR652" s="60"/>
      <c r="ADS652" s="60"/>
      <c r="ADT652" s="60"/>
      <c r="ADU652" s="60"/>
      <c r="ADV652" s="60"/>
      <c r="ADW652" s="60"/>
      <c r="ADX652" s="60"/>
      <c r="ADY652" s="60"/>
      <c r="ADZ652" s="60"/>
      <c r="AEA652" s="60"/>
      <c r="AEB652" s="60"/>
      <c r="AEC652" s="60"/>
      <c r="AED652" s="60"/>
      <c r="AEE652" s="60"/>
      <c r="AEF652" s="60"/>
      <c r="AEG652" s="60"/>
      <c r="AEH652" s="60"/>
      <c r="AEI652" s="60"/>
      <c r="AEJ652" s="60"/>
      <c r="AEK652" s="60"/>
      <c r="AEL652" s="60"/>
      <c r="AEM652" s="60"/>
      <c r="AEN652" s="60"/>
      <c r="AEO652" s="60"/>
      <c r="AEP652" s="60"/>
      <c r="AEQ652" s="60"/>
      <c r="AER652" s="60"/>
      <c r="AES652" s="60"/>
      <c r="AET652" s="60"/>
      <c r="AEU652" s="60"/>
      <c r="AEV652" s="60"/>
      <c r="AEW652" s="60"/>
      <c r="AEX652" s="60"/>
      <c r="AEY652" s="60"/>
      <c r="AEZ652" s="60"/>
      <c r="AFA652" s="60"/>
      <c r="AFB652" s="60"/>
      <c r="AFC652" s="60"/>
      <c r="AFD652" s="60"/>
      <c r="AFE652" s="60"/>
      <c r="AFF652" s="60"/>
      <c r="AFG652" s="60"/>
      <c r="AFH652" s="60"/>
      <c r="AFI652" s="60"/>
      <c r="AFJ652" s="60"/>
      <c r="AFK652" s="60"/>
      <c r="AFL652" s="60"/>
      <c r="AFM652" s="60"/>
      <c r="AFN652" s="60"/>
      <c r="AFO652" s="60"/>
      <c r="AFP652" s="60"/>
      <c r="AFQ652" s="60"/>
      <c r="AFR652" s="60"/>
      <c r="AFS652" s="60"/>
      <c r="AFT652" s="60"/>
      <c r="AFU652" s="60"/>
      <c r="AFV652" s="60"/>
      <c r="AFW652" s="60"/>
      <c r="AFX652" s="60"/>
      <c r="AFY652" s="60"/>
      <c r="AFZ652" s="60"/>
      <c r="AGA652" s="60"/>
      <c r="AGB652" s="60"/>
      <c r="AGC652" s="60"/>
      <c r="AGD652" s="60"/>
      <c r="AGE652" s="60"/>
      <c r="AGF652" s="60"/>
      <c r="AGG652" s="60"/>
      <c r="AGH652" s="60"/>
      <c r="AGI652" s="60"/>
      <c r="AGJ652" s="60"/>
      <c r="AGK652" s="60"/>
      <c r="AGL652" s="60"/>
      <c r="AGM652" s="60"/>
      <c r="AGN652" s="60"/>
      <c r="AGO652" s="60"/>
      <c r="AGP652" s="60"/>
      <c r="AGQ652" s="60"/>
      <c r="AGR652" s="60"/>
      <c r="AGS652" s="60"/>
      <c r="AGT652" s="60"/>
      <c r="AGU652" s="60"/>
      <c r="AGV652" s="60"/>
      <c r="AGW652" s="60"/>
      <c r="AGX652" s="60"/>
      <c r="AGY652" s="60"/>
      <c r="AGZ652" s="60"/>
      <c r="AHA652" s="60"/>
      <c r="AHB652" s="60"/>
      <c r="AHC652" s="60"/>
      <c r="AHD652" s="60"/>
      <c r="AHE652" s="60"/>
      <c r="AHF652" s="60"/>
      <c r="AHG652" s="60"/>
      <c r="AHH652" s="60"/>
      <c r="AHI652" s="60"/>
      <c r="AHJ652" s="60"/>
      <c r="AHK652" s="60"/>
      <c r="AHL652" s="60"/>
      <c r="AHM652" s="60"/>
      <c r="AHN652" s="60"/>
      <c r="AHO652" s="60"/>
      <c r="AHP652" s="60"/>
      <c r="AHQ652" s="60"/>
      <c r="AHR652" s="60"/>
      <c r="AHS652" s="60"/>
      <c r="AHT652" s="60"/>
      <c r="AHU652" s="60"/>
      <c r="AHV652" s="60"/>
      <c r="AHW652" s="60"/>
      <c r="AHX652" s="60"/>
      <c r="AHY652" s="60"/>
      <c r="AHZ652" s="60"/>
      <c r="AIA652" s="60"/>
      <c r="AIB652" s="60"/>
      <c r="AIC652" s="60"/>
      <c r="AID652" s="60"/>
      <c r="AIE652" s="60"/>
      <c r="AIF652" s="60"/>
      <c r="AIG652" s="60"/>
      <c r="AIH652" s="60"/>
      <c r="AII652" s="60"/>
      <c r="AIJ652" s="60"/>
      <c r="AIK652" s="60"/>
      <c r="AIL652" s="60"/>
      <c r="AIM652" s="60"/>
      <c r="AIN652" s="60"/>
      <c r="AIO652" s="60"/>
      <c r="AIP652" s="60"/>
      <c r="AIQ652" s="60"/>
      <c r="AIR652" s="60"/>
      <c r="AIS652" s="60"/>
      <c r="AIT652" s="60"/>
      <c r="AIU652" s="60"/>
      <c r="AIV652" s="60"/>
      <c r="AIW652" s="60"/>
      <c r="AIX652" s="60"/>
      <c r="AIY652" s="60"/>
      <c r="AIZ652" s="60"/>
      <c r="AJA652" s="60"/>
      <c r="AJB652" s="60"/>
      <c r="AJC652" s="60"/>
      <c r="AJD652" s="60"/>
      <c r="AJE652" s="60"/>
      <c r="AJF652" s="60"/>
      <c r="AJG652" s="60"/>
      <c r="AJH652" s="60"/>
      <c r="AJI652" s="60"/>
      <c r="AJJ652" s="60"/>
      <c r="AJK652" s="60"/>
      <c r="AJL652" s="60"/>
      <c r="AJM652" s="60"/>
      <c r="AJN652" s="60"/>
      <c r="AJO652" s="60"/>
      <c r="AJP652" s="60"/>
      <c r="AJQ652" s="60"/>
      <c r="AJR652" s="60"/>
      <c r="AJS652" s="60"/>
      <c r="AJT652" s="60"/>
      <c r="AJU652" s="60"/>
      <c r="AJV652" s="60"/>
      <c r="AJW652" s="60"/>
      <c r="AJX652" s="60"/>
      <c r="AJY652" s="60"/>
      <c r="AJZ652" s="60"/>
      <c r="AKA652" s="60"/>
      <c r="AKB652" s="60"/>
      <c r="AKC652" s="60"/>
      <c r="AKD652" s="60"/>
      <c r="AKE652" s="60"/>
      <c r="AKF652" s="60"/>
      <c r="AKG652" s="60"/>
      <c r="AKH652" s="60"/>
      <c r="AKI652" s="60"/>
      <c r="AKJ652" s="60"/>
      <c r="AKK652" s="60"/>
      <c r="AKL652" s="60"/>
      <c r="AKM652" s="60"/>
      <c r="AKN652" s="60"/>
      <c r="AKO652" s="60"/>
      <c r="AKP652" s="60"/>
      <c r="AKQ652" s="60"/>
      <c r="AKR652" s="60"/>
      <c r="AKS652" s="60"/>
      <c r="AKT652" s="60"/>
      <c r="AKU652" s="60"/>
      <c r="AKV652" s="60"/>
      <c r="AKW652" s="60"/>
      <c r="AKX652" s="60"/>
      <c r="AKY652" s="60"/>
      <c r="AKZ652" s="60"/>
      <c r="ALA652" s="60"/>
      <c r="ALB652" s="60"/>
      <c r="ALC652" s="60"/>
      <c r="ALD652" s="60"/>
      <c r="ALE652" s="60"/>
      <c r="ALF652" s="60"/>
      <c r="ALG652" s="60"/>
      <c r="ALH652" s="60"/>
      <c r="ALI652" s="60"/>
      <c r="ALJ652" s="60"/>
      <c r="ALK652" s="60"/>
      <c r="ALL652" s="60"/>
      <c r="ALM652" s="60"/>
      <c r="ALN652" s="60"/>
      <c r="ALO652" s="60"/>
      <c r="ALP652" s="60"/>
      <c r="ALQ652" s="60"/>
      <c r="ALR652" s="60"/>
      <c r="ALS652" s="60"/>
      <c r="ALT652" s="60"/>
      <c r="ALU652" s="60"/>
      <c r="ALV652" s="60"/>
      <c r="ALW652" s="60"/>
      <c r="ALX652" s="60"/>
      <c r="ALY652" s="60"/>
      <c r="ALZ652" s="60"/>
      <c r="AMA652" s="60"/>
      <c r="AMB652" s="60"/>
      <c r="AMC652" s="60"/>
      <c r="AMD652" s="60"/>
      <c r="AME652" s="60"/>
      <c r="AMF652" s="60"/>
      <c r="AMG652" s="60"/>
      <c r="AMH652" s="60"/>
      <c r="AMI652" s="60"/>
      <c r="AMJ652" s="60"/>
    </row>
    <row r="653" spans="1:1024">
      <c r="C653" s="49">
        <f t="shared" si="55"/>
        <v>1400</v>
      </c>
      <c r="D653" s="38" t="s">
        <v>327</v>
      </c>
      <c r="E653" s="51">
        <f t="shared" si="54"/>
        <v>10</v>
      </c>
      <c r="F653" s="39">
        <f t="shared" si="52"/>
        <v>73550</v>
      </c>
      <c r="G653" s="39" t="str">
        <f t="shared" si="53"/>
        <v>20171114</v>
      </c>
      <c r="H653" s="39">
        <v>6</v>
      </c>
      <c r="L653" s="39" t="s">
        <v>0</v>
      </c>
      <c r="M653" s="39">
        <v>2017</v>
      </c>
      <c r="N653" s="39">
        <v>11</v>
      </c>
      <c r="O653" s="39">
        <v>14</v>
      </c>
      <c r="P653" s="39">
        <v>20</v>
      </c>
      <c r="Q653" s="39">
        <v>25</v>
      </c>
      <c r="R653" s="39">
        <v>50</v>
      </c>
      <c r="S653" s="39">
        <v>41</v>
      </c>
      <c r="T653" s="39">
        <v>1</v>
      </c>
      <c r="U653" s="39" t="s">
        <v>1</v>
      </c>
      <c r="V653" s="39" t="s">
        <v>2</v>
      </c>
    </row>
    <row r="654" spans="1:1024">
      <c r="C654" s="49">
        <f t="shared" si="55"/>
        <v>1400</v>
      </c>
      <c r="D654" s="38" t="s">
        <v>327</v>
      </c>
      <c r="E654" s="51">
        <f t="shared" si="54"/>
        <v>20</v>
      </c>
      <c r="F654" s="39">
        <f t="shared" si="52"/>
        <v>73550</v>
      </c>
      <c r="G654" s="39" t="str">
        <f t="shared" si="53"/>
        <v>20171114</v>
      </c>
      <c r="H654" s="39">
        <v>7</v>
      </c>
      <c r="L654" s="39" t="s">
        <v>0</v>
      </c>
      <c r="M654" s="39">
        <v>2017</v>
      </c>
      <c r="N654" s="39">
        <v>11</v>
      </c>
      <c r="O654" s="39">
        <v>14</v>
      </c>
      <c r="P654" s="39">
        <v>20</v>
      </c>
      <c r="Q654" s="39">
        <v>25</v>
      </c>
      <c r="R654" s="39">
        <v>50</v>
      </c>
      <c r="S654" s="39">
        <v>70</v>
      </c>
      <c r="T654" s="39">
        <v>1</v>
      </c>
      <c r="U654" s="39" t="s">
        <v>1</v>
      </c>
      <c r="V654" s="39" t="s">
        <v>2</v>
      </c>
    </row>
    <row r="655" spans="1:1024">
      <c r="C655" s="49">
        <f t="shared" si="55"/>
        <v>1400</v>
      </c>
      <c r="D655" s="38" t="s">
        <v>327</v>
      </c>
      <c r="E655" s="51">
        <f t="shared" si="54"/>
        <v>30</v>
      </c>
      <c r="F655" s="39">
        <f t="shared" si="52"/>
        <v>73550</v>
      </c>
      <c r="G655" s="39" t="str">
        <f t="shared" si="53"/>
        <v>20171114</v>
      </c>
      <c r="H655" s="39">
        <v>9</v>
      </c>
      <c r="L655" s="39" t="s">
        <v>0</v>
      </c>
      <c r="M655" s="39">
        <v>2017</v>
      </c>
      <c r="N655" s="39">
        <v>11</v>
      </c>
      <c r="O655" s="39">
        <v>14</v>
      </c>
      <c r="P655" s="39">
        <v>20</v>
      </c>
      <c r="Q655" s="39">
        <v>25</v>
      </c>
      <c r="R655" s="39">
        <v>50</v>
      </c>
      <c r="S655" s="39">
        <v>157</v>
      </c>
      <c r="T655" s="39">
        <v>1</v>
      </c>
      <c r="U655" s="39" t="s">
        <v>1</v>
      </c>
      <c r="V655" s="39" t="s">
        <v>2</v>
      </c>
      <c r="X655" s="40" t="s">
        <v>328</v>
      </c>
    </row>
    <row r="656" spans="1:1024">
      <c r="C656" s="49">
        <f t="shared" si="55"/>
        <v>1400</v>
      </c>
      <c r="D656" s="38" t="s">
        <v>327</v>
      </c>
      <c r="E656" s="51">
        <f t="shared" si="54"/>
        <v>40</v>
      </c>
      <c r="F656" s="39">
        <f t="shared" si="52"/>
        <v>73550</v>
      </c>
      <c r="G656" s="39" t="str">
        <f t="shared" si="53"/>
        <v>20171114</v>
      </c>
      <c r="H656" s="39">
        <v>929</v>
      </c>
      <c r="L656" s="39" t="s">
        <v>0</v>
      </c>
      <c r="M656" s="39">
        <v>2017</v>
      </c>
      <c r="N656" s="39">
        <v>11</v>
      </c>
      <c r="O656" s="39">
        <v>14</v>
      </c>
      <c r="P656" s="39">
        <v>20</v>
      </c>
      <c r="Q656" s="39">
        <v>25</v>
      </c>
      <c r="R656" s="39">
        <v>50</v>
      </c>
      <c r="S656" s="39">
        <v>223</v>
      </c>
      <c r="T656" s="39">
        <v>1</v>
      </c>
      <c r="U656" s="39" t="s">
        <v>1</v>
      </c>
      <c r="V656" s="39" t="s">
        <v>43</v>
      </c>
    </row>
    <row r="657" spans="3:24">
      <c r="C657" s="49">
        <f t="shared" si="55"/>
        <v>1400</v>
      </c>
      <c r="D657" s="38" t="s">
        <v>327</v>
      </c>
      <c r="E657" s="51">
        <f t="shared" si="54"/>
        <v>40</v>
      </c>
      <c r="F657" s="39">
        <f t="shared" si="52"/>
        <v>73550</v>
      </c>
      <c r="G657" s="39" t="str">
        <f t="shared" si="53"/>
        <v>20171114</v>
      </c>
      <c r="H657" s="39">
        <v>0</v>
      </c>
      <c r="L657" s="39" t="s">
        <v>4</v>
      </c>
      <c r="M657" s="39">
        <v>2017</v>
      </c>
      <c r="N657" s="39">
        <v>11</v>
      </c>
      <c r="O657" s="39">
        <v>14</v>
      </c>
      <c r="P657" s="39">
        <v>20</v>
      </c>
      <c r="Q657" s="39">
        <v>25</v>
      </c>
      <c r="R657" s="39">
        <v>50</v>
      </c>
      <c r="S657" s="39">
        <v>226</v>
      </c>
      <c r="T657" s="39">
        <v>1</v>
      </c>
      <c r="U657" s="39" t="s">
        <v>1</v>
      </c>
      <c r="V657" s="39" t="s">
        <v>43</v>
      </c>
      <c r="X657" s="40" t="s">
        <v>53</v>
      </c>
    </row>
    <row r="658" spans="3:24">
      <c r="C658" s="49">
        <f t="shared" si="55"/>
        <v>1410</v>
      </c>
      <c r="D658" s="38" t="s">
        <v>327</v>
      </c>
      <c r="E658" s="51">
        <f t="shared" si="54"/>
        <v>10</v>
      </c>
      <c r="F658" s="39">
        <f t="shared" si="52"/>
        <v>73551</v>
      </c>
      <c r="G658" s="39" t="str">
        <f t="shared" si="53"/>
        <v>20171114</v>
      </c>
      <c r="H658" s="39">
        <v>0</v>
      </c>
      <c r="L658" s="39" t="s">
        <v>4</v>
      </c>
      <c r="M658" s="39">
        <v>2017</v>
      </c>
      <c r="N658" s="39">
        <v>11</v>
      </c>
      <c r="O658" s="39">
        <v>14</v>
      </c>
      <c r="P658" s="39">
        <v>20</v>
      </c>
      <c r="Q658" s="39">
        <v>25</v>
      </c>
      <c r="R658" s="39">
        <v>51</v>
      </c>
      <c r="S658" s="39">
        <v>18</v>
      </c>
      <c r="T658" s="39">
        <v>1</v>
      </c>
      <c r="U658" s="39" t="s">
        <v>1</v>
      </c>
      <c r="V658" s="39" t="s">
        <v>43</v>
      </c>
    </row>
    <row r="659" spans="3:24">
      <c r="C659" s="49">
        <f t="shared" si="55"/>
        <v>1410</v>
      </c>
      <c r="D659" s="38" t="s">
        <v>327</v>
      </c>
      <c r="E659" s="51">
        <f t="shared" si="54"/>
        <v>10</v>
      </c>
      <c r="F659" s="39">
        <f t="shared" si="52"/>
        <v>73551</v>
      </c>
      <c r="G659" s="39" t="str">
        <f t="shared" si="53"/>
        <v>20171114</v>
      </c>
      <c r="H659" s="39">
        <v>0</v>
      </c>
      <c r="L659" s="39" t="s">
        <v>4</v>
      </c>
      <c r="M659" s="39">
        <v>2017</v>
      </c>
      <c r="N659" s="39">
        <v>11</v>
      </c>
      <c r="O659" s="39">
        <v>14</v>
      </c>
      <c r="P659" s="39">
        <v>20</v>
      </c>
      <c r="Q659" s="39">
        <v>25</v>
      </c>
      <c r="R659" s="39">
        <v>51</v>
      </c>
      <c r="S659" s="39">
        <v>31</v>
      </c>
      <c r="T659" s="39">
        <v>1</v>
      </c>
      <c r="U659" s="39" t="s">
        <v>1</v>
      </c>
      <c r="V659" s="39" t="s">
        <v>43</v>
      </c>
    </row>
    <row r="660" spans="3:24">
      <c r="C660" s="49">
        <f t="shared" si="55"/>
        <v>1410</v>
      </c>
      <c r="D660" s="38" t="s">
        <v>327</v>
      </c>
      <c r="E660" s="51">
        <f t="shared" si="54"/>
        <v>10</v>
      </c>
      <c r="F660" s="39">
        <f t="shared" si="52"/>
        <v>73551</v>
      </c>
      <c r="G660" s="39" t="str">
        <f t="shared" si="53"/>
        <v>20171114</v>
      </c>
      <c r="H660" s="39">
        <v>0</v>
      </c>
      <c r="L660" s="39" t="s">
        <v>4</v>
      </c>
      <c r="M660" s="39">
        <v>2017</v>
      </c>
      <c r="N660" s="39">
        <v>11</v>
      </c>
      <c r="O660" s="39">
        <v>14</v>
      </c>
      <c r="P660" s="39">
        <v>20</v>
      </c>
      <c r="Q660" s="39">
        <v>25</v>
      </c>
      <c r="R660" s="39">
        <v>51</v>
      </c>
      <c r="S660" s="39">
        <v>37</v>
      </c>
      <c r="T660" s="39">
        <v>1</v>
      </c>
      <c r="U660" s="39" t="s">
        <v>1</v>
      </c>
      <c r="V660" s="39" t="s">
        <v>43</v>
      </c>
      <c r="X660" s="40" t="s">
        <v>54</v>
      </c>
    </row>
    <row r="661" spans="3:24">
      <c r="C661" s="49">
        <f t="shared" si="55"/>
        <v>1420</v>
      </c>
      <c r="D661" s="80" t="s">
        <v>329</v>
      </c>
      <c r="E661" s="51">
        <f t="shared" si="54"/>
        <v>10</v>
      </c>
      <c r="F661" s="53">
        <f t="shared" si="52"/>
        <v>73655</v>
      </c>
      <c r="G661" s="53" t="str">
        <f t="shared" si="53"/>
        <v>20171114</v>
      </c>
      <c r="H661" s="53">
        <v>9</v>
      </c>
      <c r="I661" s="53"/>
      <c r="J661" s="53"/>
      <c r="K661" s="53"/>
      <c r="L661" s="53" t="s">
        <v>0</v>
      </c>
      <c r="M661" s="53">
        <v>2017</v>
      </c>
      <c r="N661" s="53">
        <v>11</v>
      </c>
      <c r="O661" s="53">
        <v>14</v>
      </c>
      <c r="P661" s="53">
        <v>20</v>
      </c>
      <c r="Q661" s="53">
        <v>27</v>
      </c>
      <c r="R661" s="53">
        <v>35</v>
      </c>
      <c r="S661" s="53">
        <v>868</v>
      </c>
      <c r="T661" s="53">
        <v>1</v>
      </c>
      <c r="U661" s="53" t="s">
        <v>1</v>
      </c>
      <c r="V661" s="53" t="s">
        <v>2</v>
      </c>
      <c r="W661" s="53"/>
      <c r="X661" s="54"/>
    </row>
    <row r="662" spans="3:24">
      <c r="C662" s="49">
        <f t="shared" si="55"/>
        <v>1420</v>
      </c>
      <c r="D662" s="38" t="s">
        <v>329</v>
      </c>
      <c r="E662" s="51">
        <f t="shared" si="54"/>
        <v>20</v>
      </c>
      <c r="F662" s="39">
        <f t="shared" si="52"/>
        <v>73655</v>
      </c>
      <c r="G662" s="39" t="str">
        <f t="shared" si="53"/>
        <v>20171114</v>
      </c>
      <c r="H662" s="39">
        <v>0</v>
      </c>
      <c r="L662" s="39" t="s">
        <v>16</v>
      </c>
      <c r="M662" s="39">
        <v>2017</v>
      </c>
      <c r="N662" s="39">
        <v>11</v>
      </c>
      <c r="O662" s="39">
        <v>14</v>
      </c>
      <c r="P662" s="39">
        <v>20</v>
      </c>
      <c r="Q662" s="39">
        <v>27</v>
      </c>
      <c r="R662" s="39">
        <v>35</v>
      </c>
      <c r="S662" s="39">
        <v>884</v>
      </c>
      <c r="U662" s="39" t="s">
        <v>1</v>
      </c>
      <c r="V662" s="39" t="s">
        <v>2</v>
      </c>
    </row>
    <row r="663" spans="3:24">
      <c r="C663" s="49">
        <f t="shared" si="55"/>
        <v>1420</v>
      </c>
      <c r="D663" s="38" t="s">
        <v>329</v>
      </c>
      <c r="E663" s="51">
        <f t="shared" si="54"/>
        <v>30</v>
      </c>
      <c r="F663" s="39">
        <f t="shared" si="52"/>
        <v>73655</v>
      </c>
      <c r="G663" s="39" t="str">
        <f t="shared" si="53"/>
        <v>20171114</v>
      </c>
      <c r="H663" s="39">
        <v>6</v>
      </c>
      <c r="L663" s="39" t="s">
        <v>0</v>
      </c>
      <c r="M663" s="39">
        <v>2017</v>
      </c>
      <c r="N663" s="39">
        <v>11</v>
      </c>
      <c r="O663" s="39">
        <v>14</v>
      </c>
      <c r="P663" s="39">
        <v>20</v>
      </c>
      <c r="Q663" s="39">
        <v>27</v>
      </c>
      <c r="R663" s="39">
        <v>35</v>
      </c>
      <c r="S663" s="39">
        <v>923</v>
      </c>
      <c r="T663" s="39">
        <v>1</v>
      </c>
      <c r="U663" s="39" t="s">
        <v>1</v>
      </c>
      <c r="V663" s="39" t="s">
        <v>2</v>
      </c>
    </row>
    <row r="664" spans="3:24">
      <c r="C664" s="49">
        <f t="shared" si="55"/>
        <v>1420</v>
      </c>
      <c r="D664" s="38" t="s">
        <v>329</v>
      </c>
      <c r="E664" s="51">
        <f t="shared" si="54"/>
        <v>40</v>
      </c>
      <c r="F664" s="39">
        <f t="shared" si="52"/>
        <v>73655</v>
      </c>
      <c r="G664" s="39" t="str">
        <f t="shared" si="53"/>
        <v>20171114</v>
      </c>
      <c r="H664" s="39">
        <v>5</v>
      </c>
      <c r="L664" s="39" t="s">
        <v>0</v>
      </c>
      <c r="M664" s="39">
        <v>2017</v>
      </c>
      <c r="N664" s="39">
        <v>11</v>
      </c>
      <c r="O664" s="39">
        <v>14</v>
      </c>
      <c r="P664" s="39">
        <v>20</v>
      </c>
      <c r="Q664" s="39">
        <v>27</v>
      </c>
      <c r="R664" s="39">
        <v>35</v>
      </c>
      <c r="S664" s="39">
        <v>952</v>
      </c>
      <c r="T664" s="39">
        <v>1</v>
      </c>
      <c r="U664" s="39" t="s">
        <v>1</v>
      </c>
      <c r="V664" s="39" t="s">
        <v>2</v>
      </c>
    </row>
    <row r="665" spans="3:24">
      <c r="C665" s="49">
        <f t="shared" si="55"/>
        <v>1420</v>
      </c>
      <c r="D665" s="38" t="s">
        <v>329</v>
      </c>
      <c r="E665" s="51">
        <f t="shared" si="54"/>
        <v>50</v>
      </c>
      <c r="F665" s="39">
        <f t="shared" si="52"/>
        <v>73655</v>
      </c>
      <c r="G665" s="39" t="str">
        <f t="shared" si="53"/>
        <v>20171114</v>
      </c>
      <c r="H665" s="39">
        <v>6</v>
      </c>
      <c r="L665" s="39" t="s">
        <v>0</v>
      </c>
      <c r="M665" s="39">
        <v>2017</v>
      </c>
      <c r="N665" s="39">
        <v>11</v>
      </c>
      <c r="O665" s="39">
        <v>14</v>
      </c>
      <c r="P665" s="39">
        <v>20</v>
      </c>
      <c r="Q665" s="39">
        <v>27</v>
      </c>
      <c r="R665" s="39">
        <v>35</v>
      </c>
      <c r="S665" s="39">
        <v>978</v>
      </c>
      <c r="T665" s="39">
        <v>1</v>
      </c>
      <c r="U665" s="39" t="s">
        <v>1</v>
      </c>
      <c r="V665" s="39" t="s">
        <v>2</v>
      </c>
    </row>
    <row r="666" spans="3:24">
      <c r="C666" s="49">
        <f t="shared" si="55"/>
        <v>1430</v>
      </c>
      <c r="D666" s="38" t="s">
        <v>329</v>
      </c>
      <c r="E666" s="51">
        <f t="shared" si="54"/>
        <v>10</v>
      </c>
      <c r="F666" s="39">
        <f t="shared" si="52"/>
        <v>73656</v>
      </c>
      <c r="G666" s="39" t="str">
        <f t="shared" si="53"/>
        <v>20171114</v>
      </c>
      <c r="H666" s="39">
        <v>6</v>
      </c>
      <c r="L666" s="39" t="s">
        <v>0</v>
      </c>
      <c r="M666" s="39">
        <v>2017</v>
      </c>
      <c r="N666" s="39">
        <v>11</v>
      </c>
      <c r="O666" s="39">
        <v>14</v>
      </c>
      <c r="P666" s="39">
        <v>20</v>
      </c>
      <c r="Q666" s="39">
        <v>27</v>
      </c>
      <c r="R666" s="39">
        <v>36</v>
      </c>
      <c r="S666" s="39">
        <v>1</v>
      </c>
      <c r="T666" s="39">
        <v>1</v>
      </c>
      <c r="U666" s="39" t="s">
        <v>1</v>
      </c>
      <c r="V666" s="39" t="s">
        <v>2</v>
      </c>
    </row>
    <row r="667" spans="3:24">
      <c r="C667" s="49">
        <f t="shared" si="55"/>
        <v>1430</v>
      </c>
      <c r="D667" s="38" t="s">
        <v>329</v>
      </c>
      <c r="E667" s="51">
        <f t="shared" si="54"/>
        <v>20</v>
      </c>
      <c r="F667" s="39">
        <f t="shared" si="52"/>
        <v>73656</v>
      </c>
      <c r="G667" s="39" t="str">
        <f t="shared" si="53"/>
        <v>20171114</v>
      </c>
      <c r="H667" s="39">
        <v>236</v>
      </c>
      <c r="L667" s="39" t="s">
        <v>0</v>
      </c>
      <c r="M667" s="39">
        <v>2017</v>
      </c>
      <c r="N667" s="39">
        <v>11</v>
      </c>
      <c r="O667" s="39">
        <v>14</v>
      </c>
      <c r="P667" s="39">
        <v>20</v>
      </c>
      <c r="Q667" s="39">
        <v>27</v>
      </c>
      <c r="R667" s="39">
        <v>36</v>
      </c>
      <c r="S667" s="39">
        <v>21</v>
      </c>
      <c r="T667" s="39">
        <v>1</v>
      </c>
      <c r="U667" s="39" t="s">
        <v>1</v>
      </c>
      <c r="V667" s="39" t="s">
        <v>2</v>
      </c>
    </row>
    <row r="668" spans="3:24">
      <c r="C668" s="49">
        <f t="shared" si="55"/>
        <v>1430</v>
      </c>
      <c r="D668" s="38" t="s">
        <v>329</v>
      </c>
      <c r="E668" s="51">
        <f t="shared" si="54"/>
        <v>30</v>
      </c>
      <c r="F668" s="39">
        <f t="shared" si="52"/>
        <v>73656</v>
      </c>
      <c r="G668" s="39" t="str">
        <f t="shared" si="53"/>
        <v>20171114</v>
      </c>
      <c r="H668" s="39">
        <v>26</v>
      </c>
      <c r="L668" s="39" t="s">
        <v>0</v>
      </c>
      <c r="M668" s="39">
        <v>2017</v>
      </c>
      <c r="N668" s="39">
        <v>11</v>
      </c>
      <c r="O668" s="39">
        <v>14</v>
      </c>
      <c r="P668" s="39">
        <v>20</v>
      </c>
      <c r="Q668" s="39">
        <v>27</v>
      </c>
      <c r="R668" s="39">
        <v>36</v>
      </c>
      <c r="S668" s="39">
        <v>279</v>
      </c>
      <c r="T668" s="39">
        <v>1</v>
      </c>
      <c r="U668" s="39" t="s">
        <v>1</v>
      </c>
      <c r="V668" s="39" t="s">
        <v>2</v>
      </c>
    </row>
    <row r="669" spans="3:24">
      <c r="C669" s="49">
        <f t="shared" si="55"/>
        <v>1430</v>
      </c>
      <c r="D669" s="38" t="s">
        <v>329</v>
      </c>
      <c r="E669" s="51">
        <f t="shared" si="54"/>
        <v>40</v>
      </c>
      <c r="F669" s="39">
        <f t="shared" si="52"/>
        <v>73656</v>
      </c>
      <c r="G669" s="39" t="str">
        <f t="shared" si="53"/>
        <v>20171114</v>
      </c>
      <c r="H669" s="39">
        <v>165</v>
      </c>
      <c r="L669" s="39" t="s">
        <v>0</v>
      </c>
      <c r="M669" s="39">
        <v>2017</v>
      </c>
      <c r="N669" s="39">
        <v>11</v>
      </c>
      <c r="O669" s="39">
        <v>14</v>
      </c>
      <c r="P669" s="39">
        <v>20</v>
      </c>
      <c r="Q669" s="39">
        <v>27</v>
      </c>
      <c r="R669" s="39">
        <v>36</v>
      </c>
      <c r="S669" s="39">
        <v>328</v>
      </c>
      <c r="T669" s="39">
        <v>1</v>
      </c>
      <c r="U669" s="39" t="s">
        <v>1</v>
      </c>
      <c r="V669" s="39" t="s">
        <v>2</v>
      </c>
      <c r="X669" s="40" t="s">
        <v>15</v>
      </c>
    </row>
    <row r="670" spans="3:24">
      <c r="C670" s="49">
        <f t="shared" si="55"/>
        <v>1430</v>
      </c>
      <c r="D670" s="38" t="s">
        <v>329</v>
      </c>
      <c r="E670" s="51">
        <f t="shared" si="54"/>
        <v>40</v>
      </c>
      <c r="F670" s="39">
        <f t="shared" si="52"/>
        <v>73656</v>
      </c>
      <c r="G670" s="39" t="str">
        <f t="shared" si="53"/>
        <v>20171114</v>
      </c>
      <c r="H670" s="39">
        <v>0</v>
      </c>
      <c r="L670" s="39" t="s">
        <v>4</v>
      </c>
      <c r="M670" s="39">
        <v>2017</v>
      </c>
      <c r="N670" s="39">
        <v>11</v>
      </c>
      <c r="O670" s="39">
        <v>14</v>
      </c>
      <c r="P670" s="39">
        <v>20</v>
      </c>
      <c r="Q670" s="39">
        <v>27</v>
      </c>
      <c r="R670" s="39">
        <v>36</v>
      </c>
      <c r="S670" s="39">
        <v>331</v>
      </c>
      <c r="T670" s="39">
        <v>1</v>
      </c>
      <c r="U670" s="39" t="s">
        <v>1</v>
      </c>
      <c r="V670" s="39" t="s">
        <v>2</v>
      </c>
    </row>
    <row r="671" spans="3:24">
      <c r="C671" s="49">
        <f t="shared" si="55"/>
        <v>1430</v>
      </c>
      <c r="D671" s="38" t="s">
        <v>329</v>
      </c>
      <c r="E671" s="51">
        <f t="shared" si="54"/>
        <v>40</v>
      </c>
      <c r="F671" s="39">
        <f t="shared" si="52"/>
        <v>73656</v>
      </c>
      <c r="G671" s="39" t="str">
        <f t="shared" si="53"/>
        <v>20171114</v>
      </c>
      <c r="H671" s="39">
        <v>0</v>
      </c>
      <c r="L671" s="39" t="s">
        <v>4</v>
      </c>
      <c r="M671" s="39">
        <v>2017</v>
      </c>
      <c r="N671" s="39">
        <v>11</v>
      </c>
      <c r="O671" s="39">
        <v>14</v>
      </c>
      <c r="P671" s="39">
        <v>20</v>
      </c>
      <c r="Q671" s="39">
        <v>27</v>
      </c>
      <c r="R671" s="39">
        <v>36</v>
      </c>
      <c r="S671" s="39">
        <v>466</v>
      </c>
      <c r="T671" s="39">
        <v>1</v>
      </c>
      <c r="U671" s="39" t="s">
        <v>1</v>
      </c>
      <c r="V671" s="39" t="s">
        <v>2</v>
      </c>
    </row>
    <row r="672" spans="3:24">
      <c r="C672" s="49">
        <f t="shared" si="55"/>
        <v>1430</v>
      </c>
      <c r="D672" s="38" t="s">
        <v>329</v>
      </c>
      <c r="E672" s="51">
        <f t="shared" si="54"/>
        <v>40</v>
      </c>
      <c r="F672" s="39">
        <f t="shared" si="52"/>
        <v>73656</v>
      </c>
      <c r="G672" s="39" t="str">
        <f t="shared" si="53"/>
        <v>20171114</v>
      </c>
      <c r="H672" s="39">
        <v>0</v>
      </c>
      <c r="L672" s="39" t="s">
        <v>4</v>
      </c>
      <c r="M672" s="39">
        <v>2017</v>
      </c>
      <c r="N672" s="39">
        <v>11</v>
      </c>
      <c r="O672" s="39">
        <v>14</v>
      </c>
      <c r="P672" s="39">
        <v>20</v>
      </c>
      <c r="Q672" s="39">
        <v>27</v>
      </c>
      <c r="R672" s="39">
        <v>36</v>
      </c>
      <c r="S672" s="39">
        <v>473</v>
      </c>
      <c r="T672" s="39">
        <v>1</v>
      </c>
      <c r="U672" s="39" t="s">
        <v>1</v>
      </c>
      <c r="V672" s="39" t="s">
        <v>2</v>
      </c>
    </row>
    <row r="673" spans="1:28">
      <c r="C673" s="49">
        <f t="shared" si="55"/>
        <v>1430</v>
      </c>
      <c r="D673" s="38" t="s">
        <v>329</v>
      </c>
      <c r="E673" s="51">
        <f t="shared" si="54"/>
        <v>50</v>
      </c>
      <c r="F673" s="39">
        <f t="shared" si="52"/>
        <v>73656</v>
      </c>
      <c r="G673" s="39" t="str">
        <f t="shared" si="53"/>
        <v>20171114</v>
      </c>
      <c r="H673" s="39">
        <v>205</v>
      </c>
      <c r="L673" s="39" t="s">
        <v>0</v>
      </c>
      <c r="M673" s="39">
        <v>2017</v>
      </c>
      <c r="N673" s="39">
        <v>11</v>
      </c>
      <c r="O673" s="39">
        <v>14</v>
      </c>
      <c r="P673" s="39">
        <v>20</v>
      </c>
      <c r="Q673" s="39">
        <v>27</v>
      </c>
      <c r="R673" s="39">
        <v>36</v>
      </c>
      <c r="S673" s="39">
        <v>521</v>
      </c>
      <c r="T673" s="39">
        <v>1</v>
      </c>
      <c r="U673" s="39" t="s">
        <v>1</v>
      </c>
      <c r="V673" s="39" t="s">
        <v>2</v>
      </c>
    </row>
    <row r="674" spans="1:28">
      <c r="C674" s="49">
        <f t="shared" si="55"/>
        <v>1430</v>
      </c>
      <c r="D674" s="38" t="s">
        <v>329</v>
      </c>
      <c r="E674" s="51">
        <f t="shared" si="54"/>
        <v>50</v>
      </c>
      <c r="F674" s="39">
        <f t="shared" si="52"/>
        <v>73656</v>
      </c>
      <c r="G674" s="39" t="str">
        <f t="shared" si="53"/>
        <v>20171114</v>
      </c>
      <c r="H674" s="39">
        <v>0</v>
      </c>
      <c r="L674" s="39" t="s">
        <v>4</v>
      </c>
      <c r="M674" s="39">
        <v>2017</v>
      </c>
      <c r="N674" s="39">
        <v>11</v>
      </c>
      <c r="O674" s="39">
        <v>14</v>
      </c>
      <c r="P674" s="39">
        <v>20</v>
      </c>
      <c r="Q674" s="39">
        <v>27</v>
      </c>
      <c r="R674" s="39">
        <v>36</v>
      </c>
      <c r="S674" s="39">
        <v>558</v>
      </c>
      <c r="T674" s="39">
        <v>1</v>
      </c>
      <c r="U674" s="39" t="s">
        <v>1</v>
      </c>
      <c r="V674" s="39" t="s">
        <v>2</v>
      </c>
    </row>
    <row r="675" spans="1:28">
      <c r="C675" s="49">
        <f t="shared" si="55"/>
        <v>1430</v>
      </c>
      <c r="D675" s="38" t="s">
        <v>329</v>
      </c>
      <c r="E675" s="51">
        <f t="shared" si="54"/>
        <v>50</v>
      </c>
      <c r="F675" s="39">
        <f t="shared" si="52"/>
        <v>73656</v>
      </c>
      <c r="G675" s="39" t="str">
        <f t="shared" si="53"/>
        <v>20171114</v>
      </c>
      <c r="H675" s="39">
        <v>0</v>
      </c>
      <c r="L675" s="39" t="s">
        <v>4</v>
      </c>
      <c r="M675" s="39">
        <v>2017</v>
      </c>
      <c r="N675" s="39">
        <v>11</v>
      </c>
      <c r="O675" s="39">
        <v>14</v>
      </c>
      <c r="P675" s="39">
        <v>20</v>
      </c>
      <c r="Q675" s="39">
        <v>27</v>
      </c>
      <c r="R675" s="39">
        <v>36</v>
      </c>
      <c r="S675" s="39">
        <v>562</v>
      </c>
      <c r="T675" s="39">
        <v>1</v>
      </c>
      <c r="U675" s="39" t="s">
        <v>1</v>
      </c>
      <c r="V675" s="39" t="s">
        <v>2</v>
      </c>
    </row>
    <row r="676" spans="1:28">
      <c r="C676" s="49">
        <f t="shared" si="55"/>
        <v>1430</v>
      </c>
      <c r="D676" s="38" t="s">
        <v>329</v>
      </c>
      <c r="E676" s="51">
        <f t="shared" si="54"/>
        <v>50</v>
      </c>
      <c r="F676" s="39">
        <f t="shared" si="52"/>
        <v>73656</v>
      </c>
      <c r="G676" s="39" t="str">
        <f t="shared" si="53"/>
        <v>20171114</v>
      </c>
      <c r="H676" s="39">
        <v>0</v>
      </c>
      <c r="L676" s="39" t="s">
        <v>4</v>
      </c>
      <c r="M676" s="39">
        <v>2017</v>
      </c>
      <c r="N676" s="39">
        <v>11</v>
      </c>
      <c r="O676" s="39">
        <v>14</v>
      </c>
      <c r="P676" s="39">
        <v>20</v>
      </c>
      <c r="Q676" s="39">
        <v>27</v>
      </c>
      <c r="R676" s="39">
        <v>36</v>
      </c>
      <c r="S676" s="39">
        <v>566</v>
      </c>
      <c r="T676" s="39">
        <v>1</v>
      </c>
      <c r="U676" s="39" t="s">
        <v>1</v>
      </c>
      <c r="V676" s="39" t="s">
        <v>2</v>
      </c>
    </row>
    <row r="677" spans="1:28">
      <c r="C677" s="49">
        <f t="shared" si="55"/>
        <v>1430</v>
      </c>
      <c r="D677" s="38" t="s">
        <v>329</v>
      </c>
      <c r="E677" s="51">
        <f t="shared" si="54"/>
        <v>50</v>
      </c>
      <c r="F677" s="39">
        <f t="shared" si="52"/>
        <v>73656</v>
      </c>
      <c r="G677" s="39" t="str">
        <f t="shared" si="53"/>
        <v>20171114</v>
      </c>
      <c r="H677" s="39">
        <v>0</v>
      </c>
      <c r="L677" s="39" t="s">
        <v>4</v>
      </c>
      <c r="M677" s="39">
        <v>2017</v>
      </c>
      <c r="N677" s="39">
        <v>11</v>
      </c>
      <c r="O677" s="39">
        <v>14</v>
      </c>
      <c r="P677" s="39">
        <v>20</v>
      </c>
      <c r="Q677" s="39">
        <v>27</v>
      </c>
      <c r="R677" s="39">
        <v>36</v>
      </c>
      <c r="S677" s="39">
        <v>572</v>
      </c>
      <c r="T677" s="39">
        <v>1</v>
      </c>
      <c r="U677" s="39" t="s">
        <v>1</v>
      </c>
      <c r="V677" s="39" t="s">
        <v>2</v>
      </c>
    </row>
    <row r="678" spans="1:28">
      <c r="C678" s="49">
        <f t="shared" si="55"/>
        <v>1430</v>
      </c>
      <c r="D678" s="38" t="s">
        <v>329</v>
      </c>
      <c r="E678" s="51">
        <f t="shared" si="54"/>
        <v>60</v>
      </c>
      <c r="F678" s="39">
        <f t="shared" si="52"/>
        <v>73656</v>
      </c>
      <c r="G678" s="39" t="str">
        <f t="shared" si="53"/>
        <v>20171114</v>
      </c>
      <c r="H678" s="39">
        <v>101</v>
      </c>
      <c r="L678" s="39" t="s">
        <v>0</v>
      </c>
      <c r="M678" s="39">
        <v>2017</v>
      </c>
      <c r="N678" s="39">
        <v>11</v>
      </c>
      <c r="O678" s="39">
        <v>14</v>
      </c>
      <c r="P678" s="39">
        <v>20</v>
      </c>
      <c r="Q678" s="39">
        <v>27</v>
      </c>
      <c r="R678" s="39">
        <v>36</v>
      </c>
      <c r="S678" s="39">
        <v>762</v>
      </c>
      <c r="T678" s="39">
        <v>1</v>
      </c>
      <c r="U678" s="39" t="s">
        <v>1</v>
      </c>
      <c r="V678" s="39" t="s">
        <v>2</v>
      </c>
    </row>
    <row r="679" spans="1:28">
      <c r="C679" s="49">
        <f t="shared" si="55"/>
        <v>1430</v>
      </c>
      <c r="D679" s="38" t="s">
        <v>329</v>
      </c>
      <c r="E679" s="51">
        <f t="shared" si="54"/>
        <v>60</v>
      </c>
      <c r="F679" s="39">
        <f t="shared" si="52"/>
        <v>73656</v>
      </c>
      <c r="G679" s="39" t="str">
        <f t="shared" si="53"/>
        <v>20171114</v>
      </c>
      <c r="H679" s="39">
        <v>0</v>
      </c>
      <c r="L679" s="39" t="s">
        <v>4</v>
      </c>
      <c r="M679" s="39">
        <v>2017</v>
      </c>
      <c r="N679" s="39">
        <v>11</v>
      </c>
      <c r="O679" s="39">
        <v>14</v>
      </c>
      <c r="P679" s="39">
        <v>20</v>
      </c>
      <c r="Q679" s="39">
        <v>27</v>
      </c>
      <c r="R679" s="39">
        <v>36</v>
      </c>
      <c r="S679" s="39">
        <v>768</v>
      </c>
      <c r="T679" s="39">
        <v>1</v>
      </c>
      <c r="U679" s="39" t="s">
        <v>1</v>
      </c>
      <c r="V679" s="39" t="s">
        <v>2</v>
      </c>
    </row>
    <row r="680" spans="1:28">
      <c r="C680" s="49">
        <f t="shared" si="55"/>
        <v>1440</v>
      </c>
      <c r="D680" s="80" t="s">
        <v>330</v>
      </c>
      <c r="E680" s="51">
        <f t="shared" si="54"/>
        <v>10</v>
      </c>
      <c r="F680" s="53">
        <f t="shared" si="52"/>
        <v>73715</v>
      </c>
      <c r="G680" s="53" t="str">
        <f t="shared" si="53"/>
        <v>20171114</v>
      </c>
      <c r="H680" s="53">
        <v>8</v>
      </c>
      <c r="I680" s="53"/>
      <c r="J680" s="53"/>
      <c r="K680" s="53"/>
      <c r="L680" s="53" t="s">
        <v>0</v>
      </c>
      <c r="M680" s="53">
        <v>2017</v>
      </c>
      <c r="N680" s="53">
        <v>11</v>
      </c>
      <c r="O680" s="53">
        <v>14</v>
      </c>
      <c r="P680" s="53">
        <v>20</v>
      </c>
      <c r="Q680" s="53">
        <v>28</v>
      </c>
      <c r="R680" s="53">
        <v>35</v>
      </c>
      <c r="S680" s="53">
        <v>39</v>
      </c>
      <c r="T680" s="53">
        <v>1</v>
      </c>
      <c r="U680" s="53" t="s">
        <v>1</v>
      </c>
      <c r="V680" s="53" t="s">
        <v>2</v>
      </c>
      <c r="W680" s="53"/>
      <c r="X680" s="54"/>
    </row>
    <row r="681" spans="1:28">
      <c r="C681" s="49">
        <f t="shared" si="55"/>
        <v>1440</v>
      </c>
      <c r="D681" s="38" t="s">
        <v>330</v>
      </c>
      <c r="E681" s="51">
        <f t="shared" si="54"/>
        <v>20</v>
      </c>
      <c r="F681" s="39">
        <f t="shared" si="52"/>
        <v>73715</v>
      </c>
      <c r="G681" s="39" t="str">
        <f t="shared" si="53"/>
        <v>20171114</v>
      </c>
      <c r="H681" s="39">
        <v>351</v>
      </c>
      <c r="L681" s="39" t="s">
        <v>0</v>
      </c>
      <c r="M681" s="39">
        <v>2017</v>
      </c>
      <c r="N681" s="39">
        <v>11</v>
      </c>
      <c r="O681" s="39">
        <v>14</v>
      </c>
      <c r="P681" s="39">
        <v>20</v>
      </c>
      <c r="Q681" s="39">
        <v>28</v>
      </c>
      <c r="R681" s="39">
        <v>35</v>
      </c>
      <c r="S681" s="39">
        <v>67</v>
      </c>
      <c r="T681" s="39">
        <v>1</v>
      </c>
      <c r="U681" s="39" t="s">
        <v>1</v>
      </c>
      <c r="V681" s="39" t="s">
        <v>2</v>
      </c>
    </row>
    <row r="682" spans="1:28">
      <c r="C682" s="49">
        <f t="shared" si="55"/>
        <v>1440</v>
      </c>
      <c r="D682" s="38" t="s">
        <v>330</v>
      </c>
      <c r="E682" s="51">
        <f t="shared" si="54"/>
        <v>30</v>
      </c>
      <c r="F682" s="39">
        <f t="shared" si="52"/>
        <v>73715</v>
      </c>
      <c r="G682" s="39" t="str">
        <f t="shared" si="53"/>
        <v>20171114</v>
      </c>
      <c r="H682" s="39">
        <v>7</v>
      </c>
      <c r="L682" s="39" t="s">
        <v>0</v>
      </c>
      <c r="M682" s="39">
        <v>2017</v>
      </c>
      <c r="N682" s="39">
        <v>11</v>
      </c>
      <c r="O682" s="39">
        <v>14</v>
      </c>
      <c r="P682" s="39">
        <v>20</v>
      </c>
      <c r="Q682" s="39">
        <v>28</v>
      </c>
      <c r="R682" s="39">
        <v>35</v>
      </c>
      <c r="S682" s="39">
        <v>463</v>
      </c>
      <c r="T682" s="39">
        <v>1</v>
      </c>
      <c r="U682" s="39" t="s">
        <v>1</v>
      </c>
      <c r="V682" s="39" t="s">
        <v>2</v>
      </c>
      <c r="Z682" s="99"/>
      <c r="AA682" s="99"/>
    </row>
    <row r="683" spans="1:28">
      <c r="C683" s="49">
        <f t="shared" si="55"/>
        <v>1440</v>
      </c>
      <c r="D683" s="38" t="s">
        <v>330</v>
      </c>
      <c r="E683" s="51">
        <f t="shared" si="54"/>
        <v>40</v>
      </c>
      <c r="F683" s="39">
        <f t="shared" si="52"/>
        <v>73715</v>
      </c>
      <c r="G683" s="39" t="str">
        <f t="shared" si="53"/>
        <v>20171114</v>
      </c>
      <c r="H683" s="39">
        <v>39</v>
      </c>
      <c r="L683" s="39" t="s">
        <v>0</v>
      </c>
      <c r="M683" s="39">
        <v>2017</v>
      </c>
      <c r="N683" s="39">
        <v>11</v>
      </c>
      <c r="O683" s="39">
        <v>14</v>
      </c>
      <c r="P683" s="39">
        <v>20</v>
      </c>
      <c r="Q683" s="39">
        <v>28</v>
      </c>
      <c r="R683" s="39">
        <v>35</v>
      </c>
      <c r="S683" s="39">
        <v>542</v>
      </c>
      <c r="T683" s="39">
        <v>1</v>
      </c>
      <c r="U683" s="39" t="s">
        <v>1</v>
      </c>
      <c r="V683" s="39" t="s">
        <v>2</v>
      </c>
    </row>
    <row r="684" spans="1:28">
      <c r="C684" s="49">
        <f t="shared" si="55"/>
        <v>1440</v>
      </c>
      <c r="D684" s="38" t="s">
        <v>330</v>
      </c>
      <c r="E684" s="51">
        <f t="shared" si="54"/>
        <v>50</v>
      </c>
      <c r="F684" s="39">
        <f t="shared" si="52"/>
        <v>73715</v>
      </c>
      <c r="G684" s="39" t="str">
        <f t="shared" si="53"/>
        <v>20171114</v>
      </c>
      <c r="H684" s="39">
        <v>0</v>
      </c>
      <c r="L684" s="39" t="s">
        <v>16</v>
      </c>
      <c r="M684" s="39">
        <v>2017</v>
      </c>
      <c r="N684" s="39">
        <v>11</v>
      </c>
      <c r="O684" s="39">
        <v>14</v>
      </c>
      <c r="P684" s="39">
        <v>20</v>
      </c>
      <c r="Q684" s="39">
        <v>28</v>
      </c>
      <c r="R684" s="39">
        <v>35</v>
      </c>
      <c r="S684" s="39">
        <v>609</v>
      </c>
      <c r="U684" s="39" t="s">
        <v>1</v>
      </c>
      <c r="V684" s="39" t="s">
        <v>2</v>
      </c>
    </row>
    <row r="685" spans="1:28">
      <c r="C685" s="49">
        <f t="shared" si="55"/>
        <v>1440</v>
      </c>
      <c r="D685" s="38" t="s">
        <v>330</v>
      </c>
      <c r="E685" s="51">
        <f t="shared" si="54"/>
        <v>60</v>
      </c>
      <c r="F685" s="39">
        <f t="shared" si="52"/>
        <v>73715</v>
      </c>
      <c r="G685" s="39" t="str">
        <f t="shared" si="53"/>
        <v>20171114</v>
      </c>
      <c r="H685" s="39">
        <v>49</v>
      </c>
      <c r="L685" s="39" t="s">
        <v>0</v>
      </c>
      <c r="M685" s="39">
        <v>2017</v>
      </c>
      <c r="N685" s="39">
        <v>11</v>
      </c>
      <c r="O685" s="39">
        <v>14</v>
      </c>
      <c r="P685" s="39">
        <v>20</v>
      </c>
      <c r="Q685" s="39">
        <v>28</v>
      </c>
      <c r="R685" s="39">
        <v>35</v>
      </c>
      <c r="S685" s="39">
        <v>709</v>
      </c>
      <c r="T685" s="39">
        <v>1</v>
      </c>
      <c r="U685" s="39" t="s">
        <v>1</v>
      </c>
      <c r="V685" s="39" t="s">
        <v>2</v>
      </c>
      <c r="X685" s="98" t="s">
        <v>305</v>
      </c>
      <c r="Y685" s="40" t="s">
        <v>331</v>
      </c>
      <c r="Z685" s="99">
        <v>-26.233899999999998</v>
      </c>
      <c r="AA685" s="99">
        <v>28.194500000000001</v>
      </c>
      <c r="AB685" s="40">
        <v>-17</v>
      </c>
    </row>
    <row r="686" spans="1:28" s="65" customFormat="1">
      <c r="A686" s="91"/>
      <c r="B686" s="91"/>
      <c r="C686" s="49">
        <f t="shared" si="55"/>
        <v>1450</v>
      </c>
      <c r="D686" s="92" t="s">
        <v>332</v>
      </c>
      <c r="E686" s="62">
        <f t="shared" si="54"/>
        <v>10</v>
      </c>
      <c r="F686" s="64"/>
      <c r="G686" s="64"/>
      <c r="H686" s="64"/>
      <c r="I686" s="64"/>
      <c r="J686" s="64"/>
      <c r="K686" s="64"/>
      <c r="L686" s="64"/>
      <c r="M686" s="64">
        <v>2017</v>
      </c>
      <c r="N686" s="64">
        <v>11</v>
      </c>
      <c r="O686" s="64">
        <v>17</v>
      </c>
      <c r="P686" s="64">
        <v>20</v>
      </c>
      <c r="Q686" s="64">
        <v>13</v>
      </c>
      <c r="R686" s="64">
        <v>49</v>
      </c>
      <c r="S686" s="64"/>
      <c r="T686" s="64"/>
      <c r="U686" s="64"/>
      <c r="V686" s="64"/>
      <c r="W686" s="64"/>
      <c r="Z686" s="108"/>
      <c r="AA686" s="108"/>
    </row>
    <row r="687" spans="1:28">
      <c r="C687" s="49">
        <f t="shared" si="55"/>
        <v>1460</v>
      </c>
      <c r="D687" s="80" t="s">
        <v>333</v>
      </c>
      <c r="E687" s="51">
        <f>IF(C685=C687,IF(AND(L687&lt;&gt;"M",L687&lt;&gt;"m-up"),E685+10,E685),10)</f>
        <v>10</v>
      </c>
      <c r="F687" s="53">
        <f t="shared" ref="F687:F750" si="56">R687+(Q687*60)+(P687*3600)</f>
        <v>52876</v>
      </c>
      <c r="G687" s="53" t="str">
        <f t="shared" ref="G687:G750" si="57">CONCATENATE(M687,N687,O687)</f>
        <v>20171122</v>
      </c>
      <c r="H687" s="53">
        <v>10</v>
      </c>
      <c r="I687" s="53"/>
      <c r="J687" s="53"/>
      <c r="K687" s="53"/>
      <c r="L687" s="53" t="s">
        <v>0</v>
      </c>
      <c r="M687" s="53">
        <v>2017</v>
      </c>
      <c r="N687" s="53">
        <v>11</v>
      </c>
      <c r="O687" s="53">
        <v>22</v>
      </c>
      <c r="P687" s="53">
        <v>14</v>
      </c>
      <c r="Q687" s="53">
        <v>41</v>
      </c>
      <c r="R687" s="53">
        <v>16</v>
      </c>
      <c r="S687" s="53">
        <v>547</v>
      </c>
      <c r="T687" s="53">
        <v>1</v>
      </c>
      <c r="U687" s="53" t="s">
        <v>1</v>
      </c>
      <c r="V687" s="53" t="s">
        <v>2</v>
      </c>
      <c r="W687" s="53"/>
      <c r="X687" s="109" t="s">
        <v>55</v>
      </c>
    </row>
    <row r="688" spans="1:28">
      <c r="C688" s="49">
        <f t="shared" si="55"/>
        <v>1460</v>
      </c>
      <c r="D688" s="38" t="s">
        <v>333</v>
      </c>
      <c r="E688" s="51">
        <f t="shared" ref="E688:E751" si="58">IF(C687=C688,IF(AND(L688&lt;&gt;"M",L688&lt;&gt;"m-up"),E687+10,E687),10)</f>
        <v>20</v>
      </c>
      <c r="F688" s="39">
        <f t="shared" si="56"/>
        <v>52876</v>
      </c>
      <c r="G688" s="39" t="str">
        <f t="shared" si="57"/>
        <v>20171122</v>
      </c>
      <c r="H688" s="39">
        <v>14</v>
      </c>
      <c r="L688" s="39" t="s">
        <v>0</v>
      </c>
      <c r="M688" s="39">
        <v>2017</v>
      </c>
      <c r="N688" s="39">
        <v>11</v>
      </c>
      <c r="O688" s="39">
        <v>22</v>
      </c>
      <c r="P688" s="39">
        <v>14</v>
      </c>
      <c r="Q688" s="39">
        <v>41</v>
      </c>
      <c r="R688" s="39">
        <v>16</v>
      </c>
      <c r="S688" s="39">
        <v>584</v>
      </c>
      <c r="T688" s="39">
        <v>1</v>
      </c>
      <c r="U688" s="39" t="s">
        <v>1</v>
      </c>
      <c r="V688" s="39" t="s">
        <v>2</v>
      </c>
    </row>
    <row r="689" spans="3:24">
      <c r="C689" s="49">
        <f t="shared" si="55"/>
        <v>1460</v>
      </c>
      <c r="D689" s="38" t="s">
        <v>333</v>
      </c>
      <c r="E689" s="51">
        <f t="shared" si="58"/>
        <v>30</v>
      </c>
      <c r="F689" s="39">
        <f t="shared" si="56"/>
        <v>52876</v>
      </c>
      <c r="G689" s="39" t="str">
        <f t="shared" si="57"/>
        <v>20171122</v>
      </c>
      <c r="H689" s="39">
        <v>0</v>
      </c>
      <c r="L689" s="39" t="s">
        <v>16</v>
      </c>
      <c r="M689" s="39">
        <v>2017</v>
      </c>
      <c r="N689" s="39">
        <v>11</v>
      </c>
      <c r="O689" s="39">
        <v>22</v>
      </c>
      <c r="P689" s="39">
        <v>14</v>
      </c>
      <c r="Q689" s="39">
        <v>41</v>
      </c>
      <c r="R689" s="39">
        <v>16</v>
      </c>
      <c r="S689" s="39">
        <v>588</v>
      </c>
      <c r="U689" s="39" t="s">
        <v>1</v>
      </c>
      <c r="V689" s="39" t="s">
        <v>2</v>
      </c>
    </row>
    <row r="690" spans="3:24">
      <c r="C690" s="49">
        <f t="shared" si="55"/>
        <v>1460</v>
      </c>
      <c r="D690" s="38" t="s">
        <v>333</v>
      </c>
      <c r="E690" s="51">
        <f t="shared" si="58"/>
        <v>40</v>
      </c>
      <c r="F690" s="39">
        <f t="shared" si="56"/>
        <v>52876</v>
      </c>
      <c r="G690" s="39" t="str">
        <f t="shared" si="57"/>
        <v>20171122</v>
      </c>
      <c r="H690" s="39">
        <v>9</v>
      </c>
      <c r="L690" s="39" t="s">
        <v>0</v>
      </c>
      <c r="M690" s="39">
        <v>2017</v>
      </c>
      <c r="N690" s="39">
        <v>11</v>
      </c>
      <c r="O690" s="39">
        <v>22</v>
      </c>
      <c r="P690" s="39">
        <v>14</v>
      </c>
      <c r="Q690" s="39">
        <v>41</v>
      </c>
      <c r="R690" s="39">
        <v>16</v>
      </c>
      <c r="S690" s="39">
        <v>789</v>
      </c>
      <c r="T690" s="39">
        <v>2</v>
      </c>
      <c r="U690" s="39" t="s">
        <v>1</v>
      </c>
      <c r="V690" s="39" t="s">
        <v>2</v>
      </c>
      <c r="X690" s="40" t="s">
        <v>56</v>
      </c>
    </row>
    <row r="691" spans="3:24">
      <c r="C691" s="49">
        <f t="shared" si="55"/>
        <v>1460</v>
      </c>
      <c r="D691" s="38" t="s">
        <v>333</v>
      </c>
      <c r="E691" s="51">
        <f t="shared" si="58"/>
        <v>50</v>
      </c>
      <c r="F691" s="39">
        <f t="shared" si="56"/>
        <v>52876</v>
      </c>
      <c r="G691" s="39" t="str">
        <f t="shared" si="57"/>
        <v>20171122</v>
      </c>
      <c r="H691" s="39">
        <v>6</v>
      </c>
      <c r="L691" s="39" t="s">
        <v>0</v>
      </c>
      <c r="M691" s="39">
        <v>2017</v>
      </c>
      <c r="N691" s="39">
        <v>11</v>
      </c>
      <c r="O691" s="39">
        <v>22</v>
      </c>
      <c r="P691" s="39">
        <v>14</v>
      </c>
      <c r="Q691" s="39">
        <v>41</v>
      </c>
      <c r="R691" s="39">
        <v>16</v>
      </c>
      <c r="S691" s="39">
        <v>816</v>
      </c>
      <c r="T691" s="39">
        <v>2</v>
      </c>
      <c r="U691" s="39" t="s">
        <v>1</v>
      </c>
      <c r="V691" s="39" t="s">
        <v>2</v>
      </c>
    </row>
    <row r="692" spans="3:24">
      <c r="C692" s="49">
        <f t="shared" si="55"/>
        <v>1460</v>
      </c>
      <c r="D692" s="38" t="s">
        <v>333</v>
      </c>
      <c r="E692" s="51">
        <f t="shared" si="58"/>
        <v>60</v>
      </c>
      <c r="F692" s="39">
        <f t="shared" si="56"/>
        <v>52876</v>
      </c>
      <c r="G692" s="39" t="str">
        <f t="shared" si="57"/>
        <v>20171122</v>
      </c>
      <c r="H692" s="39">
        <v>30</v>
      </c>
      <c r="L692" s="39" t="s">
        <v>0</v>
      </c>
      <c r="M692" s="39">
        <v>2017</v>
      </c>
      <c r="N692" s="39">
        <v>11</v>
      </c>
      <c r="O692" s="39">
        <v>22</v>
      </c>
      <c r="P692" s="39">
        <v>14</v>
      </c>
      <c r="Q692" s="39">
        <v>41</v>
      </c>
      <c r="R692" s="39">
        <v>16</v>
      </c>
      <c r="S692" s="39">
        <v>864</v>
      </c>
      <c r="T692" s="39">
        <v>2</v>
      </c>
      <c r="U692" s="39" t="s">
        <v>1</v>
      </c>
      <c r="V692" s="39" t="s">
        <v>2</v>
      </c>
    </row>
    <row r="693" spans="3:24">
      <c r="C693" s="49">
        <f t="shared" si="55"/>
        <v>1460</v>
      </c>
      <c r="D693" s="38" t="s">
        <v>333</v>
      </c>
      <c r="E693" s="51">
        <f t="shared" si="58"/>
        <v>70</v>
      </c>
      <c r="F693" s="39">
        <f t="shared" si="56"/>
        <v>52876</v>
      </c>
      <c r="G693" s="39" t="str">
        <f t="shared" si="57"/>
        <v>20171122</v>
      </c>
      <c r="H693" s="39">
        <v>5</v>
      </c>
      <c r="L693" s="39" t="s">
        <v>0</v>
      </c>
      <c r="M693" s="39">
        <v>2017</v>
      </c>
      <c r="N693" s="39">
        <v>11</v>
      </c>
      <c r="O693" s="39">
        <v>22</v>
      </c>
      <c r="P693" s="39">
        <v>14</v>
      </c>
      <c r="Q693" s="39">
        <v>41</v>
      </c>
      <c r="R693" s="39">
        <v>16</v>
      </c>
      <c r="S693" s="39">
        <v>920</v>
      </c>
      <c r="T693" s="39">
        <v>2</v>
      </c>
      <c r="U693" s="39" t="s">
        <v>1</v>
      </c>
      <c r="V693" s="39" t="s">
        <v>2</v>
      </c>
    </row>
    <row r="694" spans="3:24">
      <c r="C694" s="49">
        <f t="shared" si="55"/>
        <v>1460</v>
      </c>
      <c r="D694" s="38" t="s">
        <v>333</v>
      </c>
      <c r="E694" s="51">
        <f t="shared" si="58"/>
        <v>80</v>
      </c>
      <c r="F694" s="39">
        <f t="shared" si="56"/>
        <v>52876</v>
      </c>
      <c r="G694" s="39" t="str">
        <f t="shared" si="57"/>
        <v>20171122</v>
      </c>
      <c r="H694" s="39">
        <v>149</v>
      </c>
      <c r="L694" s="39" t="s">
        <v>0</v>
      </c>
      <c r="M694" s="39">
        <v>2017</v>
      </c>
      <c r="N694" s="39">
        <v>11</v>
      </c>
      <c r="O694" s="39">
        <v>22</v>
      </c>
      <c r="P694" s="39">
        <v>14</v>
      </c>
      <c r="Q694" s="39">
        <v>41</v>
      </c>
      <c r="R694" s="39">
        <v>16</v>
      </c>
      <c r="S694" s="39">
        <v>955</v>
      </c>
      <c r="T694" s="39">
        <v>2</v>
      </c>
      <c r="U694" s="39" t="s">
        <v>1</v>
      </c>
      <c r="V694" s="39" t="s">
        <v>2</v>
      </c>
    </row>
    <row r="695" spans="3:24">
      <c r="C695" s="49">
        <f t="shared" si="55"/>
        <v>1470</v>
      </c>
      <c r="D695" s="80" t="s">
        <v>334</v>
      </c>
      <c r="E695" s="51">
        <f t="shared" si="58"/>
        <v>10</v>
      </c>
      <c r="F695" s="53">
        <f t="shared" si="56"/>
        <v>52915</v>
      </c>
      <c r="G695" s="53" t="str">
        <f t="shared" si="57"/>
        <v>20171122</v>
      </c>
      <c r="H695" s="53">
        <v>17</v>
      </c>
      <c r="I695" s="53"/>
      <c r="J695" s="53"/>
      <c r="K695" s="53"/>
      <c r="L695" s="53" t="s">
        <v>0</v>
      </c>
      <c r="M695" s="53">
        <v>2017</v>
      </c>
      <c r="N695" s="53">
        <v>11</v>
      </c>
      <c r="O695" s="53">
        <v>22</v>
      </c>
      <c r="P695" s="53">
        <v>14</v>
      </c>
      <c r="Q695" s="53">
        <v>41</v>
      </c>
      <c r="R695" s="53">
        <v>55</v>
      </c>
      <c r="S695" s="53">
        <v>917</v>
      </c>
      <c r="T695" s="53">
        <v>1</v>
      </c>
      <c r="U695" s="53" t="s">
        <v>1</v>
      </c>
      <c r="V695" s="53" t="s">
        <v>2</v>
      </c>
      <c r="W695" s="53"/>
      <c r="X695" s="54" t="s">
        <v>56</v>
      </c>
    </row>
    <row r="696" spans="3:24">
      <c r="C696" s="49">
        <f t="shared" si="55"/>
        <v>1480</v>
      </c>
      <c r="D696" s="80" t="s">
        <v>335</v>
      </c>
      <c r="E696" s="51">
        <f t="shared" si="58"/>
        <v>10</v>
      </c>
      <c r="F696" s="53">
        <f t="shared" si="56"/>
        <v>59101</v>
      </c>
      <c r="G696" s="53" t="str">
        <f t="shared" si="57"/>
        <v>20171124</v>
      </c>
      <c r="H696" s="53">
        <v>22</v>
      </c>
      <c r="I696" s="53"/>
      <c r="J696" s="53"/>
      <c r="K696" s="53"/>
      <c r="L696" s="53" t="s">
        <v>0</v>
      </c>
      <c r="M696" s="53">
        <v>2017</v>
      </c>
      <c r="N696" s="53">
        <v>11</v>
      </c>
      <c r="O696" s="53">
        <v>24</v>
      </c>
      <c r="P696" s="53">
        <v>16</v>
      </c>
      <c r="Q696" s="53">
        <v>25</v>
      </c>
      <c r="R696" s="53">
        <v>1</v>
      </c>
      <c r="S696" s="53">
        <v>786</v>
      </c>
      <c r="T696" s="53">
        <v>1</v>
      </c>
      <c r="U696" s="53" t="s">
        <v>1</v>
      </c>
      <c r="V696" s="53" t="s">
        <v>2</v>
      </c>
      <c r="W696" s="53"/>
      <c r="X696" s="54" t="s">
        <v>57</v>
      </c>
    </row>
    <row r="697" spans="3:24">
      <c r="C697" s="49">
        <f t="shared" si="55"/>
        <v>1480</v>
      </c>
      <c r="D697" s="38" t="s">
        <v>335</v>
      </c>
      <c r="E697" s="51">
        <f t="shared" si="58"/>
        <v>20</v>
      </c>
      <c r="F697" s="39">
        <f t="shared" si="56"/>
        <v>59101</v>
      </c>
      <c r="G697" s="39" t="str">
        <f t="shared" si="57"/>
        <v>20171124</v>
      </c>
      <c r="H697" s="39">
        <v>30</v>
      </c>
      <c r="L697" s="39" t="s">
        <v>0</v>
      </c>
      <c r="M697" s="39">
        <v>2017</v>
      </c>
      <c r="N697" s="39">
        <v>11</v>
      </c>
      <c r="O697" s="39">
        <v>24</v>
      </c>
      <c r="P697" s="39">
        <v>16</v>
      </c>
      <c r="Q697" s="39">
        <v>25</v>
      </c>
      <c r="R697" s="39">
        <v>1</v>
      </c>
      <c r="S697" s="39">
        <v>966</v>
      </c>
      <c r="T697" s="39">
        <v>2</v>
      </c>
      <c r="U697" s="39" t="s">
        <v>1</v>
      </c>
      <c r="V697" s="39" t="s">
        <v>2</v>
      </c>
    </row>
    <row r="698" spans="3:24">
      <c r="C698" s="49">
        <f t="shared" si="55"/>
        <v>1490</v>
      </c>
      <c r="D698" s="38" t="s">
        <v>335</v>
      </c>
      <c r="E698" s="51">
        <f t="shared" si="58"/>
        <v>10</v>
      </c>
      <c r="F698" s="39">
        <f t="shared" si="56"/>
        <v>59102</v>
      </c>
      <c r="G698" s="39" t="str">
        <f t="shared" si="57"/>
        <v>20171124</v>
      </c>
      <c r="H698" s="39">
        <v>41</v>
      </c>
      <c r="L698" s="39" t="s">
        <v>0</v>
      </c>
      <c r="M698" s="39">
        <v>2017</v>
      </c>
      <c r="N698" s="39">
        <v>11</v>
      </c>
      <c r="O698" s="39">
        <v>24</v>
      </c>
      <c r="P698" s="39">
        <v>16</v>
      </c>
      <c r="Q698" s="39">
        <v>25</v>
      </c>
      <c r="R698" s="39">
        <v>2</v>
      </c>
      <c r="S698" s="39">
        <v>60</v>
      </c>
      <c r="T698" s="39">
        <v>2</v>
      </c>
      <c r="U698" s="39" t="s">
        <v>1</v>
      </c>
      <c r="V698" s="39" t="s">
        <v>2</v>
      </c>
    </row>
    <row r="699" spans="3:24">
      <c r="C699" s="49">
        <f t="shared" si="55"/>
        <v>1490</v>
      </c>
      <c r="D699" s="38" t="s">
        <v>335</v>
      </c>
      <c r="E699" s="51">
        <f t="shared" si="58"/>
        <v>10</v>
      </c>
      <c r="F699" s="39">
        <f t="shared" si="56"/>
        <v>59102</v>
      </c>
      <c r="G699" s="39" t="str">
        <f t="shared" si="57"/>
        <v>20171124</v>
      </c>
      <c r="H699" s="39">
        <v>0</v>
      </c>
      <c r="L699" s="39" t="s">
        <v>4</v>
      </c>
      <c r="M699" s="39">
        <v>2017</v>
      </c>
      <c r="N699" s="39">
        <v>11</v>
      </c>
      <c r="O699" s="39">
        <v>24</v>
      </c>
      <c r="P699" s="39">
        <v>16</v>
      </c>
      <c r="Q699" s="39">
        <v>25</v>
      </c>
      <c r="R699" s="39">
        <v>2</v>
      </c>
      <c r="S699" s="39">
        <v>63</v>
      </c>
      <c r="T699" s="39">
        <v>2</v>
      </c>
      <c r="U699" s="39" t="s">
        <v>1</v>
      </c>
      <c r="V699" s="39" t="s">
        <v>2</v>
      </c>
    </row>
    <row r="700" spans="3:24">
      <c r="C700" s="49">
        <f t="shared" si="55"/>
        <v>1490</v>
      </c>
      <c r="D700" s="38" t="s">
        <v>335</v>
      </c>
      <c r="E700" s="51">
        <f t="shared" si="58"/>
        <v>20</v>
      </c>
      <c r="F700" s="39">
        <f t="shared" si="56"/>
        <v>59102</v>
      </c>
      <c r="G700" s="39" t="str">
        <f t="shared" si="57"/>
        <v>20171124</v>
      </c>
      <c r="H700" s="39">
        <v>341</v>
      </c>
      <c r="L700" s="39" t="s">
        <v>0</v>
      </c>
      <c r="M700" s="39">
        <v>2017</v>
      </c>
      <c r="N700" s="39">
        <v>11</v>
      </c>
      <c r="O700" s="39">
        <v>24</v>
      </c>
      <c r="P700" s="39">
        <v>16</v>
      </c>
      <c r="Q700" s="39">
        <v>25</v>
      </c>
      <c r="R700" s="39">
        <v>2</v>
      </c>
      <c r="S700" s="39">
        <v>109</v>
      </c>
      <c r="T700" s="39">
        <v>2</v>
      </c>
      <c r="U700" s="39" t="s">
        <v>1</v>
      </c>
      <c r="V700" s="39" t="s">
        <v>2</v>
      </c>
    </row>
    <row r="701" spans="3:24">
      <c r="C701" s="49">
        <f t="shared" si="55"/>
        <v>1490</v>
      </c>
      <c r="D701" s="38" t="s">
        <v>335</v>
      </c>
      <c r="E701" s="51">
        <f t="shared" si="58"/>
        <v>20</v>
      </c>
      <c r="F701" s="39">
        <f t="shared" si="56"/>
        <v>59102</v>
      </c>
      <c r="G701" s="39" t="str">
        <f t="shared" si="57"/>
        <v>20171124</v>
      </c>
      <c r="H701" s="39">
        <v>0</v>
      </c>
      <c r="L701" s="39" t="s">
        <v>4</v>
      </c>
      <c r="M701" s="39">
        <v>2017</v>
      </c>
      <c r="N701" s="39">
        <v>11</v>
      </c>
      <c r="O701" s="39">
        <v>24</v>
      </c>
      <c r="P701" s="39">
        <v>16</v>
      </c>
      <c r="Q701" s="39">
        <v>25</v>
      </c>
      <c r="R701" s="39">
        <v>2</v>
      </c>
      <c r="S701" s="39">
        <v>126</v>
      </c>
      <c r="T701" s="39">
        <v>2</v>
      </c>
      <c r="U701" s="39" t="s">
        <v>1</v>
      </c>
      <c r="V701" s="39" t="s">
        <v>2</v>
      </c>
    </row>
    <row r="702" spans="3:24">
      <c r="C702" s="49">
        <f t="shared" si="55"/>
        <v>1490</v>
      </c>
      <c r="D702" s="38" t="s">
        <v>335</v>
      </c>
      <c r="E702" s="51">
        <f t="shared" si="58"/>
        <v>20</v>
      </c>
      <c r="F702" s="39">
        <f t="shared" si="56"/>
        <v>59102</v>
      </c>
      <c r="G702" s="39" t="str">
        <f t="shared" si="57"/>
        <v>20171124</v>
      </c>
      <c r="H702" s="39">
        <v>0</v>
      </c>
      <c r="L702" s="39" t="s">
        <v>4</v>
      </c>
      <c r="M702" s="39">
        <v>2017</v>
      </c>
      <c r="N702" s="39">
        <v>11</v>
      </c>
      <c r="O702" s="39">
        <v>24</v>
      </c>
      <c r="P702" s="39">
        <v>16</v>
      </c>
      <c r="Q702" s="39">
        <v>25</v>
      </c>
      <c r="R702" s="39">
        <v>2</v>
      </c>
      <c r="S702" s="39">
        <v>365</v>
      </c>
      <c r="T702" s="39">
        <v>2</v>
      </c>
      <c r="U702" s="39" t="s">
        <v>1</v>
      </c>
      <c r="V702" s="39" t="s">
        <v>2</v>
      </c>
    </row>
    <row r="703" spans="3:24">
      <c r="C703" s="49">
        <f t="shared" si="55"/>
        <v>1490</v>
      </c>
      <c r="D703" s="38" t="s">
        <v>335</v>
      </c>
      <c r="E703" s="51">
        <f t="shared" si="58"/>
        <v>30</v>
      </c>
      <c r="F703" s="39">
        <f t="shared" si="56"/>
        <v>59102</v>
      </c>
      <c r="G703" s="39" t="str">
        <f t="shared" si="57"/>
        <v>20171124</v>
      </c>
      <c r="H703" s="39">
        <v>152</v>
      </c>
      <c r="L703" s="39" t="s">
        <v>0</v>
      </c>
      <c r="M703" s="39">
        <v>2017</v>
      </c>
      <c r="N703" s="39">
        <v>11</v>
      </c>
      <c r="O703" s="39">
        <v>24</v>
      </c>
      <c r="P703" s="39">
        <v>16</v>
      </c>
      <c r="Q703" s="39">
        <v>25</v>
      </c>
      <c r="R703" s="39">
        <v>2</v>
      </c>
      <c r="S703" s="39">
        <v>461</v>
      </c>
      <c r="T703" s="39">
        <v>2</v>
      </c>
      <c r="U703" s="39" t="s">
        <v>1</v>
      </c>
      <c r="V703" s="39" t="s">
        <v>2</v>
      </c>
    </row>
    <row r="704" spans="3:24">
      <c r="C704" s="49">
        <f t="shared" si="55"/>
        <v>1490</v>
      </c>
      <c r="D704" s="38" t="s">
        <v>335</v>
      </c>
      <c r="E704" s="51">
        <f t="shared" si="58"/>
        <v>30</v>
      </c>
      <c r="F704" s="39">
        <f t="shared" si="56"/>
        <v>59102</v>
      </c>
      <c r="G704" s="39" t="str">
        <f t="shared" si="57"/>
        <v>20171124</v>
      </c>
      <c r="H704" s="39">
        <v>0</v>
      </c>
      <c r="L704" s="39" t="s">
        <v>4</v>
      </c>
      <c r="M704" s="39">
        <v>2017</v>
      </c>
      <c r="N704" s="39">
        <v>11</v>
      </c>
      <c r="O704" s="39">
        <v>24</v>
      </c>
      <c r="P704" s="39">
        <v>16</v>
      </c>
      <c r="Q704" s="39">
        <v>25</v>
      </c>
      <c r="R704" s="39">
        <v>2</v>
      </c>
      <c r="S704" s="39">
        <v>464</v>
      </c>
      <c r="T704" s="39">
        <v>2</v>
      </c>
      <c r="U704" s="39" t="s">
        <v>1</v>
      </c>
      <c r="V704" s="39" t="s">
        <v>2</v>
      </c>
    </row>
    <row r="705" spans="3:28">
      <c r="C705" s="49">
        <f t="shared" si="55"/>
        <v>1500</v>
      </c>
      <c r="D705" s="80" t="s">
        <v>336</v>
      </c>
      <c r="E705" s="51">
        <f t="shared" si="58"/>
        <v>10</v>
      </c>
      <c r="F705" s="53">
        <f t="shared" si="56"/>
        <v>60080</v>
      </c>
      <c r="G705" s="53" t="str">
        <f t="shared" si="57"/>
        <v>20171124</v>
      </c>
      <c r="H705" s="53">
        <v>5</v>
      </c>
      <c r="I705" s="53"/>
      <c r="J705" s="53"/>
      <c r="K705" s="53"/>
      <c r="L705" s="53" t="s">
        <v>0</v>
      </c>
      <c r="M705" s="53">
        <v>2017</v>
      </c>
      <c r="N705" s="53">
        <v>11</v>
      </c>
      <c r="O705" s="53">
        <v>24</v>
      </c>
      <c r="P705" s="53">
        <v>16</v>
      </c>
      <c r="Q705" s="53">
        <v>41</v>
      </c>
      <c r="R705" s="53">
        <v>20</v>
      </c>
      <c r="S705" s="53">
        <v>650</v>
      </c>
      <c r="T705" s="53">
        <v>1</v>
      </c>
      <c r="U705" s="53" t="s">
        <v>1</v>
      </c>
      <c r="V705" s="53" t="s">
        <v>2</v>
      </c>
      <c r="W705" s="53"/>
      <c r="X705" s="54" t="s">
        <v>58</v>
      </c>
    </row>
    <row r="706" spans="3:28">
      <c r="C706" s="49">
        <f t="shared" si="55"/>
        <v>1510</v>
      </c>
      <c r="D706" s="80" t="s">
        <v>337</v>
      </c>
      <c r="E706" s="51">
        <f t="shared" si="58"/>
        <v>10</v>
      </c>
      <c r="F706" s="53">
        <f t="shared" si="56"/>
        <v>61243</v>
      </c>
      <c r="G706" s="53" t="str">
        <f t="shared" si="57"/>
        <v>20171124</v>
      </c>
      <c r="H706" s="53">
        <v>990</v>
      </c>
      <c r="I706" s="53"/>
      <c r="J706" s="53"/>
      <c r="K706" s="53"/>
      <c r="L706" s="53" t="s">
        <v>17</v>
      </c>
      <c r="M706" s="53">
        <v>2017</v>
      </c>
      <c r="N706" s="53">
        <v>11</v>
      </c>
      <c r="O706" s="53">
        <v>24</v>
      </c>
      <c r="P706" s="53">
        <v>17</v>
      </c>
      <c r="Q706" s="53">
        <v>0</v>
      </c>
      <c r="R706" s="53">
        <v>43</v>
      </c>
      <c r="S706" s="53">
        <v>272</v>
      </c>
      <c r="T706" s="53">
        <v>1</v>
      </c>
      <c r="U706" s="53" t="s">
        <v>1</v>
      </c>
      <c r="V706" s="53" t="s">
        <v>2</v>
      </c>
      <c r="W706" s="53"/>
      <c r="X706" s="82" t="s">
        <v>338</v>
      </c>
      <c r="Y706" s="82" t="s">
        <v>339</v>
      </c>
      <c r="Z706" s="84">
        <v>-26.190100000000001</v>
      </c>
      <c r="AA706" s="84">
        <v>27.855799999999999</v>
      </c>
      <c r="AB706" s="82">
        <v>59</v>
      </c>
    </row>
    <row r="707" spans="3:28">
      <c r="C707" s="49">
        <f t="shared" si="55"/>
        <v>1510</v>
      </c>
      <c r="D707" s="38" t="s">
        <v>337</v>
      </c>
      <c r="E707" s="51">
        <f t="shared" si="58"/>
        <v>20</v>
      </c>
      <c r="F707" s="39">
        <f t="shared" si="56"/>
        <v>61243</v>
      </c>
      <c r="G707" s="39" t="str">
        <f t="shared" si="57"/>
        <v>20171124</v>
      </c>
      <c r="H707" s="39">
        <v>0</v>
      </c>
      <c r="L707" s="39" t="s">
        <v>9</v>
      </c>
      <c r="M707" s="39">
        <v>2017</v>
      </c>
      <c r="N707" s="39">
        <v>11</v>
      </c>
      <c r="O707" s="39">
        <v>24</v>
      </c>
      <c r="P707" s="39">
        <v>17</v>
      </c>
      <c r="Q707" s="39">
        <v>0</v>
      </c>
      <c r="R707" s="39">
        <v>43</v>
      </c>
      <c r="S707" s="39">
        <v>461</v>
      </c>
      <c r="U707" s="39" t="s">
        <v>1</v>
      </c>
      <c r="V707" s="39" t="s">
        <v>2</v>
      </c>
      <c r="Y707" s="82" t="s">
        <v>339</v>
      </c>
      <c r="Z707" s="84">
        <v>-26.194299999999998</v>
      </c>
      <c r="AA707" s="84">
        <v>27.860499999999998</v>
      </c>
      <c r="AB707" s="82">
        <v>64</v>
      </c>
    </row>
    <row r="708" spans="3:28">
      <c r="C708" s="49">
        <f t="shared" si="55"/>
        <v>1510</v>
      </c>
      <c r="D708" s="38" t="s">
        <v>337</v>
      </c>
      <c r="E708" s="51">
        <f t="shared" si="58"/>
        <v>20</v>
      </c>
      <c r="F708" s="39">
        <f t="shared" si="56"/>
        <v>61243</v>
      </c>
      <c r="G708" s="39" t="str">
        <f t="shared" si="57"/>
        <v>20171124</v>
      </c>
      <c r="H708" s="39">
        <v>0</v>
      </c>
      <c r="L708" s="79" t="s">
        <v>21</v>
      </c>
      <c r="M708" s="39">
        <v>2017</v>
      </c>
      <c r="N708" s="39">
        <v>11</v>
      </c>
      <c r="O708" s="39">
        <v>24</v>
      </c>
      <c r="P708" s="39">
        <v>17</v>
      </c>
      <c r="Q708" s="39">
        <v>0</v>
      </c>
      <c r="R708" s="39">
        <v>43</v>
      </c>
      <c r="S708" s="39">
        <v>488</v>
      </c>
      <c r="T708" s="39">
        <v>1</v>
      </c>
      <c r="U708" s="39" t="s">
        <v>1</v>
      </c>
      <c r="V708" s="39" t="s">
        <v>2</v>
      </c>
    </row>
    <row r="709" spans="3:28">
      <c r="C709" s="49">
        <f t="shared" si="55"/>
        <v>1510</v>
      </c>
      <c r="D709" s="38" t="s">
        <v>337</v>
      </c>
      <c r="E709" s="51">
        <f t="shared" si="58"/>
        <v>20</v>
      </c>
      <c r="F709" s="39">
        <f t="shared" si="56"/>
        <v>61243</v>
      </c>
      <c r="G709" s="39" t="str">
        <f t="shared" si="57"/>
        <v>20171124</v>
      </c>
      <c r="H709" s="39">
        <v>0</v>
      </c>
      <c r="L709" s="79" t="s">
        <v>21</v>
      </c>
      <c r="M709" s="39">
        <v>2017</v>
      </c>
      <c r="N709" s="39">
        <v>11</v>
      </c>
      <c r="O709" s="39">
        <v>24</v>
      </c>
      <c r="P709" s="39">
        <v>17</v>
      </c>
      <c r="Q709" s="39">
        <v>0</v>
      </c>
      <c r="R709" s="39">
        <v>43</v>
      </c>
      <c r="S709" s="39">
        <v>500</v>
      </c>
      <c r="T709" s="39">
        <v>1</v>
      </c>
      <c r="U709" s="39" t="s">
        <v>1</v>
      </c>
      <c r="V709" s="39" t="s">
        <v>2</v>
      </c>
    </row>
    <row r="710" spans="3:28">
      <c r="C710" s="49">
        <f t="shared" si="55"/>
        <v>1510</v>
      </c>
      <c r="D710" s="38" t="s">
        <v>337</v>
      </c>
      <c r="E710" s="51">
        <f t="shared" si="58"/>
        <v>20</v>
      </c>
      <c r="F710" s="39">
        <f t="shared" si="56"/>
        <v>61243</v>
      </c>
      <c r="G710" s="39" t="str">
        <f t="shared" si="57"/>
        <v>20171124</v>
      </c>
      <c r="H710" s="39">
        <v>0</v>
      </c>
      <c r="L710" s="79" t="s">
        <v>21</v>
      </c>
      <c r="M710" s="39">
        <v>2017</v>
      </c>
      <c r="N710" s="39">
        <v>11</v>
      </c>
      <c r="O710" s="39">
        <v>24</v>
      </c>
      <c r="P710" s="39">
        <v>17</v>
      </c>
      <c r="Q710" s="39">
        <v>0</v>
      </c>
      <c r="R710" s="39">
        <v>43</v>
      </c>
      <c r="S710" s="39">
        <v>514</v>
      </c>
      <c r="T710" s="39">
        <v>1</v>
      </c>
      <c r="U710" s="39" t="s">
        <v>1</v>
      </c>
      <c r="V710" s="39" t="s">
        <v>2</v>
      </c>
    </row>
    <row r="711" spans="3:28">
      <c r="C711" s="49">
        <f t="shared" si="55"/>
        <v>1510</v>
      </c>
      <c r="D711" s="38" t="s">
        <v>337</v>
      </c>
      <c r="E711" s="51">
        <f t="shared" si="58"/>
        <v>20</v>
      </c>
      <c r="F711" s="39">
        <f t="shared" si="56"/>
        <v>61243</v>
      </c>
      <c r="G711" s="39" t="str">
        <f t="shared" si="57"/>
        <v>20171124</v>
      </c>
      <c r="H711" s="39">
        <v>0</v>
      </c>
      <c r="L711" s="79" t="s">
        <v>21</v>
      </c>
      <c r="M711" s="39">
        <v>2017</v>
      </c>
      <c r="N711" s="39">
        <v>11</v>
      </c>
      <c r="O711" s="39">
        <v>24</v>
      </c>
      <c r="P711" s="39">
        <v>17</v>
      </c>
      <c r="Q711" s="39">
        <v>0</v>
      </c>
      <c r="R711" s="39">
        <v>43</v>
      </c>
      <c r="S711" s="39">
        <v>545</v>
      </c>
      <c r="T711" s="39">
        <v>1</v>
      </c>
      <c r="U711" s="39" t="s">
        <v>1</v>
      </c>
      <c r="V711" s="39" t="s">
        <v>2</v>
      </c>
    </row>
    <row r="712" spans="3:28">
      <c r="C712" s="49">
        <f t="shared" si="55"/>
        <v>1510</v>
      </c>
      <c r="D712" s="38" t="s">
        <v>337</v>
      </c>
      <c r="E712" s="51">
        <f t="shared" si="58"/>
        <v>20</v>
      </c>
      <c r="F712" s="39">
        <f t="shared" si="56"/>
        <v>61243</v>
      </c>
      <c r="G712" s="39" t="str">
        <f t="shared" si="57"/>
        <v>20171124</v>
      </c>
      <c r="H712" s="39">
        <v>0</v>
      </c>
      <c r="L712" s="79" t="s">
        <v>21</v>
      </c>
      <c r="M712" s="39">
        <v>2017</v>
      </c>
      <c r="N712" s="39">
        <v>11</v>
      </c>
      <c r="O712" s="39">
        <v>24</v>
      </c>
      <c r="P712" s="39">
        <v>17</v>
      </c>
      <c r="Q712" s="39">
        <v>0</v>
      </c>
      <c r="R712" s="39">
        <v>43</v>
      </c>
      <c r="S712" s="39">
        <v>561</v>
      </c>
      <c r="T712" s="39">
        <v>1</v>
      </c>
      <c r="U712" s="39" t="s">
        <v>1</v>
      </c>
      <c r="V712" s="39" t="s">
        <v>2</v>
      </c>
    </row>
    <row r="713" spans="3:28">
      <c r="C713" s="49">
        <f t="shared" si="55"/>
        <v>1510</v>
      </c>
      <c r="D713" s="38" t="s">
        <v>337</v>
      </c>
      <c r="E713" s="51">
        <f t="shared" si="58"/>
        <v>20</v>
      </c>
      <c r="F713" s="39">
        <f t="shared" si="56"/>
        <v>61243</v>
      </c>
      <c r="G713" s="39" t="str">
        <f t="shared" si="57"/>
        <v>20171124</v>
      </c>
      <c r="H713" s="39">
        <v>0</v>
      </c>
      <c r="L713" s="79" t="s">
        <v>21</v>
      </c>
      <c r="M713" s="39">
        <v>2017</v>
      </c>
      <c r="N713" s="39">
        <v>11</v>
      </c>
      <c r="O713" s="39">
        <v>24</v>
      </c>
      <c r="P713" s="39">
        <v>17</v>
      </c>
      <c r="Q713" s="39">
        <v>0</v>
      </c>
      <c r="R713" s="39">
        <v>43</v>
      </c>
      <c r="S713" s="39">
        <v>655</v>
      </c>
      <c r="T713" s="39">
        <v>1</v>
      </c>
      <c r="U713" s="39" t="s">
        <v>1</v>
      </c>
      <c r="V713" s="39" t="s">
        <v>2</v>
      </c>
    </row>
    <row r="714" spans="3:28">
      <c r="C714" s="49">
        <f t="shared" ref="C714:C777" si="59">IF(F714=F713,C713,IF(F714=(F713+10),C713,(C713+10)))</f>
        <v>1520</v>
      </c>
      <c r="D714" s="80" t="s">
        <v>340</v>
      </c>
      <c r="E714" s="51">
        <f t="shared" si="58"/>
        <v>10</v>
      </c>
      <c r="F714" s="53">
        <f t="shared" si="56"/>
        <v>61288</v>
      </c>
      <c r="G714" s="53" t="str">
        <f t="shared" si="57"/>
        <v>20171124</v>
      </c>
      <c r="H714" s="53">
        <v>451</v>
      </c>
      <c r="I714" s="53"/>
      <c r="J714" s="53"/>
      <c r="K714" s="53"/>
      <c r="L714" s="53" t="s">
        <v>17</v>
      </c>
      <c r="M714" s="53">
        <v>2017</v>
      </c>
      <c r="N714" s="53">
        <v>11</v>
      </c>
      <c r="O714" s="53">
        <v>24</v>
      </c>
      <c r="P714" s="53">
        <v>17</v>
      </c>
      <c r="Q714" s="53">
        <v>1</v>
      </c>
      <c r="R714" s="53">
        <v>28</v>
      </c>
      <c r="S714" s="53">
        <v>803</v>
      </c>
      <c r="T714" s="53">
        <v>1</v>
      </c>
      <c r="U714" s="53" t="s">
        <v>1</v>
      </c>
      <c r="V714" s="53" t="s">
        <v>2</v>
      </c>
      <c r="W714" s="53"/>
      <c r="X714" s="82" t="s">
        <v>341</v>
      </c>
      <c r="Y714" s="82" t="s">
        <v>342</v>
      </c>
      <c r="Z714" s="82" t="s">
        <v>343</v>
      </c>
      <c r="AA714" s="82" t="s">
        <v>344</v>
      </c>
      <c r="AB714" s="82">
        <v>11</v>
      </c>
    </row>
    <row r="715" spans="3:28">
      <c r="C715" s="49">
        <f t="shared" si="59"/>
        <v>1520</v>
      </c>
      <c r="D715" s="38" t="s">
        <v>340</v>
      </c>
      <c r="E715" s="51">
        <f t="shared" si="58"/>
        <v>10</v>
      </c>
      <c r="F715" s="39">
        <f t="shared" si="56"/>
        <v>61288</v>
      </c>
      <c r="G715" s="39" t="str">
        <f t="shared" si="57"/>
        <v>20171124</v>
      </c>
      <c r="H715" s="39">
        <v>0</v>
      </c>
      <c r="L715" s="79" t="s">
        <v>21</v>
      </c>
      <c r="M715" s="39">
        <v>2017</v>
      </c>
      <c r="N715" s="39">
        <v>11</v>
      </c>
      <c r="O715" s="39">
        <v>24</v>
      </c>
      <c r="P715" s="39">
        <v>17</v>
      </c>
      <c r="Q715" s="39">
        <v>1</v>
      </c>
      <c r="R715" s="39">
        <v>28</v>
      </c>
      <c r="S715" s="39">
        <v>904</v>
      </c>
      <c r="T715" s="39">
        <v>1</v>
      </c>
      <c r="U715" s="39" t="s">
        <v>1</v>
      </c>
      <c r="V715" s="39" t="s">
        <v>2</v>
      </c>
    </row>
    <row r="716" spans="3:28">
      <c r="C716" s="49">
        <f t="shared" si="59"/>
        <v>1520</v>
      </c>
      <c r="D716" s="38" t="s">
        <v>340</v>
      </c>
      <c r="E716" s="51">
        <f t="shared" si="58"/>
        <v>10</v>
      </c>
      <c r="F716" s="39">
        <f t="shared" si="56"/>
        <v>61288</v>
      </c>
      <c r="G716" s="39" t="str">
        <f t="shared" si="57"/>
        <v>20171124</v>
      </c>
      <c r="H716" s="39">
        <v>0</v>
      </c>
      <c r="L716" s="79" t="s">
        <v>21</v>
      </c>
      <c r="M716" s="39">
        <v>2017</v>
      </c>
      <c r="N716" s="39">
        <v>11</v>
      </c>
      <c r="O716" s="39">
        <v>24</v>
      </c>
      <c r="P716" s="39">
        <v>17</v>
      </c>
      <c r="Q716" s="39">
        <v>1</v>
      </c>
      <c r="R716" s="39">
        <v>28</v>
      </c>
      <c r="S716" s="39">
        <v>932</v>
      </c>
      <c r="T716" s="39">
        <v>1</v>
      </c>
      <c r="U716" s="39" t="s">
        <v>1</v>
      </c>
      <c r="V716" s="39" t="s">
        <v>2</v>
      </c>
      <c r="X716" s="40" t="s">
        <v>59</v>
      </c>
    </row>
    <row r="717" spans="3:28">
      <c r="C717" s="49">
        <f t="shared" si="59"/>
        <v>1520</v>
      </c>
      <c r="D717" s="38" t="s">
        <v>340</v>
      </c>
      <c r="E717" s="51">
        <f t="shared" si="58"/>
        <v>10</v>
      </c>
      <c r="F717" s="39">
        <f t="shared" si="56"/>
        <v>61288</v>
      </c>
      <c r="G717" s="39" t="str">
        <f t="shared" si="57"/>
        <v>20171124</v>
      </c>
      <c r="H717" s="39">
        <v>0</v>
      </c>
      <c r="L717" s="79" t="s">
        <v>21</v>
      </c>
      <c r="M717" s="39">
        <v>2017</v>
      </c>
      <c r="N717" s="39">
        <v>11</v>
      </c>
      <c r="O717" s="39">
        <v>24</v>
      </c>
      <c r="P717" s="39">
        <v>17</v>
      </c>
      <c r="Q717" s="39">
        <v>1</v>
      </c>
      <c r="R717" s="39">
        <v>28</v>
      </c>
      <c r="S717" s="39">
        <v>945</v>
      </c>
      <c r="T717" s="39">
        <v>1</v>
      </c>
      <c r="U717" s="39" t="s">
        <v>1</v>
      </c>
      <c r="V717" s="39" t="s">
        <v>2</v>
      </c>
      <c r="X717" s="40" t="s">
        <v>59</v>
      </c>
    </row>
    <row r="718" spans="3:28">
      <c r="C718" s="49">
        <f t="shared" si="59"/>
        <v>1520</v>
      </c>
      <c r="D718" s="38" t="s">
        <v>340</v>
      </c>
      <c r="E718" s="51">
        <f t="shared" si="58"/>
        <v>10</v>
      </c>
      <c r="F718" s="39">
        <f t="shared" si="56"/>
        <v>61288</v>
      </c>
      <c r="G718" s="39" t="str">
        <f t="shared" si="57"/>
        <v>20171124</v>
      </c>
      <c r="H718" s="39">
        <v>0</v>
      </c>
      <c r="L718" s="79" t="s">
        <v>21</v>
      </c>
      <c r="M718" s="39">
        <v>2017</v>
      </c>
      <c r="N718" s="39">
        <v>11</v>
      </c>
      <c r="O718" s="39">
        <v>24</v>
      </c>
      <c r="P718" s="39">
        <v>17</v>
      </c>
      <c r="Q718" s="39">
        <v>1</v>
      </c>
      <c r="R718" s="39">
        <v>28</v>
      </c>
      <c r="S718" s="39">
        <v>965</v>
      </c>
      <c r="T718" s="39">
        <v>1</v>
      </c>
      <c r="U718" s="39" t="s">
        <v>1</v>
      </c>
      <c r="V718" s="39" t="s">
        <v>2</v>
      </c>
    </row>
    <row r="719" spans="3:28">
      <c r="C719" s="49">
        <f t="shared" si="59"/>
        <v>1520</v>
      </c>
      <c r="D719" s="38" t="s">
        <v>340</v>
      </c>
      <c r="E719" s="51">
        <f t="shared" si="58"/>
        <v>10</v>
      </c>
      <c r="F719" s="39">
        <f t="shared" si="56"/>
        <v>61288</v>
      </c>
      <c r="G719" s="39" t="str">
        <f t="shared" si="57"/>
        <v>20171124</v>
      </c>
      <c r="H719" s="39">
        <v>0</v>
      </c>
      <c r="L719" s="79" t="s">
        <v>21</v>
      </c>
      <c r="M719" s="39">
        <v>2017</v>
      </c>
      <c r="N719" s="39">
        <v>11</v>
      </c>
      <c r="O719" s="39">
        <v>24</v>
      </c>
      <c r="P719" s="39">
        <v>17</v>
      </c>
      <c r="Q719" s="39">
        <v>1</v>
      </c>
      <c r="R719" s="39">
        <v>28</v>
      </c>
      <c r="S719" s="39">
        <v>972</v>
      </c>
      <c r="T719" s="39">
        <v>1</v>
      </c>
      <c r="U719" s="39" t="s">
        <v>1</v>
      </c>
      <c r="V719" s="39" t="s">
        <v>2</v>
      </c>
    </row>
    <row r="720" spans="3:28">
      <c r="C720" s="49">
        <f t="shared" si="59"/>
        <v>1520</v>
      </c>
      <c r="D720" s="38" t="s">
        <v>340</v>
      </c>
      <c r="E720" s="51">
        <f t="shared" si="58"/>
        <v>10</v>
      </c>
      <c r="F720" s="39">
        <f t="shared" si="56"/>
        <v>61288</v>
      </c>
      <c r="G720" s="39" t="str">
        <f t="shared" si="57"/>
        <v>20171124</v>
      </c>
      <c r="H720" s="39">
        <v>0</v>
      </c>
      <c r="L720" s="79" t="s">
        <v>21</v>
      </c>
      <c r="M720" s="39">
        <v>2017</v>
      </c>
      <c r="N720" s="39">
        <v>11</v>
      </c>
      <c r="O720" s="39">
        <v>24</v>
      </c>
      <c r="P720" s="39">
        <v>17</v>
      </c>
      <c r="Q720" s="39">
        <v>1</v>
      </c>
      <c r="R720" s="39">
        <v>28</v>
      </c>
      <c r="S720" s="39">
        <v>983</v>
      </c>
      <c r="T720" s="39">
        <v>1</v>
      </c>
      <c r="U720" s="39" t="s">
        <v>1</v>
      </c>
      <c r="V720" s="39" t="s">
        <v>2</v>
      </c>
      <c r="X720" s="40" t="s">
        <v>60</v>
      </c>
    </row>
    <row r="721" spans="3:22">
      <c r="C721" s="49">
        <f t="shared" si="59"/>
        <v>1520</v>
      </c>
      <c r="D721" s="38" t="s">
        <v>340</v>
      </c>
      <c r="E721" s="51">
        <f t="shared" si="58"/>
        <v>10</v>
      </c>
      <c r="F721" s="39">
        <f t="shared" si="56"/>
        <v>61288</v>
      </c>
      <c r="G721" s="39" t="str">
        <f t="shared" si="57"/>
        <v>20171124</v>
      </c>
      <c r="H721" s="39">
        <v>0</v>
      </c>
      <c r="L721" s="79" t="s">
        <v>21</v>
      </c>
      <c r="M721" s="39">
        <v>2017</v>
      </c>
      <c r="N721" s="39">
        <v>11</v>
      </c>
      <c r="O721" s="39">
        <v>24</v>
      </c>
      <c r="P721" s="39">
        <v>17</v>
      </c>
      <c r="Q721" s="39">
        <v>1</v>
      </c>
      <c r="R721" s="39">
        <v>28</v>
      </c>
      <c r="S721" s="39">
        <v>998</v>
      </c>
      <c r="T721" s="39">
        <v>1</v>
      </c>
      <c r="U721" s="39" t="s">
        <v>1</v>
      </c>
      <c r="V721" s="39" t="s">
        <v>2</v>
      </c>
    </row>
    <row r="722" spans="3:22">
      <c r="C722" s="49">
        <f t="shared" si="59"/>
        <v>1530</v>
      </c>
      <c r="D722" s="38" t="s">
        <v>340</v>
      </c>
      <c r="E722" s="51">
        <f t="shared" si="58"/>
        <v>10</v>
      </c>
      <c r="F722" s="39">
        <f t="shared" si="56"/>
        <v>61289</v>
      </c>
      <c r="G722" s="39" t="str">
        <f t="shared" si="57"/>
        <v>20171124</v>
      </c>
      <c r="H722" s="39">
        <v>0</v>
      </c>
      <c r="L722" s="79" t="s">
        <v>21</v>
      </c>
      <c r="M722" s="39">
        <v>2017</v>
      </c>
      <c r="N722" s="39">
        <v>11</v>
      </c>
      <c r="O722" s="39">
        <v>24</v>
      </c>
      <c r="P722" s="39">
        <v>17</v>
      </c>
      <c r="Q722" s="39">
        <v>1</v>
      </c>
      <c r="R722" s="39">
        <v>29</v>
      </c>
      <c r="S722" s="39">
        <v>1</v>
      </c>
      <c r="T722" s="39">
        <v>1</v>
      </c>
      <c r="U722" s="39" t="s">
        <v>1</v>
      </c>
      <c r="V722" s="39" t="s">
        <v>2</v>
      </c>
    </row>
    <row r="723" spans="3:22">
      <c r="C723" s="49">
        <f t="shared" si="59"/>
        <v>1530</v>
      </c>
      <c r="D723" s="38" t="s">
        <v>340</v>
      </c>
      <c r="E723" s="51">
        <f t="shared" si="58"/>
        <v>10</v>
      </c>
      <c r="F723" s="39">
        <f t="shared" si="56"/>
        <v>61289</v>
      </c>
      <c r="G723" s="39" t="str">
        <f t="shared" si="57"/>
        <v>20171124</v>
      </c>
      <c r="H723" s="39">
        <v>0</v>
      </c>
      <c r="L723" s="79" t="s">
        <v>21</v>
      </c>
      <c r="M723" s="39">
        <v>2017</v>
      </c>
      <c r="N723" s="39">
        <v>11</v>
      </c>
      <c r="O723" s="39">
        <v>24</v>
      </c>
      <c r="P723" s="39">
        <v>17</v>
      </c>
      <c r="Q723" s="39">
        <v>1</v>
      </c>
      <c r="R723" s="39">
        <v>29</v>
      </c>
      <c r="S723" s="39">
        <v>15</v>
      </c>
      <c r="T723" s="39">
        <v>1</v>
      </c>
      <c r="U723" s="39" t="s">
        <v>1</v>
      </c>
      <c r="V723" s="39" t="s">
        <v>2</v>
      </c>
    </row>
    <row r="724" spans="3:22">
      <c r="C724" s="49">
        <f t="shared" si="59"/>
        <v>1530</v>
      </c>
      <c r="D724" s="38" t="s">
        <v>340</v>
      </c>
      <c r="E724" s="51">
        <f t="shared" si="58"/>
        <v>10</v>
      </c>
      <c r="F724" s="39">
        <f t="shared" si="56"/>
        <v>61289</v>
      </c>
      <c r="G724" s="39" t="str">
        <f t="shared" si="57"/>
        <v>20171124</v>
      </c>
      <c r="H724" s="39">
        <v>0</v>
      </c>
      <c r="L724" s="79" t="s">
        <v>21</v>
      </c>
      <c r="M724" s="39">
        <v>2017</v>
      </c>
      <c r="N724" s="39">
        <v>11</v>
      </c>
      <c r="O724" s="39">
        <v>24</v>
      </c>
      <c r="P724" s="39">
        <v>17</v>
      </c>
      <c r="Q724" s="39">
        <v>1</v>
      </c>
      <c r="R724" s="39">
        <v>29</v>
      </c>
      <c r="S724" s="39">
        <v>33</v>
      </c>
      <c r="T724" s="39">
        <v>1</v>
      </c>
      <c r="U724" s="39" t="s">
        <v>1</v>
      </c>
      <c r="V724" s="39" t="s">
        <v>2</v>
      </c>
    </row>
    <row r="725" spans="3:22">
      <c r="C725" s="49">
        <f t="shared" si="59"/>
        <v>1530</v>
      </c>
      <c r="D725" s="38" t="s">
        <v>340</v>
      </c>
      <c r="E725" s="51">
        <f t="shared" si="58"/>
        <v>10</v>
      </c>
      <c r="F725" s="39">
        <f t="shared" si="56"/>
        <v>61289</v>
      </c>
      <c r="G725" s="39" t="str">
        <f t="shared" si="57"/>
        <v>20171124</v>
      </c>
      <c r="H725" s="39">
        <v>0</v>
      </c>
      <c r="L725" s="79" t="s">
        <v>21</v>
      </c>
      <c r="M725" s="39">
        <v>2017</v>
      </c>
      <c r="N725" s="39">
        <v>11</v>
      </c>
      <c r="O725" s="39">
        <v>24</v>
      </c>
      <c r="P725" s="39">
        <v>17</v>
      </c>
      <c r="Q725" s="39">
        <v>1</v>
      </c>
      <c r="R725" s="39">
        <v>29</v>
      </c>
      <c r="S725" s="39">
        <v>43</v>
      </c>
      <c r="T725" s="39">
        <v>1</v>
      </c>
      <c r="U725" s="39" t="s">
        <v>1</v>
      </c>
      <c r="V725" s="39" t="s">
        <v>2</v>
      </c>
    </row>
    <row r="726" spans="3:22">
      <c r="C726" s="49">
        <f t="shared" si="59"/>
        <v>1530</v>
      </c>
      <c r="D726" s="38" t="s">
        <v>340</v>
      </c>
      <c r="E726" s="51">
        <f t="shared" si="58"/>
        <v>10</v>
      </c>
      <c r="F726" s="39">
        <f t="shared" si="56"/>
        <v>61289</v>
      </c>
      <c r="G726" s="39" t="str">
        <f t="shared" si="57"/>
        <v>20171124</v>
      </c>
      <c r="H726" s="39">
        <v>0</v>
      </c>
      <c r="L726" s="79" t="s">
        <v>21</v>
      </c>
      <c r="M726" s="39">
        <v>2017</v>
      </c>
      <c r="N726" s="39">
        <v>11</v>
      </c>
      <c r="O726" s="39">
        <v>24</v>
      </c>
      <c r="P726" s="39">
        <v>17</v>
      </c>
      <c r="Q726" s="39">
        <v>1</v>
      </c>
      <c r="R726" s="39">
        <v>29</v>
      </c>
      <c r="S726" s="39">
        <v>46</v>
      </c>
      <c r="T726" s="39">
        <v>1</v>
      </c>
      <c r="U726" s="39" t="s">
        <v>1</v>
      </c>
      <c r="V726" s="39" t="s">
        <v>2</v>
      </c>
    </row>
    <row r="727" spans="3:22">
      <c r="C727" s="49">
        <f t="shared" si="59"/>
        <v>1530</v>
      </c>
      <c r="D727" s="38" t="s">
        <v>340</v>
      </c>
      <c r="E727" s="51">
        <f t="shared" si="58"/>
        <v>10</v>
      </c>
      <c r="F727" s="39">
        <f t="shared" si="56"/>
        <v>61289</v>
      </c>
      <c r="G727" s="39" t="str">
        <f t="shared" si="57"/>
        <v>20171124</v>
      </c>
      <c r="H727" s="39">
        <v>0</v>
      </c>
      <c r="L727" s="79" t="s">
        <v>21</v>
      </c>
      <c r="M727" s="39">
        <v>2017</v>
      </c>
      <c r="N727" s="39">
        <v>11</v>
      </c>
      <c r="O727" s="39">
        <v>24</v>
      </c>
      <c r="P727" s="39">
        <v>17</v>
      </c>
      <c r="Q727" s="39">
        <v>1</v>
      </c>
      <c r="R727" s="39">
        <v>29</v>
      </c>
      <c r="S727" s="39">
        <v>54</v>
      </c>
      <c r="T727" s="39">
        <v>1</v>
      </c>
      <c r="U727" s="39" t="s">
        <v>1</v>
      </c>
      <c r="V727" s="39" t="s">
        <v>2</v>
      </c>
    </row>
    <row r="728" spans="3:22">
      <c r="C728" s="49">
        <f t="shared" si="59"/>
        <v>1530</v>
      </c>
      <c r="D728" s="38" t="s">
        <v>340</v>
      </c>
      <c r="E728" s="51">
        <f t="shared" si="58"/>
        <v>10</v>
      </c>
      <c r="F728" s="39">
        <f t="shared" si="56"/>
        <v>61289</v>
      </c>
      <c r="G728" s="39" t="str">
        <f t="shared" si="57"/>
        <v>20171124</v>
      </c>
      <c r="H728" s="39">
        <v>0</v>
      </c>
      <c r="L728" s="79" t="s">
        <v>21</v>
      </c>
      <c r="M728" s="39">
        <v>2017</v>
      </c>
      <c r="N728" s="39">
        <v>11</v>
      </c>
      <c r="O728" s="39">
        <v>24</v>
      </c>
      <c r="P728" s="39">
        <v>17</v>
      </c>
      <c r="Q728" s="39">
        <v>1</v>
      </c>
      <c r="R728" s="39">
        <v>29</v>
      </c>
      <c r="S728" s="39">
        <v>63</v>
      </c>
      <c r="T728" s="39">
        <v>1</v>
      </c>
      <c r="U728" s="39" t="s">
        <v>1</v>
      </c>
      <c r="V728" s="39" t="s">
        <v>2</v>
      </c>
    </row>
    <row r="729" spans="3:22">
      <c r="C729" s="49">
        <f t="shared" si="59"/>
        <v>1530</v>
      </c>
      <c r="D729" s="38" t="s">
        <v>340</v>
      </c>
      <c r="E729" s="51">
        <f t="shared" si="58"/>
        <v>10</v>
      </c>
      <c r="F729" s="39">
        <f t="shared" si="56"/>
        <v>61289</v>
      </c>
      <c r="G729" s="39" t="str">
        <f t="shared" si="57"/>
        <v>20171124</v>
      </c>
      <c r="H729" s="39">
        <v>0</v>
      </c>
      <c r="L729" s="79" t="s">
        <v>21</v>
      </c>
      <c r="M729" s="39">
        <v>2017</v>
      </c>
      <c r="N729" s="39">
        <v>11</v>
      </c>
      <c r="O729" s="39">
        <v>24</v>
      </c>
      <c r="P729" s="39">
        <v>17</v>
      </c>
      <c r="Q729" s="39">
        <v>1</v>
      </c>
      <c r="R729" s="39">
        <v>29</v>
      </c>
      <c r="S729" s="39">
        <v>64</v>
      </c>
      <c r="T729" s="39">
        <v>1</v>
      </c>
      <c r="U729" s="39" t="s">
        <v>1</v>
      </c>
      <c r="V729" s="39" t="s">
        <v>2</v>
      </c>
    </row>
    <row r="730" spans="3:22">
      <c r="C730" s="49">
        <f t="shared" si="59"/>
        <v>1530</v>
      </c>
      <c r="D730" s="38" t="s">
        <v>340</v>
      </c>
      <c r="E730" s="51">
        <f t="shared" si="58"/>
        <v>10</v>
      </c>
      <c r="F730" s="39">
        <f t="shared" si="56"/>
        <v>61289</v>
      </c>
      <c r="G730" s="39" t="str">
        <f t="shared" si="57"/>
        <v>20171124</v>
      </c>
      <c r="H730" s="39">
        <v>0</v>
      </c>
      <c r="L730" s="79" t="s">
        <v>21</v>
      </c>
      <c r="M730" s="39">
        <v>2017</v>
      </c>
      <c r="N730" s="39">
        <v>11</v>
      </c>
      <c r="O730" s="39">
        <v>24</v>
      </c>
      <c r="P730" s="39">
        <v>17</v>
      </c>
      <c r="Q730" s="39">
        <v>1</v>
      </c>
      <c r="R730" s="39">
        <v>29</v>
      </c>
      <c r="S730" s="39">
        <v>84</v>
      </c>
      <c r="T730" s="39">
        <v>1</v>
      </c>
      <c r="U730" s="39" t="s">
        <v>1</v>
      </c>
      <c r="V730" s="39" t="s">
        <v>2</v>
      </c>
    </row>
    <row r="731" spans="3:22">
      <c r="C731" s="49">
        <f t="shared" si="59"/>
        <v>1530</v>
      </c>
      <c r="D731" s="38" t="s">
        <v>340</v>
      </c>
      <c r="E731" s="51">
        <f t="shared" si="58"/>
        <v>10</v>
      </c>
      <c r="F731" s="39">
        <f t="shared" si="56"/>
        <v>61289</v>
      </c>
      <c r="G731" s="39" t="str">
        <f t="shared" si="57"/>
        <v>20171124</v>
      </c>
      <c r="H731" s="39">
        <v>0</v>
      </c>
      <c r="L731" s="79" t="s">
        <v>21</v>
      </c>
      <c r="M731" s="39">
        <v>2017</v>
      </c>
      <c r="N731" s="39">
        <v>11</v>
      </c>
      <c r="O731" s="39">
        <v>24</v>
      </c>
      <c r="P731" s="39">
        <v>17</v>
      </c>
      <c r="Q731" s="39">
        <v>1</v>
      </c>
      <c r="R731" s="39">
        <v>29</v>
      </c>
      <c r="S731" s="39">
        <v>85</v>
      </c>
      <c r="T731" s="39">
        <v>1</v>
      </c>
      <c r="U731" s="39" t="s">
        <v>1</v>
      </c>
      <c r="V731" s="39" t="s">
        <v>2</v>
      </c>
    </row>
    <row r="732" spans="3:22">
      <c r="C732" s="49">
        <f t="shared" si="59"/>
        <v>1530</v>
      </c>
      <c r="D732" s="38" t="s">
        <v>340</v>
      </c>
      <c r="E732" s="51">
        <f t="shared" si="58"/>
        <v>10</v>
      </c>
      <c r="F732" s="39">
        <f t="shared" si="56"/>
        <v>61289</v>
      </c>
      <c r="G732" s="39" t="str">
        <f t="shared" si="57"/>
        <v>20171124</v>
      </c>
      <c r="H732" s="39">
        <v>0</v>
      </c>
      <c r="L732" s="79" t="s">
        <v>21</v>
      </c>
      <c r="M732" s="39">
        <v>2017</v>
      </c>
      <c r="N732" s="39">
        <v>11</v>
      </c>
      <c r="O732" s="39">
        <v>24</v>
      </c>
      <c r="P732" s="39">
        <v>17</v>
      </c>
      <c r="Q732" s="39">
        <v>1</v>
      </c>
      <c r="R732" s="39">
        <v>29</v>
      </c>
      <c r="S732" s="39">
        <v>88</v>
      </c>
      <c r="T732" s="39">
        <v>1</v>
      </c>
      <c r="U732" s="39" t="s">
        <v>1</v>
      </c>
      <c r="V732" s="39" t="s">
        <v>2</v>
      </c>
    </row>
    <row r="733" spans="3:22">
      <c r="C733" s="49">
        <f t="shared" si="59"/>
        <v>1530</v>
      </c>
      <c r="D733" s="38" t="s">
        <v>340</v>
      </c>
      <c r="E733" s="51">
        <f t="shared" si="58"/>
        <v>10</v>
      </c>
      <c r="F733" s="39">
        <f t="shared" si="56"/>
        <v>61289</v>
      </c>
      <c r="G733" s="39" t="str">
        <f t="shared" si="57"/>
        <v>20171124</v>
      </c>
      <c r="H733" s="39">
        <v>0</v>
      </c>
      <c r="L733" s="79" t="s">
        <v>21</v>
      </c>
      <c r="M733" s="39">
        <v>2017</v>
      </c>
      <c r="N733" s="39">
        <v>11</v>
      </c>
      <c r="O733" s="39">
        <v>24</v>
      </c>
      <c r="P733" s="39">
        <v>17</v>
      </c>
      <c r="Q733" s="39">
        <v>1</v>
      </c>
      <c r="R733" s="39">
        <v>29</v>
      </c>
      <c r="S733" s="39">
        <v>97</v>
      </c>
      <c r="T733" s="39">
        <v>1</v>
      </c>
      <c r="U733" s="39" t="s">
        <v>1</v>
      </c>
      <c r="V733" s="39" t="s">
        <v>2</v>
      </c>
    </row>
    <row r="734" spans="3:22">
      <c r="C734" s="49">
        <f t="shared" si="59"/>
        <v>1530</v>
      </c>
      <c r="D734" s="38" t="s">
        <v>340</v>
      </c>
      <c r="E734" s="51">
        <f t="shared" si="58"/>
        <v>10</v>
      </c>
      <c r="F734" s="39">
        <f t="shared" si="56"/>
        <v>61289</v>
      </c>
      <c r="G734" s="39" t="str">
        <f t="shared" si="57"/>
        <v>20171124</v>
      </c>
      <c r="H734" s="39">
        <v>0</v>
      </c>
      <c r="L734" s="79" t="s">
        <v>21</v>
      </c>
      <c r="M734" s="39">
        <v>2017</v>
      </c>
      <c r="N734" s="39">
        <v>11</v>
      </c>
      <c r="O734" s="39">
        <v>24</v>
      </c>
      <c r="P734" s="39">
        <v>17</v>
      </c>
      <c r="Q734" s="39">
        <v>1</v>
      </c>
      <c r="R734" s="39">
        <v>29</v>
      </c>
      <c r="S734" s="39">
        <v>99</v>
      </c>
      <c r="T734" s="39">
        <v>1</v>
      </c>
      <c r="U734" s="39" t="s">
        <v>1</v>
      </c>
      <c r="V734" s="39" t="s">
        <v>2</v>
      </c>
    </row>
    <row r="735" spans="3:22">
      <c r="C735" s="49">
        <f t="shared" si="59"/>
        <v>1530</v>
      </c>
      <c r="D735" s="38" t="s">
        <v>340</v>
      </c>
      <c r="E735" s="51">
        <f t="shared" si="58"/>
        <v>10</v>
      </c>
      <c r="F735" s="39">
        <f t="shared" si="56"/>
        <v>61289</v>
      </c>
      <c r="G735" s="39" t="str">
        <f t="shared" si="57"/>
        <v>20171124</v>
      </c>
      <c r="H735" s="39">
        <v>0</v>
      </c>
      <c r="L735" s="79" t="s">
        <v>21</v>
      </c>
      <c r="M735" s="39">
        <v>2017</v>
      </c>
      <c r="N735" s="39">
        <v>11</v>
      </c>
      <c r="O735" s="39">
        <v>24</v>
      </c>
      <c r="P735" s="39">
        <v>17</v>
      </c>
      <c r="Q735" s="39">
        <v>1</v>
      </c>
      <c r="R735" s="39">
        <v>29</v>
      </c>
      <c r="S735" s="39">
        <v>115</v>
      </c>
      <c r="T735" s="39">
        <v>1</v>
      </c>
      <c r="U735" s="39" t="s">
        <v>1</v>
      </c>
      <c r="V735" s="39" t="s">
        <v>2</v>
      </c>
    </row>
    <row r="736" spans="3:22">
      <c r="C736" s="49">
        <f t="shared" si="59"/>
        <v>1530</v>
      </c>
      <c r="D736" s="38" t="s">
        <v>340</v>
      </c>
      <c r="E736" s="51">
        <f t="shared" si="58"/>
        <v>10</v>
      </c>
      <c r="F736" s="39">
        <f t="shared" si="56"/>
        <v>61289</v>
      </c>
      <c r="G736" s="39" t="str">
        <f t="shared" si="57"/>
        <v>20171124</v>
      </c>
      <c r="H736" s="39">
        <v>0</v>
      </c>
      <c r="L736" s="79" t="s">
        <v>21</v>
      </c>
      <c r="M736" s="39">
        <v>2017</v>
      </c>
      <c r="N736" s="39">
        <v>11</v>
      </c>
      <c r="O736" s="39">
        <v>24</v>
      </c>
      <c r="P736" s="39">
        <v>17</v>
      </c>
      <c r="Q736" s="39">
        <v>1</v>
      </c>
      <c r="R736" s="39">
        <v>29</v>
      </c>
      <c r="S736" s="39">
        <v>120</v>
      </c>
      <c r="T736" s="39">
        <v>1</v>
      </c>
      <c r="U736" s="39" t="s">
        <v>1</v>
      </c>
      <c r="V736" s="39" t="s">
        <v>2</v>
      </c>
    </row>
    <row r="737" spans="3:28">
      <c r="C737" s="49">
        <f t="shared" si="59"/>
        <v>1530</v>
      </c>
      <c r="D737" s="38" t="s">
        <v>340</v>
      </c>
      <c r="E737" s="51">
        <f t="shared" si="58"/>
        <v>10</v>
      </c>
      <c r="F737" s="39">
        <f t="shared" si="56"/>
        <v>61289</v>
      </c>
      <c r="G737" s="39" t="str">
        <f t="shared" si="57"/>
        <v>20171124</v>
      </c>
      <c r="H737" s="39">
        <v>0</v>
      </c>
      <c r="L737" s="79" t="s">
        <v>21</v>
      </c>
      <c r="M737" s="39">
        <v>2017</v>
      </c>
      <c r="N737" s="39">
        <v>11</v>
      </c>
      <c r="O737" s="39">
        <v>24</v>
      </c>
      <c r="P737" s="39">
        <v>17</v>
      </c>
      <c r="Q737" s="39">
        <v>1</v>
      </c>
      <c r="R737" s="39">
        <v>29</v>
      </c>
      <c r="S737" s="39">
        <v>144</v>
      </c>
      <c r="T737" s="39">
        <v>1</v>
      </c>
      <c r="U737" s="39" t="s">
        <v>1</v>
      </c>
      <c r="V737" s="39" t="s">
        <v>2</v>
      </c>
      <c r="X737" s="24" t="s">
        <v>61</v>
      </c>
    </row>
    <row r="738" spans="3:28">
      <c r="C738" s="49">
        <f t="shared" si="59"/>
        <v>1540</v>
      </c>
      <c r="D738" s="80" t="s">
        <v>345</v>
      </c>
      <c r="E738" s="51">
        <f t="shared" si="58"/>
        <v>10</v>
      </c>
      <c r="F738" s="53">
        <f t="shared" si="56"/>
        <v>61461</v>
      </c>
      <c r="G738" s="53" t="str">
        <f t="shared" si="57"/>
        <v>20171124</v>
      </c>
      <c r="H738" s="53"/>
      <c r="I738" s="53"/>
      <c r="J738" s="53"/>
      <c r="K738" s="53"/>
      <c r="L738" s="53" t="s">
        <v>0</v>
      </c>
      <c r="M738" s="53">
        <v>2017</v>
      </c>
      <c r="N738" s="53">
        <v>11</v>
      </c>
      <c r="O738" s="53">
        <v>24</v>
      </c>
      <c r="P738" s="53">
        <v>17</v>
      </c>
      <c r="Q738" s="53">
        <v>4</v>
      </c>
      <c r="R738" s="53">
        <v>21</v>
      </c>
      <c r="S738" s="53">
        <v>104</v>
      </c>
      <c r="T738" s="53">
        <v>1</v>
      </c>
      <c r="U738" s="53" t="s">
        <v>62</v>
      </c>
      <c r="V738" s="53" t="s">
        <v>3</v>
      </c>
      <c r="W738" s="53"/>
      <c r="X738" s="54"/>
    </row>
    <row r="739" spans="3:28">
      <c r="C739" s="49">
        <f t="shared" si="59"/>
        <v>1540</v>
      </c>
      <c r="D739" s="38" t="s">
        <v>345</v>
      </c>
      <c r="E739" s="51">
        <f t="shared" si="58"/>
        <v>20</v>
      </c>
      <c r="F739" s="39">
        <f t="shared" si="56"/>
        <v>61461</v>
      </c>
      <c r="G739" s="39" t="str">
        <f t="shared" si="57"/>
        <v>20171124</v>
      </c>
      <c r="H739" s="39">
        <v>424</v>
      </c>
      <c r="L739" s="39" t="s">
        <v>17</v>
      </c>
      <c r="M739" s="39">
        <v>2017</v>
      </c>
      <c r="N739" s="39">
        <v>11</v>
      </c>
      <c r="O739" s="39">
        <v>24</v>
      </c>
      <c r="P739" s="39">
        <v>17</v>
      </c>
      <c r="Q739" s="39">
        <v>4</v>
      </c>
      <c r="R739" s="39">
        <v>21</v>
      </c>
      <c r="S739" s="39">
        <v>180</v>
      </c>
      <c r="T739" s="39">
        <v>2</v>
      </c>
      <c r="U739" s="39" t="s">
        <v>1</v>
      </c>
      <c r="V739" s="39" t="s">
        <v>43</v>
      </c>
      <c r="X739" s="40" t="s">
        <v>346</v>
      </c>
    </row>
    <row r="740" spans="3:28">
      <c r="C740" s="49">
        <f t="shared" si="59"/>
        <v>1540</v>
      </c>
      <c r="D740" s="38" t="s">
        <v>345</v>
      </c>
      <c r="E740" s="51">
        <f t="shared" si="58"/>
        <v>30</v>
      </c>
      <c r="F740" s="39">
        <f t="shared" si="56"/>
        <v>61461</v>
      </c>
      <c r="G740" s="39" t="str">
        <f t="shared" si="57"/>
        <v>20171124</v>
      </c>
      <c r="H740" s="39">
        <v>465</v>
      </c>
      <c r="L740" s="39" t="s">
        <v>17</v>
      </c>
      <c r="M740" s="39">
        <v>2017</v>
      </c>
      <c r="N740" s="39">
        <v>11</v>
      </c>
      <c r="O740" s="39">
        <v>24</v>
      </c>
      <c r="P740" s="39">
        <v>17</v>
      </c>
      <c r="Q740" s="39">
        <v>4</v>
      </c>
      <c r="R740" s="39">
        <v>21</v>
      </c>
      <c r="S740" s="39">
        <v>187</v>
      </c>
      <c r="T740" s="39">
        <v>3</v>
      </c>
      <c r="U740" s="39" t="s">
        <v>1</v>
      </c>
      <c r="V740" s="39" t="s">
        <v>2</v>
      </c>
      <c r="X740" s="40" t="s">
        <v>19</v>
      </c>
    </row>
    <row r="741" spans="3:28">
      <c r="C741" s="49">
        <f t="shared" si="59"/>
        <v>1540</v>
      </c>
      <c r="D741" s="38" t="s">
        <v>345</v>
      </c>
      <c r="E741" s="51">
        <f t="shared" si="58"/>
        <v>30</v>
      </c>
      <c r="F741" s="39">
        <f t="shared" si="56"/>
        <v>61461</v>
      </c>
      <c r="G741" s="39" t="str">
        <f t="shared" si="57"/>
        <v>20171124</v>
      </c>
      <c r="H741" s="39">
        <v>0</v>
      </c>
      <c r="L741" s="79" t="s">
        <v>21</v>
      </c>
      <c r="M741" s="39">
        <v>2017</v>
      </c>
      <c r="N741" s="39">
        <v>11</v>
      </c>
      <c r="O741" s="39">
        <v>24</v>
      </c>
      <c r="P741" s="39">
        <v>17</v>
      </c>
      <c r="Q741" s="39">
        <v>4</v>
      </c>
      <c r="R741" s="39">
        <v>21</v>
      </c>
      <c r="S741" s="39">
        <v>272</v>
      </c>
      <c r="T741" s="39">
        <v>2</v>
      </c>
      <c r="U741" s="39" t="s">
        <v>1</v>
      </c>
      <c r="V741" s="39" t="s">
        <v>2</v>
      </c>
    </row>
    <row r="742" spans="3:28">
      <c r="C742" s="49">
        <f t="shared" si="59"/>
        <v>1540</v>
      </c>
      <c r="D742" s="38" t="s">
        <v>345</v>
      </c>
      <c r="E742" s="51">
        <f t="shared" si="58"/>
        <v>30</v>
      </c>
      <c r="F742" s="39">
        <f t="shared" si="56"/>
        <v>61461</v>
      </c>
      <c r="G742" s="39" t="str">
        <f t="shared" si="57"/>
        <v>20171124</v>
      </c>
      <c r="H742" s="39">
        <v>0</v>
      </c>
      <c r="L742" s="79" t="s">
        <v>21</v>
      </c>
      <c r="M742" s="39">
        <v>2017</v>
      </c>
      <c r="N742" s="39">
        <v>11</v>
      </c>
      <c r="O742" s="39">
        <v>24</v>
      </c>
      <c r="P742" s="39">
        <v>17</v>
      </c>
      <c r="Q742" s="39">
        <v>4</v>
      </c>
      <c r="R742" s="39">
        <v>21</v>
      </c>
      <c r="S742" s="39">
        <v>349</v>
      </c>
      <c r="T742" s="39">
        <v>2</v>
      </c>
      <c r="U742" s="39" t="s">
        <v>1</v>
      </c>
      <c r="V742" s="39" t="s">
        <v>2</v>
      </c>
    </row>
    <row r="743" spans="3:28">
      <c r="C743" s="49">
        <f t="shared" si="59"/>
        <v>1540</v>
      </c>
      <c r="D743" s="38" t="s">
        <v>345</v>
      </c>
      <c r="E743" s="51">
        <f t="shared" si="58"/>
        <v>30</v>
      </c>
      <c r="F743" s="39">
        <f t="shared" si="56"/>
        <v>61461</v>
      </c>
      <c r="G743" s="39" t="str">
        <f t="shared" si="57"/>
        <v>20171124</v>
      </c>
      <c r="H743" s="39">
        <v>0</v>
      </c>
      <c r="L743" s="79" t="s">
        <v>21</v>
      </c>
      <c r="M743" s="39">
        <v>2017</v>
      </c>
      <c r="N743" s="39">
        <v>11</v>
      </c>
      <c r="O743" s="39">
        <v>24</v>
      </c>
      <c r="P743" s="39">
        <v>17</v>
      </c>
      <c r="Q743" s="39">
        <v>4</v>
      </c>
      <c r="R743" s="39">
        <v>21</v>
      </c>
      <c r="S743" s="39">
        <v>359</v>
      </c>
      <c r="T743" s="39">
        <v>3</v>
      </c>
      <c r="U743" s="39" t="s">
        <v>1</v>
      </c>
      <c r="V743" s="39" t="s">
        <v>2</v>
      </c>
    </row>
    <row r="744" spans="3:28">
      <c r="C744" s="49">
        <f t="shared" si="59"/>
        <v>1540</v>
      </c>
      <c r="D744" s="38" t="s">
        <v>345</v>
      </c>
      <c r="E744" s="51">
        <f t="shared" si="58"/>
        <v>30</v>
      </c>
      <c r="F744" s="39">
        <f t="shared" si="56"/>
        <v>61461</v>
      </c>
      <c r="G744" s="39" t="str">
        <f t="shared" si="57"/>
        <v>20171124</v>
      </c>
      <c r="H744" s="39">
        <v>0</v>
      </c>
      <c r="L744" s="79" t="s">
        <v>21</v>
      </c>
      <c r="M744" s="39">
        <v>2017</v>
      </c>
      <c r="N744" s="39">
        <v>11</v>
      </c>
      <c r="O744" s="39">
        <v>24</v>
      </c>
      <c r="P744" s="39">
        <v>17</v>
      </c>
      <c r="Q744" s="39">
        <v>4</v>
      </c>
      <c r="R744" s="39">
        <v>21</v>
      </c>
      <c r="S744" s="39">
        <v>379</v>
      </c>
      <c r="T744" s="39">
        <v>2</v>
      </c>
      <c r="U744" s="39" t="s">
        <v>1</v>
      </c>
      <c r="V744" s="39" t="s">
        <v>2</v>
      </c>
    </row>
    <row r="745" spans="3:28">
      <c r="C745" s="49">
        <f t="shared" si="59"/>
        <v>1540</v>
      </c>
      <c r="D745" s="38" t="s">
        <v>345</v>
      </c>
      <c r="E745" s="51">
        <f t="shared" si="58"/>
        <v>30</v>
      </c>
      <c r="F745" s="39">
        <f t="shared" si="56"/>
        <v>61461</v>
      </c>
      <c r="G745" s="39" t="str">
        <f t="shared" si="57"/>
        <v>20171124</v>
      </c>
      <c r="H745" s="39">
        <v>0</v>
      </c>
      <c r="L745" s="79" t="s">
        <v>21</v>
      </c>
      <c r="M745" s="39">
        <v>2017</v>
      </c>
      <c r="N745" s="39">
        <v>11</v>
      </c>
      <c r="O745" s="39">
        <v>24</v>
      </c>
      <c r="P745" s="39">
        <v>17</v>
      </c>
      <c r="Q745" s="39">
        <v>4</v>
      </c>
      <c r="R745" s="39">
        <v>21</v>
      </c>
      <c r="S745" s="39">
        <v>404</v>
      </c>
      <c r="T745" s="39">
        <v>2</v>
      </c>
      <c r="U745" s="39" t="s">
        <v>1</v>
      </c>
      <c r="V745" s="39" t="s">
        <v>2</v>
      </c>
    </row>
    <row r="746" spans="3:28">
      <c r="C746" s="49">
        <f t="shared" si="59"/>
        <v>1540</v>
      </c>
      <c r="D746" s="38" t="s">
        <v>345</v>
      </c>
      <c r="E746" s="51">
        <f t="shared" si="58"/>
        <v>30</v>
      </c>
      <c r="F746" s="39">
        <f t="shared" si="56"/>
        <v>61461</v>
      </c>
      <c r="G746" s="39" t="str">
        <f t="shared" si="57"/>
        <v>20171124</v>
      </c>
      <c r="H746" s="39">
        <v>0</v>
      </c>
      <c r="L746" s="79" t="s">
        <v>21</v>
      </c>
      <c r="M746" s="39">
        <v>2017</v>
      </c>
      <c r="N746" s="39">
        <v>11</v>
      </c>
      <c r="O746" s="39">
        <v>24</v>
      </c>
      <c r="P746" s="39">
        <v>17</v>
      </c>
      <c r="Q746" s="39">
        <v>4</v>
      </c>
      <c r="R746" s="39">
        <v>21</v>
      </c>
      <c r="S746" s="39">
        <v>418</v>
      </c>
      <c r="T746" s="39">
        <v>2</v>
      </c>
      <c r="U746" s="39" t="s">
        <v>1</v>
      </c>
      <c r="V746" s="39" t="s">
        <v>2</v>
      </c>
    </row>
    <row r="747" spans="3:28">
      <c r="C747" s="49">
        <f t="shared" si="59"/>
        <v>1540</v>
      </c>
      <c r="D747" s="38" t="s">
        <v>345</v>
      </c>
      <c r="E747" s="51">
        <f t="shared" si="58"/>
        <v>30</v>
      </c>
      <c r="F747" s="39">
        <f t="shared" si="56"/>
        <v>61461</v>
      </c>
      <c r="G747" s="39" t="str">
        <f t="shared" si="57"/>
        <v>20171124</v>
      </c>
      <c r="H747" s="39">
        <v>0</v>
      </c>
      <c r="L747" s="79" t="s">
        <v>21</v>
      </c>
      <c r="M747" s="39">
        <v>2017</v>
      </c>
      <c r="N747" s="39">
        <v>11</v>
      </c>
      <c r="O747" s="39">
        <v>24</v>
      </c>
      <c r="P747" s="39">
        <v>17</v>
      </c>
      <c r="Q747" s="39">
        <v>4</v>
      </c>
      <c r="R747" s="39">
        <v>21</v>
      </c>
      <c r="S747" s="39">
        <v>462</v>
      </c>
      <c r="T747" s="39">
        <v>2</v>
      </c>
      <c r="U747" s="39" t="s">
        <v>1</v>
      </c>
      <c r="V747" s="39" t="s">
        <v>2</v>
      </c>
    </row>
    <row r="748" spans="3:28">
      <c r="C748" s="49">
        <f t="shared" si="59"/>
        <v>1540</v>
      </c>
      <c r="D748" s="38" t="s">
        <v>345</v>
      </c>
      <c r="E748" s="51">
        <f t="shared" si="58"/>
        <v>30</v>
      </c>
      <c r="F748" s="39">
        <f t="shared" si="56"/>
        <v>61461</v>
      </c>
      <c r="G748" s="39" t="str">
        <f t="shared" si="57"/>
        <v>20171124</v>
      </c>
      <c r="H748" s="39">
        <v>0</v>
      </c>
      <c r="L748" s="79" t="s">
        <v>21</v>
      </c>
      <c r="M748" s="39">
        <v>2017</v>
      </c>
      <c r="N748" s="39">
        <v>11</v>
      </c>
      <c r="O748" s="39">
        <v>24</v>
      </c>
      <c r="P748" s="39">
        <v>17</v>
      </c>
      <c r="Q748" s="39">
        <v>4</v>
      </c>
      <c r="R748" s="39">
        <v>21</v>
      </c>
      <c r="S748" s="39">
        <v>493</v>
      </c>
      <c r="T748" s="39">
        <v>2</v>
      </c>
      <c r="U748" s="39" t="s">
        <v>1</v>
      </c>
      <c r="V748" s="39" t="s">
        <v>2</v>
      </c>
    </row>
    <row r="749" spans="3:28">
      <c r="C749" s="49">
        <f t="shared" si="59"/>
        <v>1540</v>
      </c>
      <c r="D749" s="38" t="s">
        <v>345</v>
      </c>
      <c r="E749" s="51">
        <f t="shared" si="58"/>
        <v>30</v>
      </c>
      <c r="F749" s="39">
        <f t="shared" si="56"/>
        <v>61461</v>
      </c>
      <c r="G749" s="39" t="str">
        <f t="shared" si="57"/>
        <v>20171124</v>
      </c>
      <c r="H749" s="39">
        <v>0</v>
      </c>
      <c r="L749" s="79" t="s">
        <v>21</v>
      </c>
      <c r="M749" s="39">
        <v>2017</v>
      </c>
      <c r="N749" s="39">
        <v>11</v>
      </c>
      <c r="O749" s="39">
        <v>24</v>
      </c>
      <c r="P749" s="39">
        <v>17</v>
      </c>
      <c r="Q749" s="39">
        <v>4</v>
      </c>
      <c r="R749" s="39">
        <v>21</v>
      </c>
      <c r="S749" s="39">
        <v>514</v>
      </c>
      <c r="T749" s="39">
        <v>2</v>
      </c>
      <c r="U749" s="39" t="s">
        <v>1</v>
      </c>
      <c r="V749" s="39" t="s">
        <v>2</v>
      </c>
    </row>
    <row r="750" spans="3:28">
      <c r="C750" s="49">
        <f t="shared" si="59"/>
        <v>1540</v>
      </c>
      <c r="D750" s="38" t="s">
        <v>345</v>
      </c>
      <c r="E750" s="51">
        <f t="shared" si="58"/>
        <v>30</v>
      </c>
      <c r="F750" s="39">
        <f t="shared" si="56"/>
        <v>61461</v>
      </c>
      <c r="G750" s="39" t="str">
        <f t="shared" si="57"/>
        <v>20171124</v>
      </c>
      <c r="H750" s="39">
        <v>0</v>
      </c>
      <c r="L750" s="79" t="s">
        <v>21</v>
      </c>
      <c r="M750" s="39">
        <v>2017</v>
      </c>
      <c r="N750" s="39">
        <v>11</v>
      </c>
      <c r="O750" s="39">
        <v>24</v>
      </c>
      <c r="P750" s="39">
        <v>17</v>
      </c>
      <c r="Q750" s="39">
        <v>4</v>
      </c>
      <c r="R750" s="39">
        <v>21</v>
      </c>
      <c r="S750" s="39">
        <v>557</v>
      </c>
      <c r="T750" s="39">
        <v>2</v>
      </c>
      <c r="U750" s="39" t="s">
        <v>1</v>
      </c>
      <c r="V750" s="39" t="s">
        <v>2</v>
      </c>
    </row>
    <row r="751" spans="3:28">
      <c r="C751" s="49">
        <f t="shared" si="59"/>
        <v>1550</v>
      </c>
      <c r="D751" s="74" t="s">
        <v>347</v>
      </c>
      <c r="E751" s="51">
        <f t="shared" si="58"/>
        <v>10</v>
      </c>
      <c r="F751" s="75">
        <f t="shared" ref="F751:F814" si="60">R751+(Q751*60)+(P751*3600)</f>
        <v>61641</v>
      </c>
      <c r="G751" s="75" t="str">
        <f t="shared" ref="G751:G814" si="61">CONCATENATE(M751,N751,O751)</f>
        <v>20171124</v>
      </c>
      <c r="H751" s="75">
        <v>500</v>
      </c>
      <c r="I751" s="75"/>
      <c r="J751" s="75"/>
      <c r="K751" s="75"/>
      <c r="L751" s="75" t="s">
        <v>17</v>
      </c>
      <c r="M751" s="75">
        <v>2017</v>
      </c>
      <c r="N751" s="75">
        <v>11</v>
      </c>
      <c r="O751" s="75">
        <v>24</v>
      </c>
      <c r="P751" s="75">
        <v>17</v>
      </c>
      <c r="Q751" s="75">
        <v>7</v>
      </c>
      <c r="R751" s="75">
        <v>21</v>
      </c>
      <c r="S751" s="75">
        <v>323</v>
      </c>
      <c r="T751" s="75">
        <v>1</v>
      </c>
      <c r="U751" s="75" t="s">
        <v>1</v>
      </c>
      <c r="V751" s="75" t="s">
        <v>2</v>
      </c>
      <c r="W751" s="75"/>
      <c r="X751" s="82" t="s">
        <v>348</v>
      </c>
      <c r="Y751" s="82" t="s">
        <v>349</v>
      </c>
      <c r="Z751" s="84">
        <v>-26.2514</v>
      </c>
      <c r="AA751" s="84">
        <v>27.882400000000001</v>
      </c>
      <c r="AB751" s="82">
        <v>106</v>
      </c>
    </row>
    <row r="752" spans="3:28">
      <c r="C752" s="49">
        <f t="shared" si="59"/>
        <v>1550</v>
      </c>
      <c r="D752" s="38" t="s">
        <v>347</v>
      </c>
      <c r="E752" s="51">
        <f t="shared" ref="E752:E815" si="62">IF(C751=C752,IF(AND(L752&lt;&gt;"M",L752&lt;&gt;"m-up"),E751+10,E751),10)</f>
        <v>20</v>
      </c>
      <c r="F752" s="39">
        <f t="shared" si="60"/>
        <v>61641</v>
      </c>
      <c r="G752" s="39" t="str">
        <f t="shared" si="61"/>
        <v>20171124</v>
      </c>
      <c r="H752" s="39">
        <v>502</v>
      </c>
      <c r="L752" s="39" t="s">
        <v>17</v>
      </c>
      <c r="M752" s="39">
        <v>2017</v>
      </c>
      <c r="N752" s="39">
        <v>11</v>
      </c>
      <c r="O752" s="39">
        <v>24</v>
      </c>
      <c r="P752" s="39">
        <v>17</v>
      </c>
      <c r="Q752" s="39">
        <v>7</v>
      </c>
      <c r="R752" s="39">
        <v>21</v>
      </c>
      <c r="S752" s="39">
        <v>378</v>
      </c>
      <c r="T752" s="39">
        <v>2</v>
      </c>
      <c r="U752" s="39" t="s">
        <v>1</v>
      </c>
      <c r="V752" s="39" t="s">
        <v>43</v>
      </c>
      <c r="X752" s="40" t="s">
        <v>19</v>
      </c>
    </row>
    <row r="753" spans="1:1024">
      <c r="C753" s="49">
        <f t="shared" si="59"/>
        <v>1550</v>
      </c>
      <c r="D753" s="38" t="s">
        <v>347</v>
      </c>
      <c r="E753" s="51">
        <f t="shared" si="62"/>
        <v>20</v>
      </c>
      <c r="F753" s="39">
        <f t="shared" si="60"/>
        <v>61641</v>
      </c>
      <c r="G753" s="39" t="str">
        <f t="shared" si="61"/>
        <v>20171124</v>
      </c>
      <c r="H753" s="39">
        <v>0</v>
      </c>
      <c r="L753" s="39" t="s">
        <v>21</v>
      </c>
      <c r="M753" s="39">
        <v>2017</v>
      </c>
      <c r="N753" s="39">
        <v>11</v>
      </c>
      <c r="O753" s="39">
        <v>24</v>
      </c>
      <c r="P753" s="39">
        <v>17</v>
      </c>
      <c r="Q753" s="39">
        <v>7</v>
      </c>
      <c r="R753" s="39">
        <v>21</v>
      </c>
      <c r="S753" s="39">
        <v>392</v>
      </c>
      <c r="T753" s="39">
        <v>1</v>
      </c>
      <c r="U753" s="39" t="s">
        <v>1</v>
      </c>
      <c r="V753" s="39" t="s">
        <v>43</v>
      </c>
    </row>
    <row r="754" spans="1:1024">
      <c r="C754" s="49">
        <f t="shared" si="59"/>
        <v>1550</v>
      </c>
      <c r="D754" s="38" t="s">
        <v>347</v>
      </c>
      <c r="E754" s="51">
        <f t="shared" si="62"/>
        <v>30</v>
      </c>
      <c r="F754" s="39">
        <f t="shared" si="60"/>
        <v>61641</v>
      </c>
      <c r="G754" s="39" t="str">
        <f t="shared" si="61"/>
        <v>20171124</v>
      </c>
      <c r="H754" s="39">
        <v>94</v>
      </c>
      <c r="L754" s="39" t="s">
        <v>0</v>
      </c>
      <c r="M754" s="39">
        <v>2017</v>
      </c>
      <c r="N754" s="39">
        <v>11</v>
      </c>
      <c r="O754" s="39">
        <v>24</v>
      </c>
      <c r="P754" s="39">
        <v>17</v>
      </c>
      <c r="Q754" s="39">
        <v>7</v>
      </c>
      <c r="R754" s="39">
        <v>21</v>
      </c>
      <c r="S754" s="39">
        <v>495</v>
      </c>
      <c r="T754" s="39">
        <v>3</v>
      </c>
      <c r="U754" s="39" t="s">
        <v>29</v>
      </c>
      <c r="V754" s="39" t="s">
        <v>2</v>
      </c>
    </row>
    <row r="755" spans="1:1024">
      <c r="C755" s="49">
        <f t="shared" si="59"/>
        <v>1550</v>
      </c>
      <c r="D755" s="38" t="s">
        <v>347</v>
      </c>
      <c r="E755" s="51">
        <f t="shared" si="62"/>
        <v>30</v>
      </c>
      <c r="F755" s="39">
        <f t="shared" si="60"/>
        <v>61641</v>
      </c>
      <c r="G755" s="39" t="str">
        <f t="shared" si="61"/>
        <v>20171124</v>
      </c>
      <c r="H755" s="39">
        <v>0</v>
      </c>
      <c r="L755" s="79" t="s">
        <v>21</v>
      </c>
      <c r="M755" s="39">
        <v>2017</v>
      </c>
      <c r="N755" s="39">
        <v>11</v>
      </c>
      <c r="O755" s="39">
        <v>24</v>
      </c>
      <c r="P755" s="39">
        <v>17</v>
      </c>
      <c r="Q755" s="39">
        <v>7</v>
      </c>
      <c r="R755" s="39">
        <v>21</v>
      </c>
      <c r="S755" s="39">
        <v>498</v>
      </c>
      <c r="T755" s="39">
        <v>1</v>
      </c>
      <c r="U755" s="39" t="s">
        <v>1</v>
      </c>
      <c r="V755" s="39" t="s">
        <v>2</v>
      </c>
    </row>
    <row r="756" spans="1:1024">
      <c r="C756" s="49">
        <f t="shared" si="59"/>
        <v>1550</v>
      </c>
      <c r="D756" s="38" t="s">
        <v>347</v>
      </c>
      <c r="E756" s="51">
        <f t="shared" si="62"/>
        <v>30</v>
      </c>
      <c r="F756" s="39">
        <f t="shared" si="60"/>
        <v>61641</v>
      </c>
      <c r="G756" s="39" t="str">
        <f t="shared" si="61"/>
        <v>20171124</v>
      </c>
      <c r="H756" s="39">
        <v>0</v>
      </c>
      <c r="L756" s="79" t="s">
        <v>21</v>
      </c>
      <c r="M756" s="39">
        <v>2017</v>
      </c>
      <c r="N756" s="39">
        <v>11</v>
      </c>
      <c r="O756" s="39">
        <v>24</v>
      </c>
      <c r="P756" s="39">
        <v>17</v>
      </c>
      <c r="Q756" s="39">
        <v>7</v>
      </c>
      <c r="R756" s="39">
        <v>21</v>
      </c>
      <c r="S756" s="39">
        <v>498</v>
      </c>
      <c r="T756" s="39">
        <v>2</v>
      </c>
      <c r="U756" s="39" t="s">
        <v>1</v>
      </c>
      <c r="V756" s="39" t="s">
        <v>2</v>
      </c>
    </row>
    <row r="757" spans="1:1024">
      <c r="C757" s="49">
        <f t="shared" si="59"/>
        <v>1550</v>
      </c>
      <c r="D757" s="38" t="s">
        <v>347</v>
      </c>
      <c r="E757" s="51">
        <f t="shared" si="62"/>
        <v>30</v>
      </c>
      <c r="F757" s="39">
        <f t="shared" si="60"/>
        <v>61641</v>
      </c>
      <c r="G757" s="39" t="str">
        <f t="shared" si="61"/>
        <v>20171124</v>
      </c>
      <c r="H757" s="39">
        <v>0</v>
      </c>
      <c r="L757" s="79" t="s">
        <v>21</v>
      </c>
      <c r="M757" s="39">
        <v>2017</v>
      </c>
      <c r="N757" s="39">
        <v>11</v>
      </c>
      <c r="O757" s="39">
        <v>24</v>
      </c>
      <c r="P757" s="39">
        <v>17</v>
      </c>
      <c r="Q757" s="39">
        <v>7</v>
      </c>
      <c r="R757" s="39">
        <v>21</v>
      </c>
      <c r="S757" s="39">
        <v>517</v>
      </c>
      <c r="T757" s="39">
        <v>1</v>
      </c>
      <c r="U757" s="39" t="s">
        <v>1</v>
      </c>
      <c r="V757" s="39" t="s">
        <v>2</v>
      </c>
    </row>
    <row r="758" spans="1:1024">
      <c r="C758" s="49">
        <f t="shared" si="59"/>
        <v>1550</v>
      </c>
      <c r="D758" s="38" t="s">
        <v>347</v>
      </c>
      <c r="E758" s="51">
        <f t="shared" si="62"/>
        <v>30</v>
      </c>
      <c r="F758" s="39">
        <f t="shared" si="60"/>
        <v>61641</v>
      </c>
      <c r="G758" s="39" t="str">
        <f t="shared" si="61"/>
        <v>20171124</v>
      </c>
      <c r="H758" s="39">
        <v>0</v>
      </c>
      <c r="L758" s="79" t="s">
        <v>21</v>
      </c>
      <c r="M758" s="39">
        <v>2017</v>
      </c>
      <c r="N758" s="39">
        <v>11</v>
      </c>
      <c r="O758" s="39">
        <v>24</v>
      </c>
      <c r="P758" s="39">
        <v>17</v>
      </c>
      <c r="Q758" s="39">
        <v>7</v>
      </c>
      <c r="R758" s="39">
        <v>21</v>
      </c>
      <c r="S758" s="39">
        <v>519</v>
      </c>
      <c r="T758" s="39">
        <v>2</v>
      </c>
      <c r="U758" s="39" t="s">
        <v>1</v>
      </c>
      <c r="V758" s="39" t="s">
        <v>2</v>
      </c>
    </row>
    <row r="759" spans="1:1024">
      <c r="C759" s="49">
        <f t="shared" si="59"/>
        <v>1550</v>
      </c>
      <c r="D759" s="38" t="s">
        <v>347</v>
      </c>
      <c r="E759" s="51">
        <f t="shared" si="62"/>
        <v>30</v>
      </c>
      <c r="F759" s="39">
        <f t="shared" si="60"/>
        <v>61641</v>
      </c>
      <c r="G759" s="39" t="str">
        <f t="shared" si="61"/>
        <v>20171124</v>
      </c>
      <c r="H759" s="39">
        <v>0</v>
      </c>
      <c r="L759" s="79" t="s">
        <v>21</v>
      </c>
      <c r="M759" s="39">
        <v>2017</v>
      </c>
      <c r="N759" s="39">
        <v>11</v>
      </c>
      <c r="O759" s="39">
        <v>24</v>
      </c>
      <c r="P759" s="39">
        <v>17</v>
      </c>
      <c r="Q759" s="39">
        <v>7</v>
      </c>
      <c r="R759" s="39">
        <v>21</v>
      </c>
      <c r="S759" s="39">
        <v>533</v>
      </c>
      <c r="T759" s="39">
        <v>1</v>
      </c>
      <c r="U759" s="39" t="s">
        <v>1</v>
      </c>
      <c r="V759" s="39" t="s">
        <v>2</v>
      </c>
    </row>
    <row r="760" spans="1:1024">
      <c r="C760" s="49">
        <f t="shared" si="59"/>
        <v>1550</v>
      </c>
      <c r="D760" s="38" t="s">
        <v>347</v>
      </c>
      <c r="E760" s="51">
        <f t="shared" si="62"/>
        <v>30</v>
      </c>
      <c r="F760" s="39">
        <f t="shared" si="60"/>
        <v>61641</v>
      </c>
      <c r="G760" s="39" t="str">
        <f t="shared" si="61"/>
        <v>20171124</v>
      </c>
      <c r="H760" s="39">
        <v>0</v>
      </c>
      <c r="L760" s="79" t="s">
        <v>21</v>
      </c>
      <c r="M760" s="39">
        <v>2017</v>
      </c>
      <c r="N760" s="39">
        <v>11</v>
      </c>
      <c r="O760" s="39">
        <v>24</v>
      </c>
      <c r="P760" s="39">
        <v>17</v>
      </c>
      <c r="Q760" s="39">
        <v>7</v>
      </c>
      <c r="R760" s="39">
        <v>21</v>
      </c>
      <c r="S760" s="39">
        <v>548</v>
      </c>
      <c r="T760" s="39">
        <v>1</v>
      </c>
      <c r="U760" s="39" t="s">
        <v>1</v>
      </c>
      <c r="V760" s="39" t="s">
        <v>2</v>
      </c>
    </row>
    <row r="761" spans="1:1024">
      <c r="C761" s="49">
        <f t="shared" si="59"/>
        <v>1550</v>
      </c>
      <c r="D761" s="38" t="s">
        <v>347</v>
      </c>
      <c r="E761" s="51">
        <f t="shared" si="62"/>
        <v>30</v>
      </c>
      <c r="F761" s="39">
        <f t="shared" si="60"/>
        <v>61641</v>
      </c>
      <c r="G761" s="39" t="str">
        <f t="shared" si="61"/>
        <v>20171124</v>
      </c>
      <c r="H761" s="39">
        <v>0</v>
      </c>
      <c r="L761" s="79" t="s">
        <v>21</v>
      </c>
      <c r="M761" s="39">
        <v>2017</v>
      </c>
      <c r="N761" s="39">
        <v>11</v>
      </c>
      <c r="O761" s="39">
        <v>24</v>
      </c>
      <c r="P761" s="39">
        <v>17</v>
      </c>
      <c r="Q761" s="39">
        <v>7</v>
      </c>
      <c r="R761" s="39">
        <v>21</v>
      </c>
      <c r="S761" s="39">
        <v>635</v>
      </c>
      <c r="T761" s="39">
        <v>2</v>
      </c>
      <c r="U761" s="39" t="s">
        <v>1</v>
      </c>
      <c r="V761" s="39" t="s">
        <v>2</v>
      </c>
    </row>
    <row r="762" spans="1:1024">
      <c r="C762" s="49">
        <f t="shared" si="59"/>
        <v>1550</v>
      </c>
      <c r="D762" s="38" t="s">
        <v>347</v>
      </c>
      <c r="E762" s="51">
        <f t="shared" si="62"/>
        <v>30</v>
      </c>
      <c r="F762" s="39">
        <f t="shared" si="60"/>
        <v>61641</v>
      </c>
      <c r="G762" s="39" t="str">
        <f t="shared" si="61"/>
        <v>20171124</v>
      </c>
      <c r="H762" s="39">
        <v>0</v>
      </c>
      <c r="L762" s="79" t="s">
        <v>21</v>
      </c>
      <c r="M762" s="39">
        <v>2017</v>
      </c>
      <c r="N762" s="39">
        <v>11</v>
      </c>
      <c r="O762" s="39">
        <v>24</v>
      </c>
      <c r="P762" s="39">
        <v>17</v>
      </c>
      <c r="Q762" s="39">
        <v>7</v>
      </c>
      <c r="R762" s="39">
        <v>21</v>
      </c>
      <c r="S762" s="39">
        <v>653</v>
      </c>
      <c r="T762" s="39">
        <v>2</v>
      </c>
      <c r="U762" s="39" t="s">
        <v>1</v>
      </c>
      <c r="V762" s="39" t="s">
        <v>2</v>
      </c>
      <c r="X762" s="40" t="s">
        <v>66</v>
      </c>
    </row>
    <row r="763" spans="1:1024">
      <c r="C763" s="49">
        <f t="shared" si="59"/>
        <v>1550</v>
      </c>
      <c r="D763" s="38" t="s">
        <v>347</v>
      </c>
      <c r="E763" s="51">
        <f t="shared" si="62"/>
        <v>30</v>
      </c>
      <c r="F763" s="39">
        <f t="shared" si="60"/>
        <v>61641</v>
      </c>
      <c r="G763" s="39" t="str">
        <f t="shared" si="61"/>
        <v>20171124</v>
      </c>
      <c r="H763" s="39">
        <v>0</v>
      </c>
      <c r="L763" s="79" t="s">
        <v>21</v>
      </c>
      <c r="M763" s="39">
        <v>2017</v>
      </c>
      <c r="N763" s="39">
        <v>11</v>
      </c>
      <c r="O763" s="39">
        <v>24</v>
      </c>
      <c r="P763" s="39">
        <v>17</v>
      </c>
      <c r="Q763" s="39">
        <v>7</v>
      </c>
      <c r="R763" s="39">
        <v>21</v>
      </c>
      <c r="S763" s="39">
        <v>685</v>
      </c>
      <c r="T763" s="39">
        <v>2</v>
      </c>
      <c r="U763" s="39" t="s">
        <v>1</v>
      </c>
      <c r="V763" s="39" t="s">
        <v>2</v>
      </c>
    </row>
    <row r="764" spans="1:1024">
      <c r="A764" s="69"/>
      <c r="B764" s="69"/>
      <c r="C764" s="49">
        <f t="shared" si="59"/>
        <v>1560</v>
      </c>
      <c r="D764" s="70"/>
      <c r="E764" s="51">
        <f t="shared" si="62"/>
        <v>10</v>
      </c>
      <c r="F764" s="71">
        <f t="shared" si="60"/>
        <v>61768</v>
      </c>
      <c r="G764" s="71" t="str">
        <f t="shared" si="61"/>
        <v>20171124</v>
      </c>
      <c r="H764" s="71">
        <f>1375-807</f>
        <v>568</v>
      </c>
      <c r="I764" s="71"/>
      <c r="J764" s="71"/>
      <c r="K764" s="71"/>
      <c r="L764" s="71" t="s">
        <v>232</v>
      </c>
      <c r="M764" s="71">
        <v>2017</v>
      </c>
      <c r="N764" s="71">
        <v>11</v>
      </c>
      <c r="O764" s="71">
        <v>24</v>
      </c>
      <c r="P764" s="71">
        <v>17</v>
      </c>
      <c r="Q764" s="71">
        <v>9</v>
      </c>
      <c r="R764" s="71">
        <v>28</v>
      </c>
      <c r="S764" s="71">
        <v>807</v>
      </c>
      <c r="T764" s="71">
        <v>1</v>
      </c>
      <c r="U764" s="71" t="s">
        <v>1</v>
      </c>
      <c r="V764" s="71" t="s">
        <v>2</v>
      </c>
      <c r="W764" s="71"/>
      <c r="X764" s="72" t="s">
        <v>237</v>
      </c>
      <c r="WK764" s="72"/>
      <c r="WL764" s="72"/>
      <c r="WM764" s="72"/>
      <c r="WN764" s="72"/>
      <c r="WO764" s="72"/>
      <c r="WP764" s="72"/>
      <c r="WQ764" s="72"/>
      <c r="WR764" s="72"/>
      <c r="WS764" s="72"/>
      <c r="WT764" s="72"/>
      <c r="WU764" s="72"/>
      <c r="WV764" s="72"/>
      <c r="WW764" s="72"/>
      <c r="WX764" s="72"/>
      <c r="WY764" s="72"/>
      <c r="WZ764" s="72"/>
      <c r="XA764" s="72"/>
      <c r="XB764" s="72"/>
      <c r="XC764" s="72"/>
      <c r="XD764" s="72"/>
      <c r="XE764" s="72"/>
      <c r="XF764" s="72"/>
      <c r="XG764" s="72"/>
      <c r="XH764" s="72"/>
      <c r="XI764" s="72"/>
      <c r="XJ764" s="72"/>
      <c r="XK764" s="72"/>
      <c r="XL764" s="72"/>
      <c r="XM764" s="72"/>
      <c r="XN764" s="72"/>
      <c r="XO764" s="72"/>
      <c r="XP764" s="72"/>
      <c r="XQ764" s="72"/>
      <c r="XR764" s="72"/>
      <c r="XS764" s="72"/>
      <c r="XT764" s="72"/>
      <c r="XU764" s="72"/>
      <c r="XV764" s="72"/>
      <c r="XW764" s="72"/>
      <c r="XX764" s="72"/>
      <c r="XY764" s="72"/>
      <c r="XZ764" s="72"/>
      <c r="YA764" s="72"/>
      <c r="YB764" s="72"/>
      <c r="YC764" s="72"/>
      <c r="YD764" s="72"/>
      <c r="YE764" s="72"/>
      <c r="YF764" s="72"/>
      <c r="YG764" s="72"/>
      <c r="YH764" s="72"/>
      <c r="YI764" s="72"/>
      <c r="YJ764" s="72"/>
      <c r="YK764" s="72"/>
      <c r="YL764" s="72"/>
      <c r="YM764" s="72"/>
      <c r="YN764" s="72"/>
      <c r="YO764" s="72"/>
      <c r="YP764" s="72"/>
      <c r="YQ764" s="72"/>
      <c r="YR764" s="72"/>
      <c r="YS764" s="72"/>
      <c r="YT764" s="72"/>
      <c r="YU764" s="72"/>
      <c r="YV764" s="72"/>
      <c r="YW764" s="72"/>
      <c r="YX764" s="72"/>
      <c r="YY764" s="72"/>
      <c r="YZ764" s="72"/>
      <c r="ZA764" s="72"/>
      <c r="ZB764" s="72"/>
      <c r="ZC764" s="72"/>
      <c r="ZD764" s="72"/>
      <c r="ZE764" s="72"/>
      <c r="ZF764" s="72"/>
      <c r="ZG764" s="72"/>
      <c r="ZH764" s="72"/>
      <c r="ZI764" s="72"/>
      <c r="ZJ764" s="72"/>
      <c r="ZK764" s="72"/>
      <c r="ZL764" s="72"/>
      <c r="ZM764" s="72"/>
      <c r="ZN764" s="72"/>
      <c r="ZO764" s="72"/>
      <c r="ZP764" s="72"/>
      <c r="ZQ764" s="72"/>
      <c r="ZR764" s="72"/>
      <c r="ZS764" s="72"/>
      <c r="ZT764" s="72"/>
      <c r="ZU764" s="72"/>
      <c r="ZV764" s="72"/>
      <c r="ZW764" s="72"/>
      <c r="ZX764" s="72"/>
      <c r="ZY764" s="72"/>
      <c r="ZZ764" s="72"/>
      <c r="AAA764" s="72"/>
      <c r="AAB764" s="72"/>
      <c r="AAC764" s="72"/>
      <c r="AAD764" s="72"/>
      <c r="AAE764" s="72"/>
      <c r="AAF764" s="72"/>
      <c r="AAG764" s="72"/>
      <c r="AAH764" s="72"/>
      <c r="AAI764" s="72"/>
      <c r="AAJ764" s="72"/>
      <c r="AAK764" s="72"/>
      <c r="AAL764" s="72"/>
      <c r="AAM764" s="72"/>
      <c r="AAN764" s="72"/>
      <c r="AAO764" s="72"/>
      <c r="AAP764" s="72"/>
      <c r="AAQ764" s="72"/>
      <c r="AAR764" s="72"/>
      <c r="AAS764" s="72"/>
      <c r="AAT764" s="72"/>
      <c r="AAU764" s="72"/>
      <c r="AAV764" s="72"/>
      <c r="AAW764" s="72"/>
      <c r="AAX764" s="72"/>
      <c r="AAY764" s="72"/>
      <c r="AAZ764" s="72"/>
      <c r="ABA764" s="72"/>
      <c r="ABB764" s="72"/>
      <c r="ABC764" s="72"/>
      <c r="ABD764" s="72"/>
      <c r="ABE764" s="72"/>
      <c r="ABF764" s="72"/>
      <c r="ABG764" s="72"/>
      <c r="ABH764" s="72"/>
      <c r="ABI764" s="72"/>
      <c r="ABJ764" s="72"/>
      <c r="ABK764" s="72"/>
      <c r="ABL764" s="72"/>
      <c r="ABM764" s="72"/>
      <c r="ABN764" s="72"/>
      <c r="ABO764" s="72"/>
      <c r="ABP764" s="72"/>
      <c r="ABQ764" s="72"/>
      <c r="ABR764" s="72"/>
      <c r="ABS764" s="72"/>
      <c r="ABT764" s="72"/>
      <c r="ABU764" s="72"/>
      <c r="ABV764" s="72"/>
      <c r="ABW764" s="72"/>
      <c r="ABX764" s="72"/>
      <c r="ABY764" s="72"/>
      <c r="ABZ764" s="72"/>
      <c r="ACA764" s="72"/>
      <c r="ACB764" s="72"/>
      <c r="ACC764" s="72"/>
      <c r="ACD764" s="72"/>
      <c r="ACE764" s="72"/>
      <c r="ACF764" s="72"/>
      <c r="ACG764" s="72"/>
      <c r="ACH764" s="72"/>
      <c r="ACI764" s="72"/>
      <c r="ACJ764" s="72"/>
      <c r="ACK764" s="72"/>
      <c r="ACL764" s="72"/>
      <c r="ACM764" s="72"/>
      <c r="ACN764" s="72"/>
      <c r="ACO764" s="72"/>
      <c r="ACP764" s="72"/>
      <c r="ACQ764" s="72"/>
      <c r="ACR764" s="72"/>
      <c r="ACS764" s="72"/>
      <c r="ACT764" s="72"/>
      <c r="ACU764" s="72"/>
      <c r="ACV764" s="72"/>
      <c r="ACW764" s="72"/>
      <c r="ACX764" s="72"/>
      <c r="ACY764" s="72"/>
      <c r="ACZ764" s="72"/>
      <c r="ADA764" s="72"/>
      <c r="ADB764" s="72"/>
      <c r="ADC764" s="72"/>
      <c r="ADD764" s="72"/>
      <c r="ADE764" s="72"/>
      <c r="ADF764" s="72"/>
      <c r="ADG764" s="72"/>
      <c r="ADH764" s="72"/>
      <c r="ADI764" s="72"/>
      <c r="ADJ764" s="72"/>
      <c r="ADK764" s="72"/>
      <c r="ADL764" s="72"/>
      <c r="ADM764" s="72"/>
      <c r="ADN764" s="72"/>
      <c r="ADO764" s="72"/>
      <c r="ADP764" s="72"/>
      <c r="ADQ764" s="72"/>
      <c r="ADR764" s="72"/>
      <c r="ADS764" s="72"/>
      <c r="ADT764" s="72"/>
      <c r="ADU764" s="72"/>
      <c r="ADV764" s="72"/>
      <c r="ADW764" s="72"/>
      <c r="ADX764" s="72"/>
      <c r="ADY764" s="72"/>
      <c r="ADZ764" s="72"/>
      <c r="AEA764" s="72"/>
      <c r="AEB764" s="72"/>
      <c r="AEC764" s="72"/>
      <c r="AED764" s="72"/>
      <c r="AEE764" s="72"/>
      <c r="AEF764" s="72"/>
      <c r="AEG764" s="72"/>
      <c r="AEH764" s="72"/>
      <c r="AEI764" s="72"/>
      <c r="AEJ764" s="72"/>
      <c r="AEK764" s="72"/>
      <c r="AEL764" s="72"/>
      <c r="AEM764" s="72"/>
      <c r="AEN764" s="72"/>
      <c r="AEO764" s="72"/>
      <c r="AEP764" s="72"/>
      <c r="AEQ764" s="72"/>
      <c r="AER764" s="72"/>
      <c r="AES764" s="72"/>
      <c r="AET764" s="72"/>
      <c r="AEU764" s="72"/>
      <c r="AEV764" s="72"/>
      <c r="AEW764" s="72"/>
      <c r="AEX764" s="72"/>
      <c r="AEY764" s="72"/>
      <c r="AEZ764" s="72"/>
      <c r="AFA764" s="72"/>
      <c r="AFB764" s="72"/>
      <c r="AFC764" s="72"/>
      <c r="AFD764" s="72"/>
      <c r="AFE764" s="72"/>
      <c r="AFF764" s="72"/>
      <c r="AFG764" s="72"/>
      <c r="AFH764" s="72"/>
      <c r="AFI764" s="72"/>
      <c r="AFJ764" s="72"/>
      <c r="AFK764" s="72"/>
      <c r="AFL764" s="72"/>
      <c r="AFM764" s="72"/>
      <c r="AFN764" s="72"/>
      <c r="AFO764" s="72"/>
      <c r="AFP764" s="72"/>
      <c r="AFQ764" s="72"/>
      <c r="AFR764" s="72"/>
      <c r="AFS764" s="72"/>
      <c r="AFT764" s="72"/>
      <c r="AFU764" s="72"/>
      <c r="AFV764" s="72"/>
      <c r="AFW764" s="72"/>
      <c r="AFX764" s="72"/>
      <c r="AFY764" s="72"/>
      <c r="AFZ764" s="72"/>
      <c r="AGA764" s="72"/>
      <c r="AGB764" s="72"/>
      <c r="AGC764" s="72"/>
      <c r="AGD764" s="72"/>
      <c r="AGE764" s="72"/>
      <c r="AGF764" s="72"/>
      <c r="AGG764" s="72"/>
      <c r="AGH764" s="72"/>
      <c r="AGI764" s="72"/>
      <c r="AGJ764" s="72"/>
      <c r="AGK764" s="72"/>
      <c r="AGL764" s="72"/>
      <c r="AGM764" s="72"/>
      <c r="AGN764" s="72"/>
      <c r="AGO764" s="72"/>
      <c r="AGP764" s="72"/>
      <c r="AGQ764" s="72"/>
      <c r="AGR764" s="72"/>
      <c r="AGS764" s="72"/>
      <c r="AGT764" s="72"/>
      <c r="AGU764" s="72"/>
      <c r="AGV764" s="72"/>
      <c r="AGW764" s="72"/>
      <c r="AGX764" s="72"/>
      <c r="AGY764" s="72"/>
      <c r="AGZ764" s="72"/>
      <c r="AHA764" s="72"/>
      <c r="AHB764" s="72"/>
      <c r="AHC764" s="72"/>
      <c r="AHD764" s="72"/>
      <c r="AHE764" s="72"/>
      <c r="AHF764" s="72"/>
      <c r="AHG764" s="72"/>
      <c r="AHH764" s="72"/>
      <c r="AHI764" s="72"/>
      <c r="AHJ764" s="72"/>
      <c r="AHK764" s="72"/>
      <c r="AHL764" s="72"/>
      <c r="AHM764" s="72"/>
      <c r="AHN764" s="72"/>
      <c r="AHO764" s="72"/>
      <c r="AHP764" s="72"/>
      <c r="AHQ764" s="72"/>
      <c r="AHR764" s="72"/>
      <c r="AHS764" s="72"/>
      <c r="AHT764" s="72"/>
      <c r="AHU764" s="72"/>
      <c r="AHV764" s="72"/>
      <c r="AHW764" s="72"/>
      <c r="AHX764" s="72"/>
      <c r="AHY764" s="72"/>
      <c r="AHZ764" s="72"/>
      <c r="AIA764" s="72"/>
      <c r="AIB764" s="72"/>
      <c r="AIC764" s="72"/>
      <c r="AID764" s="72"/>
      <c r="AIE764" s="72"/>
      <c r="AIF764" s="72"/>
      <c r="AIG764" s="72"/>
      <c r="AIH764" s="72"/>
      <c r="AII764" s="72"/>
      <c r="AIJ764" s="72"/>
      <c r="AIK764" s="72"/>
      <c r="AIL764" s="72"/>
      <c r="AIM764" s="72"/>
      <c r="AIN764" s="72"/>
      <c r="AIO764" s="72"/>
      <c r="AIP764" s="72"/>
      <c r="AIQ764" s="72"/>
      <c r="AIR764" s="72"/>
      <c r="AIS764" s="72"/>
      <c r="AIT764" s="72"/>
      <c r="AIU764" s="72"/>
      <c r="AIV764" s="72"/>
      <c r="AIW764" s="72"/>
      <c r="AIX764" s="72"/>
      <c r="AIY764" s="72"/>
      <c r="AIZ764" s="72"/>
      <c r="AJA764" s="72"/>
      <c r="AJB764" s="72"/>
      <c r="AJC764" s="72"/>
      <c r="AJD764" s="72"/>
      <c r="AJE764" s="72"/>
      <c r="AJF764" s="72"/>
      <c r="AJG764" s="72"/>
      <c r="AJH764" s="72"/>
      <c r="AJI764" s="72"/>
      <c r="AJJ764" s="72"/>
      <c r="AJK764" s="72"/>
      <c r="AJL764" s="72"/>
      <c r="AJM764" s="72"/>
      <c r="AJN764" s="72"/>
      <c r="AJO764" s="72"/>
      <c r="AJP764" s="72"/>
      <c r="AJQ764" s="72"/>
      <c r="AJR764" s="72"/>
      <c r="AJS764" s="72"/>
      <c r="AJT764" s="72"/>
      <c r="AJU764" s="72"/>
      <c r="AJV764" s="72"/>
      <c r="AJW764" s="72"/>
      <c r="AJX764" s="72"/>
      <c r="AJY764" s="72"/>
      <c r="AJZ764" s="72"/>
      <c r="AKA764" s="72"/>
      <c r="AKB764" s="72"/>
      <c r="AKC764" s="72"/>
      <c r="AKD764" s="72"/>
      <c r="AKE764" s="72"/>
      <c r="AKF764" s="72"/>
      <c r="AKG764" s="72"/>
      <c r="AKH764" s="72"/>
      <c r="AKI764" s="72"/>
      <c r="AKJ764" s="72"/>
      <c r="AKK764" s="72"/>
      <c r="AKL764" s="72"/>
      <c r="AKM764" s="72"/>
      <c r="AKN764" s="72"/>
      <c r="AKO764" s="72"/>
      <c r="AKP764" s="72"/>
      <c r="AKQ764" s="72"/>
      <c r="AKR764" s="72"/>
      <c r="AKS764" s="72"/>
      <c r="AKT764" s="72"/>
      <c r="AKU764" s="72"/>
      <c r="AKV764" s="72"/>
      <c r="AKW764" s="72"/>
      <c r="AKX764" s="72"/>
      <c r="AKY764" s="72"/>
      <c r="AKZ764" s="72"/>
      <c r="ALA764" s="72"/>
      <c r="ALB764" s="72"/>
      <c r="ALC764" s="72"/>
      <c r="ALD764" s="72"/>
      <c r="ALE764" s="72"/>
      <c r="ALF764" s="72"/>
      <c r="ALG764" s="72"/>
      <c r="ALH764" s="72"/>
      <c r="ALI764" s="72"/>
      <c r="ALJ764" s="72"/>
      <c r="ALK764" s="72"/>
      <c r="ALL764" s="72"/>
      <c r="ALM764" s="72"/>
      <c r="ALN764" s="72"/>
      <c r="ALO764" s="72"/>
      <c r="ALP764" s="72"/>
      <c r="ALQ764" s="72"/>
      <c r="ALR764" s="72"/>
      <c r="ALS764" s="72"/>
      <c r="ALT764" s="72"/>
      <c r="ALU764" s="72"/>
      <c r="ALV764" s="72"/>
      <c r="ALW764" s="72"/>
      <c r="ALX764" s="72"/>
      <c r="ALY764" s="72"/>
      <c r="ALZ764" s="72"/>
      <c r="AMA764" s="72"/>
      <c r="AMB764" s="72"/>
      <c r="AMC764" s="72"/>
      <c r="AMD764" s="72"/>
      <c r="AME764" s="72"/>
      <c r="AMF764" s="72"/>
      <c r="AMG764" s="72"/>
      <c r="AMH764" s="72"/>
      <c r="AMI764" s="72"/>
      <c r="AMJ764" s="72"/>
    </row>
    <row r="765" spans="1:1024">
      <c r="C765" s="49">
        <f t="shared" si="59"/>
        <v>1560</v>
      </c>
      <c r="E765" s="51">
        <f t="shared" si="62"/>
        <v>20</v>
      </c>
      <c r="F765" s="39">
        <f t="shared" si="60"/>
        <v>61768</v>
      </c>
      <c r="G765" s="39" t="str">
        <f t="shared" si="61"/>
        <v>20171124</v>
      </c>
      <c r="H765" s="39">
        <v>0</v>
      </c>
      <c r="L765" s="39" t="s">
        <v>0</v>
      </c>
      <c r="M765" s="39">
        <v>2017</v>
      </c>
      <c r="N765" s="39">
        <v>11</v>
      </c>
      <c r="O765" s="39">
        <v>24</v>
      </c>
      <c r="P765" s="39">
        <v>17</v>
      </c>
      <c r="Q765" s="39">
        <v>9</v>
      </c>
      <c r="R765" s="39">
        <v>28</v>
      </c>
      <c r="S765" s="39">
        <v>948</v>
      </c>
      <c r="T765" s="39">
        <v>2</v>
      </c>
      <c r="U765" s="39" t="s">
        <v>350</v>
      </c>
      <c r="V765" s="39" t="s">
        <v>3</v>
      </c>
    </row>
    <row r="766" spans="1:1024">
      <c r="C766" s="49">
        <f t="shared" si="59"/>
        <v>1560</v>
      </c>
      <c r="E766" s="51">
        <f t="shared" si="62"/>
        <v>20</v>
      </c>
      <c r="F766" s="39">
        <f t="shared" si="60"/>
        <v>61768</v>
      </c>
      <c r="G766" s="39" t="str">
        <f t="shared" si="61"/>
        <v>20171124</v>
      </c>
      <c r="H766" s="39">
        <v>0</v>
      </c>
      <c r="L766" s="39" t="s">
        <v>21</v>
      </c>
      <c r="M766" s="39">
        <v>2017</v>
      </c>
      <c r="N766" s="39">
        <v>11</v>
      </c>
      <c r="O766" s="39">
        <v>24</v>
      </c>
      <c r="P766" s="39">
        <v>17</v>
      </c>
      <c r="Q766" s="39">
        <v>9</v>
      </c>
      <c r="R766" s="39">
        <v>28</v>
      </c>
      <c r="S766" s="39">
        <v>950</v>
      </c>
      <c r="T766" s="39">
        <v>1</v>
      </c>
      <c r="U766" s="39" t="s">
        <v>1</v>
      </c>
      <c r="V766" s="39" t="s">
        <v>2</v>
      </c>
    </row>
    <row r="767" spans="1:1024">
      <c r="C767" s="49">
        <f t="shared" si="59"/>
        <v>1560</v>
      </c>
      <c r="E767" s="51">
        <f t="shared" si="62"/>
        <v>20</v>
      </c>
      <c r="F767" s="39">
        <f t="shared" si="60"/>
        <v>61768</v>
      </c>
      <c r="G767" s="39" t="str">
        <f t="shared" si="61"/>
        <v>20171124</v>
      </c>
      <c r="H767" s="39">
        <v>0</v>
      </c>
      <c r="L767" s="39" t="s">
        <v>21</v>
      </c>
      <c r="M767" s="39">
        <v>2017</v>
      </c>
      <c r="N767" s="39">
        <v>11</v>
      </c>
      <c r="O767" s="39">
        <v>24</v>
      </c>
      <c r="P767" s="39">
        <v>17</v>
      </c>
      <c r="Q767" s="39">
        <v>9</v>
      </c>
      <c r="R767" s="39">
        <v>28</v>
      </c>
      <c r="S767" s="39">
        <v>964</v>
      </c>
      <c r="T767" s="39">
        <v>1</v>
      </c>
      <c r="U767" s="39" t="s">
        <v>1</v>
      </c>
      <c r="V767" s="39" t="s">
        <v>2</v>
      </c>
    </row>
    <row r="768" spans="1:1024">
      <c r="C768" s="49">
        <f t="shared" si="59"/>
        <v>1560</v>
      </c>
      <c r="E768" s="51">
        <f t="shared" si="62"/>
        <v>20</v>
      </c>
      <c r="F768" s="39">
        <f t="shared" si="60"/>
        <v>61768</v>
      </c>
      <c r="G768" s="39" t="str">
        <f t="shared" si="61"/>
        <v>20171124</v>
      </c>
      <c r="H768" s="39">
        <v>0</v>
      </c>
      <c r="L768" s="39" t="s">
        <v>21</v>
      </c>
      <c r="M768" s="39">
        <v>2017</v>
      </c>
      <c r="N768" s="39">
        <v>11</v>
      </c>
      <c r="O768" s="39">
        <v>24</v>
      </c>
      <c r="P768" s="39">
        <v>17</v>
      </c>
      <c r="Q768" s="39">
        <v>9</v>
      </c>
      <c r="R768" s="39">
        <v>28</v>
      </c>
      <c r="S768" s="39">
        <v>967</v>
      </c>
      <c r="T768" s="39">
        <v>1</v>
      </c>
      <c r="U768" s="39" t="s">
        <v>1</v>
      </c>
      <c r="V768" s="39" t="s">
        <v>2</v>
      </c>
    </row>
    <row r="769" spans="3:24">
      <c r="C769" s="49">
        <f t="shared" si="59"/>
        <v>1560</v>
      </c>
      <c r="E769" s="51">
        <f t="shared" si="62"/>
        <v>20</v>
      </c>
      <c r="F769" s="39">
        <f t="shared" si="60"/>
        <v>61768</v>
      </c>
      <c r="G769" s="39" t="str">
        <f t="shared" si="61"/>
        <v>20171124</v>
      </c>
      <c r="H769" s="39">
        <v>0</v>
      </c>
      <c r="L769" s="39" t="s">
        <v>21</v>
      </c>
      <c r="M769" s="39">
        <v>2017</v>
      </c>
      <c r="N769" s="39">
        <v>11</v>
      </c>
      <c r="O769" s="39">
        <v>24</v>
      </c>
      <c r="P769" s="39">
        <v>17</v>
      </c>
      <c r="Q769" s="39">
        <v>9</v>
      </c>
      <c r="R769" s="39">
        <v>28</v>
      </c>
      <c r="S769" s="39">
        <v>980</v>
      </c>
      <c r="T769" s="39">
        <v>1</v>
      </c>
      <c r="U769" s="39" t="s">
        <v>1</v>
      </c>
      <c r="V769" s="39" t="s">
        <v>2</v>
      </c>
    </row>
    <row r="770" spans="3:24">
      <c r="C770" s="49">
        <f t="shared" si="59"/>
        <v>1560</v>
      </c>
      <c r="E770" s="51">
        <f t="shared" si="62"/>
        <v>20</v>
      </c>
      <c r="F770" s="39">
        <f t="shared" si="60"/>
        <v>61768</v>
      </c>
      <c r="G770" s="39" t="str">
        <f t="shared" si="61"/>
        <v>20171124</v>
      </c>
      <c r="H770" s="39">
        <v>0</v>
      </c>
      <c r="L770" s="39" t="s">
        <v>21</v>
      </c>
      <c r="M770" s="39">
        <v>2017</v>
      </c>
      <c r="N770" s="39">
        <v>11</v>
      </c>
      <c r="O770" s="39">
        <v>24</v>
      </c>
      <c r="P770" s="39">
        <v>17</v>
      </c>
      <c r="Q770" s="39">
        <v>9</v>
      </c>
      <c r="R770" s="39">
        <v>28</v>
      </c>
      <c r="S770" s="39">
        <v>994</v>
      </c>
      <c r="T770" s="39">
        <v>1</v>
      </c>
      <c r="U770" s="39" t="s">
        <v>1</v>
      </c>
      <c r="V770" s="39" t="s">
        <v>2</v>
      </c>
    </row>
    <row r="771" spans="3:24">
      <c r="C771" s="49">
        <f t="shared" si="59"/>
        <v>1570</v>
      </c>
      <c r="E771" s="51">
        <f t="shared" si="62"/>
        <v>10</v>
      </c>
      <c r="F771" s="39">
        <f t="shared" si="60"/>
        <v>61769</v>
      </c>
      <c r="G771" s="39" t="str">
        <f t="shared" si="61"/>
        <v>20171124</v>
      </c>
      <c r="H771" s="39">
        <v>0</v>
      </c>
      <c r="L771" s="39" t="s">
        <v>21</v>
      </c>
      <c r="M771" s="39">
        <v>2017</v>
      </c>
      <c r="N771" s="39">
        <v>11</v>
      </c>
      <c r="O771" s="39">
        <v>24</v>
      </c>
      <c r="P771" s="39">
        <v>17</v>
      </c>
      <c r="Q771" s="39">
        <v>9</v>
      </c>
      <c r="R771" s="39">
        <v>29</v>
      </c>
      <c r="S771" s="39">
        <v>6</v>
      </c>
      <c r="T771" s="39">
        <v>1</v>
      </c>
      <c r="U771" s="39" t="s">
        <v>1</v>
      </c>
      <c r="V771" s="39" t="s">
        <v>2</v>
      </c>
    </row>
    <row r="772" spans="3:24">
      <c r="C772" s="49">
        <f t="shared" si="59"/>
        <v>1570</v>
      </c>
      <c r="E772" s="51">
        <f t="shared" si="62"/>
        <v>10</v>
      </c>
      <c r="F772" s="39">
        <f t="shared" si="60"/>
        <v>61769</v>
      </c>
      <c r="G772" s="39" t="str">
        <f t="shared" si="61"/>
        <v>20171124</v>
      </c>
      <c r="H772" s="39">
        <v>0</v>
      </c>
      <c r="L772" s="39" t="s">
        <v>21</v>
      </c>
      <c r="M772" s="39">
        <v>2017</v>
      </c>
      <c r="N772" s="39">
        <v>11</v>
      </c>
      <c r="O772" s="39">
        <v>24</v>
      </c>
      <c r="P772" s="39">
        <v>17</v>
      </c>
      <c r="Q772" s="39">
        <v>9</v>
      </c>
      <c r="R772" s="39">
        <v>29</v>
      </c>
      <c r="S772" s="39">
        <v>25</v>
      </c>
      <c r="T772" s="39">
        <v>1</v>
      </c>
      <c r="U772" s="39" t="s">
        <v>1</v>
      </c>
      <c r="V772" s="39" t="s">
        <v>2</v>
      </c>
    </row>
    <row r="773" spans="3:24">
      <c r="C773" s="49">
        <f t="shared" si="59"/>
        <v>1570</v>
      </c>
      <c r="E773" s="51">
        <f t="shared" si="62"/>
        <v>10</v>
      </c>
      <c r="F773" s="39">
        <f t="shared" si="60"/>
        <v>61769</v>
      </c>
      <c r="G773" s="39" t="str">
        <f t="shared" si="61"/>
        <v>20171124</v>
      </c>
      <c r="H773" s="39">
        <v>0</v>
      </c>
      <c r="L773" s="39" t="s">
        <v>21</v>
      </c>
      <c r="M773" s="39">
        <v>2017</v>
      </c>
      <c r="N773" s="39">
        <v>11</v>
      </c>
      <c r="O773" s="39">
        <v>24</v>
      </c>
      <c r="P773" s="39">
        <v>17</v>
      </c>
      <c r="Q773" s="39">
        <v>9</v>
      </c>
      <c r="R773" s="39">
        <v>29</v>
      </c>
      <c r="S773" s="39">
        <v>46</v>
      </c>
      <c r="T773" s="39">
        <v>1</v>
      </c>
      <c r="U773" s="39" t="s">
        <v>1</v>
      </c>
      <c r="V773" s="39" t="s">
        <v>2</v>
      </c>
    </row>
    <row r="774" spans="3:24">
      <c r="C774" s="49">
        <f t="shared" si="59"/>
        <v>1570</v>
      </c>
      <c r="E774" s="51">
        <f t="shared" si="62"/>
        <v>10</v>
      </c>
      <c r="F774" s="39">
        <f t="shared" si="60"/>
        <v>61769</v>
      </c>
      <c r="G774" s="39" t="str">
        <f t="shared" si="61"/>
        <v>20171124</v>
      </c>
      <c r="H774" s="39">
        <v>0</v>
      </c>
      <c r="L774" s="39" t="s">
        <v>21</v>
      </c>
      <c r="M774" s="39">
        <v>2017</v>
      </c>
      <c r="N774" s="39">
        <v>11</v>
      </c>
      <c r="O774" s="39">
        <v>24</v>
      </c>
      <c r="P774" s="39">
        <v>17</v>
      </c>
      <c r="Q774" s="39">
        <v>9</v>
      </c>
      <c r="R774" s="39">
        <v>29</v>
      </c>
      <c r="S774" s="39">
        <v>82</v>
      </c>
      <c r="T774" s="39">
        <v>1</v>
      </c>
      <c r="U774" s="39" t="s">
        <v>1</v>
      </c>
      <c r="V774" s="39" t="s">
        <v>2</v>
      </c>
    </row>
    <row r="775" spans="3:24">
      <c r="C775" s="49">
        <f t="shared" si="59"/>
        <v>1570</v>
      </c>
      <c r="E775" s="51">
        <f t="shared" si="62"/>
        <v>10</v>
      </c>
      <c r="F775" s="39">
        <f t="shared" si="60"/>
        <v>61769</v>
      </c>
      <c r="G775" s="39" t="str">
        <f t="shared" si="61"/>
        <v>20171124</v>
      </c>
      <c r="H775" s="39">
        <v>0</v>
      </c>
      <c r="L775" s="39" t="s">
        <v>21</v>
      </c>
      <c r="M775" s="39">
        <v>2017</v>
      </c>
      <c r="N775" s="39">
        <v>11</v>
      </c>
      <c r="O775" s="39">
        <v>24</v>
      </c>
      <c r="P775" s="39">
        <v>17</v>
      </c>
      <c r="Q775" s="39">
        <v>9</v>
      </c>
      <c r="R775" s="39">
        <v>29</v>
      </c>
      <c r="S775" s="39">
        <v>181</v>
      </c>
      <c r="T775" s="39">
        <v>1</v>
      </c>
      <c r="U775" s="39" t="s">
        <v>1</v>
      </c>
      <c r="V775" s="39" t="s">
        <v>2</v>
      </c>
    </row>
    <row r="776" spans="3:24">
      <c r="C776" s="49">
        <f t="shared" si="59"/>
        <v>1570</v>
      </c>
      <c r="E776" s="51">
        <f t="shared" si="62"/>
        <v>10</v>
      </c>
      <c r="F776" s="39">
        <f t="shared" si="60"/>
        <v>61769</v>
      </c>
      <c r="G776" s="39" t="str">
        <f t="shared" si="61"/>
        <v>20171124</v>
      </c>
      <c r="H776" s="39">
        <v>0</v>
      </c>
      <c r="L776" s="39" t="s">
        <v>21</v>
      </c>
      <c r="M776" s="39">
        <v>2017</v>
      </c>
      <c r="N776" s="39">
        <v>11</v>
      </c>
      <c r="O776" s="39">
        <v>24</v>
      </c>
      <c r="P776" s="39">
        <v>17</v>
      </c>
      <c r="Q776" s="39">
        <v>9</v>
      </c>
      <c r="R776" s="39">
        <v>29</v>
      </c>
      <c r="S776" s="39">
        <v>247</v>
      </c>
      <c r="T776" s="39">
        <v>1</v>
      </c>
      <c r="U776" s="39" t="s">
        <v>1</v>
      </c>
      <c r="V776" s="39" t="s">
        <v>2</v>
      </c>
      <c r="X776" s="40" t="s">
        <v>351</v>
      </c>
    </row>
    <row r="777" spans="3:24">
      <c r="C777" s="49">
        <f t="shared" si="59"/>
        <v>1570</v>
      </c>
      <c r="E777" s="51">
        <f t="shared" si="62"/>
        <v>20</v>
      </c>
      <c r="F777" s="39">
        <f t="shared" si="60"/>
        <v>61769</v>
      </c>
      <c r="G777" s="39" t="str">
        <f t="shared" si="61"/>
        <v>20171124</v>
      </c>
      <c r="H777" s="39">
        <v>0</v>
      </c>
      <c r="L777" s="39" t="s">
        <v>290</v>
      </c>
      <c r="M777" s="39">
        <v>2017</v>
      </c>
      <c r="N777" s="39">
        <v>11</v>
      </c>
      <c r="O777" s="39">
        <v>24</v>
      </c>
      <c r="P777" s="39">
        <v>17</v>
      </c>
      <c r="Q777" s="39">
        <v>9</v>
      </c>
      <c r="R777" s="39">
        <v>29</v>
      </c>
      <c r="S777" s="39">
        <v>403</v>
      </c>
      <c r="T777" s="39">
        <v>0</v>
      </c>
      <c r="U777" s="39" t="s">
        <v>62</v>
      </c>
      <c r="V777" s="39" t="s">
        <v>3</v>
      </c>
    </row>
    <row r="778" spans="3:24">
      <c r="C778" s="49">
        <f t="shared" ref="C778:C841" si="63">IF(F778=F777,C777,IF(F778=(F777+10),C777,(C777+10)))</f>
        <v>1570</v>
      </c>
      <c r="E778" s="51">
        <f t="shared" si="62"/>
        <v>30</v>
      </c>
      <c r="F778" s="39">
        <f t="shared" si="60"/>
        <v>61769</v>
      </c>
      <c r="G778" s="39" t="str">
        <f t="shared" si="61"/>
        <v>20171124</v>
      </c>
      <c r="H778" s="39">
        <v>0</v>
      </c>
      <c r="L778" s="39" t="s">
        <v>290</v>
      </c>
      <c r="M778" s="39">
        <v>2017</v>
      </c>
      <c r="N778" s="39">
        <v>11</v>
      </c>
      <c r="O778" s="39">
        <v>24</v>
      </c>
      <c r="P778" s="39">
        <v>17</v>
      </c>
      <c r="Q778" s="39">
        <v>9</v>
      </c>
      <c r="R778" s="39">
        <v>29</v>
      </c>
      <c r="S778" s="39">
        <v>425</v>
      </c>
      <c r="T778" s="39">
        <v>0</v>
      </c>
      <c r="U778" s="39" t="s">
        <v>62</v>
      </c>
      <c r="V778" s="39" t="s">
        <v>3</v>
      </c>
    </row>
    <row r="779" spans="3:24">
      <c r="C779" s="49">
        <f t="shared" si="63"/>
        <v>1570</v>
      </c>
      <c r="E779" s="51">
        <f t="shared" si="62"/>
        <v>40</v>
      </c>
      <c r="F779" s="39">
        <f t="shared" si="60"/>
        <v>61769</v>
      </c>
      <c r="G779" s="39" t="str">
        <f t="shared" si="61"/>
        <v>20171124</v>
      </c>
      <c r="H779" s="39">
        <v>0</v>
      </c>
      <c r="L779" s="39" t="s">
        <v>290</v>
      </c>
      <c r="M779" s="39">
        <v>2017</v>
      </c>
      <c r="N779" s="39">
        <v>11</v>
      </c>
      <c r="O779" s="39">
        <v>24</v>
      </c>
      <c r="P779" s="39">
        <v>17</v>
      </c>
      <c r="Q779" s="39">
        <v>9</v>
      </c>
      <c r="R779" s="39">
        <v>29</v>
      </c>
      <c r="S779" s="39">
        <v>452</v>
      </c>
      <c r="T779" s="39">
        <v>0</v>
      </c>
      <c r="U779" s="39" t="s">
        <v>62</v>
      </c>
      <c r="V779" s="39" t="s">
        <v>3</v>
      </c>
    </row>
    <row r="780" spans="3:24">
      <c r="C780" s="49">
        <f t="shared" si="63"/>
        <v>1570</v>
      </c>
      <c r="E780" s="51">
        <f t="shared" si="62"/>
        <v>50</v>
      </c>
      <c r="F780" s="39">
        <f t="shared" si="60"/>
        <v>61769</v>
      </c>
      <c r="G780" s="39" t="str">
        <f t="shared" si="61"/>
        <v>20171124</v>
      </c>
      <c r="H780" s="39">
        <f>546-544</f>
        <v>2</v>
      </c>
      <c r="L780" s="39" t="s">
        <v>290</v>
      </c>
      <c r="M780" s="39">
        <v>2017</v>
      </c>
      <c r="N780" s="39">
        <v>11</v>
      </c>
      <c r="O780" s="39">
        <v>24</v>
      </c>
      <c r="P780" s="39">
        <v>17</v>
      </c>
      <c r="Q780" s="39">
        <v>9</v>
      </c>
      <c r="R780" s="39">
        <v>29</v>
      </c>
      <c r="S780" s="39">
        <v>544</v>
      </c>
      <c r="T780" s="39">
        <v>0</v>
      </c>
      <c r="U780" s="39" t="s">
        <v>62</v>
      </c>
      <c r="V780" s="39" t="s">
        <v>3</v>
      </c>
    </row>
    <row r="781" spans="3:24">
      <c r="C781" s="49">
        <f t="shared" si="63"/>
        <v>1580</v>
      </c>
      <c r="D781" s="80" t="s">
        <v>352</v>
      </c>
      <c r="E781" s="51">
        <f t="shared" si="62"/>
        <v>10</v>
      </c>
      <c r="F781" s="53">
        <f t="shared" si="60"/>
        <v>61955</v>
      </c>
      <c r="G781" s="53" t="str">
        <f t="shared" si="61"/>
        <v>20171124</v>
      </c>
      <c r="H781" s="53">
        <v>356</v>
      </c>
      <c r="I781" s="53"/>
      <c r="J781" s="53"/>
      <c r="K781" s="53"/>
      <c r="L781" s="53" t="s">
        <v>17</v>
      </c>
      <c r="M781" s="53">
        <v>2017</v>
      </c>
      <c r="N781" s="53">
        <v>11</v>
      </c>
      <c r="O781" s="53">
        <v>24</v>
      </c>
      <c r="P781" s="53">
        <v>17</v>
      </c>
      <c r="Q781" s="53">
        <v>12</v>
      </c>
      <c r="R781" s="53">
        <v>35</v>
      </c>
      <c r="S781" s="53">
        <v>504</v>
      </c>
      <c r="T781" s="53">
        <v>1</v>
      </c>
      <c r="U781" s="53" t="s">
        <v>1</v>
      </c>
      <c r="V781" s="53" t="s">
        <v>2</v>
      </c>
      <c r="W781" s="53"/>
      <c r="X781" s="54" t="s">
        <v>40</v>
      </c>
    </row>
    <row r="782" spans="3:24">
      <c r="C782" s="49">
        <f t="shared" si="63"/>
        <v>1580</v>
      </c>
      <c r="D782" s="38" t="s">
        <v>352</v>
      </c>
      <c r="E782" s="51">
        <f t="shared" si="62"/>
        <v>20</v>
      </c>
      <c r="F782" s="39">
        <f t="shared" si="60"/>
        <v>61955</v>
      </c>
      <c r="G782" s="39" t="str">
        <f t="shared" si="61"/>
        <v>20171124</v>
      </c>
      <c r="H782" s="39">
        <v>4</v>
      </c>
      <c r="L782" s="39" t="s">
        <v>23</v>
      </c>
      <c r="M782" s="39">
        <v>2017</v>
      </c>
      <c r="N782" s="39">
        <v>11</v>
      </c>
      <c r="O782" s="39">
        <v>24</v>
      </c>
      <c r="P782" s="39">
        <v>17</v>
      </c>
      <c r="Q782" s="39">
        <v>12</v>
      </c>
      <c r="R782" s="39">
        <v>35</v>
      </c>
      <c r="S782" s="39">
        <v>897</v>
      </c>
      <c r="T782" s="39">
        <v>1</v>
      </c>
      <c r="U782" s="39" t="s">
        <v>1</v>
      </c>
      <c r="V782" s="39" t="s">
        <v>2</v>
      </c>
    </row>
    <row r="783" spans="3:24">
      <c r="C783" s="49">
        <f t="shared" si="63"/>
        <v>1580</v>
      </c>
      <c r="D783" s="38" t="s">
        <v>352</v>
      </c>
      <c r="E783" s="51">
        <f t="shared" si="62"/>
        <v>30</v>
      </c>
      <c r="F783" s="39">
        <f t="shared" si="60"/>
        <v>61955</v>
      </c>
      <c r="G783" s="39" t="str">
        <f t="shared" si="61"/>
        <v>20171124</v>
      </c>
      <c r="H783" s="39">
        <v>0</v>
      </c>
      <c r="L783" s="39" t="s">
        <v>9</v>
      </c>
      <c r="M783" s="39">
        <v>2017</v>
      </c>
      <c r="N783" s="39">
        <v>11</v>
      </c>
      <c r="O783" s="39">
        <v>24</v>
      </c>
      <c r="P783" s="39">
        <v>17</v>
      </c>
      <c r="Q783" s="39">
        <v>12</v>
      </c>
      <c r="R783" s="39">
        <v>35</v>
      </c>
      <c r="S783" s="39">
        <v>910</v>
      </c>
      <c r="U783" s="39" t="s">
        <v>1</v>
      </c>
      <c r="V783" s="39" t="s">
        <v>2</v>
      </c>
    </row>
    <row r="784" spans="3:24">
      <c r="C784" s="49">
        <f t="shared" si="63"/>
        <v>1580</v>
      </c>
      <c r="D784" s="38" t="s">
        <v>352</v>
      </c>
      <c r="E784" s="51">
        <f t="shared" si="62"/>
        <v>40</v>
      </c>
      <c r="F784" s="39">
        <f t="shared" si="60"/>
        <v>61955</v>
      </c>
      <c r="G784" s="39" t="str">
        <f t="shared" si="61"/>
        <v>20171124</v>
      </c>
      <c r="H784" s="39">
        <v>4</v>
      </c>
      <c r="L784" s="39" t="s">
        <v>23</v>
      </c>
      <c r="M784" s="39">
        <v>2017</v>
      </c>
      <c r="N784" s="39">
        <v>11</v>
      </c>
      <c r="O784" s="39">
        <v>24</v>
      </c>
      <c r="P784" s="39">
        <v>17</v>
      </c>
      <c r="Q784" s="39">
        <v>12</v>
      </c>
      <c r="R784" s="39">
        <v>35</v>
      </c>
      <c r="S784" s="39">
        <v>954</v>
      </c>
      <c r="T784" s="39">
        <v>1</v>
      </c>
      <c r="U784" s="39" t="s">
        <v>1</v>
      </c>
      <c r="V784" s="39" t="s">
        <v>2</v>
      </c>
    </row>
    <row r="785" spans="1:1024">
      <c r="C785" s="49">
        <f t="shared" si="63"/>
        <v>1580</v>
      </c>
      <c r="D785" s="38" t="s">
        <v>352</v>
      </c>
      <c r="E785" s="51">
        <f t="shared" si="62"/>
        <v>50</v>
      </c>
      <c r="F785" s="39">
        <f t="shared" si="60"/>
        <v>61955</v>
      </c>
      <c r="G785" s="39" t="str">
        <f t="shared" si="61"/>
        <v>20171124</v>
      </c>
      <c r="H785" s="39">
        <v>2</v>
      </c>
      <c r="L785" s="39" t="s">
        <v>23</v>
      </c>
      <c r="M785" s="39">
        <v>2017</v>
      </c>
      <c r="N785" s="39">
        <v>11</v>
      </c>
      <c r="O785" s="39">
        <v>24</v>
      </c>
      <c r="P785" s="39">
        <v>17</v>
      </c>
      <c r="Q785" s="39">
        <v>12</v>
      </c>
      <c r="R785" s="39">
        <v>35</v>
      </c>
      <c r="S785" s="39">
        <v>977</v>
      </c>
      <c r="T785" s="39">
        <v>1</v>
      </c>
      <c r="U785" s="39" t="s">
        <v>1</v>
      </c>
      <c r="V785" s="39" t="s">
        <v>2</v>
      </c>
    </row>
    <row r="786" spans="1:1024">
      <c r="A786" s="69"/>
      <c r="B786" s="69"/>
      <c r="C786" s="49">
        <f t="shared" si="63"/>
        <v>1590</v>
      </c>
      <c r="D786" s="70" t="s">
        <v>353</v>
      </c>
      <c r="E786" s="51">
        <f t="shared" si="62"/>
        <v>10</v>
      </c>
      <c r="F786" s="71">
        <f t="shared" si="60"/>
        <v>62322</v>
      </c>
      <c r="G786" s="71" t="str">
        <f t="shared" si="61"/>
        <v>20171124</v>
      </c>
      <c r="H786" s="71">
        <v>2</v>
      </c>
      <c r="I786" s="71"/>
      <c r="J786" s="71"/>
      <c r="K786" s="71"/>
      <c r="L786" s="71" t="s">
        <v>0</v>
      </c>
      <c r="M786" s="71">
        <v>2017</v>
      </c>
      <c r="N786" s="71">
        <v>11</v>
      </c>
      <c r="O786" s="71">
        <v>24</v>
      </c>
      <c r="P786" s="71">
        <v>17</v>
      </c>
      <c r="Q786" s="71">
        <v>18</v>
      </c>
      <c r="R786" s="71">
        <v>42</v>
      </c>
      <c r="S786" s="71">
        <v>824</v>
      </c>
      <c r="T786" s="71">
        <v>1</v>
      </c>
      <c r="U786" s="71" t="s">
        <v>29</v>
      </c>
      <c r="V786" s="71" t="s">
        <v>2</v>
      </c>
      <c r="W786" s="71"/>
      <c r="X786" s="72" t="s">
        <v>354</v>
      </c>
      <c r="WK786" s="72"/>
      <c r="WL786" s="72"/>
      <c r="WM786" s="72"/>
      <c r="WN786" s="72"/>
      <c r="WO786" s="72"/>
      <c r="WP786" s="72"/>
      <c r="WQ786" s="72"/>
      <c r="WR786" s="72"/>
      <c r="WS786" s="72"/>
      <c r="WT786" s="72"/>
      <c r="WU786" s="72"/>
      <c r="WV786" s="72"/>
      <c r="WW786" s="72"/>
      <c r="WX786" s="72"/>
      <c r="WY786" s="72"/>
      <c r="WZ786" s="72"/>
      <c r="XA786" s="72"/>
      <c r="XB786" s="72"/>
      <c r="XC786" s="72"/>
      <c r="XD786" s="72"/>
      <c r="XE786" s="72"/>
      <c r="XF786" s="72"/>
      <c r="XG786" s="72"/>
      <c r="XH786" s="72"/>
      <c r="XI786" s="72"/>
      <c r="XJ786" s="72"/>
      <c r="XK786" s="72"/>
      <c r="XL786" s="72"/>
      <c r="XM786" s="72"/>
      <c r="XN786" s="72"/>
      <c r="XO786" s="72"/>
      <c r="XP786" s="72"/>
      <c r="XQ786" s="72"/>
      <c r="XR786" s="72"/>
      <c r="XS786" s="72"/>
      <c r="XT786" s="72"/>
      <c r="XU786" s="72"/>
      <c r="XV786" s="72"/>
      <c r="XW786" s="72"/>
      <c r="XX786" s="72"/>
      <c r="XY786" s="72"/>
      <c r="XZ786" s="72"/>
      <c r="YA786" s="72"/>
      <c r="YB786" s="72"/>
      <c r="YC786" s="72"/>
      <c r="YD786" s="72"/>
      <c r="YE786" s="72"/>
      <c r="YF786" s="72"/>
      <c r="YG786" s="72"/>
      <c r="YH786" s="72"/>
      <c r="YI786" s="72"/>
      <c r="YJ786" s="72"/>
      <c r="YK786" s="72"/>
      <c r="YL786" s="72"/>
      <c r="YM786" s="72"/>
      <c r="YN786" s="72"/>
      <c r="YO786" s="72"/>
      <c r="YP786" s="72"/>
      <c r="YQ786" s="72"/>
      <c r="YR786" s="72"/>
      <c r="YS786" s="72"/>
      <c r="YT786" s="72"/>
      <c r="YU786" s="72"/>
      <c r="YV786" s="72"/>
      <c r="YW786" s="72"/>
      <c r="YX786" s="72"/>
      <c r="YY786" s="72"/>
      <c r="YZ786" s="72"/>
      <c r="ZA786" s="72"/>
      <c r="ZB786" s="72"/>
      <c r="ZC786" s="72"/>
      <c r="ZD786" s="72"/>
      <c r="ZE786" s="72"/>
      <c r="ZF786" s="72"/>
      <c r="ZG786" s="72"/>
      <c r="ZH786" s="72"/>
      <c r="ZI786" s="72"/>
      <c r="ZJ786" s="72"/>
      <c r="ZK786" s="72"/>
      <c r="ZL786" s="72"/>
      <c r="ZM786" s="72"/>
      <c r="ZN786" s="72"/>
      <c r="ZO786" s="72"/>
      <c r="ZP786" s="72"/>
      <c r="ZQ786" s="72"/>
      <c r="ZR786" s="72"/>
      <c r="ZS786" s="72"/>
      <c r="ZT786" s="72"/>
      <c r="ZU786" s="72"/>
      <c r="ZV786" s="72"/>
      <c r="ZW786" s="72"/>
      <c r="ZX786" s="72"/>
      <c r="ZY786" s="72"/>
      <c r="ZZ786" s="72"/>
      <c r="AAA786" s="72"/>
      <c r="AAB786" s="72"/>
      <c r="AAC786" s="72"/>
      <c r="AAD786" s="72"/>
      <c r="AAE786" s="72"/>
      <c r="AAF786" s="72"/>
      <c r="AAG786" s="72"/>
      <c r="AAH786" s="72"/>
      <c r="AAI786" s="72"/>
      <c r="AAJ786" s="72"/>
      <c r="AAK786" s="72"/>
      <c r="AAL786" s="72"/>
      <c r="AAM786" s="72"/>
      <c r="AAN786" s="72"/>
      <c r="AAO786" s="72"/>
      <c r="AAP786" s="72"/>
      <c r="AAQ786" s="72"/>
      <c r="AAR786" s="72"/>
      <c r="AAS786" s="72"/>
      <c r="AAT786" s="72"/>
      <c r="AAU786" s="72"/>
      <c r="AAV786" s="72"/>
      <c r="AAW786" s="72"/>
      <c r="AAX786" s="72"/>
      <c r="AAY786" s="72"/>
      <c r="AAZ786" s="72"/>
      <c r="ABA786" s="72"/>
      <c r="ABB786" s="72"/>
      <c r="ABC786" s="72"/>
      <c r="ABD786" s="72"/>
      <c r="ABE786" s="72"/>
      <c r="ABF786" s="72"/>
      <c r="ABG786" s="72"/>
      <c r="ABH786" s="72"/>
      <c r="ABI786" s="72"/>
      <c r="ABJ786" s="72"/>
      <c r="ABK786" s="72"/>
      <c r="ABL786" s="72"/>
      <c r="ABM786" s="72"/>
      <c r="ABN786" s="72"/>
      <c r="ABO786" s="72"/>
      <c r="ABP786" s="72"/>
      <c r="ABQ786" s="72"/>
      <c r="ABR786" s="72"/>
      <c r="ABS786" s="72"/>
      <c r="ABT786" s="72"/>
      <c r="ABU786" s="72"/>
      <c r="ABV786" s="72"/>
      <c r="ABW786" s="72"/>
      <c r="ABX786" s="72"/>
      <c r="ABY786" s="72"/>
      <c r="ABZ786" s="72"/>
      <c r="ACA786" s="72"/>
      <c r="ACB786" s="72"/>
      <c r="ACC786" s="72"/>
      <c r="ACD786" s="72"/>
      <c r="ACE786" s="72"/>
      <c r="ACF786" s="72"/>
      <c r="ACG786" s="72"/>
      <c r="ACH786" s="72"/>
      <c r="ACI786" s="72"/>
      <c r="ACJ786" s="72"/>
      <c r="ACK786" s="72"/>
      <c r="ACL786" s="72"/>
      <c r="ACM786" s="72"/>
      <c r="ACN786" s="72"/>
      <c r="ACO786" s="72"/>
      <c r="ACP786" s="72"/>
      <c r="ACQ786" s="72"/>
      <c r="ACR786" s="72"/>
      <c r="ACS786" s="72"/>
      <c r="ACT786" s="72"/>
      <c r="ACU786" s="72"/>
      <c r="ACV786" s="72"/>
      <c r="ACW786" s="72"/>
      <c r="ACX786" s="72"/>
      <c r="ACY786" s="72"/>
      <c r="ACZ786" s="72"/>
      <c r="ADA786" s="72"/>
      <c r="ADB786" s="72"/>
      <c r="ADC786" s="72"/>
      <c r="ADD786" s="72"/>
      <c r="ADE786" s="72"/>
      <c r="ADF786" s="72"/>
      <c r="ADG786" s="72"/>
      <c r="ADH786" s="72"/>
      <c r="ADI786" s="72"/>
      <c r="ADJ786" s="72"/>
      <c r="ADK786" s="72"/>
      <c r="ADL786" s="72"/>
      <c r="ADM786" s="72"/>
      <c r="ADN786" s="72"/>
      <c r="ADO786" s="72"/>
      <c r="ADP786" s="72"/>
      <c r="ADQ786" s="72"/>
      <c r="ADR786" s="72"/>
      <c r="ADS786" s="72"/>
      <c r="ADT786" s="72"/>
      <c r="ADU786" s="72"/>
      <c r="ADV786" s="72"/>
      <c r="ADW786" s="72"/>
      <c r="ADX786" s="72"/>
      <c r="ADY786" s="72"/>
      <c r="ADZ786" s="72"/>
      <c r="AEA786" s="72"/>
      <c r="AEB786" s="72"/>
      <c r="AEC786" s="72"/>
      <c r="AED786" s="72"/>
      <c r="AEE786" s="72"/>
      <c r="AEF786" s="72"/>
      <c r="AEG786" s="72"/>
      <c r="AEH786" s="72"/>
      <c r="AEI786" s="72"/>
      <c r="AEJ786" s="72"/>
      <c r="AEK786" s="72"/>
      <c r="AEL786" s="72"/>
      <c r="AEM786" s="72"/>
      <c r="AEN786" s="72"/>
      <c r="AEO786" s="72"/>
      <c r="AEP786" s="72"/>
      <c r="AEQ786" s="72"/>
      <c r="AER786" s="72"/>
      <c r="AES786" s="72"/>
      <c r="AET786" s="72"/>
      <c r="AEU786" s="72"/>
      <c r="AEV786" s="72"/>
      <c r="AEW786" s="72"/>
      <c r="AEX786" s="72"/>
      <c r="AEY786" s="72"/>
      <c r="AEZ786" s="72"/>
      <c r="AFA786" s="72"/>
      <c r="AFB786" s="72"/>
      <c r="AFC786" s="72"/>
      <c r="AFD786" s="72"/>
      <c r="AFE786" s="72"/>
      <c r="AFF786" s="72"/>
      <c r="AFG786" s="72"/>
      <c r="AFH786" s="72"/>
      <c r="AFI786" s="72"/>
      <c r="AFJ786" s="72"/>
      <c r="AFK786" s="72"/>
      <c r="AFL786" s="72"/>
      <c r="AFM786" s="72"/>
      <c r="AFN786" s="72"/>
      <c r="AFO786" s="72"/>
      <c r="AFP786" s="72"/>
      <c r="AFQ786" s="72"/>
      <c r="AFR786" s="72"/>
      <c r="AFS786" s="72"/>
      <c r="AFT786" s="72"/>
      <c r="AFU786" s="72"/>
      <c r="AFV786" s="72"/>
      <c r="AFW786" s="72"/>
      <c r="AFX786" s="72"/>
      <c r="AFY786" s="72"/>
      <c r="AFZ786" s="72"/>
      <c r="AGA786" s="72"/>
      <c r="AGB786" s="72"/>
      <c r="AGC786" s="72"/>
      <c r="AGD786" s="72"/>
      <c r="AGE786" s="72"/>
      <c r="AGF786" s="72"/>
      <c r="AGG786" s="72"/>
      <c r="AGH786" s="72"/>
      <c r="AGI786" s="72"/>
      <c r="AGJ786" s="72"/>
      <c r="AGK786" s="72"/>
      <c r="AGL786" s="72"/>
      <c r="AGM786" s="72"/>
      <c r="AGN786" s="72"/>
      <c r="AGO786" s="72"/>
      <c r="AGP786" s="72"/>
      <c r="AGQ786" s="72"/>
      <c r="AGR786" s="72"/>
      <c r="AGS786" s="72"/>
      <c r="AGT786" s="72"/>
      <c r="AGU786" s="72"/>
      <c r="AGV786" s="72"/>
      <c r="AGW786" s="72"/>
      <c r="AGX786" s="72"/>
      <c r="AGY786" s="72"/>
      <c r="AGZ786" s="72"/>
      <c r="AHA786" s="72"/>
      <c r="AHB786" s="72"/>
      <c r="AHC786" s="72"/>
      <c r="AHD786" s="72"/>
      <c r="AHE786" s="72"/>
      <c r="AHF786" s="72"/>
      <c r="AHG786" s="72"/>
      <c r="AHH786" s="72"/>
      <c r="AHI786" s="72"/>
      <c r="AHJ786" s="72"/>
      <c r="AHK786" s="72"/>
      <c r="AHL786" s="72"/>
      <c r="AHM786" s="72"/>
      <c r="AHN786" s="72"/>
      <c r="AHO786" s="72"/>
      <c r="AHP786" s="72"/>
      <c r="AHQ786" s="72"/>
      <c r="AHR786" s="72"/>
      <c r="AHS786" s="72"/>
      <c r="AHT786" s="72"/>
      <c r="AHU786" s="72"/>
      <c r="AHV786" s="72"/>
      <c r="AHW786" s="72"/>
      <c r="AHX786" s="72"/>
      <c r="AHY786" s="72"/>
      <c r="AHZ786" s="72"/>
      <c r="AIA786" s="72"/>
      <c r="AIB786" s="72"/>
      <c r="AIC786" s="72"/>
      <c r="AID786" s="72"/>
      <c r="AIE786" s="72"/>
      <c r="AIF786" s="72"/>
      <c r="AIG786" s="72"/>
      <c r="AIH786" s="72"/>
      <c r="AII786" s="72"/>
      <c r="AIJ786" s="72"/>
      <c r="AIK786" s="72"/>
      <c r="AIL786" s="72"/>
      <c r="AIM786" s="72"/>
      <c r="AIN786" s="72"/>
      <c r="AIO786" s="72"/>
      <c r="AIP786" s="72"/>
      <c r="AIQ786" s="72"/>
      <c r="AIR786" s="72"/>
      <c r="AIS786" s="72"/>
      <c r="AIT786" s="72"/>
      <c r="AIU786" s="72"/>
      <c r="AIV786" s="72"/>
      <c r="AIW786" s="72"/>
      <c r="AIX786" s="72"/>
      <c r="AIY786" s="72"/>
      <c r="AIZ786" s="72"/>
      <c r="AJA786" s="72"/>
      <c r="AJB786" s="72"/>
      <c r="AJC786" s="72"/>
      <c r="AJD786" s="72"/>
      <c r="AJE786" s="72"/>
      <c r="AJF786" s="72"/>
      <c r="AJG786" s="72"/>
      <c r="AJH786" s="72"/>
      <c r="AJI786" s="72"/>
      <c r="AJJ786" s="72"/>
      <c r="AJK786" s="72"/>
      <c r="AJL786" s="72"/>
      <c r="AJM786" s="72"/>
      <c r="AJN786" s="72"/>
      <c r="AJO786" s="72"/>
      <c r="AJP786" s="72"/>
      <c r="AJQ786" s="72"/>
      <c r="AJR786" s="72"/>
      <c r="AJS786" s="72"/>
      <c r="AJT786" s="72"/>
      <c r="AJU786" s="72"/>
      <c r="AJV786" s="72"/>
      <c r="AJW786" s="72"/>
      <c r="AJX786" s="72"/>
      <c r="AJY786" s="72"/>
      <c r="AJZ786" s="72"/>
      <c r="AKA786" s="72"/>
      <c r="AKB786" s="72"/>
      <c r="AKC786" s="72"/>
      <c r="AKD786" s="72"/>
      <c r="AKE786" s="72"/>
      <c r="AKF786" s="72"/>
      <c r="AKG786" s="72"/>
      <c r="AKH786" s="72"/>
      <c r="AKI786" s="72"/>
      <c r="AKJ786" s="72"/>
      <c r="AKK786" s="72"/>
      <c r="AKL786" s="72"/>
      <c r="AKM786" s="72"/>
      <c r="AKN786" s="72"/>
      <c r="AKO786" s="72"/>
      <c r="AKP786" s="72"/>
      <c r="AKQ786" s="72"/>
      <c r="AKR786" s="72"/>
      <c r="AKS786" s="72"/>
      <c r="AKT786" s="72"/>
      <c r="AKU786" s="72"/>
      <c r="AKV786" s="72"/>
      <c r="AKW786" s="72"/>
      <c r="AKX786" s="72"/>
      <c r="AKY786" s="72"/>
      <c r="AKZ786" s="72"/>
      <c r="ALA786" s="72"/>
      <c r="ALB786" s="72"/>
      <c r="ALC786" s="72"/>
      <c r="ALD786" s="72"/>
      <c r="ALE786" s="72"/>
      <c r="ALF786" s="72"/>
      <c r="ALG786" s="72"/>
      <c r="ALH786" s="72"/>
      <c r="ALI786" s="72"/>
      <c r="ALJ786" s="72"/>
      <c r="ALK786" s="72"/>
      <c r="ALL786" s="72"/>
      <c r="ALM786" s="72"/>
      <c r="ALN786" s="72"/>
      <c r="ALO786" s="72"/>
      <c r="ALP786" s="72"/>
      <c r="ALQ786" s="72"/>
      <c r="ALR786" s="72"/>
      <c r="ALS786" s="72"/>
      <c r="ALT786" s="72"/>
      <c r="ALU786" s="72"/>
      <c r="ALV786" s="72"/>
      <c r="ALW786" s="72"/>
      <c r="ALX786" s="72"/>
      <c r="ALY786" s="72"/>
      <c r="ALZ786" s="72"/>
      <c r="AMA786" s="72"/>
      <c r="AMB786" s="72"/>
      <c r="AMC786" s="72"/>
      <c r="AMD786" s="72"/>
      <c r="AME786" s="72"/>
      <c r="AMF786" s="72"/>
      <c r="AMG786" s="72"/>
      <c r="AMH786" s="72"/>
      <c r="AMI786" s="72"/>
      <c r="AMJ786" s="72"/>
    </row>
    <row r="787" spans="1:1024">
      <c r="C787" s="49">
        <f t="shared" si="63"/>
        <v>1590</v>
      </c>
      <c r="D787" s="38" t="s">
        <v>353</v>
      </c>
      <c r="E787" s="51">
        <f t="shared" si="62"/>
        <v>20</v>
      </c>
      <c r="F787" s="39">
        <f t="shared" si="60"/>
        <v>62322</v>
      </c>
      <c r="G787" s="39" t="str">
        <f t="shared" si="61"/>
        <v>20171124</v>
      </c>
      <c r="H787" s="39">
        <v>589</v>
      </c>
      <c r="L787" s="39" t="s">
        <v>232</v>
      </c>
      <c r="M787" s="39">
        <v>2017</v>
      </c>
      <c r="N787" s="39">
        <v>11</v>
      </c>
      <c r="O787" s="39">
        <v>24</v>
      </c>
      <c r="P787" s="39">
        <v>17</v>
      </c>
      <c r="Q787" s="39">
        <v>18</v>
      </c>
      <c r="R787" s="39">
        <v>42</v>
      </c>
      <c r="S787" s="39">
        <v>867</v>
      </c>
      <c r="T787" s="39">
        <v>2</v>
      </c>
      <c r="U787" s="39" t="s">
        <v>1</v>
      </c>
      <c r="V787" s="39" t="s">
        <v>2</v>
      </c>
      <c r="X787" s="40" t="s">
        <v>19</v>
      </c>
    </row>
    <row r="788" spans="1:1024">
      <c r="C788" s="49">
        <f t="shared" si="63"/>
        <v>1590</v>
      </c>
      <c r="D788" s="38" t="s">
        <v>353</v>
      </c>
      <c r="E788" s="51">
        <f t="shared" si="62"/>
        <v>30</v>
      </c>
      <c r="F788" s="39">
        <f t="shared" si="60"/>
        <v>62322</v>
      </c>
      <c r="G788" s="39" t="str">
        <f t="shared" si="61"/>
        <v>20171124</v>
      </c>
      <c r="H788" s="39">
        <f>1214-869</f>
        <v>345</v>
      </c>
      <c r="L788" s="39" t="s">
        <v>232</v>
      </c>
      <c r="M788" s="39">
        <v>2017</v>
      </c>
      <c r="N788" s="39">
        <v>11</v>
      </c>
      <c r="O788" s="39">
        <v>24</v>
      </c>
      <c r="P788" s="39">
        <v>17</v>
      </c>
      <c r="Q788" s="39">
        <v>18</v>
      </c>
      <c r="R788" s="39">
        <v>42</v>
      </c>
      <c r="S788" s="39">
        <v>869</v>
      </c>
      <c r="T788" s="39">
        <v>3</v>
      </c>
      <c r="U788" s="39" t="s">
        <v>1</v>
      </c>
      <c r="V788" s="39" t="s">
        <v>2</v>
      </c>
      <c r="X788" s="40" t="s">
        <v>237</v>
      </c>
    </row>
    <row r="789" spans="1:1024">
      <c r="C789" s="49">
        <f t="shared" si="63"/>
        <v>1600</v>
      </c>
      <c r="D789" s="38" t="s">
        <v>353</v>
      </c>
      <c r="E789" s="51">
        <f t="shared" si="62"/>
        <v>10</v>
      </c>
      <c r="F789" s="39">
        <f t="shared" si="60"/>
        <v>62323</v>
      </c>
      <c r="G789" s="39" t="str">
        <f t="shared" si="61"/>
        <v>20171124</v>
      </c>
      <c r="H789" s="39">
        <v>0</v>
      </c>
      <c r="L789" s="39" t="s">
        <v>21</v>
      </c>
      <c r="M789" s="39">
        <v>2017</v>
      </c>
      <c r="N789" s="39">
        <v>11</v>
      </c>
      <c r="O789" s="39">
        <v>24</v>
      </c>
      <c r="P789" s="39">
        <v>17</v>
      </c>
      <c r="Q789" s="39">
        <v>18</v>
      </c>
      <c r="R789" s="39">
        <v>43</v>
      </c>
      <c r="S789" s="39">
        <v>126</v>
      </c>
      <c r="T789" s="39">
        <v>2</v>
      </c>
      <c r="U789" s="39" t="s">
        <v>1</v>
      </c>
      <c r="V789" s="39" t="s">
        <v>2</v>
      </c>
      <c r="X789" s="40" t="s">
        <v>355</v>
      </c>
    </row>
    <row r="790" spans="1:1024">
      <c r="C790" s="49">
        <f t="shared" si="63"/>
        <v>1600</v>
      </c>
      <c r="D790" s="38" t="s">
        <v>353</v>
      </c>
      <c r="E790" s="51">
        <f t="shared" si="62"/>
        <v>10</v>
      </c>
      <c r="F790" s="39">
        <f t="shared" si="60"/>
        <v>62323</v>
      </c>
      <c r="G790" s="39" t="str">
        <f t="shared" si="61"/>
        <v>20171124</v>
      </c>
      <c r="H790" s="39">
        <v>0</v>
      </c>
      <c r="L790" s="39" t="s">
        <v>21</v>
      </c>
      <c r="M790" s="39">
        <v>2017</v>
      </c>
      <c r="N790" s="39">
        <v>11</v>
      </c>
      <c r="O790" s="39">
        <v>24</v>
      </c>
      <c r="P790" s="39">
        <v>17</v>
      </c>
      <c r="Q790" s="39">
        <v>18</v>
      </c>
      <c r="R790" s="39">
        <v>43</v>
      </c>
      <c r="S790" s="39">
        <v>148</v>
      </c>
      <c r="T790" s="39">
        <v>2</v>
      </c>
      <c r="U790" s="39" t="s">
        <v>1</v>
      </c>
      <c r="V790" s="39" t="s">
        <v>2</v>
      </c>
      <c r="X790" s="40" t="s">
        <v>355</v>
      </c>
    </row>
    <row r="791" spans="1:1024">
      <c r="C791" s="49">
        <f t="shared" si="63"/>
        <v>1600</v>
      </c>
      <c r="D791" s="38" t="s">
        <v>353</v>
      </c>
      <c r="E791" s="51">
        <f t="shared" si="62"/>
        <v>10</v>
      </c>
      <c r="F791" s="39">
        <f t="shared" si="60"/>
        <v>62323</v>
      </c>
      <c r="G791" s="39" t="str">
        <f t="shared" si="61"/>
        <v>20171124</v>
      </c>
      <c r="H791" s="39">
        <v>0</v>
      </c>
      <c r="L791" s="39" t="s">
        <v>21</v>
      </c>
      <c r="M791" s="39">
        <v>2017</v>
      </c>
      <c r="N791" s="39">
        <v>11</v>
      </c>
      <c r="O791" s="39">
        <v>24</v>
      </c>
      <c r="P791" s="39">
        <v>17</v>
      </c>
      <c r="Q791" s="39">
        <v>18</v>
      </c>
      <c r="R791" s="39">
        <v>43</v>
      </c>
      <c r="S791" s="39">
        <v>185</v>
      </c>
      <c r="T791" s="39">
        <v>2</v>
      </c>
      <c r="U791" s="39" t="s">
        <v>1</v>
      </c>
      <c r="V791" s="39" t="s">
        <v>2</v>
      </c>
      <c r="X791" s="40" t="s">
        <v>355</v>
      </c>
    </row>
    <row r="792" spans="1:1024">
      <c r="C792" s="49">
        <f t="shared" si="63"/>
        <v>1600</v>
      </c>
      <c r="D792" s="38" t="s">
        <v>353</v>
      </c>
      <c r="E792" s="51">
        <f t="shared" si="62"/>
        <v>10</v>
      </c>
      <c r="F792" s="39">
        <f t="shared" si="60"/>
        <v>62323</v>
      </c>
      <c r="G792" s="39" t="str">
        <f t="shared" si="61"/>
        <v>20171124</v>
      </c>
      <c r="H792" s="39">
        <v>0</v>
      </c>
      <c r="L792" s="39" t="s">
        <v>21</v>
      </c>
      <c r="M792" s="39">
        <v>2017</v>
      </c>
      <c r="N792" s="39">
        <v>11</v>
      </c>
      <c r="O792" s="39">
        <v>24</v>
      </c>
      <c r="P792" s="39">
        <v>17</v>
      </c>
      <c r="Q792" s="39">
        <v>18</v>
      </c>
      <c r="R792" s="39">
        <v>43</v>
      </c>
      <c r="S792" s="39">
        <v>195</v>
      </c>
      <c r="T792" s="39">
        <v>2</v>
      </c>
      <c r="U792" s="39" t="s">
        <v>1</v>
      </c>
      <c r="V792" s="39" t="s">
        <v>2</v>
      </c>
      <c r="X792" s="40" t="s">
        <v>355</v>
      </c>
    </row>
    <row r="793" spans="1:1024">
      <c r="C793" s="49">
        <f t="shared" si="63"/>
        <v>1600</v>
      </c>
      <c r="D793" s="38" t="s">
        <v>353</v>
      </c>
      <c r="E793" s="51">
        <f t="shared" si="62"/>
        <v>10</v>
      </c>
      <c r="F793" s="39">
        <f t="shared" si="60"/>
        <v>62323</v>
      </c>
      <c r="G793" s="39" t="str">
        <f t="shared" si="61"/>
        <v>20171124</v>
      </c>
      <c r="H793" s="39">
        <v>0</v>
      </c>
      <c r="L793" s="39" t="s">
        <v>21</v>
      </c>
      <c r="M793" s="39">
        <v>2017</v>
      </c>
      <c r="N793" s="39">
        <v>11</v>
      </c>
      <c r="O793" s="39">
        <v>24</v>
      </c>
      <c r="P793" s="39">
        <v>17</v>
      </c>
      <c r="Q793" s="39">
        <v>18</v>
      </c>
      <c r="R793" s="39">
        <v>43</v>
      </c>
      <c r="S793" s="39">
        <v>209</v>
      </c>
      <c r="T793" s="39">
        <v>2</v>
      </c>
      <c r="U793" s="39" t="s">
        <v>1</v>
      </c>
      <c r="V793" s="39" t="s">
        <v>2</v>
      </c>
    </row>
    <row r="794" spans="1:1024">
      <c r="C794" s="49">
        <f t="shared" si="63"/>
        <v>1600</v>
      </c>
      <c r="D794" s="38" t="s">
        <v>353</v>
      </c>
      <c r="E794" s="51">
        <f t="shared" si="62"/>
        <v>10</v>
      </c>
      <c r="F794" s="39">
        <f t="shared" si="60"/>
        <v>62323</v>
      </c>
      <c r="G794" s="39" t="str">
        <f t="shared" si="61"/>
        <v>20171124</v>
      </c>
      <c r="H794" s="39">
        <v>0</v>
      </c>
      <c r="L794" s="39" t="s">
        <v>21</v>
      </c>
      <c r="M794" s="39">
        <v>2017</v>
      </c>
      <c r="N794" s="39">
        <v>11</v>
      </c>
      <c r="O794" s="39">
        <v>24</v>
      </c>
      <c r="P794" s="39">
        <v>17</v>
      </c>
      <c r="Q794" s="39">
        <v>18</v>
      </c>
      <c r="R794" s="39">
        <v>43</v>
      </c>
      <c r="S794" s="39">
        <v>368</v>
      </c>
      <c r="T794" s="39">
        <v>2</v>
      </c>
      <c r="U794" s="39" t="s">
        <v>1</v>
      </c>
      <c r="V794" s="39" t="s">
        <v>2</v>
      </c>
    </row>
    <row r="795" spans="1:1024">
      <c r="C795" s="49">
        <f t="shared" si="63"/>
        <v>1600</v>
      </c>
      <c r="D795" s="38" t="s">
        <v>353</v>
      </c>
      <c r="E795" s="51">
        <f t="shared" si="62"/>
        <v>20</v>
      </c>
      <c r="F795" s="39">
        <f t="shared" si="60"/>
        <v>62323</v>
      </c>
      <c r="G795" s="39" t="str">
        <f t="shared" si="61"/>
        <v>20171124</v>
      </c>
      <c r="H795" s="39">
        <v>4</v>
      </c>
      <c r="L795" s="39" t="s">
        <v>23</v>
      </c>
      <c r="M795" s="39">
        <v>2017</v>
      </c>
      <c r="N795" s="39">
        <v>11</v>
      </c>
      <c r="O795" s="39">
        <v>24</v>
      </c>
      <c r="P795" s="39">
        <v>17</v>
      </c>
      <c r="Q795" s="39">
        <v>18</v>
      </c>
      <c r="R795" s="39">
        <v>43</v>
      </c>
      <c r="S795" s="39">
        <v>481</v>
      </c>
      <c r="T795" s="39">
        <v>2</v>
      </c>
      <c r="U795" s="39" t="s">
        <v>1</v>
      </c>
      <c r="V795" s="39" t="s">
        <v>2</v>
      </c>
    </row>
    <row r="796" spans="1:1024">
      <c r="C796" s="49">
        <f t="shared" si="63"/>
        <v>1600</v>
      </c>
      <c r="D796" s="38" t="s">
        <v>353</v>
      </c>
      <c r="E796" s="51">
        <f t="shared" si="62"/>
        <v>30</v>
      </c>
      <c r="F796" s="39">
        <f t="shared" si="60"/>
        <v>62323</v>
      </c>
      <c r="G796" s="39" t="str">
        <f t="shared" si="61"/>
        <v>20171124</v>
      </c>
      <c r="H796" s="39">
        <v>7</v>
      </c>
      <c r="L796" s="39" t="s">
        <v>23</v>
      </c>
      <c r="M796" s="39">
        <v>2017</v>
      </c>
      <c r="N796" s="39">
        <v>11</v>
      </c>
      <c r="O796" s="39">
        <v>24</v>
      </c>
      <c r="P796" s="39">
        <v>17</v>
      </c>
      <c r="Q796" s="39">
        <v>18</v>
      </c>
      <c r="R796" s="39">
        <v>43</v>
      </c>
      <c r="S796" s="39">
        <v>586</v>
      </c>
      <c r="T796" s="39">
        <v>2</v>
      </c>
      <c r="U796" s="39" t="s">
        <v>1</v>
      </c>
      <c r="V796" s="39" t="s">
        <v>2</v>
      </c>
    </row>
    <row r="797" spans="1:1024">
      <c r="C797" s="49">
        <f t="shared" si="63"/>
        <v>1600</v>
      </c>
      <c r="D797" s="38" t="s">
        <v>353</v>
      </c>
      <c r="E797" s="51">
        <f t="shared" si="62"/>
        <v>40</v>
      </c>
      <c r="F797" s="39">
        <f t="shared" si="60"/>
        <v>62323</v>
      </c>
      <c r="G797" s="39" t="str">
        <f t="shared" si="61"/>
        <v>20171124</v>
      </c>
      <c r="H797" s="39">
        <v>8</v>
      </c>
      <c r="L797" s="39" t="s">
        <v>23</v>
      </c>
      <c r="M797" s="39">
        <v>2017</v>
      </c>
      <c r="N797" s="39">
        <v>11</v>
      </c>
      <c r="O797" s="39">
        <v>24</v>
      </c>
      <c r="P797" s="39">
        <v>17</v>
      </c>
      <c r="Q797" s="39">
        <v>18</v>
      </c>
      <c r="R797" s="39">
        <v>43</v>
      </c>
      <c r="S797" s="39">
        <v>652</v>
      </c>
      <c r="T797" s="39">
        <v>2</v>
      </c>
      <c r="U797" s="39" t="s">
        <v>1</v>
      </c>
      <c r="V797" s="39" t="s">
        <v>2</v>
      </c>
    </row>
    <row r="798" spans="1:1024">
      <c r="C798" s="49">
        <f t="shared" si="63"/>
        <v>1600</v>
      </c>
      <c r="D798" s="38" t="s">
        <v>353</v>
      </c>
      <c r="E798" s="51">
        <f t="shared" si="62"/>
        <v>50</v>
      </c>
      <c r="F798" s="39">
        <f t="shared" si="60"/>
        <v>62323</v>
      </c>
      <c r="G798" s="39" t="str">
        <f t="shared" si="61"/>
        <v>20171124</v>
      </c>
      <c r="H798" s="39">
        <f>688-686</f>
        <v>2</v>
      </c>
      <c r="L798" s="39" t="s">
        <v>23</v>
      </c>
      <c r="M798" s="39">
        <v>2017</v>
      </c>
      <c r="N798" s="39">
        <v>11</v>
      </c>
      <c r="O798" s="39">
        <v>24</v>
      </c>
      <c r="P798" s="39">
        <v>17</v>
      </c>
      <c r="Q798" s="39">
        <v>18</v>
      </c>
      <c r="R798" s="39">
        <v>43</v>
      </c>
      <c r="S798" s="39">
        <v>686</v>
      </c>
      <c r="T798" s="39">
        <v>2</v>
      </c>
      <c r="U798" s="39" t="s">
        <v>1</v>
      </c>
      <c r="V798" s="39" t="s">
        <v>2</v>
      </c>
    </row>
    <row r="799" spans="1:1024">
      <c r="C799" s="49">
        <f t="shared" si="63"/>
        <v>1610</v>
      </c>
      <c r="D799" s="80" t="s">
        <v>356</v>
      </c>
      <c r="E799" s="51">
        <f t="shared" si="62"/>
        <v>10</v>
      </c>
      <c r="F799" s="53">
        <f t="shared" si="60"/>
        <v>55150</v>
      </c>
      <c r="G799" s="53" t="str">
        <f t="shared" si="61"/>
        <v>20171129</v>
      </c>
      <c r="H799" s="53">
        <v>213</v>
      </c>
      <c r="I799" s="53"/>
      <c r="J799" s="53"/>
      <c r="K799" s="53"/>
      <c r="L799" s="53" t="s">
        <v>17</v>
      </c>
      <c r="M799" s="53">
        <v>2017</v>
      </c>
      <c r="N799" s="53">
        <v>11</v>
      </c>
      <c r="O799" s="53">
        <v>29</v>
      </c>
      <c r="P799" s="53">
        <v>15</v>
      </c>
      <c r="Q799" s="53">
        <v>19</v>
      </c>
      <c r="R799" s="53">
        <v>10</v>
      </c>
      <c r="S799" s="53">
        <v>915</v>
      </c>
      <c r="T799" s="53">
        <v>1</v>
      </c>
      <c r="U799" s="53" t="s">
        <v>1</v>
      </c>
      <c r="V799" s="53" t="s">
        <v>2</v>
      </c>
      <c r="W799" s="53"/>
      <c r="X799" s="54" t="s">
        <v>18</v>
      </c>
    </row>
    <row r="800" spans="1:1024">
      <c r="C800" s="49">
        <f t="shared" si="63"/>
        <v>1610</v>
      </c>
      <c r="D800" s="38" t="s">
        <v>356</v>
      </c>
      <c r="E800" s="51">
        <f t="shared" si="62"/>
        <v>10</v>
      </c>
      <c r="F800" s="39">
        <f t="shared" si="60"/>
        <v>55150</v>
      </c>
      <c r="G800" s="39" t="str">
        <f t="shared" si="61"/>
        <v>20171129</v>
      </c>
      <c r="H800" s="39">
        <v>0</v>
      </c>
      <c r="L800" s="79" t="s">
        <v>21</v>
      </c>
      <c r="M800" s="39">
        <v>2017</v>
      </c>
      <c r="N800" s="39">
        <v>11</v>
      </c>
      <c r="O800" s="39">
        <v>29</v>
      </c>
      <c r="P800" s="39">
        <v>15</v>
      </c>
      <c r="Q800" s="39">
        <v>19</v>
      </c>
      <c r="R800" s="39">
        <v>10</v>
      </c>
      <c r="S800" s="39">
        <v>973</v>
      </c>
      <c r="T800" s="39">
        <v>1</v>
      </c>
      <c r="U800" s="39" t="s">
        <v>1</v>
      </c>
      <c r="V800" s="39" t="s">
        <v>2</v>
      </c>
    </row>
    <row r="801" spans="1:1024">
      <c r="C801" s="49">
        <f t="shared" si="63"/>
        <v>1620</v>
      </c>
      <c r="D801" s="38" t="s">
        <v>356</v>
      </c>
      <c r="E801" s="51">
        <f t="shared" si="62"/>
        <v>10</v>
      </c>
      <c r="F801" s="39">
        <f t="shared" si="60"/>
        <v>55151</v>
      </c>
      <c r="G801" s="39" t="str">
        <f t="shared" si="61"/>
        <v>20171129</v>
      </c>
      <c r="H801" s="39">
        <v>2</v>
      </c>
      <c r="L801" s="39" t="s">
        <v>23</v>
      </c>
      <c r="M801" s="39">
        <v>2017</v>
      </c>
      <c r="N801" s="39">
        <v>11</v>
      </c>
      <c r="O801" s="39">
        <v>29</v>
      </c>
      <c r="P801" s="39">
        <v>15</v>
      </c>
      <c r="Q801" s="39">
        <v>19</v>
      </c>
      <c r="R801" s="39">
        <v>11</v>
      </c>
      <c r="S801" s="39">
        <v>295</v>
      </c>
      <c r="T801" s="39">
        <v>1</v>
      </c>
      <c r="U801" s="39" t="s">
        <v>1</v>
      </c>
      <c r="V801" s="39" t="s">
        <v>2</v>
      </c>
    </row>
    <row r="802" spans="1:1024">
      <c r="C802" s="49">
        <f t="shared" si="63"/>
        <v>1620</v>
      </c>
      <c r="D802" s="38" t="s">
        <v>356</v>
      </c>
      <c r="E802" s="51">
        <f t="shared" si="62"/>
        <v>20</v>
      </c>
      <c r="F802" s="39">
        <f t="shared" si="60"/>
        <v>55151</v>
      </c>
      <c r="G802" s="39" t="str">
        <f t="shared" si="61"/>
        <v>20171129</v>
      </c>
      <c r="H802" s="39">
        <v>3</v>
      </c>
      <c r="L802" s="39" t="s">
        <v>23</v>
      </c>
      <c r="M802" s="39">
        <v>2017</v>
      </c>
      <c r="N802" s="39">
        <v>11</v>
      </c>
      <c r="O802" s="39">
        <v>29</v>
      </c>
      <c r="P802" s="39">
        <v>15</v>
      </c>
      <c r="Q802" s="39">
        <v>19</v>
      </c>
      <c r="R802" s="39">
        <v>11</v>
      </c>
      <c r="S802" s="39">
        <v>341</v>
      </c>
      <c r="T802" s="39">
        <v>1</v>
      </c>
      <c r="U802" s="39" t="s">
        <v>1</v>
      </c>
      <c r="V802" s="39" t="s">
        <v>2</v>
      </c>
    </row>
    <row r="803" spans="1:1024">
      <c r="C803" s="49">
        <f t="shared" si="63"/>
        <v>1620</v>
      </c>
      <c r="D803" s="38" t="s">
        <v>356</v>
      </c>
      <c r="E803" s="51">
        <f t="shared" si="62"/>
        <v>30</v>
      </c>
      <c r="F803" s="39">
        <f t="shared" si="60"/>
        <v>55151</v>
      </c>
      <c r="G803" s="39" t="str">
        <f t="shared" si="61"/>
        <v>20171129</v>
      </c>
      <c r="H803" s="39">
        <v>2</v>
      </c>
      <c r="L803" s="39" t="s">
        <v>23</v>
      </c>
      <c r="M803" s="39">
        <v>2017</v>
      </c>
      <c r="N803" s="39">
        <v>11</v>
      </c>
      <c r="O803" s="39">
        <v>29</v>
      </c>
      <c r="P803" s="39">
        <v>15</v>
      </c>
      <c r="Q803" s="39">
        <v>19</v>
      </c>
      <c r="R803" s="39">
        <v>11</v>
      </c>
      <c r="S803" s="39">
        <v>398</v>
      </c>
      <c r="T803" s="39">
        <v>1</v>
      </c>
      <c r="U803" s="39" t="s">
        <v>1</v>
      </c>
      <c r="V803" s="39" t="s">
        <v>2</v>
      </c>
    </row>
    <row r="804" spans="1:1024">
      <c r="C804" s="49">
        <f t="shared" si="63"/>
        <v>1630</v>
      </c>
      <c r="D804" s="80" t="s">
        <v>357</v>
      </c>
      <c r="E804" s="51">
        <f t="shared" si="62"/>
        <v>10</v>
      </c>
      <c r="F804" s="53">
        <f t="shared" si="60"/>
        <v>55241</v>
      </c>
      <c r="G804" s="53" t="str">
        <f t="shared" si="61"/>
        <v>20171129</v>
      </c>
      <c r="H804" s="53">
        <v>278</v>
      </c>
      <c r="I804" s="53"/>
      <c r="J804" s="53"/>
      <c r="K804" s="53"/>
      <c r="L804" s="53" t="s">
        <v>0</v>
      </c>
      <c r="M804" s="53">
        <v>2017</v>
      </c>
      <c r="N804" s="53">
        <v>11</v>
      </c>
      <c r="O804" s="53">
        <v>29</v>
      </c>
      <c r="P804" s="53">
        <v>15</v>
      </c>
      <c r="Q804" s="53">
        <v>20</v>
      </c>
      <c r="R804" s="53">
        <v>41</v>
      </c>
      <c r="S804" s="53">
        <v>772</v>
      </c>
      <c r="T804" s="53">
        <v>1</v>
      </c>
      <c r="U804" s="110" t="s">
        <v>29</v>
      </c>
      <c r="V804" s="53" t="s">
        <v>2</v>
      </c>
      <c r="W804" s="53"/>
      <c r="X804" s="94" t="s">
        <v>48</v>
      </c>
    </row>
    <row r="805" spans="1:1024">
      <c r="C805" s="49">
        <f t="shared" si="63"/>
        <v>1630</v>
      </c>
      <c r="D805" s="38" t="s">
        <v>357</v>
      </c>
      <c r="E805" s="51">
        <f t="shared" si="62"/>
        <v>20</v>
      </c>
      <c r="F805" s="39">
        <f t="shared" si="60"/>
        <v>55241</v>
      </c>
      <c r="G805" s="39" t="str">
        <f t="shared" si="61"/>
        <v>20171129</v>
      </c>
      <c r="H805" s="39">
        <v>124</v>
      </c>
      <c r="L805" s="39" t="s">
        <v>17</v>
      </c>
      <c r="M805" s="39">
        <v>2017</v>
      </c>
      <c r="N805" s="39">
        <v>11</v>
      </c>
      <c r="O805" s="39">
        <v>29</v>
      </c>
      <c r="P805" s="39">
        <v>15</v>
      </c>
      <c r="Q805" s="39">
        <v>20</v>
      </c>
      <c r="R805" s="39">
        <v>41</v>
      </c>
      <c r="S805" s="39">
        <v>809</v>
      </c>
      <c r="T805" s="39">
        <v>2</v>
      </c>
      <c r="U805" s="39" t="s">
        <v>1</v>
      </c>
      <c r="V805" s="39" t="s">
        <v>2</v>
      </c>
      <c r="X805" s="40" t="s">
        <v>40</v>
      </c>
    </row>
    <row r="806" spans="1:1024">
      <c r="C806" s="49">
        <f t="shared" si="63"/>
        <v>1630</v>
      </c>
      <c r="D806" s="38" t="s">
        <v>357</v>
      </c>
      <c r="E806" s="51">
        <f t="shared" si="62"/>
        <v>20</v>
      </c>
      <c r="F806" s="39">
        <f t="shared" si="60"/>
        <v>55241</v>
      </c>
      <c r="G806" s="39" t="str">
        <f t="shared" si="61"/>
        <v>20171129</v>
      </c>
      <c r="H806" s="39">
        <v>0</v>
      </c>
      <c r="L806" s="79" t="s">
        <v>21</v>
      </c>
      <c r="M806" s="39">
        <v>2017</v>
      </c>
      <c r="N806" s="39">
        <v>11</v>
      </c>
      <c r="O806" s="39">
        <v>29</v>
      </c>
      <c r="P806" s="39">
        <v>15</v>
      </c>
      <c r="Q806" s="39">
        <v>20</v>
      </c>
      <c r="R806" s="39">
        <v>41</v>
      </c>
      <c r="S806" s="39">
        <v>905</v>
      </c>
      <c r="T806" s="39">
        <v>2</v>
      </c>
      <c r="U806" s="39" t="s">
        <v>1</v>
      </c>
      <c r="V806" s="39" t="s">
        <v>2</v>
      </c>
    </row>
    <row r="807" spans="1:1024">
      <c r="C807" s="49">
        <f t="shared" si="63"/>
        <v>1640</v>
      </c>
      <c r="D807" s="38" t="s">
        <v>357</v>
      </c>
      <c r="E807" s="51">
        <f t="shared" si="62"/>
        <v>10</v>
      </c>
      <c r="F807" s="39">
        <f t="shared" si="60"/>
        <v>55242</v>
      </c>
      <c r="G807" s="39" t="str">
        <f t="shared" si="61"/>
        <v>20171129</v>
      </c>
      <c r="H807" s="39">
        <v>0</v>
      </c>
      <c r="L807" s="39" t="s">
        <v>4</v>
      </c>
      <c r="M807" s="39">
        <v>2017</v>
      </c>
      <c r="N807" s="39">
        <v>11</v>
      </c>
      <c r="O807" s="39">
        <v>29</v>
      </c>
      <c r="P807" s="39">
        <v>15</v>
      </c>
      <c r="Q807" s="39">
        <v>20</v>
      </c>
      <c r="R807" s="39">
        <v>42</v>
      </c>
      <c r="S807" s="39">
        <v>23</v>
      </c>
      <c r="T807" s="39">
        <v>1</v>
      </c>
      <c r="U807" s="39" t="s">
        <v>1</v>
      </c>
      <c r="V807" s="39" t="s">
        <v>2</v>
      </c>
    </row>
    <row r="808" spans="1:1024">
      <c r="C808" s="49">
        <f t="shared" si="63"/>
        <v>1640</v>
      </c>
      <c r="D808" s="38" t="s">
        <v>357</v>
      </c>
      <c r="E808" s="51">
        <f t="shared" si="62"/>
        <v>10</v>
      </c>
      <c r="F808" s="39">
        <f t="shared" si="60"/>
        <v>55242</v>
      </c>
      <c r="G808" s="39" t="str">
        <f t="shared" si="61"/>
        <v>20171129</v>
      </c>
      <c r="H808" s="39">
        <v>0</v>
      </c>
      <c r="L808" s="39" t="s">
        <v>4</v>
      </c>
      <c r="M808" s="39">
        <v>2017</v>
      </c>
      <c r="N808" s="39">
        <v>11</v>
      </c>
      <c r="O808" s="39">
        <v>29</v>
      </c>
      <c r="P808" s="39">
        <v>15</v>
      </c>
      <c r="Q808" s="39">
        <v>20</v>
      </c>
      <c r="R808" s="39">
        <v>42</v>
      </c>
      <c r="S808" s="39">
        <v>38</v>
      </c>
      <c r="T808" s="39">
        <v>1</v>
      </c>
      <c r="U808" s="39" t="s">
        <v>1</v>
      </c>
      <c r="V808" s="39" t="s">
        <v>2</v>
      </c>
    </row>
    <row r="809" spans="1:1024">
      <c r="C809" s="49">
        <f t="shared" si="63"/>
        <v>1640</v>
      </c>
      <c r="D809" s="38" t="s">
        <v>357</v>
      </c>
      <c r="E809" s="51">
        <f t="shared" si="62"/>
        <v>20</v>
      </c>
      <c r="F809" s="39">
        <f t="shared" si="60"/>
        <v>55242</v>
      </c>
      <c r="G809" s="39" t="str">
        <f t="shared" si="61"/>
        <v>20171129</v>
      </c>
      <c r="H809" s="39">
        <v>6</v>
      </c>
      <c r="L809" s="39" t="s">
        <v>0</v>
      </c>
      <c r="M809" s="39">
        <v>2017</v>
      </c>
      <c r="N809" s="39">
        <v>11</v>
      </c>
      <c r="O809" s="39">
        <v>29</v>
      </c>
      <c r="P809" s="39">
        <v>15</v>
      </c>
      <c r="Q809" s="39">
        <v>20</v>
      </c>
      <c r="R809" s="39">
        <v>42</v>
      </c>
      <c r="S809" s="39">
        <v>203</v>
      </c>
      <c r="T809" s="39">
        <v>1</v>
      </c>
      <c r="U809" s="39" t="s">
        <v>1</v>
      </c>
      <c r="V809" s="39" t="s">
        <v>2</v>
      </c>
    </row>
    <row r="810" spans="1:1024">
      <c r="C810" s="49">
        <f t="shared" si="63"/>
        <v>1640</v>
      </c>
      <c r="D810" s="38" t="s">
        <v>357</v>
      </c>
      <c r="E810" s="51">
        <f t="shared" si="62"/>
        <v>30</v>
      </c>
      <c r="F810" s="39">
        <f t="shared" si="60"/>
        <v>55242</v>
      </c>
      <c r="G810" s="39" t="str">
        <f t="shared" si="61"/>
        <v>20171129</v>
      </c>
      <c r="H810" s="39">
        <v>84</v>
      </c>
      <c r="L810" s="39" t="s">
        <v>0</v>
      </c>
      <c r="M810" s="39">
        <v>2017</v>
      </c>
      <c r="N810" s="39">
        <v>11</v>
      </c>
      <c r="O810" s="39">
        <v>29</v>
      </c>
      <c r="P810" s="39">
        <v>15</v>
      </c>
      <c r="Q810" s="39">
        <v>20</v>
      </c>
      <c r="R810" s="39">
        <v>42</v>
      </c>
      <c r="S810" s="39">
        <v>261</v>
      </c>
      <c r="T810" s="39">
        <v>1</v>
      </c>
      <c r="U810" s="39" t="s">
        <v>1</v>
      </c>
      <c r="V810" s="39" t="s">
        <v>2</v>
      </c>
    </row>
    <row r="811" spans="1:1024">
      <c r="C811" s="49">
        <f t="shared" si="63"/>
        <v>1640</v>
      </c>
      <c r="D811" s="38" t="s">
        <v>357</v>
      </c>
      <c r="E811" s="51">
        <f t="shared" si="62"/>
        <v>30</v>
      </c>
      <c r="F811" s="39">
        <f t="shared" si="60"/>
        <v>55242</v>
      </c>
      <c r="G811" s="39" t="str">
        <f t="shared" si="61"/>
        <v>20171129</v>
      </c>
      <c r="H811" s="39">
        <v>0</v>
      </c>
      <c r="L811" s="39" t="s">
        <v>4</v>
      </c>
      <c r="M811" s="39">
        <v>2017</v>
      </c>
      <c r="N811" s="39">
        <v>11</v>
      </c>
      <c r="O811" s="39">
        <v>29</v>
      </c>
      <c r="P811" s="39">
        <v>15</v>
      </c>
      <c r="Q811" s="39">
        <v>20</v>
      </c>
      <c r="R811" s="39">
        <v>42</v>
      </c>
      <c r="S811" s="39">
        <v>265</v>
      </c>
      <c r="T811" s="39">
        <v>1</v>
      </c>
      <c r="U811" s="39" t="s">
        <v>1</v>
      </c>
      <c r="V811" s="39" t="s">
        <v>2</v>
      </c>
    </row>
    <row r="812" spans="1:1024">
      <c r="C812" s="49">
        <f t="shared" si="63"/>
        <v>1640</v>
      </c>
      <c r="D812" s="38" t="s">
        <v>357</v>
      </c>
      <c r="E812" s="51">
        <f t="shared" si="62"/>
        <v>30</v>
      </c>
      <c r="F812" s="39">
        <f t="shared" si="60"/>
        <v>55242</v>
      </c>
      <c r="G812" s="39" t="str">
        <f t="shared" si="61"/>
        <v>20171129</v>
      </c>
      <c r="H812" s="39">
        <v>0</v>
      </c>
      <c r="L812" s="39" t="s">
        <v>4</v>
      </c>
      <c r="M812" s="39">
        <v>2017</v>
      </c>
      <c r="N812" s="39">
        <v>11</v>
      </c>
      <c r="O812" s="39">
        <v>29</v>
      </c>
      <c r="P812" s="39">
        <v>15</v>
      </c>
      <c r="Q812" s="39">
        <v>20</v>
      </c>
      <c r="R812" s="39">
        <v>42</v>
      </c>
      <c r="S812" s="39">
        <v>340</v>
      </c>
      <c r="T812" s="39">
        <v>1</v>
      </c>
      <c r="U812" s="39" t="s">
        <v>1</v>
      </c>
      <c r="V812" s="39" t="s">
        <v>2</v>
      </c>
    </row>
    <row r="813" spans="1:1024">
      <c r="C813" s="49">
        <f t="shared" si="63"/>
        <v>1640</v>
      </c>
      <c r="D813" s="38" t="s">
        <v>357</v>
      </c>
      <c r="E813" s="51">
        <f t="shared" si="62"/>
        <v>40</v>
      </c>
      <c r="F813" s="39">
        <f t="shared" si="60"/>
        <v>55242</v>
      </c>
      <c r="G813" s="39" t="str">
        <f t="shared" si="61"/>
        <v>20171129</v>
      </c>
      <c r="H813" s="39">
        <v>9</v>
      </c>
      <c r="L813" s="39" t="s">
        <v>0</v>
      </c>
      <c r="M813" s="39">
        <v>2017</v>
      </c>
      <c r="N813" s="39">
        <v>11</v>
      </c>
      <c r="O813" s="39">
        <v>29</v>
      </c>
      <c r="P813" s="39">
        <v>15</v>
      </c>
      <c r="Q813" s="39">
        <v>20</v>
      </c>
      <c r="R813" s="39">
        <v>42</v>
      </c>
      <c r="S813" s="39">
        <v>398</v>
      </c>
      <c r="T813" s="39">
        <v>1</v>
      </c>
      <c r="U813" s="39" t="s">
        <v>1</v>
      </c>
      <c r="V813" s="39" t="s">
        <v>2</v>
      </c>
    </row>
    <row r="814" spans="1:1024">
      <c r="A814" s="69"/>
      <c r="B814" s="69"/>
      <c r="C814" s="49">
        <f t="shared" si="63"/>
        <v>1650</v>
      </c>
      <c r="D814" s="111" t="s">
        <v>358</v>
      </c>
      <c r="E814" s="51">
        <f t="shared" si="62"/>
        <v>10</v>
      </c>
      <c r="F814" s="112">
        <f t="shared" si="60"/>
        <v>55299</v>
      </c>
      <c r="G814" s="112" t="str">
        <f t="shared" si="61"/>
        <v>20171129</v>
      </c>
      <c r="H814" s="112">
        <v>0</v>
      </c>
      <c r="I814" s="112"/>
      <c r="J814" s="112"/>
      <c r="K814" s="112"/>
      <c r="L814" s="112" t="s">
        <v>82</v>
      </c>
      <c r="M814" s="112">
        <v>2017</v>
      </c>
      <c r="N814" s="112">
        <v>11</v>
      </c>
      <c r="O814" s="112">
        <v>29</v>
      </c>
      <c r="P814" s="112">
        <v>15</v>
      </c>
      <c r="Q814" s="112">
        <v>21</v>
      </c>
      <c r="R814" s="112">
        <v>39</v>
      </c>
      <c r="S814" s="112">
        <v>943</v>
      </c>
      <c r="T814" s="112">
        <v>1</v>
      </c>
      <c r="U814" s="71" t="s">
        <v>62</v>
      </c>
      <c r="V814" s="112" t="s">
        <v>3</v>
      </c>
      <c r="W814" s="112"/>
      <c r="X814" s="113" t="s">
        <v>359</v>
      </c>
      <c r="Y814" s="114"/>
      <c r="Z814" s="114"/>
      <c r="AA814" s="114"/>
      <c r="WK814" s="72"/>
      <c r="WL814" s="72"/>
      <c r="WM814" s="72"/>
      <c r="WN814" s="72"/>
      <c r="WO814" s="72"/>
      <c r="WP814" s="72"/>
      <c r="WQ814" s="72"/>
      <c r="WR814" s="72"/>
      <c r="WS814" s="72"/>
      <c r="WT814" s="72"/>
      <c r="WU814" s="72"/>
      <c r="WV814" s="72"/>
      <c r="WW814" s="72"/>
      <c r="WX814" s="72"/>
      <c r="WY814" s="72"/>
      <c r="WZ814" s="72"/>
      <c r="XA814" s="72"/>
      <c r="XB814" s="72"/>
      <c r="XC814" s="72"/>
      <c r="XD814" s="72"/>
      <c r="XE814" s="72"/>
      <c r="XF814" s="72"/>
      <c r="XG814" s="72"/>
      <c r="XH814" s="72"/>
      <c r="XI814" s="72"/>
      <c r="XJ814" s="72"/>
      <c r="XK814" s="72"/>
      <c r="XL814" s="72"/>
      <c r="XM814" s="72"/>
      <c r="XN814" s="72"/>
      <c r="XO814" s="72"/>
      <c r="XP814" s="72"/>
      <c r="XQ814" s="72"/>
      <c r="XR814" s="72"/>
      <c r="XS814" s="72"/>
      <c r="XT814" s="72"/>
      <c r="XU814" s="72"/>
      <c r="XV814" s="72"/>
      <c r="XW814" s="72"/>
      <c r="XX814" s="72"/>
      <c r="XY814" s="72"/>
      <c r="XZ814" s="72"/>
      <c r="YA814" s="72"/>
      <c r="YB814" s="72"/>
      <c r="YC814" s="72"/>
      <c r="YD814" s="72"/>
      <c r="YE814" s="72"/>
      <c r="YF814" s="72"/>
      <c r="YG814" s="72"/>
      <c r="YH814" s="72"/>
      <c r="YI814" s="72"/>
      <c r="YJ814" s="72"/>
      <c r="YK814" s="72"/>
      <c r="YL814" s="72"/>
      <c r="YM814" s="72"/>
      <c r="YN814" s="72"/>
      <c r="YO814" s="72"/>
      <c r="YP814" s="72"/>
      <c r="YQ814" s="72"/>
      <c r="YR814" s="72"/>
      <c r="YS814" s="72"/>
      <c r="YT814" s="72"/>
      <c r="YU814" s="72"/>
      <c r="YV814" s="72"/>
      <c r="YW814" s="72"/>
      <c r="YX814" s="72"/>
      <c r="YY814" s="72"/>
      <c r="YZ814" s="72"/>
      <c r="ZA814" s="72"/>
      <c r="ZB814" s="72"/>
      <c r="ZC814" s="72"/>
      <c r="ZD814" s="72"/>
      <c r="ZE814" s="72"/>
      <c r="ZF814" s="72"/>
      <c r="ZG814" s="72"/>
      <c r="ZH814" s="72"/>
      <c r="ZI814" s="72"/>
      <c r="ZJ814" s="72"/>
      <c r="ZK814" s="72"/>
      <c r="ZL814" s="72"/>
      <c r="ZM814" s="72"/>
      <c r="ZN814" s="72"/>
      <c r="ZO814" s="72"/>
      <c r="ZP814" s="72"/>
      <c r="ZQ814" s="72"/>
      <c r="ZR814" s="72"/>
      <c r="ZS814" s="72"/>
      <c r="ZT814" s="72"/>
      <c r="ZU814" s="72"/>
      <c r="ZV814" s="72"/>
      <c r="ZW814" s="72"/>
      <c r="ZX814" s="72"/>
      <c r="ZY814" s="72"/>
      <c r="ZZ814" s="72"/>
      <c r="AAA814" s="72"/>
      <c r="AAB814" s="72"/>
      <c r="AAC814" s="72"/>
      <c r="AAD814" s="72"/>
      <c r="AAE814" s="72"/>
      <c r="AAF814" s="72"/>
      <c r="AAG814" s="72"/>
      <c r="AAH814" s="72"/>
      <c r="AAI814" s="72"/>
      <c r="AAJ814" s="72"/>
      <c r="AAK814" s="72"/>
      <c r="AAL814" s="72"/>
      <c r="AAM814" s="72"/>
      <c r="AAN814" s="72"/>
      <c r="AAO814" s="72"/>
      <c r="AAP814" s="72"/>
      <c r="AAQ814" s="72"/>
      <c r="AAR814" s="72"/>
      <c r="AAS814" s="72"/>
      <c r="AAT814" s="72"/>
      <c r="AAU814" s="72"/>
      <c r="AAV814" s="72"/>
      <c r="AAW814" s="72"/>
      <c r="AAX814" s="72"/>
      <c r="AAY814" s="72"/>
      <c r="AAZ814" s="72"/>
      <c r="ABA814" s="72"/>
      <c r="ABB814" s="72"/>
      <c r="ABC814" s="72"/>
      <c r="ABD814" s="72"/>
      <c r="ABE814" s="72"/>
      <c r="ABF814" s="72"/>
      <c r="ABG814" s="72"/>
      <c r="ABH814" s="72"/>
      <c r="ABI814" s="72"/>
      <c r="ABJ814" s="72"/>
      <c r="ABK814" s="72"/>
      <c r="ABL814" s="72"/>
      <c r="ABM814" s="72"/>
      <c r="ABN814" s="72"/>
      <c r="ABO814" s="72"/>
      <c r="ABP814" s="72"/>
      <c r="ABQ814" s="72"/>
      <c r="ABR814" s="72"/>
      <c r="ABS814" s="72"/>
      <c r="ABT814" s="72"/>
      <c r="ABU814" s="72"/>
      <c r="ABV814" s="72"/>
      <c r="ABW814" s="72"/>
      <c r="ABX814" s="72"/>
      <c r="ABY814" s="72"/>
      <c r="ABZ814" s="72"/>
      <c r="ACA814" s="72"/>
      <c r="ACB814" s="72"/>
      <c r="ACC814" s="72"/>
      <c r="ACD814" s="72"/>
      <c r="ACE814" s="72"/>
      <c r="ACF814" s="72"/>
      <c r="ACG814" s="72"/>
      <c r="ACH814" s="72"/>
      <c r="ACI814" s="72"/>
      <c r="ACJ814" s="72"/>
      <c r="ACK814" s="72"/>
      <c r="ACL814" s="72"/>
      <c r="ACM814" s="72"/>
      <c r="ACN814" s="72"/>
      <c r="ACO814" s="72"/>
      <c r="ACP814" s="72"/>
      <c r="ACQ814" s="72"/>
      <c r="ACR814" s="72"/>
      <c r="ACS814" s="72"/>
      <c r="ACT814" s="72"/>
      <c r="ACU814" s="72"/>
      <c r="ACV814" s="72"/>
      <c r="ACW814" s="72"/>
      <c r="ACX814" s="72"/>
      <c r="ACY814" s="72"/>
      <c r="ACZ814" s="72"/>
      <c r="ADA814" s="72"/>
      <c r="ADB814" s="72"/>
      <c r="ADC814" s="72"/>
      <c r="ADD814" s="72"/>
      <c r="ADE814" s="72"/>
      <c r="ADF814" s="72"/>
      <c r="ADG814" s="72"/>
      <c r="ADH814" s="72"/>
      <c r="ADI814" s="72"/>
      <c r="ADJ814" s="72"/>
      <c r="ADK814" s="72"/>
      <c r="ADL814" s="72"/>
      <c r="ADM814" s="72"/>
      <c r="ADN814" s="72"/>
      <c r="ADO814" s="72"/>
      <c r="ADP814" s="72"/>
      <c r="ADQ814" s="72"/>
      <c r="ADR814" s="72"/>
      <c r="ADS814" s="72"/>
      <c r="ADT814" s="72"/>
      <c r="ADU814" s="72"/>
      <c r="ADV814" s="72"/>
      <c r="ADW814" s="72"/>
      <c r="ADX814" s="72"/>
      <c r="ADY814" s="72"/>
      <c r="ADZ814" s="72"/>
      <c r="AEA814" s="72"/>
      <c r="AEB814" s="72"/>
      <c r="AEC814" s="72"/>
      <c r="AED814" s="72"/>
      <c r="AEE814" s="72"/>
      <c r="AEF814" s="72"/>
      <c r="AEG814" s="72"/>
      <c r="AEH814" s="72"/>
      <c r="AEI814" s="72"/>
      <c r="AEJ814" s="72"/>
      <c r="AEK814" s="72"/>
      <c r="AEL814" s="72"/>
      <c r="AEM814" s="72"/>
      <c r="AEN814" s="72"/>
      <c r="AEO814" s="72"/>
      <c r="AEP814" s="72"/>
      <c r="AEQ814" s="72"/>
      <c r="AER814" s="72"/>
      <c r="AES814" s="72"/>
      <c r="AET814" s="72"/>
      <c r="AEU814" s="72"/>
      <c r="AEV814" s="72"/>
      <c r="AEW814" s="72"/>
      <c r="AEX814" s="72"/>
      <c r="AEY814" s="72"/>
      <c r="AEZ814" s="72"/>
      <c r="AFA814" s="72"/>
      <c r="AFB814" s="72"/>
      <c r="AFC814" s="72"/>
      <c r="AFD814" s="72"/>
      <c r="AFE814" s="72"/>
      <c r="AFF814" s="72"/>
      <c r="AFG814" s="72"/>
      <c r="AFH814" s="72"/>
      <c r="AFI814" s="72"/>
      <c r="AFJ814" s="72"/>
      <c r="AFK814" s="72"/>
      <c r="AFL814" s="72"/>
      <c r="AFM814" s="72"/>
      <c r="AFN814" s="72"/>
      <c r="AFO814" s="72"/>
      <c r="AFP814" s="72"/>
      <c r="AFQ814" s="72"/>
      <c r="AFR814" s="72"/>
      <c r="AFS814" s="72"/>
      <c r="AFT814" s="72"/>
      <c r="AFU814" s="72"/>
      <c r="AFV814" s="72"/>
      <c r="AFW814" s="72"/>
      <c r="AFX814" s="72"/>
      <c r="AFY814" s="72"/>
      <c r="AFZ814" s="72"/>
      <c r="AGA814" s="72"/>
      <c r="AGB814" s="72"/>
      <c r="AGC814" s="72"/>
      <c r="AGD814" s="72"/>
      <c r="AGE814" s="72"/>
      <c r="AGF814" s="72"/>
      <c r="AGG814" s="72"/>
      <c r="AGH814" s="72"/>
      <c r="AGI814" s="72"/>
      <c r="AGJ814" s="72"/>
      <c r="AGK814" s="72"/>
      <c r="AGL814" s="72"/>
      <c r="AGM814" s="72"/>
      <c r="AGN814" s="72"/>
      <c r="AGO814" s="72"/>
      <c r="AGP814" s="72"/>
      <c r="AGQ814" s="72"/>
      <c r="AGR814" s="72"/>
      <c r="AGS814" s="72"/>
      <c r="AGT814" s="72"/>
      <c r="AGU814" s="72"/>
      <c r="AGV814" s="72"/>
      <c r="AGW814" s="72"/>
      <c r="AGX814" s="72"/>
      <c r="AGY814" s="72"/>
      <c r="AGZ814" s="72"/>
      <c r="AHA814" s="72"/>
      <c r="AHB814" s="72"/>
      <c r="AHC814" s="72"/>
      <c r="AHD814" s="72"/>
      <c r="AHE814" s="72"/>
      <c r="AHF814" s="72"/>
      <c r="AHG814" s="72"/>
      <c r="AHH814" s="72"/>
      <c r="AHI814" s="72"/>
      <c r="AHJ814" s="72"/>
      <c r="AHK814" s="72"/>
      <c r="AHL814" s="72"/>
      <c r="AHM814" s="72"/>
      <c r="AHN814" s="72"/>
      <c r="AHO814" s="72"/>
      <c r="AHP814" s="72"/>
      <c r="AHQ814" s="72"/>
      <c r="AHR814" s="72"/>
      <c r="AHS814" s="72"/>
      <c r="AHT814" s="72"/>
      <c r="AHU814" s="72"/>
      <c r="AHV814" s="72"/>
      <c r="AHW814" s="72"/>
      <c r="AHX814" s="72"/>
      <c r="AHY814" s="72"/>
      <c r="AHZ814" s="72"/>
      <c r="AIA814" s="72"/>
      <c r="AIB814" s="72"/>
      <c r="AIC814" s="72"/>
      <c r="AID814" s="72"/>
      <c r="AIE814" s="72"/>
      <c r="AIF814" s="72"/>
      <c r="AIG814" s="72"/>
      <c r="AIH814" s="72"/>
      <c r="AII814" s="72"/>
      <c r="AIJ814" s="72"/>
      <c r="AIK814" s="72"/>
      <c r="AIL814" s="72"/>
      <c r="AIM814" s="72"/>
      <c r="AIN814" s="72"/>
      <c r="AIO814" s="72"/>
      <c r="AIP814" s="72"/>
      <c r="AIQ814" s="72"/>
      <c r="AIR814" s="72"/>
      <c r="AIS814" s="72"/>
      <c r="AIT814" s="72"/>
      <c r="AIU814" s="72"/>
      <c r="AIV814" s="72"/>
      <c r="AIW814" s="72"/>
      <c r="AIX814" s="72"/>
      <c r="AIY814" s="72"/>
      <c r="AIZ814" s="72"/>
      <c r="AJA814" s="72"/>
      <c r="AJB814" s="72"/>
      <c r="AJC814" s="72"/>
      <c r="AJD814" s="72"/>
      <c r="AJE814" s="72"/>
      <c r="AJF814" s="72"/>
      <c r="AJG814" s="72"/>
      <c r="AJH814" s="72"/>
      <c r="AJI814" s="72"/>
      <c r="AJJ814" s="72"/>
      <c r="AJK814" s="72"/>
      <c r="AJL814" s="72"/>
      <c r="AJM814" s="72"/>
      <c r="AJN814" s="72"/>
      <c r="AJO814" s="72"/>
      <c r="AJP814" s="72"/>
      <c r="AJQ814" s="72"/>
      <c r="AJR814" s="72"/>
      <c r="AJS814" s="72"/>
      <c r="AJT814" s="72"/>
      <c r="AJU814" s="72"/>
      <c r="AJV814" s="72"/>
      <c r="AJW814" s="72"/>
      <c r="AJX814" s="72"/>
      <c r="AJY814" s="72"/>
      <c r="AJZ814" s="72"/>
      <c r="AKA814" s="72"/>
      <c r="AKB814" s="72"/>
      <c r="AKC814" s="72"/>
      <c r="AKD814" s="72"/>
      <c r="AKE814" s="72"/>
      <c r="AKF814" s="72"/>
      <c r="AKG814" s="72"/>
      <c r="AKH814" s="72"/>
      <c r="AKI814" s="72"/>
      <c r="AKJ814" s="72"/>
      <c r="AKK814" s="72"/>
      <c r="AKL814" s="72"/>
      <c r="AKM814" s="72"/>
      <c r="AKN814" s="72"/>
      <c r="AKO814" s="72"/>
      <c r="AKP814" s="72"/>
      <c r="AKQ814" s="72"/>
      <c r="AKR814" s="72"/>
      <c r="AKS814" s="72"/>
      <c r="AKT814" s="72"/>
      <c r="AKU814" s="72"/>
      <c r="AKV814" s="72"/>
      <c r="AKW814" s="72"/>
      <c r="AKX814" s="72"/>
      <c r="AKY814" s="72"/>
      <c r="AKZ814" s="72"/>
      <c r="ALA814" s="72"/>
      <c r="ALB814" s="72"/>
      <c r="ALC814" s="72"/>
      <c r="ALD814" s="72"/>
      <c r="ALE814" s="72"/>
      <c r="ALF814" s="72"/>
      <c r="ALG814" s="72"/>
      <c r="ALH814" s="72"/>
      <c r="ALI814" s="72"/>
      <c r="ALJ814" s="72"/>
      <c r="ALK814" s="72"/>
      <c r="ALL814" s="72"/>
      <c r="ALM814" s="72"/>
      <c r="ALN814" s="72"/>
      <c r="ALO814" s="72"/>
      <c r="ALP814" s="72"/>
      <c r="ALQ814" s="72"/>
      <c r="ALR814" s="72"/>
      <c r="ALS814" s="72"/>
      <c r="ALT814" s="72"/>
      <c r="ALU814" s="72"/>
      <c r="ALV814" s="72"/>
      <c r="ALW814" s="72"/>
      <c r="ALX814" s="72"/>
      <c r="ALY814" s="72"/>
      <c r="ALZ814" s="72"/>
      <c r="AMA814" s="72"/>
      <c r="AMB814" s="72"/>
      <c r="AMC814" s="72"/>
      <c r="AMD814" s="72"/>
      <c r="AME814" s="72"/>
      <c r="AMF814" s="72"/>
      <c r="AMG814" s="72"/>
      <c r="AMH814" s="72"/>
      <c r="AMI814" s="72"/>
      <c r="AMJ814" s="72"/>
    </row>
    <row r="815" spans="1:1024">
      <c r="C815" s="49">
        <f t="shared" si="63"/>
        <v>1660</v>
      </c>
      <c r="D815" s="38" t="s">
        <v>358</v>
      </c>
      <c r="E815" s="51">
        <f t="shared" si="62"/>
        <v>10</v>
      </c>
      <c r="F815" s="39">
        <f t="shared" ref="F815:F878" si="64">R815+(Q815*60)+(P815*3600)</f>
        <v>55300</v>
      </c>
      <c r="G815" s="39" t="str">
        <f t="shared" ref="G815:G878" si="65">CONCATENATE(M815,N815,O815)</f>
        <v>20171129</v>
      </c>
      <c r="H815" s="39">
        <f>491-138</f>
        <v>353</v>
      </c>
      <c r="L815" s="39" t="s">
        <v>232</v>
      </c>
      <c r="M815" s="39">
        <v>2017</v>
      </c>
      <c r="N815" s="39">
        <v>11</v>
      </c>
      <c r="O815" s="39">
        <v>29</v>
      </c>
      <c r="P815" s="39">
        <v>15</v>
      </c>
      <c r="Q815" s="39">
        <v>21</v>
      </c>
      <c r="R815" s="39">
        <v>40</v>
      </c>
      <c r="S815" s="39">
        <v>138</v>
      </c>
      <c r="T815" s="39">
        <v>1</v>
      </c>
      <c r="U815" s="39" t="s">
        <v>1</v>
      </c>
      <c r="V815" s="39" t="s">
        <v>2</v>
      </c>
      <c r="X815" s="40" t="s">
        <v>237</v>
      </c>
    </row>
    <row r="816" spans="1:1024">
      <c r="C816" s="49">
        <f t="shared" si="63"/>
        <v>1660</v>
      </c>
      <c r="D816" s="38" t="s">
        <v>358</v>
      </c>
      <c r="E816" s="51">
        <f t="shared" ref="E816:E879" si="66">IF(C815=C816,IF(AND(L816&lt;&gt;"M",L816&lt;&gt;"m-up"),E815+10,E815),10)</f>
        <v>10</v>
      </c>
      <c r="F816" s="39">
        <f t="shared" si="64"/>
        <v>55300</v>
      </c>
      <c r="G816" s="39" t="str">
        <f t="shared" si="65"/>
        <v>20171129</v>
      </c>
      <c r="H816" s="39">
        <v>0</v>
      </c>
      <c r="L816" s="39" t="s">
        <v>21</v>
      </c>
      <c r="M816" s="39">
        <v>2017</v>
      </c>
      <c r="N816" s="39">
        <v>11</v>
      </c>
      <c r="O816" s="39">
        <v>29</v>
      </c>
      <c r="P816" s="39">
        <v>15</v>
      </c>
      <c r="Q816" s="39">
        <v>21</v>
      </c>
      <c r="R816" s="39">
        <v>40</v>
      </c>
      <c r="S816" s="39">
        <v>197</v>
      </c>
      <c r="T816" s="39">
        <v>1</v>
      </c>
      <c r="U816" s="39" t="s">
        <v>1</v>
      </c>
      <c r="V816" s="39" t="s">
        <v>2</v>
      </c>
    </row>
    <row r="817" spans="1:285">
      <c r="C817" s="49">
        <f t="shared" si="63"/>
        <v>1660</v>
      </c>
      <c r="D817" s="38" t="s">
        <v>358</v>
      </c>
      <c r="E817" s="51">
        <f t="shared" si="66"/>
        <v>10</v>
      </c>
      <c r="F817" s="39">
        <f t="shared" si="64"/>
        <v>55300</v>
      </c>
      <c r="G817" s="39" t="str">
        <f t="shared" si="65"/>
        <v>20171129</v>
      </c>
      <c r="H817" s="39">
        <v>0</v>
      </c>
      <c r="L817" s="39" t="s">
        <v>21</v>
      </c>
      <c r="M817" s="39">
        <v>2017</v>
      </c>
      <c r="N817" s="39">
        <v>11</v>
      </c>
      <c r="O817" s="39">
        <v>29</v>
      </c>
      <c r="P817" s="39">
        <v>15</v>
      </c>
      <c r="Q817" s="39">
        <v>21</v>
      </c>
      <c r="R817" s="39">
        <v>40</v>
      </c>
      <c r="S817" s="39">
        <v>217</v>
      </c>
      <c r="T817" s="39">
        <v>1</v>
      </c>
      <c r="U817" s="39" t="s">
        <v>1</v>
      </c>
      <c r="V817" s="39" t="s">
        <v>2</v>
      </c>
    </row>
    <row r="818" spans="1:285" s="94" customFormat="1">
      <c r="A818" s="115"/>
      <c r="B818" s="115"/>
      <c r="C818" s="49">
        <f t="shared" si="63"/>
        <v>1670</v>
      </c>
      <c r="D818" s="70" t="s">
        <v>360</v>
      </c>
      <c r="E818" s="51">
        <f t="shared" si="66"/>
        <v>10</v>
      </c>
      <c r="F818" s="71">
        <f t="shared" si="64"/>
        <v>55382</v>
      </c>
      <c r="G818" s="71" t="str">
        <f t="shared" si="65"/>
        <v>20171129</v>
      </c>
      <c r="H818" s="71">
        <v>0</v>
      </c>
      <c r="I818" s="71"/>
      <c r="J818" s="71"/>
      <c r="K818" s="71"/>
      <c r="L818" s="71" t="s">
        <v>82</v>
      </c>
      <c r="M818" s="71">
        <v>2017</v>
      </c>
      <c r="N818" s="71">
        <v>11</v>
      </c>
      <c r="O818" s="71">
        <v>29</v>
      </c>
      <c r="P818" s="71">
        <v>15</v>
      </c>
      <c r="Q818" s="71">
        <v>23</v>
      </c>
      <c r="R818" s="71">
        <v>2</v>
      </c>
      <c r="S818" s="71">
        <v>877</v>
      </c>
      <c r="T818" s="71">
        <v>1</v>
      </c>
      <c r="U818" s="71" t="s">
        <v>62</v>
      </c>
      <c r="V818" s="71" t="s">
        <v>2</v>
      </c>
      <c r="W818" s="71"/>
      <c r="X818" s="72" t="s">
        <v>361</v>
      </c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40"/>
      <c r="BB818" s="40"/>
      <c r="BC818" s="40"/>
      <c r="BD818" s="40"/>
      <c r="BE818" s="40"/>
      <c r="BF818" s="40"/>
      <c r="BG818" s="40"/>
      <c r="BH818" s="40"/>
      <c r="BI818" s="40"/>
      <c r="BJ818" s="40"/>
      <c r="BK818" s="40"/>
      <c r="BL818" s="40"/>
      <c r="BM818" s="40"/>
      <c r="BN818" s="40"/>
      <c r="BO818" s="40"/>
      <c r="BP818" s="40"/>
      <c r="BQ818" s="40"/>
      <c r="BR818" s="40"/>
      <c r="BS818" s="40"/>
      <c r="BT818" s="40"/>
      <c r="BU818" s="40"/>
      <c r="BV818" s="40"/>
      <c r="BW818" s="40"/>
      <c r="BX818" s="40"/>
      <c r="BY818" s="40"/>
      <c r="BZ818" s="40"/>
      <c r="CA818" s="40"/>
      <c r="CB818" s="40"/>
      <c r="CC818" s="40"/>
      <c r="CD818" s="40"/>
      <c r="CE818" s="40"/>
      <c r="CF818" s="40"/>
      <c r="CG818" s="40"/>
      <c r="CH818" s="40"/>
      <c r="CI818" s="40"/>
      <c r="CJ818" s="40"/>
      <c r="CK818" s="40"/>
      <c r="CL818" s="40"/>
      <c r="CM818" s="40"/>
      <c r="CN818" s="40"/>
      <c r="CO818" s="40"/>
      <c r="CP818" s="40"/>
      <c r="CQ818" s="40"/>
      <c r="CR818" s="40"/>
      <c r="CS818" s="40"/>
      <c r="CT818" s="40"/>
      <c r="CU818" s="40"/>
      <c r="CV818" s="40"/>
      <c r="CW818" s="40"/>
      <c r="CX818" s="40"/>
      <c r="CY818" s="40"/>
      <c r="CZ818" s="40"/>
      <c r="DA818" s="40"/>
      <c r="DB818" s="40"/>
      <c r="DC818" s="40"/>
      <c r="DD818" s="40"/>
      <c r="DE818" s="40"/>
      <c r="DF818" s="40"/>
      <c r="DG818" s="40"/>
      <c r="DH818" s="40"/>
      <c r="DI818" s="40"/>
      <c r="DJ818" s="40"/>
      <c r="DK818" s="40"/>
      <c r="DL818" s="40"/>
      <c r="DM818" s="40"/>
      <c r="DN818" s="40"/>
      <c r="DO818" s="40"/>
      <c r="DP818" s="40"/>
      <c r="DQ818" s="40"/>
      <c r="DR818" s="40"/>
      <c r="DS818" s="40"/>
      <c r="DT818" s="40"/>
      <c r="DU818" s="40"/>
      <c r="DV818" s="40"/>
      <c r="DW818" s="40"/>
      <c r="DX818" s="40"/>
      <c r="DY818" s="40"/>
      <c r="DZ818" s="40"/>
      <c r="EA818" s="40"/>
      <c r="EB818" s="40"/>
      <c r="EC818" s="40"/>
      <c r="ED818" s="40"/>
      <c r="EE818" s="40"/>
      <c r="EF818" s="40"/>
      <c r="EG818" s="40"/>
      <c r="EH818" s="40"/>
      <c r="EI818" s="40"/>
      <c r="EJ818" s="40"/>
      <c r="EK818" s="40"/>
      <c r="EL818" s="40"/>
      <c r="EM818" s="40"/>
      <c r="EN818" s="40"/>
      <c r="EO818" s="40"/>
      <c r="EP818" s="40"/>
      <c r="EQ818" s="40"/>
      <c r="ER818" s="40"/>
      <c r="ES818" s="40"/>
      <c r="ET818" s="40"/>
      <c r="EU818" s="40"/>
      <c r="EV818" s="40"/>
      <c r="EW818" s="40"/>
      <c r="EX818" s="40"/>
      <c r="EY818" s="40"/>
      <c r="EZ818" s="40"/>
      <c r="FA818" s="40"/>
      <c r="FB818" s="40"/>
      <c r="FC818" s="40"/>
      <c r="FD818" s="40"/>
      <c r="FE818" s="40"/>
      <c r="FF818" s="40"/>
      <c r="FG818" s="40"/>
      <c r="FH818" s="40"/>
      <c r="FI818" s="40"/>
      <c r="FJ818" s="40"/>
      <c r="FK818" s="40"/>
      <c r="FL818" s="40"/>
      <c r="FM818" s="40"/>
      <c r="FN818" s="40"/>
      <c r="FO818" s="40"/>
      <c r="FP818" s="40"/>
      <c r="FQ818" s="40"/>
      <c r="FR818" s="40"/>
      <c r="FS818" s="40"/>
      <c r="FT818" s="40"/>
      <c r="FU818" s="40"/>
      <c r="FV818" s="40"/>
      <c r="FW818" s="40"/>
      <c r="FX818" s="40"/>
      <c r="FY818" s="40"/>
      <c r="FZ818" s="40"/>
      <c r="GA818" s="40"/>
      <c r="GB818" s="40"/>
      <c r="GC818" s="40"/>
      <c r="GD818" s="40"/>
      <c r="GE818" s="40"/>
      <c r="GF818" s="40"/>
      <c r="GG818" s="40"/>
      <c r="GH818" s="40"/>
      <c r="GI818" s="40"/>
      <c r="GJ818" s="40"/>
      <c r="GK818" s="40"/>
      <c r="GL818" s="40"/>
      <c r="GM818" s="40"/>
      <c r="GN818" s="40"/>
      <c r="GO818" s="40"/>
      <c r="GP818" s="40"/>
      <c r="GQ818" s="40"/>
      <c r="GR818" s="40"/>
      <c r="GS818" s="40"/>
      <c r="GT818" s="40"/>
      <c r="GU818" s="40"/>
      <c r="GV818" s="40"/>
      <c r="GW818" s="40"/>
      <c r="GX818" s="40"/>
      <c r="GY818" s="40"/>
      <c r="GZ818" s="40"/>
      <c r="HA818" s="40"/>
      <c r="HB818" s="40"/>
      <c r="HC818" s="40"/>
      <c r="HD818" s="40"/>
      <c r="HE818" s="40"/>
      <c r="HF818" s="40"/>
      <c r="HG818" s="40"/>
      <c r="HH818" s="40"/>
      <c r="HI818" s="40"/>
      <c r="HJ818" s="40"/>
      <c r="HK818" s="40"/>
      <c r="HL818" s="40"/>
      <c r="HM818" s="40"/>
      <c r="HN818" s="40"/>
      <c r="HO818" s="40"/>
      <c r="HP818" s="40"/>
      <c r="HQ818" s="40"/>
      <c r="HR818" s="40"/>
      <c r="HS818" s="40"/>
      <c r="HT818" s="40"/>
      <c r="HU818" s="40"/>
      <c r="HV818" s="40"/>
      <c r="HW818" s="40"/>
      <c r="HX818" s="40"/>
      <c r="HY818" s="40"/>
      <c r="HZ818" s="40"/>
      <c r="IA818" s="40"/>
      <c r="IB818" s="40"/>
      <c r="IC818" s="40"/>
      <c r="ID818" s="40"/>
      <c r="IE818" s="40"/>
      <c r="IF818" s="40"/>
      <c r="IG818" s="40"/>
      <c r="IH818" s="40"/>
      <c r="II818" s="40"/>
      <c r="IJ818" s="40"/>
      <c r="IK818" s="40"/>
      <c r="IL818" s="40"/>
      <c r="IM818" s="40"/>
      <c r="IN818" s="40"/>
      <c r="IO818" s="40"/>
      <c r="IP818" s="40"/>
      <c r="IQ818" s="40"/>
      <c r="IR818" s="40"/>
      <c r="IS818" s="40"/>
      <c r="IT818" s="40"/>
      <c r="IU818" s="40"/>
      <c r="IV818" s="40"/>
      <c r="IW818" s="40"/>
      <c r="IX818" s="40"/>
      <c r="IY818" s="40"/>
      <c r="IZ818" s="40"/>
      <c r="JA818" s="40"/>
      <c r="JB818" s="40"/>
      <c r="JC818" s="40"/>
      <c r="JD818" s="40"/>
      <c r="JE818" s="40"/>
      <c r="JF818" s="40"/>
      <c r="JG818" s="40"/>
      <c r="JH818" s="40"/>
      <c r="JI818" s="40"/>
      <c r="JJ818" s="40"/>
      <c r="JK818" s="40"/>
      <c r="JL818" s="40"/>
      <c r="JM818" s="40"/>
      <c r="JN818" s="40"/>
      <c r="JO818" s="40"/>
      <c r="JP818" s="40"/>
      <c r="JQ818" s="40"/>
      <c r="JR818" s="40"/>
      <c r="JS818" s="40"/>
      <c r="JT818" s="40"/>
      <c r="JU818" s="40"/>
      <c r="JV818" s="40"/>
      <c r="JW818" s="40"/>
      <c r="JX818" s="40"/>
      <c r="JY818" s="40"/>
    </row>
    <row r="819" spans="1:285">
      <c r="C819" s="49">
        <f t="shared" si="63"/>
        <v>1680</v>
      </c>
      <c r="D819" s="38" t="s">
        <v>360</v>
      </c>
      <c r="E819" s="51">
        <f t="shared" si="66"/>
        <v>10</v>
      </c>
      <c r="F819" s="39">
        <f t="shared" si="64"/>
        <v>55383</v>
      </c>
      <c r="G819" s="39" t="str">
        <f t="shared" si="65"/>
        <v>20171129</v>
      </c>
      <c r="H819" s="39">
        <v>220</v>
      </c>
      <c r="L819" s="39" t="s">
        <v>17</v>
      </c>
      <c r="M819" s="39">
        <v>2017</v>
      </c>
      <c r="N819" s="39">
        <v>11</v>
      </c>
      <c r="O819" s="39">
        <v>29</v>
      </c>
      <c r="P819" s="39">
        <v>15</v>
      </c>
      <c r="Q819" s="39">
        <v>23</v>
      </c>
      <c r="R819" s="39">
        <v>3</v>
      </c>
      <c r="S819" s="39">
        <v>37</v>
      </c>
      <c r="T819" s="39">
        <v>1</v>
      </c>
      <c r="U819" s="39" t="s">
        <v>1</v>
      </c>
      <c r="V819" s="39" t="s">
        <v>2</v>
      </c>
      <c r="X819" s="40" t="s">
        <v>18</v>
      </c>
    </row>
    <row r="820" spans="1:285">
      <c r="C820" s="49">
        <f t="shared" si="63"/>
        <v>1680</v>
      </c>
      <c r="D820" s="38" t="s">
        <v>360</v>
      </c>
      <c r="E820" s="51">
        <f t="shared" si="66"/>
        <v>10</v>
      </c>
      <c r="F820" s="39">
        <f t="shared" si="64"/>
        <v>55383</v>
      </c>
      <c r="G820" s="39" t="str">
        <f t="shared" si="65"/>
        <v>20171129</v>
      </c>
      <c r="H820" s="39">
        <v>0</v>
      </c>
      <c r="L820" s="39" t="s">
        <v>21</v>
      </c>
      <c r="M820" s="39">
        <v>2017</v>
      </c>
      <c r="N820" s="39">
        <v>11</v>
      </c>
      <c r="O820" s="39">
        <v>29</v>
      </c>
      <c r="P820" s="39">
        <v>15</v>
      </c>
      <c r="Q820" s="39">
        <v>23</v>
      </c>
      <c r="R820" s="39">
        <v>3</v>
      </c>
      <c r="S820" s="39">
        <v>80</v>
      </c>
      <c r="T820" s="39">
        <v>1</v>
      </c>
      <c r="U820" s="39" t="s">
        <v>1</v>
      </c>
      <c r="V820" s="39" t="s">
        <v>2</v>
      </c>
    </row>
    <row r="821" spans="1:285">
      <c r="C821" s="49">
        <f t="shared" si="63"/>
        <v>1680</v>
      </c>
      <c r="D821" s="38" t="s">
        <v>360</v>
      </c>
      <c r="E821" s="51">
        <f t="shared" si="66"/>
        <v>20</v>
      </c>
      <c r="F821" s="39">
        <f t="shared" si="64"/>
        <v>55383</v>
      </c>
      <c r="G821" s="39" t="str">
        <f t="shared" si="65"/>
        <v>20171129</v>
      </c>
      <c r="H821" s="39">
        <v>223</v>
      </c>
      <c r="L821" s="39" t="s">
        <v>0</v>
      </c>
      <c r="M821" s="39">
        <v>2017</v>
      </c>
      <c r="N821" s="39">
        <v>11</v>
      </c>
      <c r="O821" s="39">
        <v>29</v>
      </c>
      <c r="P821" s="39">
        <v>15</v>
      </c>
      <c r="Q821" s="39">
        <v>23</v>
      </c>
      <c r="R821" s="39">
        <v>3</v>
      </c>
      <c r="S821" s="39">
        <v>228</v>
      </c>
      <c r="T821" s="39">
        <v>2</v>
      </c>
      <c r="U821" s="39" t="s">
        <v>29</v>
      </c>
      <c r="V821" s="39" t="s">
        <v>2</v>
      </c>
    </row>
    <row r="822" spans="1:285">
      <c r="C822" s="49">
        <f t="shared" si="63"/>
        <v>1690</v>
      </c>
      <c r="D822" s="80" t="s">
        <v>362</v>
      </c>
      <c r="E822" s="51">
        <f t="shared" si="66"/>
        <v>10</v>
      </c>
      <c r="F822" s="53">
        <f t="shared" si="64"/>
        <v>55826</v>
      </c>
      <c r="G822" s="53" t="str">
        <f t="shared" si="65"/>
        <v>20171129</v>
      </c>
      <c r="H822" s="53">
        <v>207</v>
      </c>
      <c r="I822" s="53"/>
      <c r="J822" s="53"/>
      <c r="K822" s="53"/>
      <c r="L822" s="53" t="s">
        <v>0</v>
      </c>
      <c r="M822" s="53">
        <v>2017</v>
      </c>
      <c r="N822" s="53">
        <v>11</v>
      </c>
      <c r="O822" s="53">
        <v>29</v>
      </c>
      <c r="P822" s="53">
        <v>15</v>
      </c>
      <c r="Q822" s="53">
        <v>30</v>
      </c>
      <c r="R822" s="53">
        <v>26</v>
      </c>
      <c r="S822" s="53">
        <v>968</v>
      </c>
      <c r="T822" s="53">
        <v>1</v>
      </c>
      <c r="U822" s="53" t="s">
        <v>29</v>
      </c>
      <c r="V822" s="53" t="s">
        <v>2</v>
      </c>
      <c r="W822" s="53"/>
      <c r="X822" s="54" t="s">
        <v>67</v>
      </c>
    </row>
    <row r="823" spans="1:285">
      <c r="C823" s="49">
        <f t="shared" si="63"/>
        <v>1700</v>
      </c>
      <c r="D823" s="38" t="s">
        <v>362</v>
      </c>
      <c r="E823" s="51">
        <f t="shared" si="66"/>
        <v>10</v>
      </c>
      <c r="F823" s="39">
        <f t="shared" si="64"/>
        <v>55827</v>
      </c>
      <c r="G823" s="39" t="str">
        <f t="shared" si="65"/>
        <v>20171129</v>
      </c>
      <c r="H823" s="39">
        <v>242</v>
      </c>
      <c r="L823" s="39" t="s">
        <v>0</v>
      </c>
      <c r="M823" s="39">
        <v>2017</v>
      </c>
      <c r="N823" s="39">
        <v>11</v>
      </c>
      <c r="O823" s="39">
        <v>29</v>
      </c>
      <c r="P823" s="39">
        <v>15</v>
      </c>
      <c r="Q823" s="39">
        <v>30</v>
      </c>
      <c r="R823" s="39">
        <v>27</v>
      </c>
      <c r="S823" s="39">
        <v>298</v>
      </c>
      <c r="T823" s="39">
        <v>1</v>
      </c>
      <c r="U823" s="39" t="s">
        <v>1</v>
      </c>
      <c r="V823" s="39" t="s">
        <v>2</v>
      </c>
    </row>
    <row r="824" spans="1:285">
      <c r="C824" s="49">
        <f t="shared" si="63"/>
        <v>1700</v>
      </c>
      <c r="D824" s="38" t="s">
        <v>362</v>
      </c>
      <c r="E824" s="51">
        <f t="shared" si="66"/>
        <v>20</v>
      </c>
      <c r="F824" s="39">
        <f t="shared" si="64"/>
        <v>55827</v>
      </c>
      <c r="G824" s="39" t="str">
        <f t="shared" si="65"/>
        <v>20171129</v>
      </c>
      <c r="H824" s="39">
        <v>64</v>
      </c>
      <c r="L824" s="39" t="s">
        <v>0</v>
      </c>
      <c r="M824" s="39">
        <v>2017</v>
      </c>
      <c r="N824" s="39">
        <v>11</v>
      </c>
      <c r="O824" s="39">
        <v>29</v>
      </c>
      <c r="P824" s="39">
        <v>15</v>
      </c>
      <c r="Q824" s="39">
        <v>30</v>
      </c>
      <c r="R824" s="39">
        <v>27</v>
      </c>
      <c r="S824" s="39">
        <v>680</v>
      </c>
      <c r="T824" s="39">
        <v>1</v>
      </c>
      <c r="U824" s="39" t="s">
        <v>1</v>
      </c>
      <c r="V824" s="39" t="s">
        <v>2</v>
      </c>
    </row>
    <row r="825" spans="1:285">
      <c r="C825" s="49">
        <f t="shared" si="63"/>
        <v>1710</v>
      </c>
      <c r="D825" s="80" t="s">
        <v>363</v>
      </c>
      <c r="E825" s="51">
        <f t="shared" si="66"/>
        <v>10</v>
      </c>
      <c r="F825" s="53">
        <f t="shared" si="64"/>
        <v>56256</v>
      </c>
      <c r="G825" s="53" t="str">
        <f t="shared" si="65"/>
        <v>20171129</v>
      </c>
      <c r="H825" s="53">
        <v>734</v>
      </c>
      <c r="I825" s="53"/>
      <c r="J825" s="53"/>
      <c r="K825" s="53"/>
      <c r="L825" s="53" t="s">
        <v>17</v>
      </c>
      <c r="M825" s="53">
        <v>2017</v>
      </c>
      <c r="N825" s="53">
        <v>11</v>
      </c>
      <c r="O825" s="53">
        <v>29</v>
      </c>
      <c r="P825" s="53">
        <v>15</v>
      </c>
      <c r="Q825" s="53">
        <v>37</v>
      </c>
      <c r="R825" s="53">
        <v>36</v>
      </c>
      <c r="S825" s="53">
        <v>284</v>
      </c>
      <c r="T825" s="53">
        <v>1</v>
      </c>
      <c r="U825" s="53" t="s">
        <v>1</v>
      </c>
      <c r="V825" s="53" t="s">
        <v>2</v>
      </c>
      <c r="W825" s="53"/>
      <c r="X825" s="54" t="s">
        <v>18</v>
      </c>
    </row>
    <row r="826" spans="1:285">
      <c r="C826" s="49">
        <f t="shared" si="63"/>
        <v>1710</v>
      </c>
      <c r="D826" s="38" t="s">
        <v>363</v>
      </c>
      <c r="E826" s="51">
        <f t="shared" si="66"/>
        <v>10</v>
      </c>
      <c r="F826" s="39">
        <f t="shared" si="64"/>
        <v>56256</v>
      </c>
      <c r="G826" s="39" t="str">
        <f t="shared" si="65"/>
        <v>20171129</v>
      </c>
      <c r="H826" s="39">
        <v>0</v>
      </c>
      <c r="L826" s="79" t="s">
        <v>21</v>
      </c>
      <c r="M826" s="39">
        <v>2017</v>
      </c>
      <c r="N826" s="39">
        <v>11</v>
      </c>
      <c r="O826" s="39">
        <v>29</v>
      </c>
      <c r="P826" s="39">
        <v>15</v>
      </c>
      <c r="Q826" s="39">
        <v>37</v>
      </c>
      <c r="R826" s="39">
        <v>36</v>
      </c>
      <c r="S826" s="39">
        <v>368</v>
      </c>
      <c r="T826" s="39">
        <v>1</v>
      </c>
      <c r="U826" s="39" t="s">
        <v>1</v>
      </c>
      <c r="V826" s="39" t="s">
        <v>2</v>
      </c>
    </row>
    <row r="827" spans="1:285">
      <c r="C827" s="49">
        <f t="shared" si="63"/>
        <v>1710</v>
      </c>
      <c r="D827" s="38" t="s">
        <v>363</v>
      </c>
      <c r="E827" s="51">
        <f t="shared" si="66"/>
        <v>10</v>
      </c>
      <c r="F827" s="39">
        <f t="shared" si="64"/>
        <v>56256</v>
      </c>
      <c r="G827" s="39" t="str">
        <f t="shared" si="65"/>
        <v>20171129</v>
      </c>
      <c r="H827" s="39">
        <v>0</v>
      </c>
      <c r="L827" s="79" t="s">
        <v>21</v>
      </c>
      <c r="M827" s="39">
        <v>2017</v>
      </c>
      <c r="N827" s="39">
        <v>11</v>
      </c>
      <c r="O827" s="39">
        <v>29</v>
      </c>
      <c r="P827" s="39">
        <v>15</v>
      </c>
      <c r="Q827" s="39">
        <v>37</v>
      </c>
      <c r="R827" s="39">
        <v>36</v>
      </c>
      <c r="S827" s="39">
        <v>380</v>
      </c>
      <c r="T827" s="39">
        <v>1</v>
      </c>
      <c r="U827" s="39" t="s">
        <v>1</v>
      </c>
      <c r="V827" s="39" t="s">
        <v>2</v>
      </c>
    </row>
    <row r="828" spans="1:285">
      <c r="C828" s="49">
        <f t="shared" si="63"/>
        <v>1710</v>
      </c>
      <c r="D828" s="38" t="s">
        <v>363</v>
      </c>
      <c r="E828" s="51">
        <f t="shared" si="66"/>
        <v>10</v>
      </c>
      <c r="F828" s="39">
        <f t="shared" si="64"/>
        <v>56256</v>
      </c>
      <c r="G828" s="39" t="str">
        <f t="shared" si="65"/>
        <v>20171129</v>
      </c>
      <c r="H828" s="39">
        <v>0</v>
      </c>
      <c r="L828" s="79" t="s">
        <v>21</v>
      </c>
      <c r="M828" s="39">
        <v>2017</v>
      </c>
      <c r="N828" s="39">
        <v>11</v>
      </c>
      <c r="O828" s="39">
        <v>29</v>
      </c>
      <c r="P828" s="39">
        <v>15</v>
      </c>
      <c r="Q828" s="39">
        <v>37</v>
      </c>
      <c r="R828" s="39">
        <v>36</v>
      </c>
      <c r="S828" s="39">
        <v>390</v>
      </c>
      <c r="T828" s="39">
        <v>1</v>
      </c>
      <c r="U828" s="39" t="s">
        <v>1</v>
      </c>
      <c r="V828" s="39" t="s">
        <v>2</v>
      </c>
    </row>
    <row r="829" spans="1:285">
      <c r="C829" s="49">
        <f t="shared" si="63"/>
        <v>1710</v>
      </c>
      <c r="D829" s="38" t="s">
        <v>363</v>
      </c>
      <c r="E829" s="51">
        <f t="shared" si="66"/>
        <v>10</v>
      </c>
      <c r="F829" s="39">
        <f t="shared" si="64"/>
        <v>56256</v>
      </c>
      <c r="G829" s="39" t="str">
        <f t="shared" si="65"/>
        <v>20171129</v>
      </c>
      <c r="H829" s="39">
        <v>0</v>
      </c>
      <c r="L829" s="79" t="s">
        <v>21</v>
      </c>
      <c r="M829" s="39">
        <v>2017</v>
      </c>
      <c r="N829" s="39">
        <v>11</v>
      </c>
      <c r="O829" s="39">
        <v>29</v>
      </c>
      <c r="P829" s="39">
        <v>15</v>
      </c>
      <c r="Q829" s="39">
        <v>37</v>
      </c>
      <c r="R829" s="39">
        <v>36</v>
      </c>
      <c r="S829" s="39">
        <v>398</v>
      </c>
      <c r="T829" s="39">
        <v>1</v>
      </c>
      <c r="U829" s="39" t="s">
        <v>1</v>
      </c>
      <c r="V829" s="39" t="s">
        <v>2</v>
      </c>
    </row>
    <row r="830" spans="1:285">
      <c r="C830" s="49">
        <f t="shared" si="63"/>
        <v>1710</v>
      </c>
      <c r="D830" s="38" t="s">
        <v>363</v>
      </c>
      <c r="E830" s="51">
        <f t="shared" si="66"/>
        <v>10</v>
      </c>
      <c r="F830" s="39">
        <f t="shared" si="64"/>
        <v>56256</v>
      </c>
      <c r="G830" s="39" t="str">
        <f t="shared" si="65"/>
        <v>20171129</v>
      </c>
      <c r="H830" s="39">
        <v>0</v>
      </c>
      <c r="L830" s="79" t="s">
        <v>21</v>
      </c>
      <c r="M830" s="39">
        <v>2017</v>
      </c>
      <c r="N830" s="39">
        <v>11</v>
      </c>
      <c r="O830" s="39">
        <v>29</v>
      </c>
      <c r="P830" s="39">
        <v>15</v>
      </c>
      <c r="Q830" s="39">
        <v>37</v>
      </c>
      <c r="R830" s="39">
        <v>36</v>
      </c>
      <c r="S830" s="39">
        <v>403</v>
      </c>
      <c r="T830" s="39">
        <v>1</v>
      </c>
      <c r="U830" s="39" t="s">
        <v>1</v>
      </c>
      <c r="V830" s="39" t="s">
        <v>2</v>
      </c>
      <c r="X830" s="24" t="s">
        <v>68</v>
      </c>
    </row>
    <row r="831" spans="1:285">
      <c r="C831" s="49">
        <f t="shared" si="63"/>
        <v>1710</v>
      </c>
      <c r="D831" s="38" t="s">
        <v>363</v>
      </c>
      <c r="E831" s="51">
        <f t="shared" si="66"/>
        <v>10</v>
      </c>
      <c r="F831" s="39">
        <f t="shared" si="64"/>
        <v>56256</v>
      </c>
      <c r="G831" s="39" t="str">
        <f t="shared" si="65"/>
        <v>20171129</v>
      </c>
      <c r="H831" s="39">
        <v>0</v>
      </c>
      <c r="L831" s="79" t="s">
        <v>21</v>
      </c>
      <c r="M831" s="39">
        <v>2017</v>
      </c>
      <c r="N831" s="39">
        <v>11</v>
      </c>
      <c r="O831" s="39">
        <v>29</v>
      </c>
      <c r="P831" s="39">
        <v>15</v>
      </c>
      <c r="Q831" s="39">
        <v>37</v>
      </c>
      <c r="R831" s="39">
        <v>36</v>
      </c>
      <c r="S831" s="39">
        <v>420</v>
      </c>
      <c r="T831" s="39">
        <v>1</v>
      </c>
      <c r="U831" s="39" t="s">
        <v>1</v>
      </c>
      <c r="V831" s="39" t="s">
        <v>2</v>
      </c>
      <c r="X831" s="116"/>
    </row>
    <row r="832" spans="1:285">
      <c r="C832" s="49">
        <f t="shared" si="63"/>
        <v>1710</v>
      </c>
      <c r="D832" s="38" t="s">
        <v>363</v>
      </c>
      <c r="E832" s="51">
        <f t="shared" si="66"/>
        <v>10</v>
      </c>
      <c r="F832" s="39">
        <f t="shared" si="64"/>
        <v>56256</v>
      </c>
      <c r="G832" s="39" t="str">
        <f t="shared" si="65"/>
        <v>20171129</v>
      </c>
      <c r="H832" s="39">
        <v>0</v>
      </c>
      <c r="L832" s="79" t="s">
        <v>21</v>
      </c>
      <c r="M832" s="39">
        <v>2017</v>
      </c>
      <c r="N832" s="39">
        <v>11</v>
      </c>
      <c r="O832" s="39">
        <v>29</v>
      </c>
      <c r="P832" s="39">
        <v>15</v>
      </c>
      <c r="Q832" s="39">
        <v>37</v>
      </c>
      <c r="R832" s="39">
        <v>36</v>
      </c>
      <c r="S832" s="39">
        <v>428</v>
      </c>
      <c r="T832" s="39">
        <v>1</v>
      </c>
      <c r="U832" s="39" t="s">
        <v>1</v>
      </c>
      <c r="V832" s="39" t="s">
        <v>2</v>
      </c>
      <c r="X832" s="116"/>
    </row>
    <row r="833" spans="3:24">
      <c r="C833" s="49">
        <f t="shared" si="63"/>
        <v>1710</v>
      </c>
      <c r="D833" s="38" t="s">
        <v>363</v>
      </c>
      <c r="E833" s="51">
        <f t="shared" si="66"/>
        <v>10</v>
      </c>
      <c r="F833" s="39">
        <f t="shared" si="64"/>
        <v>56256</v>
      </c>
      <c r="G833" s="39" t="str">
        <f t="shared" si="65"/>
        <v>20171129</v>
      </c>
      <c r="H833" s="39">
        <v>0</v>
      </c>
      <c r="L833" s="79" t="s">
        <v>21</v>
      </c>
      <c r="M833" s="39">
        <v>2017</v>
      </c>
      <c r="N833" s="39">
        <v>11</v>
      </c>
      <c r="O833" s="39">
        <v>29</v>
      </c>
      <c r="P833" s="39">
        <v>15</v>
      </c>
      <c r="Q833" s="39">
        <v>37</v>
      </c>
      <c r="R833" s="39">
        <v>36</v>
      </c>
      <c r="S833" s="39">
        <v>436</v>
      </c>
      <c r="T833" s="39">
        <v>1</v>
      </c>
      <c r="U833" s="39" t="s">
        <v>1</v>
      </c>
      <c r="V833" s="39" t="s">
        <v>2</v>
      </c>
      <c r="X833" s="116"/>
    </row>
    <row r="834" spans="3:24">
      <c r="C834" s="49">
        <f t="shared" si="63"/>
        <v>1710</v>
      </c>
      <c r="D834" s="38" t="s">
        <v>363</v>
      </c>
      <c r="E834" s="51">
        <f t="shared" si="66"/>
        <v>10</v>
      </c>
      <c r="F834" s="39">
        <f t="shared" si="64"/>
        <v>56256</v>
      </c>
      <c r="G834" s="39" t="str">
        <f t="shared" si="65"/>
        <v>20171129</v>
      </c>
      <c r="H834" s="39">
        <v>0</v>
      </c>
      <c r="L834" s="79" t="s">
        <v>21</v>
      </c>
      <c r="M834" s="39">
        <v>2017</v>
      </c>
      <c r="N834" s="39">
        <v>11</v>
      </c>
      <c r="O834" s="39">
        <v>29</v>
      </c>
      <c r="P834" s="39">
        <v>15</v>
      </c>
      <c r="Q834" s="39">
        <v>37</v>
      </c>
      <c r="R834" s="39">
        <v>36</v>
      </c>
      <c r="S834" s="39">
        <v>444</v>
      </c>
      <c r="T834" s="39">
        <v>1</v>
      </c>
      <c r="U834" s="39" t="s">
        <v>1</v>
      </c>
      <c r="V834" s="39" t="s">
        <v>2</v>
      </c>
      <c r="X834" s="116"/>
    </row>
    <row r="835" spans="3:24">
      <c r="C835" s="49">
        <f t="shared" si="63"/>
        <v>1710</v>
      </c>
      <c r="D835" s="38" t="s">
        <v>363</v>
      </c>
      <c r="E835" s="51">
        <f t="shared" si="66"/>
        <v>10</v>
      </c>
      <c r="F835" s="39">
        <f t="shared" si="64"/>
        <v>56256</v>
      </c>
      <c r="G835" s="39" t="str">
        <f t="shared" si="65"/>
        <v>20171129</v>
      </c>
      <c r="H835" s="39">
        <v>0</v>
      </c>
      <c r="L835" s="79" t="s">
        <v>21</v>
      </c>
      <c r="M835" s="39">
        <v>2017</v>
      </c>
      <c r="N835" s="39">
        <v>11</v>
      </c>
      <c r="O835" s="39">
        <v>29</v>
      </c>
      <c r="P835" s="39">
        <v>15</v>
      </c>
      <c r="Q835" s="39">
        <v>37</v>
      </c>
      <c r="R835" s="39">
        <v>36</v>
      </c>
      <c r="S835" s="39">
        <v>457</v>
      </c>
      <c r="T835" s="39">
        <v>1</v>
      </c>
      <c r="U835" s="39" t="s">
        <v>1</v>
      </c>
      <c r="V835" s="39" t="s">
        <v>2</v>
      </c>
      <c r="X835" s="116"/>
    </row>
    <row r="836" spans="3:24">
      <c r="C836" s="49">
        <f t="shared" si="63"/>
        <v>1710</v>
      </c>
      <c r="D836" s="38" t="s">
        <v>363</v>
      </c>
      <c r="E836" s="51">
        <f t="shared" si="66"/>
        <v>10</v>
      </c>
      <c r="F836" s="39">
        <f t="shared" si="64"/>
        <v>56256</v>
      </c>
      <c r="G836" s="39" t="str">
        <f t="shared" si="65"/>
        <v>20171129</v>
      </c>
      <c r="H836" s="39">
        <v>0</v>
      </c>
      <c r="L836" s="79" t="s">
        <v>21</v>
      </c>
      <c r="M836" s="39">
        <v>2017</v>
      </c>
      <c r="N836" s="39">
        <v>11</v>
      </c>
      <c r="O836" s="39">
        <v>29</v>
      </c>
      <c r="P836" s="39">
        <v>15</v>
      </c>
      <c r="Q836" s="39">
        <v>37</v>
      </c>
      <c r="R836" s="39">
        <v>36</v>
      </c>
      <c r="S836" s="39">
        <v>466</v>
      </c>
      <c r="T836" s="39">
        <v>1</v>
      </c>
      <c r="U836" s="39" t="s">
        <v>1</v>
      </c>
      <c r="V836" s="39" t="s">
        <v>2</v>
      </c>
      <c r="X836" s="116"/>
    </row>
    <row r="837" spans="3:24">
      <c r="C837" s="49">
        <f t="shared" si="63"/>
        <v>1710</v>
      </c>
      <c r="D837" s="38" t="s">
        <v>363</v>
      </c>
      <c r="E837" s="51">
        <f t="shared" si="66"/>
        <v>10</v>
      </c>
      <c r="F837" s="39">
        <f t="shared" si="64"/>
        <v>56256</v>
      </c>
      <c r="G837" s="39" t="str">
        <f t="shared" si="65"/>
        <v>20171129</v>
      </c>
      <c r="H837" s="39">
        <v>0</v>
      </c>
      <c r="L837" s="79" t="s">
        <v>21</v>
      </c>
      <c r="M837" s="39">
        <v>2017</v>
      </c>
      <c r="N837" s="39">
        <v>11</v>
      </c>
      <c r="O837" s="39">
        <v>29</v>
      </c>
      <c r="P837" s="39">
        <v>15</v>
      </c>
      <c r="Q837" s="39">
        <v>37</v>
      </c>
      <c r="R837" s="39">
        <v>36</v>
      </c>
      <c r="S837" s="39">
        <v>481</v>
      </c>
      <c r="T837" s="39">
        <v>1</v>
      </c>
      <c r="U837" s="39" t="s">
        <v>1</v>
      </c>
      <c r="V837" s="39" t="s">
        <v>2</v>
      </c>
      <c r="X837" s="116"/>
    </row>
    <row r="838" spans="3:24">
      <c r="C838" s="49">
        <f t="shared" si="63"/>
        <v>1710</v>
      </c>
      <c r="D838" s="38" t="s">
        <v>363</v>
      </c>
      <c r="E838" s="51">
        <f t="shared" si="66"/>
        <v>10</v>
      </c>
      <c r="F838" s="39">
        <f t="shared" si="64"/>
        <v>56256</v>
      </c>
      <c r="G838" s="39" t="str">
        <f t="shared" si="65"/>
        <v>20171129</v>
      </c>
      <c r="H838" s="39">
        <v>0</v>
      </c>
      <c r="L838" s="79" t="s">
        <v>21</v>
      </c>
      <c r="M838" s="39">
        <v>2017</v>
      </c>
      <c r="N838" s="39">
        <v>11</v>
      </c>
      <c r="O838" s="39">
        <v>29</v>
      </c>
      <c r="P838" s="39">
        <v>15</v>
      </c>
      <c r="Q838" s="39">
        <v>37</v>
      </c>
      <c r="R838" s="39">
        <v>36</v>
      </c>
      <c r="S838" s="39">
        <v>506</v>
      </c>
      <c r="T838" s="39">
        <v>1</v>
      </c>
      <c r="U838" s="39" t="s">
        <v>1</v>
      </c>
      <c r="V838" s="39" t="s">
        <v>2</v>
      </c>
      <c r="X838" s="116"/>
    </row>
    <row r="839" spans="3:24">
      <c r="C839" s="49">
        <f t="shared" si="63"/>
        <v>1710</v>
      </c>
      <c r="D839" s="38" t="s">
        <v>363</v>
      </c>
      <c r="E839" s="51">
        <f t="shared" si="66"/>
        <v>10</v>
      </c>
      <c r="F839" s="39">
        <f t="shared" si="64"/>
        <v>56256</v>
      </c>
      <c r="G839" s="39" t="str">
        <f t="shared" si="65"/>
        <v>20171129</v>
      </c>
      <c r="H839" s="39">
        <v>0</v>
      </c>
      <c r="L839" s="79" t="s">
        <v>21</v>
      </c>
      <c r="M839" s="39">
        <v>2017</v>
      </c>
      <c r="N839" s="39">
        <v>11</v>
      </c>
      <c r="O839" s="39">
        <v>29</v>
      </c>
      <c r="P839" s="39">
        <v>15</v>
      </c>
      <c r="Q839" s="39">
        <v>37</v>
      </c>
      <c r="R839" s="39">
        <v>36</v>
      </c>
      <c r="S839" s="39">
        <v>518</v>
      </c>
      <c r="T839" s="39">
        <v>1</v>
      </c>
      <c r="U839" s="39" t="s">
        <v>1</v>
      </c>
      <c r="V839" s="39" t="s">
        <v>2</v>
      </c>
      <c r="X839" s="116"/>
    </row>
    <row r="840" spans="3:24">
      <c r="C840" s="49">
        <f t="shared" si="63"/>
        <v>1710</v>
      </c>
      <c r="D840" s="38" t="s">
        <v>363</v>
      </c>
      <c r="E840" s="51">
        <f t="shared" si="66"/>
        <v>10</v>
      </c>
      <c r="F840" s="39">
        <f t="shared" si="64"/>
        <v>56256</v>
      </c>
      <c r="G840" s="39" t="str">
        <f t="shared" si="65"/>
        <v>20171129</v>
      </c>
      <c r="H840" s="39">
        <v>0</v>
      </c>
      <c r="L840" s="79" t="s">
        <v>21</v>
      </c>
      <c r="M840" s="39">
        <v>2017</v>
      </c>
      <c r="N840" s="39">
        <v>11</v>
      </c>
      <c r="O840" s="39">
        <v>29</v>
      </c>
      <c r="P840" s="39">
        <v>15</v>
      </c>
      <c r="Q840" s="39">
        <v>37</v>
      </c>
      <c r="R840" s="39">
        <v>36</v>
      </c>
      <c r="S840" s="39">
        <v>524</v>
      </c>
      <c r="T840" s="39">
        <v>1</v>
      </c>
      <c r="U840" s="39" t="s">
        <v>1</v>
      </c>
      <c r="V840" s="39" t="s">
        <v>2</v>
      </c>
      <c r="X840" s="116"/>
    </row>
    <row r="841" spans="3:24">
      <c r="C841" s="49">
        <f t="shared" si="63"/>
        <v>1710</v>
      </c>
      <c r="D841" s="38" t="s">
        <v>363</v>
      </c>
      <c r="E841" s="51">
        <f t="shared" si="66"/>
        <v>10</v>
      </c>
      <c r="F841" s="39">
        <f t="shared" si="64"/>
        <v>56256</v>
      </c>
      <c r="G841" s="39" t="str">
        <f t="shared" si="65"/>
        <v>20171129</v>
      </c>
      <c r="H841" s="39">
        <v>0</v>
      </c>
      <c r="L841" s="79" t="s">
        <v>21</v>
      </c>
      <c r="M841" s="39">
        <v>2017</v>
      </c>
      <c r="N841" s="39">
        <v>11</v>
      </c>
      <c r="O841" s="39">
        <v>29</v>
      </c>
      <c r="P841" s="39">
        <v>15</v>
      </c>
      <c r="Q841" s="39">
        <v>37</v>
      </c>
      <c r="R841" s="39">
        <v>36</v>
      </c>
      <c r="S841" s="39">
        <v>531</v>
      </c>
      <c r="T841" s="39">
        <v>1</v>
      </c>
      <c r="U841" s="39" t="s">
        <v>1</v>
      </c>
      <c r="V841" s="39" t="s">
        <v>2</v>
      </c>
      <c r="X841" s="116"/>
    </row>
    <row r="842" spans="3:24">
      <c r="C842" s="49">
        <f t="shared" ref="C842:C905" si="67">IF(F842=F841,C841,IF(F842=(F841+10),C841,(C841+10)))</f>
        <v>1710</v>
      </c>
      <c r="D842" s="38" t="s">
        <v>363</v>
      </c>
      <c r="E842" s="51">
        <f t="shared" si="66"/>
        <v>10</v>
      </c>
      <c r="F842" s="39">
        <f t="shared" si="64"/>
        <v>56256</v>
      </c>
      <c r="G842" s="39" t="str">
        <f t="shared" si="65"/>
        <v>20171129</v>
      </c>
      <c r="H842" s="39">
        <v>0</v>
      </c>
      <c r="L842" s="79" t="s">
        <v>21</v>
      </c>
      <c r="M842" s="39">
        <v>2017</v>
      </c>
      <c r="N842" s="39">
        <v>11</v>
      </c>
      <c r="O842" s="39">
        <v>29</v>
      </c>
      <c r="P842" s="39">
        <v>15</v>
      </c>
      <c r="Q842" s="39">
        <v>37</v>
      </c>
      <c r="R842" s="39">
        <v>36</v>
      </c>
      <c r="S842" s="39">
        <v>583</v>
      </c>
      <c r="T842" s="39">
        <v>1</v>
      </c>
      <c r="U842" s="39" t="s">
        <v>1</v>
      </c>
      <c r="V842" s="39" t="s">
        <v>2</v>
      </c>
      <c r="X842" s="116"/>
    </row>
    <row r="843" spans="3:24">
      <c r="C843" s="49">
        <f t="shared" si="67"/>
        <v>1710</v>
      </c>
      <c r="D843" s="38" t="s">
        <v>363</v>
      </c>
      <c r="E843" s="51">
        <f t="shared" si="66"/>
        <v>10</v>
      </c>
      <c r="F843" s="39">
        <f t="shared" si="64"/>
        <v>56256</v>
      </c>
      <c r="G843" s="39" t="str">
        <f t="shared" si="65"/>
        <v>20171129</v>
      </c>
      <c r="H843" s="39">
        <v>0</v>
      </c>
      <c r="L843" s="79" t="s">
        <v>21</v>
      </c>
      <c r="M843" s="39">
        <v>2017</v>
      </c>
      <c r="N843" s="39">
        <v>11</v>
      </c>
      <c r="O843" s="39">
        <v>29</v>
      </c>
      <c r="P843" s="39">
        <v>15</v>
      </c>
      <c r="Q843" s="39">
        <v>37</v>
      </c>
      <c r="R843" s="39">
        <v>36</v>
      </c>
      <c r="S843" s="39">
        <v>603</v>
      </c>
      <c r="T843" s="39">
        <v>1</v>
      </c>
      <c r="U843" s="39" t="s">
        <v>1</v>
      </c>
      <c r="V843" s="39" t="s">
        <v>2</v>
      </c>
      <c r="X843" s="116"/>
    </row>
    <row r="844" spans="3:24">
      <c r="C844" s="49">
        <f t="shared" si="67"/>
        <v>1710</v>
      </c>
      <c r="D844" s="38" t="s">
        <v>363</v>
      </c>
      <c r="E844" s="51">
        <f t="shared" si="66"/>
        <v>10</v>
      </c>
      <c r="F844" s="39">
        <f t="shared" si="64"/>
        <v>56256</v>
      </c>
      <c r="G844" s="39" t="str">
        <f t="shared" si="65"/>
        <v>20171129</v>
      </c>
      <c r="H844" s="39">
        <v>0</v>
      </c>
      <c r="L844" s="79" t="s">
        <v>21</v>
      </c>
      <c r="M844" s="39">
        <v>2017</v>
      </c>
      <c r="N844" s="39">
        <v>11</v>
      </c>
      <c r="O844" s="39">
        <v>29</v>
      </c>
      <c r="P844" s="39">
        <v>15</v>
      </c>
      <c r="Q844" s="39">
        <v>37</v>
      </c>
      <c r="R844" s="39">
        <v>36</v>
      </c>
      <c r="S844" s="39">
        <v>861</v>
      </c>
      <c r="T844" s="39">
        <v>1</v>
      </c>
      <c r="U844" s="39" t="s">
        <v>1</v>
      </c>
      <c r="V844" s="39" t="s">
        <v>2</v>
      </c>
      <c r="X844" s="116"/>
    </row>
    <row r="845" spans="3:24">
      <c r="C845" s="49">
        <f t="shared" si="67"/>
        <v>1710</v>
      </c>
      <c r="D845" s="38" t="s">
        <v>363</v>
      </c>
      <c r="E845" s="51">
        <f t="shared" si="66"/>
        <v>10</v>
      </c>
      <c r="F845" s="39">
        <f t="shared" si="64"/>
        <v>56256</v>
      </c>
      <c r="G845" s="39" t="str">
        <f t="shared" si="65"/>
        <v>20171129</v>
      </c>
      <c r="H845" s="39">
        <v>0</v>
      </c>
      <c r="L845" s="79" t="s">
        <v>21</v>
      </c>
      <c r="M845" s="39">
        <v>2017</v>
      </c>
      <c r="N845" s="39">
        <v>11</v>
      </c>
      <c r="O845" s="39">
        <v>29</v>
      </c>
      <c r="P845" s="39">
        <v>15</v>
      </c>
      <c r="Q845" s="39">
        <v>37</v>
      </c>
      <c r="R845" s="39">
        <v>36</v>
      </c>
      <c r="S845" s="39">
        <v>935</v>
      </c>
      <c r="T845" s="39">
        <v>1</v>
      </c>
      <c r="U845" s="39" t="s">
        <v>1</v>
      </c>
      <c r="V845" s="39" t="s">
        <v>2</v>
      </c>
      <c r="X845" s="116"/>
    </row>
    <row r="846" spans="3:24">
      <c r="C846" s="49">
        <f t="shared" si="67"/>
        <v>1710</v>
      </c>
      <c r="D846" s="38" t="s">
        <v>363</v>
      </c>
      <c r="E846" s="51">
        <f t="shared" si="66"/>
        <v>10</v>
      </c>
      <c r="F846" s="39">
        <f t="shared" si="64"/>
        <v>56256</v>
      </c>
      <c r="G846" s="39" t="str">
        <f t="shared" si="65"/>
        <v>20171129</v>
      </c>
      <c r="H846" s="39">
        <v>0</v>
      </c>
      <c r="L846" s="79" t="s">
        <v>21</v>
      </c>
      <c r="M846" s="39">
        <v>2017</v>
      </c>
      <c r="N846" s="39">
        <v>11</v>
      </c>
      <c r="O846" s="39">
        <v>29</v>
      </c>
      <c r="P846" s="39">
        <v>15</v>
      </c>
      <c r="Q846" s="39">
        <v>37</v>
      </c>
      <c r="R846" s="39">
        <v>36</v>
      </c>
      <c r="S846" s="39">
        <v>963</v>
      </c>
      <c r="T846" s="39">
        <v>1</v>
      </c>
      <c r="U846" s="39" t="s">
        <v>1</v>
      </c>
      <c r="V846" s="39" t="s">
        <v>2</v>
      </c>
      <c r="X846" s="116"/>
    </row>
    <row r="847" spans="3:24">
      <c r="C847" s="49">
        <f t="shared" si="67"/>
        <v>1720</v>
      </c>
      <c r="D847" s="38" t="s">
        <v>363</v>
      </c>
      <c r="E847" s="51">
        <f t="shared" si="66"/>
        <v>10</v>
      </c>
      <c r="F847" s="39">
        <f t="shared" si="64"/>
        <v>56257</v>
      </c>
      <c r="G847" s="39" t="str">
        <f t="shared" si="65"/>
        <v>20171129</v>
      </c>
      <c r="H847" s="39">
        <v>10</v>
      </c>
      <c r="L847" s="39" t="s">
        <v>23</v>
      </c>
      <c r="M847" s="39">
        <v>2017</v>
      </c>
      <c r="N847" s="39">
        <v>11</v>
      </c>
      <c r="O847" s="39">
        <v>29</v>
      </c>
      <c r="P847" s="39">
        <v>15</v>
      </c>
      <c r="Q847" s="39">
        <v>37</v>
      </c>
      <c r="R847" s="39">
        <v>37</v>
      </c>
      <c r="S847" s="39">
        <v>36</v>
      </c>
      <c r="T847" s="39">
        <v>1</v>
      </c>
      <c r="U847" s="39" t="s">
        <v>1</v>
      </c>
      <c r="V847" s="39" t="s">
        <v>2</v>
      </c>
    </row>
    <row r="848" spans="3:24">
      <c r="C848" s="49">
        <f t="shared" si="67"/>
        <v>1720</v>
      </c>
      <c r="D848" s="38" t="s">
        <v>363</v>
      </c>
      <c r="E848" s="51">
        <f t="shared" si="66"/>
        <v>20</v>
      </c>
      <c r="F848" s="39">
        <f t="shared" si="64"/>
        <v>56257</v>
      </c>
      <c r="G848" s="39" t="str">
        <f t="shared" si="65"/>
        <v>20171129</v>
      </c>
      <c r="H848" s="39">
        <v>15</v>
      </c>
      <c r="L848" s="39" t="s">
        <v>23</v>
      </c>
      <c r="M848" s="39">
        <v>2017</v>
      </c>
      <c r="N848" s="39">
        <v>11</v>
      </c>
      <c r="O848" s="39">
        <v>29</v>
      </c>
      <c r="P848" s="39">
        <v>15</v>
      </c>
      <c r="Q848" s="39">
        <v>37</v>
      </c>
      <c r="R848" s="39">
        <v>37</v>
      </c>
      <c r="S848" s="39">
        <v>120</v>
      </c>
      <c r="T848" s="39">
        <v>1</v>
      </c>
      <c r="U848" s="39" t="s">
        <v>1</v>
      </c>
      <c r="V848" s="39" t="s">
        <v>2</v>
      </c>
    </row>
    <row r="849" spans="1:1024">
      <c r="C849" s="49">
        <f t="shared" si="67"/>
        <v>1720</v>
      </c>
      <c r="D849" s="38" t="s">
        <v>363</v>
      </c>
      <c r="E849" s="51">
        <f t="shared" si="66"/>
        <v>30</v>
      </c>
      <c r="F849" s="39">
        <f t="shared" si="64"/>
        <v>56257</v>
      </c>
      <c r="G849" s="39" t="str">
        <f t="shared" si="65"/>
        <v>20171129</v>
      </c>
      <c r="H849" s="39">
        <v>3</v>
      </c>
      <c r="L849" s="39" t="s">
        <v>23</v>
      </c>
      <c r="M849" s="39">
        <v>2017</v>
      </c>
      <c r="N849" s="39">
        <v>11</v>
      </c>
      <c r="O849" s="39">
        <v>29</v>
      </c>
      <c r="P849" s="39">
        <v>15</v>
      </c>
      <c r="Q849" s="39">
        <v>37</v>
      </c>
      <c r="R849" s="39">
        <v>37</v>
      </c>
      <c r="S849" s="39">
        <v>179</v>
      </c>
      <c r="T849" s="39">
        <v>1</v>
      </c>
      <c r="U849" s="39" t="s">
        <v>1</v>
      </c>
      <c r="V849" s="39" t="s">
        <v>2</v>
      </c>
    </row>
    <row r="850" spans="1:1024">
      <c r="C850" s="49">
        <f t="shared" si="67"/>
        <v>1720</v>
      </c>
      <c r="D850" s="38" t="s">
        <v>363</v>
      </c>
      <c r="E850" s="51">
        <f t="shared" si="66"/>
        <v>40</v>
      </c>
      <c r="F850" s="39">
        <f t="shared" si="64"/>
        <v>56257</v>
      </c>
      <c r="G850" s="39" t="str">
        <f t="shared" si="65"/>
        <v>20171129</v>
      </c>
      <c r="H850" s="39">
        <v>97</v>
      </c>
      <c r="L850" s="39" t="s">
        <v>23</v>
      </c>
      <c r="M850" s="39">
        <v>2017</v>
      </c>
      <c r="N850" s="39">
        <v>11</v>
      </c>
      <c r="O850" s="39">
        <v>29</v>
      </c>
      <c r="P850" s="39">
        <v>15</v>
      </c>
      <c r="Q850" s="39">
        <v>37</v>
      </c>
      <c r="R850" s="39">
        <v>37</v>
      </c>
      <c r="S850" s="39">
        <v>207</v>
      </c>
      <c r="T850" s="39">
        <v>1</v>
      </c>
      <c r="U850" s="39" t="s">
        <v>1</v>
      </c>
      <c r="V850" s="39" t="s">
        <v>2</v>
      </c>
    </row>
    <row r="851" spans="1:1024">
      <c r="A851" s="69"/>
      <c r="B851" s="69"/>
      <c r="C851" s="49">
        <f t="shared" si="67"/>
        <v>1730</v>
      </c>
      <c r="D851" s="70" t="s">
        <v>364</v>
      </c>
      <c r="E851" s="51">
        <f t="shared" si="66"/>
        <v>10</v>
      </c>
      <c r="F851" s="71">
        <f t="shared" si="64"/>
        <v>56663</v>
      </c>
      <c r="G851" s="71" t="str">
        <f t="shared" si="65"/>
        <v>20171129</v>
      </c>
      <c r="H851" s="71">
        <v>762</v>
      </c>
      <c r="I851" s="71"/>
      <c r="J851" s="71"/>
      <c r="K851" s="71"/>
      <c r="L851" s="71" t="s">
        <v>232</v>
      </c>
      <c r="M851" s="71">
        <v>2017</v>
      </c>
      <c r="N851" s="71">
        <v>11</v>
      </c>
      <c r="O851" s="71">
        <v>29</v>
      </c>
      <c r="P851" s="71">
        <v>15</v>
      </c>
      <c r="Q851" s="71">
        <v>44</v>
      </c>
      <c r="R851" s="71">
        <v>23</v>
      </c>
      <c r="S851" s="71">
        <v>448</v>
      </c>
      <c r="T851" s="71">
        <v>1</v>
      </c>
      <c r="U851" s="71" t="s">
        <v>1</v>
      </c>
      <c r="V851" s="71" t="s">
        <v>2</v>
      </c>
      <c r="W851" s="71"/>
      <c r="X851" s="82" t="s">
        <v>365</v>
      </c>
      <c r="Y851" s="82" t="s">
        <v>366</v>
      </c>
      <c r="Z851" s="84">
        <v>-26.0532</v>
      </c>
      <c r="AA851" s="84">
        <v>27.850300000000001</v>
      </c>
      <c r="AB851" s="82">
        <v>54</v>
      </c>
      <c r="WK851" s="72"/>
      <c r="WL851" s="72"/>
      <c r="WM851" s="72"/>
      <c r="WN851" s="72"/>
      <c r="WO851" s="72"/>
      <c r="WP851" s="72"/>
      <c r="WQ851" s="72"/>
      <c r="WR851" s="72"/>
      <c r="WS851" s="72"/>
      <c r="WT851" s="72"/>
      <c r="WU851" s="72"/>
      <c r="WV851" s="72"/>
      <c r="WW851" s="72"/>
      <c r="WX851" s="72"/>
      <c r="WY851" s="72"/>
      <c r="WZ851" s="72"/>
      <c r="XA851" s="72"/>
      <c r="XB851" s="72"/>
      <c r="XC851" s="72"/>
      <c r="XD851" s="72"/>
      <c r="XE851" s="72"/>
      <c r="XF851" s="72"/>
      <c r="XG851" s="72"/>
      <c r="XH851" s="72"/>
      <c r="XI851" s="72"/>
      <c r="XJ851" s="72"/>
      <c r="XK851" s="72"/>
      <c r="XL851" s="72"/>
      <c r="XM851" s="72"/>
      <c r="XN851" s="72"/>
      <c r="XO851" s="72"/>
      <c r="XP851" s="72"/>
      <c r="XQ851" s="72"/>
      <c r="XR851" s="72"/>
      <c r="XS851" s="72"/>
      <c r="XT851" s="72"/>
      <c r="XU851" s="72"/>
      <c r="XV851" s="72"/>
      <c r="XW851" s="72"/>
      <c r="XX851" s="72"/>
      <c r="XY851" s="72"/>
      <c r="XZ851" s="72"/>
      <c r="YA851" s="72"/>
      <c r="YB851" s="72"/>
      <c r="YC851" s="72"/>
      <c r="YD851" s="72"/>
      <c r="YE851" s="72"/>
      <c r="YF851" s="72"/>
      <c r="YG851" s="72"/>
      <c r="YH851" s="72"/>
      <c r="YI851" s="72"/>
      <c r="YJ851" s="72"/>
      <c r="YK851" s="72"/>
      <c r="YL851" s="72"/>
      <c r="YM851" s="72"/>
      <c r="YN851" s="72"/>
      <c r="YO851" s="72"/>
      <c r="YP851" s="72"/>
      <c r="YQ851" s="72"/>
      <c r="YR851" s="72"/>
      <c r="YS851" s="72"/>
      <c r="YT851" s="72"/>
      <c r="YU851" s="72"/>
      <c r="YV851" s="72"/>
      <c r="YW851" s="72"/>
      <c r="YX851" s="72"/>
      <c r="YY851" s="72"/>
      <c r="YZ851" s="72"/>
      <c r="ZA851" s="72"/>
      <c r="ZB851" s="72"/>
      <c r="ZC851" s="72"/>
      <c r="ZD851" s="72"/>
      <c r="ZE851" s="72"/>
      <c r="ZF851" s="72"/>
      <c r="ZG851" s="72"/>
      <c r="ZH851" s="72"/>
      <c r="ZI851" s="72"/>
      <c r="ZJ851" s="72"/>
      <c r="ZK851" s="72"/>
      <c r="ZL851" s="72"/>
      <c r="ZM851" s="72"/>
      <c r="ZN851" s="72"/>
      <c r="ZO851" s="72"/>
      <c r="ZP851" s="72"/>
      <c r="ZQ851" s="72"/>
      <c r="ZR851" s="72"/>
      <c r="ZS851" s="72"/>
      <c r="ZT851" s="72"/>
      <c r="ZU851" s="72"/>
      <c r="ZV851" s="72"/>
      <c r="ZW851" s="72"/>
      <c r="ZX851" s="72"/>
      <c r="ZY851" s="72"/>
      <c r="ZZ851" s="72"/>
      <c r="AAA851" s="72"/>
      <c r="AAB851" s="72"/>
      <c r="AAC851" s="72"/>
      <c r="AAD851" s="72"/>
      <c r="AAE851" s="72"/>
      <c r="AAF851" s="72"/>
      <c r="AAG851" s="72"/>
      <c r="AAH851" s="72"/>
      <c r="AAI851" s="72"/>
      <c r="AAJ851" s="72"/>
      <c r="AAK851" s="72"/>
      <c r="AAL851" s="72"/>
      <c r="AAM851" s="72"/>
      <c r="AAN851" s="72"/>
      <c r="AAO851" s="72"/>
      <c r="AAP851" s="72"/>
      <c r="AAQ851" s="72"/>
      <c r="AAR851" s="72"/>
      <c r="AAS851" s="72"/>
      <c r="AAT851" s="72"/>
      <c r="AAU851" s="72"/>
      <c r="AAV851" s="72"/>
      <c r="AAW851" s="72"/>
      <c r="AAX851" s="72"/>
      <c r="AAY851" s="72"/>
      <c r="AAZ851" s="72"/>
      <c r="ABA851" s="72"/>
      <c r="ABB851" s="72"/>
      <c r="ABC851" s="72"/>
      <c r="ABD851" s="72"/>
      <c r="ABE851" s="72"/>
      <c r="ABF851" s="72"/>
      <c r="ABG851" s="72"/>
      <c r="ABH851" s="72"/>
      <c r="ABI851" s="72"/>
      <c r="ABJ851" s="72"/>
      <c r="ABK851" s="72"/>
      <c r="ABL851" s="72"/>
      <c r="ABM851" s="72"/>
      <c r="ABN851" s="72"/>
      <c r="ABO851" s="72"/>
      <c r="ABP851" s="72"/>
      <c r="ABQ851" s="72"/>
      <c r="ABR851" s="72"/>
      <c r="ABS851" s="72"/>
      <c r="ABT851" s="72"/>
      <c r="ABU851" s="72"/>
      <c r="ABV851" s="72"/>
      <c r="ABW851" s="72"/>
      <c r="ABX851" s="72"/>
      <c r="ABY851" s="72"/>
      <c r="ABZ851" s="72"/>
      <c r="ACA851" s="72"/>
      <c r="ACB851" s="72"/>
      <c r="ACC851" s="72"/>
      <c r="ACD851" s="72"/>
      <c r="ACE851" s="72"/>
      <c r="ACF851" s="72"/>
      <c r="ACG851" s="72"/>
      <c r="ACH851" s="72"/>
      <c r="ACI851" s="72"/>
      <c r="ACJ851" s="72"/>
      <c r="ACK851" s="72"/>
      <c r="ACL851" s="72"/>
      <c r="ACM851" s="72"/>
      <c r="ACN851" s="72"/>
      <c r="ACO851" s="72"/>
      <c r="ACP851" s="72"/>
      <c r="ACQ851" s="72"/>
      <c r="ACR851" s="72"/>
      <c r="ACS851" s="72"/>
      <c r="ACT851" s="72"/>
      <c r="ACU851" s="72"/>
      <c r="ACV851" s="72"/>
      <c r="ACW851" s="72"/>
      <c r="ACX851" s="72"/>
      <c r="ACY851" s="72"/>
      <c r="ACZ851" s="72"/>
      <c r="ADA851" s="72"/>
      <c r="ADB851" s="72"/>
      <c r="ADC851" s="72"/>
      <c r="ADD851" s="72"/>
      <c r="ADE851" s="72"/>
      <c r="ADF851" s="72"/>
      <c r="ADG851" s="72"/>
      <c r="ADH851" s="72"/>
      <c r="ADI851" s="72"/>
      <c r="ADJ851" s="72"/>
      <c r="ADK851" s="72"/>
      <c r="ADL851" s="72"/>
      <c r="ADM851" s="72"/>
      <c r="ADN851" s="72"/>
      <c r="ADO851" s="72"/>
      <c r="ADP851" s="72"/>
      <c r="ADQ851" s="72"/>
      <c r="ADR851" s="72"/>
      <c r="ADS851" s="72"/>
      <c r="ADT851" s="72"/>
      <c r="ADU851" s="72"/>
      <c r="ADV851" s="72"/>
      <c r="ADW851" s="72"/>
      <c r="ADX851" s="72"/>
      <c r="ADY851" s="72"/>
      <c r="ADZ851" s="72"/>
      <c r="AEA851" s="72"/>
      <c r="AEB851" s="72"/>
      <c r="AEC851" s="72"/>
      <c r="AED851" s="72"/>
      <c r="AEE851" s="72"/>
      <c r="AEF851" s="72"/>
      <c r="AEG851" s="72"/>
      <c r="AEH851" s="72"/>
      <c r="AEI851" s="72"/>
      <c r="AEJ851" s="72"/>
      <c r="AEK851" s="72"/>
      <c r="AEL851" s="72"/>
      <c r="AEM851" s="72"/>
      <c r="AEN851" s="72"/>
      <c r="AEO851" s="72"/>
      <c r="AEP851" s="72"/>
      <c r="AEQ851" s="72"/>
      <c r="AER851" s="72"/>
      <c r="AES851" s="72"/>
      <c r="AET851" s="72"/>
      <c r="AEU851" s="72"/>
      <c r="AEV851" s="72"/>
      <c r="AEW851" s="72"/>
      <c r="AEX851" s="72"/>
      <c r="AEY851" s="72"/>
      <c r="AEZ851" s="72"/>
      <c r="AFA851" s="72"/>
      <c r="AFB851" s="72"/>
      <c r="AFC851" s="72"/>
      <c r="AFD851" s="72"/>
      <c r="AFE851" s="72"/>
      <c r="AFF851" s="72"/>
      <c r="AFG851" s="72"/>
      <c r="AFH851" s="72"/>
      <c r="AFI851" s="72"/>
      <c r="AFJ851" s="72"/>
      <c r="AFK851" s="72"/>
      <c r="AFL851" s="72"/>
      <c r="AFM851" s="72"/>
      <c r="AFN851" s="72"/>
      <c r="AFO851" s="72"/>
      <c r="AFP851" s="72"/>
      <c r="AFQ851" s="72"/>
      <c r="AFR851" s="72"/>
      <c r="AFS851" s="72"/>
      <c r="AFT851" s="72"/>
      <c r="AFU851" s="72"/>
      <c r="AFV851" s="72"/>
      <c r="AFW851" s="72"/>
      <c r="AFX851" s="72"/>
      <c r="AFY851" s="72"/>
      <c r="AFZ851" s="72"/>
      <c r="AGA851" s="72"/>
      <c r="AGB851" s="72"/>
      <c r="AGC851" s="72"/>
      <c r="AGD851" s="72"/>
      <c r="AGE851" s="72"/>
      <c r="AGF851" s="72"/>
      <c r="AGG851" s="72"/>
      <c r="AGH851" s="72"/>
      <c r="AGI851" s="72"/>
      <c r="AGJ851" s="72"/>
      <c r="AGK851" s="72"/>
      <c r="AGL851" s="72"/>
      <c r="AGM851" s="72"/>
      <c r="AGN851" s="72"/>
      <c r="AGO851" s="72"/>
      <c r="AGP851" s="72"/>
      <c r="AGQ851" s="72"/>
      <c r="AGR851" s="72"/>
      <c r="AGS851" s="72"/>
      <c r="AGT851" s="72"/>
      <c r="AGU851" s="72"/>
      <c r="AGV851" s="72"/>
      <c r="AGW851" s="72"/>
      <c r="AGX851" s="72"/>
      <c r="AGY851" s="72"/>
      <c r="AGZ851" s="72"/>
      <c r="AHA851" s="72"/>
      <c r="AHB851" s="72"/>
      <c r="AHC851" s="72"/>
      <c r="AHD851" s="72"/>
      <c r="AHE851" s="72"/>
      <c r="AHF851" s="72"/>
      <c r="AHG851" s="72"/>
      <c r="AHH851" s="72"/>
      <c r="AHI851" s="72"/>
      <c r="AHJ851" s="72"/>
      <c r="AHK851" s="72"/>
      <c r="AHL851" s="72"/>
      <c r="AHM851" s="72"/>
      <c r="AHN851" s="72"/>
      <c r="AHO851" s="72"/>
      <c r="AHP851" s="72"/>
      <c r="AHQ851" s="72"/>
      <c r="AHR851" s="72"/>
      <c r="AHS851" s="72"/>
      <c r="AHT851" s="72"/>
      <c r="AHU851" s="72"/>
      <c r="AHV851" s="72"/>
      <c r="AHW851" s="72"/>
      <c r="AHX851" s="72"/>
      <c r="AHY851" s="72"/>
      <c r="AHZ851" s="72"/>
      <c r="AIA851" s="72"/>
      <c r="AIB851" s="72"/>
      <c r="AIC851" s="72"/>
      <c r="AID851" s="72"/>
      <c r="AIE851" s="72"/>
      <c r="AIF851" s="72"/>
      <c r="AIG851" s="72"/>
      <c r="AIH851" s="72"/>
      <c r="AII851" s="72"/>
      <c r="AIJ851" s="72"/>
      <c r="AIK851" s="72"/>
      <c r="AIL851" s="72"/>
      <c r="AIM851" s="72"/>
      <c r="AIN851" s="72"/>
      <c r="AIO851" s="72"/>
      <c r="AIP851" s="72"/>
      <c r="AIQ851" s="72"/>
      <c r="AIR851" s="72"/>
      <c r="AIS851" s="72"/>
      <c r="AIT851" s="72"/>
      <c r="AIU851" s="72"/>
      <c r="AIV851" s="72"/>
      <c r="AIW851" s="72"/>
      <c r="AIX851" s="72"/>
      <c r="AIY851" s="72"/>
      <c r="AIZ851" s="72"/>
      <c r="AJA851" s="72"/>
      <c r="AJB851" s="72"/>
      <c r="AJC851" s="72"/>
      <c r="AJD851" s="72"/>
      <c r="AJE851" s="72"/>
      <c r="AJF851" s="72"/>
      <c r="AJG851" s="72"/>
      <c r="AJH851" s="72"/>
      <c r="AJI851" s="72"/>
      <c r="AJJ851" s="72"/>
      <c r="AJK851" s="72"/>
      <c r="AJL851" s="72"/>
      <c r="AJM851" s="72"/>
      <c r="AJN851" s="72"/>
      <c r="AJO851" s="72"/>
      <c r="AJP851" s="72"/>
      <c r="AJQ851" s="72"/>
      <c r="AJR851" s="72"/>
      <c r="AJS851" s="72"/>
      <c r="AJT851" s="72"/>
      <c r="AJU851" s="72"/>
      <c r="AJV851" s="72"/>
      <c r="AJW851" s="72"/>
      <c r="AJX851" s="72"/>
      <c r="AJY851" s="72"/>
      <c r="AJZ851" s="72"/>
      <c r="AKA851" s="72"/>
      <c r="AKB851" s="72"/>
      <c r="AKC851" s="72"/>
      <c r="AKD851" s="72"/>
      <c r="AKE851" s="72"/>
      <c r="AKF851" s="72"/>
      <c r="AKG851" s="72"/>
      <c r="AKH851" s="72"/>
      <c r="AKI851" s="72"/>
      <c r="AKJ851" s="72"/>
      <c r="AKK851" s="72"/>
      <c r="AKL851" s="72"/>
      <c r="AKM851" s="72"/>
      <c r="AKN851" s="72"/>
      <c r="AKO851" s="72"/>
      <c r="AKP851" s="72"/>
      <c r="AKQ851" s="72"/>
      <c r="AKR851" s="72"/>
      <c r="AKS851" s="72"/>
      <c r="AKT851" s="72"/>
      <c r="AKU851" s="72"/>
      <c r="AKV851" s="72"/>
      <c r="AKW851" s="72"/>
      <c r="AKX851" s="72"/>
      <c r="AKY851" s="72"/>
      <c r="AKZ851" s="72"/>
      <c r="ALA851" s="72"/>
      <c r="ALB851" s="72"/>
      <c r="ALC851" s="72"/>
      <c r="ALD851" s="72"/>
      <c r="ALE851" s="72"/>
      <c r="ALF851" s="72"/>
      <c r="ALG851" s="72"/>
      <c r="ALH851" s="72"/>
      <c r="ALI851" s="72"/>
      <c r="ALJ851" s="72"/>
      <c r="ALK851" s="72"/>
      <c r="ALL851" s="72"/>
      <c r="ALM851" s="72"/>
      <c r="ALN851" s="72"/>
      <c r="ALO851" s="72"/>
      <c r="ALP851" s="72"/>
      <c r="ALQ851" s="72"/>
      <c r="ALR851" s="72"/>
      <c r="ALS851" s="72"/>
      <c r="ALT851" s="72"/>
      <c r="ALU851" s="72"/>
      <c r="ALV851" s="72"/>
      <c r="ALW851" s="72"/>
      <c r="ALX851" s="72"/>
      <c r="ALY851" s="72"/>
      <c r="ALZ851" s="72"/>
      <c r="AMA851" s="72"/>
      <c r="AMB851" s="72"/>
      <c r="AMC851" s="72"/>
      <c r="AMD851" s="72"/>
      <c r="AME851" s="72"/>
      <c r="AMF851" s="72"/>
      <c r="AMG851" s="72"/>
      <c r="AMH851" s="72"/>
      <c r="AMI851" s="72"/>
      <c r="AMJ851" s="72"/>
    </row>
    <row r="852" spans="1:1024">
      <c r="C852" s="49">
        <f t="shared" si="67"/>
        <v>1730</v>
      </c>
      <c r="D852" s="38" t="s">
        <v>364</v>
      </c>
      <c r="E852" s="51">
        <f t="shared" si="66"/>
        <v>10</v>
      </c>
      <c r="F852" s="39">
        <f t="shared" si="64"/>
        <v>56663</v>
      </c>
      <c r="G852" s="39" t="str">
        <f t="shared" si="65"/>
        <v>20171129</v>
      </c>
      <c r="H852" s="39">
        <v>0</v>
      </c>
      <c r="L852" s="39" t="s">
        <v>21</v>
      </c>
      <c r="M852" s="39">
        <v>2017</v>
      </c>
      <c r="N852" s="39">
        <v>11</v>
      </c>
      <c r="O852" s="39">
        <v>29</v>
      </c>
      <c r="P852" s="39">
        <v>15</v>
      </c>
      <c r="Q852" s="39">
        <v>44</v>
      </c>
      <c r="R852" s="39">
        <v>23</v>
      </c>
      <c r="S852" s="39">
        <v>696</v>
      </c>
      <c r="T852" s="39">
        <v>1</v>
      </c>
      <c r="U852" s="39" t="s">
        <v>1</v>
      </c>
      <c r="V852" s="39" t="s">
        <v>2</v>
      </c>
    </row>
    <row r="853" spans="1:1024">
      <c r="C853" s="49">
        <f t="shared" si="67"/>
        <v>1730</v>
      </c>
      <c r="D853" s="38" t="s">
        <v>364</v>
      </c>
      <c r="E853" s="51">
        <f t="shared" si="66"/>
        <v>10</v>
      </c>
      <c r="F853" s="39">
        <f t="shared" si="64"/>
        <v>56663</v>
      </c>
      <c r="G853" s="39" t="str">
        <f t="shared" si="65"/>
        <v>20171129</v>
      </c>
      <c r="H853" s="39">
        <v>0</v>
      </c>
      <c r="L853" s="39" t="s">
        <v>21</v>
      </c>
      <c r="M853" s="39">
        <v>2017</v>
      </c>
      <c r="N853" s="39">
        <v>11</v>
      </c>
      <c r="O853" s="39">
        <v>29</v>
      </c>
      <c r="P853" s="39">
        <v>15</v>
      </c>
      <c r="Q853" s="39">
        <v>44</v>
      </c>
      <c r="R853" s="39">
        <v>23</v>
      </c>
      <c r="S853" s="39">
        <v>707</v>
      </c>
      <c r="T853" s="39">
        <v>1</v>
      </c>
      <c r="U853" s="39" t="s">
        <v>1</v>
      </c>
      <c r="V853" s="39" t="s">
        <v>2</v>
      </c>
    </row>
    <row r="854" spans="1:1024">
      <c r="C854" s="49">
        <f t="shared" si="67"/>
        <v>1730</v>
      </c>
      <c r="D854" s="38" t="s">
        <v>364</v>
      </c>
      <c r="E854" s="51">
        <f t="shared" si="66"/>
        <v>10</v>
      </c>
      <c r="F854" s="39">
        <f t="shared" si="64"/>
        <v>56663</v>
      </c>
      <c r="G854" s="39" t="str">
        <f t="shared" si="65"/>
        <v>20171129</v>
      </c>
      <c r="H854" s="39">
        <v>0</v>
      </c>
      <c r="L854" s="39" t="s">
        <v>21</v>
      </c>
      <c r="M854" s="39">
        <v>2017</v>
      </c>
      <c r="N854" s="39">
        <v>11</v>
      </c>
      <c r="O854" s="39">
        <v>29</v>
      </c>
      <c r="P854" s="39">
        <v>15</v>
      </c>
      <c r="Q854" s="39">
        <v>44</v>
      </c>
      <c r="R854" s="39">
        <v>23</v>
      </c>
      <c r="S854" s="39">
        <v>719</v>
      </c>
      <c r="T854" s="39">
        <v>1</v>
      </c>
      <c r="U854" s="39" t="s">
        <v>1</v>
      </c>
      <c r="V854" s="39" t="s">
        <v>2</v>
      </c>
    </row>
    <row r="855" spans="1:1024">
      <c r="C855" s="49">
        <f t="shared" si="67"/>
        <v>1730</v>
      </c>
      <c r="D855" s="38" t="s">
        <v>364</v>
      </c>
      <c r="E855" s="51">
        <f t="shared" si="66"/>
        <v>10</v>
      </c>
      <c r="F855" s="39">
        <f t="shared" si="64"/>
        <v>56663</v>
      </c>
      <c r="G855" s="39" t="str">
        <f t="shared" si="65"/>
        <v>20171129</v>
      </c>
      <c r="H855" s="39">
        <v>0</v>
      </c>
      <c r="L855" s="39" t="s">
        <v>21</v>
      </c>
      <c r="M855" s="39">
        <v>2017</v>
      </c>
      <c r="N855" s="39">
        <v>11</v>
      </c>
      <c r="O855" s="39">
        <v>29</v>
      </c>
      <c r="P855" s="39">
        <v>15</v>
      </c>
      <c r="Q855" s="39">
        <v>44</v>
      </c>
      <c r="R855" s="39">
        <v>23</v>
      </c>
      <c r="S855" s="39">
        <v>880</v>
      </c>
      <c r="T855" s="39">
        <v>1</v>
      </c>
      <c r="U855" s="39" t="s">
        <v>1</v>
      </c>
      <c r="V855" s="39" t="s">
        <v>2</v>
      </c>
    </row>
    <row r="856" spans="1:1024">
      <c r="C856" s="49">
        <f t="shared" si="67"/>
        <v>1730</v>
      </c>
      <c r="D856" s="38" t="s">
        <v>364</v>
      </c>
      <c r="E856" s="51">
        <f t="shared" si="66"/>
        <v>10</v>
      </c>
      <c r="F856" s="39">
        <f t="shared" si="64"/>
        <v>56663</v>
      </c>
      <c r="G856" s="39" t="str">
        <f t="shared" si="65"/>
        <v>20171129</v>
      </c>
      <c r="H856" s="39">
        <v>0</v>
      </c>
      <c r="L856" s="39" t="s">
        <v>21</v>
      </c>
      <c r="M856" s="39">
        <v>2017</v>
      </c>
      <c r="N856" s="39">
        <v>11</v>
      </c>
      <c r="O856" s="39">
        <v>29</v>
      </c>
      <c r="P856" s="39">
        <v>15</v>
      </c>
      <c r="Q856" s="39">
        <v>44</v>
      </c>
      <c r="R856" s="39">
        <v>23</v>
      </c>
      <c r="S856" s="39">
        <v>896</v>
      </c>
      <c r="T856" s="39">
        <v>1</v>
      </c>
      <c r="U856" s="39" t="s">
        <v>1</v>
      </c>
      <c r="V856" s="39" t="s">
        <v>2</v>
      </c>
    </row>
    <row r="857" spans="1:1024">
      <c r="C857" s="49">
        <f t="shared" si="67"/>
        <v>1730</v>
      </c>
      <c r="D857" s="38" t="s">
        <v>364</v>
      </c>
      <c r="E857" s="51">
        <f t="shared" si="66"/>
        <v>10</v>
      </c>
      <c r="F857" s="39">
        <f t="shared" si="64"/>
        <v>56663</v>
      </c>
      <c r="G857" s="39" t="str">
        <f t="shared" si="65"/>
        <v>20171129</v>
      </c>
      <c r="H857" s="39">
        <v>0</v>
      </c>
      <c r="L857" s="39" t="s">
        <v>21</v>
      </c>
      <c r="M857" s="39">
        <v>2017</v>
      </c>
      <c r="N857" s="39">
        <v>11</v>
      </c>
      <c r="O857" s="39">
        <v>29</v>
      </c>
      <c r="P857" s="39">
        <v>15</v>
      </c>
      <c r="Q857" s="39">
        <v>44</v>
      </c>
      <c r="R857" s="39">
        <v>23</v>
      </c>
      <c r="S857" s="39">
        <v>952</v>
      </c>
      <c r="T857" s="39">
        <v>1</v>
      </c>
      <c r="U857" s="39" t="s">
        <v>1</v>
      </c>
      <c r="V857" s="39" t="s">
        <v>2</v>
      </c>
    </row>
    <row r="858" spans="1:1024">
      <c r="C858" s="49">
        <f t="shared" si="67"/>
        <v>1730</v>
      </c>
      <c r="D858" s="38" t="s">
        <v>364</v>
      </c>
      <c r="E858" s="51">
        <f t="shared" si="66"/>
        <v>10</v>
      </c>
      <c r="F858" s="39">
        <f t="shared" si="64"/>
        <v>56663</v>
      </c>
      <c r="G858" s="39" t="str">
        <f t="shared" si="65"/>
        <v>20171129</v>
      </c>
      <c r="H858" s="39">
        <v>0</v>
      </c>
      <c r="L858" s="39" t="s">
        <v>21</v>
      </c>
      <c r="M858" s="39">
        <v>2017</v>
      </c>
      <c r="N858" s="39">
        <v>11</v>
      </c>
      <c r="O858" s="39">
        <v>29</v>
      </c>
      <c r="P858" s="39">
        <v>15</v>
      </c>
      <c r="Q858" s="39">
        <v>44</v>
      </c>
      <c r="R858" s="39">
        <v>23</v>
      </c>
      <c r="S858" s="39">
        <v>979</v>
      </c>
      <c r="T858" s="39">
        <v>1</v>
      </c>
      <c r="U858" s="39" t="s">
        <v>1</v>
      </c>
      <c r="V858" s="39" t="s">
        <v>2</v>
      </c>
    </row>
    <row r="859" spans="1:1024">
      <c r="C859" s="49">
        <f t="shared" si="67"/>
        <v>1740</v>
      </c>
      <c r="D859" s="38" t="s">
        <v>364</v>
      </c>
      <c r="E859" s="51">
        <f t="shared" si="66"/>
        <v>10</v>
      </c>
      <c r="F859" s="39">
        <f t="shared" si="64"/>
        <v>56664</v>
      </c>
      <c r="G859" s="39" t="str">
        <f t="shared" si="65"/>
        <v>20171129</v>
      </c>
      <c r="H859" s="39">
        <v>0</v>
      </c>
      <c r="L859" s="39" t="s">
        <v>21</v>
      </c>
      <c r="M859" s="39">
        <v>2017</v>
      </c>
      <c r="N859" s="39">
        <v>11</v>
      </c>
      <c r="O859" s="39">
        <v>29</v>
      </c>
      <c r="P859" s="39">
        <v>15</v>
      </c>
      <c r="Q859" s="39">
        <v>44</v>
      </c>
      <c r="R859" s="39">
        <v>24</v>
      </c>
      <c r="S859" s="39">
        <v>6</v>
      </c>
      <c r="T859" s="39">
        <v>1</v>
      </c>
      <c r="U859" s="39" t="s">
        <v>1</v>
      </c>
      <c r="V859" s="39" t="s">
        <v>2</v>
      </c>
    </row>
    <row r="860" spans="1:1024">
      <c r="C860" s="49">
        <f t="shared" si="67"/>
        <v>1740</v>
      </c>
      <c r="D860" s="38" t="s">
        <v>364</v>
      </c>
      <c r="E860" s="51">
        <f t="shared" si="66"/>
        <v>10</v>
      </c>
      <c r="F860" s="39">
        <f t="shared" si="64"/>
        <v>56664</v>
      </c>
      <c r="G860" s="39" t="str">
        <f t="shared" si="65"/>
        <v>20171129</v>
      </c>
      <c r="H860" s="39">
        <v>0</v>
      </c>
      <c r="L860" s="39" t="s">
        <v>21</v>
      </c>
      <c r="M860" s="39">
        <v>2017</v>
      </c>
      <c r="N860" s="39">
        <v>11</v>
      </c>
      <c r="O860" s="39">
        <v>29</v>
      </c>
      <c r="P860" s="39">
        <v>15</v>
      </c>
      <c r="Q860" s="39">
        <v>44</v>
      </c>
      <c r="R860" s="39">
        <v>24</v>
      </c>
      <c r="S860" s="39">
        <v>16</v>
      </c>
      <c r="T860" s="39">
        <v>1</v>
      </c>
      <c r="U860" s="39" t="s">
        <v>1</v>
      </c>
      <c r="V860" s="39" t="s">
        <v>2</v>
      </c>
      <c r="X860" s="40" t="s">
        <v>355</v>
      </c>
    </row>
    <row r="861" spans="1:1024">
      <c r="C861" s="49">
        <f t="shared" si="67"/>
        <v>1740</v>
      </c>
      <c r="D861" s="38" t="s">
        <v>364</v>
      </c>
      <c r="E861" s="51">
        <f t="shared" si="66"/>
        <v>10</v>
      </c>
      <c r="F861" s="39">
        <f t="shared" si="64"/>
        <v>56664</v>
      </c>
      <c r="G861" s="39" t="str">
        <f t="shared" si="65"/>
        <v>20171129</v>
      </c>
      <c r="H861" s="39">
        <v>0</v>
      </c>
      <c r="L861" s="39" t="s">
        <v>21</v>
      </c>
      <c r="M861" s="39">
        <v>2017</v>
      </c>
      <c r="N861" s="39">
        <v>11</v>
      </c>
      <c r="O861" s="39">
        <v>29</v>
      </c>
      <c r="P861" s="39">
        <v>15</v>
      </c>
      <c r="Q861" s="39">
        <v>44</v>
      </c>
      <c r="R861" s="39">
        <v>24</v>
      </c>
      <c r="S861" s="39">
        <v>40</v>
      </c>
      <c r="T861" s="39">
        <v>1</v>
      </c>
      <c r="U861" s="39" t="s">
        <v>1</v>
      </c>
      <c r="V861" s="39" t="s">
        <v>2</v>
      </c>
      <c r="X861" s="40" t="s">
        <v>355</v>
      </c>
    </row>
    <row r="862" spans="1:1024">
      <c r="C862" s="49">
        <f t="shared" si="67"/>
        <v>1740</v>
      </c>
      <c r="D862" s="38" t="s">
        <v>364</v>
      </c>
      <c r="E862" s="51">
        <f t="shared" si="66"/>
        <v>10</v>
      </c>
      <c r="F862" s="39">
        <f t="shared" si="64"/>
        <v>56664</v>
      </c>
      <c r="G862" s="83" t="str">
        <f t="shared" si="65"/>
        <v>20171129</v>
      </c>
      <c r="H862" s="83">
        <v>0</v>
      </c>
      <c r="I862" s="83"/>
      <c r="J862" s="83"/>
      <c r="K862" s="83"/>
      <c r="L862" s="83" t="s">
        <v>21</v>
      </c>
      <c r="M862" s="83">
        <v>2017</v>
      </c>
      <c r="N862" s="83">
        <v>11</v>
      </c>
      <c r="O862" s="83">
        <v>29</v>
      </c>
      <c r="P862" s="83">
        <v>15</v>
      </c>
      <c r="Q862" s="83">
        <v>44</v>
      </c>
      <c r="R862" s="83">
        <v>24</v>
      </c>
      <c r="S862" s="83">
        <v>55</v>
      </c>
      <c r="T862" s="83">
        <v>1</v>
      </c>
      <c r="U862" s="83" t="s">
        <v>1</v>
      </c>
      <c r="V862" s="83" t="s">
        <v>2</v>
      </c>
      <c r="W862" s="83"/>
    </row>
    <row r="863" spans="1:1024">
      <c r="C863" s="49">
        <f t="shared" si="67"/>
        <v>1740</v>
      </c>
      <c r="D863" s="38" t="s">
        <v>364</v>
      </c>
      <c r="E863" s="51">
        <f t="shared" si="66"/>
        <v>10</v>
      </c>
      <c r="F863" s="39">
        <f t="shared" si="64"/>
        <v>56664</v>
      </c>
      <c r="G863" s="83" t="str">
        <f t="shared" si="65"/>
        <v>20171129</v>
      </c>
      <c r="H863" s="39">
        <v>0</v>
      </c>
      <c r="I863" s="83"/>
      <c r="J863" s="83"/>
      <c r="K863" s="83"/>
      <c r="L863" s="39" t="s">
        <v>21</v>
      </c>
      <c r="M863" s="39">
        <v>2017</v>
      </c>
      <c r="N863" s="39">
        <v>11</v>
      </c>
      <c r="O863" s="39">
        <v>29</v>
      </c>
      <c r="P863" s="39">
        <v>15</v>
      </c>
      <c r="Q863" s="39">
        <v>44</v>
      </c>
      <c r="R863" s="39">
        <v>24</v>
      </c>
      <c r="S863" s="39">
        <v>69</v>
      </c>
      <c r="T863" s="39">
        <v>1</v>
      </c>
      <c r="U863" s="39" t="s">
        <v>1</v>
      </c>
      <c r="V863" s="39" t="s">
        <v>2</v>
      </c>
    </row>
    <row r="864" spans="1:1024">
      <c r="C864" s="49">
        <f t="shared" si="67"/>
        <v>1740</v>
      </c>
      <c r="D864" s="38" t="s">
        <v>364</v>
      </c>
      <c r="E864" s="51">
        <f t="shared" si="66"/>
        <v>10</v>
      </c>
      <c r="F864" s="39">
        <f t="shared" si="64"/>
        <v>56664</v>
      </c>
      <c r="G864" s="83" t="str">
        <f t="shared" si="65"/>
        <v>20171129</v>
      </c>
      <c r="H864" s="83">
        <v>0</v>
      </c>
      <c r="I864" s="83"/>
      <c r="J864" s="83"/>
      <c r="K864" s="83"/>
      <c r="L864" s="83" t="s">
        <v>21</v>
      </c>
      <c r="M864" s="83">
        <v>2017</v>
      </c>
      <c r="N864" s="83">
        <v>11</v>
      </c>
      <c r="O864" s="83">
        <v>29</v>
      </c>
      <c r="P864" s="83">
        <v>15</v>
      </c>
      <c r="Q864" s="83">
        <v>44</v>
      </c>
      <c r="R864" s="83">
        <v>24</v>
      </c>
      <c r="S864" s="83">
        <v>75</v>
      </c>
      <c r="T864" s="83">
        <v>1</v>
      </c>
      <c r="U864" s="83" t="s">
        <v>1</v>
      </c>
      <c r="V864" s="83" t="s">
        <v>2</v>
      </c>
      <c r="W864" s="83"/>
    </row>
    <row r="865" spans="1:1024">
      <c r="C865" s="49">
        <f t="shared" si="67"/>
        <v>1740</v>
      </c>
      <c r="D865" s="38" t="s">
        <v>364</v>
      </c>
      <c r="E865" s="51">
        <f t="shared" si="66"/>
        <v>10</v>
      </c>
      <c r="F865" s="39">
        <f t="shared" si="64"/>
        <v>56664</v>
      </c>
      <c r="G865" s="39" t="str">
        <f t="shared" si="65"/>
        <v>20171129</v>
      </c>
      <c r="H865" s="39">
        <v>0</v>
      </c>
      <c r="L865" s="39" t="s">
        <v>21</v>
      </c>
      <c r="M865" s="39">
        <v>2017</v>
      </c>
      <c r="N865" s="39">
        <v>11</v>
      </c>
      <c r="O865" s="39">
        <v>29</v>
      </c>
      <c r="P865" s="39">
        <v>15</v>
      </c>
      <c r="Q865" s="39">
        <v>44</v>
      </c>
      <c r="R865" s="39">
        <v>24</v>
      </c>
      <c r="S865" s="39">
        <v>142</v>
      </c>
      <c r="T865" s="39">
        <v>1</v>
      </c>
      <c r="U865" s="39" t="s">
        <v>1</v>
      </c>
      <c r="V865" s="39" t="s">
        <v>2</v>
      </c>
    </row>
    <row r="866" spans="1:1024">
      <c r="C866" s="49">
        <f t="shared" si="67"/>
        <v>1740</v>
      </c>
      <c r="D866" s="38" t="s">
        <v>364</v>
      </c>
      <c r="E866" s="51">
        <f t="shared" si="66"/>
        <v>10</v>
      </c>
      <c r="F866" s="39">
        <f t="shared" si="64"/>
        <v>56664</v>
      </c>
      <c r="G866" s="83" t="str">
        <f t="shared" si="65"/>
        <v>20171129</v>
      </c>
      <c r="H866" s="83">
        <v>0</v>
      </c>
      <c r="I866" s="83"/>
      <c r="J866" s="83"/>
      <c r="K866" s="83"/>
      <c r="L866" s="83" t="s">
        <v>21</v>
      </c>
      <c r="M866" s="83">
        <v>2017</v>
      </c>
      <c r="N866" s="83">
        <v>11</v>
      </c>
      <c r="O866" s="83">
        <v>29</v>
      </c>
      <c r="P866" s="83">
        <v>15</v>
      </c>
      <c r="Q866" s="83">
        <v>44</v>
      </c>
      <c r="R866" s="83">
        <v>24</v>
      </c>
      <c r="S866" s="83">
        <v>185</v>
      </c>
      <c r="T866" s="83">
        <v>1</v>
      </c>
      <c r="U866" s="83" t="s">
        <v>1</v>
      </c>
      <c r="V866" s="83" t="s">
        <v>2</v>
      </c>
      <c r="W866" s="83"/>
    </row>
    <row r="867" spans="1:1024">
      <c r="C867" s="49">
        <f t="shared" si="67"/>
        <v>1740</v>
      </c>
      <c r="D867" s="38" t="s">
        <v>364</v>
      </c>
      <c r="E867" s="51">
        <f t="shared" si="66"/>
        <v>20</v>
      </c>
      <c r="F867" s="39">
        <f t="shared" si="64"/>
        <v>56664</v>
      </c>
      <c r="G867" s="87" t="str">
        <f t="shared" si="65"/>
        <v>20171129</v>
      </c>
      <c r="H867" s="86">
        <v>16</v>
      </c>
      <c r="I867" s="87"/>
      <c r="J867" s="87"/>
      <c r="K867" s="87"/>
      <c r="L867" s="86" t="s">
        <v>23</v>
      </c>
      <c r="M867" s="86">
        <v>2017</v>
      </c>
      <c r="N867" s="86">
        <v>11</v>
      </c>
      <c r="O867" s="86">
        <v>29</v>
      </c>
      <c r="P867" s="86">
        <v>15</v>
      </c>
      <c r="Q867" s="86">
        <v>44</v>
      </c>
      <c r="R867" s="86">
        <v>24</v>
      </c>
      <c r="S867" s="86">
        <v>229</v>
      </c>
      <c r="T867" s="86">
        <v>1</v>
      </c>
      <c r="U867" s="86" t="s">
        <v>1</v>
      </c>
      <c r="V867" s="86" t="s">
        <v>2</v>
      </c>
      <c r="W867" s="86"/>
    </row>
    <row r="868" spans="1:1024">
      <c r="A868" s="69"/>
      <c r="B868" s="69"/>
      <c r="C868" s="49">
        <f t="shared" si="67"/>
        <v>1750</v>
      </c>
      <c r="D868" s="70" t="s">
        <v>367</v>
      </c>
      <c r="E868" s="51">
        <f t="shared" si="66"/>
        <v>10</v>
      </c>
      <c r="F868" s="71">
        <f t="shared" si="64"/>
        <v>56810</v>
      </c>
      <c r="G868" s="117" t="str">
        <f t="shared" si="65"/>
        <v>20171129</v>
      </c>
      <c r="H868" s="85"/>
      <c r="I868" s="117"/>
      <c r="J868" s="117"/>
      <c r="K868" s="117"/>
      <c r="L868" s="71" t="s">
        <v>82</v>
      </c>
      <c r="M868" s="71">
        <v>2017</v>
      </c>
      <c r="N868" s="71">
        <v>11</v>
      </c>
      <c r="O868" s="71">
        <v>29</v>
      </c>
      <c r="P868" s="71">
        <v>15</v>
      </c>
      <c r="Q868" s="71">
        <v>46</v>
      </c>
      <c r="R868" s="71">
        <v>50</v>
      </c>
      <c r="S868" s="85">
        <v>892</v>
      </c>
      <c r="T868" s="71"/>
      <c r="U868" s="71" t="s">
        <v>62</v>
      </c>
      <c r="V868" s="71" t="s">
        <v>3</v>
      </c>
      <c r="W868" s="85"/>
      <c r="X868" s="72"/>
      <c r="WK868" s="72"/>
      <c r="WL868" s="72"/>
      <c r="WM868" s="72"/>
      <c r="WN868" s="72"/>
      <c r="WO868" s="72"/>
      <c r="WP868" s="72"/>
      <c r="WQ868" s="72"/>
      <c r="WR868" s="72"/>
      <c r="WS868" s="72"/>
      <c r="WT868" s="72"/>
      <c r="WU868" s="72"/>
      <c r="WV868" s="72"/>
      <c r="WW868" s="72"/>
      <c r="WX868" s="72"/>
      <c r="WY868" s="72"/>
      <c r="WZ868" s="72"/>
      <c r="XA868" s="72"/>
      <c r="XB868" s="72"/>
      <c r="XC868" s="72"/>
      <c r="XD868" s="72"/>
      <c r="XE868" s="72"/>
      <c r="XF868" s="72"/>
      <c r="XG868" s="72"/>
      <c r="XH868" s="72"/>
      <c r="XI868" s="72"/>
      <c r="XJ868" s="72"/>
      <c r="XK868" s="72"/>
      <c r="XL868" s="72"/>
      <c r="XM868" s="72"/>
      <c r="XN868" s="72"/>
      <c r="XO868" s="72"/>
      <c r="XP868" s="72"/>
      <c r="XQ868" s="72"/>
      <c r="XR868" s="72"/>
      <c r="XS868" s="72"/>
      <c r="XT868" s="72"/>
      <c r="XU868" s="72"/>
      <c r="XV868" s="72"/>
      <c r="XW868" s="72"/>
      <c r="XX868" s="72"/>
      <c r="XY868" s="72"/>
      <c r="XZ868" s="72"/>
      <c r="YA868" s="72"/>
      <c r="YB868" s="72"/>
      <c r="YC868" s="72"/>
      <c r="YD868" s="72"/>
      <c r="YE868" s="72"/>
      <c r="YF868" s="72"/>
      <c r="YG868" s="72"/>
      <c r="YH868" s="72"/>
      <c r="YI868" s="72"/>
      <c r="YJ868" s="72"/>
      <c r="YK868" s="72"/>
      <c r="YL868" s="72"/>
      <c r="YM868" s="72"/>
      <c r="YN868" s="72"/>
      <c r="YO868" s="72"/>
      <c r="YP868" s="72"/>
      <c r="YQ868" s="72"/>
      <c r="YR868" s="72"/>
      <c r="YS868" s="72"/>
      <c r="YT868" s="72"/>
      <c r="YU868" s="72"/>
      <c r="YV868" s="72"/>
      <c r="YW868" s="72"/>
      <c r="YX868" s="72"/>
      <c r="YY868" s="72"/>
      <c r="YZ868" s="72"/>
      <c r="ZA868" s="72"/>
      <c r="ZB868" s="72"/>
      <c r="ZC868" s="72"/>
      <c r="ZD868" s="72"/>
      <c r="ZE868" s="72"/>
      <c r="ZF868" s="72"/>
      <c r="ZG868" s="72"/>
      <c r="ZH868" s="72"/>
      <c r="ZI868" s="72"/>
      <c r="ZJ868" s="72"/>
      <c r="ZK868" s="72"/>
      <c r="ZL868" s="72"/>
      <c r="ZM868" s="72"/>
      <c r="ZN868" s="72"/>
      <c r="ZO868" s="72"/>
      <c r="ZP868" s="72"/>
      <c r="ZQ868" s="72"/>
      <c r="ZR868" s="72"/>
      <c r="ZS868" s="72"/>
      <c r="ZT868" s="72"/>
      <c r="ZU868" s="72"/>
      <c r="ZV868" s="72"/>
      <c r="ZW868" s="72"/>
      <c r="ZX868" s="72"/>
      <c r="ZY868" s="72"/>
      <c r="ZZ868" s="72"/>
      <c r="AAA868" s="72"/>
      <c r="AAB868" s="72"/>
      <c r="AAC868" s="72"/>
      <c r="AAD868" s="72"/>
      <c r="AAE868" s="72"/>
      <c r="AAF868" s="72"/>
      <c r="AAG868" s="72"/>
      <c r="AAH868" s="72"/>
      <c r="AAI868" s="72"/>
      <c r="AAJ868" s="72"/>
      <c r="AAK868" s="72"/>
      <c r="AAL868" s="72"/>
      <c r="AAM868" s="72"/>
      <c r="AAN868" s="72"/>
      <c r="AAO868" s="72"/>
      <c r="AAP868" s="72"/>
      <c r="AAQ868" s="72"/>
      <c r="AAR868" s="72"/>
      <c r="AAS868" s="72"/>
      <c r="AAT868" s="72"/>
      <c r="AAU868" s="72"/>
      <c r="AAV868" s="72"/>
      <c r="AAW868" s="72"/>
      <c r="AAX868" s="72"/>
      <c r="AAY868" s="72"/>
      <c r="AAZ868" s="72"/>
      <c r="ABA868" s="72"/>
      <c r="ABB868" s="72"/>
      <c r="ABC868" s="72"/>
      <c r="ABD868" s="72"/>
      <c r="ABE868" s="72"/>
      <c r="ABF868" s="72"/>
      <c r="ABG868" s="72"/>
      <c r="ABH868" s="72"/>
      <c r="ABI868" s="72"/>
      <c r="ABJ868" s="72"/>
      <c r="ABK868" s="72"/>
      <c r="ABL868" s="72"/>
      <c r="ABM868" s="72"/>
      <c r="ABN868" s="72"/>
      <c r="ABO868" s="72"/>
      <c r="ABP868" s="72"/>
      <c r="ABQ868" s="72"/>
      <c r="ABR868" s="72"/>
      <c r="ABS868" s="72"/>
      <c r="ABT868" s="72"/>
      <c r="ABU868" s="72"/>
      <c r="ABV868" s="72"/>
      <c r="ABW868" s="72"/>
      <c r="ABX868" s="72"/>
      <c r="ABY868" s="72"/>
      <c r="ABZ868" s="72"/>
      <c r="ACA868" s="72"/>
      <c r="ACB868" s="72"/>
      <c r="ACC868" s="72"/>
      <c r="ACD868" s="72"/>
      <c r="ACE868" s="72"/>
      <c r="ACF868" s="72"/>
      <c r="ACG868" s="72"/>
      <c r="ACH868" s="72"/>
      <c r="ACI868" s="72"/>
      <c r="ACJ868" s="72"/>
      <c r="ACK868" s="72"/>
      <c r="ACL868" s="72"/>
      <c r="ACM868" s="72"/>
      <c r="ACN868" s="72"/>
      <c r="ACO868" s="72"/>
      <c r="ACP868" s="72"/>
      <c r="ACQ868" s="72"/>
      <c r="ACR868" s="72"/>
      <c r="ACS868" s="72"/>
      <c r="ACT868" s="72"/>
      <c r="ACU868" s="72"/>
      <c r="ACV868" s="72"/>
      <c r="ACW868" s="72"/>
      <c r="ACX868" s="72"/>
      <c r="ACY868" s="72"/>
      <c r="ACZ868" s="72"/>
      <c r="ADA868" s="72"/>
      <c r="ADB868" s="72"/>
      <c r="ADC868" s="72"/>
      <c r="ADD868" s="72"/>
      <c r="ADE868" s="72"/>
      <c r="ADF868" s="72"/>
      <c r="ADG868" s="72"/>
      <c r="ADH868" s="72"/>
      <c r="ADI868" s="72"/>
      <c r="ADJ868" s="72"/>
      <c r="ADK868" s="72"/>
      <c r="ADL868" s="72"/>
      <c r="ADM868" s="72"/>
      <c r="ADN868" s="72"/>
      <c r="ADO868" s="72"/>
      <c r="ADP868" s="72"/>
      <c r="ADQ868" s="72"/>
      <c r="ADR868" s="72"/>
      <c r="ADS868" s="72"/>
      <c r="ADT868" s="72"/>
      <c r="ADU868" s="72"/>
      <c r="ADV868" s="72"/>
      <c r="ADW868" s="72"/>
      <c r="ADX868" s="72"/>
      <c r="ADY868" s="72"/>
      <c r="ADZ868" s="72"/>
      <c r="AEA868" s="72"/>
      <c r="AEB868" s="72"/>
      <c r="AEC868" s="72"/>
      <c r="AED868" s="72"/>
      <c r="AEE868" s="72"/>
      <c r="AEF868" s="72"/>
      <c r="AEG868" s="72"/>
      <c r="AEH868" s="72"/>
      <c r="AEI868" s="72"/>
      <c r="AEJ868" s="72"/>
      <c r="AEK868" s="72"/>
      <c r="AEL868" s="72"/>
      <c r="AEM868" s="72"/>
      <c r="AEN868" s="72"/>
      <c r="AEO868" s="72"/>
      <c r="AEP868" s="72"/>
      <c r="AEQ868" s="72"/>
      <c r="AER868" s="72"/>
      <c r="AES868" s="72"/>
      <c r="AET868" s="72"/>
      <c r="AEU868" s="72"/>
      <c r="AEV868" s="72"/>
      <c r="AEW868" s="72"/>
      <c r="AEX868" s="72"/>
      <c r="AEY868" s="72"/>
      <c r="AEZ868" s="72"/>
      <c r="AFA868" s="72"/>
      <c r="AFB868" s="72"/>
      <c r="AFC868" s="72"/>
      <c r="AFD868" s="72"/>
      <c r="AFE868" s="72"/>
      <c r="AFF868" s="72"/>
      <c r="AFG868" s="72"/>
      <c r="AFH868" s="72"/>
      <c r="AFI868" s="72"/>
      <c r="AFJ868" s="72"/>
      <c r="AFK868" s="72"/>
      <c r="AFL868" s="72"/>
      <c r="AFM868" s="72"/>
      <c r="AFN868" s="72"/>
      <c r="AFO868" s="72"/>
      <c r="AFP868" s="72"/>
      <c r="AFQ868" s="72"/>
      <c r="AFR868" s="72"/>
      <c r="AFS868" s="72"/>
      <c r="AFT868" s="72"/>
      <c r="AFU868" s="72"/>
      <c r="AFV868" s="72"/>
      <c r="AFW868" s="72"/>
      <c r="AFX868" s="72"/>
      <c r="AFY868" s="72"/>
      <c r="AFZ868" s="72"/>
      <c r="AGA868" s="72"/>
      <c r="AGB868" s="72"/>
      <c r="AGC868" s="72"/>
      <c r="AGD868" s="72"/>
      <c r="AGE868" s="72"/>
      <c r="AGF868" s="72"/>
      <c r="AGG868" s="72"/>
      <c r="AGH868" s="72"/>
      <c r="AGI868" s="72"/>
      <c r="AGJ868" s="72"/>
      <c r="AGK868" s="72"/>
      <c r="AGL868" s="72"/>
      <c r="AGM868" s="72"/>
      <c r="AGN868" s="72"/>
      <c r="AGO868" s="72"/>
      <c r="AGP868" s="72"/>
      <c r="AGQ868" s="72"/>
      <c r="AGR868" s="72"/>
      <c r="AGS868" s="72"/>
      <c r="AGT868" s="72"/>
      <c r="AGU868" s="72"/>
      <c r="AGV868" s="72"/>
      <c r="AGW868" s="72"/>
      <c r="AGX868" s="72"/>
      <c r="AGY868" s="72"/>
      <c r="AGZ868" s="72"/>
      <c r="AHA868" s="72"/>
      <c r="AHB868" s="72"/>
      <c r="AHC868" s="72"/>
      <c r="AHD868" s="72"/>
      <c r="AHE868" s="72"/>
      <c r="AHF868" s="72"/>
      <c r="AHG868" s="72"/>
      <c r="AHH868" s="72"/>
      <c r="AHI868" s="72"/>
      <c r="AHJ868" s="72"/>
      <c r="AHK868" s="72"/>
      <c r="AHL868" s="72"/>
      <c r="AHM868" s="72"/>
      <c r="AHN868" s="72"/>
      <c r="AHO868" s="72"/>
      <c r="AHP868" s="72"/>
      <c r="AHQ868" s="72"/>
      <c r="AHR868" s="72"/>
      <c r="AHS868" s="72"/>
      <c r="AHT868" s="72"/>
      <c r="AHU868" s="72"/>
      <c r="AHV868" s="72"/>
      <c r="AHW868" s="72"/>
      <c r="AHX868" s="72"/>
      <c r="AHY868" s="72"/>
      <c r="AHZ868" s="72"/>
      <c r="AIA868" s="72"/>
      <c r="AIB868" s="72"/>
      <c r="AIC868" s="72"/>
      <c r="AID868" s="72"/>
      <c r="AIE868" s="72"/>
      <c r="AIF868" s="72"/>
      <c r="AIG868" s="72"/>
      <c r="AIH868" s="72"/>
      <c r="AII868" s="72"/>
      <c r="AIJ868" s="72"/>
      <c r="AIK868" s="72"/>
      <c r="AIL868" s="72"/>
      <c r="AIM868" s="72"/>
      <c r="AIN868" s="72"/>
      <c r="AIO868" s="72"/>
      <c r="AIP868" s="72"/>
      <c r="AIQ868" s="72"/>
      <c r="AIR868" s="72"/>
      <c r="AIS868" s="72"/>
      <c r="AIT868" s="72"/>
      <c r="AIU868" s="72"/>
      <c r="AIV868" s="72"/>
      <c r="AIW868" s="72"/>
      <c r="AIX868" s="72"/>
      <c r="AIY868" s="72"/>
      <c r="AIZ868" s="72"/>
      <c r="AJA868" s="72"/>
      <c r="AJB868" s="72"/>
      <c r="AJC868" s="72"/>
      <c r="AJD868" s="72"/>
      <c r="AJE868" s="72"/>
      <c r="AJF868" s="72"/>
      <c r="AJG868" s="72"/>
      <c r="AJH868" s="72"/>
      <c r="AJI868" s="72"/>
      <c r="AJJ868" s="72"/>
      <c r="AJK868" s="72"/>
      <c r="AJL868" s="72"/>
      <c r="AJM868" s="72"/>
      <c r="AJN868" s="72"/>
      <c r="AJO868" s="72"/>
      <c r="AJP868" s="72"/>
      <c r="AJQ868" s="72"/>
      <c r="AJR868" s="72"/>
      <c r="AJS868" s="72"/>
      <c r="AJT868" s="72"/>
      <c r="AJU868" s="72"/>
      <c r="AJV868" s="72"/>
      <c r="AJW868" s="72"/>
      <c r="AJX868" s="72"/>
      <c r="AJY868" s="72"/>
      <c r="AJZ868" s="72"/>
      <c r="AKA868" s="72"/>
      <c r="AKB868" s="72"/>
      <c r="AKC868" s="72"/>
      <c r="AKD868" s="72"/>
      <c r="AKE868" s="72"/>
      <c r="AKF868" s="72"/>
      <c r="AKG868" s="72"/>
      <c r="AKH868" s="72"/>
      <c r="AKI868" s="72"/>
      <c r="AKJ868" s="72"/>
      <c r="AKK868" s="72"/>
      <c r="AKL868" s="72"/>
      <c r="AKM868" s="72"/>
      <c r="AKN868" s="72"/>
      <c r="AKO868" s="72"/>
      <c r="AKP868" s="72"/>
      <c r="AKQ868" s="72"/>
      <c r="AKR868" s="72"/>
      <c r="AKS868" s="72"/>
      <c r="AKT868" s="72"/>
      <c r="AKU868" s="72"/>
      <c r="AKV868" s="72"/>
      <c r="AKW868" s="72"/>
      <c r="AKX868" s="72"/>
      <c r="AKY868" s="72"/>
      <c r="AKZ868" s="72"/>
      <c r="ALA868" s="72"/>
      <c r="ALB868" s="72"/>
      <c r="ALC868" s="72"/>
      <c r="ALD868" s="72"/>
      <c r="ALE868" s="72"/>
      <c r="ALF868" s="72"/>
      <c r="ALG868" s="72"/>
      <c r="ALH868" s="72"/>
      <c r="ALI868" s="72"/>
      <c r="ALJ868" s="72"/>
      <c r="ALK868" s="72"/>
      <c r="ALL868" s="72"/>
      <c r="ALM868" s="72"/>
      <c r="ALN868" s="72"/>
      <c r="ALO868" s="72"/>
      <c r="ALP868" s="72"/>
      <c r="ALQ868" s="72"/>
      <c r="ALR868" s="72"/>
      <c r="ALS868" s="72"/>
      <c r="ALT868" s="72"/>
      <c r="ALU868" s="72"/>
      <c r="ALV868" s="72"/>
      <c r="ALW868" s="72"/>
      <c r="ALX868" s="72"/>
      <c r="ALY868" s="72"/>
      <c r="ALZ868" s="72"/>
      <c r="AMA868" s="72"/>
      <c r="AMB868" s="72"/>
      <c r="AMC868" s="72"/>
      <c r="AMD868" s="72"/>
      <c r="AME868" s="72"/>
      <c r="AMF868" s="72"/>
      <c r="AMG868" s="72"/>
      <c r="AMH868" s="72"/>
      <c r="AMI868" s="72"/>
      <c r="AMJ868" s="72"/>
    </row>
    <row r="869" spans="1:1024">
      <c r="C869" s="49">
        <f t="shared" si="67"/>
        <v>1750</v>
      </c>
      <c r="D869" s="38" t="s">
        <v>367</v>
      </c>
      <c r="E869" s="51">
        <f t="shared" si="66"/>
        <v>20</v>
      </c>
      <c r="F869" s="39">
        <f t="shared" si="64"/>
        <v>56810</v>
      </c>
      <c r="G869" s="39" t="str">
        <f t="shared" si="65"/>
        <v>20171129</v>
      </c>
      <c r="H869" s="39">
        <v>442</v>
      </c>
      <c r="L869" s="39" t="s">
        <v>17</v>
      </c>
      <c r="M869" s="39">
        <v>2017</v>
      </c>
      <c r="N869" s="39">
        <v>11</v>
      </c>
      <c r="O869" s="39">
        <v>29</v>
      </c>
      <c r="P869" s="39">
        <v>15</v>
      </c>
      <c r="Q869" s="39">
        <v>46</v>
      </c>
      <c r="R869" s="39">
        <v>50</v>
      </c>
      <c r="S869" s="39">
        <v>923</v>
      </c>
      <c r="T869" s="39">
        <v>1</v>
      </c>
      <c r="U869" s="39" t="s">
        <v>1</v>
      </c>
      <c r="V869" s="39" t="s">
        <v>2</v>
      </c>
      <c r="X869" s="40" t="s">
        <v>19</v>
      </c>
    </row>
    <row r="870" spans="1:1024">
      <c r="C870" s="49">
        <f t="shared" si="67"/>
        <v>1750</v>
      </c>
      <c r="D870" s="38" t="s">
        <v>367</v>
      </c>
      <c r="E870" s="51">
        <f t="shared" si="66"/>
        <v>30</v>
      </c>
      <c r="F870" s="39">
        <f t="shared" si="64"/>
        <v>56810</v>
      </c>
      <c r="G870" s="39" t="str">
        <f t="shared" si="65"/>
        <v>20171129</v>
      </c>
      <c r="H870" s="39">
        <v>512</v>
      </c>
      <c r="L870" s="39" t="s">
        <v>17</v>
      </c>
      <c r="M870" s="39">
        <v>2017</v>
      </c>
      <c r="N870" s="39">
        <v>11</v>
      </c>
      <c r="O870" s="39">
        <v>29</v>
      </c>
      <c r="P870" s="39">
        <v>15</v>
      </c>
      <c r="Q870" s="39">
        <v>46</v>
      </c>
      <c r="R870" s="39">
        <v>50</v>
      </c>
      <c r="S870" s="39">
        <v>930</v>
      </c>
      <c r="T870" s="39">
        <v>2</v>
      </c>
      <c r="U870" s="39" t="s">
        <v>1</v>
      </c>
      <c r="V870" s="39" t="s">
        <v>2</v>
      </c>
      <c r="X870" s="40" t="s">
        <v>237</v>
      </c>
    </row>
    <row r="871" spans="1:1024">
      <c r="C871" s="49">
        <f t="shared" si="67"/>
        <v>1760</v>
      </c>
      <c r="D871" s="38" t="s">
        <v>367</v>
      </c>
      <c r="E871" s="51">
        <f t="shared" si="66"/>
        <v>10</v>
      </c>
      <c r="F871" s="39">
        <f t="shared" si="64"/>
        <v>56811</v>
      </c>
      <c r="G871" s="39" t="str">
        <f t="shared" si="65"/>
        <v>20171129</v>
      </c>
      <c r="H871" s="39">
        <v>0</v>
      </c>
      <c r="L871" s="39" t="s">
        <v>21</v>
      </c>
      <c r="M871" s="39">
        <v>2017</v>
      </c>
      <c r="N871" s="39">
        <v>11</v>
      </c>
      <c r="O871" s="39">
        <v>29</v>
      </c>
      <c r="P871" s="39">
        <v>15</v>
      </c>
      <c r="Q871" s="39">
        <v>46</v>
      </c>
      <c r="R871" s="39">
        <v>51</v>
      </c>
      <c r="S871" s="39">
        <v>54</v>
      </c>
      <c r="T871" s="39">
        <v>2</v>
      </c>
      <c r="U871" s="39" t="s">
        <v>1</v>
      </c>
      <c r="V871" s="39" t="s">
        <v>2</v>
      </c>
    </row>
    <row r="872" spans="1:1024">
      <c r="C872" s="49">
        <f t="shared" si="67"/>
        <v>1760</v>
      </c>
      <c r="D872" s="38" t="s">
        <v>367</v>
      </c>
      <c r="E872" s="51">
        <f t="shared" si="66"/>
        <v>10</v>
      </c>
      <c r="F872" s="39">
        <f t="shared" si="64"/>
        <v>56811</v>
      </c>
      <c r="G872" s="39" t="str">
        <f t="shared" si="65"/>
        <v>20171129</v>
      </c>
      <c r="H872" s="39">
        <v>0</v>
      </c>
      <c r="L872" s="39" t="s">
        <v>21</v>
      </c>
      <c r="M872" s="39">
        <v>2017</v>
      </c>
      <c r="N872" s="39">
        <v>11</v>
      </c>
      <c r="O872" s="39">
        <v>29</v>
      </c>
      <c r="P872" s="39">
        <v>15</v>
      </c>
      <c r="Q872" s="39">
        <v>46</v>
      </c>
      <c r="R872" s="39">
        <v>51</v>
      </c>
      <c r="S872" s="39">
        <v>65</v>
      </c>
      <c r="T872" s="39">
        <v>2</v>
      </c>
      <c r="U872" s="39" t="s">
        <v>1</v>
      </c>
      <c r="V872" s="39" t="s">
        <v>2</v>
      </c>
    </row>
    <row r="873" spans="1:1024">
      <c r="C873" s="49">
        <f t="shared" si="67"/>
        <v>1760</v>
      </c>
      <c r="D873" s="38" t="s">
        <v>367</v>
      </c>
      <c r="E873" s="51">
        <f t="shared" si="66"/>
        <v>10</v>
      </c>
      <c r="F873" s="39">
        <f t="shared" si="64"/>
        <v>56811</v>
      </c>
      <c r="G873" s="39" t="str">
        <f t="shared" si="65"/>
        <v>20171129</v>
      </c>
      <c r="H873" s="39">
        <v>0</v>
      </c>
      <c r="L873" s="39" t="s">
        <v>21</v>
      </c>
      <c r="M873" s="39">
        <v>2017</v>
      </c>
      <c r="N873" s="39">
        <v>11</v>
      </c>
      <c r="O873" s="39">
        <v>29</v>
      </c>
      <c r="P873" s="39">
        <v>15</v>
      </c>
      <c r="Q873" s="39">
        <v>46</v>
      </c>
      <c r="R873" s="39">
        <v>51</v>
      </c>
      <c r="S873" s="39">
        <v>120</v>
      </c>
      <c r="T873" s="39">
        <v>1</v>
      </c>
      <c r="U873" s="39" t="s">
        <v>1</v>
      </c>
      <c r="V873" s="39" t="s">
        <v>2</v>
      </c>
    </row>
    <row r="874" spans="1:1024">
      <c r="C874" s="49">
        <f t="shared" si="67"/>
        <v>1760</v>
      </c>
      <c r="D874" s="38" t="s">
        <v>367</v>
      </c>
      <c r="E874" s="51">
        <f t="shared" si="66"/>
        <v>10</v>
      </c>
      <c r="F874" s="39">
        <f t="shared" si="64"/>
        <v>56811</v>
      </c>
      <c r="G874" s="39" t="str">
        <f t="shared" si="65"/>
        <v>20171129</v>
      </c>
      <c r="H874" s="39">
        <v>0</v>
      </c>
      <c r="L874" s="39" t="s">
        <v>21</v>
      </c>
      <c r="M874" s="39">
        <v>2017</v>
      </c>
      <c r="N874" s="39">
        <v>11</v>
      </c>
      <c r="O874" s="39">
        <v>29</v>
      </c>
      <c r="P874" s="39">
        <v>15</v>
      </c>
      <c r="Q874" s="39">
        <v>46</v>
      </c>
      <c r="R874" s="39">
        <v>51</v>
      </c>
      <c r="S874" s="39">
        <v>140</v>
      </c>
      <c r="T874" s="39">
        <v>1</v>
      </c>
      <c r="U874" s="39" t="s">
        <v>1</v>
      </c>
      <c r="V874" s="39" t="s">
        <v>2</v>
      </c>
      <c r="X874" s="40" t="s">
        <v>355</v>
      </c>
    </row>
    <row r="875" spans="1:1024">
      <c r="C875" s="49">
        <f t="shared" si="67"/>
        <v>1760</v>
      </c>
      <c r="D875" s="38" t="s">
        <v>367</v>
      </c>
      <c r="E875" s="51">
        <f t="shared" si="66"/>
        <v>10</v>
      </c>
      <c r="F875" s="39">
        <f t="shared" si="64"/>
        <v>56811</v>
      </c>
      <c r="G875" s="39" t="str">
        <f t="shared" si="65"/>
        <v>20171129</v>
      </c>
      <c r="H875" s="39">
        <v>0</v>
      </c>
      <c r="L875" s="39" t="s">
        <v>21</v>
      </c>
      <c r="M875" s="39">
        <v>2017</v>
      </c>
      <c r="N875" s="39">
        <v>11</v>
      </c>
      <c r="O875" s="39">
        <v>29</v>
      </c>
      <c r="P875" s="39">
        <v>15</v>
      </c>
      <c r="Q875" s="39">
        <v>46</v>
      </c>
      <c r="R875" s="39">
        <v>51</v>
      </c>
      <c r="S875" s="39">
        <v>150</v>
      </c>
      <c r="T875" s="39">
        <v>1</v>
      </c>
      <c r="U875" s="39" t="s">
        <v>1</v>
      </c>
      <c r="V875" s="39" t="s">
        <v>2</v>
      </c>
      <c r="X875" s="40" t="s">
        <v>355</v>
      </c>
    </row>
    <row r="876" spans="1:1024">
      <c r="C876" s="49">
        <f t="shared" si="67"/>
        <v>1760</v>
      </c>
      <c r="D876" s="38" t="s">
        <v>367</v>
      </c>
      <c r="E876" s="51">
        <f t="shared" si="66"/>
        <v>10</v>
      </c>
      <c r="F876" s="39">
        <f t="shared" si="64"/>
        <v>56811</v>
      </c>
      <c r="G876" s="39" t="str">
        <f t="shared" si="65"/>
        <v>20171129</v>
      </c>
      <c r="H876" s="39">
        <v>0</v>
      </c>
      <c r="L876" s="39" t="s">
        <v>21</v>
      </c>
      <c r="M876" s="39">
        <v>2017</v>
      </c>
      <c r="N876" s="39">
        <v>11</v>
      </c>
      <c r="O876" s="39">
        <v>29</v>
      </c>
      <c r="P876" s="39">
        <v>15</v>
      </c>
      <c r="Q876" s="39">
        <v>46</v>
      </c>
      <c r="R876" s="39">
        <v>51</v>
      </c>
      <c r="S876" s="39">
        <v>211</v>
      </c>
      <c r="T876" s="39">
        <v>1</v>
      </c>
      <c r="U876" s="39" t="s">
        <v>1</v>
      </c>
      <c r="V876" s="39" t="s">
        <v>2</v>
      </c>
      <c r="X876" s="40" t="s">
        <v>355</v>
      </c>
    </row>
    <row r="877" spans="1:1024">
      <c r="C877" s="49">
        <f t="shared" si="67"/>
        <v>1760</v>
      </c>
      <c r="D877" s="38" t="s">
        <v>367</v>
      </c>
      <c r="E877" s="51">
        <f t="shared" si="66"/>
        <v>10</v>
      </c>
      <c r="F877" s="39">
        <f t="shared" si="64"/>
        <v>56811</v>
      </c>
      <c r="G877" s="39" t="str">
        <f t="shared" si="65"/>
        <v>20171129</v>
      </c>
      <c r="H877" s="39">
        <v>0</v>
      </c>
      <c r="L877" s="39" t="s">
        <v>21</v>
      </c>
      <c r="M877" s="39">
        <v>2017</v>
      </c>
      <c r="N877" s="39">
        <v>11</v>
      </c>
      <c r="O877" s="39">
        <v>29</v>
      </c>
      <c r="P877" s="39">
        <v>15</v>
      </c>
      <c r="Q877" s="39">
        <v>46</v>
      </c>
      <c r="R877" s="39">
        <v>51</v>
      </c>
      <c r="S877" s="39">
        <v>238</v>
      </c>
      <c r="T877" s="39">
        <v>1</v>
      </c>
      <c r="U877" s="39" t="s">
        <v>1</v>
      </c>
      <c r="V877" s="39" t="s">
        <v>2</v>
      </c>
    </row>
    <row r="878" spans="1:1024">
      <c r="C878" s="49">
        <f t="shared" si="67"/>
        <v>1760</v>
      </c>
      <c r="D878" s="38" t="s">
        <v>367</v>
      </c>
      <c r="E878" s="51">
        <f t="shared" si="66"/>
        <v>10</v>
      </c>
      <c r="F878" s="39">
        <f t="shared" si="64"/>
        <v>56811</v>
      </c>
      <c r="G878" s="39" t="str">
        <f t="shared" si="65"/>
        <v>20171129</v>
      </c>
      <c r="H878" s="39">
        <v>0</v>
      </c>
      <c r="L878" s="39" t="s">
        <v>21</v>
      </c>
      <c r="M878" s="39">
        <v>2017</v>
      </c>
      <c r="N878" s="39">
        <v>11</v>
      </c>
      <c r="O878" s="39">
        <v>29</v>
      </c>
      <c r="P878" s="39">
        <v>15</v>
      </c>
      <c r="Q878" s="39">
        <v>46</v>
      </c>
      <c r="R878" s="39">
        <v>51</v>
      </c>
      <c r="S878" s="39">
        <v>267</v>
      </c>
      <c r="T878" s="39">
        <v>1</v>
      </c>
      <c r="U878" s="39" t="s">
        <v>1</v>
      </c>
      <c r="V878" s="39" t="s">
        <v>2</v>
      </c>
    </row>
    <row r="879" spans="1:1024">
      <c r="C879" s="49">
        <f t="shared" si="67"/>
        <v>1760</v>
      </c>
      <c r="D879" s="38" t="s">
        <v>367</v>
      </c>
      <c r="E879" s="51">
        <f t="shared" si="66"/>
        <v>10</v>
      </c>
      <c r="F879" s="39">
        <f t="shared" ref="F879:F941" si="68">R879+(Q879*60)+(P879*3600)</f>
        <v>56811</v>
      </c>
      <c r="G879" s="39" t="str">
        <f t="shared" ref="G879:G941" si="69">CONCATENATE(M879,N879,O879)</f>
        <v>20171129</v>
      </c>
      <c r="H879" s="39">
        <v>0</v>
      </c>
      <c r="L879" s="39" t="s">
        <v>21</v>
      </c>
      <c r="M879" s="39">
        <v>2017</v>
      </c>
      <c r="N879" s="39">
        <v>11</v>
      </c>
      <c r="O879" s="39">
        <v>29</v>
      </c>
      <c r="P879" s="39">
        <v>15</v>
      </c>
      <c r="Q879" s="39">
        <v>46</v>
      </c>
      <c r="R879" s="39">
        <v>51</v>
      </c>
      <c r="S879" s="39">
        <v>286</v>
      </c>
      <c r="T879" s="39">
        <v>1</v>
      </c>
      <c r="U879" s="39" t="s">
        <v>1</v>
      </c>
      <c r="V879" s="39" t="s">
        <v>2</v>
      </c>
    </row>
    <row r="880" spans="1:1024">
      <c r="C880" s="49">
        <f t="shared" si="67"/>
        <v>1760</v>
      </c>
      <c r="D880" s="38" t="s">
        <v>367</v>
      </c>
      <c r="E880" s="51">
        <f t="shared" ref="E880:E942" si="70">IF(C879=C880,IF(AND(L880&lt;&gt;"M",L880&lt;&gt;"m-up"),E879+10,E879),10)</f>
        <v>10</v>
      </c>
      <c r="F880" s="39">
        <f t="shared" si="68"/>
        <v>56811</v>
      </c>
      <c r="G880" s="39" t="str">
        <f t="shared" si="69"/>
        <v>20171129</v>
      </c>
      <c r="H880" s="39">
        <v>0</v>
      </c>
      <c r="L880" s="39" t="s">
        <v>21</v>
      </c>
      <c r="M880" s="39">
        <v>2017</v>
      </c>
      <c r="N880" s="39">
        <v>11</v>
      </c>
      <c r="O880" s="39">
        <v>29</v>
      </c>
      <c r="P880" s="39">
        <v>15</v>
      </c>
      <c r="Q880" s="39">
        <v>46</v>
      </c>
      <c r="R880" s="39">
        <v>51</v>
      </c>
      <c r="S880" s="39">
        <v>299</v>
      </c>
      <c r="T880" s="39">
        <v>1</v>
      </c>
      <c r="U880" s="39" t="s">
        <v>1</v>
      </c>
      <c r="V880" s="39" t="s">
        <v>2</v>
      </c>
    </row>
    <row r="881" spans="3:28">
      <c r="C881" s="49">
        <f t="shared" si="67"/>
        <v>1760</v>
      </c>
      <c r="D881" s="38" t="s">
        <v>367</v>
      </c>
      <c r="E881" s="51">
        <f t="shared" si="70"/>
        <v>10</v>
      </c>
      <c r="F881" s="39">
        <f t="shared" si="68"/>
        <v>56811</v>
      </c>
      <c r="G881" s="39" t="str">
        <f t="shared" si="69"/>
        <v>20171129</v>
      </c>
      <c r="H881" s="39">
        <v>0</v>
      </c>
      <c r="L881" s="39" t="s">
        <v>21</v>
      </c>
      <c r="M881" s="39">
        <v>2017</v>
      </c>
      <c r="N881" s="39">
        <v>11</v>
      </c>
      <c r="O881" s="39">
        <v>29</v>
      </c>
      <c r="P881" s="39">
        <v>15</v>
      </c>
      <c r="Q881" s="39">
        <v>46</v>
      </c>
      <c r="R881" s="39">
        <v>51</v>
      </c>
      <c r="S881" s="39">
        <v>307</v>
      </c>
      <c r="T881" s="39">
        <v>1</v>
      </c>
      <c r="U881" s="39" t="s">
        <v>1</v>
      </c>
      <c r="V881" s="39" t="s">
        <v>2</v>
      </c>
    </row>
    <row r="882" spans="3:28">
      <c r="C882" s="49">
        <f t="shared" si="67"/>
        <v>1760</v>
      </c>
      <c r="D882" s="38" t="s">
        <v>367</v>
      </c>
      <c r="E882" s="51">
        <f t="shared" si="70"/>
        <v>10</v>
      </c>
      <c r="F882" s="39">
        <f t="shared" si="68"/>
        <v>56811</v>
      </c>
      <c r="G882" s="39" t="str">
        <f t="shared" si="69"/>
        <v>20171129</v>
      </c>
      <c r="H882" s="39">
        <v>0</v>
      </c>
      <c r="L882" s="39" t="s">
        <v>21</v>
      </c>
      <c r="M882" s="39">
        <v>2017</v>
      </c>
      <c r="N882" s="39">
        <v>11</v>
      </c>
      <c r="O882" s="39">
        <v>29</v>
      </c>
      <c r="P882" s="39">
        <v>15</v>
      </c>
      <c r="Q882" s="39">
        <v>46</v>
      </c>
      <c r="R882" s="39">
        <v>51</v>
      </c>
      <c r="S882" s="39">
        <v>348</v>
      </c>
      <c r="T882" s="39">
        <v>1</v>
      </c>
      <c r="U882" s="39" t="s">
        <v>1</v>
      </c>
      <c r="V882" s="39" t="s">
        <v>2</v>
      </c>
    </row>
    <row r="883" spans="3:28">
      <c r="C883" s="49">
        <f t="shared" si="67"/>
        <v>1760</v>
      </c>
      <c r="D883" s="38" t="s">
        <v>367</v>
      </c>
      <c r="E883" s="51">
        <f t="shared" si="70"/>
        <v>20</v>
      </c>
      <c r="F883" s="39">
        <f t="shared" si="68"/>
        <v>56811</v>
      </c>
      <c r="G883" s="39" t="str">
        <f t="shared" si="69"/>
        <v>20171129</v>
      </c>
      <c r="H883" s="39">
        <v>8</v>
      </c>
      <c r="L883" s="39" t="s">
        <v>23</v>
      </c>
      <c r="M883" s="39">
        <v>2017</v>
      </c>
      <c r="N883" s="39">
        <v>11</v>
      </c>
      <c r="O883" s="39">
        <v>29</v>
      </c>
      <c r="P883" s="39">
        <v>15</v>
      </c>
      <c r="Q883" s="39">
        <v>46</v>
      </c>
      <c r="R883" s="39">
        <v>51</v>
      </c>
      <c r="S883" s="39">
        <v>382</v>
      </c>
      <c r="T883" s="39">
        <v>1</v>
      </c>
      <c r="U883" s="39" t="s">
        <v>1</v>
      </c>
      <c r="V883" s="39" t="s">
        <v>2</v>
      </c>
    </row>
    <row r="884" spans="3:28">
      <c r="C884" s="49">
        <f t="shared" si="67"/>
        <v>1760</v>
      </c>
      <c r="D884" s="38" t="s">
        <v>367</v>
      </c>
      <c r="E884" s="51">
        <f t="shared" si="70"/>
        <v>30</v>
      </c>
      <c r="F884" s="39">
        <f t="shared" si="68"/>
        <v>56811</v>
      </c>
      <c r="G884" s="39" t="str">
        <f t="shared" si="69"/>
        <v>20171129</v>
      </c>
      <c r="H884" s="39">
        <v>3</v>
      </c>
      <c r="L884" s="39" t="s">
        <v>23</v>
      </c>
      <c r="M884" s="39">
        <v>2017</v>
      </c>
      <c r="N884" s="39">
        <v>11</v>
      </c>
      <c r="O884" s="39">
        <v>29</v>
      </c>
      <c r="P884" s="39">
        <v>15</v>
      </c>
      <c r="Q884" s="39">
        <v>46</v>
      </c>
      <c r="R884" s="39">
        <v>51</v>
      </c>
      <c r="S884" s="39">
        <v>394</v>
      </c>
      <c r="T884" s="39">
        <v>1</v>
      </c>
      <c r="U884" s="39" t="s">
        <v>1</v>
      </c>
      <c r="V884" s="39" t="s">
        <v>2</v>
      </c>
    </row>
    <row r="885" spans="3:28">
      <c r="C885" s="49">
        <f t="shared" si="67"/>
        <v>1760</v>
      </c>
      <c r="D885" s="38" t="s">
        <v>367</v>
      </c>
      <c r="E885" s="51">
        <f t="shared" si="70"/>
        <v>40</v>
      </c>
      <c r="F885" s="39">
        <f t="shared" si="68"/>
        <v>56811</v>
      </c>
      <c r="G885" s="39" t="str">
        <f t="shared" si="69"/>
        <v>20171129</v>
      </c>
      <c r="H885" s="39">
        <v>241</v>
      </c>
      <c r="L885" s="39" t="s">
        <v>23</v>
      </c>
      <c r="M885" s="39">
        <v>2017</v>
      </c>
      <c r="N885" s="39">
        <v>11</v>
      </c>
      <c r="O885" s="39">
        <v>29</v>
      </c>
      <c r="P885" s="39">
        <v>15</v>
      </c>
      <c r="Q885" s="39">
        <v>46</v>
      </c>
      <c r="R885" s="39">
        <v>51</v>
      </c>
      <c r="S885" s="39">
        <v>411</v>
      </c>
      <c r="T885" s="39">
        <v>1</v>
      </c>
      <c r="U885" s="39" t="s">
        <v>1</v>
      </c>
      <c r="V885" s="39" t="s">
        <v>2</v>
      </c>
    </row>
    <row r="886" spans="3:28">
      <c r="C886" s="49">
        <f t="shared" si="67"/>
        <v>1760</v>
      </c>
      <c r="D886" s="38" t="s">
        <v>367</v>
      </c>
      <c r="E886" s="51">
        <f t="shared" si="70"/>
        <v>50</v>
      </c>
      <c r="F886" s="39">
        <f t="shared" si="68"/>
        <v>56811</v>
      </c>
      <c r="G886" s="39" t="str">
        <f t="shared" si="69"/>
        <v>20171129</v>
      </c>
      <c r="H886" s="39">
        <v>0</v>
      </c>
      <c r="L886" s="39" t="s">
        <v>267</v>
      </c>
      <c r="M886" s="39">
        <v>2017</v>
      </c>
      <c r="N886" s="39">
        <v>11</v>
      </c>
      <c r="O886" s="39">
        <v>29</v>
      </c>
      <c r="P886" s="39">
        <v>15</v>
      </c>
      <c r="Q886" s="39">
        <v>46</v>
      </c>
      <c r="R886" s="39">
        <v>51</v>
      </c>
      <c r="S886" s="39">
        <v>415</v>
      </c>
      <c r="T886" s="39">
        <v>1</v>
      </c>
      <c r="U886" s="39" t="s">
        <v>1</v>
      </c>
      <c r="V886" s="39" t="s">
        <v>2</v>
      </c>
    </row>
    <row r="887" spans="3:28">
      <c r="C887" s="49">
        <f t="shared" si="67"/>
        <v>1760</v>
      </c>
      <c r="D887" s="38" t="s">
        <v>367</v>
      </c>
      <c r="E887" s="51">
        <f t="shared" si="70"/>
        <v>60</v>
      </c>
      <c r="F887" s="39">
        <f t="shared" si="68"/>
        <v>56811</v>
      </c>
      <c r="G887" s="39" t="str">
        <f t="shared" si="69"/>
        <v>20171129</v>
      </c>
      <c r="H887" s="39">
        <v>0</v>
      </c>
      <c r="L887" s="39" t="s">
        <v>267</v>
      </c>
      <c r="M887" s="39">
        <v>2017</v>
      </c>
      <c r="N887" s="39">
        <v>11</v>
      </c>
      <c r="O887" s="39">
        <v>29</v>
      </c>
      <c r="P887" s="39">
        <v>15</v>
      </c>
      <c r="Q887" s="39">
        <v>46</v>
      </c>
      <c r="R887" s="39">
        <v>51</v>
      </c>
      <c r="S887" s="39">
        <v>425</v>
      </c>
      <c r="T887" s="39">
        <v>1</v>
      </c>
      <c r="U887" s="39" t="s">
        <v>1</v>
      </c>
      <c r="V887" s="39" t="s">
        <v>2</v>
      </c>
    </row>
    <row r="888" spans="3:28">
      <c r="C888" s="49">
        <f t="shared" si="67"/>
        <v>1760</v>
      </c>
      <c r="D888" s="38" t="s">
        <v>367</v>
      </c>
      <c r="E888" s="51">
        <f t="shared" si="70"/>
        <v>70</v>
      </c>
      <c r="F888" s="39">
        <f t="shared" si="68"/>
        <v>56811</v>
      </c>
      <c r="G888" s="39" t="str">
        <f t="shared" si="69"/>
        <v>20171129</v>
      </c>
      <c r="H888" s="39">
        <v>0</v>
      </c>
      <c r="L888" s="39" t="s">
        <v>267</v>
      </c>
      <c r="M888" s="39">
        <v>2017</v>
      </c>
      <c r="N888" s="39">
        <v>11</v>
      </c>
      <c r="O888" s="39">
        <v>29</v>
      </c>
      <c r="P888" s="39">
        <v>15</v>
      </c>
      <c r="Q888" s="39">
        <v>46</v>
      </c>
      <c r="R888" s="39">
        <v>51</v>
      </c>
      <c r="S888" s="39">
        <v>436</v>
      </c>
      <c r="T888" s="39">
        <v>1</v>
      </c>
      <c r="U888" s="39" t="s">
        <v>1</v>
      </c>
      <c r="V888" s="39" t="s">
        <v>2</v>
      </c>
    </row>
    <row r="889" spans="3:28">
      <c r="C889" s="49">
        <f t="shared" si="67"/>
        <v>1760</v>
      </c>
      <c r="D889" s="38" t="s">
        <v>367</v>
      </c>
      <c r="E889" s="51">
        <f t="shared" si="70"/>
        <v>80</v>
      </c>
      <c r="F889" s="39">
        <f t="shared" si="68"/>
        <v>56811</v>
      </c>
      <c r="G889" s="39" t="str">
        <f t="shared" si="69"/>
        <v>20171129</v>
      </c>
      <c r="H889" s="39">
        <v>0</v>
      </c>
      <c r="L889" s="39" t="s">
        <v>267</v>
      </c>
      <c r="M889" s="39">
        <v>2017</v>
      </c>
      <c r="N889" s="39">
        <v>11</v>
      </c>
      <c r="O889" s="39">
        <v>29</v>
      </c>
      <c r="P889" s="39">
        <v>15</v>
      </c>
      <c r="Q889" s="39">
        <v>46</v>
      </c>
      <c r="R889" s="39">
        <v>51</v>
      </c>
      <c r="S889" s="39">
        <v>467</v>
      </c>
      <c r="T889" s="39">
        <v>1</v>
      </c>
      <c r="U889" s="39" t="s">
        <v>1</v>
      </c>
      <c r="V889" s="39" t="s">
        <v>2</v>
      </c>
    </row>
    <row r="890" spans="3:28">
      <c r="C890" s="49">
        <f t="shared" si="67"/>
        <v>1760</v>
      </c>
      <c r="D890" s="38" t="s">
        <v>367</v>
      </c>
      <c r="E890" s="51">
        <f t="shared" si="70"/>
        <v>90</v>
      </c>
      <c r="F890" s="39">
        <f t="shared" si="68"/>
        <v>56811</v>
      </c>
      <c r="G890" s="39" t="str">
        <f t="shared" si="69"/>
        <v>20171129</v>
      </c>
      <c r="H890" s="39">
        <v>0</v>
      </c>
      <c r="L890" s="39" t="s">
        <v>267</v>
      </c>
      <c r="M890" s="39">
        <v>2017</v>
      </c>
      <c r="N890" s="39">
        <v>11</v>
      </c>
      <c r="O890" s="39">
        <v>29</v>
      </c>
      <c r="P890" s="39">
        <v>15</v>
      </c>
      <c r="Q890" s="39">
        <v>46</v>
      </c>
      <c r="R890" s="39">
        <v>51</v>
      </c>
      <c r="S890" s="39">
        <v>607</v>
      </c>
      <c r="T890" s="39">
        <v>1</v>
      </c>
      <c r="U890" s="39" t="s">
        <v>1</v>
      </c>
      <c r="V890" s="39" t="s">
        <v>2</v>
      </c>
    </row>
    <row r="891" spans="3:28">
      <c r="C891" s="49">
        <f t="shared" si="67"/>
        <v>1760</v>
      </c>
      <c r="D891" s="38" t="s">
        <v>367</v>
      </c>
      <c r="E891" s="51">
        <f t="shared" si="70"/>
        <v>100</v>
      </c>
      <c r="F891" s="39">
        <f t="shared" si="68"/>
        <v>56811</v>
      </c>
      <c r="G891" s="39" t="str">
        <f t="shared" si="69"/>
        <v>20171129</v>
      </c>
      <c r="H891" s="39">
        <v>0</v>
      </c>
      <c r="L891" s="39" t="s">
        <v>267</v>
      </c>
      <c r="M891" s="39">
        <v>2017</v>
      </c>
      <c r="N891" s="39">
        <v>11</v>
      </c>
      <c r="O891" s="39">
        <v>29</v>
      </c>
      <c r="P891" s="39">
        <v>15</v>
      </c>
      <c r="Q891" s="39">
        <v>46</v>
      </c>
      <c r="R891" s="39">
        <v>51</v>
      </c>
      <c r="S891" s="39">
        <v>637</v>
      </c>
      <c r="T891" s="39">
        <v>1</v>
      </c>
      <c r="U891" s="39" t="s">
        <v>1</v>
      </c>
      <c r="V891" s="39" t="s">
        <v>2</v>
      </c>
    </row>
    <row r="892" spans="3:28">
      <c r="C892" s="49">
        <f t="shared" si="67"/>
        <v>1760</v>
      </c>
      <c r="D892" s="38" t="s">
        <v>367</v>
      </c>
      <c r="E892" s="51">
        <f t="shared" si="70"/>
        <v>110</v>
      </c>
      <c r="F892" s="39">
        <f t="shared" si="68"/>
        <v>56811</v>
      </c>
      <c r="G892" s="39" t="str">
        <f t="shared" si="69"/>
        <v>20171129</v>
      </c>
      <c r="H892" s="39">
        <v>27</v>
      </c>
      <c r="L892" s="39" t="s">
        <v>23</v>
      </c>
      <c r="M892" s="39">
        <v>2017</v>
      </c>
      <c r="N892" s="39">
        <v>11</v>
      </c>
      <c r="O892" s="39">
        <v>29</v>
      </c>
      <c r="P892" s="39">
        <v>15</v>
      </c>
      <c r="Q892" s="39">
        <v>46</v>
      </c>
      <c r="R892" s="39">
        <v>51</v>
      </c>
      <c r="S892" s="39">
        <v>678</v>
      </c>
      <c r="T892" s="39">
        <v>1</v>
      </c>
      <c r="U892" s="39" t="s">
        <v>1</v>
      </c>
      <c r="V892" s="39" t="s">
        <v>2</v>
      </c>
      <c r="X892" s="98" t="s">
        <v>305</v>
      </c>
      <c r="Y892" s="40" t="s">
        <v>368</v>
      </c>
      <c r="Z892" s="40" t="s">
        <v>369</v>
      </c>
      <c r="AA892" s="40" t="s">
        <v>370</v>
      </c>
      <c r="AB892" s="40">
        <v>-24</v>
      </c>
    </row>
    <row r="893" spans="3:28">
      <c r="C893" s="49">
        <f t="shared" si="67"/>
        <v>1760</v>
      </c>
      <c r="D893" s="38" t="s">
        <v>367</v>
      </c>
      <c r="E893" s="51">
        <f t="shared" si="70"/>
        <v>120</v>
      </c>
      <c r="F893" s="39">
        <f t="shared" si="68"/>
        <v>56811</v>
      </c>
      <c r="G893" s="39" t="str">
        <f t="shared" si="69"/>
        <v>20171129</v>
      </c>
      <c r="H893" s="39">
        <v>0</v>
      </c>
      <c r="L893" s="39" t="s">
        <v>267</v>
      </c>
      <c r="M893" s="39">
        <v>2017</v>
      </c>
      <c r="N893" s="39">
        <v>11</v>
      </c>
      <c r="O893" s="39">
        <v>29</v>
      </c>
      <c r="P893" s="39">
        <v>15</v>
      </c>
      <c r="Q893" s="39">
        <v>46</v>
      </c>
      <c r="R893" s="39">
        <v>51</v>
      </c>
      <c r="S893" s="39">
        <v>682</v>
      </c>
      <c r="T893" s="39">
        <v>1</v>
      </c>
      <c r="U893" s="39" t="s">
        <v>1</v>
      </c>
      <c r="V893" s="39" t="s">
        <v>2</v>
      </c>
    </row>
    <row r="894" spans="3:28">
      <c r="C894" s="49">
        <f t="shared" si="67"/>
        <v>1760</v>
      </c>
      <c r="D894" s="38" t="s">
        <v>367</v>
      </c>
      <c r="E894" s="51">
        <f t="shared" si="70"/>
        <v>130</v>
      </c>
      <c r="F894" s="39">
        <f t="shared" si="68"/>
        <v>56811</v>
      </c>
      <c r="G894" s="39" t="str">
        <f t="shared" si="69"/>
        <v>20171129</v>
      </c>
      <c r="H894" s="39">
        <v>87</v>
      </c>
      <c r="L894" s="39" t="s">
        <v>23</v>
      </c>
      <c r="M894" s="39">
        <v>2017</v>
      </c>
      <c r="N894" s="39">
        <v>11</v>
      </c>
      <c r="O894" s="39">
        <v>29</v>
      </c>
      <c r="P894" s="39">
        <v>15</v>
      </c>
      <c r="Q894" s="39">
        <v>46</v>
      </c>
      <c r="R894" s="39">
        <v>51</v>
      </c>
      <c r="S894" s="39">
        <v>708</v>
      </c>
      <c r="T894" s="39">
        <v>1</v>
      </c>
      <c r="U894" s="39" t="s">
        <v>1</v>
      </c>
      <c r="V894" s="39" t="s">
        <v>2</v>
      </c>
    </row>
    <row r="895" spans="3:28">
      <c r="C895" s="49">
        <f t="shared" si="67"/>
        <v>1760</v>
      </c>
      <c r="D895" s="38" t="s">
        <v>367</v>
      </c>
      <c r="E895" s="51">
        <f t="shared" si="70"/>
        <v>140</v>
      </c>
      <c r="F895" s="39">
        <f t="shared" si="68"/>
        <v>56811</v>
      </c>
      <c r="G895" s="39" t="str">
        <f t="shared" si="69"/>
        <v>20171129</v>
      </c>
      <c r="H895" s="39">
        <v>0</v>
      </c>
      <c r="L895" s="39" t="s">
        <v>267</v>
      </c>
      <c r="M895" s="39">
        <v>2017</v>
      </c>
      <c r="N895" s="39">
        <v>11</v>
      </c>
      <c r="O895" s="39">
        <v>29</v>
      </c>
      <c r="P895" s="39">
        <v>15</v>
      </c>
      <c r="Q895" s="39">
        <v>46</v>
      </c>
      <c r="R895" s="39">
        <v>51</v>
      </c>
      <c r="S895" s="39">
        <v>720</v>
      </c>
      <c r="T895" s="39">
        <v>1</v>
      </c>
      <c r="U895" s="39" t="s">
        <v>1</v>
      </c>
      <c r="V895" s="39" t="s">
        <v>2</v>
      </c>
    </row>
    <row r="896" spans="3:28">
      <c r="C896" s="49">
        <f t="shared" si="67"/>
        <v>1760</v>
      </c>
      <c r="D896" s="38" t="s">
        <v>367</v>
      </c>
      <c r="E896" s="51">
        <f t="shared" si="70"/>
        <v>150</v>
      </c>
      <c r="F896" s="39">
        <f t="shared" si="68"/>
        <v>56811</v>
      </c>
      <c r="G896" s="39" t="str">
        <f t="shared" si="69"/>
        <v>20171129</v>
      </c>
      <c r="H896" s="39">
        <v>4</v>
      </c>
      <c r="L896" s="39" t="s">
        <v>23</v>
      </c>
      <c r="M896" s="39">
        <v>2017</v>
      </c>
      <c r="N896" s="39">
        <v>11</v>
      </c>
      <c r="O896" s="39">
        <v>29</v>
      </c>
      <c r="P896" s="39">
        <v>15</v>
      </c>
      <c r="Q896" s="39">
        <v>46</v>
      </c>
      <c r="R896" s="39">
        <v>51</v>
      </c>
      <c r="S896" s="39">
        <v>826</v>
      </c>
      <c r="T896" s="39">
        <v>1</v>
      </c>
      <c r="U896" s="39" t="s">
        <v>1</v>
      </c>
      <c r="V896" s="39" t="s">
        <v>2</v>
      </c>
    </row>
    <row r="897" spans="1:1024">
      <c r="A897" s="69"/>
      <c r="B897" s="69"/>
      <c r="C897" s="49">
        <f t="shared" si="67"/>
        <v>1770</v>
      </c>
      <c r="D897" s="70" t="s">
        <v>371</v>
      </c>
      <c r="E897" s="51">
        <f t="shared" si="70"/>
        <v>10</v>
      </c>
      <c r="F897" s="71">
        <f t="shared" si="68"/>
        <v>57853</v>
      </c>
      <c r="G897" s="71" t="str">
        <f t="shared" si="69"/>
        <v>20171129</v>
      </c>
      <c r="H897" s="71">
        <v>46</v>
      </c>
      <c r="I897" s="71"/>
      <c r="J897" s="71"/>
      <c r="K897" s="71"/>
      <c r="L897" s="71" t="s">
        <v>0</v>
      </c>
      <c r="M897" s="71">
        <v>2017</v>
      </c>
      <c r="N897" s="71">
        <v>11</v>
      </c>
      <c r="O897" s="71">
        <v>29</v>
      </c>
      <c r="P897" s="71">
        <v>16</v>
      </c>
      <c r="Q897" s="71">
        <v>4</v>
      </c>
      <c r="R897" s="71">
        <v>13</v>
      </c>
      <c r="S897" s="71">
        <v>344</v>
      </c>
      <c r="T897" s="71">
        <v>1</v>
      </c>
      <c r="U897" s="71" t="s">
        <v>1</v>
      </c>
      <c r="V897" s="71" t="s">
        <v>2</v>
      </c>
      <c r="W897" s="71"/>
      <c r="X897" s="72"/>
      <c r="WK897" s="72"/>
      <c r="WL897" s="72"/>
      <c r="WM897" s="72"/>
      <c r="WN897" s="72"/>
      <c r="WO897" s="72"/>
      <c r="WP897" s="72"/>
      <c r="WQ897" s="72"/>
      <c r="WR897" s="72"/>
      <c r="WS897" s="72"/>
      <c r="WT897" s="72"/>
      <c r="WU897" s="72"/>
      <c r="WV897" s="72"/>
      <c r="WW897" s="72"/>
      <c r="WX897" s="72"/>
      <c r="WY897" s="72"/>
      <c r="WZ897" s="72"/>
      <c r="XA897" s="72"/>
      <c r="XB897" s="72"/>
      <c r="XC897" s="72"/>
      <c r="XD897" s="72"/>
      <c r="XE897" s="72"/>
      <c r="XF897" s="72"/>
      <c r="XG897" s="72"/>
      <c r="XH897" s="72"/>
      <c r="XI897" s="72"/>
      <c r="XJ897" s="72"/>
      <c r="XK897" s="72"/>
      <c r="XL897" s="72"/>
      <c r="XM897" s="72"/>
      <c r="XN897" s="72"/>
      <c r="XO897" s="72"/>
      <c r="XP897" s="72"/>
      <c r="XQ897" s="72"/>
      <c r="XR897" s="72"/>
      <c r="XS897" s="72"/>
      <c r="XT897" s="72"/>
      <c r="XU897" s="72"/>
      <c r="XV897" s="72"/>
      <c r="XW897" s="72"/>
      <c r="XX897" s="72"/>
      <c r="XY897" s="72"/>
      <c r="XZ897" s="72"/>
      <c r="YA897" s="72"/>
      <c r="YB897" s="72"/>
      <c r="YC897" s="72"/>
      <c r="YD897" s="72"/>
      <c r="YE897" s="72"/>
      <c r="YF897" s="72"/>
      <c r="YG897" s="72"/>
      <c r="YH897" s="72"/>
      <c r="YI897" s="72"/>
      <c r="YJ897" s="72"/>
      <c r="YK897" s="72"/>
      <c r="YL897" s="72"/>
      <c r="YM897" s="72"/>
      <c r="YN897" s="72"/>
      <c r="YO897" s="72"/>
      <c r="YP897" s="72"/>
      <c r="YQ897" s="72"/>
      <c r="YR897" s="72"/>
      <c r="YS897" s="72"/>
      <c r="YT897" s="72"/>
      <c r="YU897" s="72"/>
      <c r="YV897" s="72"/>
      <c r="YW897" s="72"/>
      <c r="YX897" s="72"/>
      <c r="YY897" s="72"/>
      <c r="YZ897" s="72"/>
      <c r="ZA897" s="72"/>
      <c r="ZB897" s="72"/>
      <c r="ZC897" s="72"/>
      <c r="ZD897" s="72"/>
      <c r="ZE897" s="72"/>
      <c r="ZF897" s="72"/>
      <c r="ZG897" s="72"/>
      <c r="ZH897" s="72"/>
      <c r="ZI897" s="72"/>
      <c r="ZJ897" s="72"/>
      <c r="ZK897" s="72"/>
      <c r="ZL897" s="72"/>
      <c r="ZM897" s="72"/>
      <c r="ZN897" s="72"/>
      <c r="ZO897" s="72"/>
      <c r="ZP897" s="72"/>
      <c r="ZQ897" s="72"/>
      <c r="ZR897" s="72"/>
      <c r="ZS897" s="72"/>
      <c r="ZT897" s="72"/>
      <c r="ZU897" s="72"/>
      <c r="ZV897" s="72"/>
      <c r="ZW897" s="72"/>
      <c r="ZX897" s="72"/>
      <c r="ZY897" s="72"/>
      <c r="ZZ897" s="72"/>
      <c r="AAA897" s="72"/>
      <c r="AAB897" s="72"/>
      <c r="AAC897" s="72"/>
      <c r="AAD897" s="72"/>
      <c r="AAE897" s="72"/>
      <c r="AAF897" s="72"/>
      <c r="AAG897" s="72"/>
      <c r="AAH897" s="72"/>
      <c r="AAI897" s="72"/>
      <c r="AAJ897" s="72"/>
      <c r="AAK897" s="72"/>
      <c r="AAL897" s="72"/>
      <c r="AAM897" s="72"/>
      <c r="AAN897" s="72"/>
      <c r="AAO897" s="72"/>
      <c r="AAP897" s="72"/>
      <c r="AAQ897" s="72"/>
      <c r="AAR897" s="72"/>
      <c r="AAS897" s="72"/>
      <c r="AAT897" s="72"/>
      <c r="AAU897" s="72"/>
      <c r="AAV897" s="72"/>
      <c r="AAW897" s="72"/>
      <c r="AAX897" s="72"/>
      <c r="AAY897" s="72"/>
      <c r="AAZ897" s="72"/>
      <c r="ABA897" s="72"/>
      <c r="ABB897" s="72"/>
      <c r="ABC897" s="72"/>
      <c r="ABD897" s="72"/>
      <c r="ABE897" s="72"/>
      <c r="ABF897" s="72"/>
      <c r="ABG897" s="72"/>
      <c r="ABH897" s="72"/>
      <c r="ABI897" s="72"/>
      <c r="ABJ897" s="72"/>
      <c r="ABK897" s="72"/>
      <c r="ABL897" s="72"/>
      <c r="ABM897" s="72"/>
      <c r="ABN897" s="72"/>
      <c r="ABO897" s="72"/>
      <c r="ABP897" s="72"/>
      <c r="ABQ897" s="72"/>
      <c r="ABR897" s="72"/>
      <c r="ABS897" s="72"/>
      <c r="ABT897" s="72"/>
      <c r="ABU897" s="72"/>
      <c r="ABV897" s="72"/>
      <c r="ABW897" s="72"/>
      <c r="ABX897" s="72"/>
      <c r="ABY897" s="72"/>
      <c r="ABZ897" s="72"/>
      <c r="ACA897" s="72"/>
      <c r="ACB897" s="72"/>
      <c r="ACC897" s="72"/>
      <c r="ACD897" s="72"/>
      <c r="ACE897" s="72"/>
      <c r="ACF897" s="72"/>
      <c r="ACG897" s="72"/>
      <c r="ACH897" s="72"/>
      <c r="ACI897" s="72"/>
      <c r="ACJ897" s="72"/>
      <c r="ACK897" s="72"/>
      <c r="ACL897" s="72"/>
      <c r="ACM897" s="72"/>
      <c r="ACN897" s="72"/>
      <c r="ACO897" s="72"/>
      <c r="ACP897" s="72"/>
      <c r="ACQ897" s="72"/>
      <c r="ACR897" s="72"/>
      <c r="ACS897" s="72"/>
      <c r="ACT897" s="72"/>
      <c r="ACU897" s="72"/>
      <c r="ACV897" s="72"/>
      <c r="ACW897" s="72"/>
      <c r="ACX897" s="72"/>
      <c r="ACY897" s="72"/>
      <c r="ACZ897" s="72"/>
      <c r="ADA897" s="72"/>
      <c r="ADB897" s="72"/>
      <c r="ADC897" s="72"/>
      <c r="ADD897" s="72"/>
      <c r="ADE897" s="72"/>
      <c r="ADF897" s="72"/>
      <c r="ADG897" s="72"/>
      <c r="ADH897" s="72"/>
      <c r="ADI897" s="72"/>
      <c r="ADJ897" s="72"/>
      <c r="ADK897" s="72"/>
      <c r="ADL897" s="72"/>
      <c r="ADM897" s="72"/>
      <c r="ADN897" s="72"/>
      <c r="ADO897" s="72"/>
      <c r="ADP897" s="72"/>
      <c r="ADQ897" s="72"/>
      <c r="ADR897" s="72"/>
      <c r="ADS897" s="72"/>
      <c r="ADT897" s="72"/>
      <c r="ADU897" s="72"/>
      <c r="ADV897" s="72"/>
      <c r="ADW897" s="72"/>
      <c r="ADX897" s="72"/>
      <c r="ADY897" s="72"/>
      <c r="ADZ897" s="72"/>
      <c r="AEA897" s="72"/>
      <c r="AEB897" s="72"/>
      <c r="AEC897" s="72"/>
      <c r="AED897" s="72"/>
      <c r="AEE897" s="72"/>
      <c r="AEF897" s="72"/>
      <c r="AEG897" s="72"/>
      <c r="AEH897" s="72"/>
      <c r="AEI897" s="72"/>
      <c r="AEJ897" s="72"/>
      <c r="AEK897" s="72"/>
      <c r="AEL897" s="72"/>
      <c r="AEM897" s="72"/>
      <c r="AEN897" s="72"/>
      <c r="AEO897" s="72"/>
      <c r="AEP897" s="72"/>
      <c r="AEQ897" s="72"/>
      <c r="AER897" s="72"/>
      <c r="AES897" s="72"/>
      <c r="AET897" s="72"/>
      <c r="AEU897" s="72"/>
      <c r="AEV897" s="72"/>
      <c r="AEW897" s="72"/>
      <c r="AEX897" s="72"/>
      <c r="AEY897" s="72"/>
      <c r="AEZ897" s="72"/>
      <c r="AFA897" s="72"/>
      <c r="AFB897" s="72"/>
      <c r="AFC897" s="72"/>
      <c r="AFD897" s="72"/>
      <c r="AFE897" s="72"/>
      <c r="AFF897" s="72"/>
      <c r="AFG897" s="72"/>
      <c r="AFH897" s="72"/>
      <c r="AFI897" s="72"/>
      <c r="AFJ897" s="72"/>
      <c r="AFK897" s="72"/>
      <c r="AFL897" s="72"/>
      <c r="AFM897" s="72"/>
      <c r="AFN897" s="72"/>
      <c r="AFO897" s="72"/>
      <c r="AFP897" s="72"/>
      <c r="AFQ897" s="72"/>
      <c r="AFR897" s="72"/>
      <c r="AFS897" s="72"/>
      <c r="AFT897" s="72"/>
      <c r="AFU897" s="72"/>
      <c r="AFV897" s="72"/>
      <c r="AFW897" s="72"/>
      <c r="AFX897" s="72"/>
      <c r="AFY897" s="72"/>
      <c r="AFZ897" s="72"/>
      <c r="AGA897" s="72"/>
      <c r="AGB897" s="72"/>
      <c r="AGC897" s="72"/>
      <c r="AGD897" s="72"/>
      <c r="AGE897" s="72"/>
      <c r="AGF897" s="72"/>
      <c r="AGG897" s="72"/>
      <c r="AGH897" s="72"/>
      <c r="AGI897" s="72"/>
      <c r="AGJ897" s="72"/>
      <c r="AGK897" s="72"/>
      <c r="AGL897" s="72"/>
      <c r="AGM897" s="72"/>
      <c r="AGN897" s="72"/>
      <c r="AGO897" s="72"/>
      <c r="AGP897" s="72"/>
      <c r="AGQ897" s="72"/>
      <c r="AGR897" s="72"/>
      <c r="AGS897" s="72"/>
      <c r="AGT897" s="72"/>
      <c r="AGU897" s="72"/>
      <c r="AGV897" s="72"/>
      <c r="AGW897" s="72"/>
      <c r="AGX897" s="72"/>
      <c r="AGY897" s="72"/>
      <c r="AGZ897" s="72"/>
      <c r="AHA897" s="72"/>
      <c r="AHB897" s="72"/>
      <c r="AHC897" s="72"/>
      <c r="AHD897" s="72"/>
      <c r="AHE897" s="72"/>
      <c r="AHF897" s="72"/>
      <c r="AHG897" s="72"/>
      <c r="AHH897" s="72"/>
      <c r="AHI897" s="72"/>
      <c r="AHJ897" s="72"/>
      <c r="AHK897" s="72"/>
      <c r="AHL897" s="72"/>
      <c r="AHM897" s="72"/>
      <c r="AHN897" s="72"/>
      <c r="AHO897" s="72"/>
      <c r="AHP897" s="72"/>
      <c r="AHQ897" s="72"/>
      <c r="AHR897" s="72"/>
      <c r="AHS897" s="72"/>
      <c r="AHT897" s="72"/>
      <c r="AHU897" s="72"/>
      <c r="AHV897" s="72"/>
      <c r="AHW897" s="72"/>
      <c r="AHX897" s="72"/>
      <c r="AHY897" s="72"/>
      <c r="AHZ897" s="72"/>
      <c r="AIA897" s="72"/>
      <c r="AIB897" s="72"/>
      <c r="AIC897" s="72"/>
      <c r="AID897" s="72"/>
      <c r="AIE897" s="72"/>
      <c r="AIF897" s="72"/>
      <c r="AIG897" s="72"/>
      <c r="AIH897" s="72"/>
      <c r="AII897" s="72"/>
      <c r="AIJ897" s="72"/>
      <c r="AIK897" s="72"/>
      <c r="AIL897" s="72"/>
      <c r="AIM897" s="72"/>
      <c r="AIN897" s="72"/>
      <c r="AIO897" s="72"/>
      <c r="AIP897" s="72"/>
      <c r="AIQ897" s="72"/>
      <c r="AIR897" s="72"/>
      <c r="AIS897" s="72"/>
      <c r="AIT897" s="72"/>
      <c r="AIU897" s="72"/>
      <c r="AIV897" s="72"/>
      <c r="AIW897" s="72"/>
      <c r="AIX897" s="72"/>
      <c r="AIY897" s="72"/>
      <c r="AIZ897" s="72"/>
      <c r="AJA897" s="72"/>
      <c r="AJB897" s="72"/>
      <c r="AJC897" s="72"/>
      <c r="AJD897" s="72"/>
      <c r="AJE897" s="72"/>
      <c r="AJF897" s="72"/>
      <c r="AJG897" s="72"/>
      <c r="AJH897" s="72"/>
      <c r="AJI897" s="72"/>
      <c r="AJJ897" s="72"/>
      <c r="AJK897" s="72"/>
      <c r="AJL897" s="72"/>
      <c r="AJM897" s="72"/>
      <c r="AJN897" s="72"/>
      <c r="AJO897" s="72"/>
      <c r="AJP897" s="72"/>
      <c r="AJQ897" s="72"/>
      <c r="AJR897" s="72"/>
      <c r="AJS897" s="72"/>
      <c r="AJT897" s="72"/>
      <c r="AJU897" s="72"/>
      <c r="AJV897" s="72"/>
      <c r="AJW897" s="72"/>
      <c r="AJX897" s="72"/>
      <c r="AJY897" s="72"/>
      <c r="AJZ897" s="72"/>
      <c r="AKA897" s="72"/>
      <c r="AKB897" s="72"/>
      <c r="AKC897" s="72"/>
      <c r="AKD897" s="72"/>
      <c r="AKE897" s="72"/>
      <c r="AKF897" s="72"/>
      <c r="AKG897" s="72"/>
      <c r="AKH897" s="72"/>
      <c r="AKI897" s="72"/>
      <c r="AKJ897" s="72"/>
      <c r="AKK897" s="72"/>
      <c r="AKL897" s="72"/>
      <c r="AKM897" s="72"/>
      <c r="AKN897" s="72"/>
      <c r="AKO897" s="72"/>
      <c r="AKP897" s="72"/>
      <c r="AKQ897" s="72"/>
      <c r="AKR897" s="72"/>
      <c r="AKS897" s="72"/>
      <c r="AKT897" s="72"/>
      <c r="AKU897" s="72"/>
      <c r="AKV897" s="72"/>
      <c r="AKW897" s="72"/>
      <c r="AKX897" s="72"/>
      <c r="AKY897" s="72"/>
      <c r="AKZ897" s="72"/>
      <c r="ALA897" s="72"/>
      <c r="ALB897" s="72"/>
      <c r="ALC897" s="72"/>
      <c r="ALD897" s="72"/>
      <c r="ALE897" s="72"/>
      <c r="ALF897" s="72"/>
      <c r="ALG897" s="72"/>
      <c r="ALH897" s="72"/>
      <c r="ALI897" s="72"/>
      <c r="ALJ897" s="72"/>
      <c r="ALK897" s="72"/>
      <c r="ALL897" s="72"/>
      <c r="ALM897" s="72"/>
      <c r="ALN897" s="72"/>
      <c r="ALO897" s="72"/>
      <c r="ALP897" s="72"/>
      <c r="ALQ897" s="72"/>
      <c r="ALR897" s="72"/>
      <c r="ALS897" s="72"/>
      <c r="ALT897" s="72"/>
      <c r="ALU897" s="72"/>
      <c r="ALV897" s="72"/>
      <c r="ALW897" s="72"/>
      <c r="ALX897" s="72"/>
      <c r="ALY897" s="72"/>
      <c r="ALZ897" s="72"/>
      <c r="AMA897" s="72"/>
      <c r="AMB897" s="72"/>
      <c r="AMC897" s="72"/>
      <c r="AMD897" s="72"/>
      <c r="AME897" s="72"/>
      <c r="AMF897" s="72"/>
      <c r="AMG897" s="72"/>
      <c r="AMH897" s="72"/>
      <c r="AMI897" s="72"/>
      <c r="AMJ897" s="72"/>
    </row>
    <row r="898" spans="1:1024">
      <c r="A898" s="118"/>
      <c r="B898" s="118"/>
      <c r="C898" s="49">
        <f t="shared" si="67"/>
        <v>1780</v>
      </c>
      <c r="D898" s="80" t="s">
        <v>372</v>
      </c>
      <c r="E898" s="51">
        <f t="shared" si="70"/>
        <v>10</v>
      </c>
      <c r="F898" s="53">
        <f t="shared" si="68"/>
        <v>62649</v>
      </c>
      <c r="G898" s="53" t="str">
        <f t="shared" si="69"/>
        <v>20171129</v>
      </c>
      <c r="H898" s="53">
        <v>524</v>
      </c>
      <c r="I898" s="53"/>
      <c r="J898" s="53"/>
      <c r="K898" s="53"/>
      <c r="L898" s="53" t="s">
        <v>17</v>
      </c>
      <c r="M898" s="53">
        <v>2017</v>
      </c>
      <c r="N898" s="53">
        <v>11</v>
      </c>
      <c r="O898" s="53">
        <v>29</v>
      </c>
      <c r="P898" s="53">
        <v>17</v>
      </c>
      <c r="Q898" s="53">
        <v>24</v>
      </c>
      <c r="R898" s="53">
        <v>9</v>
      </c>
      <c r="S898" s="53">
        <v>116</v>
      </c>
      <c r="T898" s="53">
        <v>1</v>
      </c>
      <c r="U898" s="53" t="s">
        <v>1</v>
      </c>
      <c r="V898" s="53" t="s">
        <v>2</v>
      </c>
      <c r="W898" s="53"/>
      <c r="X898" s="82" t="s">
        <v>373</v>
      </c>
      <c r="Y898" s="82" t="s">
        <v>374</v>
      </c>
      <c r="Z898" s="82" t="s">
        <v>375</v>
      </c>
      <c r="AA898" s="82" t="s">
        <v>376</v>
      </c>
      <c r="AB898" s="82">
        <v>28</v>
      </c>
      <c r="WK898" s="119"/>
      <c r="WL898" s="119"/>
      <c r="WM898" s="119"/>
      <c r="WN898" s="119"/>
      <c r="WO898" s="119"/>
      <c r="WP898" s="119"/>
      <c r="WQ898" s="119"/>
      <c r="WR898" s="119"/>
      <c r="WS898" s="119"/>
      <c r="WT898" s="119"/>
      <c r="WU898" s="119"/>
      <c r="WV898" s="119"/>
      <c r="WW898" s="119"/>
      <c r="WX898" s="119"/>
      <c r="WY898" s="119"/>
      <c r="WZ898" s="119"/>
      <c r="XA898" s="119"/>
      <c r="XB898" s="119"/>
      <c r="XC898" s="119"/>
      <c r="XD898" s="119"/>
      <c r="XE898" s="119"/>
      <c r="XF898" s="119"/>
      <c r="XG898" s="119"/>
      <c r="XH898" s="119"/>
      <c r="XI898" s="119"/>
      <c r="XJ898" s="119"/>
      <c r="XK898" s="119"/>
      <c r="XL898" s="119"/>
      <c r="XM898" s="119"/>
      <c r="XN898" s="119"/>
      <c r="XO898" s="119"/>
      <c r="XP898" s="119"/>
      <c r="XQ898" s="119"/>
      <c r="XR898" s="119"/>
      <c r="XS898" s="119"/>
      <c r="XT898" s="119"/>
      <c r="XU898" s="119"/>
      <c r="XV898" s="119"/>
      <c r="XW898" s="119"/>
      <c r="XX898" s="119"/>
      <c r="XY898" s="119"/>
      <c r="XZ898" s="119"/>
      <c r="YA898" s="119"/>
      <c r="YB898" s="119"/>
      <c r="YC898" s="119"/>
      <c r="YD898" s="119"/>
      <c r="YE898" s="119"/>
      <c r="YF898" s="119"/>
      <c r="YG898" s="119"/>
      <c r="YH898" s="119"/>
      <c r="YI898" s="119"/>
      <c r="YJ898" s="119"/>
      <c r="YK898" s="119"/>
      <c r="YL898" s="119"/>
      <c r="YM898" s="119"/>
      <c r="YN898" s="119"/>
      <c r="YO898" s="119"/>
      <c r="YP898" s="119"/>
      <c r="YQ898" s="119"/>
      <c r="YR898" s="119"/>
      <c r="YS898" s="119"/>
      <c r="YT898" s="119"/>
      <c r="YU898" s="119"/>
      <c r="YV898" s="119"/>
      <c r="YW898" s="119"/>
      <c r="YX898" s="119"/>
      <c r="YY898" s="119"/>
      <c r="YZ898" s="119"/>
      <c r="ZA898" s="119"/>
      <c r="ZB898" s="119"/>
      <c r="ZC898" s="119"/>
      <c r="ZD898" s="119"/>
      <c r="ZE898" s="119"/>
      <c r="ZF898" s="119"/>
      <c r="ZG898" s="119"/>
      <c r="ZH898" s="119"/>
      <c r="ZI898" s="119"/>
      <c r="ZJ898" s="119"/>
      <c r="ZK898" s="119"/>
      <c r="ZL898" s="119"/>
      <c r="ZM898" s="119"/>
      <c r="ZN898" s="119"/>
      <c r="ZO898" s="119"/>
      <c r="ZP898" s="119"/>
      <c r="ZQ898" s="119"/>
      <c r="ZR898" s="119"/>
      <c r="ZS898" s="119"/>
      <c r="ZT898" s="119"/>
      <c r="ZU898" s="119"/>
      <c r="ZV898" s="119"/>
      <c r="ZW898" s="119"/>
      <c r="ZX898" s="119"/>
      <c r="ZY898" s="119"/>
      <c r="ZZ898" s="119"/>
      <c r="AAA898" s="119"/>
      <c r="AAB898" s="119"/>
      <c r="AAC898" s="119"/>
      <c r="AAD898" s="119"/>
      <c r="AAE898" s="119"/>
      <c r="AAF898" s="119"/>
      <c r="AAG898" s="119"/>
      <c r="AAH898" s="119"/>
      <c r="AAI898" s="119"/>
      <c r="AAJ898" s="119"/>
      <c r="AAK898" s="119"/>
      <c r="AAL898" s="119"/>
      <c r="AAM898" s="119"/>
      <c r="AAN898" s="119"/>
      <c r="AAO898" s="119"/>
      <c r="AAP898" s="119"/>
      <c r="AAQ898" s="119"/>
      <c r="AAR898" s="119"/>
      <c r="AAS898" s="119"/>
      <c r="AAT898" s="119"/>
      <c r="AAU898" s="119"/>
      <c r="AAV898" s="119"/>
      <c r="AAW898" s="119"/>
      <c r="AAX898" s="119"/>
      <c r="AAY898" s="119"/>
      <c r="AAZ898" s="119"/>
      <c r="ABA898" s="119"/>
      <c r="ABB898" s="119"/>
      <c r="ABC898" s="119"/>
      <c r="ABD898" s="119"/>
      <c r="ABE898" s="119"/>
      <c r="ABF898" s="119"/>
      <c r="ABG898" s="119"/>
      <c r="ABH898" s="119"/>
      <c r="ABI898" s="119"/>
      <c r="ABJ898" s="119"/>
      <c r="ABK898" s="119"/>
      <c r="ABL898" s="119"/>
      <c r="ABM898" s="119"/>
      <c r="ABN898" s="119"/>
      <c r="ABO898" s="119"/>
      <c r="ABP898" s="119"/>
      <c r="ABQ898" s="119"/>
      <c r="ABR898" s="119"/>
      <c r="ABS898" s="119"/>
      <c r="ABT898" s="119"/>
      <c r="ABU898" s="119"/>
      <c r="ABV898" s="119"/>
      <c r="ABW898" s="119"/>
      <c r="ABX898" s="119"/>
      <c r="ABY898" s="119"/>
      <c r="ABZ898" s="119"/>
      <c r="ACA898" s="119"/>
      <c r="ACB898" s="119"/>
      <c r="ACC898" s="119"/>
      <c r="ACD898" s="119"/>
      <c r="ACE898" s="119"/>
      <c r="ACF898" s="119"/>
      <c r="ACG898" s="119"/>
      <c r="ACH898" s="119"/>
      <c r="ACI898" s="119"/>
      <c r="ACJ898" s="119"/>
      <c r="ACK898" s="119"/>
      <c r="ACL898" s="119"/>
      <c r="ACM898" s="119"/>
      <c r="ACN898" s="119"/>
      <c r="ACO898" s="119"/>
      <c r="ACP898" s="119"/>
      <c r="ACQ898" s="119"/>
      <c r="ACR898" s="119"/>
      <c r="ACS898" s="119"/>
      <c r="ACT898" s="119"/>
      <c r="ACU898" s="119"/>
      <c r="ACV898" s="119"/>
      <c r="ACW898" s="119"/>
      <c r="ACX898" s="119"/>
      <c r="ACY898" s="119"/>
      <c r="ACZ898" s="119"/>
      <c r="ADA898" s="119"/>
      <c r="ADB898" s="119"/>
      <c r="ADC898" s="119"/>
      <c r="ADD898" s="119"/>
      <c r="ADE898" s="119"/>
      <c r="ADF898" s="119"/>
      <c r="ADG898" s="119"/>
      <c r="ADH898" s="119"/>
      <c r="ADI898" s="119"/>
      <c r="ADJ898" s="119"/>
      <c r="ADK898" s="119"/>
      <c r="ADL898" s="119"/>
      <c r="ADM898" s="119"/>
      <c r="ADN898" s="119"/>
      <c r="ADO898" s="119"/>
      <c r="ADP898" s="119"/>
      <c r="ADQ898" s="119"/>
      <c r="ADR898" s="119"/>
      <c r="ADS898" s="119"/>
      <c r="ADT898" s="119"/>
      <c r="ADU898" s="119"/>
      <c r="ADV898" s="119"/>
      <c r="ADW898" s="119"/>
      <c r="ADX898" s="119"/>
      <c r="ADY898" s="119"/>
      <c r="ADZ898" s="119"/>
      <c r="AEA898" s="119"/>
      <c r="AEB898" s="119"/>
      <c r="AEC898" s="119"/>
      <c r="AED898" s="119"/>
      <c r="AEE898" s="119"/>
      <c r="AEF898" s="119"/>
      <c r="AEG898" s="119"/>
      <c r="AEH898" s="119"/>
      <c r="AEI898" s="119"/>
      <c r="AEJ898" s="119"/>
      <c r="AEK898" s="119"/>
      <c r="AEL898" s="119"/>
      <c r="AEM898" s="119"/>
      <c r="AEN898" s="119"/>
      <c r="AEO898" s="119"/>
      <c r="AEP898" s="119"/>
      <c r="AEQ898" s="119"/>
      <c r="AER898" s="119"/>
      <c r="AES898" s="119"/>
      <c r="AET898" s="119"/>
      <c r="AEU898" s="119"/>
      <c r="AEV898" s="119"/>
      <c r="AEW898" s="119"/>
      <c r="AEX898" s="119"/>
      <c r="AEY898" s="119"/>
      <c r="AEZ898" s="119"/>
      <c r="AFA898" s="119"/>
      <c r="AFB898" s="119"/>
      <c r="AFC898" s="119"/>
      <c r="AFD898" s="119"/>
      <c r="AFE898" s="119"/>
      <c r="AFF898" s="119"/>
      <c r="AFG898" s="119"/>
      <c r="AFH898" s="119"/>
      <c r="AFI898" s="119"/>
      <c r="AFJ898" s="119"/>
      <c r="AFK898" s="119"/>
      <c r="AFL898" s="119"/>
      <c r="AFM898" s="119"/>
      <c r="AFN898" s="119"/>
      <c r="AFO898" s="119"/>
      <c r="AFP898" s="119"/>
      <c r="AFQ898" s="119"/>
      <c r="AFR898" s="119"/>
      <c r="AFS898" s="119"/>
      <c r="AFT898" s="119"/>
      <c r="AFU898" s="119"/>
      <c r="AFV898" s="119"/>
      <c r="AFW898" s="119"/>
      <c r="AFX898" s="119"/>
      <c r="AFY898" s="119"/>
      <c r="AFZ898" s="119"/>
      <c r="AGA898" s="119"/>
      <c r="AGB898" s="119"/>
      <c r="AGC898" s="119"/>
      <c r="AGD898" s="119"/>
      <c r="AGE898" s="119"/>
      <c r="AGF898" s="119"/>
      <c r="AGG898" s="119"/>
      <c r="AGH898" s="119"/>
      <c r="AGI898" s="119"/>
      <c r="AGJ898" s="119"/>
      <c r="AGK898" s="119"/>
      <c r="AGL898" s="119"/>
      <c r="AGM898" s="119"/>
      <c r="AGN898" s="119"/>
      <c r="AGO898" s="119"/>
      <c r="AGP898" s="119"/>
      <c r="AGQ898" s="119"/>
      <c r="AGR898" s="119"/>
      <c r="AGS898" s="119"/>
      <c r="AGT898" s="119"/>
      <c r="AGU898" s="119"/>
      <c r="AGV898" s="119"/>
      <c r="AGW898" s="119"/>
      <c r="AGX898" s="119"/>
      <c r="AGY898" s="119"/>
      <c r="AGZ898" s="119"/>
      <c r="AHA898" s="119"/>
      <c r="AHB898" s="119"/>
      <c r="AHC898" s="119"/>
      <c r="AHD898" s="119"/>
      <c r="AHE898" s="119"/>
      <c r="AHF898" s="119"/>
      <c r="AHG898" s="119"/>
      <c r="AHH898" s="119"/>
      <c r="AHI898" s="119"/>
      <c r="AHJ898" s="119"/>
      <c r="AHK898" s="119"/>
      <c r="AHL898" s="119"/>
      <c r="AHM898" s="119"/>
      <c r="AHN898" s="119"/>
      <c r="AHO898" s="119"/>
      <c r="AHP898" s="119"/>
      <c r="AHQ898" s="119"/>
      <c r="AHR898" s="119"/>
      <c r="AHS898" s="119"/>
      <c r="AHT898" s="119"/>
      <c r="AHU898" s="119"/>
      <c r="AHV898" s="119"/>
      <c r="AHW898" s="119"/>
      <c r="AHX898" s="119"/>
      <c r="AHY898" s="119"/>
      <c r="AHZ898" s="119"/>
      <c r="AIA898" s="119"/>
      <c r="AIB898" s="119"/>
      <c r="AIC898" s="119"/>
      <c r="AID898" s="119"/>
      <c r="AIE898" s="119"/>
      <c r="AIF898" s="119"/>
      <c r="AIG898" s="119"/>
      <c r="AIH898" s="119"/>
      <c r="AII898" s="119"/>
      <c r="AIJ898" s="119"/>
      <c r="AIK898" s="119"/>
      <c r="AIL898" s="119"/>
      <c r="AIM898" s="119"/>
      <c r="AIN898" s="119"/>
      <c r="AIO898" s="119"/>
      <c r="AIP898" s="119"/>
      <c r="AIQ898" s="119"/>
      <c r="AIR898" s="119"/>
      <c r="AIS898" s="119"/>
      <c r="AIT898" s="119"/>
      <c r="AIU898" s="119"/>
      <c r="AIV898" s="119"/>
      <c r="AIW898" s="119"/>
      <c r="AIX898" s="119"/>
      <c r="AIY898" s="119"/>
      <c r="AIZ898" s="119"/>
      <c r="AJA898" s="119"/>
      <c r="AJB898" s="119"/>
      <c r="AJC898" s="119"/>
      <c r="AJD898" s="119"/>
      <c r="AJE898" s="119"/>
      <c r="AJF898" s="119"/>
      <c r="AJG898" s="119"/>
      <c r="AJH898" s="119"/>
      <c r="AJI898" s="119"/>
      <c r="AJJ898" s="119"/>
      <c r="AJK898" s="119"/>
      <c r="AJL898" s="119"/>
      <c r="AJM898" s="119"/>
      <c r="AJN898" s="119"/>
      <c r="AJO898" s="119"/>
      <c r="AJP898" s="119"/>
      <c r="AJQ898" s="119"/>
      <c r="AJR898" s="119"/>
      <c r="AJS898" s="119"/>
      <c r="AJT898" s="119"/>
      <c r="AJU898" s="119"/>
      <c r="AJV898" s="119"/>
      <c r="AJW898" s="119"/>
      <c r="AJX898" s="119"/>
      <c r="AJY898" s="119"/>
      <c r="AJZ898" s="119"/>
      <c r="AKA898" s="119"/>
      <c r="AKB898" s="119"/>
      <c r="AKC898" s="119"/>
      <c r="AKD898" s="119"/>
      <c r="AKE898" s="119"/>
      <c r="AKF898" s="119"/>
      <c r="AKG898" s="119"/>
      <c r="AKH898" s="119"/>
      <c r="AKI898" s="119"/>
      <c r="AKJ898" s="119"/>
      <c r="AKK898" s="119"/>
      <c r="AKL898" s="119"/>
      <c r="AKM898" s="119"/>
      <c r="AKN898" s="119"/>
      <c r="AKO898" s="119"/>
      <c r="AKP898" s="119"/>
      <c r="AKQ898" s="119"/>
      <c r="AKR898" s="119"/>
      <c r="AKS898" s="119"/>
      <c r="AKT898" s="119"/>
      <c r="AKU898" s="119"/>
      <c r="AKV898" s="119"/>
      <c r="AKW898" s="119"/>
      <c r="AKX898" s="119"/>
      <c r="AKY898" s="119"/>
      <c r="AKZ898" s="119"/>
      <c r="ALA898" s="119"/>
      <c r="ALB898" s="119"/>
      <c r="ALC898" s="119"/>
      <c r="ALD898" s="119"/>
      <c r="ALE898" s="119"/>
      <c r="ALF898" s="119"/>
      <c r="ALG898" s="119"/>
      <c r="ALH898" s="119"/>
      <c r="ALI898" s="119"/>
      <c r="ALJ898" s="119"/>
      <c r="ALK898" s="119"/>
      <c r="ALL898" s="119"/>
      <c r="ALM898" s="119"/>
      <c r="ALN898" s="119"/>
      <c r="ALO898" s="119"/>
      <c r="ALP898" s="119"/>
      <c r="ALQ898" s="119"/>
      <c r="ALR898" s="119"/>
      <c r="ALS898" s="119"/>
      <c r="ALT898" s="119"/>
      <c r="ALU898" s="119"/>
      <c r="ALV898" s="119"/>
      <c r="ALW898" s="119"/>
      <c r="ALX898" s="119"/>
      <c r="ALY898" s="119"/>
      <c r="ALZ898" s="119"/>
      <c r="AMA898" s="119"/>
      <c r="AMB898" s="119"/>
      <c r="AMC898" s="119"/>
      <c r="AMD898" s="119"/>
      <c r="AME898" s="119"/>
      <c r="AMF898" s="119"/>
      <c r="AMG898" s="119"/>
      <c r="AMH898" s="119"/>
      <c r="AMI898" s="119"/>
      <c r="AMJ898" s="119"/>
    </row>
    <row r="899" spans="1:1024">
      <c r="A899" s="118"/>
      <c r="B899" s="118"/>
      <c r="C899" s="49">
        <f t="shared" si="67"/>
        <v>1780</v>
      </c>
      <c r="D899" s="38" t="s">
        <v>372</v>
      </c>
      <c r="E899" s="51">
        <f t="shared" si="70"/>
        <v>20</v>
      </c>
      <c r="F899" s="39">
        <f t="shared" si="68"/>
        <v>62649</v>
      </c>
      <c r="G899" s="39" t="str">
        <f t="shared" si="69"/>
        <v>20171129</v>
      </c>
      <c r="H899" s="39">
        <v>451</v>
      </c>
      <c r="L899" s="39" t="s">
        <v>17</v>
      </c>
      <c r="M899" s="39">
        <v>2017</v>
      </c>
      <c r="N899" s="39">
        <v>11</v>
      </c>
      <c r="O899" s="39">
        <v>29</v>
      </c>
      <c r="P899" s="39">
        <v>17</v>
      </c>
      <c r="Q899" s="39">
        <v>24</v>
      </c>
      <c r="R899" s="39">
        <v>9</v>
      </c>
      <c r="S899" s="39">
        <v>149</v>
      </c>
      <c r="T899" s="39">
        <v>2</v>
      </c>
      <c r="U899" s="39" t="s">
        <v>1</v>
      </c>
      <c r="V899" s="39" t="s">
        <v>2</v>
      </c>
      <c r="X899" s="40" t="s">
        <v>69</v>
      </c>
      <c r="WK899" s="119"/>
      <c r="WL899" s="119"/>
      <c r="WM899" s="119"/>
      <c r="WN899" s="119"/>
      <c r="WO899" s="119"/>
      <c r="WP899" s="119"/>
      <c r="WQ899" s="119"/>
      <c r="WR899" s="119"/>
      <c r="WS899" s="119"/>
      <c r="WT899" s="119"/>
      <c r="WU899" s="119"/>
      <c r="WV899" s="119"/>
      <c r="WW899" s="119"/>
      <c r="WX899" s="119"/>
      <c r="WY899" s="119"/>
      <c r="WZ899" s="119"/>
      <c r="XA899" s="119"/>
      <c r="XB899" s="119"/>
      <c r="XC899" s="119"/>
      <c r="XD899" s="119"/>
      <c r="XE899" s="119"/>
      <c r="XF899" s="119"/>
      <c r="XG899" s="119"/>
      <c r="XH899" s="119"/>
      <c r="XI899" s="119"/>
      <c r="XJ899" s="119"/>
      <c r="XK899" s="119"/>
      <c r="XL899" s="119"/>
      <c r="XM899" s="119"/>
      <c r="XN899" s="119"/>
      <c r="XO899" s="119"/>
      <c r="XP899" s="119"/>
      <c r="XQ899" s="119"/>
      <c r="XR899" s="119"/>
      <c r="XS899" s="119"/>
      <c r="XT899" s="119"/>
      <c r="XU899" s="119"/>
      <c r="XV899" s="119"/>
      <c r="XW899" s="119"/>
      <c r="XX899" s="119"/>
      <c r="XY899" s="119"/>
      <c r="XZ899" s="119"/>
      <c r="YA899" s="119"/>
      <c r="YB899" s="119"/>
      <c r="YC899" s="119"/>
      <c r="YD899" s="119"/>
      <c r="YE899" s="119"/>
      <c r="YF899" s="119"/>
      <c r="YG899" s="119"/>
      <c r="YH899" s="119"/>
      <c r="YI899" s="119"/>
      <c r="YJ899" s="119"/>
      <c r="YK899" s="119"/>
      <c r="YL899" s="119"/>
      <c r="YM899" s="119"/>
      <c r="YN899" s="119"/>
      <c r="YO899" s="119"/>
      <c r="YP899" s="119"/>
      <c r="YQ899" s="119"/>
      <c r="YR899" s="119"/>
      <c r="YS899" s="119"/>
      <c r="YT899" s="119"/>
      <c r="YU899" s="119"/>
      <c r="YV899" s="119"/>
      <c r="YW899" s="119"/>
      <c r="YX899" s="119"/>
      <c r="YY899" s="119"/>
      <c r="YZ899" s="119"/>
      <c r="ZA899" s="119"/>
      <c r="ZB899" s="119"/>
      <c r="ZC899" s="119"/>
      <c r="ZD899" s="119"/>
      <c r="ZE899" s="119"/>
      <c r="ZF899" s="119"/>
      <c r="ZG899" s="119"/>
      <c r="ZH899" s="119"/>
      <c r="ZI899" s="119"/>
      <c r="ZJ899" s="119"/>
      <c r="ZK899" s="119"/>
      <c r="ZL899" s="119"/>
      <c r="ZM899" s="119"/>
      <c r="ZN899" s="119"/>
      <c r="ZO899" s="119"/>
      <c r="ZP899" s="119"/>
      <c r="ZQ899" s="119"/>
      <c r="ZR899" s="119"/>
      <c r="ZS899" s="119"/>
      <c r="ZT899" s="119"/>
      <c r="ZU899" s="119"/>
      <c r="ZV899" s="119"/>
      <c r="ZW899" s="119"/>
      <c r="ZX899" s="119"/>
      <c r="ZY899" s="119"/>
      <c r="ZZ899" s="119"/>
      <c r="AAA899" s="119"/>
      <c r="AAB899" s="119"/>
      <c r="AAC899" s="119"/>
      <c r="AAD899" s="119"/>
      <c r="AAE899" s="119"/>
      <c r="AAF899" s="119"/>
      <c r="AAG899" s="119"/>
      <c r="AAH899" s="119"/>
      <c r="AAI899" s="119"/>
      <c r="AAJ899" s="119"/>
      <c r="AAK899" s="119"/>
      <c r="AAL899" s="119"/>
      <c r="AAM899" s="119"/>
      <c r="AAN899" s="119"/>
      <c r="AAO899" s="119"/>
      <c r="AAP899" s="119"/>
      <c r="AAQ899" s="119"/>
      <c r="AAR899" s="119"/>
      <c r="AAS899" s="119"/>
      <c r="AAT899" s="119"/>
      <c r="AAU899" s="119"/>
      <c r="AAV899" s="119"/>
      <c r="AAW899" s="119"/>
      <c r="AAX899" s="119"/>
      <c r="AAY899" s="119"/>
      <c r="AAZ899" s="119"/>
      <c r="ABA899" s="119"/>
      <c r="ABB899" s="119"/>
      <c r="ABC899" s="119"/>
      <c r="ABD899" s="119"/>
      <c r="ABE899" s="119"/>
      <c r="ABF899" s="119"/>
      <c r="ABG899" s="119"/>
      <c r="ABH899" s="119"/>
      <c r="ABI899" s="119"/>
      <c r="ABJ899" s="119"/>
      <c r="ABK899" s="119"/>
      <c r="ABL899" s="119"/>
      <c r="ABM899" s="119"/>
      <c r="ABN899" s="119"/>
      <c r="ABO899" s="119"/>
      <c r="ABP899" s="119"/>
      <c r="ABQ899" s="119"/>
      <c r="ABR899" s="119"/>
      <c r="ABS899" s="119"/>
      <c r="ABT899" s="119"/>
      <c r="ABU899" s="119"/>
      <c r="ABV899" s="119"/>
      <c r="ABW899" s="119"/>
      <c r="ABX899" s="119"/>
      <c r="ABY899" s="119"/>
      <c r="ABZ899" s="119"/>
      <c r="ACA899" s="119"/>
      <c r="ACB899" s="119"/>
      <c r="ACC899" s="119"/>
      <c r="ACD899" s="119"/>
      <c r="ACE899" s="119"/>
      <c r="ACF899" s="119"/>
      <c r="ACG899" s="119"/>
      <c r="ACH899" s="119"/>
      <c r="ACI899" s="119"/>
      <c r="ACJ899" s="119"/>
      <c r="ACK899" s="119"/>
      <c r="ACL899" s="119"/>
      <c r="ACM899" s="119"/>
      <c r="ACN899" s="119"/>
      <c r="ACO899" s="119"/>
      <c r="ACP899" s="119"/>
      <c r="ACQ899" s="119"/>
      <c r="ACR899" s="119"/>
      <c r="ACS899" s="119"/>
      <c r="ACT899" s="119"/>
      <c r="ACU899" s="119"/>
      <c r="ACV899" s="119"/>
      <c r="ACW899" s="119"/>
      <c r="ACX899" s="119"/>
      <c r="ACY899" s="119"/>
      <c r="ACZ899" s="119"/>
      <c r="ADA899" s="119"/>
      <c r="ADB899" s="119"/>
      <c r="ADC899" s="119"/>
      <c r="ADD899" s="119"/>
      <c r="ADE899" s="119"/>
      <c r="ADF899" s="119"/>
      <c r="ADG899" s="119"/>
      <c r="ADH899" s="119"/>
      <c r="ADI899" s="119"/>
      <c r="ADJ899" s="119"/>
      <c r="ADK899" s="119"/>
      <c r="ADL899" s="119"/>
      <c r="ADM899" s="119"/>
      <c r="ADN899" s="119"/>
      <c r="ADO899" s="119"/>
      <c r="ADP899" s="119"/>
      <c r="ADQ899" s="119"/>
      <c r="ADR899" s="119"/>
      <c r="ADS899" s="119"/>
      <c r="ADT899" s="119"/>
      <c r="ADU899" s="119"/>
      <c r="ADV899" s="119"/>
      <c r="ADW899" s="119"/>
      <c r="ADX899" s="119"/>
      <c r="ADY899" s="119"/>
      <c r="ADZ899" s="119"/>
      <c r="AEA899" s="119"/>
      <c r="AEB899" s="119"/>
      <c r="AEC899" s="119"/>
      <c r="AED899" s="119"/>
      <c r="AEE899" s="119"/>
      <c r="AEF899" s="119"/>
      <c r="AEG899" s="119"/>
      <c r="AEH899" s="119"/>
      <c r="AEI899" s="119"/>
      <c r="AEJ899" s="119"/>
      <c r="AEK899" s="119"/>
      <c r="AEL899" s="119"/>
      <c r="AEM899" s="119"/>
      <c r="AEN899" s="119"/>
      <c r="AEO899" s="119"/>
      <c r="AEP899" s="119"/>
      <c r="AEQ899" s="119"/>
      <c r="AER899" s="119"/>
      <c r="AES899" s="119"/>
      <c r="AET899" s="119"/>
      <c r="AEU899" s="119"/>
      <c r="AEV899" s="119"/>
      <c r="AEW899" s="119"/>
      <c r="AEX899" s="119"/>
      <c r="AEY899" s="119"/>
      <c r="AEZ899" s="119"/>
      <c r="AFA899" s="119"/>
      <c r="AFB899" s="119"/>
      <c r="AFC899" s="119"/>
      <c r="AFD899" s="119"/>
      <c r="AFE899" s="119"/>
      <c r="AFF899" s="119"/>
      <c r="AFG899" s="119"/>
      <c r="AFH899" s="119"/>
      <c r="AFI899" s="119"/>
      <c r="AFJ899" s="119"/>
      <c r="AFK899" s="119"/>
      <c r="AFL899" s="119"/>
      <c r="AFM899" s="119"/>
      <c r="AFN899" s="119"/>
      <c r="AFO899" s="119"/>
      <c r="AFP899" s="119"/>
      <c r="AFQ899" s="119"/>
      <c r="AFR899" s="119"/>
      <c r="AFS899" s="119"/>
      <c r="AFT899" s="119"/>
      <c r="AFU899" s="119"/>
      <c r="AFV899" s="119"/>
      <c r="AFW899" s="119"/>
      <c r="AFX899" s="119"/>
      <c r="AFY899" s="119"/>
      <c r="AFZ899" s="119"/>
      <c r="AGA899" s="119"/>
      <c r="AGB899" s="119"/>
      <c r="AGC899" s="119"/>
      <c r="AGD899" s="119"/>
      <c r="AGE899" s="119"/>
      <c r="AGF899" s="119"/>
      <c r="AGG899" s="119"/>
      <c r="AGH899" s="119"/>
      <c r="AGI899" s="119"/>
      <c r="AGJ899" s="119"/>
      <c r="AGK899" s="119"/>
      <c r="AGL899" s="119"/>
      <c r="AGM899" s="119"/>
      <c r="AGN899" s="119"/>
      <c r="AGO899" s="119"/>
      <c r="AGP899" s="119"/>
      <c r="AGQ899" s="119"/>
      <c r="AGR899" s="119"/>
      <c r="AGS899" s="119"/>
      <c r="AGT899" s="119"/>
      <c r="AGU899" s="119"/>
      <c r="AGV899" s="119"/>
      <c r="AGW899" s="119"/>
      <c r="AGX899" s="119"/>
      <c r="AGY899" s="119"/>
      <c r="AGZ899" s="119"/>
      <c r="AHA899" s="119"/>
      <c r="AHB899" s="119"/>
      <c r="AHC899" s="119"/>
      <c r="AHD899" s="119"/>
      <c r="AHE899" s="119"/>
      <c r="AHF899" s="119"/>
      <c r="AHG899" s="119"/>
      <c r="AHH899" s="119"/>
      <c r="AHI899" s="119"/>
      <c r="AHJ899" s="119"/>
      <c r="AHK899" s="119"/>
      <c r="AHL899" s="119"/>
      <c r="AHM899" s="119"/>
      <c r="AHN899" s="119"/>
      <c r="AHO899" s="119"/>
      <c r="AHP899" s="119"/>
      <c r="AHQ899" s="119"/>
      <c r="AHR899" s="119"/>
      <c r="AHS899" s="119"/>
      <c r="AHT899" s="119"/>
      <c r="AHU899" s="119"/>
      <c r="AHV899" s="119"/>
      <c r="AHW899" s="119"/>
      <c r="AHX899" s="119"/>
      <c r="AHY899" s="119"/>
      <c r="AHZ899" s="119"/>
      <c r="AIA899" s="119"/>
      <c r="AIB899" s="119"/>
      <c r="AIC899" s="119"/>
      <c r="AID899" s="119"/>
      <c r="AIE899" s="119"/>
      <c r="AIF899" s="119"/>
      <c r="AIG899" s="119"/>
      <c r="AIH899" s="119"/>
      <c r="AII899" s="119"/>
      <c r="AIJ899" s="119"/>
      <c r="AIK899" s="119"/>
      <c r="AIL899" s="119"/>
      <c r="AIM899" s="119"/>
      <c r="AIN899" s="119"/>
      <c r="AIO899" s="119"/>
      <c r="AIP899" s="119"/>
      <c r="AIQ899" s="119"/>
      <c r="AIR899" s="119"/>
      <c r="AIS899" s="119"/>
      <c r="AIT899" s="119"/>
      <c r="AIU899" s="119"/>
      <c r="AIV899" s="119"/>
      <c r="AIW899" s="119"/>
      <c r="AIX899" s="119"/>
      <c r="AIY899" s="119"/>
      <c r="AIZ899" s="119"/>
      <c r="AJA899" s="119"/>
      <c r="AJB899" s="119"/>
      <c r="AJC899" s="119"/>
      <c r="AJD899" s="119"/>
      <c r="AJE899" s="119"/>
      <c r="AJF899" s="119"/>
      <c r="AJG899" s="119"/>
      <c r="AJH899" s="119"/>
      <c r="AJI899" s="119"/>
      <c r="AJJ899" s="119"/>
      <c r="AJK899" s="119"/>
      <c r="AJL899" s="119"/>
      <c r="AJM899" s="119"/>
      <c r="AJN899" s="119"/>
      <c r="AJO899" s="119"/>
      <c r="AJP899" s="119"/>
      <c r="AJQ899" s="119"/>
      <c r="AJR899" s="119"/>
      <c r="AJS899" s="119"/>
      <c r="AJT899" s="119"/>
      <c r="AJU899" s="119"/>
      <c r="AJV899" s="119"/>
      <c r="AJW899" s="119"/>
      <c r="AJX899" s="119"/>
      <c r="AJY899" s="119"/>
      <c r="AJZ899" s="119"/>
      <c r="AKA899" s="119"/>
      <c r="AKB899" s="119"/>
      <c r="AKC899" s="119"/>
      <c r="AKD899" s="119"/>
      <c r="AKE899" s="119"/>
      <c r="AKF899" s="119"/>
      <c r="AKG899" s="119"/>
      <c r="AKH899" s="119"/>
      <c r="AKI899" s="119"/>
      <c r="AKJ899" s="119"/>
      <c r="AKK899" s="119"/>
      <c r="AKL899" s="119"/>
      <c r="AKM899" s="119"/>
      <c r="AKN899" s="119"/>
      <c r="AKO899" s="119"/>
      <c r="AKP899" s="119"/>
      <c r="AKQ899" s="119"/>
      <c r="AKR899" s="119"/>
      <c r="AKS899" s="119"/>
      <c r="AKT899" s="119"/>
      <c r="AKU899" s="119"/>
      <c r="AKV899" s="119"/>
      <c r="AKW899" s="119"/>
      <c r="AKX899" s="119"/>
      <c r="AKY899" s="119"/>
      <c r="AKZ899" s="119"/>
      <c r="ALA899" s="119"/>
      <c r="ALB899" s="119"/>
      <c r="ALC899" s="119"/>
      <c r="ALD899" s="119"/>
      <c r="ALE899" s="119"/>
      <c r="ALF899" s="119"/>
      <c r="ALG899" s="119"/>
      <c r="ALH899" s="119"/>
      <c r="ALI899" s="119"/>
      <c r="ALJ899" s="119"/>
      <c r="ALK899" s="119"/>
      <c r="ALL899" s="119"/>
      <c r="ALM899" s="119"/>
      <c r="ALN899" s="119"/>
      <c r="ALO899" s="119"/>
      <c r="ALP899" s="119"/>
      <c r="ALQ899" s="119"/>
      <c r="ALR899" s="119"/>
      <c r="ALS899" s="119"/>
      <c r="ALT899" s="119"/>
      <c r="ALU899" s="119"/>
      <c r="ALV899" s="119"/>
      <c r="ALW899" s="119"/>
      <c r="ALX899" s="119"/>
      <c r="ALY899" s="119"/>
      <c r="ALZ899" s="119"/>
      <c r="AMA899" s="119"/>
      <c r="AMB899" s="119"/>
      <c r="AMC899" s="119"/>
      <c r="AMD899" s="119"/>
      <c r="AME899" s="119"/>
      <c r="AMF899" s="119"/>
      <c r="AMG899" s="119"/>
      <c r="AMH899" s="119"/>
      <c r="AMI899" s="119"/>
      <c r="AMJ899" s="119"/>
    </row>
    <row r="900" spans="1:1024">
      <c r="A900" s="118"/>
      <c r="B900" s="118"/>
      <c r="C900" s="49">
        <f t="shared" si="67"/>
        <v>1780</v>
      </c>
      <c r="D900" s="38" t="s">
        <v>372</v>
      </c>
      <c r="E900" s="51">
        <f t="shared" si="70"/>
        <v>20</v>
      </c>
      <c r="F900" s="39">
        <f t="shared" si="68"/>
        <v>62649</v>
      </c>
      <c r="G900" s="39" t="str">
        <f t="shared" si="69"/>
        <v>20171129</v>
      </c>
      <c r="H900" s="39">
        <v>0</v>
      </c>
      <c r="L900" s="79" t="s">
        <v>21</v>
      </c>
      <c r="M900" s="39">
        <v>2017</v>
      </c>
      <c r="N900" s="39">
        <v>11</v>
      </c>
      <c r="O900" s="39">
        <v>29</v>
      </c>
      <c r="P900" s="39">
        <v>17</v>
      </c>
      <c r="Q900" s="39">
        <v>24</v>
      </c>
      <c r="R900" s="39">
        <v>9</v>
      </c>
      <c r="S900" s="39">
        <v>349</v>
      </c>
      <c r="T900" s="39">
        <v>1</v>
      </c>
      <c r="U900" s="39" t="s">
        <v>1</v>
      </c>
      <c r="V900" s="39" t="s">
        <v>2</v>
      </c>
      <c r="WK900" s="119"/>
      <c r="WL900" s="119"/>
      <c r="WM900" s="119"/>
      <c r="WN900" s="119"/>
      <c r="WO900" s="119"/>
      <c r="WP900" s="119"/>
      <c r="WQ900" s="119"/>
      <c r="WR900" s="119"/>
      <c r="WS900" s="119"/>
      <c r="WT900" s="119"/>
      <c r="WU900" s="119"/>
      <c r="WV900" s="119"/>
      <c r="WW900" s="119"/>
      <c r="WX900" s="119"/>
      <c r="WY900" s="119"/>
      <c r="WZ900" s="119"/>
      <c r="XA900" s="119"/>
      <c r="XB900" s="119"/>
      <c r="XC900" s="119"/>
      <c r="XD900" s="119"/>
      <c r="XE900" s="119"/>
      <c r="XF900" s="119"/>
      <c r="XG900" s="119"/>
      <c r="XH900" s="119"/>
      <c r="XI900" s="119"/>
      <c r="XJ900" s="119"/>
      <c r="XK900" s="119"/>
      <c r="XL900" s="119"/>
      <c r="XM900" s="119"/>
      <c r="XN900" s="119"/>
      <c r="XO900" s="119"/>
      <c r="XP900" s="119"/>
      <c r="XQ900" s="119"/>
      <c r="XR900" s="119"/>
      <c r="XS900" s="119"/>
      <c r="XT900" s="119"/>
      <c r="XU900" s="119"/>
      <c r="XV900" s="119"/>
      <c r="XW900" s="119"/>
      <c r="XX900" s="119"/>
      <c r="XY900" s="119"/>
      <c r="XZ900" s="119"/>
      <c r="YA900" s="119"/>
      <c r="YB900" s="119"/>
      <c r="YC900" s="119"/>
      <c r="YD900" s="119"/>
      <c r="YE900" s="119"/>
      <c r="YF900" s="119"/>
      <c r="YG900" s="119"/>
      <c r="YH900" s="119"/>
      <c r="YI900" s="119"/>
      <c r="YJ900" s="119"/>
      <c r="YK900" s="119"/>
      <c r="YL900" s="119"/>
      <c r="YM900" s="119"/>
      <c r="YN900" s="119"/>
      <c r="YO900" s="119"/>
      <c r="YP900" s="119"/>
      <c r="YQ900" s="119"/>
      <c r="YR900" s="119"/>
      <c r="YS900" s="119"/>
      <c r="YT900" s="119"/>
      <c r="YU900" s="119"/>
      <c r="YV900" s="119"/>
      <c r="YW900" s="119"/>
      <c r="YX900" s="119"/>
      <c r="YY900" s="119"/>
      <c r="YZ900" s="119"/>
      <c r="ZA900" s="119"/>
      <c r="ZB900" s="119"/>
      <c r="ZC900" s="119"/>
      <c r="ZD900" s="119"/>
      <c r="ZE900" s="119"/>
      <c r="ZF900" s="119"/>
      <c r="ZG900" s="119"/>
      <c r="ZH900" s="119"/>
      <c r="ZI900" s="119"/>
      <c r="ZJ900" s="119"/>
      <c r="ZK900" s="119"/>
      <c r="ZL900" s="119"/>
      <c r="ZM900" s="119"/>
      <c r="ZN900" s="119"/>
      <c r="ZO900" s="119"/>
      <c r="ZP900" s="119"/>
      <c r="ZQ900" s="119"/>
      <c r="ZR900" s="119"/>
      <c r="ZS900" s="119"/>
      <c r="ZT900" s="119"/>
      <c r="ZU900" s="119"/>
      <c r="ZV900" s="119"/>
      <c r="ZW900" s="119"/>
      <c r="ZX900" s="119"/>
      <c r="ZY900" s="119"/>
      <c r="ZZ900" s="119"/>
      <c r="AAA900" s="119"/>
      <c r="AAB900" s="119"/>
      <c r="AAC900" s="119"/>
      <c r="AAD900" s="119"/>
      <c r="AAE900" s="119"/>
      <c r="AAF900" s="119"/>
      <c r="AAG900" s="119"/>
      <c r="AAH900" s="119"/>
      <c r="AAI900" s="119"/>
      <c r="AAJ900" s="119"/>
      <c r="AAK900" s="119"/>
      <c r="AAL900" s="119"/>
      <c r="AAM900" s="119"/>
      <c r="AAN900" s="119"/>
      <c r="AAO900" s="119"/>
      <c r="AAP900" s="119"/>
      <c r="AAQ900" s="119"/>
      <c r="AAR900" s="119"/>
      <c r="AAS900" s="119"/>
      <c r="AAT900" s="119"/>
      <c r="AAU900" s="119"/>
      <c r="AAV900" s="119"/>
      <c r="AAW900" s="119"/>
      <c r="AAX900" s="119"/>
      <c r="AAY900" s="119"/>
      <c r="AAZ900" s="119"/>
      <c r="ABA900" s="119"/>
      <c r="ABB900" s="119"/>
      <c r="ABC900" s="119"/>
      <c r="ABD900" s="119"/>
      <c r="ABE900" s="119"/>
      <c r="ABF900" s="119"/>
      <c r="ABG900" s="119"/>
      <c r="ABH900" s="119"/>
      <c r="ABI900" s="119"/>
      <c r="ABJ900" s="119"/>
      <c r="ABK900" s="119"/>
      <c r="ABL900" s="119"/>
      <c r="ABM900" s="119"/>
      <c r="ABN900" s="119"/>
      <c r="ABO900" s="119"/>
      <c r="ABP900" s="119"/>
      <c r="ABQ900" s="119"/>
      <c r="ABR900" s="119"/>
      <c r="ABS900" s="119"/>
      <c r="ABT900" s="119"/>
      <c r="ABU900" s="119"/>
      <c r="ABV900" s="119"/>
      <c r="ABW900" s="119"/>
      <c r="ABX900" s="119"/>
      <c r="ABY900" s="119"/>
      <c r="ABZ900" s="119"/>
      <c r="ACA900" s="119"/>
      <c r="ACB900" s="119"/>
      <c r="ACC900" s="119"/>
      <c r="ACD900" s="119"/>
      <c r="ACE900" s="119"/>
      <c r="ACF900" s="119"/>
      <c r="ACG900" s="119"/>
      <c r="ACH900" s="119"/>
      <c r="ACI900" s="119"/>
      <c r="ACJ900" s="119"/>
      <c r="ACK900" s="119"/>
      <c r="ACL900" s="119"/>
      <c r="ACM900" s="119"/>
      <c r="ACN900" s="119"/>
      <c r="ACO900" s="119"/>
      <c r="ACP900" s="119"/>
      <c r="ACQ900" s="119"/>
      <c r="ACR900" s="119"/>
      <c r="ACS900" s="119"/>
      <c r="ACT900" s="119"/>
      <c r="ACU900" s="119"/>
      <c r="ACV900" s="119"/>
      <c r="ACW900" s="119"/>
      <c r="ACX900" s="119"/>
      <c r="ACY900" s="119"/>
      <c r="ACZ900" s="119"/>
      <c r="ADA900" s="119"/>
      <c r="ADB900" s="119"/>
      <c r="ADC900" s="119"/>
      <c r="ADD900" s="119"/>
      <c r="ADE900" s="119"/>
      <c r="ADF900" s="119"/>
      <c r="ADG900" s="119"/>
      <c r="ADH900" s="119"/>
      <c r="ADI900" s="119"/>
      <c r="ADJ900" s="119"/>
      <c r="ADK900" s="119"/>
      <c r="ADL900" s="119"/>
      <c r="ADM900" s="119"/>
      <c r="ADN900" s="119"/>
      <c r="ADO900" s="119"/>
      <c r="ADP900" s="119"/>
      <c r="ADQ900" s="119"/>
      <c r="ADR900" s="119"/>
      <c r="ADS900" s="119"/>
      <c r="ADT900" s="119"/>
      <c r="ADU900" s="119"/>
      <c r="ADV900" s="119"/>
      <c r="ADW900" s="119"/>
      <c r="ADX900" s="119"/>
      <c r="ADY900" s="119"/>
      <c r="ADZ900" s="119"/>
      <c r="AEA900" s="119"/>
      <c r="AEB900" s="119"/>
      <c r="AEC900" s="119"/>
      <c r="AED900" s="119"/>
      <c r="AEE900" s="119"/>
      <c r="AEF900" s="119"/>
      <c r="AEG900" s="119"/>
      <c r="AEH900" s="119"/>
      <c r="AEI900" s="119"/>
      <c r="AEJ900" s="119"/>
      <c r="AEK900" s="119"/>
      <c r="AEL900" s="119"/>
      <c r="AEM900" s="119"/>
      <c r="AEN900" s="119"/>
      <c r="AEO900" s="119"/>
      <c r="AEP900" s="119"/>
      <c r="AEQ900" s="119"/>
      <c r="AER900" s="119"/>
      <c r="AES900" s="119"/>
      <c r="AET900" s="119"/>
      <c r="AEU900" s="119"/>
      <c r="AEV900" s="119"/>
      <c r="AEW900" s="119"/>
      <c r="AEX900" s="119"/>
      <c r="AEY900" s="119"/>
      <c r="AEZ900" s="119"/>
      <c r="AFA900" s="119"/>
      <c r="AFB900" s="119"/>
      <c r="AFC900" s="119"/>
      <c r="AFD900" s="119"/>
      <c r="AFE900" s="119"/>
      <c r="AFF900" s="119"/>
      <c r="AFG900" s="119"/>
      <c r="AFH900" s="119"/>
      <c r="AFI900" s="119"/>
      <c r="AFJ900" s="119"/>
      <c r="AFK900" s="119"/>
      <c r="AFL900" s="119"/>
      <c r="AFM900" s="119"/>
      <c r="AFN900" s="119"/>
      <c r="AFO900" s="119"/>
      <c r="AFP900" s="119"/>
      <c r="AFQ900" s="119"/>
      <c r="AFR900" s="119"/>
      <c r="AFS900" s="119"/>
      <c r="AFT900" s="119"/>
      <c r="AFU900" s="119"/>
      <c r="AFV900" s="119"/>
      <c r="AFW900" s="119"/>
      <c r="AFX900" s="119"/>
      <c r="AFY900" s="119"/>
      <c r="AFZ900" s="119"/>
      <c r="AGA900" s="119"/>
      <c r="AGB900" s="119"/>
      <c r="AGC900" s="119"/>
      <c r="AGD900" s="119"/>
      <c r="AGE900" s="119"/>
      <c r="AGF900" s="119"/>
      <c r="AGG900" s="119"/>
      <c r="AGH900" s="119"/>
      <c r="AGI900" s="119"/>
      <c r="AGJ900" s="119"/>
      <c r="AGK900" s="119"/>
      <c r="AGL900" s="119"/>
      <c r="AGM900" s="119"/>
      <c r="AGN900" s="119"/>
      <c r="AGO900" s="119"/>
      <c r="AGP900" s="119"/>
      <c r="AGQ900" s="119"/>
      <c r="AGR900" s="119"/>
      <c r="AGS900" s="119"/>
      <c r="AGT900" s="119"/>
      <c r="AGU900" s="119"/>
      <c r="AGV900" s="119"/>
      <c r="AGW900" s="119"/>
      <c r="AGX900" s="119"/>
      <c r="AGY900" s="119"/>
      <c r="AGZ900" s="119"/>
      <c r="AHA900" s="119"/>
      <c r="AHB900" s="119"/>
      <c r="AHC900" s="119"/>
      <c r="AHD900" s="119"/>
      <c r="AHE900" s="119"/>
      <c r="AHF900" s="119"/>
      <c r="AHG900" s="119"/>
      <c r="AHH900" s="119"/>
      <c r="AHI900" s="119"/>
      <c r="AHJ900" s="119"/>
      <c r="AHK900" s="119"/>
      <c r="AHL900" s="119"/>
      <c r="AHM900" s="119"/>
      <c r="AHN900" s="119"/>
      <c r="AHO900" s="119"/>
      <c r="AHP900" s="119"/>
      <c r="AHQ900" s="119"/>
      <c r="AHR900" s="119"/>
      <c r="AHS900" s="119"/>
      <c r="AHT900" s="119"/>
      <c r="AHU900" s="119"/>
      <c r="AHV900" s="119"/>
      <c r="AHW900" s="119"/>
      <c r="AHX900" s="119"/>
      <c r="AHY900" s="119"/>
      <c r="AHZ900" s="119"/>
      <c r="AIA900" s="119"/>
      <c r="AIB900" s="119"/>
      <c r="AIC900" s="119"/>
      <c r="AID900" s="119"/>
      <c r="AIE900" s="119"/>
      <c r="AIF900" s="119"/>
      <c r="AIG900" s="119"/>
      <c r="AIH900" s="119"/>
      <c r="AII900" s="119"/>
      <c r="AIJ900" s="119"/>
      <c r="AIK900" s="119"/>
      <c r="AIL900" s="119"/>
      <c r="AIM900" s="119"/>
      <c r="AIN900" s="119"/>
      <c r="AIO900" s="119"/>
      <c r="AIP900" s="119"/>
      <c r="AIQ900" s="119"/>
      <c r="AIR900" s="119"/>
      <c r="AIS900" s="119"/>
      <c r="AIT900" s="119"/>
      <c r="AIU900" s="119"/>
      <c r="AIV900" s="119"/>
      <c r="AIW900" s="119"/>
      <c r="AIX900" s="119"/>
      <c r="AIY900" s="119"/>
      <c r="AIZ900" s="119"/>
      <c r="AJA900" s="119"/>
      <c r="AJB900" s="119"/>
      <c r="AJC900" s="119"/>
      <c r="AJD900" s="119"/>
      <c r="AJE900" s="119"/>
      <c r="AJF900" s="119"/>
      <c r="AJG900" s="119"/>
      <c r="AJH900" s="119"/>
      <c r="AJI900" s="119"/>
      <c r="AJJ900" s="119"/>
      <c r="AJK900" s="119"/>
      <c r="AJL900" s="119"/>
      <c r="AJM900" s="119"/>
      <c r="AJN900" s="119"/>
      <c r="AJO900" s="119"/>
      <c r="AJP900" s="119"/>
      <c r="AJQ900" s="119"/>
      <c r="AJR900" s="119"/>
      <c r="AJS900" s="119"/>
      <c r="AJT900" s="119"/>
      <c r="AJU900" s="119"/>
      <c r="AJV900" s="119"/>
      <c r="AJW900" s="119"/>
      <c r="AJX900" s="119"/>
      <c r="AJY900" s="119"/>
      <c r="AJZ900" s="119"/>
      <c r="AKA900" s="119"/>
      <c r="AKB900" s="119"/>
      <c r="AKC900" s="119"/>
      <c r="AKD900" s="119"/>
      <c r="AKE900" s="119"/>
      <c r="AKF900" s="119"/>
      <c r="AKG900" s="119"/>
      <c r="AKH900" s="119"/>
      <c r="AKI900" s="119"/>
      <c r="AKJ900" s="119"/>
      <c r="AKK900" s="119"/>
      <c r="AKL900" s="119"/>
      <c r="AKM900" s="119"/>
      <c r="AKN900" s="119"/>
      <c r="AKO900" s="119"/>
      <c r="AKP900" s="119"/>
      <c r="AKQ900" s="119"/>
      <c r="AKR900" s="119"/>
      <c r="AKS900" s="119"/>
      <c r="AKT900" s="119"/>
      <c r="AKU900" s="119"/>
      <c r="AKV900" s="119"/>
      <c r="AKW900" s="119"/>
      <c r="AKX900" s="119"/>
      <c r="AKY900" s="119"/>
      <c r="AKZ900" s="119"/>
      <c r="ALA900" s="119"/>
      <c r="ALB900" s="119"/>
      <c r="ALC900" s="119"/>
      <c r="ALD900" s="119"/>
      <c r="ALE900" s="119"/>
      <c r="ALF900" s="119"/>
      <c r="ALG900" s="119"/>
      <c r="ALH900" s="119"/>
      <c r="ALI900" s="119"/>
      <c r="ALJ900" s="119"/>
      <c r="ALK900" s="119"/>
      <c r="ALL900" s="119"/>
      <c r="ALM900" s="119"/>
      <c r="ALN900" s="119"/>
      <c r="ALO900" s="119"/>
      <c r="ALP900" s="119"/>
      <c r="ALQ900" s="119"/>
      <c r="ALR900" s="119"/>
      <c r="ALS900" s="119"/>
      <c r="ALT900" s="119"/>
      <c r="ALU900" s="119"/>
      <c r="ALV900" s="119"/>
      <c r="ALW900" s="119"/>
      <c r="ALX900" s="119"/>
      <c r="ALY900" s="119"/>
      <c r="ALZ900" s="119"/>
      <c r="AMA900" s="119"/>
      <c r="AMB900" s="119"/>
      <c r="AMC900" s="119"/>
      <c r="AMD900" s="119"/>
      <c r="AME900" s="119"/>
      <c r="AMF900" s="119"/>
      <c r="AMG900" s="119"/>
      <c r="AMH900" s="119"/>
      <c r="AMI900" s="119"/>
      <c r="AMJ900" s="119"/>
    </row>
    <row r="901" spans="1:1024">
      <c r="A901" s="118"/>
      <c r="B901" s="118"/>
      <c r="C901" s="49">
        <f t="shared" si="67"/>
        <v>1780</v>
      </c>
      <c r="D901" s="38" t="s">
        <v>372</v>
      </c>
      <c r="E901" s="51">
        <f t="shared" si="70"/>
        <v>20</v>
      </c>
      <c r="F901" s="39">
        <f t="shared" si="68"/>
        <v>62649</v>
      </c>
      <c r="G901" s="39" t="str">
        <f t="shared" si="69"/>
        <v>20171129</v>
      </c>
      <c r="H901" s="39">
        <v>0</v>
      </c>
      <c r="L901" s="79" t="s">
        <v>21</v>
      </c>
      <c r="M901" s="39">
        <v>2017</v>
      </c>
      <c r="N901" s="39">
        <v>11</v>
      </c>
      <c r="O901" s="39">
        <v>29</v>
      </c>
      <c r="P901" s="39">
        <v>17</v>
      </c>
      <c r="Q901" s="39">
        <v>24</v>
      </c>
      <c r="R901" s="39">
        <v>9</v>
      </c>
      <c r="S901" s="39">
        <v>388</v>
      </c>
      <c r="T901" s="39">
        <v>1</v>
      </c>
      <c r="U901" s="39" t="s">
        <v>1</v>
      </c>
      <c r="V901" s="39" t="s">
        <v>2</v>
      </c>
      <c r="WK901" s="119"/>
      <c r="WL901" s="119"/>
      <c r="WM901" s="119"/>
      <c r="WN901" s="119"/>
      <c r="WO901" s="119"/>
      <c r="WP901" s="119"/>
      <c r="WQ901" s="119"/>
      <c r="WR901" s="119"/>
      <c r="WS901" s="119"/>
      <c r="WT901" s="119"/>
      <c r="WU901" s="119"/>
      <c r="WV901" s="119"/>
      <c r="WW901" s="119"/>
      <c r="WX901" s="119"/>
      <c r="WY901" s="119"/>
      <c r="WZ901" s="119"/>
      <c r="XA901" s="119"/>
      <c r="XB901" s="119"/>
      <c r="XC901" s="119"/>
      <c r="XD901" s="119"/>
      <c r="XE901" s="119"/>
      <c r="XF901" s="119"/>
      <c r="XG901" s="119"/>
      <c r="XH901" s="119"/>
      <c r="XI901" s="119"/>
      <c r="XJ901" s="119"/>
      <c r="XK901" s="119"/>
      <c r="XL901" s="119"/>
      <c r="XM901" s="119"/>
      <c r="XN901" s="119"/>
      <c r="XO901" s="119"/>
      <c r="XP901" s="119"/>
      <c r="XQ901" s="119"/>
      <c r="XR901" s="119"/>
      <c r="XS901" s="119"/>
      <c r="XT901" s="119"/>
      <c r="XU901" s="119"/>
      <c r="XV901" s="119"/>
      <c r="XW901" s="119"/>
      <c r="XX901" s="119"/>
      <c r="XY901" s="119"/>
      <c r="XZ901" s="119"/>
      <c r="YA901" s="119"/>
      <c r="YB901" s="119"/>
      <c r="YC901" s="119"/>
      <c r="YD901" s="119"/>
      <c r="YE901" s="119"/>
      <c r="YF901" s="119"/>
      <c r="YG901" s="119"/>
      <c r="YH901" s="119"/>
      <c r="YI901" s="119"/>
      <c r="YJ901" s="119"/>
      <c r="YK901" s="119"/>
      <c r="YL901" s="119"/>
      <c r="YM901" s="119"/>
      <c r="YN901" s="119"/>
      <c r="YO901" s="119"/>
      <c r="YP901" s="119"/>
      <c r="YQ901" s="119"/>
      <c r="YR901" s="119"/>
      <c r="YS901" s="119"/>
      <c r="YT901" s="119"/>
      <c r="YU901" s="119"/>
      <c r="YV901" s="119"/>
      <c r="YW901" s="119"/>
      <c r="YX901" s="119"/>
      <c r="YY901" s="119"/>
      <c r="YZ901" s="119"/>
      <c r="ZA901" s="119"/>
      <c r="ZB901" s="119"/>
      <c r="ZC901" s="119"/>
      <c r="ZD901" s="119"/>
      <c r="ZE901" s="119"/>
      <c r="ZF901" s="119"/>
      <c r="ZG901" s="119"/>
      <c r="ZH901" s="119"/>
      <c r="ZI901" s="119"/>
      <c r="ZJ901" s="119"/>
      <c r="ZK901" s="119"/>
      <c r="ZL901" s="119"/>
      <c r="ZM901" s="119"/>
      <c r="ZN901" s="119"/>
      <c r="ZO901" s="119"/>
      <c r="ZP901" s="119"/>
      <c r="ZQ901" s="119"/>
      <c r="ZR901" s="119"/>
      <c r="ZS901" s="119"/>
      <c r="ZT901" s="119"/>
      <c r="ZU901" s="119"/>
      <c r="ZV901" s="119"/>
      <c r="ZW901" s="119"/>
      <c r="ZX901" s="119"/>
      <c r="ZY901" s="119"/>
      <c r="ZZ901" s="119"/>
      <c r="AAA901" s="119"/>
      <c r="AAB901" s="119"/>
      <c r="AAC901" s="119"/>
      <c r="AAD901" s="119"/>
      <c r="AAE901" s="119"/>
      <c r="AAF901" s="119"/>
      <c r="AAG901" s="119"/>
      <c r="AAH901" s="119"/>
      <c r="AAI901" s="119"/>
      <c r="AAJ901" s="119"/>
      <c r="AAK901" s="119"/>
      <c r="AAL901" s="119"/>
      <c r="AAM901" s="119"/>
      <c r="AAN901" s="119"/>
      <c r="AAO901" s="119"/>
      <c r="AAP901" s="119"/>
      <c r="AAQ901" s="119"/>
      <c r="AAR901" s="119"/>
      <c r="AAS901" s="119"/>
      <c r="AAT901" s="119"/>
      <c r="AAU901" s="119"/>
      <c r="AAV901" s="119"/>
      <c r="AAW901" s="119"/>
      <c r="AAX901" s="119"/>
      <c r="AAY901" s="119"/>
      <c r="AAZ901" s="119"/>
      <c r="ABA901" s="119"/>
      <c r="ABB901" s="119"/>
      <c r="ABC901" s="119"/>
      <c r="ABD901" s="119"/>
      <c r="ABE901" s="119"/>
      <c r="ABF901" s="119"/>
      <c r="ABG901" s="119"/>
      <c r="ABH901" s="119"/>
      <c r="ABI901" s="119"/>
      <c r="ABJ901" s="119"/>
      <c r="ABK901" s="119"/>
      <c r="ABL901" s="119"/>
      <c r="ABM901" s="119"/>
      <c r="ABN901" s="119"/>
      <c r="ABO901" s="119"/>
      <c r="ABP901" s="119"/>
      <c r="ABQ901" s="119"/>
      <c r="ABR901" s="119"/>
      <c r="ABS901" s="119"/>
      <c r="ABT901" s="119"/>
      <c r="ABU901" s="119"/>
      <c r="ABV901" s="119"/>
      <c r="ABW901" s="119"/>
      <c r="ABX901" s="119"/>
      <c r="ABY901" s="119"/>
      <c r="ABZ901" s="119"/>
      <c r="ACA901" s="119"/>
      <c r="ACB901" s="119"/>
      <c r="ACC901" s="119"/>
      <c r="ACD901" s="119"/>
      <c r="ACE901" s="119"/>
      <c r="ACF901" s="119"/>
      <c r="ACG901" s="119"/>
      <c r="ACH901" s="119"/>
      <c r="ACI901" s="119"/>
      <c r="ACJ901" s="119"/>
      <c r="ACK901" s="119"/>
      <c r="ACL901" s="119"/>
      <c r="ACM901" s="119"/>
      <c r="ACN901" s="119"/>
      <c r="ACO901" s="119"/>
      <c r="ACP901" s="119"/>
      <c r="ACQ901" s="119"/>
      <c r="ACR901" s="119"/>
      <c r="ACS901" s="119"/>
      <c r="ACT901" s="119"/>
      <c r="ACU901" s="119"/>
      <c r="ACV901" s="119"/>
      <c r="ACW901" s="119"/>
      <c r="ACX901" s="119"/>
      <c r="ACY901" s="119"/>
      <c r="ACZ901" s="119"/>
      <c r="ADA901" s="119"/>
      <c r="ADB901" s="119"/>
      <c r="ADC901" s="119"/>
      <c r="ADD901" s="119"/>
      <c r="ADE901" s="119"/>
      <c r="ADF901" s="119"/>
      <c r="ADG901" s="119"/>
      <c r="ADH901" s="119"/>
      <c r="ADI901" s="119"/>
      <c r="ADJ901" s="119"/>
      <c r="ADK901" s="119"/>
      <c r="ADL901" s="119"/>
      <c r="ADM901" s="119"/>
      <c r="ADN901" s="119"/>
      <c r="ADO901" s="119"/>
      <c r="ADP901" s="119"/>
      <c r="ADQ901" s="119"/>
      <c r="ADR901" s="119"/>
      <c r="ADS901" s="119"/>
      <c r="ADT901" s="119"/>
      <c r="ADU901" s="119"/>
      <c r="ADV901" s="119"/>
      <c r="ADW901" s="119"/>
      <c r="ADX901" s="119"/>
      <c r="ADY901" s="119"/>
      <c r="ADZ901" s="119"/>
      <c r="AEA901" s="119"/>
      <c r="AEB901" s="119"/>
      <c r="AEC901" s="119"/>
      <c r="AED901" s="119"/>
      <c r="AEE901" s="119"/>
      <c r="AEF901" s="119"/>
      <c r="AEG901" s="119"/>
      <c r="AEH901" s="119"/>
      <c r="AEI901" s="119"/>
      <c r="AEJ901" s="119"/>
      <c r="AEK901" s="119"/>
      <c r="AEL901" s="119"/>
      <c r="AEM901" s="119"/>
      <c r="AEN901" s="119"/>
      <c r="AEO901" s="119"/>
      <c r="AEP901" s="119"/>
      <c r="AEQ901" s="119"/>
      <c r="AER901" s="119"/>
      <c r="AES901" s="119"/>
      <c r="AET901" s="119"/>
      <c r="AEU901" s="119"/>
      <c r="AEV901" s="119"/>
      <c r="AEW901" s="119"/>
      <c r="AEX901" s="119"/>
      <c r="AEY901" s="119"/>
      <c r="AEZ901" s="119"/>
      <c r="AFA901" s="119"/>
      <c r="AFB901" s="119"/>
      <c r="AFC901" s="119"/>
      <c r="AFD901" s="119"/>
      <c r="AFE901" s="119"/>
      <c r="AFF901" s="119"/>
      <c r="AFG901" s="119"/>
      <c r="AFH901" s="119"/>
      <c r="AFI901" s="119"/>
      <c r="AFJ901" s="119"/>
      <c r="AFK901" s="119"/>
      <c r="AFL901" s="119"/>
      <c r="AFM901" s="119"/>
      <c r="AFN901" s="119"/>
      <c r="AFO901" s="119"/>
      <c r="AFP901" s="119"/>
      <c r="AFQ901" s="119"/>
      <c r="AFR901" s="119"/>
      <c r="AFS901" s="119"/>
      <c r="AFT901" s="119"/>
      <c r="AFU901" s="119"/>
      <c r="AFV901" s="119"/>
      <c r="AFW901" s="119"/>
      <c r="AFX901" s="119"/>
      <c r="AFY901" s="119"/>
      <c r="AFZ901" s="119"/>
      <c r="AGA901" s="119"/>
      <c r="AGB901" s="119"/>
      <c r="AGC901" s="119"/>
      <c r="AGD901" s="119"/>
      <c r="AGE901" s="119"/>
      <c r="AGF901" s="119"/>
      <c r="AGG901" s="119"/>
      <c r="AGH901" s="119"/>
      <c r="AGI901" s="119"/>
      <c r="AGJ901" s="119"/>
      <c r="AGK901" s="119"/>
      <c r="AGL901" s="119"/>
      <c r="AGM901" s="119"/>
      <c r="AGN901" s="119"/>
      <c r="AGO901" s="119"/>
      <c r="AGP901" s="119"/>
      <c r="AGQ901" s="119"/>
      <c r="AGR901" s="119"/>
      <c r="AGS901" s="119"/>
      <c r="AGT901" s="119"/>
      <c r="AGU901" s="119"/>
      <c r="AGV901" s="119"/>
      <c r="AGW901" s="119"/>
      <c r="AGX901" s="119"/>
      <c r="AGY901" s="119"/>
      <c r="AGZ901" s="119"/>
      <c r="AHA901" s="119"/>
      <c r="AHB901" s="119"/>
      <c r="AHC901" s="119"/>
      <c r="AHD901" s="119"/>
      <c r="AHE901" s="119"/>
      <c r="AHF901" s="119"/>
      <c r="AHG901" s="119"/>
      <c r="AHH901" s="119"/>
      <c r="AHI901" s="119"/>
      <c r="AHJ901" s="119"/>
      <c r="AHK901" s="119"/>
      <c r="AHL901" s="119"/>
      <c r="AHM901" s="119"/>
      <c r="AHN901" s="119"/>
      <c r="AHO901" s="119"/>
      <c r="AHP901" s="119"/>
      <c r="AHQ901" s="119"/>
      <c r="AHR901" s="119"/>
      <c r="AHS901" s="119"/>
      <c r="AHT901" s="119"/>
      <c r="AHU901" s="119"/>
      <c r="AHV901" s="119"/>
      <c r="AHW901" s="119"/>
      <c r="AHX901" s="119"/>
      <c r="AHY901" s="119"/>
      <c r="AHZ901" s="119"/>
      <c r="AIA901" s="119"/>
      <c r="AIB901" s="119"/>
      <c r="AIC901" s="119"/>
      <c r="AID901" s="119"/>
      <c r="AIE901" s="119"/>
      <c r="AIF901" s="119"/>
      <c r="AIG901" s="119"/>
      <c r="AIH901" s="119"/>
      <c r="AII901" s="119"/>
      <c r="AIJ901" s="119"/>
      <c r="AIK901" s="119"/>
      <c r="AIL901" s="119"/>
      <c r="AIM901" s="119"/>
      <c r="AIN901" s="119"/>
      <c r="AIO901" s="119"/>
      <c r="AIP901" s="119"/>
      <c r="AIQ901" s="119"/>
      <c r="AIR901" s="119"/>
      <c r="AIS901" s="119"/>
      <c r="AIT901" s="119"/>
      <c r="AIU901" s="119"/>
      <c r="AIV901" s="119"/>
      <c r="AIW901" s="119"/>
      <c r="AIX901" s="119"/>
      <c r="AIY901" s="119"/>
      <c r="AIZ901" s="119"/>
      <c r="AJA901" s="119"/>
      <c r="AJB901" s="119"/>
      <c r="AJC901" s="119"/>
      <c r="AJD901" s="119"/>
      <c r="AJE901" s="119"/>
      <c r="AJF901" s="119"/>
      <c r="AJG901" s="119"/>
      <c r="AJH901" s="119"/>
      <c r="AJI901" s="119"/>
      <c r="AJJ901" s="119"/>
      <c r="AJK901" s="119"/>
      <c r="AJL901" s="119"/>
      <c r="AJM901" s="119"/>
      <c r="AJN901" s="119"/>
      <c r="AJO901" s="119"/>
      <c r="AJP901" s="119"/>
      <c r="AJQ901" s="119"/>
      <c r="AJR901" s="119"/>
      <c r="AJS901" s="119"/>
      <c r="AJT901" s="119"/>
      <c r="AJU901" s="119"/>
      <c r="AJV901" s="119"/>
      <c r="AJW901" s="119"/>
      <c r="AJX901" s="119"/>
      <c r="AJY901" s="119"/>
      <c r="AJZ901" s="119"/>
      <c r="AKA901" s="119"/>
      <c r="AKB901" s="119"/>
      <c r="AKC901" s="119"/>
      <c r="AKD901" s="119"/>
      <c r="AKE901" s="119"/>
      <c r="AKF901" s="119"/>
      <c r="AKG901" s="119"/>
      <c r="AKH901" s="119"/>
      <c r="AKI901" s="119"/>
      <c r="AKJ901" s="119"/>
      <c r="AKK901" s="119"/>
      <c r="AKL901" s="119"/>
      <c r="AKM901" s="119"/>
      <c r="AKN901" s="119"/>
      <c r="AKO901" s="119"/>
      <c r="AKP901" s="119"/>
      <c r="AKQ901" s="119"/>
      <c r="AKR901" s="119"/>
      <c r="AKS901" s="119"/>
      <c r="AKT901" s="119"/>
      <c r="AKU901" s="119"/>
      <c r="AKV901" s="119"/>
      <c r="AKW901" s="119"/>
      <c r="AKX901" s="119"/>
      <c r="AKY901" s="119"/>
      <c r="AKZ901" s="119"/>
      <c r="ALA901" s="119"/>
      <c r="ALB901" s="119"/>
      <c r="ALC901" s="119"/>
      <c r="ALD901" s="119"/>
      <c r="ALE901" s="119"/>
      <c r="ALF901" s="119"/>
      <c r="ALG901" s="119"/>
      <c r="ALH901" s="119"/>
      <c r="ALI901" s="119"/>
      <c r="ALJ901" s="119"/>
      <c r="ALK901" s="119"/>
      <c r="ALL901" s="119"/>
      <c r="ALM901" s="119"/>
      <c r="ALN901" s="119"/>
      <c r="ALO901" s="119"/>
      <c r="ALP901" s="119"/>
      <c r="ALQ901" s="119"/>
      <c r="ALR901" s="119"/>
      <c r="ALS901" s="119"/>
      <c r="ALT901" s="119"/>
      <c r="ALU901" s="119"/>
      <c r="ALV901" s="119"/>
      <c r="ALW901" s="119"/>
      <c r="ALX901" s="119"/>
      <c r="ALY901" s="119"/>
      <c r="ALZ901" s="119"/>
      <c r="AMA901" s="119"/>
      <c r="AMB901" s="119"/>
      <c r="AMC901" s="119"/>
      <c r="AMD901" s="119"/>
      <c r="AME901" s="119"/>
      <c r="AMF901" s="119"/>
      <c r="AMG901" s="119"/>
      <c r="AMH901" s="119"/>
      <c r="AMI901" s="119"/>
      <c r="AMJ901" s="119"/>
    </row>
    <row r="902" spans="1:1024">
      <c r="A902" s="120"/>
      <c r="B902" s="120"/>
      <c r="C902" s="49">
        <f t="shared" si="67"/>
        <v>1780</v>
      </c>
      <c r="D902" s="38" t="s">
        <v>372</v>
      </c>
      <c r="E902" s="51">
        <f t="shared" si="70"/>
        <v>20</v>
      </c>
      <c r="F902" s="39">
        <f t="shared" si="68"/>
        <v>62649</v>
      </c>
      <c r="G902" s="39" t="str">
        <f t="shared" si="69"/>
        <v>20171129</v>
      </c>
      <c r="H902" s="39">
        <v>0</v>
      </c>
      <c r="L902" s="79" t="s">
        <v>21</v>
      </c>
      <c r="M902" s="39">
        <v>2017</v>
      </c>
      <c r="N902" s="39">
        <v>11</v>
      </c>
      <c r="O902" s="39">
        <v>29</v>
      </c>
      <c r="P902" s="39">
        <v>17</v>
      </c>
      <c r="Q902" s="39">
        <v>24</v>
      </c>
      <c r="R902" s="39">
        <v>9</v>
      </c>
      <c r="S902" s="39">
        <v>399</v>
      </c>
      <c r="T902" s="39">
        <v>2</v>
      </c>
      <c r="U902" s="39" t="s">
        <v>1</v>
      </c>
      <c r="V902" s="39" t="s">
        <v>2</v>
      </c>
      <c r="WK902" s="121"/>
      <c r="WL902" s="121"/>
      <c r="WM902" s="121"/>
      <c r="WN902" s="121"/>
      <c r="WO902" s="121"/>
      <c r="WP902" s="121"/>
      <c r="WQ902" s="121"/>
      <c r="WR902" s="121"/>
      <c r="WS902" s="121"/>
      <c r="WT902" s="121"/>
      <c r="WU902" s="121"/>
      <c r="WV902" s="121"/>
      <c r="WW902" s="121"/>
      <c r="WX902" s="121"/>
      <c r="WY902" s="121"/>
      <c r="WZ902" s="121"/>
      <c r="XA902" s="121"/>
      <c r="XB902" s="121"/>
      <c r="XC902" s="121"/>
      <c r="XD902" s="121"/>
      <c r="XE902" s="121"/>
      <c r="XF902" s="121"/>
      <c r="XG902" s="121"/>
      <c r="XH902" s="121"/>
      <c r="XI902" s="121"/>
      <c r="XJ902" s="121"/>
      <c r="XK902" s="121"/>
      <c r="XL902" s="121"/>
      <c r="XM902" s="121"/>
      <c r="XN902" s="121"/>
      <c r="XO902" s="121"/>
      <c r="XP902" s="121"/>
      <c r="XQ902" s="121"/>
      <c r="XR902" s="121"/>
      <c r="XS902" s="121"/>
      <c r="XT902" s="121"/>
      <c r="XU902" s="121"/>
      <c r="XV902" s="121"/>
      <c r="XW902" s="121"/>
      <c r="XX902" s="121"/>
      <c r="XY902" s="121"/>
      <c r="XZ902" s="121"/>
      <c r="YA902" s="121"/>
      <c r="YB902" s="121"/>
      <c r="YC902" s="121"/>
      <c r="YD902" s="121"/>
      <c r="YE902" s="121"/>
      <c r="YF902" s="121"/>
      <c r="YG902" s="121"/>
      <c r="YH902" s="121"/>
      <c r="YI902" s="121"/>
      <c r="YJ902" s="121"/>
      <c r="YK902" s="121"/>
      <c r="YL902" s="121"/>
      <c r="YM902" s="121"/>
      <c r="YN902" s="121"/>
      <c r="YO902" s="121"/>
      <c r="YP902" s="121"/>
      <c r="YQ902" s="121"/>
      <c r="YR902" s="121"/>
      <c r="YS902" s="121"/>
      <c r="YT902" s="121"/>
      <c r="YU902" s="121"/>
      <c r="YV902" s="121"/>
      <c r="YW902" s="121"/>
      <c r="YX902" s="121"/>
      <c r="YY902" s="121"/>
      <c r="YZ902" s="121"/>
      <c r="ZA902" s="121"/>
      <c r="ZB902" s="121"/>
      <c r="ZC902" s="121"/>
      <c r="ZD902" s="121"/>
      <c r="ZE902" s="121"/>
      <c r="ZF902" s="121"/>
      <c r="ZG902" s="121"/>
      <c r="ZH902" s="121"/>
      <c r="ZI902" s="121"/>
      <c r="ZJ902" s="121"/>
      <c r="ZK902" s="121"/>
      <c r="ZL902" s="121"/>
      <c r="ZM902" s="121"/>
      <c r="ZN902" s="121"/>
      <c r="ZO902" s="121"/>
      <c r="ZP902" s="121"/>
      <c r="ZQ902" s="121"/>
      <c r="ZR902" s="121"/>
      <c r="ZS902" s="121"/>
      <c r="ZT902" s="121"/>
      <c r="ZU902" s="121"/>
      <c r="ZV902" s="121"/>
      <c r="ZW902" s="121"/>
      <c r="ZX902" s="121"/>
      <c r="ZY902" s="121"/>
      <c r="ZZ902" s="121"/>
      <c r="AAA902" s="121"/>
      <c r="AAB902" s="121"/>
      <c r="AAC902" s="121"/>
      <c r="AAD902" s="121"/>
      <c r="AAE902" s="121"/>
      <c r="AAF902" s="121"/>
      <c r="AAG902" s="121"/>
      <c r="AAH902" s="121"/>
      <c r="AAI902" s="121"/>
      <c r="AAJ902" s="121"/>
      <c r="AAK902" s="121"/>
      <c r="AAL902" s="121"/>
      <c r="AAM902" s="121"/>
      <c r="AAN902" s="121"/>
      <c r="AAO902" s="121"/>
      <c r="AAP902" s="121"/>
      <c r="AAQ902" s="121"/>
      <c r="AAR902" s="121"/>
      <c r="AAS902" s="121"/>
      <c r="AAT902" s="121"/>
      <c r="AAU902" s="121"/>
      <c r="AAV902" s="121"/>
      <c r="AAW902" s="121"/>
      <c r="AAX902" s="121"/>
      <c r="AAY902" s="121"/>
      <c r="AAZ902" s="121"/>
      <c r="ABA902" s="121"/>
      <c r="ABB902" s="121"/>
      <c r="ABC902" s="121"/>
      <c r="ABD902" s="121"/>
      <c r="ABE902" s="121"/>
      <c r="ABF902" s="121"/>
      <c r="ABG902" s="121"/>
      <c r="ABH902" s="121"/>
      <c r="ABI902" s="121"/>
      <c r="ABJ902" s="121"/>
      <c r="ABK902" s="121"/>
      <c r="ABL902" s="121"/>
      <c r="ABM902" s="121"/>
      <c r="ABN902" s="121"/>
      <c r="ABO902" s="121"/>
      <c r="ABP902" s="121"/>
      <c r="ABQ902" s="121"/>
      <c r="ABR902" s="121"/>
      <c r="ABS902" s="121"/>
      <c r="ABT902" s="121"/>
      <c r="ABU902" s="121"/>
      <c r="ABV902" s="121"/>
      <c r="ABW902" s="121"/>
      <c r="ABX902" s="121"/>
      <c r="ABY902" s="121"/>
      <c r="ABZ902" s="121"/>
      <c r="ACA902" s="121"/>
      <c r="ACB902" s="121"/>
      <c r="ACC902" s="121"/>
      <c r="ACD902" s="121"/>
      <c r="ACE902" s="121"/>
      <c r="ACF902" s="121"/>
      <c r="ACG902" s="121"/>
      <c r="ACH902" s="121"/>
      <c r="ACI902" s="121"/>
      <c r="ACJ902" s="121"/>
      <c r="ACK902" s="121"/>
      <c r="ACL902" s="121"/>
      <c r="ACM902" s="121"/>
      <c r="ACN902" s="121"/>
      <c r="ACO902" s="121"/>
      <c r="ACP902" s="121"/>
      <c r="ACQ902" s="121"/>
      <c r="ACR902" s="121"/>
      <c r="ACS902" s="121"/>
      <c r="ACT902" s="121"/>
      <c r="ACU902" s="121"/>
      <c r="ACV902" s="121"/>
      <c r="ACW902" s="121"/>
      <c r="ACX902" s="121"/>
      <c r="ACY902" s="121"/>
      <c r="ACZ902" s="121"/>
      <c r="ADA902" s="121"/>
      <c r="ADB902" s="121"/>
      <c r="ADC902" s="121"/>
      <c r="ADD902" s="121"/>
      <c r="ADE902" s="121"/>
      <c r="ADF902" s="121"/>
      <c r="ADG902" s="121"/>
      <c r="ADH902" s="121"/>
      <c r="ADI902" s="121"/>
      <c r="ADJ902" s="121"/>
      <c r="ADK902" s="121"/>
      <c r="ADL902" s="121"/>
      <c r="ADM902" s="121"/>
      <c r="ADN902" s="121"/>
      <c r="ADO902" s="121"/>
      <c r="ADP902" s="121"/>
      <c r="ADQ902" s="121"/>
      <c r="ADR902" s="121"/>
      <c r="ADS902" s="121"/>
      <c r="ADT902" s="121"/>
      <c r="ADU902" s="121"/>
      <c r="ADV902" s="121"/>
      <c r="ADW902" s="121"/>
      <c r="ADX902" s="121"/>
      <c r="ADY902" s="121"/>
      <c r="ADZ902" s="121"/>
      <c r="AEA902" s="121"/>
      <c r="AEB902" s="121"/>
      <c r="AEC902" s="121"/>
      <c r="AED902" s="121"/>
      <c r="AEE902" s="121"/>
      <c r="AEF902" s="121"/>
      <c r="AEG902" s="121"/>
      <c r="AEH902" s="121"/>
      <c r="AEI902" s="121"/>
      <c r="AEJ902" s="121"/>
      <c r="AEK902" s="121"/>
      <c r="AEL902" s="121"/>
      <c r="AEM902" s="121"/>
      <c r="AEN902" s="121"/>
      <c r="AEO902" s="121"/>
      <c r="AEP902" s="121"/>
      <c r="AEQ902" s="121"/>
      <c r="AER902" s="121"/>
      <c r="AES902" s="121"/>
      <c r="AET902" s="121"/>
      <c r="AEU902" s="121"/>
      <c r="AEV902" s="121"/>
      <c r="AEW902" s="121"/>
      <c r="AEX902" s="121"/>
      <c r="AEY902" s="121"/>
      <c r="AEZ902" s="121"/>
      <c r="AFA902" s="121"/>
      <c r="AFB902" s="121"/>
      <c r="AFC902" s="121"/>
      <c r="AFD902" s="121"/>
      <c r="AFE902" s="121"/>
      <c r="AFF902" s="121"/>
      <c r="AFG902" s="121"/>
      <c r="AFH902" s="121"/>
      <c r="AFI902" s="121"/>
      <c r="AFJ902" s="121"/>
      <c r="AFK902" s="121"/>
      <c r="AFL902" s="121"/>
      <c r="AFM902" s="121"/>
      <c r="AFN902" s="121"/>
      <c r="AFO902" s="121"/>
      <c r="AFP902" s="121"/>
      <c r="AFQ902" s="121"/>
      <c r="AFR902" s="121"/>
      <c r="AFS902" s="121"/>
      <c r="AFT902" s="121"/>
      <c r="AFU902" s="121"/>
      <c r="AFV902" s="121"/>
      <c r="AFW902" s="121"/>
      <c r="AFX902" s="121"/>
      <c r="AFY902" s="121"/>
      <c r="AFZ902" s="121"/>
      <c r="AGA902" s="121"/>
      <c r="AGB902" s="121"/>
      <c r="AGC902" s="121"/>
      <c r="AGD902" s="121"/>
      <c r="AGE902" s="121"/>
      <c r="AGF902" s="121"/>
      <c r="AGG902" s="121"/>
      <c r="AGH902" s="121"/>
      <c r="AGI902" s="121"/>
      <c r="AGJ902" s="121"/>
      <c r="AGK902" s="121"/>
      <c r="AGL902" s="121"/>
      <c r="AGM902" s="121"/>
      <c r="AGN902" s="121"/>
      <c r="AGO902" s="121"/>
      <c r="AGP902" s="121"/>
      <c r="AGQ902" s="121"/>
      <c r="AGR902" s="121"/>
      <c r="AGS902" s="121"/>
      <c r="AGT902" s="121"/>
      <c r="AGU902" s="121"/>
      <c r="AGV902" s="121"/>
      <c r="AGW902" s="121"/>
      <c r="AGX902" s="121"/>
      <c r="AGY902" s="121"/>
      <c r="AGZ902" s="121"/>
      <c r="AHA902" s="121"/>
      <c r="AHB902" s="121"/>
      <c r="AHC902" s="121"/>
      <c r="AHD902" s="121"/>
      <c r="AHE902" s="121"/>
      <c r="AHF902" s="121"/>
      <c r="AHG902" s="121"/>
      <c r="AHH902" s="121"/>
      <c r="AHI902" s="121"/>
      <c r="AHJ902" s="121"/>
      <c r="AHK902" s="121"/>
      <c r="AHL902" s="121"/>
      <c r="AHM902" s="121"/>
      <c r="AHN902" s="121"/>
      <c r="AHO902" s="121"/>
      <c r="AHP902" s="121"/>
      <c r="AHQ902" s="121"/>
      <c r="AHR902" s="121"/>
      <c r="AHS902" s="121"/>
      <c r="AHT902" s="121"/>
      <c r="AHU902" s="121"/>
      <c r="AHV902" s="121"/>
      <c r="AHW902" s="121"/>
      <c r="AHX902" s="121"/>
      <c r="AHY902" s="121"/>
      <c r="AHZ902" s="121"/>
      <c r="AIA902" s="121"/>
      <c r="AIB902" s="121"/>
      <c r="AIC902" s="121"/>
      <c r="AID902" s="121"/>
      <c r="AIE902" s="121"/>
      <c r="AIF902" s="121"/>
      <c r="AIG902" s="121"/>
      <c r="AIH902" s="121"/>
      <c r="AII902" s="121"/>
      <c r="AIJ902" s="121"/>
      <c r="AIK902" s="121"/>
      <c r="AIL902" s="121"/>
      <c r="AIM902" s="121"/>
      <c r="AIN902" s="121"/>
      <c r="AIO902" s="121"/>
      <c r="AIP902" s="121"/>
      <c r="AIQ902" s="121"/>
      <c r="AIR902" s="121"/>
      <c r="AIS902" s="121"/>
      <c r="AIT902" s="121"/>
      <c r="AIU902" s="121"/>
      <c r="AIV902" s="121"/>
      <c r="AIW902" s="121"/>
      <c r="AIX902" s="121"/>
      <c r="AIY902" s="121"/>
      <c r="AIZ902" s="121"/>
      <c r="AJA902" s="121"/>
      <c r="AJB902" s="121"/>
      <c r="AJC902" s="121"/>
      <c r="AJD902" s="121"/>
      <c r="AJE902" s="121"/>
      <c r="AJF902" s="121"/>
      <c r="AJG902" s="121"/>
      <c r="AJH902" s="121"/>
      <c r="AJI902" s="121"/>
      <c r="AJJ902" s="121"/>
      <c r="AJK902" s="121"/>
      <c r="AJL902" s="121"/>
      <c r="AJM902" s="121"/>
      <c r="AJN902" s="121"/>
      <c r="AJO902" s="121"/>
      <c r="AJP902" s="121"/>
      <c r="AJQ902" s="121"/>
      <c r="AJR902" s="121"/>
      <c r="AJS902" s="121"/>
      <c r="AJT902" s="121"/>
      <c r="AJU902" s="121"/>
      <c r="AJV902" s="121"/>
      <c r="AJW902" s="121"/>
      <c r="AJX902" s="121"/>
      <c r="AJY902" s="121"/>
      <c r="AJZ902" s="121"/>
      <c r="AKA902" s="121"/>
      <c r="AKB902" s="121"/>
      <c r="AKC902" s="121"/>
      <c r="AKD902" s="121"/>
      <c r="AKE902" s="121"/>
      <c r="AKF902" s="121"/>
      <c r="AKG902" s="121"/>
      <c r="AKH902" s="121"/>
      <c r="AKI902" s="121"/>
      <c r="AKJ902" s="121"/>
      <c r="AKK902" s="121"/>
      <c r="AKL902" s="121"/>
      <c r="AKM902" s="121"/>
      <c r="AKN902" s="121"/>
      <c r="AKO902" s="121"/>
      <c r="AKP902" s="121"/>
      <c r="AKQ902" s="121"/>
      <c r="AKR902" s="121"/>
      <c r="AKS902" s="121"/>
      <c r="AKT902" s="121"/>
      <c r="AKU902" s="121"/>
      <c r="AKV902" s="121"/>
      <c r="AKW902" s="121"/>
      <c r="AKX902" s="121"/>
      <c r="AKY902" s="121"/>
      <c r="AKZ902" s="121"/>
      <c r="ALA902" s="121"/>
      <c r="ALB902" s="121"/>
      <c r="ALC902" s="121"/>
      <c r="ALD902" s="121"/>
      <c r="ALE902" s="121"/>
      <c r="ALF902" s="121"/>
      <c r="ALG902" s="121"/>
      <c r="ALH902" s="121"/>
      <c r="ALI902" s="121"/>
      <c r="ALJ902" s="121"/>
      <c r="ALK902" s="121"/>
      <c r="ALL902" s="121"/>
      <c r="ALM902" s="121"/>
      <c r="ALN902" s="121"/>
      <c r="ALO902" s="121"/>
      <c r="ALP902" s="121"/>
      <c r="ALQ902" s="121"/>
      <c r="ALR902" s="121"/>
      <c r="ALS902" s="121"/>
      <c r="ALT902" s="121"/>
      <c r="ALU902" s="121"/>
      <c r="ALV902" s="121"/>
      <c r="ALW902" s="121"/>
      <c r="ALX902" s="121"/>
      <c r="ALY902" s="121"/>
      <c r="ALZ902" s="121"/>
      <c r="AMA902" s="121"/>
      <c r="AMB902" s="121"/>
      <c r="AMC902" s="121"/>
      <c r="AMD902" s="121"/>
      <c r="AME902" s="121"/>
      <c r="AMF902" s="121"/>
      <c r="AMG902" s="121"/>
      <c r="AMH902" s="121"/>
      <c r="AMI902" s="121"/>
      <c r="AMJ902" s="121"/>
    </row>
    <row r="903" spans="1:1024">
      <c r="A903" s="118"/>
      <c r="B903" s="118"/>
      <c r="C903" s="49">
        <f t="shared" si="67"/>
        <v>1780</v>
      </c>
      <c r="D903" s="38" t="s">
        <v>372</v>
      </c>
      <c r="E903" s="51">
        <f t="shared" si="70"/>
        <v>20</v>
      </c>
      <c r="F903" s="39">
        <f t="shared" si="68"/>
        <v>62649</v>
      </c>
      <c r="G903" s="39" t="str">
        <f t="shared" si="69"/>
        <v>20171129</v>
      </c>
      <c r="H903" s="39">
        <v>0</v>
      </c>
      <c r="L903" s="79" t="s">
        <v>21</v>
      </c>
      <c r="M903" s="39">
        <v>2017</v>
      </c>
      <c r="N903" s="39">
        <v>11</v>
      </c>
      <c r="O903" s="39">
        <v>29</v>
      </c>
      <c r="P903" s="39">
        <v>17</v>
      </c>
      <c r="Q903" s="39">
        <v>24</v>
      </c>
      <c r="R903" s="39">
        <v>9</v>
      </c>
      <c r="S903" s="39">
        <v>410</v>
      </c>
      <c r="T903" s="39">
        <v>1</v>
      </c>
      <c r="U903" s="39" t="s">
        <v>1</v>
      </c>
      <c r="V903" s="39" t="s">
        <v>2</v>
      </c>
      <c r="WK903" s="119"/>
      <c r="WL903" s="119"/>
      <c r="WM903" s="119"/>
      <c r="WN903" s="119"/>
      <c r="WO903" s="119"/>
      <c r="WP903" s="119"/>
      <c r="WQ903" s="119"/>
      <c r="WR903" s="119"/>
      <c r="WS903" s="119"/>
      <c r="WT903" s="119"/>
      <c r="WU903" s="119"/>
      <c r="WV903" s="119"/>
      <c r="WW903" s="119"/>
      <c r="WX903" s="119"/>
      <c r="WY903" s="119"/>
      <c r="WZ903" s="119"/>
      <c r="XA903" s="119"/>
      <c r="XB903" s="119"/>
      <c r="XC903" s="119"/>
      <c r="XD903" s="119"/>
      <c r="XE903" s="119"/>
      <c r="XF903" s="119"/>
      <c r="XG903" s="119"/>
      <c r="XH903" s="119"/>
      <c r="XI903" s="119"/>
      <c r="XJ903" s="119"/>
      <c r="XK903" s="119"/>
      <c r="XL903" s="119"/>
      <c r="XM903" s="119"/>
      <c r="XN903" s="119"/>
      <c r="XO903" s="119"/>
      <c r="XP903" s="119"/>
      <c r="XQ903" s="119"/>
      <c r="XR903" s="119"/>
      <c r="XS903" s="119"/>
      <c r="XT903" s="119"/>
      <c r="XU903" s="119"/>
      <c r="XV903" s="119"/>
      <c r="XW903" s="119"/>
      <c r="XX903" s="119"/>
      <c r="XY903" s="119"/>
      <c r="XZ903" s="119"/>
      <c r="YA903" s="119"/>
      <c r="YB903" s="119"/>
      <c r="YC903" s="119"/>
      <c r="YD903" s="119"/>
      <c r="YE903" s="119"/>
      <c r="YF903" s="119"/>
      <c r="YG903" s="119"/>
      <c r="YH903" s="119"/>
      <c r="YI903" s="119"/>
      <c r="YJ903" s="119"/>
      <c r="YK903" s="119"/>
      <c r="YL903" s="119"/>
      <c r="YM903" s="119"/>
      <c r="YN903" s="119"/>
      <c r="YO903" s="119"/>
      <c r="YP903" s="119"/>
      <c r="YQ903" s="119"/>
      <c r="YR903" s="119"/>
      <c r="YS903" s="119"/>
      <c r="YT903" s="119"/>
      <c r="YU903" s="119"/>
      <c r="YV903" s="119"/>
      <c r="YW903" s="119"/>
      <c r="YX903" s="119"/>
      <c r="YY903" s="119"/>
      <c r="YZ903" s="119"/>
      <c r="ZA903" s="119"/>
      <c r="ZB903" s="119"/>
      <c r="ZC903" s="119"/>
      <c r="ZD903" s="119"/>
      <c r="ZE903" s="119"/>
      <c r="ZF903" s="119"/>
      <c r="ZG903" s="119"/>
      <c r="ZH903" s="119"/>
      <c r="ZI903" s="119"/>
      <c r="ZJ903" s="119"/>
      <c r="ZK903" s="119"/>
      <c r="ZL903" s="119"/>
      <c r="ZM903" s="119"/>
      <c r="ZN903" s="119"/>
      <c r="ZO903" s="119"/>
      <c r="ZP903" s="119"/>
      <c r="ZQ903" s="119"/>
      <c r="ZR903" s="119"/>
      <c r="ZS903" s="119"/>
      <c r="ZT903" s="119"/>
      <c r="ZU903" s="119"/>
      <c r="ZV903" s="119"/>
      <c r="ZW903" s="119"/>
      <c r="ZX903" s="119"/>
      <c r="ZY903" s="119"/>
      <c r="ZZ903" s="119"/>
      <c r="AAA903" s="119"/>
      <c r="AAB903" s="119"/>
      <c r="AAC903" s="119"/>
      <c r="AAD903" s="119"/>
      <c r="AAE903" s="119"/>
      <c r="AAF903" s="119"/>
      <c r="AAG903" s="119"/>
      <c r="AAH903" s="119"/>
      <c r="AAI903" s="119"/>
      <c r="AAJ903" s="119"/>
      <c r="AAK903" s="119"/>
      <c r="AAL903" s="119"/>
      <c r="AAM903" s="119"/>
      <c r="AAN903" s="119"/>
      <c r="AAO903" s="119"/>
      <c r="AAP903" s="119"/>
      <c r="AAQ903" s="119"/>
      <c r="AAR903" s="119"/>
      <c r="AAS903" s="119"/>
      <c r="AAT903" s="119"/>
      <c r="AAU903" s="119"/>
      <c r="AAV903" s="119"/>
      <c r="AAW903" s="119"/>
      <c r="AAX903" s="119"/>
      <c r="AAY903" s="119"/>
      <c r="AAZ903" s="119"/>
      <c r="ABA903" s="119"/>
      <c r="ABB903" s="119"/>
      <c r="ABC903" s="119"/>
      <c r="ABD903" s="119"/>
      <c r="ABE903" s="119"/>
      <c r="ABF903" s="119"/>
      <c r="ABG903" s="119"/>
      <c r="ABH903" s="119"/>
      <c r="ABI903" s="119"/>
      <c r="ABJ903" s="119"/>
      <c r="ABK903" s="119"/>
      <c r="ABL903" s="119"/>
      <c r="ABM903" s="119"/>
      <c r="ABN903" s="119"/>
      <c r="ABO903" s="119"/>
      <c r="ABP903" s="119"/>
      <c r="ABQ903" s="119"/>
      <c r="ABR903" s="119"/>
      <c r="ABS903" s="119"/>
      <c r="ABT903" s="119"/>
      <c r="ABU903" s="119"/>
      <c r="ABV903" s="119"/>
      <c r="ABW903" s="119"/>
      <c r="ABX903" s="119"/>
      <c r="ABY903" s="119"/>
      <c r="ABZ903" s="119"/>
      <c r="ACA903" s="119"/>
      <c r="ACB903" s="119"/>
      <c r="ACC903" s="119"/>
      <c r="ACD903" s="119"/>
      <c r="ACE903" s="119"/>
      <c r="ACF903" s="119"/>
      <c r="ACG903" s="119"/>
      <c r="ACH903" s="119"/>
      <c r="ACI903" s="119"/>
      <c r="ACJ903" s="119"/>
      <c r="ACK903" s="119"/>
      <c r="ACL903" s="119"/>
      <c r="ACM903" s="119"/>
      <c r="ACN903" s="119"/>
      <c r="ACO903" s="119"/>
      <c r="ACP903" s="119"/>
      <c r="ACQ903" s="119"/>
      <c r="ACR903" s="119"/>
      <c r="ACS903" s="119"/>
      <c r="ACT903" s="119"/>
      <c r="ACU903" s="119"/>
      <c r="ACV903" s="119"/>
      <c r="ACW903" s="119"/>
      <c r="ACX903" s="119"/>
      <c r="ACY903" s="119"/>
      <c r="ACZ903" s="119"/>
      <c r="ADA903" s="119"/>
      <c r="ADB903" s="119"/>
      <c r="ADC903" s="119"/>
      <c r="ADD903" s="119"/>
      <c r="ADE903" s="119"/>
      <c r="ADF903" s="119"/>
      <c r="ADG903" s="119"/>
      <c r="ADH903" s="119"/>
      <c r="ADI903" s="119"/>
      <c r="ADJ903" s="119"/>
      <c r="ADK903" s="119"/>
      <c r="ADL903" s="119"/>
      <c r="ADM903" s="119"/>
      <c r="ADN903" s="119"/>
      <c r="ADO903" s="119"/>
      <c r="ADP903" s="119"/>
      <c r="ADQ903" s="119"/>
      <c r="ADR903" s="119"/>
      <c r="ADS903" s="119"/>
      <c r="ADT903" s="119"/>
      <c r="ADU903" s="119"/>
      <c r="ADV903" s="119"/>
      <c r="ADW903" s="119"/>
      <c r="ADX903" s="119"/>
      <c r="ADY903" s="119"/>
      <c r="ADZ903" s="119"/>
      <c r="AEA903" s="119"/>
      <c r="AEB903" s="119"/>
      <c r="AEC903" s="119"/>
      <c r="AED903" s="119"/>
      <c r="AEE903" s="119"/>
      <c r="AEF903" s="119"/>
      <c r="AEG903" s="119"/>
      <c r="AEH903" s="119"/>
      <c r="AEI903" s="119"/>
      <c r="AEJ903" s="119"/>
      <c r="AEK903" s="119"/>
      <c r="AEL903" s="119"/>
      <c r="AEM903" s="119"/>
      <c r="AEN903" s="119"/>
      <c r="AEO903" s="119"/>
      <c r="AEP903" s="119"/>
      <c r="AEQ903" s="119"/>
      <c r="AER903" s="119"/>
      <c r="AES903" s="119"/>
      <c r="AET903" s="119"/>
      <c r="AEU903" s="119"/>
      <c r="AEV903" s="119"/>
      <c r="AEW903" s="119"/>
      <c r="AEX903" s="119"/>
      <c r="AEY903" s="119"/>
      <c r="AEZ903" s="119"/>
      <c r="AFA903" s="119"/>
      <c r="AFB903" s="119"/>
      <c r="AFC903" s="119"/>
      <c r="AFD903" s="119"/>
      <c r="AFE903" s="119"/>
      <c r="AFF903" s="119"/>
      <c r="AFG903" s="119"/>
      <c r="AFH903" s="119"/>
      <c r="AFI903" s="119"/>
      <c r="AFJ903" s="119"/>
      <c r="AFK903" s="119"/>
      <c r="AFL903" s="119"/>
      <c r="AFM903" s="119"/>
      <c r="AFN903" s="119"/>
      <c r="AFO903" s="119"/>
      <c r="AFP903" s="119"/>
      <c r="AFQ903" s="119"/>
      <c r="AFR903" s="119"/>
      <c r="AFS903" s="119"/>
      <c r="AFT903" s="119"/>
      <c r="AFU903" s="119"/>
      <c r="AFV903" s="119"/>
      <c r="AFW903" s="119"/>
      <c r="AFX903" s="119"/>
      <c r="AFY903" s="119"/>
      <c r="AFZ903" s="119"/>
      <c r="AGA903" s="119"/>
      <c r="AGB903" s="119"/>
      <c r="AGC903" s="119"/>
      <c r="AGD903" s="119"/>
      <c r="AGE903" s="119"/>
      <c r="AGF903" s="119"/>
      <c r="AGG903" s="119"/>
      <c r="AGH903" s="119"/>
      <c r="AGI903" s="119"/>
      <c r="AGJ903" s="119"/>
      <c r="AGK903" s="119"/>
      <c r="AGL903" s="119"/>
      <c r="AGM903" s="119"/>
      <c r="AGN903" s="119"/>
      <c r="AGO903" s="119"/>
      <c r="AGP903" s="119"/>
      <c r="AGQ903" s="119"/>
      <c r="AGR903" s="119"/>
      <c r="AGS903" s="119"/>
      <c r="AGT903" s="119"/>
      <c r="AGU903" s="119"/>
      <c r="AGV903" s="119"/>
      <c r="AGW903" s="119"/>
      <c r="AGX903" s="119"/>
      <c r="AGY903" s="119"/>
      <c r="AGZ903" s="119"/>
      <c r="AHA903" s="119"/>
      <c r="AHB903" s="119"/>
      <c r="AHC903" s="119"/>
      <c r="AHD903" s="119"/>
      <c r="AHE903" s="119"/>
      <c r="AHF903" s="119"/>
      <c r="AHG903" s="119"/>
      <c r="AHH903" s="119"/>
      <c r="AHI903" s="119"/>
      <c r="AHJ903" s="119"/>
      <c r="AHK903" s="119"/>
      <c r="AHL903" s="119"/>
      <c r="AHM903" s="119"/>
      <c r="AHN903" s="119"/>
      <c r="AHO903" s="119"/>
      <c r="AHP903" s="119"/>
      <c r="AHQ903" s="119"/>
      <c r="AHR903" s="119"/>
      <c r="AHS903" s="119"/>
      <c r="AHT903" s="119"/>
      <c r="AHU903" s="119"/>
      <c r="AHV903" s="119"/>
      <c r="AHW903" s="119"/>
      <c r="AHX903" s="119"/>
      <c r="AHY903" s="119"/>
      <c r="AHZ903" s="119"/>
      <c r="AIA903" s="119"/>
      <c r="AIB903" s="119"/>
      <c r="AIC903" s="119"/>
      <c r="AID903" s="119"/>
      <c r="AIE903" s="119"/>
      <c r="AIF903" s="119"/>
      <c r="AIG903" s="119"/>
      <c r="AIH903" s="119"/>
      <c r="AII903" s="119"/>
      <c r="AIJ903" s="119"/>
      <c r="AIK903" s="119"/>
      <c r="AIL903" s="119"/>
      <c r="AIM903" s="119"/>
      <c r="AIN903" s="119"/>
      <c r="AIO903" s="119"/>
      <c r="AIP903" s="119"/>
      <c r="AIQ903" s="119"/>
      <c r="AIR903" s="119"/>
      <c r="AIS903" s="119"/>
      <c r="AIT903" s="119"/>
      <c r="AIU903" s="119"/>
      <c r="AIV903" s="119"/>
      <c r="AIW903" s="119"/>
      <c r="AIX903" s="119"/>
      <c r="AIY903" s="119"/>
      <c r="AIZ903" s="119"/>
      <c r="AJA903" s="119"/>
      <c r="AJB903" s="119"/>
      <c r="AJC903" s="119"/>
      <c r="AJD903" s="119"/>
      <c r="AJE903" s="119"/>
      <c r="AJF903" s="119"/>
      <c r="AJG903" s="119"/>
      <c r="AJH903" s="119"/>
      <c r="AJI903" s="119"/>
      <c r="AJJ903" s="119"/>
      <c r="AJK903" s="119"/>
      <c r="AJL903" s="119"/>
      <c r="AJM903" s="119"/>
      <c r="AJN903" s="119"/>
      <c r="AJO903" s="119"/>
      <c r="AJP903" s="119"/>
      <c r="AJQ903" s="119"/>
      <c r="AJR903" s="119"/>
      <c r="AJS903" s="119"/>
      <c r="AJT903" s="119"/>
      <c r="AJU903" s="119"/>
      <c r="AJV903" s="119"/>
      <c r="AJW903" s="119"/>
      <c r="AJX903" s="119"/>
      <c r="AJY903" s="119"/>
      <c r="AJZ903" s="119"/>
      <c r="AKA903" s="119"/>
      <c r="AKB903" s="119"/>
      <c r="AKC903" s="119"/>
      <c r="AKD903" s="119"/>
      <c r="AKE903" s="119"/>
      <c r="AKF903" s="119"/>
      <c r="AKG903" s="119"/>
      <c r="AKH903" s="119"/>
      <c r="AKI903" s="119"/>
      <c r="AKJ903" s="119"/>
      <c r="AKK903" s="119"/>
      <c r="AKL903" s="119"/>
      <c r="AKM903" s="119"/>
      <c r="AKN903" s="119"/>
      <c r="AKO903" s="119"/>
      <c r="AKP903" s="119"/>
      <c r="AKQ903" s="119"/>
      <c r="AKR903" s="119"/>
      <c r="AKS903" s="119"/>
      <c r="AKT903" s="119"/>
      <c r="AKU903" s="119"/>
      <c r="AKV903" s="119"/>
      <c r="AKW903" s="119"/>
      <c r="AKX903" s="119"/>
      <c r="AKY903" s="119"/>
      <c r="AKZ903" s="119"/>
      <c r="ALA903" s="119"/>
      <c r="ALB903" s="119"/>
      <c r="ALC903" s="119"/>
      <c r="ALD903" s="119"/>
      <c r="ALE903" s="119"/>
      <c r="ALF903" s="119"/>
      <c r="ALG903" s="119"/>
      <c r="ALH903" s="119"/>
      <c r="ALI903" s="119"/>
      <c r="ALJ903" s="119"/>
      <c r="ALK903" s="119"/>
      <c r="ALL903" s="119"/>
      <c r="ALM903" s="119"/>
      <c r="ALN903" s="119"/>
      <c r="ALO903" s="119"/>
      <c r="ALP903" s="119"/>
      <c r="ALQ903" s="119"/>
      <c r="ALR903" s="119"/>
      <c r="ALS903" s="119"/>
      <c r="ALT903" s="119"/>
      <c r="ALU903" s="119"/>
      <c r="ALV903" s="119"/>
      <c r="ALW903" s="119"/>
      <c r="ALX903" s="119"/>
      <c r="ALY903" s="119"/>
      <c r="ALZ903" s="119"/>
      <c r="AMA903" s="119"/>
      <c r="AMB903" s="119"/>
      <c r="AMC903" s="119"/>
      <c r="AMD903" s="119"/>
      <c r="AME903" s="119"/>
      <c r="AMF903" s="119"/>
      <c r="AMG903" s="119"/>
      <c r="AMH903" s="119"/>
      <c r="AMI903" s="119"/>
      <c r="AMJ903" s="119"/>
    </row>
    <row r="904" spans="1:1024">
      <c r="A904" s="118"/>
      <c r="B904" s="118"/>
      <c r="C904" s="49">
        <f t="shared" si="67"/>
        <v>1780</v>
      </c>
      <c r="D904" s="38" t="s">
        <v>372</v>
      </c>
      <c r="E904" s="51">
        <f t="shared" si="70"/>
        <v>20</v>
      </c>
      <c r="F904" s="39">
        <f t="shared" si="68"/>
        <v>62649</v>
      </c>
      <c r="G904" s="39" t="str">
        <f t="shared" si="69"/>
        <v>20171129</v>
      </c>
      <c r="H904" s="39">
        <v>0</v>
      </c>
      <c r="L904" s="79" t="s">
        <v>21</v>
      </c>
      <c r="M904" s="39">
        <v>2017</v>
      </c>
      <c r="N904" s="39">
        <v>11</v>
      </c>
      <c r="O904" s="39">
        <v>29</v>
      </c>
      <c r="P904" s="39">
        <v>17</v>
      </c>
      <c r="Q904" s="39">
        <v>24</v>
      </c>
      <c r="R904" s="39">
        <v>9</v>
      </c>
      <c r="S904" s="39">
        <v>427</v>
      </c>
      <c r="T904" s="39">
        <v>2</v>
      </c>
      <c r="U904" s="39" t="s">
        <v>1</v>
      </c>
      <c r="V904" s="39" t="s">
        <v>2</v>
      </c>
      <c r="WK904" s="119"/>
      <c r="WL904" s="119"/>
      <c r="WM904" s="119"/>
      <c r="WN904" s="119"/>
      <c r="WO904" s="119"/>
      <c r="WP904" s="119"/>
      <c r="WQ904" s="119"/>
      <c r="WR904" s="119"/>
      <c r="WS904" s="119"/>
      <c r="WT904" s="119"/>
      <c r="WU904" s="119"/>
      <c r="WV904" s="119"/>
      <c r="WW904" s="119"/>
      <c r="WX904" s="119"/>
      <c r="WY904" s="119"/>
      <c r="WZ904" s="119"/>
      <c r="XA904" s="119"/>
      <c r="XB904" s="119"/>
      <c r="XC904" s="119"/>
      <c r="XD904" s="119"/>
      <c r="XE904" s="119"/>
      <c r="XF904" s="119"/>
      <c r="XG904" s="119"/>
      <c r="XH904" s="119"/>
      <c r="XI904" s="119"/>
      <c r="XJ904" s="119"/>
      <c r="XK904" s="119"/>
      <c r="XL904" s="119"/>
      <c r="XM904" s="119"/>
      <c r="XN904" s="119"/>
      <c r="XO904" s="119"/>
      <c r="XP904" s="119"/>
      <c r="XQ904" s="119"/>
      <c r="XR904" s="119"/>
      <c r="XS904" s="119"/>
      <c r="XT904" s="119"/>
      <c r="XU904" s="119"/>
      <c r="XV904" s="119"/>
      <c r="XW904" s="119"/>
      <c r="XX904" s="119"/>
      <c r="XY904" s="119"/>
      <c r="XZ904" s="119"/>
      <c r="YA904" s="119"/>
      <c r="YB904" s="119"/>
      <c r="YC904" s="119"/>
      <c r="YD904" s="119"/>
      <c r="YE904" s="119"/>
      <c r="YF904" s="119"/>
      <c r="YG904" s="119"/>
      <c r="YH904" s="119"/>
      <c r="YI904" s="119"/>
      <c r="YJ904" s="119"/>
      <c r="YK904" s="119"/>
      <c r="YL904" s="119"/>
      <c r="YM904" s="119"/>
      <c r="YN904" s="119"/>
      <c r="YO904" s="119"/>
      <c r="YP904" s="119"/>
      <c r="YQ904" s="119"/>
      <c r="YR904" s="119"/>
      <c r="YS904" s="119"/>
      <c r="YT904" s="119"/>
      <c r="YU904" s="119"/>
      <c r="YV904" s="119"/>
      <c r="YW904" s="119"/>
      <c r="YX904" s="119"/>
      <c r="YY904" s="119"/>
      <c r="YZ904" s="119"/>
      <c r="ZA904" s="119"/>
      <c r="ZB904" s="119"/>
      <c r="ZC904" s="119"/>
      <c r="ZD904" s="119"/>
      <c r="ZE904" s="119"/>
      <c r="ZF904" s="119"/>
      <c r="ZG904" s="119"/>
      <c r="ZH904" s="119"/>
      <c r="ZI904" s="119"/>
      <c r="ZJ904" s="119"/>
      <c r="ZK904" s="119"/>
      <c r="ZL904" s="119"/>
      <c r="ZM904" s="119"/>
      <c r="ZN904" s="119"/>
      <c r="ZO904" s="119"/>
      <c r="ZP904" s="119"/>
      <c r="ZQ904" s="119"/>
      <c r="ZR904" s="119"/>
      <c r="ZS904" s="119"/>
      <c r="ZT904" s="119"/>
      <c r="ZU904" s="119"/>
      <c r="ZV904" s="119"/>
      <c r="ZW904" s="119"/>
      <c r="ZX904" s="119"/>
      <c r="ZY904" s="119"/>
      <c r="ZZ904" s="119"/>
      <c r="AAA904" s="119"/>
      <c r="AAB904" s="119"/>
      <c r="AAC904" s="119"/>
      <c r="AAD904" s="119"/>
      <c r="AAE904" s="119"/>
      <c r="AAF904" s="119"/>
      <c r="AAG904" s="119"/>
      <c r="AAH904" s="119"/>
      <c r="AAI904" s="119"/>
      <c r="AAJ904" s="119"/>
      <c r="AAK904" s="119"/>
      <c r="AAL904" s="119"/>
      <c r="AAM904" s="119"/>
      <c r="AAN904" s="119"/>
      <c r="AAO904" s="119"/>
      <c r="AAP904" s="119"/>
      <c r="AAQ904" s="119"/>
      <c r="AAR904" s="119"/>
      <c r="AAS904" s="119"/>
      <c r="AAT904" s="119"/>
      <c r="AAU904" s="119"/>
      <c r="AAV904" s="119"/>
      <c r="AAW904" s="119"/>
      <c r="AAX904" s="119"/>
      <c r="AAY904" s="119"/>
      <c r="AAZ904" s="119"/>
      <c r="ABA904" s="119"/>
      <c r="ABB904" s="119"/>
      <c r="ABC904" s="119"/>
      <c r="ABD904" s="119"/>
      <c r="ABE904" s="119"/>
      <c r="ABF904" s="119"/>
      <c r="ABG904" s="119"/>
      <c r="ABH904" s="119"/>
      <c r="ABI904" s="119"/>
      <c r="ABJ904" s="119"/>
      <c r="ABK904" s="119"/>
      <c r="ABL904" s="119"/>
      <c r="ABM904" s="119"/>
      <c r="ABN904" s="119"/>
      <c r="ABO904" s="119"/>
      <c r="ABP904" s="119"/>
      <c r="ABQ904" s="119"/>
      <c r="ABR904" s="119"/>
      <c r="ABS904" s="119"/>
      <c r="ABT904" s="119"/>
      <c r="ABU904" s="119"/>
      <c r="ABV904" s="119"/>
      <c r="ABW904" s="119"/>
      <c r="ABX904" s="119"/>
      <c r="ABY904" s="119"/>
      <c r="ABZ904" s="119"/>
      <c r="ACA904" s="119"/>
      <c r="ACB904" s="119"/>
      <c r="ACC904" s="119"/>
      <c r="ACD904" s="119"/>
      <c r="ACE904" s="119"/>
      <c r="ACF904" s="119"/>
      <c r="ACG904" s="119"/>
      <c r="ACH904" s="119"/>
      <c r="ACI904" s="119"/>
      <c r="ACJ904" s="119"/>
      <c r="ACK904" s="119"/>
      <c r="ACL904" s="119"/>
      <c r="ACM904" s="119"/>
      <c r="ACN904" s="119"/>
      <c r="ACO904" s="119"/>
      <c r="ACP904" s="119"/>
      <c r="ACQ904" s="119"/>
      <c r="ACR904" s="119"/>
      <c r="ACS904" s="119"/>
      <c r="ACT904" s="119"/>
      <c r="ACU904" s="119"/>
      <c r="ACV904" s="119"/>
      <c r="ACW904" s="119"/>
      <c r="ACX904" s="119"/>
      <c r="ACY904" s="119"/>
      <c r="ACZ904" s="119"/>
      <c r="ADA904" s="119"/>
      <c r="ADB904" s="119"/>
      <c r="ADC904" s="119"/>
      <c r="ADD904" s="119"/>
      <c r="ADE904" s="119"/>
      <c r="ADF904" s="119"/>
      <c r="ADG904" s="119"/>
      <c r="ADH904" s="119"/>
      <c r="ADI904" s="119"/>
      <c r="ADJ904" s="119"/>
      <c r="ADK904" s="119"/>
      <c r="ADL904" s="119"/>
      <c r="ADM904" s="119"/>
      <c r="ADN904" s="119"/>
      <c r="ADO904" s="119"/>
      <c r="ADP904" s="119"/>
      <c r="ADQ904" s="119"/>
      <c r="ADR904" s="119"/>
      <c r="ADS904" s="119"/>
      <c r="ADT904" s="119"/>
      <c r="ADU904" s="119"/>
      <c r="ADV904" s="119"/>
      <c r="ADW904" s="119"/>
      <c r="ADX904" s="119"/>
      <c r="ADY904" s="119"/>
      <c r="ADZ904" s="119"/>
      <c r="AEA904" s="119"/>
      <c r="AEB904" s="119"/>
      <c r="AEC904" s="119"/>
      <c r="AED904" s="119"/>
      <c r="AEE904" s="119"/>
      <c r="AEF904" s="119"/>
      <c r="AEG904" s="119"/>
      <c r="AEH904" s="119"/>
      <c r="AEI904" s="119"/>
      <c r="AEJ904" s="119"/>
      <c r="AEK904" s="119"/>
      <c r="AEL904" s="119"/>
      <c r="AEM904" s="119"/>
      <c r="AEN904" s="119"/>
      <c r="AEO904" s="119"/>
      <c r="AEP904" s="119"/>
      <c r="AEQ904" s="119"/>
      <c r="AER904" s="119"/>
      <c r="AES904" s="119"/>
      <c r="AET904" s="119"/>
      <c r="AEU904" s="119"/>
      <c r="AEV904" s="119"/>
      <c r="AEW904" s="119"/>
      <c r="AEX904" s="119"/>
      <c r="AEY904" s="119"/>
      <c r="AEZ904" s="119"/>
      <c r="AFA904" s="119"/>
      <c r="AFB904" s="119"/>
      <c r="AFC904" s="119"/>
      <c r="AFD904" s="119"/>
      <c r="AFE904" s="119"/>
      <c r="AFF904" s="119"/>
      <c r="AFG904" s="119"/>
      <c r="AFH904" s="119"/>
      <c r="AFI904" s="119"/>
      <c r="AFJ904" s="119"/>
      <c r="AFK904" s="119"/>
      <c r="AFL904" s="119"/>
      <c r="AFM904" s="119"/>
      <c r="AFN904" s="119"/>
      <c r="AFO904" s="119"/>
      <c r="AFP904" s="119"/>
      <c r="AFQ904" s="119"/>
      <c r="AFR904" s="119"/>
      <c r="AFS904" s="119"/>
      <c r="AFT904" s="119"/>
      <c r="AFU904" s="119"/>
      <c r="AFV904" s="119"/>
      <c r="AFW904" s="119"/>
      <c r="AFX904" s="119"/>
      <c r="AFY904" s="119"/>
      <c r="AFZ904" s="119"/>
      <c r="AGA904" s="119"/>
      <c r="AGB904" s="119"/>
      <c r="AGC904" s="119"/>
      <c r="AGD904" s="119"/>
      <c r="AGE904" s="119"/>
      <c r="AGF904" s="119"/>
      <c r="AGG904" s="119"/>
      <c r="AGH904" s="119"/>
      <c r="AGI904" s="119"/>
      <c r="AGJ904" s="119"/>
      <c r="AGK904" s="119"/>
      <c r="AGL904" s="119"/>
      <c r="AGM904" s="119"/>
      <c r="AGN904" s="119"/>
      <c r="AGO904" s="119"/>
      <c r="AGP904" s="119"/>
      <c r="AGQ904" s="119"/>
      <c r="AGR904" s="119"/>
      <c r="AGS904" s="119"/>
      <c r="AGT904" s="119"/>
      <c r="AGU904" s="119"/>
      <c r="AGV904" s="119"/>
      <c r="AGW904" s="119"/>
      <c r="AGX904" s="119"/>
      <c r="AGY904" s="119"/>
      <c r="AGZ904" s="119"/>
      <c r="AHA904" s="119"/>
      <c r="AHB904" s="119"/>
      <c r="AHC904" s="119"/>
      <c r="AHD904" s="119"/>
      <c r="AHE904" s="119"/>
      <c r="AHF904" s="119"/>
      <c r="AHG904" s="119"/>
      <c r="AHH904" s="119"/>
      <c r="AHI904" s="119"/>
      <c r="AHJ904" s="119"/>
      <c r="AHK904" s="119"/>
      <c r="AHL904" s="119"/>
      <c r="AHM904" s="119"/>
      <c r="AHN904" s="119"/>
      <c r="AHO904" s="119"/>
      <c r="AHP904" s="119"/>
      <c r="AHQ904" s="119"/>
      <c r="AHR904" s="119"/>
      <c r="AHS904" s="119"/>
      <c r="AHT904" s="119"/>
      <c r="AHU904" s="119"/>
      <c r="AHV904" s="119"/>
      <c r="AHW904" s="119"/>
      <c r="AHX904" s="119"/>
      <c r="AHY904" s="119"/>
      <c r="AHZ904" s="119"/>
      <c r="AIA904" s="119"/>
      <c r="AIB904" s="119"/>
      <c r="AIC904" s="119"/>
      <c r="AID904" s="119"/>
      <c r="AIE904" s="119"/>
      <c r="AIF904" s="119"/>
      <c r="AIG904" s="119"/>
      <c r="AIH904" s="119"/>
      <c r="AII904" s="119"/>
      <c r="AIJ904" s="119"/>
      <c r="AIK904" s="119"/>
      <c r="AIL904" s="119"/>
      <c r="AIM904" s="119"/>
      <c r="AIN904" s="119"/>
      <c r="AIO904" s="119"/>
      <c r="AIP904" s="119"/>
      <c r="AIQ904" s="119"/>
      <c r="AIR904" s="119"/>
      <c r="AIS904" s="119"/>
      <c r="AIT904" s="119"/>
      <c r="AIU904" s="119"/>
      <c r="AIV904" s="119"/>
      <c r="AIW904" s="119"/>
      <c r="AIX904" s="119"/>
      <c r="AIY904" s="119"/>
      <c r="AIZ904" s="119"/>
      <c r="AJA904" s="119"/>
      <c r="AJB904" s="119"/>
      <c r="AJC904" s="119"/>
      <c r="AJD904" s="119"/>
      <c r="AJE904" s="119"/>
      <c r="AJF904" s="119"/>
      <c r="AJG904" s="119"/>
      <c r="AJH904" s="119"/>
      <c r="AJI904" s="119"/>
      <c r="AJJ904" s="119"/>
      <c r="AJK904" s="119"/>
      <c r="AJL904" s="119"/>
      <c r="AJM904" s="119"/>
      <c r="AJN904" s="119"/>
      <c r="AJO904" s="119"/>
      <c r="AJP904" s="119"/>
      <c r="AJQ904" s="119"/>
      <c r="AJR904" s="119"/>
      <c r="AJS904" s="119"/>
      <c r="AJT904" s="119"/>
      <c r="AJU904" s="119"/>
      <c r="AJV904" s="119"/>
      <c r="AJW904" s="119"/>
      <c r="AJX904" s="119"/>
      <c r="AJY904" s="119"/>
      <c r="AJZ904" s="119"/>
      <c r="AKA904" s="119"/>
      <c r="AKB904" s="119"/>
      <c r="AKC904" s="119"/>
      <c r="AKD904" s="119"/>
      <c r="AKE904" s="119"/>
      <c r="AKF904" s="119"/>
      <c r="AKG904" s="119"/>
      <c r="AKH904" s="119"/>
      <c r="AKI904" s="119"/>
      <c r="AKJ904" s="119"/>
      <c r="AKK904" s="119"/>
      <c r="AKL904" s="119"/>
      <c r="AKM904" s="119"/>
      <c r="AKN904" s="119"/>
      <c r="AKO904" s="119"/>
      <c r="AKP904" s="119"/>
      <c r="AKQ904" s="119"/>
      <c r="AKR904" s="119"/>
      <c r="AKS904" s="119"/>
      <c r="AKT904" s="119"/>
      <c r="AKU904" s="119"/>
      <c r="AKV904" s="119"/>
      <c r="AKW904" s="119"/>
      <c r="AKX904" s="119"/>
      <c r="AKY904" s="119"/>
      <c r="AKZ904" s="119"/>
      <c r="ALA904" s="119"/>
      <c r="ALB904" s="119"/>
      <c r="ALC904" s="119"/>
      <c r="ALD904" s="119"/>
      <c r="ALE904" s="119"/>
      <c r="ALF904" s="119"/>
      <c r="ALG904" s="119"/>
      <c r="ALH904" s="119"/>
      <c r="ALI904" s="119"/>
      <c r="ALJ904" s="119"/>
      <c r="ALK904" s="119"/>
      <c r="ALL904" s="119"/>
      <c r="ALM904" s="119"/>
      <c r="ALN904" s="119"/>
      <c r="ALO904" s="119"/>
      <c r="ALP904" s="119"/>
      <c r="ALQ904" s="119"/>
      <c r="ALR904" s="119"/>
      <c r="ALS904" s="119"/>
      <c r="ALT904" s="119"/>
      <c r="ALU904" s="119"/>
      <c r="ALV904" s="119"/>
      <c r="ALW904" s="119"/>
      <c r="ALX904" s="119"/>
      <c r="ALY904" s="119"/>
      <c r="ALZ904" s="119"/>
      <c r="AMA904" s="119"/>
      <c r="AMB904" s="119"/>
      <c r="AMC904" s="119"/>
      <c r="AMD904" s="119"/>
      <c r="AME904" s="119"/>
      <c r="AMF904" s="119"/>
      <c r="AMG904" s="119"/>
      <c r="AMH904" s="119"/>
      <c r="AMI904" s="119"/>
      <c r="AMJ904" s="119"/>
    </row>
    <row r="905" spans="1:1024">
      <c r="A905" s="118"/>
      <c r="B905" s="118"/>
      <c r="C905" s="49">
        <f t="shared" si="67"/>
        <v>1780</v>
      </c>
      <c r="D905" s="38" t="s">
        <v>372</v>
      </c>
      <c r="E905" s="51">
        <f t="shared" si="70"/>
        <v>20</v>
      </c>
      <c r="F905" s="39">
        <f t="shared" si="68"/>
        <v>62649</v>
      </c>
      <c r="G905" s="39" t="str">
        <f t="shared" si="69"/>
        <v>20171129</v>
      </c>
      <c r="H905" s="39">
        <v>0</v>
      </c>
      <c r="L905" s="79" t="s">
        <v>21</v>
      </c>
      <c r="M905" s="39">
        <v>2017</v>
      </c>
      <c r="N905" s="39">
        <v>11</v>
      </c>
      <c r="O905" s="39">
        <v>29</v>
      </c>
      <c r="P905" s="39">
        <v>17</v>
      </c>
      <c r="Q905" s="39">
        <v>24</v>
      </c>
      <c r="R905" s="39">
        <v>9</v>
      </c>
      <c r="S905" s="39">
        <v>441</v>
      </c>
      <c r="T905" s="39">
        <v>1</v>
      </c>
      <c r="U905" s="39" t="s">
        <v>1</v>
      </c>
      <c r="V905" s="39" t="s">
        <v>2</v>
      </c>
      <c r="WK905" s="119"/>
      <c r="WL905" s="119"/>
      <c r="WM905" s="119"/>
      <c r="WN905" s="119"/>
      <c r="WO905" s="119"/>
      <c r="WP905" s="119"/>
      <c r="WQ905" s="119"/>
      <c r="WR905" s="119"/>
      <c r="WS905" s="119"/>
      <c r="WT905" s="119"/>
      <c r="WU905" s="119"/>
      <c r="WV905" s="119"/>
      <c r="WW905" s="119"/>
      <c r="WX905" s="119"/>
      <c r="WY905" s="119"/>
      <c r="WZ905" s="119"/>
      <c r="XA905" s="119"/>
      <c r="XB905" s="119"/>
      <c r="XC905" s="119"/>
      <c r="XD905" s="119"/>
      <c r="XE905" s="119"/>
      <c r="XF905" s="119"/>
      <c r="XG905" s="119"/>
      <c r="XH905" s="119"/>
      <c r="XI905" s="119"/>
      <c r="XJ905" s="119"/>
      <c r="XK905" s="119"/>
      <c r="XL905" s="119"/>
      <c r="XM905" s="119"/>
      <c r="XN905" s="119"/>
      <c r="XO905" s="119"/>
      <c r="XP905" s="119"/>
      <c r="XQ905" s="119"/>
      <c r="XR905" s="119"/>
      <c r="XS905" s="119"/>
      <c r="XT905" s="119"/>
      <c r="XU905" s="119"/>
      <c r="XV905" s="119"/>
      <c r="XW905" s="119"/>
      <c r="XX905" s="119"/>
      <c r="XY905" s="119"/>
      <c r="XZ905" s="119"/>
      <c r="YA905" s="119"/>
      <c r="YB905" s="119"/>
      <c r="YC905" s="119"/>
      <c r="YD905" s="119"/>
      <c r="YE905" s="119"/>
      <c r="YF905" s="119"/>
      <c r="YG905" s="119"/>
      <c r="YH905" s="119"/>
      <c r="YI905" s="119"/>
      <c r="YJ905" s="119"/>
      <c r="YK905" s="119"/>
      <c r="YL905" s="119"/>
      <c r="YM905" s="119"/>
      <c r="YN905" s="119"/>
      <c r="YO905" s="119"/>
      <c r="YP905" s="119"/>
      <c r="YQ905" s="119"/>
      <c r="YR905" s="119"/>
      <c r="YS905" s="119"/>
      <c r="YT905" s="119"/>
      <c r="YU905" s="119"/>
      <c r="YV905" s="119"/>
      <c r="YW905" s="119"/>
      <c r="YX905" s="119"/>
      <c r="YY905" s="119"/>
      <c r="YZ905" s="119"/>
      <c r="ZA905" s="119"/>
      <c r="ZB905" s="119"/>
      <c r="ZC905" s="119"/>
      <c r="ZD905" s="119"/>
      <c r="ZE905" s="119"/>
      <c r="ZF905" s="119"/>
      <c r="ZG905" s="119"/>
      <c r="ZH905" s="119"/>
      <c r="ZI905" s="119"/>
      <c r="ZJ905" s="119"/>
      <c r="ZK905" s="119"/>
      <c r="ZL905" s="119"/>
      <c r="ZM905" s="119"/>
      <c r="ZN905" s="119"/>
      <c r="ZO905" s="119"/>
      <c r="ZP905" s="119"/>
      <c r="ZQ905" s="119"/>
      <c r="ZR905" s="119"/>
      <c r="ZS905" s="119"/>
      <c r="ZT905" s="119"/>
      <c r="ZU905" s="119"/>
      <c r="ZV905" s="119"/>
      <c r="ZW905" s="119"/>
      <c r="ZX905" s="119"/>
      <c r="ZY905" s="119"/>
      <c r="ZZ905" s="119"/>
      <c r="AAA905" s="119"/>
      <c r="AAB905" s="119"/>
      <c r="AAC905" s="119"/>
      <c r="AAD905" s="119"/>
      <c r="AAE905" s="119"/>
      <c r="AAF905" s="119"/>
      <c r="AAG905" s="119"/>
      <c r="AAH905" s="119"/>
      <c r="AAI905" s="119"/>
      <c r="AAJ905" s="119"/>
      <c r="AAK905" s="119"/>
      <c r="AAL905" s="119"/>
      <c r="AAM905" s="119"/>
      <c r="AAN905" s="119"/>
      <c r="AAO905" s="119"/>
      <c r="AAP905" s="119"/>
      <c r="AAQ905" s="119"/>
      <c r="AAR905" s="119"/>
      <c r="AAS905" s="119"/>
      <c r="AAT905" s="119"/>
      <c r="AAU905" s="119"/>
      <c r="AAV905" s="119"/>
      <c r="AAW905" s="119"/>
      <c r="AAX905" s="119"/>
      <c r="AAY905" s="119"/>
      <c r="AAZ905" s="119"/>
      <c r="ABA905" s="119"/>
      <c r="ABB905" s="119"/>
      <c r="ABC905" s="119"/>
      <c r="ABD905" s="119"/>
      <c r="ABE905" s="119"/>
      <c r="ABF905" s="119"/>
      <c r="ABG905" s="119"/>
      <c r="ABH905" s="119"/>
      <c r="ABI905" s="119"/>
      <c r="ABJ905" s="119"/>
      <c r="ABK905" s="119"/>
      <c r="ABL905" s="119"/>
      <c r="ABM905" s="119"/>
      <c r="ABN905" s="119"/>
      <c r="ABO905" s="119"/>
      <c r="ABP905" s="119"/>
      <c r="ABQ905" s="119"/>
      <c r="ABR905" s="119"/>
      <c r="ABS905" s="119"/>
      <c r="ABT905" s="119"/>
      <c r="ABU905" s="119"/>
      <c r="ABV905" s="119"/>
      <c r="ABW905" s="119"/>
      <c r="ABX905" s="119"/>
      <c r="ABY905" s="119"/>
      <c r="ABZ905" s="119"/>
      <c r="ACA905" s="119"/>
      <c r="ACB905" s="119"/>
      <c r="ACC905" s="119"/>
      <c r="ACD905" s="119"/>
      <c r="ACE905" s="119"/>
      <c r="ACF905" s="119"/>
      <c r="ACG905" s="119"/>
      <c r="ACH905" s="119"/>
      <c r="ACI905" s="119"/>
      <c r="ACJ905" s="119"/>
      <c r="ACK905" s="119"/>
      <c r="ACL905" s="119"/>
      <c r="ACM905" s="119"/>
      <c r="ACN905" s="119"/>
      <c r="ACO905" s="119"/>
      <c r="ACP905" s="119"/>
      <c r="ACQ905" s="119"/>
      <c r="ACR905" s="119"/>
      <c r="ACS905" s="119"/>
      <c r="ACT905" s="119"/>
      <c r="ACU905" s="119"/>
      <c r="ACV905" s="119"/>
      <c r="ACW905" s="119"/>
      <c r="ACX905" s="119"/>
      <c r="ACY905" s="119"/>
      <c r="ACZ905" s="119"/>
      <c r="ADA905" s="119"/>
      <c r="ADB905" s="119"/>
      <c r="ADC905" s="119"/>
      <c r="ADD905" s="119"/>
      <c r="ADE905" s="119"/>
      <c r="ADF905" s="119"/>
      <c r="ADG905" s="119"/>
      <c r="ADH905" s="119"/>
      <c r="ADI905" s="119"/>
      <c r="ADJ905" s="119"/>
      <c r="ADK905" s="119"/>
      <c r="ADL905" s="119"/>
      <c r="ADM905" s="119"/>
      <c r="ADN905" s="119"/>
      <c r="ADO905" s="119"/>
      <c r="ADP905" s="119"/>
      <c r="ADQ905" s="119"/>
      <c r="ADR905" s="119"/>
      <c r="ADS905" s="119"/>
      <c r="ADT905" s="119"/>
      <c r="ADU905" s="119"/>
      <c r="ADV905" s="119"/>
      <c r="ADW905" s="119"/>
      <c r="ADX905" s="119"/>
      <c r="ADY905" s="119"/>
      <c r="ADZ905" s="119"/>
      <c r="AEA905" s="119"/>
      <c r="AEB905" s="119"/>
      <c r="AEC905" s="119"/>
      <c r="AED905" s="119"/>
      <c r="AEE905" s="119"/>
      <c r="AEF905" s="119"/>
      <c r="AEG905" s="119"/>
      <c r="AEH905" s="119"/>
      <c r="AEI905" s="119"/>
      <c r="AEJ905" s="119"/>
      <c r="AEK905" s="119"/>
      <c r="AEL905" s="119"/>
      <c r="AEM905" s="119"/>
      <c r="AEN905" s="119"/>
      <c r="AEO905" s="119"/>
      <c r="AEP905" s="119"/>
      <c r="AEQ905" s="119"/>
      <c r="AER905" s="119"/>
      <c r="AES905" s="119"/>
      <c r="AET905" s="119"/>
      <c r="AEU905" s="119"/>
      <c r="AEV905" s="119"/>
      <c r="AEW905" s="119"/>
      <c r="AEX905" s="119"/>
      <c r="AEY905" s="119"/>
      <c r="AEZ905" s="119"/>
      <c r="AFA905" s="119"/>
      <c r="AFB905" s="119"/>
      <c r="AFC905" s="119"/>
      <c r="AFD905" s="119"/>
      <c r="AFE905" s="119"/>
      <c r="AFF905" s="119"/>
      <c r="AFG905" s="119"/>
      <c r="AFH905" s="119"/>
      <c r="AFI905" s="119"/>
      <c r="AFJ905" s="119"/>
      <c r="AFK905" s="119"/>
      <c r="AFL905" s="119"/>
      <c r="AFM905" s="119"/>
      <c r="AFN905" s="119"/>
      <c r="AFO905" s="119"/>
      <c r="AFP905" s="119"/>
      <c r="AFQ905" s="119"/>
      <c r="AFR905" s="119"/>
      <c r="AFS905" s="119"/>
      <c r="AFT905" s="119"/>
      <c r="AFU905" s="119"/>
      <c r="AFV905" s="119"/>
      <c r="AFW905" s="119"/>
      <c r="AFX905" s="119"/>
      <c r="AFY905" s="119"/>
      <c r="AFZ905" s="119"/>
      <c r="AGA905" s="119"/>
      <c r="AGB905" s="119"/>
      <c r="AGC905" s="119"/>
      <c r="AGD905" s="119"/>
      <c r="AGE905" s="119"/>
      <c r="AGF905" s="119"/>
      <c r="AGG905" s="119"/>
      <c r="AGH905" s="119"/>
      <c r="AGI905" s="119"/>
      <c r="AGJ905" s="119"/>
      <c r="AGK905" s="119"/>
      <c r="AGL905" s="119"/>
      <c r="AGM905" s="119"/>
      <c r="AGN905" s="119"/>
      <c r="AGO905" s="119"/>
      <c r="AGP905" s="119"/>
      <c r="AGQ905" s="119"/>
      <c r="AGR905" s="119"/>
      <c r="AGS905" s="119"/>
      <c r="AGT905" s="119"/>
      <c r="AGU905" s="119"/>
      <c r="AGV905" s="119"/>
      <c r="AGW905" s="119"/>
      <c r="AGX905" s="119"/>
      <c r="AGY905" s="119"/>
      <c r="AGZ905" s="119"/>
      <c r="AHA905" s="119"/>
      <c r="AHB905" s="119"/>
      <c r="AHC905" s="119"/>
      <c r="AHD905" s="119"/>
      <c r="AHE905" s="119"/>
      <c r="AHF905" s="119"/>
      <c r="AHG905" s="119"/>
      <c r="AHH905" s="119"/>
      <c r="AHI905" s="119"/>
      <c r="AHJ905" s="119"/>
      <c r="AHK905" s="119"/>
      <c r="AHL905" s="119"/>
      <c r="AHM905" s="119"/>
      <c r="AHN905" s="119"/>
      <c r="AHO905" s="119"/>
      <c r="AHP905" s="119"/>
      <c r="AHQ905" s="119"/>
      <c r="AHR905" s="119"/>
      <c r="AHS905" s="119"/>
      <c r="AHT905" s="119"/>
      <c r="AHU905" s="119"/>
      <c r="AHV905" s="119"/>
      <c r="AHW905" s="119"/>
      <c r="AHX905" s="119"/>
      <c r="AHY905" s="119"/>
      <c r="AHZ905" s="119"/>
      <c r="AIA905" s="119"/>
      <c r="AIB905" s="119"/>
      <c r="AIC905" s="119"/>
      <c r="AID905" s="119"/>
      <c r="AIE905" s="119"/>
      <c r="AIF905" s="119"/>
      <c r="AIG905" s="119"/>
      <c r="AIH905" s="119"/>
      <c r="AII905" s="119"/>
      <c r="AIJ905" s="119"/>
      <c r="AIK905" s="119"/>
      <c r="AIL905" s="119"/>
      <c r="AIM905" s="119"/>
      <c r="AIN905" s="119"/>
      <c r="AIO905" s="119"/>
      <c r="AIP905" s="119"/>
      <c r="AIQ905" s="119"/>
      <c r="AIR905" s="119"/>
      <c r="AIS905" s="119"/>
      <c r="AIT905" s="119"/>
      <c r="AIU905" s="119"/>
      <c r="AIV905" s="119"/>
      <c r="AIW905" s="119"/>
      <c r="AIX905" s="119"/>
      <c r="AIY905" s="119"/>
      <c r="AIZ905" s="119"/>
      <c r="AJA905" s="119"/>
      <c r="AJB905" s="119"/>
      <c r="AJC905" s="119"/>
      <c r="AJD905" s="119"/>
      <c r="AJE905" s="119"/>
      <c r="AJF905" s="119"/>
      <c r="AJG905" s="119"/>
      <c r="AJH905" s="119"/>
      <c r="AJI905" s="119"/>
      <c r="AJJ905" s="119"/>
      <c r="AJK905" s="119"/>
      <c r="AJL905" s="119"/>
      <c r="AJM905" s="119"/>
      <c r="AJN905" s="119"/>
      <c r="AJO905" s="119"/>
      <c r="AJP905" s="119"/>
      <c r="AJQ905" s="119"/>
      <c r="AJR905" s="119"/>
      <c r="AJS905" s="119"/>
      <c r="AJT905" s="119"/>
      <c r="AJU905" s="119"/>
      <c r="AJV905" s="119"/>
      <c r="AJW905" s="119"/>
      <c r="AJX905" s="119"/>
      <c r="AJY905" s="119"/>
      <c r="AJZ905" s="119"/>
      <c r="AKA905" s="119"/>
      <c r="AKB905" s="119"/>
      <c r="AKC905" s="119"/>
      <c r="AKD905" s="119"/>
      <c r="AKE905" s="119"/>
      <c r="AKF905" s="119"/>
      <c r="AKG905" s="119"/>
      <c r="AKH905" s="119"/>
      <c r="AKI905" s="119"/>
      <c r="AKJ905" s="119"/>
      <c r="AKK905" s="119"/>
      <c r="AKL905" s="119"/>
      <c r="AKM905" s="119"/>
      <c r="AKN905" s="119"/>
      <c r="AKO905" s="119"/>
      <c r="AKP905" s="119"/>
      <c r="AKQ905" s="119"/>
      <c r="AKR905" s="119"/>
      <c r="AKS905" s="119"/>
      <c r="AKT905" s="119"/>
      <c r="AKU905" s="119"/>
      <c r="AKV905" s="119"/>
      <c r="AKW905" s="119"/>
      <c r="AKX905" s="119"/>
      <c r="AKY905" s="119"/>
      <c r="AKZ905" s="119"/>
      <c r="ALA905" s="119"/>
      <c r="ALB905" s="119"/>
      <c r="ALC905" s="119"/>
      <c r="ALD905" s="119"/>
      <c r="ALE905" s="119"/>
      <c r="ALF905" s="119"/>
      <c r="ALG905" s="119"/>
      <c r="ALH905" s="119"/>
      <c r="ALI905" s="119"/>
      <c r="ALJ905" s="119"/>
      <c r="ALK905" s="119"/>
      <c r="ALL905" s="119"/>
      <c r="ALM905" s="119"/>
      <c r="ALN905" s="119"/>
      <c r="ALO905" s="119"/>
      <c r="ALP905" s="119"/>
      <c r="ALQ905" s="119"/>
      <c r="ALR905" s="119"/>
      <c r="ALS905" s="119"/>
      <c r="ALT905" s="119"/>
      <c r="ALU905" s="119"/>
      <c r="ALV905" s="119"/>
      <c r="ALW905" s="119"/>
      <c r="ALX905" s="119"/>
      <c r="ALY905" s="119"/>
      <c r="ALZ905" s="119"/>
      <c r="AMA905" s="119"/>
      <c r="AMB905" s="119"/>
      <c r="AMC905" s="119"/>
      <c r="AMD905" s="119"/>
      <c r="AME905" s="119"/>
      <c r="AMF905" s="119"/>
      <c r="AMG905" s="119"/>
      <c r="AMH905" s="119"/>
      <c r="AMI905" s="119"/>
      <c r="AMJ905" s="119"/>
    </row>
    <row r="906" spans="1:1024">
      <c r="A906" s="118"/>
      <c r="B906" s="118"/>
      <c r="C906" s="49">
        <f t="shared" ref="C906:C969" si="71">IF(F906=F905,C905,IF(F906=(F905+10),C905,(C905+10)))</f>
        <v>1780</v>
      </c>
      <c r="D906" s="38" t="s">
        <v>372</v>
      </c>
      <c r="E906" s="51">
        <f t="shared" si="70"/>
        <v>20</v>
      </c>
      <c r="F906" s="39">
        <f t="shared" si="68"/>
        <v>62649</v>
      </c>
      <c r="G906" s="39" t="str">
        <f t="shared" si="69"/>
        <v>20171129</v>
      </c>
      <c r="H906" s="39">
        <v>0</v>
      </c>
      <c r="L906" s="79" t="s">
        <v>21</v>
      </c>
      <c r="M906" s="39">
        <v>2017</v>
      </c>
      <c r="N906" s="39">
        <v>11</v>
      </c>
      <c r="O906" s="39">
        <v>29</v>
      </c>
      <c r="P906" s="39">
        <v>17</v>
      </c>
      <c r="Q906" s="39">
        <v>24</v>
      </c>
      <c r="R906" s="39">
        <v>9</v>
      </c>
      <c r="S906" s="39">
        <v>445</v>
      </c>
      <c r="T906" s="39">
        <v>2</v>
      </c>
      <c r="U906" s="39" t="s">
        <v>1</v>
      </c>
      <c r="V906" s="39" t="s">
        <v>2</v>
      </c>
      <c r="WK906" s="119"/>
      <c r="WL906" s="119"/>
      <c r="WM906" s="119"/>
      <c r="WN906" s="119"/>
      <c r="WO906" s="119"/>
      <c r="WP906" s="119"/>
      <c r="WQ906" s="119"/>
      <c r="WR906" s="119"/>
      <c r="WS906" s="119"/>
      <c r="WT906" s="119"/>
      <c r="WU906" s="119"/>
      <c r="WV906" s="119"/>
      <c r="WW906" s="119"/>
      <c r="WX906" s="119"/>
      <c r="WY906" s="119"/>
      <c r="WZ906" s="119"/>
      <c r="XA906" s="119"/>
      <c r="XB906" s="119"/>
      <c r="XC906" s="119"/>
      <c r="XD906" s="119"/>
      <c r="XE906" s="119"/>
      <c r="XF906" s="119"/>
      <c r="XG906" s="119"/>
      <c r="XH906" s="119"/>
      <c r="XI906" s="119"/>
      <c r="XJ906" s="119"/>
      <c r="XK906" s="119"/>
      <c r="XL906" s="119"/>
      <c r="XM906" s="119"/>
      <c r="XN906" s="119"/>
      <c r="XO906" s="119"/>
      <c r="XP906" s="119"/>
      <c r="XQ906" s="119"/>
      <c r="XR906" s="119"/>
      <c r="XS906" s="119"/>
      <c r="XT906" s="119"/>
      <c r="XU906" s="119"/>
      <c r="XV906" s="119"/>
      <c r="XW906" s="119"/>
      <c r="XX906" s="119"/>
      <c r="XY906" s="119"/>
      <c r="XZ906" s="119"/>
      <c r="YA906" s="119"/>
      <c r="YB906" s="119"/>
      <c r="YC906" s="119"/>
      <c r="YD906" s="119"/>
      <c r="YE906" s="119"/>
      <c r="YF906" s="119"/>
      <c r="YG906" s="119"/>
      <c r="YH906" s="119"/>
      <c r="YI906" s="119"/>
      <c r="YJ906" s="119"/>
      <c r="YK906" s="119"/>
      <c r="YL906" s="119"/>
      <c r="YM906" s="119"/>
      <c r="YN906" s="119"/>
      <c r="YO906" s="119"/>
      <c r="YP906" s="119"/>
      <c r="YQ906" s="119"/>
      <c r="YR906" s="119"/>
      <c r="YS906" s="119"/>
      <c r="YT906" s="119"/>
      <c r="YU906" s="119"/>
      <c r="YV906" s="119"/>
      <c r="YW906" s="119"/>
      <c r="YX906" s="119"/>
      <c r="YY906" s="119"/>
      <c r="YZ906" s="119"/>
      <c r="ZA906" s="119"/>
      <c r="ZB906" s="119"/>
      <c r="ZC906" s="119"/>
      <c r="ZD906" s="119"/>
      <c r="ZE906" s="119"/>
      <c r="ZF906" s="119"/>
      <c r="ZG906" s="119"/>
      <c r="ZH906" s="119"/>
      <c r="ZI906" s="119"/>
      <c r="ZJ906" s="119"/>
      <c r="ZK906" s="119"/>
      <c r="ZL906" s="119"/>
      <c r="ZM906" s="119"/>
      <c r="ZN906" s="119"/>
      <c r="ZO906" s="119"/>
      <c r="ZP906" s="119"/>
      <c r="ZQ906" s="119"/>
      <c r="ZR906" s="119"/>
      <c r="ZS906" s="119"/>
      <c r="ZT906" s="119"/>
      <c r="ZU906" s="119"/>
      <c r="ZV906" s="119"/>
      <c r="ZW906" s="119"/>
      <c r="ZX906" s="119"/>
      <c r="ZY906" s="119"/>
      <c r="ZZ906" s="119"/>
      <c r="AAA906" s="119"/>
      <c r="AAB906" s="119"/>
      <c r="AAC906" s="119"/>
      <c r="AAD906" s="119"/>
      <c r="AAE906" s="119"/>
      <c r="AAF906" s="119"/>
      <c r="AAG906" s="119"/>
      <c r="AAH906" s="119"/>
      <c r="AAI906" s="119"/>
      <c r="AAJ906" s="119"/>
      <c r="AAK906" s="119"/>
      <c r="AAL906" s="119"/>
      <c r="AAM906" s="119"/>
      <c r="AAN906" s="119"/>
      <c r="AAO906" s="119"/>
      <c r="AAP906" s="119"/>
      <c r="AAQ906" s="119"/>
      <c r="AAR906" s="119"/>
      <c r="AAS906" s="119"/>
      <c r="AAT906" s="119"/>
      <c r="AAU906" s="119"/>
      <c r="AAV906" s="119"/>
      <c r="AAW906" s="119"/>
      <c r="AAX906" s="119"/>
      <c r="AAY906" s="119"/>
      <c r="AAZ906" s="119"/>
      <c r="ABA906" s="119"/>
      <c r="ABB906" s="119"/>
      <c r="ABC906" s="119"/>
      <c r="ABD906" s="119"/>
      <c r="ABE906" s="119"/>
      <c r="ABF906" s="119"/>
      <c r="ABG906" s="119"/>
      <c r="ABH906" s="119"/>
      <c r="ABI906" s="119"/>
      <c r="ABJ906" s="119"/>
      <c r="ABK906" s="119"/>
      <c r="ABL906" s="119"/>
      <c r="ABM906" s="119"/>
      <c r="ABN906" s="119"/>
      <c r="ABO906" s="119"/>
      <c r="ABP906" s="119"/>
      <c r="ABQ906" s="119"/>
      <c r="ABR906" s="119"/>
      <c r="ABS906" s="119"/>
      <c r="ABT906" s="119"/>
      <c r="ABU906" s="119"/>
      <c r="ABV906" s="119"/>
      <c r="ABW906" s="119"/>
      <c r="ABX906" s="119"/>
      <c r="ABY906" s="119"/>
      <c r="ABZ906" s="119"/>
      <c r="ACA906" s="119"/>
      <c r="ACB906" s="119"/>
      <c r="ACC906" s="119"/>
      <c r="ACD906" s="119"/>
      <c r="ACE906" s="119"/>
      <c r="ACF906" s="119"/>
      <c r="ACG906" s="119"/>
      <c r="ACH906" s="119"/>
      <c r="ACI906" s="119"/>
      <c r="ACJ906" s="119"/>
      <c r="ACK906" s="119"/>
      <c r="ACL906" s="119"/>
      <c r="ACM906" s="119"/>
      <c r="ACN906" s="119"/>
      <c r="ACO906" s="119"/>
      <c r="ACP906" s="119"/>
      <c r="ACQ906" s="119"/>
      <c r="ACR906" s="119"/>
      <c r="ACS906" s="119"/>
      <c r="ACT906" s="119"/>
      <c r="ACU906" s="119"/>
      <c r="ACV906" s="119"/>
      <c r="ACW906" s="119"/>
      <c r="ACX906" s="119"/>
      <c r="ACY906" s="119"/>
      <c r="ACZ906" s="119"/>
      <c r="ADA906" s="119"/>
      <c r="ADB906" s="119"/>
      <c r="ADC906" s="119"/>
      <c r="ADD906" s="119"/>
      <c r="ADE906" s="119"/>
      <c r="ADF906" s="119"/>
      <c r="ADG906" s="119"/>
      <c r="ADH906" s="119"/>
      <c r="ADI906" s="119"/>
      <c r="ADJ906" s="119"/>
      <c r="ADK906" s="119"/>
      <c r="ADL906" s="119"/>
      <c r="ADM906" s="119"/>
      <c r="ADN906" s="119"/>
      <c r="ADO906" s="119"/>
      <c r="ADP906" s="119"/>
      <c r="ADQ906" s="119"/>
      <c r="ADR906" s="119"/>
      <c r="ADS906" s="119"/>
      <c r="ADT906" s="119"/>
      <c r="ADU906" s="119"/>
      <c r="ADV906" s="119"/>
      <c r="ADW906" s="119"/>
      <c r="ADX906" s="119"/>
      <c r="ADY906" s="119"/>
      <c r="ADZ906" s="119"/>
      <c r="AEA906" s="119"/>
      <c r="AEB906" s="119"/>
      <c r="AEC906" s="119"/>
      <c r="AED906" s="119"/>
      <c r="AEE906" s="119"/>
      <c r="AEF906" s="119"/>
      <c r="AEG906" s="119"/>
      <c r="AEH906" s="119"/>
      <c r="AEI906" s="119"/>
      <c r="AEJ906" s="119"/>
      <c r="AEK906" s="119"/>
      <c r="AEL906" s="119"/>
      <c r="AEM906" s="119"/>
      <c r="AEN906" s="119"/>
      <c r="AEO906" s="119"/>
      <c r="AEP906" s="119"/>
      <c r="AEQ906" s="119"/>
      <c r="AER906" s="119"/>
      <c r="AES906" s="119"/>
      <c r="AET906" s="119"/>
      <c r="AEU906" s="119"/>
      <c r="AEV906" s="119"/>
      <c r="AEW906" s="119"/>
      <c r="AEX906" s="119"/>
      <c r="AEY906" s="119"/>
      <c r="AEZ906" s="119"/>
      <c r="AFA906" s="119"/>
      <c r="AFB906" s="119"/>
      <c r="AFC906" s="119"/>
      <c r="AFD906" s="119"/>
      <c r="AFE906" s="119"/>
      <c r="AFF906" s="119"/>
      <c r="AFG906" s="119"/>
      <c r="AFH906" s="119"/>
      <c r="AFI906" s="119"/>
      <c r="AFJ906" s="119"/>
      <c r="AFK906" s="119"/>
      <c r="AFL906" s="119"/>
      <c r="AFM906" s="119"/>
      <c r="AFN906" s="119"/>
      <c r="AFO906" s="119"/>
      <c r="AFP906" s="119"/>
      <c r="AFQ906" s="119"/>
      <c r="AFR906" s="119"/>
      <c r="AFS906" s="119"/>
      <c r="AFT906" s="119"/>
      <c r="AFU906" s="119"/>
      <c r="AFV906" s="119"/>
      <c r="AFW906" s="119"/>
      <c r="AFX906" s="119"/>
      <c r="AFY906" s="119"/>
      <c r="AFZ906" s="119"/>
      <c r="AGA906" s="119"/>
      <c r="AGB906" s="119"/>
      <c r="AGC906" s="119"/>
      <c r="AGD906" s="119"/>
      <c r="AGE906" s="119"/>
      <c r="AGF906" s="119"/>
      <c r="AGG906" s="119"/>
      <c r="AGH906" s="119"/>
      <c r="AGI906" s="119"/>
      <c r="AGJ906" s="119"/>
      <c r="AGK906" s="119"/>
      <c r="AGL906" s="119"/>
      <c r="AGM906" s="119"/>
      <c r="AGN906" s="119"/>
      <c r="AGO906" s="119"/>
      <c r="AGP906" s="119"/>
      <c r="AGQ906" s="119"/>
      <c r="AGR906" s="119"/>
      <c r="AGS906" s="119"/>
      <c r="AGT906" s="119"/>
      <c r="AGU906" s="119"/>
      <c r="AGV906" s="119"/>
      <c r="AGW906" s="119"/>
      <c r="AGX906" s="119"/>
      <c r="AGY906" s="119"/>
      <c r="AGZ906" s="119"/>
      <c r="AHA906" s="119"/>
      <c r="AHB906" s="119"/>
      <c r="AHC906" s="119"/>
      <c r="AHD906" s="119"/>
      <c r="AHE906" s="119"/>
      <c r="AHF906" s="119"/>
      <c r="AHG906" s="119"/>
      <c r="AHH906" s="119"/>
      <c r="AHI906" s="119"/>
      <c r="AHJ906" s="119"/>
      <c r="AHK906" s="119"/>
      <c r="AHL906" s="119"/>
      <c r="AHM906" s="119"/>
      <c r="AHN906" s="119"/>
      <c r="AHO906" s="119"/>
      <c r="AHP906" s="119"/>
      <c r="AHQ906" s="119"/>
      <c r="AHR906" s="119"/>
      <c r="AHS906" s="119"/>
      <c r="AHT906" s="119"/>
      <c r="AHU906" s="119"/>
      <c r="AHV906" s="119"/>
      <c r="AHW906" s="119"/>
      <c r="AHX906" s="119"/>
      <c r="AHY906" s="119"/>
      <c r="AHZ906" s="119"/>
      <c r="AIA906" s="119"/>
      <c r="AIB906" s="119"/>
      <c r="AIC906" s="119"/>
      <c r="AID906" s="119"/>
      <c r="AIE906" s="119"/>
      <c r="AIF906" s="119"/>
      <c r="AIG906" s="119"/>
      <c r="AIH906" s="119"/>
      <c r="AII906" s="119"/>
      <c r="AIJ906" s="119"/>
      <c r="AIK906" s="119"/>
      <c r="AIL906" s="119"/>
      <c r="AIM906" s="119"/>
      <c r="AIN906" s="119"/>
      <c r="AIO906" s="119"/>
      <c r="AIP906" s="119"/>
      <c r="AIQ906" s="119"/>
      <c r="AIR906" s="119"/>
      <c r="AIS906" s="119"/>
      <c r="AIT906" s="119"/>
      <c r="AIU906" s="119"/>
      <c r="AIV906" s="119"/>
      <c r="AIW906" s="119"/>
      <c r="AIX906" s="119"/>
      <c r="AIY906" s="119"/>
      <c r="AIZ906" s="119"/>
      <c r="AJA906" s="119"/>
      <c r="AJB906" s="119"/>
      <c r="AJC906" s="119"/>
      <c r="AJD906" s="119"/>
      <c r="AJE906" s="119"/>
      <c r="AJF906" s="119"/>
      <c r="AJG906" s="119"/>
      <c r="AJH906" s="119"/>
      <c r="AJI906" s="119"/>
      <c r="AJJ906" s="119"/>
      <c r="AJK906" s="119"/>
      <c r="AJL906" s="119"/>
      <c r="AJM906" s="119"/>
      <c r="AJN906" s="119"/>
      <c r="AJO906" s="119"/>
      <c r="AJP906" s="119"/>
      <c r="AJQ906" s="119"/>
      <c r="AJR906" s="119"/>
      <c r="AJS906" s="119"/>
      <c r="AJT906" s="119"/>
      <c r="AJU906" s="119"/>
      <c r="AJV906" s="119"/>
      <c r="AJW906" s="119"/>
      <c r="AJX906" s="119"/>
      <c r="AJY906" s="119"/>
      <c r="AJZ906" s="119"/>
      <c r="AKA906" s="119"/>
      <c r="AKB906" s="119"/>
      <c r="AKC906" s="119"/>
      <c r="AKD906" s="119"/>
      <c r="AKE906" s="119"/>
      <c r="AKF906" s="119"/>
      <c r="AKG906" s="119"/>
      <c r="AKH906" s="119"/>
      <c r="AKI906" s="119"/>
      <c r="AKJ906" s="119"/>
      <c r="AKK906" s="119"/>
      <c r="AKL906" s="119"/>
      <c r="AKM906" s="119"/>
      <c r="AKN906" s="119"/>
      <c r="AKO906" s="119"/>
      <c r="AKP906" s="119"/>
      <c r="AKQ906" s="119"/>
      <c r="AKR906" s="119"/>
      <c r="AKS906" s="119"/>
      <c r="AKT906" s="119"/>
      <c r="AKU906" s="119"/>
      <c r="AKV906" s="119"/>
      <c r="AKW906" s="119"/>
      <c r="AKX906" s="119"/>
      <c r="AKY906" s="119"/>
      <c r="AKZ906" s="119"/>
      <c r="ALA906" s="119"/>
      <c r="ALB906" s="119"/>
      <c r="ALC906" s="119"/>
      <c r="ALD906" s="119"/>
      <c r="ALE906" s="119"/>
      <c r="ALF906" s="119"/>
      <c r="ALG906" s="119"/>
      <c r="ALH906" s="119"/>
      <c r="ALI906" s="119"/>
      <c r="ALJ906" s="119"/>
      <c r="ALK906" s="119"/>
      <c r="ALL906" s="119"/>
      <c r="ALM906" s="119"/>
      <c r="ALN906" s="119"/>
      <c r="ALO906" s="119"/>
      <c r="ALP906" s="119"/>
      <c r="ALQ906" s="119"/>
      <c r="ALR906" s="119"/>
      <c r="ALS906" s="119"/>
      <c r="ALT906" s="119"/>
      <c r="ALU906" s="119"/>
      <c r="ALV906" s="119"/>
      <c r="ALW906" s="119"/>
      <c r="ALX906" s="119"/>
      <c r="ALY906" s="119"/>
      <c r="ALZ906" s="119"/>
      <c r="AMA906" s="119"/>
      <c r="AMB906" s="119"/>
      <c r="AMC906" s="119"/>
      <c r="AMD906" s="119"/>
      <c r="AME906" s="119"/>
      <c r="AMF906" s="119"/>
      <c r="AMG906" s="119"/>
      <c r="AMH906" s="119"/>
      <c r="AMI906" s="119"/>
      <c r="AMJ906" s="119"/>
    </row>
    <row r="907" spans="1:1024">
      <c r="A907" s="118"/>
      <c r="B907" s="118"/>
      <c r="C907" s="49">
        <f t="shared" si="71"/>
        <v>1780</v>
      </c>
      <c r="D907" s="38" t="s">
        <v>372</v>
      </c>
      <c r="E907" s="51">
        <f t="shared" si="70"/>
        <v>20</v>
      </c>
      <c r="F907" s="39">
        <f t="shared" si="68"/>
        <v>62649</v>
      </c>
      <c r="G907" s="39" t="str">
        <f t="shared" si="69"/>
        <v>20171129</v>
      </c>
      <c r="H907" s="39">
        <v>0</v>
      </c>
      <c r="L907" s="79" t="s">
        <v>21</v>
      </c>
      <c r="M907" s="39">
        <v>2017</v>
      </c>
      <c r="N907" s="39">
        <v>11</v>
      </c>
      <c r="O907" s="39">
        <v>29</v>
      </c>
      <c r="P907" s="39">
        <v>17</v>
      </c>
      <c r="Q907" s="39">
        <v>24</v>
      </c>
      <c r="R907" s="39">
        <v>9</v>
      </c>
      <c r="S907" s="39">
        <v>466</v>
      </c>
      <c r="T907" s="39">
        <v>1</v>
      </c>
      <c r="U907" s="39" t="s">
        <v>1</v>
      </c>
      <c r="V907" s="39" t="s">
        <v>2</v>
      </c>
      <c r="WK907" s="119"/>
      <c r="WL907" s="119"/>
      <c r="WM907" s="119"/>
      <c r="WN907" s="119"/>
      <c r="WO907" s="119"/>
      <c r="WP907" s="119"/>
      <c r="WQ907" s="119"/>
      <c r="WR907" s="119"/>
      <c r="WS907" s="119"/>
      <c r="WT907" s="119"/>
      <c r="WU907" s="119"/>
      <c r="WV907" s="119"/>
      <c r="WW907" s="119"/>
      <c r="WX907" s="119"/>
      <c r="WY907" s="119"/>
      <c r="WZ907" s="119"/>
      <c r="XA907" s="119"/>
      <c r="XB907" s="119"/>
      <c r="XC907" s="119"/>
      <c r="XD907" s="119"/>
      <c r="XE907" s="119"/>
      <c r="XF907" s="119"/>
      <c r="XG907" s="119"/>
      <c r="XH907" s="119"/>
      <c r="XI907" s="119"/>
      <c r="XJ907" s="119"/>
      <c r="XK907" s="119"/>
      <c r="XL907" s="119"/>
      <c r="XM907" s="119"/>
      <c r="XN907" s="119"/>
      <c r="XO907" s="119"/>
      <c r="XP907" s="119"/>
      <c r="XQ907" s="119"/>
      <c r="XR907" s="119"/>
      <c r="XS907" s="119"/>
      <c r="XT907" s="119"/>
      <c r="XU907" s="119"/>
      <c r="XV907" s="119"/>
      <c r="XW907" s="119"/>
      <c r="XX907" s="119"/>
      <c r="XY907" s="119"/>
      <c r="XZ907" s="119"/>
      <c r="YA907" s="119"/>
      <c r="YB907" s="119"/>
      <c r="YC907" s="119"/>
      <c r="YD907" s="119"/>
      <c r="YE907" s="119"/>
      <c r="YF907" s="119"/>
      <c r="YG907" s="119"/>
      <c r="YH907" s="119"/>
      <c r="YI907" s="119"/>
      <c r="YJ907" s="119"/>
      <c r="YK907" s="119"/>
      <c r="YL907" s="119"/>
      <c r="YM907" s="119"/>
      <c r="YN907" s="119"/>
      <c r="YO907" s="119"/>
      <c r="YP907" s="119"/>
      <c r="YQ907" s="119"/>
      <c r="YR907" s="119"/>
      <c r="YS907" s="119"/>
      <c r="YT907" s="119"/>
      <c r="YU907" s="119"/>
      <c r="YV907" s="119"/>
      <c r="YW907" s="119"/>
      <c r="YX907" s="119"/>
      <c r="YY907" s="119"/>
      <c r="YZ907" s="119"/>
      <c r="ZA907" s="119"/>
      <c r="ZB907" s="119"/>
      <c r="ZC907" s="119"/>
      <c r="ZD907" s="119"/>
      <c r="ZE907" s="119"/>
      <c r="ZF907" s="119"/>
      <c r="ZG907" s="119"/>
      <c r="ZH907" s="119"/>
      <c r="ZI907" s="119"/>
      <c r="ZJ907" s="119"/>
      <c r="ZK907" s="119"/>
      <c r="ZL907" s="119"/>
      <c r="ZM907" s="119"/>
      <c r="ZN907" s="119"/>
      <c r="ZO907" s="119"/>
      <c r="ZP907" s="119"/>
      <c r="ZQ907" s="119"/>
      <c r="ZR907" s="119"/>
      <c r="ZS907" s="119"/>
      <c r="ZT907" s="119"/>
      <c r="ZU907" s="119"/>
      <c r="ZV907" s="119"/>
      <c r="ZW907" s="119"/>
      <c r="ZX907" s="119"/>
      <c r="ZY907" s="119"/>
      <c r="ZZ907" s="119"/>
      <c r="AAA907" s="119"/>
      <c r="AAB907" s="119"/>
      <c r="AAC907" s="119"/>
      <c r="AAD907" s="119"/>
      <c r="AAE907" s="119"/>
      <c r="AAF907" s="119"/>
      <c r="AAG907" s="119"/>
      <c r="AAH907" s="119"/>
      <c r="AAI907" s="119"/>
      <c r="AAJ907" s="119"/>
      <c r="AAK907" s="119"/>
      <c r="AAL907" s="119"/>
      <c r="AAM907" s="119"/>
      <c r="AAN907" s="119"/>
      <c r="AAO907" s="119"/>
      <c r="AAP907" s="119"/>
      <c r="AAQ907" s="119"/>
      <c r="AAR907" s="119"/>
      <c r="AAS907" s="119"/>
      <c r="AAT907" s="119"/>
      <c r="AAU907" s="119"/>
      <c r="AAV907" s="119"/>
      <c r="AAW907" s="119"/>
      <c r="AAX907" s="119"/>
      <c r="AAY907" s="119"/>
      <c r="AAZ907" s="119"/>
      <c r="ABA907" s="119"/>
      <c r="ABB907" s="119"/>
      <c r="ABC907" s="119"/>
      <c r="ABD907" s="119"/>
      <c r="ABE907" s="119"/>
      <c r="ABF907" s="119"/>
      <c r="ABG907" s="119"/>
      <c r="ABH907" s="119"/>
      <c r="ABI907" s="119"/>
      <c r="ABJ907" s="119"/>
      <c r="ABK907" s="119"/>
      <c r="ABL907" s="119"/>
      <c r="ABM907" s="119"/>
      <c r="ABN907" s="119"/>
      <c r="ABO907" s="119"/>
      <c r="ABP907" s="119"/>
      <c r="ABQ907" s="119"/>
      <c r="ABR907" s="119"/>
      <c r="ABS907" s="119"/>
      <c r="ABT907" s="119"/>
      <c r="ABU907" s="119"/>
      <c r="ABV907" s="119"/>
      <c r="ABW907" s="119"/>
      <c r="ABX907" s="119"/>
      <c r="ABY907" s="119"/>
      <c r="ABZ907" s="119"/>
      <c r="ACA907" s="119"/>
      <c r="ACB907" s="119"/>
      <c r="ACC907" s="119"/>
      <c r="ACD907" s="119"/>
      <c r="ACE907" s="119"/>
      <c r="ACF907" s="119"/>
      <c r="ACG907" s="119"/>
      <c r="ACH907" s="119"/>
      <c r="ACI907" s="119"/>
      <c r="ACJ907" s="119"/>
      <c r="ACK907" s="119"/>
      <c r="ACL907" s="119"/>
      <c r="ACM907" s="119"/>
      <c r="ACN907" s="119"/>
      <c r="ACO907" s="119"/>
      <c r="ACP907" s="119"/>
      <c r="ACQ907" s="119"/>
      <c r="ACR907" s="119"/>
      <c r="ACS907" s="119"/>
      <c r="ACT907" s="119"/>
      <c r="ACU907" s="119"/>
      <c r="ACV907" s="119"/>
      <c r="ACW907" s="119"/>
      <c r="ACX907" s="119"/>
      <c r="ACY907" s="119"/>
      <c r="ACZ907" s="119"/>
      <c r="ADA907" s="119"/>
      <c r="ADB907" s="119"/>
      <c r="ADC907" s="119"/>
      <c r="ADD907" s="119"/>
      <c r="ADE907" s="119"/>
      <c r="ADF907" s="119"/>
      <c r="ADG907" s="119"/>
      <c r="ADH907" s="119"/>
      <c r="ADI907" s="119"/>
      <c r="ADJ907" s="119"/>
      <c r="ADK907" s="119"/>
      <c r="ADL907" s="119"/>
      <c r="ADM907" s="119"/>
      <c r="ADN907" s="119"/>
      <c r="ADO907" s="119"/>
      <c r="ADP907" s="119"/>
      <c r="ADQ907" s="119"/>
      <c r="ADR907" s="119"/>
      <c r="ADS907" s="119"/>
      <c r="ADT907" s="119"/>
      <c r="ADU907" s="119"/>
      <c r="ADV907" s="119"/>
      <c r="ADW907" s="119"/>
      <c r="ADX907" s="119"/>
      <c r="ADY907" s="119"/>
      <c r="ADZ907" s="119"/>
      <c r="AEA907" s="119"/>
      <c r="AEB907" s="119"/>
      <c r="AEC907" s="119"/>
      <c r="AED907" s="119"/>
      <c r="AEE907" s="119"/>
      <c r="AEF907" s="119"/>
      <c r="AEG907" s="119"/>
      <c r="AEH907" s="119"/>
      <c r="AEI907" s="119"/>
      <c r="AEJ907" s="119"/>
      <c r="AEK907" s="119"/>
      <c r="AEL907" s="119"/>
      <c r="AEM907" s="119"/>
      <c r="AEN907" s="119"/>
      <c r="AEO907" s="119"/>
      <c r="AEP907" s="119"/>
      <c r="AEQ907" s="119"/>
      <c r="AER907" s="119"/>
      <c r="AES907" s="119"/>
      <c r="AET907" s="119"/>
      <c r="AEU907" s="119"/>
      <c r="AEV907" s="119"/>
      <c r="AEW907" s="119"/>
      <c r="AEX907" s="119"/>
      <c r="AEY907" s="119"/>
      <c r="AEZ907" s="119"/>
      <c r="AFA907" s="119"/>
      <c r="AFB907" s="119"/>
      <c r="AFC907" s="119"/>
      <c r="AFD907" s="119"/>
      <c r="AFE907" s="119"/>
      <c r="AFF907" s="119"/>
      <c r="AFG907" s="119"/>
      <c r="AFH907" s="119"/>
      <c r="AFI907" s="119"/>
      <c r="AFJ907" s="119"/>
      <c r="AFK907" s="119"/>
      <c r="AFL907" s="119"/>
      <c r="AFM907" s="119"/>
      <c r="AFN907" s="119"/>
      <c r="AFO907" s="119"/>
      <c r="AFP907" s="119"/>
      <c r="AFQ907" s="119"/>
      <c r="AFR907" s="119"/>
      <c r="AFS907" s="119"/>
      <c r="AFT907" s="119"/>
      <c r="AFU907" s="119"/>
      <c r="AFV907" s="119"/>
      <c r="AFW907" s="119"/>
      <c r="AFX907" s="119"/>
      <c r="AFY907" s="119"/>
      <c r="AFZ907" s="119"/>
      <c r="AGA907" s="119"/>
      <c r="AGB907" s="119"/>
      <c r="AGC907" s="119"/>
      <c r="AGD907" s="119"/>
      <c r="AGE907" s="119"/>
      <c r="AGF907" s="119"/>
      <c r="AGG907" s="119"/>
      <c r="AGH907" s="119"/>
      <c r="AGI907" s="119"/>
      <c r="AGJ907" s="119"/>
      <c r="AGK907" s="119"/>
      <c r="AGL907" s="119"/>
      <c r="AGM907" s="119"/>
      <c r="AGN907" s="119"/>
      <c r="AGO907" s="119"/>
      <c r="AGP907" s="119"/>
      <c r="AGQ907" s="119"/>
      <c r="AGR907" s="119"/>
      <c r="AGS907" s="119"/>
      <c r="AGT907" s="119"/>
      <c r="AGU907" s="119"/>
      <c r="AGV907" s="119"/>
      <c r="AGW907" s="119"/>
      <c r="AGX907" s="119"/>
      <c r="AGY907" s="119"/>
      <c r="AGZ907" s="119"/>
      <c r="AHA907" s="119"/>
      <c r="AHB907" s="119"/>
      <c r="AHC907" s="119"/>
      <c r="AHD907" s="119"/>
      <c r="AHE907" s="119"/>
      <c r="AHF907" s="119"/>
      <c r="AHG907" s="119"/>
      <c r="AHH907" s="119"/>
      <c r="AHI907" s="119"/>
      <c r="AHJ907" s="119"/>
      <c r="AHK907" s="119"/>
      <c r="AHL907" s="119"/>
      <c r="AHM907" s="119"/>
      <c r="AHN907" s="119"/>
      <c r="AHO907" s="119"/>
      <c r="AHP907" s="119"/>
      <c r="AHQ907" s="119"/>
      <c r="AHR907" s="119"/>
      <c r="AHS907" s="119"/>
      <c r="AHT907" s="119"/>
      <c r="AHU907" s="119"/>
      <c r="AHV907" s="119"/>
      <c r="AHW907" s="119"/>
      <c r="AHX907" s="119"/>
      <c r="AHY907" s="119"/>
      <c r="AHZ907" s="119"/>
      <c r="AIA907" s="119"/>
      <c r="AIB907" s="119"/>
      <c r="AIC907" s="119"/>
      <c r="AID907" s="119"/>
      <c r="AIE907" s="119"/>
      <c r="AIF907" s="119"/>
      <c r="AIG907" s="119"/>
      <c r="AIH907" s="119"/>
      <c r="AII907" s="119"/>
      <c r="AIJ907" s="119"/>
      <c r="AIK907" s="119"/>
      <c r="AIL907" s="119"/>
      <c r="AIM907" s="119"/>
      <c r="AIN907" s="119"/>
      <c r="AIO907" s="119"/>
      <c r="AIP907" s="119"/>
      <c r="AIQ907" s="119"/>
      <c r="AIR907" s="119"/>
      <c r="AIS907" s="119"/>
      <c r="AIT907" s="119"/>
      <c r="AIU907" s="119"/>
      <c r="AIV907" s="119"/>
      <c r="AIW907" s="119"/>
      <c r="AIX907" s="119"/>
      <c r="AIY907" s="119"/>
      <c r="AIZ907" s="119"/>
      <c r="AJA907" s="119"/>
      <c r="AJB907" s="119"/>
      <c r="AJC907" s="119"/>
      <c r="AJD907" s="119"/>
      <c r="AJE907" s="119"/>
      <c r="AJF907" s="119"/>
      <c r="AJG907" s="119"/>
      <c r="AJH907" s="119"/>
      <c r="AJI907" s="119"/>
      <c r="AJJ907" s="119"/>
      <c r="AJK907" s="119"/>
      <c r="AJL907" s="119"/>
      <c r="AJM907" s="119"/>
      <c r="AJN907" s="119"/>
      <c r="AJO907" s="119"/>
      <c r="AJP907" s="119"/>
      <c r="AJQ907" s="119"/>
      <c r="AJR907" s="119"/>
      <c r="AJS907" s="119"/>
      <c r="AJT907" s="119"/>
      <c r="AJU907" s="119"/>
      <c r="AJV907" s="119"/>
      <c r="AJW907" s="119"/>
      <c r="AJX907" s="119"/>
      <c r="AJY907" s="119"/>
      <c r="AJZ907" s="119"/>
      <c r="AKA907" s="119"/>
      <c r="AKB907" s="119"/>
      <c r="AKC907" s="119"/>
      <c r="AKD907" s="119"/>
      <c r="AKE907" s="119"/>
      <c r="AKF907" s="119"/>
      <c r="AKG907" s="119"/>
      <c r="AKH907" s="119"/>
      <c r="AKI907" s="119"/>
      <c r="AKJ907" s="119"/>
      <c r="AKK907" s="119"/>
      <c r="AKL907" s="119"/>
      <c r="AKM907" s="119"/>
      <c r="AKN907" s="119"/>
      <c r="AKO907" s="119"/>
      <c r="AKP907" s="119"/>
      <c r="AKQ907" s="119"/>
      <c r="AKR907" s="119"/>
      <c r="AKS907" s="119"/>
      <c r="AKT907" s="119"/>
      <c r="AKU907" s="119"/>
      <c r="AKV907" s="119"/>
      <c r="AKW907" s="119"/>
      <c r="AKX907" s="119"/>
      <c r="AKY907" s="119"/>
      <c r="AKZ907" s="119"/>
      <c r="ALA907" s="119"/>
      <c r="ALB907" s="119"/>
      <c r="ALC907" s="119"/>
      <c r="ALD907" s="119"/>
      <c r="ALE907" s="119"/>
      <c r="ALF907" s="119"/>
      <c r="ALG907" s="119"/>
      <c r="ALH907" s="119"/>
      <c r="ALI907" s="119"/>
      <c r="ALJ907" s="119"/>
      <c r="ALK907" s="119"/>
      <c r="ALL907" s="119"/>
      <c r="ALM907" s="119"/>
      <c r="ALN907" s="119"/>
      <c r="ALO907" s="119"/>
      <c r="ALP907" s="119"/>
      <c r="ALQ907" s="119"/>
      <c r="ALR907" s="119"/>
      <c r="ALS907" s="119"/>
      <c r="ALT907" s="119"/>
      <c r="ALU907" s="119"/>
      <c r="ALV907" s="119"/>
      <c r="ALW907" s="119"/>
      <c r="ALX907" s="119"/>
      <c r="ALY907" s="119"/>
      <c r="ALZ907" s="119"/>
      <c r="AMA907" s="119"/>
      <c r="AMB907" s="119"/>
      <c r="AMC907" s="119"/>
      <c r="AMD907" s="119"/>
      <c r="AME907" s="119"/>
      <c r="AMF907" s="119"/>
      <c r="AMG907" s="119"/>
      <c r="AMH907" s="119"/>
      <c r="AMI907" s="119"/>
      <c r="AMJ907" s="119"/>
    </row>
    <row r="908" spans="1:1024">
      <c r="A908" s="118"/>
      <c r="B908" s="118"/>
      <c r="C908" s="49">
        <f t="shared" si="71"/>
        <v>1780</v>
      </c>
      <c r="D908" s="38" t="s">
        <v>372</v>
      </c>
      <c r="E908" s="51">
        <f t="shared" si="70"/>
        <v>20</v>
      </c>
      <c r="F908" s="39">
        <f t="shared" si="68"/>
        <v>62649</v>
      </c>
      <c r="G908" s="39" t="str">
        <f t="shared" si="69"/>
        <v>20171129</v>
      </c>
      <c r="H908" s="39">
        <v>0</v>
      </c>
      <c r="L908" s="79" t="s">
        <v>21</v>
      </c>
      <c r="M908" s="39">
        <v>2017</v>
      </c>
      <c r="N908" s="39">
        <v>11</v>
      </c>
      <c r="O908" s="39">
        <v>29</v>
      </c>
      <c r="P908" s="39">
        <v>17</v>
      </c>
      <c r="Q908" s="39">
        <v>24</v>
      </c>
      <c r="R908" s="39">
        <v>9</v>
      </c>
      <c r="S908" s="39">
        <v>486</v>
      </c>
      <c r="T908" s="39">
        <v>1</v>
      </c>
      <c r="U908" s="39" t="s">
        <v>1</v>
      </c>
      <c r="V908" s="39" t="s">
        <v>2</v>
      </c>
      <c r="WK908" s="119"/>
      <c r="WL908" s="119"/>
      <c r="WM908" s="119"/>
      <c r="WN908" s="119"/>
      <c r="WO908" s="119"/>
      <c r="WP908" s="119"/>
      <c r="WQ908" s="119"/>
      <c r="WR908" s="119"/>
      <c r="WS908" s="119"/>
      <c r="WT908" s="119"/>
      <c r="WU908" s="119"/>
      <c r="WV908" s="119"/>
      <c r="WW908" s="119"/>
      <c r="WX908" s="119"/>
      <c r="WY908" s="119"/>
      <c r="WZ908" s="119"/>
      <c r="XA908" s="119"/>
      <c r="XB908" s="119"/>
      <c r="XC908" s="119"/>
      <c r="XD908" s="119"/>
      <c r="XE908" s="119"/>
      <c r="XF908" s="119"/>
      <c r="XG908" s="119"/>
      <c r="XH908" s="119"/>
      <c r="XI908" s="119"/>
      <c r="XJ908" s="119"/>
      <c r="XK908" s="119"/>
      <c r="XL908" s="119"/>
      <c r="XM908" s="119"/>
      <c r="XN908" s="119"/>
      <c r="XO908" s="119"/>
      <c r="XP908" s="119"/>
      <c r="XQ908" s="119"/>
      <c r="XR908" s="119"/>
      <c r="XS908" s="119"/>
      <c r="XT908" s="119"/>
      <c r="XU908" s="119"/>
      <c r="XV908" s="119"/>
      <c r="XW908" s="119"/>
      <c r="XX908" s="119"/>
      <c r="XY908" s="119"/>
      <c r="XZ908" s="119"/>
      <c r="YA908" s="119"/>
      <c r="YB908" s="119"/>
      <c r="YC908" s="119"/>
      <c r="YD908" s="119"/>
      <c r="YE908" s="119"/>
      <c r="YF908" s="119"/>
      <c r="YG908" s="119"/>
      <c r="YH908" s="119"/>
      <c r="YI908" s="119"/>
      <c r="YJ908" s="119"/>
      <c r="YK908" s="119"/>
      <c r="YL908" s="119"/>
      <c r="YM908" s="119"/>
      <c r="YN908" s="119"/>
      <c r="YO908" s="119"/>
      <c r="YP908" s="119"/>
      <c r="YQ908" s="119"/>
      <c r="YR908" s="119"/>
      <c r="YS908" s="119"/>
      <c r="YT908" s="119"/>
      <c r="YU908" s="119"/>
      <c r="YV908" s="119"/>
      <c r="YW908" s="119"/>
      <c r="YX908" s="119"/>
      <c r="YY908" s="119"/>
      <c r="YZ908" s="119"/>
      <c r="ZA908" s="119"/>
      <c r="ZB908" s="119"/>
      <c r="ZC908" s="119"/>
      <c r="ZD908" s="119"/>
      <c r="ZE908" s="119"/>
      <c r="ZF908" s="119"/>
      <c r="ZG908" s="119"/>
      <c r="ZH908" s="119"/>
      <c r="ZI908" s="119"/>
      <c r="ZJ908" s="119"/>
      <c r="ZK908" s="119"/>
      <c r="ZL908" s="119"/>
      <c r="ZM908" s="119"/>
      <c r="ZN908" s="119"/>
      <c r="ZO908" s="119"/>
      <c r="ZP908" s="119"/>
      <c r="ZQ908" s="119"/>
      <c r="ZR908" s="119"/>
      <c r="ZS908" s="119"/>
      <c r="ZT908" s="119"/>
      <c r="ZU908" s="119"/>
      <c r="ZV908" s="119"/>
      <c r="ZW908" s="119"/>
      <c r="ZX908" s="119"/>
      <c r="ZY908" s="119"/>
      <c r="ZZ908" s="119"/>
      <c r="AAA908" s="119"/>
      <c r="AAB908" s="119"/>
      <c r="AAC908" s="119"/>
      <c r="AAD908" s="119"/>
      <c r="AAE908" s="119"/>
      <c r="AAF908" s="119"/>
      <c r="AAG908" s="119"/>
      <c r="AAH908" s="119"/>
      <c r="AAI908" s="119"/>
      <c r="AAJ908" s="119"/>
      <c r="AAK908" s="119"/>
      <c r="AAL908" s="119"/>
      <c r="AAM908" s="119"/>
      <c r="AAN908" s="119"/>
      <c r="AAO908" s="119"/>
      <c r="AAP908" s="119"/>
      <c r="AAQ908" s="119"/>
      <c r="AAR908" s="119"/>
      <c r="AAS908" s="119"/>
      <c r="AAT908" s="119"/>
      <c r="AAU908" s="119"/>
      <c r="AAV908" s="119"/>
      <c r="AAW908" s="119"/>
      <c r="AAX908" s="119"/>
      <c r="AAY908" s="119"/>
      <c r="AAZ908" s="119"/>
      <c r="ABA908" s="119"/>
      <c r="ABB908" s="119"/>
      <c r="ABC908" s="119"/>
      <c r="ABD908" s="119"/>
      <c r="ABE908" s="119"/>
      <c r="ABF908" s="119"/>
      <c r="ABG908" s="119"/>
      <c r="ABH908" s="119"/>
      <c r="ABI908" s="119"/>
      <c r="ABJ908" s="119"/>
      <c r="ABK908" s="119"/>
      <c r="ABL908" s="119"/>
      <c r="ABM908" s="119"/>
      <c r="ABN908" s="119"/>
      <c r="ABO908" s="119"/>
      <c r="ABP908" s="119"/>
      <c r="ABQ908" s="119"/>
      <c r="ABR908" s="119"/>
      <c r="ABS908" s="119"/>
      <c r="ABT908" s="119"/>
      <c r="ABU908" s="119"/>
      <c r="ABV908" s="119"/>
      <c r="ABW908" s="119"/>
      <c r="ABX908" s="119"/>
      <c r="ABY908" s="119"/>
      <c r="ABZ908" s="119"/>
      <c r="ACA908" s="119"/>
      <c r="ACB908" s="119"/>
      <c r="ACC908" s="119"/>
      <c r="ACD908" s="119"/>
      <c r="ACE908" s="119"/>
      <c r="ACF908" s="119"/>
      <c r="ACG908" s="119"/>
      <c r="ACH908" s="119"/>
      <c r="ACI908" s="119"/>
      <c r="ACJ908" s="119"/>
      <c r="ACK908" s="119"/>
      <c r="ACL908" s="119"/>
      <c r="ACM908" s="119"/>
      <c r="ACN908" s="119"/>
      <c r="ACO908" s="119"/>
      <c r="ACP908" s="119"/>
      <c r="ACQ908" s="119"/>
      <c r="ACR908" s="119"/>
      <c r="ACS908" s="119"/>
      <c r="ACT908" s="119"/>
      <c r="ACU908" s="119"/>
      <c r="ACV908" s="119"/>
      <c r="ACW908" s="119"/>
      <c r="ACX908" s="119"/>
      <c r="ACY908" s="119"/>
      <c r="ACZ908" s="119"/>
      <c r="ADA908" s="119"/>
      <c r="ADB908" s="119"/>
      <c r="ADC908" s="119"/>
      <c r="ADD908" s="119"/>
      <c r="ADE908" s="119"/>
      <c r="ADF908" s="119"/>
      <c r="ADG908" s="119"/>
      <c r="ADH908" s="119"/>
      <c r="ADI908" s="119"/>
      <c r="ADJ908" s="119"/>
      <c r="ADK908" s="119"/>
      <c r="ADL908" s="119"/>
      <c r="ADM908" s="119"/>
      <c r="ADN908" s="119"/>
      <c r="ADO908" s="119"/>
      <c r="ADP908" s="119"/>
      <c r="ADQ908" s="119"/>
      <c r="ADR908" s="119"/>
      <c r="ADS908" s="119"/>
      <c r="ADT908" s="119"/>
      <c r="ADU908" s="119"/>
      <c r="ADV908" s="119"/>
      <c r="ADW908" s="119"/>
      <c r="ADX908" s="119"/>
      <c r="ADY908" s="119"/>
      <c r="ADZ908" s="119"/>
      <c r="AEA908" s="119"/>
      <c r="AEB908" s="119"/>
      <c r="AEC908" s="119"/>
      <c r="AED908" s="119"/>
      <c r="AEE908" s="119"/>
      <c r="AEF908" s="119"/>
      <c r="AEG908" s="119"/>
      <c r="AEH908" s="119"/>
      <c r="AEI908" s="119"/>
      <c r="AEJ908" s="119"/>
      <c r="AEK908" s="119"/>
      <c r="AEL908" s="119"/>
      <c r="AEM908" s="119"/>
      <c r="AEN908" s="119"/>
      <c r="AEO908" s="119"/>
      <c r="AEP908" s="119"/>
      <c r="AEQ908" s="119"/>
      <c r="AER908" s="119"/>
      <c r="AES908" s="119"/>
      <c r="AET908" s="119"/>
      <c r="AEU908" s="119"/>
      <c r="AEV908" s="119"/>
      <c r="AEW908" s="119"/>
      <c r="AEX908" s="119"/>
      <c r="AEY908" s="119"/>
      <c r="AEZ908" s="119"/>
      <c r="AFA908" s="119"/>
      <c r="AFB908" s="119"/>
      <c r="AFC908" s="119"/>
      <c r="AFD908" s="119"/>
      <c r="AFE908" s="119"/>
      <c r="AFF908" s="119"/>
      <c r="AFG908" s="119"/>
      <c r="AFH908" s="119"/>
      <c r="AFI908" s="119"/>
      <c r="AFJ908" s="119"/>
      <c r="AFK908" s="119"/>
      <c r="AFL908" s="119"/>
      <c r="AFM908" s="119"/>
      <c r="AFN908" s="119"/>
      <c r="AFO908" s="119"/>
      <c r="AFP908" s="119"/>
      <c r="AFQ908" s="119"/>
      <c r="AFR908" s="119"/>
      <c r="AFS908" s="119"/>
      <c r="AFT908" s="119"/>
      <c r="AFU908" s="119"/>
      <c r="AFV908" s="119"/>
      <c r="AFW908" s="119"/>
      <c r="AFX908" s="119"/>
      <c r="AFY908" s="119"/>
      <c r="AFZ908" s="119"/>
      <c r="AGA908" s="119"/>
      <c r="AGB908" s="119"/>
      <c r="AGC908" s="119"/>
      <c r="AGD908" s="119"/>
      <c r="AGE908" s="119"/>
      <c r="AGF908" s="119"/>
      <c r="AGG908" s="119"/>
      <c r="AGH908" s="119"/>
      <c r="AGI908" s="119"/>
      <c r="AGJ908" s="119"/>
      <c r="AGK908" s="119"/>
      <c r="AGL908" s="119"/>
      <c r="AGM908" s="119"/>
      <c r="AGN908" s="119"/>
      <c r="AGO908" s="119"/>
      <c r="AGP908" s="119"/>
      <c r="AGQ908" s="119"/>
      <c r="AGR908" s="119"/>
      <c r="AGS908" s="119"/>
      <c r="AGT908" s="119"/>
      <c r="AGU908" s="119"/>
      <c r="AGV908" s="119"/>
      <c r="AGW908" s="119"/>
      <c r="AGX908" s="119"/>
      <c r="AGY908" s="119"/>
      <c r="AGZ908" s="119"/>
      <c r="AHA908" s="119"/>
      <c r="AHB908" s="119"/>
      <c r="AHC908" s="119"/>
      <c r="AHD908" s="119"/>
      <c r="AHE908" s="119"/>
      <c r="AHF908" s="119"/>
      <c r="AHG908" s="119"/>
      <c r="AHH908" s="119"/>
      <c r="AHI908" s="119"/>
      <c r="AHJ908" s="119"/>
      <c r="AHK908" s="119"/>
      <c r="AHL908" s="119"/>
      <c r="AHM908" s="119"/>
      <c r="AHN908" s="119"/>
      <c r="AHO908" s="119"/>
      <c r="AHP908" s="119"/>
      <c r="AHQ908" s="119"/>
      <c r="AHR908" s="119"/>
      <c r="AHS908" s="119"/>
      <c r="AHT908" s="119"/>
      <c r="AHU908" s="119"/>
      <c r="AHV908" s="119"/>
      <c r="AHW908" s="119"/>
      <c r="AHX908" s="119"/>
      <c r="AHY908" s="119"/>
      <c r="AHZ908" s="119"/>
      <c r="AIA908" s="119"/>
      <c r="AIB908" s="119"/>
      <c r="AIC908" s="119"/>
      <c r="AID908" s="119"/>
      <c r="AIE908" s="119"/>
      <c r="AIF908" s="119"/>
      <c r="AIG908" s="119"/>
      <c r="AIH908" s="119"/>
      <c r="AII908" s="119"/>
      <c r="AIJ908" s="119"/>
      <c r="AIK908" s="119"/>
      <c r="AIL908" s="119"/>
      <c r="AIM908" s="119"/>
      <c r="AIN908" s="119"/>
      <c r="AIO908" s="119"/>
      <c r="AIP908" s="119"/>
      <c r="AIQ908" s="119"/>
      <c r="AIR908" s="119"/>
      <c r="AIS908" s="119"/>
      <c r="AIT908" s="119"/>
      <c r="AIU908" s="119"/>
      <c r="AIV908" s="119"/>
      <c r="AIW908" s="119"/>
      <c r="AIX908" s="119"/>
      <c r="AIY908" s="119"/>
      <c r="AIZ908" s="119"/>
      <c r="AJA908" s="119"/>
      <c r="AJB908" s="119"/>
      <c r="AJC908" s="119"/>
      <c r="AJD908" s="119"/>
      <c r="AJE908" s="119"/>
      <c r="AJF908" s="119"/>
      <c r="AJG908" s="119"/>
      <c r="AJH908" s="119"/>
      <c r="AJI908" s="119"/>
      <c r="AJJ908" s="119"/>
      <c r="AJK908" s="119"/>
      <c r="AJL908" s="119"/>
      <c r="AJM908" s="119"/>
      <c r="AJN908" s="119"/>
      <c r="AJO908" s="119"/>
      <c r="AJP908" s="119"/>
      <c r="AJQ908" s="119"/>
      <c r="AJR908" s="119"/>
      <c r="AJS908" s="119"/>
      <c r="AJT908" s="119"/>
      <c r="AJU908" s="119"/>
      <c r="AJV908" s="119"/>
      <c r="AJW908" s="119"/>
      <c r="AJX908" s="119"/>
      <c r="AJY908" s="119"/>
      <c r="AJZ908" s="119"/>
      <c r="AKA908" s="119"/>
      <c r="AKB908" s="119"/>
      <c r="AKC908" s="119"/>
      <c r="AKD908" s="119"/>
      <c r="AKE908" s="119"/>
      <c r="AKF908" s="119"/>
      <c r="AKG908" s="119"/>
      <c r="AKH908" s="119"/>
      <c r="AKI908" s="119"/>
      <c r="AKJ908" s="119"/>
      <c r="AKK908" s="119"/>
      <c r="AKL908" s="119"/>
      <c r="AKM908" s="119"/>
      <c r="AKN908" s="119"/>
      <c r="AKO908" s="119"/>
      <c r="AKP908" s="119"/>
      <c r="AKQ908" s="119"/>
      <c r="AKR908" s="119"/>
      <c r="AKS908" s="119"/>
      <c r="AKT908" s="119"/>
      <c r="AKU908" s="119"/>
      <c r="AKV908" s="119"/>
      <c r="AKW908" s="119"/>
      <c r="AKX908" s="119"/>
      <c r="AKY908" s="119"/>
      <c r="AKZ908" s="119"/>
      <c r="ALA908" s="119"/>
      <c r="ALB908" s="119"/>
      <c r="ALC908" s="119"/>
      <c r="ALD908" s="119"/>
      <c r="ALE908" s="119"/>
      <c r="ALF908" s="119"/>
      <c r="ALG908" s="119"/>
      <c r="ALH908" s="119"/>
      <c r="ALI908" s="119"/>
      <c r="ALJ908" s="119"/>
      <c r="ALK908" s="119"/>
      <c r="ALL908" s="119"/>
      <c r="ALM908" s="119"/>
      <c r="ALN908" s="119"/>
      <c r="ALO908" s="119"/>
      <c r="ALP908" s="119"/>
      <c r="ALQ908" s="119"/>
      <c r="ALR908" s="119"/>
      <c r="ALS908" s="119"/>
      <c r="ALT908" s="119"/>
      <c r="ALU908" s="119"/>
      <c r="ALV908" s="119"/>
      <c r="ALW908" s="119"/>
      <c r="ALX908" s="119"/>
      <c r="ALY908" s="119"/>
      <c r="ALZ908" s="119"/>
      <c r="AMA908" s="119"/>
      <c r="AMB908" s="119"/>
      <c r="AMC908" s="119"/>
      <c r="AMD908" s="119"/>
      <c r="AME908" s="119"/>
      <c r="AMF908" s="119"/>
      <c r="AMG908" s="119"/>
      <c r="AMH908" s="119"/>
      <c r="AMI908" s="119"/>
      <c r="AMJ908" s="119"/>
    </row>
    <row r="909" spans="1:1024">
      <c r="A909" s="118"/>
      <c r="B909" s="118"/>
      <c r="C909" s="49">
        <f t="shared" si="71"/>
        <v>1780</v>
      </c>
      <c r="D909" s="38" t="s">
        <v>372</v>
      </c>
      <c r="E909" s="51">
        <f t="shared" si="70"/>
        <v>20</v>
      </c>
      <c r="F909" s="39">
        <f t="shared" si="68"/>
        <v>62649</v>
      </c>
      <c r="G909" s="39" t="str">
        <f t="shared" si="69"/>
        <v>20171129</v>
      </c>
      <c r="H909" s="39">
        <v>0</v>
      </c>
      <c r="L909" s="79" t="s">
        <v>21</v>
      </c>
      <c r="M909" s="39">
        <v>2017</v>
      </c>
      <c r="N909" s="39">
        <v>11</v>
      </c>
      <c r="O909" s="39">
        <v>29</v>
      </c>
      <c r="P909" s="39">
        <v>17</v>
      </c>
      <c r="Q909" s="39">
        <v>24</v>
      </c>
      <c r="R909" s="39">
        <v>9</v>
      </c>
      <c r="S909" s="39">
        <v>497</v>
      </c>
      <c r="T909" s="39">
        <v>1</v>
      </c>
      <c r="U909" s="39" t="s">
        <v>1</v>
      </c>
      <c r="V909" s="39" t="s">
        <v>2</v>
      </c>
      <c r="WK909" s="119"/>
      <c r="WL909" s="119"/>
      <c r="WM909" s="119"/>
      <c r="WN909" s="119"/>
      <c r="WO909" s="119"/>
      <c r="WP909" s="119"/>
      <c r="WQ909" s="119"/>
      <c r="WR909" s="119"/>
      <c r="WS909" s="119"/>
      <c r="WT909" s="119"/>
      <c r="WU909" s="119"/>
      <c r="WV909" s="119"/>
      <c r="WW909" s="119"/>
      <c r="WX909" s="119"/>
      <c r="WY909" s="119"/>
      <c r="WZ909" s="119"/>
      <c r="XA909" s="119"/>
      <c r="XB909" s="119"/>
      <c r="XC909" s="119"/>
      <c r="XD909" s="119"/>
      <c r="XE909" s="119"/>
      <c r="XF909" s="119"/>
      <c r="XG909" s="119"/>
      <c r="XH909" s="119"/>
      <c r="XI909" s="119"/>
      <c r="XJ909" s="119"/>
      <c r="XK909" s="119"/>
      <c r="XL909" s="119"/>
      <c r="XM909" s="119"/>
      <c r="XN909" s="119"/>
      <c r="XO909" s="119"/>
      <c r="XP909" s="119"/>
      <c r="XQ909" s="119"/>
      <c r="XR909" s="119"/>
      <c r="XS909" s="119"/>
      <c r="XT909" s="119"/>
      <c r="XU909" s="119"/>
      <c r="XV909" s="119"/>
      <c r="XW909" s="119"/>
      <c r="XX909" s="119"/>
      <c r="XY909" s="119"/>
      <c r="XZ909" s="119"/>
      <c r="YA909" s="119"/>
      <c r="YB909" s="119"/>
      <c r="YC909" s="119"/>
      <c r="YD909" s="119"/>
      <c r="YE909" s="119"/>
      <c r="YF909" s="119"/>
      <c r="YG909" s="119"/>
      <c r="YH909" s="119"/>
      <c r="YI909" s="119"/>
      <c r="YJ909" s="119"/>
      <c r="YK909" s="119"/>
      <c r="YL909" s="119"/>
      <c r="YM909" s="119"/>
      <c r="YN909" s="119"/>
      <c r="YO909" s="119"/>
      <c r="YP909" s="119"/>
      <c r="YQ909" s="119"/>
      <c r="YR909" s="119"/>
      <c r="YS909" s="119"/>
      <c r="YT909" s="119"/>
      <c r="YU909" s="119"/>
      <c r="YV909" s="119"/>
      <c r="YW909" s="119"/>
      <c r="YX909" s="119"/>
      <c r="YY909" s="119"/>
      <c r="YZ909" s="119"/>
      <c r="ZA909" s="119"/>
      <c r="ZB909" s="119"/>
      <c r="ZC909" s="119"/>
      <c r="ZD909" s="119"/>
      <c r="ZE909" s="119"/>
      <c r="ZF909" s="119"/>
      <c r="ZG909" s="119"/>
      <c r="ZH909" s="119"/>
      <c r="ZI909" s="119"/>
      <c r="ZJ909" s="119"/>
      <c r="ZK909" s="119"/>
      <c r="ZL909" s="119"/>
      <c r="ZM909" s="119"/>
      <c r="ZN909" s="119"/>
      <c r="ZO909" s="119"/>
      <c r="ZP909" s="119"/>
      <c r="ZQ909" s="119"/>
      <c r="ZR909" s="119"/>
      <c r="ZS909" s="119"/>
      <c r="ZT909" s="119"/>
      <c r="ZU909" s="119"/>
      <c r="ZV909" s="119"/>
      <c r="ZW909" s="119"/>
      <c r="ZX909" s="119"/>
      <c r="ZY909" s="119"/>
      <c r="ZZ909" s="119"/>
      <c r="AAA909" s="119"/>
      <c r="AAB909" s="119"/>
      <c r="AAC909" s="119"/>
      <c r="AAD909" s="119"/>
      <c r="AAE909" s="119"/>
      <c r="AAF909" s="119"/>
      <c r="AAG909" s="119"/>
      <c r="AAH909" s="119"/>
      <c r="AAI909" s="119"/>
      <c r="AAJ909" s="119"/>
      <c r="AAK909" s="119"/>
      <c r="AAL909" s="119"/>
      <c r="AAM909" s="119"/>
      <c r="AAN909" s="119"/>
      <c r="AAO909" s="119"/>
      <c r="AAP909" s="119"/>
      <c r="AAQ909" s="119"/>
      <c r="AAR909" s="119"/>
      <c r="AAS909" s="119"/>
      <c r="AAT909" s="119"/>
      <c r="AAU909" s="119"/>
      <c r="AAV909" s="119"/>
      <c r="AAW909" s="119"/>
      <c r="AAX909" s="119"/>
      <c r="AAY909" s="119"/>
      <c r="AAZ909" s="119"/>
      <c r="ABA909" s="119"/>
      <c r="ABB909" s="119"/>
      <c r="ABC909" s="119"/>
      <c r="ABD909" s="119"/>
      <c r="ABE909" s="119"/>
      <c r="ABF909" s="119"/>
      <c r="ABG909" s="119"/>
      <c r="ABH909" s="119"/>
      <c r="ABI909" s="119"/>
      <c r="ABJ909" s="119"/>
      <c r="ABK909" s="119"/>
      <c r="ABL909" s="119"/>
      <c r="ABM909" s="119"/>
      <c r="ABN909" s="119"/>
      <c r="ABO909" s="119"/>
      <c r="ABP909" s="119"/>
      <c r="ABQ909" s="119"/>
      <c r="ABR909" s="119"/>
      <c r="ABS909" s="119"/>
      <c r="ABT909" s="119"/>
      <c r="ABU909" s="119"/>
      <c r="ABV909" s="119"/>
      <c r="ABW909" s="119"/>
      <c r="ABX909" s="119"/>
      <c r="ABY909" s="119"/>
      <c r="ABZ909" s="119"/>
      <c r="ACA909" s="119"/>
      <c r="ACB909" s="119"/>
      <c r="ACC909" s="119"/>
      <c r="ACD909" s="119"/>
      <c r="ACE909" s="119"/>
      <c r="ACF909" s="119"/>
      <c r="ACG909" s="119"/>
      <c r="ACH909" s="119"/>
      <c r="ACI909" s="119"/>
      <c r="ACJ909" s="119"/>
      <c r="ACK909" s="119"/>
      <c r="ACL909" s="119"/>
      <c r="ACM909" s="119"/>
      <c r="ACN909" s="119"/>
      <c r="ACO909" s="119"/>
      <c r="ACP909" s="119"/>
      <c r="ACQ909" s="119"/>
      <c r="ACR909" s="119"/>
      <c r="ACS909" s="119"/>
      <c r="ACT909" s="119"/>
      <c r="ACU909" s="119"/>
      <c r="ACV909" s="119"/>
      <c r="ACW909" s="119"/>
      <c r="ACX909" s="119"/>
      <c r="ACY909" s="119"/>
      <c r="ACZ909" s="119"/>
      <c r="ADA909" s="119"/>
      <c r="ADB909" s="119"/>
      <c r="ADC909" s="119"/>
      <c r="ADD909" s="119"/>
      <c r="ADE909" s="119"/>
      <c r="ADF909" s="119"/>
      <c r="ADG909" s="119"/>
      <c r="ADH909" s="119"/>
      <c r="ADI909" s="119"/>
      <c r="ADJ909" s="119"/>
      <c r="ADK909" s="119"/>
      <c r="ADL909" s="119"/>
      <c r="ADM909" s="119"/>
      <c r="ADN909" s="119"/>
      <c r="ADO909" s="119"/>
      <c r="ADP909" s="119"/>
      <c r="ADQ909" s="119"/>
      <c r="ADR909" s="119"/>
      <c r="ADS909" s="119"/>
      <c r="ADT909" s="119"/>
      <c r="ADU909" s="119"/>
      <c r="ADV909" s="119"/>
      <c r="ADW909" s="119"/>
      <c r="ADX909" s="119"/>
      <c r="ADY909" s="119"/>
      <c r="ADZ909" s="119"/>
      <c r="AEA909" s="119"/>
      <c r="AEB909" s="119"/>
      <c r="AEC909" s="119"/>
      <c r="AED909" s="119"/>
      <c r="AEE909" s="119"/>
      <c r="AEF909" s="119"/>
      <c r="AEG909" s="119"/>
      <c r="AEH909" s="119"/>
      <c r="AEI909" s="119"/>
      <c r="AEJ909" s="119"/>
      <c r="AEK909" s="119"/>
      <c r="AEL909" s="119"/>
      <c r="AEM909" s="119"/>
      <c r="AEN909" s="119"/>
      <c r="AEO909" s="119"/>
      <c r="AEP909" s="119"/>
      <c r="AEQ909" s="119"/>
      <c r="AER909" s="119"/>
      <c r="AES909" s="119"/>
      <c r="AET909" s="119"/>
      <c r="AEU909" s="119"/>
      <c r="AEV909" s="119"/>
      <c r="AEW909" s="119"/>
      <c r="AEX909" s="119"/>
      <c r="AEY909" s="119"/>
      <c r="AEZ909" s="119"/>
      <c r="AFA909" s="119"/>
      <c r="AFB909" s="119"/>
      <c r="AFC909" s="119"/>
      <c r="AFD909" s="119"/>
      <c r="AFE909" s="119"/>
      <c r="AFF909" s="119"/>
      <c r="AFG909" s="119"/>
      <c r="AFH909" s="119"/>
      <c r="AFI909" s="119"/>
      <c r="AFJ909" s="119"/>
      <c r="AFK909" s="119"/>
      <c r="AFL909" s="119"/>
      <c r="AFM909" s="119"/>
      <c r="AFN909" s="119"/>
      <c r="AFO909" s="119"/>
      <c r="AFP909" s="119"/>
      <c r="AFQ909" s="119"/>
      <c r="AFR909" s="119"/>
      <c r="AFS909" s="119"/>
      <c r="AFT909" s="119"/>
      <c r="AFU909" s="119"/>
      <c r="AFV909" s="119"/>
      <c r="AFW909" s="119"/>
      <c r="AFX909" s="119"/>
      <c r="AFY909" s="119"/>
      <c r="AFZ909" s="119"/>
      <c r="AGA909" s="119"/>
      <c r="AGB909" s="119"/>
      <c r="AGC909" s="119"/>
      <c r="AGD909" s="119"/>
      <c r="AGE909" s="119"/>
      <c r="AGF909" s="119"/>
      <c r="AGG909" s="119"/>
      <c r="AGH909" s="119"/>
      <c r="AGI909" s="119"/>
      <c r="AGJ909" s="119"/>
      <c r="AGK909" s="119"/>
      <c r="AGL909" s="119"/>
      <c r="AGM909" s="119"/>
      <c r="AGN909" s="119"/>
      <c r="AGO909" s="119"/>
      <c r="AGP909" s="119"/>
      <c r="AGQ909" s="119"/>
      <c r="AGR909" s="119"/>
      <c r="AGS909" s="119"/>
      <c r="AGT909" s="119"/>
      <c r="AGU909" s="119"/>
      <c r="AGV909" s="119"/>
      <c r="AGW909" s="119"/>
      <c r="AGX909" s="119"/>
      <c r="AGY909" s="119"/>
      <c r="AGZ909" s="119"/>
      <c r="AHA909" s="119"/>
      <c r="AHB909" s="119"/>
      <c r="AHC909" s="119"/>
      <c r="AHD909" s="119"/>
      <c r="AHE909" s="119"/>
      <c r="AHF909" s="119"/>
      <c r="AHG909" s="119"/>
      <c r="AHH909" s="119"/>
      <c r="AHI909" s="119"/>
      <c r="AHJ909" s="119"/>
      <c r="AHK909" s="119"/>
      <c r="AHL909" s="119"/>
      <c r="AHM909" s="119"/>
      <c r="AHN909" s="119"/>
      <c r="AHO909" s="119"/>
      <c r="AHP909" s="119"/>
      <c r="AHQ909" s="119"/>
      <c r="AHR909" s="119"/>
      <c r="AHS909" s="119"/>
      <c r="AHT909" s="119"/>
      <c r="AHU909" s="119"/>
      <c r="AHV909" s="119"/>
      <c r="AHW909" s="119"/>
      <c r="AHX909" s="119"/>
      <c r="AHY909" s="119"/>
      <c r="AHZ909" s="119"/>
      <c r="AIA909" s="119"/>
      <c r="AIB909" s="119"/>
      <c r="AIC909" s="119"/>
      <c r="AID909" s="119"/>
      <c r="AIE909" s="119"/>
      <c r="AIF909" s="119"/>
      <c r="AIG909" s="119"/>
      <c r="AIH909" s="119"/>
      <c r="AII909" s="119"/>
      <c r="AIJ909" s="119"/>
      <c r="AIK909" s="119"/>
      <c r="AIL909" s="119"/>
      <c r="AIM909" s="119"/>
      <c r="AIN909" s="119"/>
      <c r="AIO909" s="119"/>
      <c r="AIP909" s="119"/>
      <c r="AIQ909" s="119"/>
      <c r="AIR909" s="119"/>
      <c r="AIS909" s="119"/>
      <c r="AIT909" s="119"/>
      <c r="AIU909" s="119"/>
      <c r="AIV909" s="119"/>
      <c r="AIW909" s="119"/>
      <c r="AIX909" s="119"/>
      <c r="AIY909" s="119"/>
      <c r="AIZ909" s="119"/>
      <c r="AJA909" s="119"/>
      <c r="AJB909" s="119"/>
      <c r="AJC909" s="119"/>
      <c r="AJD909" s="119"/>
      <c r="AJE909" s="119"/>
      <c r="AJF909" s="119"/>
      <c r="AJG909" s="119"/>
      <c r="AJH909" s="119"/>
      <c r="AJI909" s="119"/>
      <c r="AJJ909" s="119"/>
      <c r="AJK909" s="119"/>
      <c r="AJL909" s="119"/>
      <c r="AJM909" s="119"/>
      <c r="AJN909" s="119"/>
      <c r="AJO909" s="119"/>
      <c r="AJP909" s="119"/>
      <c r="AJQ909" s="119"/>
      <c r="AJR909" s="119"/>
      <c r="AJS909" s="119"/>
      <c r="AJT909" s="119"/>
      <c r="AJU909" s="119"/>
      <c r="AJV909" s="119"/>
      <c r="AJW909" s="119"/>
      <c r="AJX909" s="119"/>
      <c r="AJY909" s="119"/>
      <c r="AJZ909" s="119"/>
      <c r="AKA909" s="119"/>
      <c r="AKB909" s="119"/>
      <c r="AKC909" s="119"/>
      <c r="AKD909" s="119"/>
      <c r="AKE909" s="119"/>
      <c r="AKF909" s="119"/>
      <c r="AKG909" s="119"/>
      <c r="AKH909" s="119"/>
      <c r="AKI909" s="119"/>
      <c r="AKJ909" s="119"/>
      <c r="AKK909" s="119"/>
      <c r="AKL909" s="119"/>
      <c r="AKM909" s="119"/>
      <c r="AKN909" s="119"/>
      <c r="AKO909" s="119"/>
      <c r="AKP909" s="119"/>
      <c r="AKQ909" s="119"/>
      <c r="AKR909" s="119"/>
      <c r="AKS909" s="119"/>
      <c r="AKT909" s="119"/>
      <c r="AKU909" s="119"/>
      <c r="AKV909" s="119"/>
      <c r="AKW909" s="119"/>
      <c r="AKX909" s="119"/>
      <c r="AKY909" s="119"/>
      <c r="AKZ909" s="119"/>
      <c r="ALA909" s="119"/>
      <c r="ALB909" s="119"/>
      <c r="ALC909" s="119"/>
      <c r="ALD909" s="119"/>
      <c r="ALE909" s="119"/>
      <c r="ALF909" s="119"/>
      <c r="ALG909" s="119"/>
      <c r="ALH909" s="119"/>
      <c r="ALI909" s="119"/>
      <c r="ALJ909" s="119"/>
      <c r="ALK909" s="119"/>
      <c r="ALL909" s="119"/>
      <c r="ALM909" s="119"/>
      <c r="ALN909" s="119"/>
      <c r="ALO909" s="119"/>
      <c r="ALP909" s="119"/>
      <c r="ALQ909" s="119"/>
      <c r="ALR909" s="119"/>
      <c r="ALS909" s="119"/>
      <c r="ALT909" s="119"/>
      <c r="ALU909" s="119"/>
      <c r="ALV909" s="119"/>
      <c r="ALW909" s="119"/>
      <c r="ALX909" s="119"/>
      <c r="ALY909" s="119"/>
      <c r="ALZ909" s="119"/>
      <c r="AMA909" s="119"/>
      <c r="AMB909" s="119"/>
      <c r="AMC909" s="119"/>
      <c r="AMD909" s="119"/>
      <c r="AME909" s="119"/>
      <c r="AMF909" s="119"/>
      <c r="AMG909" s="119"/>
      <c r="AMH909" s="119"/>
      <c r="AMI909" s="119"/>
      <c r="AMJ909" s="119"/>
    </row>
    <row r="910" spans="1:1024">
      <c r="A910" s="118"/>
      <c r="B910" s="118"/>
      <c r="C910" s="49">
        <f t="shared" si="71"/>
        <v>1780</v>
      </c>
      <c r="D910" s="38" t="s">
        <v>372</v>
      </c>
      <c r="E910" s="51">
        <f t="shared" si="70"/>
        <v>20</v>
      </c>
      <c r="F910" s="39">
        <f t="shared" si="68"/>
        <v>62649</v>
      </c>
      <c r="G910" s="39" t="str">
        <f t="shared" si="69"/>
        <v>20171129</v>
      </c>
      <c r="H910" s="39">
        <v>0</v>
      </c>
      <c r="L910" s="79" t="s">
        <v>21</v>
      </c>
      <c r="M910" s="39">
        <v>2017</v>
      </c>
      <c r="N910" s="39">
        <v>11</v>
      </c>
      <c r="O910" s="39">
        <v>29</v>
      </c>
      <c r="P910" s="39">
        <v>17</v>
      </c>
      <c r="Q910" s="39">
        <v>24</v>
      </c>
      <c r="R910" s="39">
        <v>9</v>
      </c>
      <c r="S910" s="39">
        <v>517</v>
      </c>
      <c r="T910" s="39">
        <v>2</v>
      </c>
      <c r="U910" s="39" t="s">
        <v>1</v>
      </c>
      <c r="V910" s="39" t="s">
        <v>2</v>
      </c>
      <c r="WK910" s="119"/>
      <c r="WL910" s="119"/>
      <c r="WM910" s="119"/>
      <c r="WN910" s="119"/>
      <c r="WO910" s="119"/>
      <c r="WP910" s="119"/>
      <c r="WQ910" s="119"/>
      <c r="WR910" s="119"/>
      <c r="WS910" s="119"/>
      <c r="WT910" s="119"/>
      <c r="WU910" s="119"/>
      <c r="WV910" s="119"/>
      <c r="WW910" s="119"/>
      <c r="WX910" s="119"/>
      <c r="WY910" s="119"/>
      <c r="WZ910" s="119"/>
      <c r="XA910" s="119"/>
      <c r="XB910" s="119"/>
      <c r="XC910" s="119"/>
      <c r="XD910" s="119"/>
      <c r="XE910" s="119"/>
      <c r="XF910" s="119"/>
      <c r="XG910" s="119"/>
      <c r="XH910" s="119"/>
      <c r="XI910" s="119"/>
      <c r="XJ910" s="119"/>
      <c r="XK910" s="119"/>
      <c r="XL910" s="119"/>
      <c r="XM910" s="119"/>
      <c r="XN910" s="119"/>
      <c r="XO910" s="119"/>
      <c r="XP910" s="119"/>
      <c r="XQ910" s="119"/>
      <c r="XR910" s="119"/>
      <c r="XS910" s="119"/>
      <c r="XT910" s="119"/>
      <c r="XU910" s="119"/>
      <c r="XV910" s="119"/>
      <c r="XW910" s="119"/>
      <c r="XX910" s="119"/>
      <c r="XY910" s="119"/>
      <c r="XZ910" s="119"/>
      <c r="YA910" s="119"/>
      <c r="YB910" s="119"/>
      <c r="YC910" s="119"/>
      <c r="YD910" s="119"/>
      <c r="YE910" s="119"/>
      <c r="YF910" s="119"/>
      <c r="YG910" s="119"/>
      <c r="YH910" s="119"/>
      <c r="YI910" s="119"/>
      <c r="YJ910" s="119"/>
      <c r="YK910" s="119"/>
      <c r="YL910" s="119"/>
      <c r="YM910" s="119"/>
      <c r="YN910" s="119"/>
      <c r="YO910" s="119"/>
      <c r="YP910" s="119"/>
      <c r="YQ910" s="119"/>
      <c r="YR910" s="119"/>
      <c r="YS910" s="119"/>
      <c r="YT910" s="119"/>
      <c r="YU910" s="119"/>
      <c r="YV910" s="119"/>
      <c r="YW910" s="119"/>
      <c r="YX910" s="119"/>
      <c r="YY910" s="119"/>
      <c r="YZ910" s="119"/>
      <c r="ZA910" s="119"/>
      <c r="ZB910" s="119"/>
      <c r="ZC910" s="119"/>
      <c r="ZD910" s="119"/>
      <c r="ZE910" s="119"/>
      <c r="ZF910" s="119"/>
      <c r="ZG910" s="119"/>
      <c r="ZH910" s="119"/>
      <c r="ZI910" s="119"/>
      <c r="ZJ910" s="119"/>
      <c r="ZK910" s="119"/>
      <c r="ZL910" s="119"/>
      <c r="ZM910" s="119"/>
      <c r="ZN910" s="119"/>
      <c r="ZO910" s="119"/>
      <c r="ZP910" s="119"/>
      <c r="ZQ910" s="119"/>
      <c r="ZR910" s="119"/>
      <c r="ZS910" s="119"/>
      <c r="ZT910" s="119"/>
      <c r="ZU910" s="119"/>
      <c r="ZV910" s="119"/>
      <c r="ZW910" s="119"/>
      <c r="ZX910" s="119"/>
      <c r="ZY910" s="119"/>
      <c r="ZZ910" s="119"/>
      <c r="AAA910" s="119"/>
      <c r="AAB910" s="119"/>
      <c r="AAC910" s="119"/>
      <c r="AAD910" s="119"/>
      <c r="AAE910" s="119"/>
      <c r="AAF910" s="119"/>
      <c r="AAG910" s="119"/>
      <c r="AAH910" s="119"/>
      <c r="AAI910" s="119"/>
      <c r="AAJ910" s="119"/>
      <c r="AAK910" s="119"/>
      <c r="AAL910" s="119"/>
      <c r="AAM910" s="119"/>
      <c r="AAN910" s="119"/>
      <c r="AAO910" s="119"/>
      <c r="AAP910" s="119"/>
      <c r="AAQ910" s="119"/>
      <c r="AAR910" s="119"/>
      <c r="AAS910" s="119"/>
      <c r="AAT910" s="119"/>
      <c r="AAU910" s="119"/>
      <c r="AAV910" s="119"/>
      <c r="AAW910" s="119"/>
      <c r="AAX910" s="119"/>
      <c r="AAY910" s="119"/>
      <c r="AAZ910" s="119"/>
      <c r="ABA910" s="119"/>
      <c r="ABB910" s="119"/>
      <c r="ABC910" s="119"/>
      <c r="ABD910" s="119"/>
      <c r="ABE910" s="119"/>
      <c r="ABF910" s="119"/>
      <c r="ABG910" s="119"/>
      <c r="ABH910" s="119"/>
      <c r="ABI910" s="119"/>
      <c r="ABJ910" s="119"/>
      <c r="ABK910" s="119"/>
      <c r="ABL910" s="119"/>
      <c r="ABM910" s="119"/>
      <c r="ABN910" s="119"/>
      <c r="ABO910" s="119"/>
      <c r="ABP910" s="119"/>
      <c r="ABQ910" s="119"/>
      <c r="ABR910" s="119"/>
      <c r="ABS910" s="119"/>
      <c r="ABT910" s="119"/>
      <c r="ABU910" s="119"/>
      <c r="ABV910" s="119"/>
      <c r="ABW910" s="119"/>
      <c r="ABX910" s="119"/>
      <c r="ABY910" s="119"/>
      <c r="ABZ910" s="119"/>
      <c r="ACA910" s="119"/>
      <c r="ACB910" s="119"/>
      <c r="ACC910" s="119"/>
      <c r="ACD910" s="119"/>
      <c r="ACE910" s="119"/>
      <c r="ACF910" s="119"/>
      <c r="ACG910" s="119"/>
      <c r="ACH910" s="119"/>
      <c r="ACI910" s="119"/>
      <c r="ACJ910" s="119"/>
      <c r="ACK910" s="119"/>
      <c r="ACL910" s="119"/>
      <c r="ACM910" s="119"/>
      <c r="ACN910" s="119"/>
      <c r="ACO910" s="119"/>
      <c r="ACP910" s="119"/>
      <c r="ACQ910" s="119"/>
      <c r="ACR910" s="119"/>
      <c r="ACS910" s="119"/>
      <c r="ACT910" s="119"/>
      <c r="ACU910" s="119"/>
      <c r="ACV910" s="119"/>
      <c r="ACW910" s="119"/>
      <c r="ACX910" s="119"/>
      <c r="ACY910" s="119"/>
      <c r="ACZ910" s="119"/>
      <c r="ADA910" s="119"/>
      <c r="ADB910" s="119"/>
      <c r="ADC910" s="119"/>
      <c r="ADD910" s="119"/>
      <c r="ADE910" s="119"/>
      <c r="ADF910" s="119"/>
      <c r="ADG910" s="119"/>
      <c r="ADH910" s="119"/>
      <c r="ADI910" s="119"/>
      <c r="ADJ910" s="119"/>
      <c r="ADK910" s="119"/>
      <c r="ADL910" s="119"/>
      <c r="ADM910" s="119"/>
      <c r="ADN910" s="119"/>
      <c r="ADO910" s="119"/>
      <c r="ADP910" s="119"/>
      <c r="ADQ910" s="119"/>
      <c r="ADR910" s="119"/>
      <c r="ADS910" s="119"/>
      <c r="ADT910" s="119"/>
      <c r="ADU910" s="119"/>
      <c r="ADV910" s="119"/>
      <c r="ADW910" s="119"/>
      <c r="ADX910" s="119"/>
      <c r="ADY910" s="119"/>
      <c r="ADZ910" s="119"/>
      <c r="AEA910" s="119"/>
      <c r="AEB910" s="119"/>
      <c r="AEC910" s="119"/>
      <c r="AED910" s="119"/>
      <c r="AEE910" s="119"/>
      <c r="AEF910" s="119"/>
      <c r="AEG910" s="119"/>
      <c r="AEH910" s="119"/>
      <c r="AEI910" s="119"/>
      <c r="AEJ910" s="119"/>
      <c r="AEK910" s="119"/>
      <c r="AEL910" s="119"/>
      <c r="AEM910" s="119"/>
      <c r="AEN910" s="119"/>
      <c r="AEO910" s="119"/>
      <c r="AEP910" s="119"/>
      <c r="AEQ910" s="119"/>
      <c r="AER910" s="119"/>
      <c r="AES910" s="119"/>
      <c r="AET910" s="119"/>
      <c r="AEU910" s="119"/>
      <c r="AEV910" s="119"/>
      <c r="AEW910" s="119"/>
      <c r="AEX910" s="119"/>
      <c r="AEY910" s="119"/>
      <c r="AEZ910" s="119"/>
      <c r="AFA910" s="119"/>
      <c r="AFB910" s="119"/>
      <c r="AFC910" s="119"/>
      <c r="AFD910" s="119"/>
      <c r="AFE910" s="119"/>
      <c r="AFF910" s="119"/>
      <c r="AFG910" s="119"/>
      <c r="AFH910" s="119"/>
      <c r="AFI910" s="119"/>
      <c r="AFJ910" s="119"/>
      <c r="AFK910" s="119"/>
      <c r="AFL910" s="119"/>
      <c r="AFM910" s="119"/>
      <c r="AFN910" s="119"/>
      <c r="AFO910" s="119"/>
      <c r="AFP910" s="119"/>
      <c r="AFQ910" s="119"/>
      <c r="AFR910" s="119"/>
      <c r="AFS910" s="119"/>
      <c r="AFT910" s="119"/>
      <c r="AFU910" s="119"/>
      <c r="AFV910" s="119"/>
      <c r="AFW910" s="119"/>
      <c r="AFX910" s="119"/>
      <c r="AFY910" s="119"/>
      <c r="AFZ910" s="119"/>
      <c r="AGA910" s="119"/>
      <c r="AGB910" s="119"/>
      <c r="AGC910" s="119"/>
      <c r="AGD910" s="119"/>
      <c r="AGE910" s="119"/>
      <c r="AGF910" s="119"/>
      <c r="AGG910" s="119"/>
      <c r="AGH910" s="119"/>
      <c r="AGI910" s="119"/>
      <c r="AGJ910" s="119"/>
      <c r="AGK910" s="119"/>
      <c r="AGL910" s="119"/>
      <c r="AGM910" s="119"/>
      <c r="AGN910" s="119"/>
      <c r="AGO910" s="119"/>
      <c r="AGP910" s="119"/>
      <c r="AGQ910" s="119"/>
      <c r="AGR910" s="119"/>
      <c r="AGS910" s="119"/>
      <c r="AGT910" s="119"/>
      <c r="AGU910" s="119"/>
      <c r="AGV910" s="119"/>
      <c r="AGW910" s="119"/>
      <c r="AGX910" s="119"/>
      <c r="AGY910" s="119"/>
      <c r="AGZ910" s="119"/>
      <c r="AHA910" s="119"/>
      <c r="AHB910" s="119"/>
      <c r="AHC910" s="119"/>
      <c r="AHD910" s="119"/>
      <c r="AHE910" s="119"/>
      <c r="AHF910" s="119"/>
      <c r="AHG910" s="119"/>
      <c r="AHH910" s="119"/>
      <c r="AHI910" s="119"/>
      <c r="AHJ910" s="119"/>
      <c r="AHK910" s="119"/>
      <c r="AHL910" s="119"/>
      <c r="AHM910" s="119"/>
      <c r="AHN910" s="119"/>
      <c r="AHO910" s="119"/>
      <c r="AHP910" s="119"/>
      <c r="AHQ910" s="119"/>
      <c r="AHR910" s="119"/>
      <c r="AHS910" s="119"/>
      <c r="AHT910" s="119"/>
      <c r="AHU910" s="119"/>
      <c r="AHV910" s="119"/>
      <c r="AHW910" s="119"/>
      <c r="AHX910" s="119"/>
      <c r="AHY910" s="119"/>
      <c r="AHZ910" s="119"/>
      <c r="AIA910" s="119"/>
      <c r="AIB910" s="119"/>
      <c r="AIC910" s="119"/>
      <c r="AID910" s="119"/>
      <c r="AIE910" s="119"/>
      <c r="AIF910" s="119"/>
      <c r="AIG910" s="119"/>
      <c r="AIH910" s="119"/>
      <c r="AII910" s="119"/>
      <c r="AIJ910" s="119"/>
      <c r="AIK910" s="119"/>
      <c r="AIL910" s="119"/>
      <c r="AIM910" s="119"/>
      <c r="AIN910" s="119"/>
      <c r="AIO910" s="119"/>
      <c r="AIP910" s="119"/>
      <c r="AIQ910" s="119"/>
      <c r="AIR910" s="119"/>
      <c r="AIS910" s="119"/>
      <c r="AIT910" s="119"/>
      <c r="AIU910" s="119"/>
      <c r="AIV910" s="119"/>
      <c r="AIW910" s="119"/>
      <c r="AIX910" s="119"/>
      <c r="AIY910" s="119"/>
      <c r="AIZ910" s="119"/>
      <c r="AJA910" s="119"/>
      <c r="AJB910" s="119"/>
      <c r="AJC910" s="119"/>
      <c r="AJD910" s="119"/>
      <c r="AJE910" s="119"/>
      <c r="AJF910" s="119"/>
      <c r="AJG910" s="119"/>
      <c r="AJH910" s="119"/>
      <c r="AJI910" s="119"/>
      <c r="AJJ910" s="119"/>
      <c r="AJK910" s="119"/>
      <c r="AJL910" s="119"/>
      <c r="AJM910" s="119"/>
      <c r="AJN910" s="119"/>
      <c r="AJO910" s="119"/>
      <c r="AJP910" s="119"/>
      <c r="AJQ910" s="119"/>
      <c r="AJR910" s="119"/>
      <c r="AJS910" s="119"/>
      <c r="AJT910" s="119"/>
      <c r="AJU910" s="119"/>
      <c r="AJV910" s="119"/>
      <c r="AJW910" s="119"/>
      <c r="AJX910" s="119"/>
      <c r="AJY910" s="119"/>
      <c r="AJZ910" s="119"/>
      <c r="AKA910" s="119"/>
      <c r="AKB910" s="119"/>
      <c r="AKC910" s="119"/>
      <c r="AKD910" s="119"/>
      <c r="AKE910" s="119"/>
      <c r="AKF910" s="119"/>
      <c r="AKG910" s="119"/>
      <c r="AKH910" s="119"/>
      <c r="AKI910" s="119"/>
      <c r="AKJ910" s="119"/>
      <c r="AKK910" s="119"/>
      <c r="AKL910" s="119"/>
      <c r="AKM910" s="119"/>
      <c r="AKN910" s="119"/>
      <c r="AKO910" s="119"/>
      <c r="AKP910" s="119"/>
      <c r="AKQ910" s="119"/>
      <c r="AKR910" s="119"/>
      <c r="AKS910" s="119"/>
      <c r="AKT910" s="119"/>
      <c r="AKU910" s="119"/>
      <c r="AKV910" s="119"/>
      <c r="AKW910" s="119"/>
      <c r="AKX910" s="119"/>
      <c r="AKY910" s="119"/>
      <c r="AKZ910" s="119"/>
      <c r="ALA910" s="119"/>
      <c r="ALB910" s="119"/>
      <c r="ALC910" s="119"/>
      <c r="ALD910" s="119"/>
      <c r="ALE910" s="119"/>
      <c r="ALF910" s="119"/>
      <c r="ALG910" s="119"/>
      <c r="ALH910" s="119"/>
      <c r="ALI910" s="119"/>
      <c r="ALJ910" s="119"/>
      <c r="ALK910" s="119"/>
      <c r="ALL910" s="119"/>
      <c r="ALM910" s="119"/>
      <c r="ALN910" s="119"/>
      <c r="ALO910" s="119"/>
      <c r="ALP910" s="119"/>
      <c r="ALQ910" s="119"/>
      <c r="ALR910" s="119"/>
      <c r="ALS910" s="119"/>
      <c r="ALT910" s="119"/>
      <c r="ALU910" s="119"/>
      <c r="ALV910" s="119"/>
      <c r="ALW910" s="119"/>
      <c r="ALX910" s="119"/>
      <c r="ALY910" s="119"/>
      <c r="ALZ910" s="119"/>
      <c r="AMA910" s="119"/>
      <c r="AMB910" s="119"/>
      <c r="AMC910" s="119"/>
      <c r="AMD910" s="119"/>
      <c r="AME910" s="119"/>
      <c r="AMF910" s="119"/>
      <c r="AMG910" s="119"/>
      <c r="AMH910" s="119"/>
      <c r="AMI910" s="119"/>
      <c r="AMJ910" s="119"/>
    </row>
    <row r="911" spans="1:1024">
      <c r="A911" s="118"/>
      <c r="B911" s="118"/>
      <c r="C911" s="49">
        <f t="shared" si="71"/>
        <v>1780</v>
      </c>
      <c r="D911" s="38" t="s">
        <v>372</v>
      </c>
      <c r="E911" s="51">
        <f t="shared" si="70"/>
        <v>20</v>
      </c>
      <c r="F911" s="39">
        <f t="shared" si="68"/>
        <v>62649</v>
      </c>
      <c r="G911" s="39" t="str">
        <f t="shared" si="69"/>
        <v>20171129</v>
      </c>
      <c r="H911" s="39">
        <v>0</v>
      </c>
      <c r="L911" s="79" t="s">
        <v>21</v>
      </c>
      <c r="M911" s="39">
        <v>2017</v>
      </c>
      <c r="N911" s="39">
        <v>11</v>
      </c>
      <c r="O911" s="39">
        <v>29</v>
      </c>
      <c r="P911" s="39">
        <v>17</v>
      </c>
      <c r="Q911" s="39">
        <v>24</v>
      </c>
      <c r="R911" s="39">
        <v>9</v>
      </c>
      <c r="S911" s="39">
        <v>531</v>
      </c>
      <c r="T911" s="39">
        <v>1</v>
      </c>
      <c r="U911" s="39" t="s">
        <v>1</v>
      </c>
      <c r="V911" s="39" t="s">
        <v>2</v>
      </c>
      <c r="WK911" s="119"/>
      <c r="WL911" s="119"/>
      <c r="WM911" s="119"/>
      <c r="WN911" s="119"/>
      <c r="WO911" s="119"/>
      <c r="WP911" s="119"/>
      <c r="WQ911" s="119"/>
      <c r="WR911" s="119"/>
      <c r="WS911" s="119"/>
      <c r="WT911" s="119"/>
      <c r="WU911" s="119"/>
      <c r="WV911" s="119"/>
      <c r="WW911" s="119"/>
      <c r="WX911" s="119"/>
      <c r="WY911" s="119"/>
      <c r="WZ911" s="119"/>
      <c r="XA911" s="119"/>
      <c r="XB911" s="119"/>
      <c r="XC911" s="119"/>
      <c r="XD911" s="119"/>
      <c r="XE911" s="119"/>
      <c r="XF911" s="119"/>
      <c r="XG911" s="119"/>
      <c r="XH911" s="119"/>
      <c r="XI911" s="119"/>
      <c r="XJ911" s="119"/>
      <c r="XK911" s="119"/>
      <c r="XL911" s="119"/>
      <c r="XM911" s="119"/>
      <c r="XN911" s="119"/>
      <c r="XO911" s="119"/>
      <c r="XP911" s="119"/>
      <c r="XQ911" s="119"/>
      <c r="XR911" s="119"/>
      <c r="XS911" s="119"/>
      <c r="XT911" s="119"/>
      <c r="XU911" s="119"/>
      <c r="XV911" s="119"/>
      <c r="XW911" s="119"/>
      <c r="XX911" s="119"/>
      <c r="XY911" s="119"/>
      <c r="XZ911" s="119"/>
      <c r="YA911" s="119"/>
      <c r="YB911" s="119"/>
      <c r="YC911" s="119"/>
      <c r="YD911" s="119"/>
      <c r="YE911" s="119"/>
      <c r="YF911" s="119"/>
      <c r="YG911" s="119"/>
      <c r="YH911" s="119"/>
      <c r="YI911" s="119"/>
      <c r="YJ911" s="119"/>
      <c r="YK911" s="119"/>
      <c r="YL911" s="119"/>
      <c r="YM911" s="119"/>
      <c r="YN911" s="119"/>
      <c r="YO911" s="119"/>
      <c r="YP911" s="119"/>
      <c r="YQ911" s="119"/>
      <c r="YR911" s="119"/>
      <c r="YS911" s="119"/>
      <c r="YT911" s="119"/>
      <c r="YU911" s="119"/>
      <c r="YV911" s="119"/>
      <c r="YW911" s="119"/>
      <c r="YX911" s="119"/>
      <c r="YY911" s="119"/>
      <c r="YZ911" s="119"/>
      <c r="ZA911" s="119"/>
      <c r="ZB911" s="119"/>
      <c r="ZC911" s="119"/>
      <c r="ZD911" s="119"/>
      <c r="ZE911" s="119"/>
      <c r="ZF911" s="119"/>
      <c r="ZG911" s="119"/>
      <c r="ZH911" s="119"/>
      <c r="ZI911" s="119"/>
      <c r="ZJ911" s="119"/>
      <c r="ZK911" s="119"/>
      <c r="ZL911" s="119"/>
      <c r="ZM911" s="119"/>
      <c r="ZN911" s="119"/>
      <c r="ZO911" s="119"/>
      <c r="ZP911" s="119"/>
      <c r="ZQ911" s="119"/>
      <c r="ZR911" s="119"/>
      <c r="ZS911" s="119"/>
      <c r="ZT911" s="119"/>
      <c r="ZU911" s="119"/>
      <c r="ZV911" s="119"/>
      <c r="ZW911" s="119"/>
      <c r="ZX911" s="119"/>
      <c r="ZY911" s="119"/>
      <c r="ZZ911" s="119"/>
      <c r="AAA911" s="119"/>
      <c r="AAB911" s="119"/>
      <c r="AAC911" s="119"/>
      <c r="AAD911" s="119"/>
      <c r="AAE911" s="119"/>
      <c r="AAF911" s="119"/>
      <c r="AAG911" s="119"/>
      <c r="AAH911" s="119"/>
      <c r="AAI911" s="119"/>
      <c r="AAJ911" s="119"/>
      <c r="AAK911" s="119"/>
      <c r="AAL911" s="119"/>
      <c r="AAM911" s="119"/>
      <c r="AAN911" s="119"/>
      <c r="AAO911" s="119"/>
      <c r="AAP911" s="119"/>
      <c r="AAQ911" s="119"/>
      <c r="AAR911" s="119"/>
      <c r="AAS911" s="119"/>
      <c r="AAT911" s="119"/>
      <c r="AAU911" s="119"/>
      <c r="AAV911" s="119"/>
      <c r="AAW911" s="119"/>
      <c r="AAX911" s="119"/>
      <c r="AAY911" s="119"/>
      <c r="AAZ911" s="119"/>
      <c r="ABA911" s="119"/>
      <c r="ABB911" s="119"/>
      <c r="ABC911" s="119"/>
      <c r="ABD911" s="119"/>
      <c r="ABE911" s="119"/>
      <c r="ABF911" s="119"/>
      <c r="ABG911" s="119"/>
      <c r="ABH911" s="119"/>
      <c r="ABI911" s="119"/>
      <c r="ABJ911" s="119"/>
      <c r="ABK911" s="119"/>
      <c r="ABL911" s="119"/>
      <c r="ABM911" s="119"/>
      <c r="ABN911" s="119"/>
      <c r="ABO911" s="119"/>
      <c r="ABP911" s="119"/>
      <c r="ABQ911" s="119"/>
      <c r="ABR911" s="119"/>
      <c r="ABS911" s="119"/>
      <c r="ABT911" s="119"/>
      <c r="ABU911" s="119"/>
      <c r="ABV911" s="119"/>
      <c r="ABW911" s="119"/>
      <c r="ABX911" s="119"/>
      <c r="ABY911" s="119"/>
      <c r="ABZ911" s="119"/>
      <c r="ACA911" s="119"/>
      <c r="ACB911" s="119"/>
      <c r="ACC911" s="119"/>
      <c r="ACD911" s="119"/>
      <c r="ACE911" s="119"/>
      <c r="ACF911" s="119"/>
      <c r="ACG911" s="119"/>
      <c r="ACH911" s="119"/>
      <c r="ACI911" s="119"/>
      <c r="ACJ911" s="119"/>
      <c r="ACK911" s="119"/>
      <c r="ACL911" s="119"/>
      <c r="ACM911" s="119"/>
      <c r="ACN911" s="119"/>
      <c r="ACO911" s="119"/>
      <c r="ACP911" s="119"/>
      <c r="ACQ911" s="119"/>
      <c r="ACR911" s="119"/>
      <c r="ACS911" s="119"/>
      <c r="ACT911" s="119"/>
      <c r="ACU911" s="119"/>
      <c r="ACV911" s="119"/>
      <c r="ACW911" s="119"/>
      <c r="ACX911" s="119"/>
      <c r="ACY911" s="119"/>
      <c r="ACZ911" s="119"/>
      <c r="ADA911" s="119"/>
      <c r="ADB911" s="119"/>
      <c r="ADC911" s="119"/>
      <c r="ADD911" s="119"/>
      <c r="ADE911" s="119"/>
      <c r="ADF911" s="119"/>
      <c r="ADG911" s="119"/>
      <c r="ADH911" s="119"/>
      <c r="ADI911" s="119"/>
      <c r="ADJ911" s="119"/>
      <c r="ADK911" s="119"/>
      <c r="ADL911" s="119"/>
      <c r="ADM911" s="119"/>
      <c r="ADN911" s="119"/>
      <c r="ADO911" s="119"/>
      <c r="ADP911" s="119"/>
      <c r="ADQ911" s="119"/>
      <c r="ADR911" s="119"/>
      <c r="ADS911" s="119"/>
      <c r="ADT911" s="119"/>
      <c r="ADU911" s="119"/>
      <c r="ADV911" s="119"/>
      <c r="ADW911" s="119"/>
      <c r="ADX911" s="119"/>
      <c r="ADY911" s="119"/>
      <c r="ADZ911" s="119"/>
      <c r="AEA911" s="119"/>
      <c r="AEB911" s="119"/>
      <c r="AEC911" s="119"/>
      <c r="AED911" s="119"/>
      <c r="AEE911" s="119"/>
      <c r="AEF911" s="119"/>
      <c r="AEG911" s="119"/>
      <c r="AEH911" s="119"/>
      <c r="AEI911" s="119"/>
      <c r="AEJ911" s="119"/>
      <c r="AEK911" s="119"/>
      <c r="AEL911" s="119"/>
      <c r="AEM911" s="119"/>
      <c r="AEN911" s="119"/>
      <c r="AEO911" s="119"/>
      <c r="AEP911" s="119"/>
      <c r="AEQ911" s="119"/>
      <c r="AER911" s="119"/>
      <c r="AES911" s="119"/>
      <c r="AET911" s="119"/>
      <c r="AEU911" s="119"/>
      <c r="AEV911" s="119"/>
      <c r="AEW911" s="119"/>
      <c r="AEX911" s="119"/>
      <c r="AEY911" s="119"/>
      <c r="AEZ911" s="119"/>
      <c r="AFA911" s="119"/>
      <c r="AFB911" s="119"/>
      <c r="AFC911" s="119"/>
      <c r="AFD911" s="119"/>
      <c r="AFE911" s="119"/>
      <c r="AFF911" s="119"/>
      <c r="AFG911" s="119"/>
      <c r="AFH911" s="119"/>
      <c r="AFI911" s="119"/>
      <c r="AFJ911" s="119"/>
      <c r="AFK911" s="119"/>
      <c r="AFL911" s="119"/>
      <c r="AFM911" s="119"/>
      <c r="AFN911" s="119"/>
      <c r="AFO911" s="119"/>
      <c r="AFP911" s="119"/>
      <c r="AFQ911" s="119"/>
      <c r="AFR911" s="119"/>
      <c r="AFS911" s="119"/>
      <c r="AFT911" s="119"/>
      <c r="AFU911" s="119"/>
      <c r="AFV911" s="119"/>
      <c r="AFW911" s="119"/>
      <c r="AFX911" s="119"/>
      <c r="AFY911" s="119"/>
      <c r="AFZ911" s="119"/>
      <c r="AGA911" s="119"/>
      <c r="AGB911" s="119"/>
      <c r="AGC911" s="119"/>
      <c r="AGD911" s="119"/>
      <c r="AGE911" s="119"/>
      <c r="AGF911" s="119"/>
      <c r="AGG911" s="119"/>
      <c r="AGH911" s="119"/>
      <c r="AGI911" s="119"/>
      <c r="AGJ911" s="119"/>
      <c r="AGK911" s="119"/>
      <c r="AGL911" s="119"/>
      <c r="AGM911" s="119"/>
      <c r="AGN911" s="119"/>
      <c r="AGO911" s="119"/>
      <c r="AGP911" s="119"/>
      <c r="AGQ911" s="119"/>
      <c r="AGR911" s="119"/>
      <c r="AGS911" s="119"/>
      <c r="AGT911" s="119"/>
      <c r="AGU911" s="119"/>
      <c r="AGV911" s="119"/>
      <c r="AGW911" s="119"/>
      <c r="AGX911" s="119"/>
      <c r="AGY911" s="119"/>
      <c r="AGZ911" s="119"/>
      <c r="AHA911" s="119"/>
      <c r="AHB911" s="119"/>
      <c r="AHC911" s="119"/>
      <c r="AHD911" s="119"/>
      <c r="AHE911" s="119"/>
      <c r="AHF911" s="119"/>
      <c r="AHG911" s="119"/>
      <c r="AHH911" s="119"/>
      <c r="AHI911" s="119"/>
      <c r="AHJ911" s="119"/>
      <c r="AHK911" s="119"/>
      <c r="AHL911" s="119"/>
      <c r="AHM911" s="119"/>
      <c r="AHN911" s="119"/>
      <c r="AHO911" s="119"/>
      <c r="AHP911" s="119"/>
      <c r="AHQ911" s="119"/>
      <c r="AHR911" s="119"/>
      <c r="AHS911" s="119"/>
      <c r="AHT911" s="119"/>
      <c r="AHU911" s="119"/>
      <c r="AHV911" s="119"/>
      <c r="AHW911" s="119"/>
      <c r="AHX911" s="119"/>
      <c r="AHY911" s="119"/>
      <c r="AHZ911" s="119"/>
      <c r="AIA911" s="119"/>
      <c r="AIB911" s="119"/>
      <c r="AIC911" s="119"/>
      <c r="AID911" s="119"/>
      <c r="AIE911" s="119"/>
      <c r="AIF911" s="119"/>
      <c r="AIG911" s="119"/>
      <c r="AIH911" s="119"/>
      <c r="AII911" s="119"/>
      <c r="AIJ911" s="119"/>
      <c r="AIK911" s="119"/>
      <c r="AIL911" s="119"/>
      <c r="AIM911" s="119"/>
      <c r="AIN911" s="119"/>
      <c r="AIO911" s="119"/>
      <c r="AIP911" s="119"/>
      <c r="AIQ911" s="119"/>
      <c r="AIR911" s="119"/>
      <c r="AIS911" s="119"/>
      <c r="AIT911" s="119"/>
      <c r="AIU911" s="119"/>
      <c r="AIV911" s="119"/>
      <c r="AIW911" s="119"/>
      <c r="AIX911" s="119"/>
      <c r="AIY911" s="119"/>
      <c r="AIZ911" s="119"/>
      <c r="AJA911" s="119"/>
      <c r="AJB911" s="119"/>
      <c r="AJC911" s="119"/>
      <c r="AJD911" s="119"/>
      <c r="AJE911" s="119"/>
      <c r="AJF911" s="119"/>
      <c r="AJG911" s="119"/>
      <c r="AJH911" s="119"/>
      <c r="AJI911" s="119"/>
      <c r="AJJ911" s="119"/>
      <c r="AJK911" s="119"/>
      <c r="AJL911" s="119"/>
      <c r="AJM911" s="119"/>
      <c r="AJN911" s="119"/>
      <c r="AJO911" s="119"/>
      <c r="AJP911" s="119"/>
      <c r="AJQ911" s="119"/>
      <c r="AJR911" s="119"/>
      <c r="AJS911" s="119"/>
      <c r="AJT911" s="119"/>
      <c r="AJU911" s="119"/>
      <c r="AJV911" s="119"/>
      <c r="AJW911" s="119"/>
      <c r="AJX911" s="119"/>
      <c r="AJY911" s="119"/>
      <c r="AJZ911" s="119"/>
      <c r="AKA911" s="119"/>
      <c r="AKB911" s="119"/>
      <c r="AKC911" s="119"/>
      <c r="AKD911" s="119"/>
      <c r="AKE911" s="119"/>
      <c r="AKF911" s="119"/>
      <c r="AKG911" s="119"/>
      <c r="AKH911" s="119"/>
      <c r="AKI911" s="119"/>
      <c r="AKJ911" s="119"/>
      <c r="AKK911" s="119"/>
      <c r="AKL911" s="119"/>
      <c r="AKM911" s="119"/>
      <c r="AKN911" s="119"/>
      <c r="AKO911" s="119"/>
      <c r="AKP911" s="119"/>
      <c r="AKQ911" s="119"/>
      <c r="AKR911" s="119"/>
      <c r="AKS911" s="119"/>
      <c r="AKT911" s="119"/>
      <c r="AKU911" s="119"/>
      <c r="AKV911" s="119"/>
      <c r="AKW911" s="119"/>
      <c r="AKX911" s="119"/>
      <c r="AKY911" s="119"/>
      <c r="AKZ911" s="119"/>
      <c r="ALA911" s="119"/>
      <c r="ALB911" s="119"/>
      <c r="ALC911" s="119"/>
      <c r="ALD911" s="119"/>
      <c r="ALE911" s="119"/>
      <c r="ALF911" s="119"/>
      <c r="ALG911" s="119"/>
      <c r="ALH911" s="119"/>
      <c r="ALI911" s="119"/>
      <c r="ALJ911" s="119"/>
      <c r="ALK911" s="119"/>
      <c r="ALL911" s="119"/>
      <c r="ALM911" s="119"/>
      <c r="ALN911" s="119"/>
      <c r="ALO911" s="119"/>
      <c r="ALP911" s="119"/>
      <c r="ALQ911" s="119"/>
      <c r="ALR911" s="119"/>
      <c r="ALS911" s="119"/>
      <c r="ALT911" s="119"/>
      <c r="ALU911" s="119"/>
      <c r="ALV911" s="119"/>
      <c r="ALW911" s="119"/>
      <c r="ALX911" s="119"/>
      <c r="ALY911" s="119"/>
      <c r="ALZ911" s="119"/>
      <c r="AMA911" s="119"/>
      <c r="AMB911" s="119"/>
      <c r="AMC911" s="119"/>
      <c r="AMD911" s="119"/>
      <c r="AME911" s="119"/>
      <c r="AMF911" s="119"/>
      <c r="AMG911" s="119"/>
      <c r="AMH911" s="119"/>
      <c r="AMI911" s="119"/>
      <c r="AMJ911" s="119"/>
    </row>
    <row r="912" spans="1:1024">
      <c r="A912" s="118"/>
      <c r="B912" s="118"/>
      <c r="C912" s="49">
        <f t="shared" si="71"/>
        <v>1780</v>
      </c>
      <c r="D912" s="38" t="s">
        <v>372</v>
      </c>
      <c r="E912" s="51">
        <f t="shared" si="70"/>
        <v>20</v>
      </c>
      <c r="F912" s="39">
        <f t="shared" si="68"/>
        <v>62649</v>
      </c>
      <c r="G912" s="39" t="str">
        <f t="shared" si="69"/>
        <v>20171129</v>
      </c>
      <c r="H912" s="39">
        <v>0</v>
      </c>
      <c r="L912" s="79" t="s">
        <v>21</v>
      </c>
      <c r="M912" s="39">
        <v>2017</v>
      </c>
      <c r="N912" s="39">
        <v>11</v>
      </c>
      <c r="O912" s="39">
        <v>29</v>
      </c>
      <c r="P912" s="39">
        <v>17</v>
      </c>
      <c r="Q912" s="39">
        <v>24</v>
      </c>
      <c r="R912" s="39">
        <v>9</v>
      </c>
      <c r="S912" s="39">
        <v>533</v>
      </c>
      <c r="T912" s="39">
        <v>1</v>
      </c>
      <c r="U912" s="39" t="s">
        <v>1</v>
      </c>
      <c r="V912" s="39" t="s">
        <v>2</v>
      </c>
      <c r="WK912" s="119"/>
      <c r="WL912" s="119"/>
      <c r="WM912" s="119"/>
      <c r="WN912" s="119"/>
      <c r="WO912" s="119"/>
      <c r="WP912" s="119"/>
      <c r="WQ912" s="119"/>
      <c r="WR912" s="119"/>
      <c r="WS912" s="119"/>
      <c r="WT912" s="119"/>
      <c r="WU912" s="119"/>
      <c r="WV912" s="119"/>
      <c r="WW912" s="119"/>
      <c r="WX912" s="119"/>
      <c r="WY912" s="119"/>
      <c r="WZ912" s="119"/>
      <c r="XA912" s="119"/>
      <c r="XB912" s="119"/>
      <c r="XC912" s="119"/>
      <c r="XD912" s="119"/>
      <c r="XE912" s="119"/>
      <c r="XF912" s="119"/>
      <c r="XG912" s="119"/>
      <c r="XH912" s="119"/>
      <c r="XI912" s="119"/>
      <c r="XJ912" s="119"/>
      <c r="XK912" s="119"/>
      <c r="XL912" s="119"/>
      <c r="XM912" s="119"/>
      <c r="XN912" s="119"/>
      <c r="XO912" s="119"/>
      <c r="XP912" s="119"/>
      <c r="XQ912" s="119"/>
      <c r="XR912" s="119"/>
      <c r="XS912" s="119"/>
      <c r="XT912" s="119"/>
      <c r="XU912" s="119"/>
      <c r="XV912" s="119"/>
      <c r="XW912" s="119"/>
      <c r="XX912" s="119"/>
      <c r="XY912" s="119"/>
      <c r="XZ912" s="119"/>
      <c r="YA912" s="119"/>
      <c r="YB912" s="119"/>
      <c r="YC912" s="119"/>
      <c r="YD912" s="119"/>
      <c r="YE912" s="119"/>
      <c r="YF912" s="119"/>
      <c r="YG912" s="119"/>
      <c r="YH912" s="119"/>
      <c r="YI912" s="119"/>
      <c r="YJ912" s="119"/>
      <c r="YK912" s="119"/>
      <c r="YL912" s="119"/>
      <c r="YM912" s="119"/>
      <c r="YN912" s="119"/>
      <c r="YO912" s="119"/>
      <c r="YP912" s="119"/>
      <c r="YQ912" s="119"/>
      <c r="YR912" s="119"/>
      <c r="YS912" s="119"/>
      <c r="YT912" s="119"/>
      <c r="YU912" s="119"/>
      <c r="YV912" s="119"/>
      <c r="YW912" s="119"/>
      <c r="YX912" s="119"/>
      <c r="YY912" s="119"/>
      <c r="YZ912" s="119"/>
      <c r="ZA912" s="119"/>
      <c r="ZB912" s="119"/>
      <c r="ZC912" s="119"/>
      <c r="ZD912" s="119"/>
      <c r="ZE912" s="119"/>
      <c r="ZF912" s="119"/>
      <c r="ZG912" s="119"/>
      <c r="ZH912" s="119"/>
      <c r="ZI912" s="119"/>
      <c r="ZJ912" s="119"/>
      <c r="ZK912" s="119"/>
      <c r="ZL912" s="119"/>
      <c r="ZM912" s="119"/>
      <c r="ZN912" s="119"/>
      <c r="ZO912" s="119"/>
      <c r="ZP912" s="119"/>
      <c r="ZQ912" s="119"/>
      <c r="ZR912" s="119"/>
      <c r="ZS912" s="119"/>
      <c r="ZT912" s="119"/>
      <c r="ZU912" s="119"/>
      <c r="ZV912" s="119"/>
      <c r="ZW912" s="119"/>
      <c r="ZX912" s="119"/>
      <c r="ZY912" s="119"/>
      <c r="ZZ912" s="119"/>
      <c r="AAA912" s="119"/>
      <c r="AAB912" s="119"/>
      <c r="AAC912" s="119"/>
      <c r="AAD912" s="119"/>
      <c r="AAE912" s="119"/>
      <c r="AAF912" s="119"/>
      <c r="AAG912" s="119"/>
      <c r="AAH912" s="119"/>
      <c r="AAI912" s="119"/>
      <c r="AAJ912" s="119"/>
      <c r="AAK912" s="119"/>
      <c r="AAL912" s="119"/>
      <c r="AAM912" s="119"/>
      <c r="AAN912" s="119"/>
      <c r="AAO912" s="119"/>
      <c r="AAP912" s="119"/>
      <c r="AAQ912" s="119"/>
      <c r="AAR912" s="119"/>
      <c r="AAS912" s="119"/>
      <c r="AAT912" s="119"/>
      <c r="AAU912" s="119"/>
      <c r="AAV912" s="119"/>
      <c r="AAW912" s="119"/>
      <c r="AAX912" s="119"/>
      <c r="AAY912" s="119"/>
      <c r="AAZ912" s="119"/>
      <c r="ABA912" s="119"/>
      <c r="ABB912" s="119"/>
      <c r="ABC912" s="119"/>
      <c r="ABD912" s="119"/>
      <c r="ABE912" s="119"/>
      <c r="ABF912" s="119"/>
      <c r="ABG912" s="119"/>
      <c r="ABH912" s="119"/>
      <c r="ABI912" s="119"/>
      <c r="ABJ912" s="119"/>
      <c r="ABK912" s="119"/>
      <c r="ABL912" s="119"/>
      <c r="ABM912" s="119"/>
      <c r="ABN912" s="119"/>
      <c r="ABO912" s="119"/>
      <c r="ABP912" s="119"/>
      <c r="ABQ912" s="119"/>
      <c r="ABR912" s="119"/>
      <c r="ABS912" s="119"/>
      <c r="ABT912" s="119"/>
      <c r="ABU912" s="119"/>
      <c r="ABV912" s="119"/>
      <c r="ABW912" s="119"/>
      <c r="ABX912" s="119"/>
      <c r="ABY912" s="119"/>
      <c r="ABZ912" s="119"/>
      <c r="ACA912" s="119"/>
      <c r="ACB912" s="119"/>
      <c r="ACC912" s="119"/>
      <c r="ACD912" s="119"/>
      <c r="ACE912" s="119"/>
      <c r="ACF912" s="119"/>
      <c r="ACG912" s="119"/>
      <c r="ACH912" s="119"/>
      <c r="ACI912" s="119"/>
      <c r="ACJ912" s="119"/>
      <c r="ACK912" s="119"/>
      <c r="ACL912" s="119"/>
      <c r="ACM912" s="119"/>
      <c r="ACN912" s="119"/>
      <c r="ACO912" s="119"/>
      <c r="ACP912" s="119"/>
      <c r="ACQ912" s="119"/>
      <c r="ACR912" s="119"/>
      <c r="ACS912" s="119"/>
      <c r="ACT912" s="119"/>
      <c r="ACU912" s="119"/>
      <c r="ACV912" s="119"/>
      <c r="ACW912" s="119"/>
      <c r="ACX912" s="119"/>
      <c r="ACY912" s="119"/>
      <c r="ACZ912" s="119"/>
      <c r="ADA912" s="119"/>
      <c r="ADB912" s="119"/>
      <c r="ADC912" s="119"/>
      <c r="ADD912" s="119"/>
      <c r="ADE912" s="119"/>
      <c r="ADF912" s="119"/>
      <c r="ADG912" s="119"/>
      <c r="ADH912" s="119"/>
      <c r="ADI912" s="119"/>
      <c r="ADJ912" s="119"/>
      <c r="ADK912" s="119"/>
      <c r="ADL912" s="119"/>
      <c r="ADM912" s="119"/>
      <c r="ADN912" s="119"/>
      <c r="ADO912" s="119"/>
      <c r="ADP912" s="119"/>
      <c r="ADQ912" s="119"/>
      <c r="ADR912" s="119"/>
      <c r="ADS912" s="119"/>
      <c r="ADT912" s="119"/>
      <c r="ADU912" s="119"/>
      <c r="ADV912" s="119"/>
      <c r="ADW912" s="119"/>
      <c r="ADX912" s="119"/>
      <c r="ADY912" s="119"/>
      <c r="ADZ912" s="119"/>
      <c r="AEA912" s="119"/>
      <c r="AEB912" s="119"/>
      <c r="AEC912" s="119"/>
      <c r="AED912" s="119"/>
      <c r="AEE912" s="119"/>
      <c r="AEF912" s="119"/>
      <c r="AEG912" s="119"/>
      <c r="AEH912" s="119"/>
      <c r="AEI912" s="119"/>
      <c r="AEJ912" s="119"/>
      <c r="AEK912" s="119"/>
      <c r="AEL912" s="119"/>
      <c r="AEM912" s="119"/>
      <c r="AEN912" s="119"/>
      <c r="AEO912" s="119"/>
      <c r="AEP912" s="119"/>
      <c r="AEQ912" s="119"/>
      <c r="AER912" s="119"/>
      <c r="AES912" s="119"/>
      <c r="AET912" s="119"/>
      <c r="AEU912" s="119"/>
      <c r="AEV912" s="119"/>
      <c r="AEW912" s="119"/>
      <c r="AEX912" s="119"/>
      <c r="AEY912" s="119"/>
      <c r="AEZ912" s="119"/>
      <c r="AFA912" s="119"/>
      <c r="AFB912" s="119"/>
      <c r="AFC912" s="119"/>
      <c r="AFD912" s="119"/>
      <c r="AFE912" s="119"/>
      <c r="AFF912" s="119"/>
      <c r="AFG912" s="119"/>
      <c r="AFH912" s="119"/>
      <c r="AFI912" s="119"/>
      <c r="AFJ912" s="119"/>
      <c r="AFK912" s="119"/>
      <c r="AFL912" s="119"/>
      <c r="AFM912" s="119"/>
      <c r="AFN912" s="119"/>
      <c r="AFO912" s="119"/>
      <c r="AFP912" s="119"/>
      <c r="AFQ912" s="119"/>
      <c r="AFR912" s="119"/>
      <c r="AFS912" s="119"/>
      <c r="AFT912" s="119"/>
      <c r="AFU912" s="119"/>
      <c r="AFV912" s="119"/>
      <c r="AFW912" s="119"/>
      <c r="AFX912" s="119"/>
      <c r="AFY912" s="119"/>
      <c r="AFZ912" s="119"/>
      <c r="AGA912" s="119"/>
      <c r="AGB912" s="119"/>
      <c r="AGC912" s="119"/>
      <c r="AGD912" s="119"/>
      <c r="AGE912" s="119"/>
      <c r="AGF912" s="119"/>
      <c r="AGG912" s="119"/>
      <c r="AGH912" s="119"/>
      <c r="AGI912" s="119"/>
      <c r="AGJ912" s="119"/>
      <c r="AGK912" s="119"/>
      <c r="AGL912" s="119"/>
      <c r="AGM912" s="119"/>
      <c r="AGN912" s="119"/>
      <c r="AGO912" s="119"/>
      <c r="AGP912" s="119"/>
      <c r="AGQ912" s="119"/>
      <c r="AGR912" s="119"/>
      <c r="AGS912" s="119"/>
      <c r="AGT912" s="119"/>
      <c r="AGU912" s="119"/>
      <c r="AGV912" s="119"/>
      <c r="AGW912" s="119"/>
      <c r="AGX912" s="119"/>
      <c r="AGY912" s="119"/>
      <c r="AGZ912" s="119"/>
      <c r="AHA912" s="119"/>
      <c r="AHB912" s="119"/>
      <c r="AHC912" s="119"/>
      <c r="AHD912" s="119"/>
      <c r="AHE912" s="119"/>
      <c r="AHF912" s="119"/>
      <c r="AHG912" s="119"/>
      <c r="AHH912" s="119"/>
      <c r="AHI912" s="119"/>
      <c r="AHJ912" s="119"/>
      <c r="AHK912" s="119"/>
      <c r="AHL912" s="119"/>
      <c r="AHM912" s="119"/>
      <c r="AHN912" s="119"/>
      <c r="AHO912" s="119"/>
      <c r="AHP912" s="119"/>
      <c r="AHQ912" s="119"/>
      <c r="AHR912" s="119"/>
      <c r="AHS912" s="119"/>
      <c r="AHT912" s="119"/>
      <c r="AHU912" s="119"/>
      <c r="AHV912" s="119"/>
      <c r="AHW912" s="119"/>
      <c r="AHX912" s="119"/>
      <c r="AHY912" s="119"/>
      <c r="AHZ912" s="119"/>
      <c r="AIA912" s="119"/>
      <c r="AIB912" s="119"/>
      <c r="AIC912" s="119"/>
      <c r="AID912" s="119"/>
      <c r="AIE912" s="119"/>
      <c r="AIF912" s="119"/>
      <c r="AIG912" s="119"/>
      <c r="AIH912" s="119"/>
      <c r="AII912" s="119"/>
      <c r="AIJ912" s="119"/>
      <c r="AIK912" s="119"/>
      <c r="AIL912" s="119"/>
      <c r="AIM912" s="119"/>
      <c r="AIN912" s="119"/>
      <c r="AIO912" s="119"/>
      <c r="AIP912" s="119"/>
      <c r="AIQ912" s="119"/>
      <c r="AIR912" s="119"/>
      <c r="AIS912" s="119"/>
      <c r="AIT912" s="119"/>
      <c r="AIU912" s="119"/>
      <c r="AIV912" s="119"/>
      <c r="AIW912" s="119"/>
      <c r="AIX912" s="119"/>
      <c r="AIY912" s="119"/>
      <c r="AIZ912" s="119"/>
      <c r="AJA912" s="119"/>
      <c r="AJB912" s="119"/>
      <c r="AJC912" s="119"/>
      <c r="AJD912" s="119"/>
      <c r="AJE912" s="119"/>
      <c r="AJF912" s="119"/>
      <c r="AJG912" s="119"/>
      <c r="AJH912" s="119"/>
      <c r="AJI912" s="119"/>
      <c r="AJJ912" s="119"/>
      <c r="AJK912" s="119"/>
      <c r="AJL912" s="119"/>
      <c r="AJM912" s="119"/>
      <c r="AJN912" s="119"/>
      <c r="AJO912" s="119"/>
      <c r="AJP912" s="119"/>
      <c r="AJQ912" s="119"/>
      <c r="AJR912" s="119"/>
      <c r="AJS912" s="119"/>
      <c r="AJT912" s="119"/>
      <c r="AJU912" s="119"/>
      <c r="AJV912" s="119"/>
      <c r="AJW912" s="119"/>
      <c r="AJX912" s="119"/>
      <c r="AJY912" s="119"/>
      <c r="AJZ912" s="119"/>
      <c r="AKA912" s="119"/>
      <c r="AKB912" s="119"/>
      <c r="AKC912" s="119"/>
      <c r="AKD912" s="119"/>
      <c r="AKE912" s="119"/>
      <c r="AKF912" s="119"/>
      <c r="AKG912" s="119"/>
      <c r="AKH912" s="119"/>
      <c r="AKI912" s="119"/>
      <c r="AKJ912" s="119"/>
      <c r="AKK912" s="119"/>
      <c r="AKL912" s="119"/>
      <c r="AKM912" s="119"/>
      <c r="AKN912" s="119"/>
      <c r="AKO912" s="119"/>
      <c r="AKP912" s="119"/>
      <c r="AKQ912" s="119"/>
      <c r="AKR912" s="119"/>
      <c r="AKS912" s="119"/>
      <c r="AKT912" s="119"/>
      <c r="AKU912" s="119"/>
      <c r="AKV912" s="119"/>
      <c r="AKW912" s="119"/>
      <c r="AKX912" s="119"/>
      <c r="AKY912" s="119"/>
      <c r="AKZ912" s="119"/>
      <c r="ALA912" s="119"/>
      <c r="ALB912" s="119"/>
      <c r="ALC912" s="119"/>
      <c r="ALD912" s="119"/>
      <c r="ALE912" s="119"/>
      <c r="ALF912" s="119"/>
      <c r="ALG912" s="119"/>
      <c r="ALH912" s="119"/>
      <c r="ALI912" s="119"/>
      <c r="ALJ912" s="119"/>
      <c r="ALK912" s="119"/>
      <c r="ALL912" s="119"/>
      <c r="ALM912" s="119"/>
      <c r="ALN912" s="119"/>
      <c r="ALO912" s="119"/>
      <c r="ALP912" s="119"/>
      <c r="ALQ912" s="119"/>
      <c r="ALR912" s="119"/>
      <c r="ALS912" s="119"/>
      <c r="ALT912" s="119"/>
      <c r="ALU912" s="119"/>
      <c r="ALV912" s="119"/>
      <c r="ALW912" s="119"/>
      <c r="ALX912" s="119"/>
      <c r="ALY912" s="119"/>
      <c r="ALZ912" s="119"/>
      <c r="AMA912" s="119"/>
      <c r="AMB912" s="119"/>
      <c r="AMC912" s="119"/>
      <c r="AMD912" s="119"/>
      <c r="AME912" s="119"/>
      <c r="AMF912" s="119"/>
      <c r="AMG912" s="119"/>
      <c r="AMH912" s="119"/>
      <c r="AMI912" s="119"/>
      <c r="AMJ912" s="119"/>
    </row>
    <row r="913" spans="1:1024">
      <c r="A913" s="118"/>
      <c r="B913" s="118"/>
      <c r="C913" s="49">
        <f t="shared" si="71"/>
        <v>1780</v>
      </c>
      <c r="D913" s="38" t="s">
        <v>372</v>
      </c>
      <c r="E913" s="51">
        <f t="shared" si="70"/>
        <v>20</v>
      </c>
      <c r="F913" s="39">
        <f t="shared" si="68"/>
        <v>62649</v>
      </c>
      <c r="G913" s="39" t="str">
        <f t="shared" si="69"/>
        <v>20171129</v>
      </c>
      <c r="H913" s="39">
        <v>0</v>
      </c>
      <c r="L913" s="79" t="s">
        <v>21</v>
      </c>
      <c r="M913" s="39">
        <v>2017</v>
      </c>
      <c r="N913" s="39">
        <v>11</v>
      </c>
      <c r="O913" s="39">
        <v>29</v>
      </c>
      <c r="P913" s="39">
        <v>17</v>
      </c>
      <c r="Q913" s="39">
        <v>24</v>
      </c>
      <c r="R913" s="39">
        <v>9</v>
      </c>
      <c r="S913" s="39">
        <v>538</v>
      </c>
      <c r="T913" s="39">
        <v>2</v>
      </c>
      <c r="U913" s="39" t="s">
        <v>1</v>
      </c>
      <c r="V913" s="39" t="s">
        <v>2</v>
      </c>
      <c r="WK913" s="119"/>
      <c r="WL913" s="119"/>
      <c r="WM913" s="119"/>
      <c r="WN913" s="119"/>
      <c r="WO913" s="119"/>
      <c r="WP913" s="119"/>
      <c r="WQ913" s="119"/>
      <c r="WR913" s="119"/>
      <c r="WS913" s="119"/>
      <c r="WT913" s="119"/>
      <c r="WU913" s="119"/>
      <c r="WV913" s="119"/>
      <c r="WW913" s="119"/>
      <c r="WX913" s="119"/>
      <c r="WY913" s="119"/>
      <c r="WZ913" s="119"/>
      <c r="XA913" s="119"/>
      <c r="XB913" s="119"/>
      <c r="XC913" s="119"/>
      <c r="XD913" s="119"/>
      <c r="XE913" s="119"/>
      <c r="XF913" s="119"/>
      <c r="XG913" s="119"/>
      <c r="XH913" s="119"/>
      <c r="XI913" s="119"/>
      <c r="XJ913" s="119"/>
      <c r="XK913" s="119"/>
      <c r="XL913" s="119"/>
      <c r="XM913" s="119"/>
      <c r="XN913" s="119"/>
      <c r="XO913" s="119"/>
      <c r="XP913" s="119"/>
      <c r="XQ913" s="119"/>
      <c r="XR913" s="119"/>
      <c r="XS913" s="119"/>
      <c r="XT913" s="119"/>
      <c r="XU913" s="119"/>
      <c r="XV913" s="119"/>
      <c r="XW913" s="119"/>
      <c r="XX913" s="119"/>
      <c r="XY913" s="119"/>
      <c r="XZ913" s="119"/>
      <c r="YA913" s="119"/>
      <c r="YB913" s="119"/>
      <c r="YC913" s="119"/>
      <c r="YD913" s="119"/>
      <c r="YE913" s="119"/>
      <c r="YF913" s="119"/>
      <c r="YG913" s="119"/>
      <c r="YH913" s="119"/>
      <c r="YI913" s="119"/>
      <c r="YJ913" s="119"/>
      <c r="YK913" s="119"/>
      <c r="YL913" s="119"/>
      <c r="YM913" s="119"/>
      <c r="YN913" s="119"/>
      <c r="YO913" s="119"/>
      <c r="YP913" s="119"/>
      <c r="YQ913" s="119"/>
      <c r="YR913" s="119"/>
      <c r="YS913" s="119"/>
      <c r="YT913" s="119"/>
      <c r="YU913" s="119"/>
      <c r="YV913" s="119"/>
      <c r="YW913" s="119"/>
      <c r="YX913" s="119"/>
      <c r="YY913" s="119"/>
      <c r="YZ913" s="119"/>
      <c r="ZA913" s="119"/>
      <c r="ZB913" s="119"/>
      <c r="ZC913" s="119"/>
      <c r="ZD913" s="119"/>
      <c r="ZE913" s="119"/>
      <c r="ZF913" s="119"/>
      <c r="ZG913" s="119"/>
      <c r="ZH913" s="119"/>
      <c r="ZI913" s="119"/>
      <c r="ZJ913" s="119"/>
      <c r="ZK913" s="119"/>
      <c r="ZL913" s="119"/>
      <c r="ZM913" s="119"/>
      <c r="ZN913" s="119"/>
      <c r="ZO913" s="119"/>
      <c r="ZP913" s="119"/>
      <c r="ZQ913" s="119"/>
      <c r="ZR913" s="119"/>
      <c r="ZS913" s="119"/>
      <c r="ZT913" s="119"/>
      <c r="ZU913" s="119"/>
      <c r="ZV913" s="119"/>
      <c r="ZW913" s="119"/>
      <c r="ZX913" s="119"/>
      <c r="ZY913" s="119"/>
      <c r="ZZ913" s="119"/>
      <c r="AAA913" s="119"/>
      <c r="AAB913" s="119"/>
      <c r="AAC913" s="119"/>
      <c r="AAD913" s="119"/>
      <c r="AAE913" s="119"/>
      <c r="AAF913" s="119"/>
      <c r="AAG913" s="119"/>
      <c r="AAH913" s="119"/>
      <c r="AAI913" s="119"/>
      <c r="AAJ913" s="119"/>
      <c r="AAK913" s="119"/>
      <c r="AAL913" s="119"/>
      <c r="AAM913" s="119"/>
      <c r="AAN913" s="119"/>
      <c r="AAO913" s="119"/>
      <c r="AAP913" s="119"/>
      <c r="AAQ913" s="119"/>
      <c r="AAR913" s="119"/>
      <c r="AAS913" s="119"/>
      <c r="AAT913" s="119"/>
      <c r="AAU913" s="119"/>
      <c r="AAV913" s="119"/>
      <c r="AAW913" s="119"/>
      <c r="AAX913" s="119"/>
      <c r="AAY913" s="119"/>
      <c r="AAZ913" s="119"/>
      <c r="ABA913" s="119"/>
      <c r="ABB913" s="119"/>
      <c r="ABC913" s="119"/>
      <c r="ABD913" s="119"/>
      <c r="ABE913" s="119"/>
      <c r="ABF913" s="119"/>
      <c r="ABG913" s="119"/>
      <c r="ABH913" s="119"/>
      <c r="ABI913" s="119"/>
      <c r="ABJ913" s="119"/>
      <c r="ABK913" s="119"/>
      <c r="ABL913" s="119"/>
      <c r="ABM913" s="119"/>
      <c r="ABN913" s="119"/>
      <c r="ABO913" s="119"/>
      <c r="ABP913" s="119"/>
      <c r="ABQ913" s="119"/>
      <c r="ABR913" s="119"/>
      <c r="ABS913" s="119"/>
      <c r="ABT913" s="119"/>
      <c r="ABU913" s="119"/>
      <c r="ABV913" s="119"/>
      <c r="ABW913" s="119"/>
      <c r="ABX913" s="119"/>
      <c r="ABY913" s="119"/>
      <c r="ABZ913" s="119"/>
      <c r="ACA913" s="119"/>
      <c r="ACB913" s="119"/>
      <c r="ACC913" s="119"/>
      <c r="ACD913" s="119"/>
      <c r="ACE913" s="119"/>
      <c r="ACF913" s="119"/>
      <c r="ACG913" s="119"/>
      <c r="ACH913" s="119"/>
      <c r="ACI913" s="119"/>
      <c r="ACJ913" s="119"/>
      <c r="ACK913" s="119"/>
      <c r="ACL913" s="119"/>
      <c r="ACM913" s="119"/>
      <c r="ACN913" s="119"/>
      <c r="ACO913" s="119"/>
      <c r="ACP913" s="119"/>
      <c r="ACQ913" s="119"/>
      <c r="ACR913" s="119"/>
      <c r="ACS913" s="119"/>
      <c r="ACT913" s="119"/>
      <c r="ACU913" s="119"/>
      <c r="ACV913" s="119"/>
      <c r="ACW913" s="119"/>
      <c r="ACX913" s="119"/>
      <c r="ACY913" s="119"/>
      <c r="ACZ913" s="119"/>
      <c r="ADA913" s="119"/>
      <c r="ADB913" s="119"/>
      <c r="ADC913" s="119"/>
      <c r="ADD913" s="119"/>
      <c r="ADE913" s="119"/>
      <c r="ADF913" s="119"/>
      <c r="ADG913" s="119"/>
      <c r="ADH913" s="119"/>
      <c r="ADI913" s="119"/>
      <c r="ADJ913" s="119"/>
      <c r="ADK913" s="119"/>
      <c r="ADL913" s="119"/>
      <c r="ADM913" s="119"/>
      <c r="ADN913" s="119"/>
      <c r="ADO913" s="119"/>
      <c r="ADP913" s="119"/>
      <c r="ADQ913" s="119"/>
      <c r="ADR913" s="119"/>
      <c r="ADS913" s="119"/>
      <c r="ADT913" s="119"/>
      <c r="ADU913" s="119"/>
      <c r="ADV913" s="119"/>
      <c r="ADW913" s="119"/>
      <c r="ADX913" s="119"/>
      <c r="ADY913" s="119"/>
      <c r="ADZ913" s="119"/>
      <c r="AEA913" s="119"/>
      <c r="AEB913" s="119"/>
      <c r="AEC913" s="119"/>
      <c r="AED913" s="119"/>
      <c r="AEE913" s="119"/>
      <c r="AEF913" s="119"/>
      <c r="AEG913" s="119"/>
      <c r="AEH913" s="119"/>
      <c r="AEI913" s="119"/>
      <c r="AEJ913" s="119"/>
      <c r="AEK913" s="119"/>
      <c r="AEL913" s="119"/>
      <c r="AEM913" s="119"/>
      <c r="AEN913" s="119"/>
      <c r="AEO913" s="119"/>
      <c r="AEP913" s="119"/>
      <c r="AEQ913" s="119"/>
      <c r="AER913" s="119"/>
      <c r="AES913" s="119"/>
      <c r="AET913" s="119"/>
      <c r="AEU913" s="119"/>
      <c r="AEV913" s="119"/>
      <c r="AEW913" s="119"/>
      <c r="AEX913" s="119"/>
      <c r="AEY913" s="119"/>
      <c r="AEZ913" s="119"/>
      <c r="AFA913" s="119"/>
      <c r="AFB913" s="119"/>
      <c r="AFC913" s="119"/>
      <c r="AFD913" s="119"/>
      <c r="AFE913" s="119"/>
      <c r="AFF913" s="119"/>
      <c r="AFG913" s="119"/>
      <c r="AFH913" s="119"/>
      <c r="AFI913" s="119"/>
      <c r="AFJ913" s="119"/>
      <c r="AFK913" s="119"/>
      <c r="AFL913" s="119"/>
      <c r="AFM913" s="119"/>
      <c r="AFN913" s="119"/>
      <c r="AFO913" s="119"/>
      <c r="AFP913" s="119"/>
      <c r="AFQ913" s="119"/>
      <c r="AFR913" s="119"/>
      <c r="AFS913" s="119"/>
      <c r="AFT913" s="119"/>
      <c r="AFU913" s="119"/>
      <c r="AFV913" s="119"/>
      <c r="AFW913" s="119"/>
      <c r="AFX913" s="119"/>
      <c r="AFY913" s="119"/>
      <c r="AFZ913" s="119"/>
      <c r="AGA913" s="119"/>
      <c r="AGB913" s="119"/>
      <c r="AGC913" s="119"/>
      <c r="AGD913" s="119"/>
      <c r="AGE913" s="119"/>
      <c r="AGF913" s="119"/>
      <c r="AGG913" s="119"/>
      <c r="AGH913" s="119"/>
      <c r="AGI913" s="119"/>
      <c r="AGJ913" s="119"/>
      <c r="AGK913" s="119"/>
      <c r="AGL913" s="119"/>
      <c r="AGM913" s="119"/>
      <c r="AGN913" s="119"/>
      <c r="AGO913" s="119"/>
      <c r="AGP913" s="119"/>
      <c r="AGQ913" s="119"/>
      <c r="AGR913" s="119"/>
      <c r="AGS913" s="119"/>
      <c r="AGT913" s="119"/>
      <c r="AGU913" s="119"/>
      <c r="AGV913" s="119"/>
      <c r="AGW913" s="119"/>
      <c r="AGX913" s="119"/>
      <c r="AGY913" s="119"/>
      <c r="AGZ913" s="119"/>
      <c r="AHA913" s="119"/>
      <c r="AHB913" s="119"/>
      <c r="AHC913" s="119"/>
      <c r="AHD913" s="119"/>
      <c r="AHE913" s="119"/>
      <c r="AHF913" s="119"/>
      <c r="AHG913" s="119"/>
      <c r="AHH913" s="119"/>
      <c r="AHI913" s="119"/>
      <c r="AHJ913" s="119"/>
      <c r="AHK913" s="119"/>
      <c r="AHL913" s="119"/>
      <c r="AHM913" s="119"/>
      <c r="AHN913" s="119"/>
      <c r="AHO913" s="119"/>
      <c r="AHP913" s="119"/>
      <c r="AHQ913" s="119"/>
      <c r="AHR913" s="119"/>
      <c r="AHS913" s="119"/>
      <c r="AHT913" s="119"/>
      <c r="AHU913" s="119"/>
      <c r="AHV913" s="119"/>
      <c r="AHW913" s="119"/>
      <c r="AHX913" s="119"/>
      <c r="AHY913" s="119"/>
      <c r="AHZ913" s="119"/>
      <c r="AIA913" s="119"/>
      <c r="AIB913" s="119"/>
      <c r="AIC913" s="119"/>
      <c r="AID913" s="119"/>
      <c r="AIE913" s="119"/>
      <c r="AIF913" s="119"/>
      <c r="AIG913" s="119"/>
      <c r="AIH913" s="119"/>
      <c r="AII913" s="119"/>
      <c r="AIJ913" s="119"/>
      <c r="AIK913" s="119"/>
      <c r="AIL913" s="119"/>
      <c r="AIM913" s="119"/>
      <c r="AIN913" s="119"/>
      <c r="AIO913" s="119"/>
      <c r="AIP913" s="119"/>
      <c r="AIQ913" s="119"/>
      <c r="AIR913" s="119"/>
      <c r="AIS913" s="119"/>
      <c r="AIT913" s="119"/>
      <c r="AIU913" s="119"/>
      <c r="AIV913" s="119"/>
      <c r="AIW913" s="119"/>
      <c r="AIX913" s="119"/>
      <c r="AIY913" s="119"/>
      <c r="AIZ913" s="119"/>
      <c r="AJA913" s="119"/>
      <c r="AJB913" s="119"/>
      <c r="AJC913" s="119"/>
      <c r="AJD913" s="119"/>
      <c r="AJE913" s="119"/>
      <c r="AJF913" s="119"/>
      <c r="AJG913" s="119"/>
      <c r="AJH913" s="119"/>
      <c r="AJI913" s="119"/>
      <c r="AJJ913" s="119"/>
      <c r="AJK913" s="119"/>
      <c r="AJL913" s="119"/>
      <c r="AJM913" s="119"/>
      <c r="AJN913" s="119"/>
      <c r="AJO913" s="119"/>
      <c r="AJP913" s="119"/>
      <c r="AJQ913" s="119"/>
      <c r="AJR913" s="119"/>
      <c r="AJS913" s="119"/>
      <c r="AJT913" s="119"/>
      <c r="AJU913" s="119"/>
      <c r="AJV913" s="119"/>
      <c r="AJW913" s="119"/>
      <c r="AJX913" s="119"/>
      <c r="AJY913" s="119"/>
      <c r="AJZ913" s="119"/>
      <c r="AKA913" s="119"/>
      <c r="AKB913" s="119"/>
      <c r="AKC913" s="119"/>
      <c r="AKD913" s="119"/>
      <c r="AKE913" s="119"/>
      <c r="AKF913" s="119"/>
      <c r="AKG913" s="119"/>
      <c r="AKH913" s="119"/>
      <c r="AKI913" s="119"/>
      <c r="AKJ913" s="119"/>
      <c r="AKK913" s="119"/>
      <c r="AKL913" s="119"/>
      <c r="AKM913" s="119"/>
      <c r="AKN913" s="119"/>
      <c r="AKO913" s="119"/>
      <c r="AKP913" s="119"/>
      <c r="AKQ913" s="119"/>
      <c r="AKR913" s="119"/>
      <c r="AKS913" s="119"/>
      <c r="AKT913" s="119"/>
      <c r="AKU913" s="119"/>
      <c r="AKV913" s="119"/>
      <c r="AKW913" s="119"/>
      <c r="AKX913" s="119"/>
      <c r="AKY913" s="119"/>
      <c r="AKZ913" s="119"/>
      <c r="ALA913" s="119"/>
      <c r="ALB913" s="119"/>
      <c r="ALC913" s="119"/>
      <c r="ALD913" s="119"/>
      <c r="ALE913" s="119"/>
      <c r="ALF913" s="119"/>
      <c r="ALG913" s="119"/>
      <c r="ALH913" s="119"/>
      <c r="ALI913" s="119"/>
      <c r="ALJ913" s="119"/>
      <c r="ALK913" s="119"/>
      <c r="ALL913" s="119"/>
      <c r="ALM913" s="119"/>
      <c r="ALN913" s="119"/>
      <c r="ALO913" s="119"/>
      <c r="ALP913" s="119"/>
      <c r="ALQ913" s="119"/>
      <c r="ALR913" s="119"/>
      <c r="ALS913" s="119"/>
      <c r="ALT913" s="119"/>
      <c r="ALU913" s="119"/>
      <c r="ALV913" s="119"/>
      <c r="ALW913" s="119"/>
      <c r="ALX913" s="119"/>
      <c r="ALY913" s="119"/>
      <c r="ALZ913" s="119"/>
      <c r="AMA913" s="119"/>
      <c r="AMB913" s="119"/>
      <c r="AMC913" s="119"/>
      <c r="AMD913" s="119"/>
      <c r="AME913" s="119"/>
      <c r="AMF913" s="119"/>
      <c r="AMG913" s="119"/>
      <c r="AMH913" s="119"/>
      <c r="AMI913" s="119"/>
      <c r="AMJ913" s="119"/>
    </row>
    <row r="914" spans="1:1024">
      <c r="A914" s="118"/>
      <c r="B914" s="118"/>
      <c r="C914" s="49">
        <f t="shared" si="71"/>
        <v>1780</v>
      </c>
      <c r="D914" s="38" t="s">
        <v>372</v>
      </c>
      <c r="E914" s="51">
        <f t="shared" si="70"/>
        <v>20</v>
      </c>
      <c r="F914" s="39">
        <f t="shared" si="68"/>
        <v>62649</v>
      </c>
      <c r="G914" s="39" t="str">
        <f t="shared" si="69"/>
        <v>20171129</v>
      </c>
      <c r="H914" s="39">
        <v>0</v>
      </c>
      <c r="L914" s="79" t="s">
        <v>21</v>
      </c>
      <c r="M914" s="39">
        <v>2017</v>
      </c>
      <c r="N914" s="39">
        <v>11</v>
      </c>
      <c r="O914" s="39">
        <v>29</v>
      </c>
      <c r="P914" s="39">
        <v>17</v>
      </c>
      <c r="Q914" s="39">
        <v>24</v>
      </c>
      <c r="R914" s="39">
        <v>9</v>
      </c>
      <c r="S914" s="39">
        <v>542</v>
      </c>
      <c r="T914" s="39">
        <v>2</v>
      </c>
      <c r="U914" s="39" t="s">
        <v>1</v>
      </c>
      <c r="V914" s="39" t="s">
        <v>2</v>
      </c>
      <c r="WK914" s="119"/>
      <c r="WL914" s="119"/>
      <c r="WM914" s="119"/>
      <c r="WN914" s="119"/>
      <c r="WO914" s="119"/>
      <c r="WP914" s="119"/>
      <c r="WQ914" s="119"/>
      <c r="WR914" s="119"/>
      <c r="WS914" s="119"/>
      <c r="WT914" s="119"/>
      <c r="WU914" s="119"/>
      <c r="WV914" s="119"/>
      <c r="WW914" s="119"/>
      <c r="WX914" s="119"/>
      <c r="WY914" s="119"/>
      <c r="WZ914" s="119"/>
      <c r="XA914" s="119"/>
      <c r="XB914" s="119"/>
      <c r="XC914" s="119"/>
      <c r="XD914" s="119"/>
      <c r="XE914" s="119"/>
      <c r="XF914" s="119"/>
      <c r="XG914" s="119"/>
      <c r="XH914" s="119"/>
      <c r="XI914" s="119"/>
      <c r="XJ914" s="119"/>
      <c r="XK914" s="119"/>
      <c r="XL914" s="119"/>
      <c r="XM914" s="119"/>
      <c r="XN914" s="119"/>
      <c r="XO914" s="119"/>
      <c r="XP914" s="119"/>
      <c r="XQ914" s="119"/>
      <c r="XR914" s="119"/>
      <c r="XS914" s="119"/>
      <c r="XT914" s="119"/>
      <c r="XU914" s="119"/>
      <c r="XV914" s="119"/>
      <c r="XW914" s="119"/>
      <c r="XX914" s="119"/>
      <c r="XY914" s="119"/>
      <c r="XZ914" s="119"/>
      <c r="YA914" s="119"/>
      <c r="YB914" s="119"/>
      <c r="YC914" s="119"/>
      <c r="YD914" s="119"/>
      <c r="YE914" s="119"/>
      <c r="YF914" s="119"/>
      <c r="YG914" s="119"/>
      <c r="YH914" s="119"/>
      <c r="YI914" s="119"/>
      <c r="YJ914" s="119"/>
      <c r="YK914" s="119"/>
      <c r="YL914" s="119"/>
      <c r="YM914" s="119"/>
      <c r="YN914" s="119"/>
      <c r="YO914" s="119"/>
      <c r="YP914" s="119"/>
      <c r="YQ914" s="119"/>
      <c r="YR914" s="119"/>
      <c r="YS914" s="119"/>
      <c r="YT914" s="119"/>
      <c r="YU914" s="119"/>
      <c r="YV914" s="119"/>
      <c r="YW914" s="119"/>
      <c r="YX914" s="119"/>
      <c r="YY914" s="119"/>
      <c r="YZ914" s="119"/>
      <c r="ZA914" s="119"/>
      <c r="ZB914" s="119"/>
      <c r="ZC914" s="119"/>
      <c r="ZD914" s="119"/>
      <c r="ZE914" s="119"/>
      <c r="ZF914" s="119"/>
      <c r="ZG914" s="119"/>
      <c r="ZH914" s="119"/>
      <c r="ZI914" s="119"/>
      <c r="ZJ914" s="119"/>
      <c r="ZK914" s="119"/>
      <c r="ZL914" s="119"/>
      <c r="ZM914" s="119"/>
      <c r="ZN914" s="119"/>
      <c r="ZO914" s="119"/>
      <c r="ZP914" s="119"/>
      <c r="ZQ914" s="119"/>
      <c r="ZR914" s="119"/>
      <c r="ZS914" s="119"/>
      <c r="ZT914" s="119"/>
      <c r="ZU914" s="119"/>
      <c r="ZV914" s="119"/>
      <c r="ZW914" s="119"/>
      <c r="ZX914" s="119"/>
      <c r="ZY914" s="119"/>
      <c r="ZZ914" s="119"/>
      <c r="AAA914" s="119"/>
      <c r="AAB914" s="119"/>
      <c r="AAC914" s="119"/>
      <c r="AAD914" s="119"/>
      <c r="AAE914" s="119"/>
      <c r="AAF914" s="119"/>
      <c r="AAG914" s="119"/>
      <c r="AAH914" s="119"/>
      <c r="AAI914" s="119"/>
      <c r="AAJ914" s="119"/>
      <c r="AAK914" s="119"/>
      <c r="AAL914" s="119"/>
      <c r="AAM914" s="119"/>
      <c r="AAN914" s="119"/>
      <c r="AAO914" s="119"/>
      <c r="AAP914" s="119"/>
      <c r="AAQ914" s="119"/>
      <c r="AAR914" s="119"/>
      <c r="AAS914" s="119"/>
      <c r="AAT914" s="119"/>
      <c r="AAU914" s="119"/>
      <c r="AAV914" s="119"/>
      <c r="AAW914" s="119"/>
      <c r="AAX914" s="119"/>
      <c r="AAY914" s="119"/>
      <c r="AAZ914" s="119"/>
      <c r="ABA914" s="119"/>
      <c r="ABB914" s="119"/>
      <c r="ABC914" s="119"/>
      <c r="ABD914" s="119"/>
      <c r="ABE914" s="119"/>
      <c r="ABF914" s="119"/>
      <c r="ABG914" s="119"/>
      <c r="ABH914" s="119"/>
      <c r="ABI914" s="119"/>
      <c r="ABJ914" s="119"/>
      <c r="ABK914" s="119"/>
      <c r="ABL914" s="119"/>
      <c r="ABM914" s="119"/>
      <c r="ABN914" s="119"/>
      <c r="ABO914" s="119"/>
      <c r="ABP914" s="119"/>
      <c r="ABQ914" s="119"/>
      <c r="ABR914" s="119"/>
      <c r="ABS914" s="119"/>
      <c r="ABT914" s="119"/>
      <c r="ABU914" s="119"/>
      <c r="ABV914" s="119"/>
      <c r="ABW914" s="119"/>
      <c r="ABX914" s="119"/>
      <c r="ABY914" s="119"/>
      <c r="ABZ914" s="119"/>
      <c r="ACA914" s="119"/>
      <c r="ACB914" s="119"/>
      <c r="ACC914" s="119"/>
      <c r="ACD914" s="119"/>
      <c r="ACE914" s="119"/>
      <c r="ACF914" s="119"/>
      <c r="ACG914" s="119"/>
      <c r="ACH914" s="119"/>
      <c r="ACI914" s="119"/>
      <c r="ACJ914" s="119"/>
      <c r="ACK914" s="119"/>
      <c r="ACL914" s="119"/>
      <c r="ACM914" s="119"/>
      <c r="ACN914" s="119"/>
      <c r="ACO914" s="119"/>
      <c r="ACP914" s="119"/>
      <c r="ACQ914" s="119"/>
      <c r="ACR914" s="119"/>
      <c r="ACS914" s="119"/>
      <c r="ACT914" s="119"/>
      <c r="ACU914" s="119"/>
      <c r="ACV914" s="119"/>
      <c r="ACW914" s="119"/>
      <c r="ACX914" s="119"/>
      <c r="ACY914" s="119"/>
      <c r="ACZ914" s="119"/>
      <c r="ADA914" s="119"/>
      <c r="ADB914" s="119"/>
      <c r="ADC914" s="119"/>
      <c r="ADD914" s="119"/>
      <c r="ADE914" s="119"/>
      <c r="ADF914" s="119"/>
      <c r="ADG914" s="119"/>
      <c r="ADH914" s="119"/>
      <c r="ADI914" s="119"/>
      <c r="ADJ914" s="119"/>
      <c r="ADK914" s="119"/>
      <c r="ADL914" s="119"/>
      <c r="ADM914" s="119"/>
      <c r="ADN914" s="119"/>
      <c r="ADO914" s="119"/>
      <c r="ADP914" s="119"/>
      <c r="ADQ914" s="119"/>
      <c r="ADR914" s="119"/>
      <c r="ADS914" s="119"/>
      <c r="ADT914" s="119"/>
      <c r="ADU914" s="119"/>
      <c r="ADV914" s="119"/>
      <c r="ADW914" s="119"/>
      <c r="ADX914" s="119"/>
      <c r="ADY914" s="119"/>
      <c r="ADZ914" s="119"/>
      <c r="AEA914" s="119"/>
      <c r="AEB914" s="119"/>
      <c r="AEC914" s="119"/>
      <c r="AED914" s="119"/>
      <c r="AEE914" s="119"/>
      <c r="AEF914" s="119"/>
      <c r="AEG914" s="119"/>
      <c r="AEH914" s="119"/>
      <c r="AEI914" s="119"/>
      <c r="AEJ914" s="119"/>
      <c r="AEK914" s="119"/>
      <c r="AEL914" s="119"/>
      <c r="AEM914" s="119"/>
      <c r="AEN914" s="119"/>
      <c r="AEO914" s="119"/>
      <c r="AEP914" s="119"/>
      <c r="AEQ914" s="119"/>
      <c r="AER914" s="119"/>
      <c r="AES914" s="119"/>
      <c r="AET914" s="119"/>
      <c r="AEU914" s="119"/>
      <c r="AEV914" s="119"/>
      <c r="AEW914" s="119"/>
      <c r="AEX914" s="119"/>
      <c r="AEY914" s="119"/>
      <c r="AEZ914" s="119"/>
      <c r="AFA914" s="119"/>
      <c r="AFB914" s="119"/>
      <c r="AFC914" s="119"/>
      <c r="AFD914" s="119"/>
      <c r="AFE914" s="119"/>
      <c r="AFF914" s="119"/>
      <c r="AFG914" s="119"/>
      <c r="AFH914" s="119"/>
      <c r="AFI914" s="119"/>
      <c r="AFJ914" s="119"/>
      <c r="AFK914" s="119"/>
      <c r="AFL914" s="119"/>
      <c r="AFM914" s="119"/>
      <c r="AFN914" s="119"/>
      <c r="AFO914" s="119"/>
      <c r="AFP914" s="119"/>
      <c r="AFQ914" s="119"/>
      <c r="AFR914" s="119"/>
      <c r="AFS914" s="119"/>
      <c r="AFT914" s="119"/>
      <c r="AFU914" s="119"/>
      <c r="AFV914" s="119"/>
      <c r="AFW914" s="119"/>
      <c r="AFX914" s="119"/>
      <c r="AFY914" s="119"/>
      <c r="AFZ914" s="119"/>
      <c r="AGA914" s="119"/>
      <c r="AGB914" s="119"/>
      <c r="AGC914" s="119"/>
      <c r="AGD914" s="119"/>
      <c r="AGE914" s="119"/>
      <c r="AGF914" s="119"/>
      <c r="AGG914" s="119"/>
      <c r="AGH914" s="119"/>
      <c r="AGI914" s="119"/>
      <c r="AGJ914" s="119"/>
      <c r="AGK914" s="119"/>
      <c r="AGL914" s="119"/>
      <c r="AGM914" s="119"/>
      <c r="AGN914" s="119"/>
      <c r="AGO914" s="119"/>
      <c r="AGP914" s="119"/>
      <c r="AGQ914" s="119"/>
      <c r="AGR914" s="119"/>
      <c r="AGS914" s="119"/>
      <c r="AGT914" s="119"/>
      <c r="AGU914" s="119"/>
      <c r="AGV914" s="119"/>
      <c r="AGW914" s="119"/>
      <c r="AGX914" s="119"/>
      <c r="AGY914" s="119"/>
      <c r="AGZ914" s="119"/>
      <c r="AHA914" s="119"/>
      <c r="AHB914" s="119"/>
      <c r="AHC914" s="119"/>
      <c r="AHD914" s="119"/>
      <c r="AHE914" s="119"/>
      <c r="AHF914" s="119"/>
      <c r="AHG914" s="119"/>
      <c r="AHH914" s="119"/>
      <c r="AHI914" s="119"/>
      <c r="AHJ914" s="119"/>
      <c r="AHK914" s="119"/>
      <c r="AHL914" s="119"/>
      <c r="AHM914" s="119"/>
      <c r="AHN914" s="119"/>
      <c r="AHO914" s="119"/>
      <c r="AHP914" s="119"/>
      <c r="AHQ914" s="119"/>
      <c r="AHR914" s="119"/>
      <c r="AHS914" s="119"/>
      <c r="AHT914" s="119"/>
      <c r="AHU914" s="119"/>
      <c r="AHV914" s="119"/>
      <c r="AHW914" s="119"/>
      <c r="AHX914" s="119"/>
      <c r="AHY914" s="119"/>
      <c r="AHZ914" s="119"/>
      <c r="AIA914" s="119"/>
      <c r="AIB914" s="119"/>
      <c r="AIC914" s="119"/>
      <c r="AID914" s="119"/>
      <c r="AIE914" s="119"/>
      <c r="AIF914" s="119"/>
      <c r="AIG914" s="119"/>
      <c r="AIH914" s="119"/>
      <c r="AII914" s="119"/>
      <c r="AIJ914" s="119"/>
      <c r="AIK914" s="119"/>
      <c r="AIL914" s="119"/>
      <c r="AIM914" s="119"/>
      <c r="AIN914" s="119"/>
      <c r="AIO914" s="119"/>
      <c r="AIP914" s="119"/>
      <c r="AIQ914" s="119"/>
      <c r="AIR914" s="119"/>
      <c r="AIS914" s="119"/>
      <c r="AIT914" s="119"/>
      <c r="AIU914" s="119"/>
      <c r="AIV914" s="119"/>
      <c r="AIW914" s="119"/>
      <c r="AIX914" s="119"/>
      <c r="AIY914" s="119"/>
      <c r="AIZ914" s="119"/>
      <c r="AJA914" s="119"/>
      <c r="AJB914" s="119"/>
      <c r="AJC914" s="119"/>
      <c r="AJD914" s="119"/>
      <c r="AJE914" s="119"/>
      <c r="AJF914" s="119"/>
      <c r="AJG914" s="119"/>
      <c r="AJH914" s="119"/>
      <c r="AJI914" s="119"/>
      <c r="AJJ914" s="119"/>
      <c r="AJK914" s="119"/>
      <c r="AJL914" s="119"/>
      <c r="AJM914" s="119"/>
      <c r="AJN914" s="119"/>
      <c r="AJO914" s="119"/>
      <c r="AJP914" s="119"/>
      <c r="AJQ914" s="119"/>
      <c r="AJR914" s="119"/>
      <c r="AJS914" s="119"/>
      <c r="AJT914" s="119"/>
      <c r="AJU914" s="119"/>
      <c r="AJV914" s="119"/>
      <c r="AJW914" s="119"/>
      <c r="AJX914" s="119"/>
      <c r="AJY914" s="119"/>
      <c r="AJZ914" s="119"/>
      <c r="AKA914" s="119"/>
      <c r="AKB914" s="119"/>
      <c r="AKC914" s="119"/>
      <c r="AKD914" s="119"/>
      <c r="AKE914" s="119"/>
      <c r="AKF914" s="119"/>
      <c r="AKG914" s="119"/>
      <c r="AKH914" s="119"/>
      <c r="AKI914" s="119"/>
      <c r="AKJ914" s="119"/>
      <c r="AKK914" s="119"/>
      <c r="AKL914" s="119"/>
      <c r="AKM914" s="119"/>
      <c r="AKN914" s="119"/>
      <c r="AKO914" s="119"/>
      <c r="AKP914" s="119"/>
      <c r="AKQ914" s="119"/>
      <c r="AKR914" s="119"/>
      <c r="AKS914" s="119"/>
      <c r="AKT914" s="119"/>
      <c r="AKU914" s="119"/>
      <c r="AKV914" s="119"/>
      <c r="AKW914" s="119"/>
      <c r="AKX914" s="119"/>
      <c r="AKY914" s="119"/>
      <c r="AKZ914" s="119"/>
      <c r="ALA914" s="119"/>
      <c r="ALB914" s="119"/>
      <c r="ALC914" s="119"/>
      <c r="ALD914" s="119"/>
      <c r="ALE914" s="119"/>
      <c r="ALF914" s="119"/>
      <c r="ALG914" s="119"/>
      <c r="ALH914" s="119"/>
      <c r="ALI914" s="119"/>
      <c r="ALJ914" s="119"/>
      <c r="ALK914" s="119"/>
      <c r="ALL914" s="119"/>
      <c r="ALM914" s="119"/>
      <c r="ALN914" s="119"/>
      <c r="ALO914" s="119"/>
      <c r="ALP914" s="119"/>
      <c r="ALQ914" s="119"/>
      <c r="ALR914" s="119"/>
      <c r="ALS914" s="119"/>
      <c r="ALT914" s="119"/>
      <c r="ALU914" s="119"/>
      <c r="ALV914" s="119"/>
      <c r="ALW914" s="119"/>
      <c r="ALX914" s="119"/>
      <c r="ALY914" s="119"/>
      <c r="ALZ914" s="119"/>
      <c r="AMA914" s="119"/>
      <c r="AMB914" s="119"/>
      <c r="AMC914" s="119"/>
      <c r="AMD914" s="119"/>
      <c r="AME914" s="119"/>
      <c r="AMF914" s="119"/>
      <c r="AMG914" s="119"/>
      <c r="AMH914" s="119"/>
      <c r="AMI914" s="119"/>
      <c r="AMJ914" s="119"/>
    </row>
    <row r="915" spans="1:1024">
      <c r="A915" s="118"/>
      <c r="B915" s="118"/>
      <c r="C915" s="49">
        <f t="shared" si="71"/>
        <v>1780</v>
      </c>
      <c r="D915" s="38" t="s">
        <v>372</v>
      </c>
      <c r="E915" s="51">
        <f t="shared" si="70"/>
        <v>20</v>
      </c>
      <c r="F915" s="39">
        <f t="shared" si="68"/>
        <v>62649</v>
      </c>
      <c r="G915" s="39" t="str">
        <f t="shared" si="69"/>
        <v>20171129</v>
      </c>
      <c r="H915" s="39">
        <v>0</v>
      </c>
      <c r="L915" s="79" t="s">
        <v>21</v>
      </c>
      <c r="M915" s="39">
        <v>2017</v>
      </c>
      <c r="N915" s="39">
        <v>11</v>
      </c>
      <c r="O915" s="39">
        <v>29</v>
      </c>
      <c r="P915" s="39">
        <v>17</v>
      </c>
      <c r="Q915" s="39">
        <v>24</v>
      </c>
      <c r="R915" s="39">
        <v>9</v>
      </c>
      <c r="S915" s="39">
        <v>551</v>
      </c>
      <c r="T915" s="39">
        <v>2</v>
      </c>
      <c r="U915" s="39" t="s">
        <v>1</v>
      </c>
      <c r="V915" s="39" t="s">
        <v>2</v>
      </c>
      <c r="WK915" s="119"/>
      <c r="WL915" s="119"/>
      <c r="WM915" s="119"/>
      <c r="WN915" s="119"/>
      <c r="WO915" s="119"/>
      <c r="WP915" s="119"/>
      <c r="WQ915" s="119"/>
      <c r="WR915" s="119"/>
      <c r="WS915" s="119"/>
      <c r="WT915" s="119"/>
      <c r="WU915" s="119"/>
      <c r="WV915" s="119"/>
      <c r="WW915" s="119"/>
      <c r="WX915" s="119"/>
      <c r="WY915" s="119"/>
      <c r="WZ915" s="119"/>
      <c r="XA915" s="119"/>
      <c r="XB915" s="119"/>
      <c r="XC915" s="119"/>
      <c r="XD915" s="119"/>
      <c r="XE915" s="119"/>
      <c r="XF915" s="119"/>
      <c r="XG915" s="119"/>
      <c r="XH915" s="119"/>
      <c r="XI915" s="119"/>
      <c r="XJ915" s="119"/>
      <c r="XK915" s="119"/>
      <c r="XL915" s="119"/>
      <c r="XM915" s="119"/>
      <c r="XN915" s="119"/>
      <c r="XO915" s="119"/>
      <c r="XP915" s="119"/>
      <c r="XQ915" s="119"/>
      <c r="XR915" s="119"/>
      <c r="XS915" s="119"/>
      <c r="XT915" s="119"/>
      <c r="XU915" s="119"/>
      <c r="XV915" s="119"/>
      <c r="XW915" s="119"/>
      <c r="XX915" s="119"/>
      <c r="XY915" s="119"/>
      <c r="XZ915" s="119"/>
      <c r="YA915" s="119"/>
      <c r="YB915" s="119"/>
      <c r="YC915" s="119"/>
      <c r="YD915" s="119"/>
      <c r="YE915" s="119"/>
      <c r="YF915" s="119"/>
      <c r="YG915" s="119"/>
      <c r="YH915" s="119"/>
      <c r="YI915" s="119"/>
      <c r="YJ915" s="119"/>
      <c r="YK915" s="119"/>
      <c r="YL915" s="119"/>
      <c r="YM915" s="119"/>
      <c r="YN915" s="119"/>
      <c r="YO915" s="119"/>
      <c r="YP915" s="119"/>
      <c r="YQ915" s="119"/>
      <c r="YR915" s="119"/>
      <c r="YS915" s="119"/>
      <c r="YT915" s="119"/>
      <c r="YU915" s="119"/>
      <c r="YV915" s="119"/>
      <c r="YW915" s="119"/>
      <c r="YX915" s="119"/>
      <c r="YY915" s="119"/>
      <c r="YZ915" s="119"/>
      <c r="ZA915" s="119"/>
      <c r="ZB915" s="119"/>
      <c r="ZC915" s="119"/>
      <c r="ZD915" s="119"/>
      <c r="ZE915" s="119"/>
      <c r="ZF915" s="119"/>
      <c r="ZG915" s="119"/>
      <c r="ZH915" s="119"/>
      <c r="ZI915" s="119"/>
      <c r="ZJ915" s="119"/>
      <c r="ZK915" s="119"/>
      <c r="ZL915" s="119"/>
      <c r="ZM915" s="119"/>
      <c r="ZN915" s="119"/>
      <c r="ZO915" s="119"/>
      <c r="ZP915" s="119"/>
      <c r="ZQ915" s="119"/>
      <c r="ZR915" s="119"/>
      <c r="ZS915" s="119"/>
      <c r="ZT915" s="119"/>
      <c r="ZU915" s="119"/>
      <c r="ZV915" s="119"/>
      <c r="ZW915" s="119"/>
      <c r="ZX915" s="119"/>
      <c r="ZY915" s="119"/>
      <c r="ZZ915" s="119"/>
      <c r="AAA915" s="119"/>
      <c r="AAB915" s="119"/>
      <c r="AAC915" s="119"/>
      <c r="AAD915" s="119"/>
      <c r="AAE915" s="119"/>
      <c r="AAF915" s="119"/>
      <c r="AAG915" s="119"/>
      <c r="AAH915" s="119"/>
      <c r="AAI915" s="119"/>
      <c r="AAJ915" s="119"/>
      <c r="AAK915" s="119"/>
      <c r="AAL915" s="119"/>
      <c r="AAM915" s="119"/>
      <c r="AAN915" s="119"/>
      <c r="AAO915" s="119"/>
      <c r="AAP915" s="119"/>
      <c r="AAQ915" s="119"/>
      <c r="AAR915" s="119"/>
      <c r="AAS915" s="119"/>
      <c r="AAT915" s="119"/>
      <c r="AAU915" s="119"/>
      <c r="AAV915" s="119"/>
      <c r="AAW915" s="119"/>
      <c r="AAX915" s="119"/>
      <c r="AAY915" s="119"/>
      <c r="AAZ915" s="119"/>
      <c r="ABA915" s="119"/>
      <c r="ABB915" s="119"/>
      <c r="ABC915" s="119"/>
      <c r="ABD915" s="119"/>
      <c r="ABE915" s="119"/>
      <c r="ABF915" s="119"/>
      <c r="ABG915" s="119"/>
      <c r="ABH915" s="119"/>
      <c r="ABI915" s="119"/>
      <c r="ABJ915" s="119"/>
      <c r="ABK915" s="119"/>
      <c r="ABL915" s="119"/>
      <c r="ABM915" s="119"/>
      <c r="ABN915" s="119"/>
      <c r="ABO915" s="119"/>
      <c r="ABP915" s="119"/>
      <c r="ABQ915" s="119"/>
      <c r="ABR915" s="119"/>
      <c r="ABS915" s="119"/>
      <c r="ABT915" s="119"/>
      <c r="ABU915" s="119"/>
      <c r="ABV915" s="119"/>
      <c r="ABW915" s="119"/>
      <c r="ABX915" s="119"/>
      <c r="ABY915" s="119"/>
      <c r="ABZ915" s="119"/>
      <c r="ACA915" s="119"/>
      <c r="ACB915" s="119"/>
      <c r="ACC915" s="119"/>
      <c r="ACD915" s="119"/>
      <c r="ACE915" s="119"/>
      <c r="ACF915" s="119"/>
      <c r="ACG915" s="119"/>
      <c r="ACH915" s="119"/>
      <c r="ACI915" s="119"/>
      <c r="ACJ915" s="119"/>
      <c r="ACK915" s="119"/>
      <c r="ACL915" s="119"/>
      <c r="ACM915" s="119"/>
      <c r="ACN915" s="119"/>
      <c r="ACO915" s="119"/>
      <c r="ACP915" s="119"/>
      <c r="ACQ915" s="119"/>
      <c r="ACR915" s="119"/>
      <c r="ACS915" s="119"/>
      <c r="ACT915" s="119"/>
      <c r="ACU915" s="119"/>
      <c r="ACV915" s="119"/>
      <c r="ACW915" s="119"/>
      <c r="ACX915" s="119"/>
      <c r="ACY915" s="119"/>
      <c r="ACZ915" s="119"/>
      <c r="ADA915" s="119"/>
      <c r="ADB915" s="119"/>
      <c r="ADC915" s="119"/>
      <c r="ADD915" s="119"/>
      <c r="ADE915" s="119"/>
      <c r="ADF915" s="119"/>
      <c r="ADG915" s="119"/>
      <c r="ADH915" s="119"/>
      <c r="ADI915" s="119"/>
      <c r="ADJ915" s="119"/>
      <c r="ADK915" s="119"/>
      <c r="ADL915" s="119"/>
      <c r="ADM915" s="119"/>
      <c r="ADN915" s="119"/>
      <c r="ADO915" s="119"/>
      <c r="ADP915" s="119"/>
      <c r="ADQ915" s="119"/>
      <c r="ADR915" s="119"/>
      <c r="ADS915" s="119"/>
      <c r="ADT915" s="119"/>
      <c r="ADU915" s="119"/>
      <c r="ADV915" s="119"/>
      <c r="ADW915" s="119"/>
      <c r="ADX915" s="119"/>
      <c r="ADY915" s="119"/>
      <c r="ADZ915" s="119"/>
      <c r="AEA915" s="119"/>
      <c r="AEB915" s="119"/>
      <c r="AEC915" s="119"/>
      <c r="AED915" s="119"/>
      <c r="AEE915" s="119"/>
      <c r="AEF915" s="119"/>
      <c r="AEG915" s="119"/>
      <c r="AEH915" s="119"/>
      <c r="AEI915" s="119"/>
      <c r="AEJ915" s="119"/>
      <c r="AEK915" s="119"/>
      <c r="AEL915" s="119"/>
      <c r="AEM915" s="119"/>
      <c r="AEN915" s="119"/>
      <c r="AEO915" s="119"/>
      <c r="AEP915" s="119"/>
      <c r="AEQ915" s="119"/>
      <c r="AER915" s="119"/>
      <c r="AES915" s="119"/>
      <c r="AET915" s="119"/>
      <c r="AEU915" s="119"/>
      <c r="AEV915" s="119"/>
      <c r="AEW915" s="119"/>
      <c r="AEX915" s="119"/>
      <c r="AEY915" s="119"/>
      <c r="AEZ915" s="119"/>
      <c r="AFA915" s="119"/>
      <c r="AFB915" s="119"/>
      <c r="AFC915" s="119"/>
      <c r="AFD915" s="119"/>
      <c r="AFE915" s="119"/>
      <c r="AFF915" s="119"/>
      <c r="AFG915" s="119"/>
      <c r="AFH915" s="119"/>
      <c r="AFI915" s="119"/>
      <c r="AFJ915" s="119"/>
      <c r="AFK915" s="119"/>
      <c r="AFL915" s="119"/>
      <c r="AFM915" s="119"/>
      <c r="AFN915" s="119"/>
      <c r="AFO915" s="119"/>
      <c r="AFP915" s="119"/>
      <c r="AFQ915" s="119"/>
      <c r="AFR915" s="119"/>
      <c r="AFS915" s="119"/>
      <c r="AFT915" s="119"/>
      <c r="AFU915" s="119"/>
      <c r="AFV915" s="119"/>
      <c r="AFW915" s="119"/>
      <c r="AFX915" s="119"/>
      <c r="AFY915" s="119"/>
      <c r="AFZ915" s="119"/>
      <c r="AGA915" s="119"/>
      <c r="AGB915" s="119"/>
      <c r="AGC915" s="119"/>
      <c r="AGD915" s="119"/>
      <c r="AGE915" s="119"/>
      <c r="AGF915" s="119"/>
      <c r="AGG915" s="119"/>
      <c r="AGH915" s="119"/>
      <c r="AGI915" s="119"/>
      <c r="AGJ915" s="119"/>
      <c r="AGK915" s="119"/>
      <c r="AGL915" s="119"/>
      <c r="AGM915" s="119"/>
      <c r="AGN915" s="119"/>
      <c r="AGO915" s="119"/>
      <c r="AGP915" s="119"/>
      <c r="AGQ915" s="119"/>
      <c r="AGR915" s="119"/>
      <c r="AGS915" s="119"/>
      <c r="AGT915" s="119"/>
      <c r="AGU915" s="119"/>
      <c r="AGV915" s="119"/>
      <c r="AGW915" s="119"/>
      <c r="AGX915" s="119"/>
      <c r="AGY915" s="119"/>
      <c r="AGZ915" s="119"/>
      <c r="AHA915" s="119"/>
      <c r="AHB915" s="119"/>
      <c r="AHC915" s="119"/>
      <c r="AHD915" s="119"/>
      <c r="AHE915" s="119"/>
      <c r="AHF915" s="119"/>
      <c r="AHG915" s="119"/>
      <c r="AHH915" s="119"/>
      <c r="AHI915" s="119"/>
      <c r="AHJ915" s="119"/>
      <c r="AHK915" s="119"/>
      <c r="AHL915" s="119"/>
      <c r="AHM915" s="119"/>
      <c r="AHN915" s="119"/>
      <c r="AHO915" s="119"/>
      <c r="AHP915" s="119"/>
      <c r="AHQ915" s="119"/>
      <c r="AHR915" s="119"/>
      <c r="AHS915" s="119"/>
      <c r="AHT915" s="119"/>
      <c r="AHU915" s="119"/>
      <c r="AHV915" s="119"/>
      <c r="AHW915" s="119"/>
      <c r="AHX915" s="119"/>
      <c r="AHY915" s="119"/>
      <c r="AHZ915" s="119"/>
      <c r="AIA915" s="119"/>
      <c r="AIB915" s="119"/>
      <c r="AIC915" s="119"/>
      <c r="AID915" s="119"/>
      <c r="AIE915" s="119"/>
      <c r="AIF915" s="119"/>
      <c r="AIG915" s="119"/>
      <c r="AIH915" s="119"/>
      <c r="AII915" s="119"/>
      <c r="AIJ915" s="119"/>
      <c r="AIK915" s="119"/>
      <c r="AIL915" s="119"/>
      <c r="AIM915" s="119"/>
      <c r="AIN915" s="119"/>
      <c r="AIO915" s="119"/>
      <c r="AIP915" s="119"/>
      <c r="AIQ915" s="119"/>
      <c r="AIR915" s="119"/>
      <c r="AIS915" s="119"/>
      <c r="AIT915" s="119"/>
      <c r="AIU915" s="119"/>
      <c r="AIV915" s="119"/>
      <c r="AIW915" s="119"/>
      <c r="AIX915" s="119"/>
      <c r="AIY915" s="119"/>
      <c r="AIZ915" s="119"/>
      <c r="AJA915" s="119"/>
      <c r="AJB915" s="119"/>
      <c r="AJC915" s="119"/>
      <c r="AJD915" s="119"/>
      <c r="AJE915" s="119"/>
      <c r="AJF915" s="119"/>
      <c r="AJG915" s="119"/>
      <c r="AJH915" s="119"/>
      <c r="AJI915" s="119"/>
      <c r="AJJ915" s="119"/>
      <c r="AJK915" s="119"/>
      <c r="AJL915" s="119"/>
      <c r="AJM915" s="119"/>
      <c r="AJN915" s="119"/>
      <c r="AJO915" s="119"/>
      <c r="AJP915" s="119"/>
      <c r="AJQ915" s="119"/>
      <c r="AJR915" s="119"/>
      <c r="AJS915" s="119"/>
      <c r="AJT915" s="119"/>
      <c r="AJU915" s="119"/>
      <c r="AJV915" s="119"/>
      <c r="AJW915" s="119"/>
      <c r="AJX915" s="119"/>
      <c r="AJY915" s="119"/>
      <c r="AJZ915" s="119"/>
      <c r="AKA915" s="119"/>
      <c r="AKB915" s="119"/>
      <c r="AKC915" s="119"/>
      <c r="AKD915" s="119"/>
      <c r="AKE915" s="119"/>
      <c r="AKF915" s="119"/>
      <c r="AKG915" s="119"/>
      <c r="AKH915" s="119"/>
      <c r="AKI915" s="119"/>
      <c r="AKJ915" s="119"/>
      <c r="AKK915" s="119"/>
      <c r="AKL915" s="119"/>
      <c r="AKM915" s="119"/>
      <c r="AKN915" s="119"/>
      <c r="AKO915" s="119"/>
      <c r="AKP915" s="119"/>
      <c r="AKQ915" s="119"/>
      <c r="AKR915" s="119"/>
      <c r="AKS915" s="119"/>
      <c r="AKT915" s="119"/>
      <c r="AKU915" s="119"/>
      <c r="AKV915" s="119"/>
      <c r="AKW915" s="119"/>
      <c r="AKX915" s="119"/>
      <c r="AKY915" s="119"/>
      <c r="AKZ915" s="119"/>
      <c r="ALA915" s="119"/>
      <c r="ALB915" s="119"/>
      <c r="ALC915" s="119"/>
      <c r="ALD915" s="119"/>
      <c r="ALE915" s="119"/>
      <c r="ALF915" s="119"/>
      <c r="ALG915" s="119"/>
      <c r="ALH915" s="119"/>
      <c r="ALI915" s="119"/>
      <c r="ALJ915" s="119"/>
      <c r="ALK915" s="119"/>
      <c r="ALL915" s="119"/>
      <c r="ALM915" s="119"/>
      <c r="ALN915" s="119"/>
      <c r="ALO915" s="119"/>
      <c r="ALP915" s="119"/>
      <c r="ALQ915" s="119"/>
      <c r="ALR915" s="119"/>
      <c r="ALS915" s="119"/>
      <c r="ALT915" s="119"/>
      <c r="ALU915" s="119"/>
      <c r="ALV915" s="119"/>
      <c r="ALW915" s="119"/>
      <c r="ALX915" s="119"/>
      <c r="ALY915" s="119"/>
      <c r="ALZ915" s="119"/>
      <c r="AMA915" s="119"/>
      <c r="AMB915" s="119"/>
      <c r="AMC915" s="119"/>
      <c r="AMD915" s="119"/>
      <c r="AME915" s="119"/>
      <c r="AMF915" s="119"/>
      <c r="AMG915" s="119"/>
      <c r="AMH915" s="119"/>
      <c r="AMI915" s="119"/>
      <c r="AMJ915" s="119"/>
    </row>
    <row r="916" spans="1:1024">
      <c r="A916" s="118"/>
      <c r="B916" s="118"/>
      <c r="C916" s="49">
        <f t="shared" si="71"/>
        <v>1780</v>
      </c>
      <c r="D916" s="38" t="s">
        <v>372</v>
      </c>
      <c r="E916" s="51">
        <f t="shared" si="70"/>
        <v>20</v>
      </c>
      <c r="F916" s="39">
        <f t="shared" si="68"/>
        <v>62649</v>
      </c>
      <c r="G916" s="39" t="str">
        <f t="shared" si="69"/>
        <v>20171129</v>
      </c>
      <c r="H916" s="39">
        <v>0</v>
      </c>
      <c r="L916" s="79" t="s">
        <v>21</v>
      </c>
      <c r="M916" s="39">
        <v>2017</v>
      </c>
      <c r="N916" s="39">
        <v>11</v>
      </c>
      <c r="O916" s="39">
        <v>29</v>
      </c>
      <c r="P916" s="39">
        <v>17</v>
      </c>
      <c r="Q916" s="39">
        <v>24</v>
      </c>
      <c r="R916" s="39">
        <v>9</v>
      </c>
      <c r="S916" s="39">
        <v>554</v>
      </c>
      <c r="T916" s="39">
        <v>1</v>
      </c>
      <c r="U916" s="39" t="s">
        <v>1</v>
      </c>
      <c r="V916" s="39" t="s">
        <v>2</v>
      </c>
      <c r="WK916" s="119"/>
      <c r="WL916" s="119"/>
      <c r="WM916" s="119"/>
      <c r="WN916" s="119"/>
      <c r="WO916" s="119"/>
      <c r="WP916" s="119"/>
      <c r="WQ916" s="119"/>
      <c r="WR916" s="119"/>
      <c r="WS916" s="119"/>
      <c r="WT916" s="119"/>
      <c r="WU916" s="119"/>
      <c r="WV916" s="119"/>
      <c r="WW916" s="119"/>
      <c r="WX916" s="119"/>
      <c r="WY916" s="119"/>
      <c r="WZ916" s="119"/>
      <c r="XA916" s="119"/>
      <c r="XB916" s="119"/>
      <c r="XC916" s="119"/>
      <c r="XD916" s="119"/>
      <c r="XE916" s="119"/>
      <c r="XF916" s="119"/>
      <c r="XG916" s="119"/>
      <c r="XH916" s="119"/>
      <c r="XI916" s="119"/>
      <c r="XJ916" s="119"/>
      <c r="XK916" s="119"/>
      <c r="XL916" s="119"/>
      <c r="XM916" s="119"/>
      <c r="XN916" s="119"/>
      <c r="XO916" s="119"/>
      <c r="XP916" s="119"/>
      <c r="XQ916" s="119"/>
      <c r="XR916" s="119"/>
      <c r="XS916" s="119"/>
      <c r="XT916" s="119"/>
      <c r="XU916" s="119"/>
      <c r="XV916" s="119"/>
      <c r="XW916" s="119"/>
      <c r="XX916" s="119"/>
      <c r="XY916" s="119"/>
      <c r="XZ916" s="119"/>
      <c r="YA916" s="119"/>
      <c r="YB916" s="119"/>
      <c r="YC916" s="119"/>
      <c r="YD916" s="119"/>
      <c r="YE916" s="119"/>
      <c r="YF916" s="119"/>
      <c r="YG916" s="119"/>
      <c r="YH916" s="119"/>
      <c r="YI916" s="119"/>
      <c r="YJ916" s="119"/>
      <c r="YK916" s="119"/>
      <c r="YL916" s="119"/>
      <c r="YM916" s="119"/>
      <c r="YN916" s="119"/>
      <c r="YO916" s="119"/>
      <c r="YP916" s="119"/>
      <c r="YQ916" s="119"/>
      <c r="YR916" s="119"/>
      <c r="YS916" s="119"/>
      <c r="YT916" s="119"/>
      <c r="YU916" s="119"/>
      <c r="YV916" s="119"/>
      <c r="YW916" s="119"/>
      <c r="YX916" s="119"/>
      <c r="YY916" s="119"/>
      <c r="YZ916" s="119"/>
      <c r="ZA916" s="119"/>
      <c r="ZB916" s="119"/>
      <c r="ZC916" s="119"/>
      <c r="ZD916" s="119"/>
      <c r="ZE916" s="119"/>
      <c r="ZF916" s="119"/>
      <c r="ZG916" s="119"/>
      <c r="ZH916" s="119"/>
      <c r="ZI916" s="119"/>
      <c r="ZJ916" s="119"/>
      <c r="ZK916" s="119"/>
      <c r="ZL916" s="119"/>
      <c r="ZM916" s="119"/>
      <c r="ZN916" s="119"/>
      <c r="ZO916" s="119"/>
      <c r="ZP916" s="119"/>
      <c r="ZQ916" s="119"/>
      <c r="ZR916" s="119"/>
      <c r="ZS916" s="119"/>
      <c r="ZT916" s="119"/>
      <c r="ZU916" s="119"/>
      <c r="ZV916" s="119"/>
      <c r="ZW916" s="119"/>
      <c r="ZX916" s="119"/>
      <c r="ZY916" s="119"/>
      <c r="ZZ916" s="119"/>
      <c r="AAA916" s="119"/>
      <c r="AAB916" s="119"/>
      <c r="AAC916" s="119"/>
      <c r="AAD916" s="119"/>
      <c r="AAE916" s="119"/>
      <c r="AAF916" s="119"/>
      <c r="AAG916" s="119"/>
      <c r="AAH916" s="119"/>
      <c r="AAI916" s="119"/>
      <c r="AAJ916" s="119"/>
      <c r="AAK916" s="119"/>
      <c r="AAL916" s="119"/>
      <c r="AAM916" s="119"/>
      <c r="AAN916" s="119"/>
      <c r="AAO916" s="119"/>
      <c r="AAP916" s="119"/>
      <c r="AAQ916" s="119"/>
      <c r="AAR916" s="119"/>
      <c r="AAS916" s="119"/>
      <c r="AAT916" s="119"/>
      <c r="AAU916" s="119"/>
      <c r="AAV916" s="119"/>
      <c r="AAW916" s="119"/>
      <c r="AAX916" s="119"/>
      <c r="AAY916" s="119"/>
      <c r="AAZ916" s="119"/>
      <c r="ABA916" s="119"/>
      <c r="ABB916" s="119"/>
      <c r="ABC916" s="119"/>
      <c r="ABD916" s="119"/>
      <c r="ABE916" s="119"/>
      <c r="ABF916" s="119"/>
      <c r="ABG916" s="119"/>
      <c r="ABH916" s="119"/>
      <c r="ABI916" s="119"/>
      <c r="ABJ916" s="119"/>
      <c r="ABK916" s="119"/>
      <c r="ABL916" s="119"/>
      <c r="ABM916" s="119"/>
      <c r="ABN916" s="119"/>
      <c r="ABO916" s="119"/>
      <c r="ABP916" s="119"/>
      <c r="ABQ916" s="119"/>
      <c r="ABR916" s="119"/>
      <c r="ABS916" s="119"/>
      <c r="ABT916" s="119"/>
      <c r="ABU916" s="119"/>
      <c r="ABV916" s="119"/>
      <c r="ABW916" s="119"/>
      <c r="ABX916" s="119"/>
      <c r="ABY916" s="119"/>
      <c r="ABZ916" s="119"/>
      <c r="ACA916" s="119"/>
      <c r="ACB916" s="119"/>
      <c r="ACC916" s="119"/>
      <c r="ACD916" s="119"/>
      <c r="ACE916" s="119"/>
      <c r="ACF916" s="119"/>
      <c r="ACG916" s="119"/>
      <c r="ACH916" s="119"/>
      <c r="ACI916" s="119"/>
      <c r="ACJ916" s="119"/>
      <c r="ACK916" s="119"/>
      <c r="ACL916" s="119"/>
      <c r="ACM916" s="119"/>
      <c r="ACN916" s="119"/>
      <c r="ACO916" s="119"/>
      <c r="ACP916" s="119"/>
      <c r="ACQ916" s="119"/>
      <c r="ACR916" s="119"/>
      <c r="ACS916" s="119"/>
      <c r="ACT916" s="119"/>
      <c r="ACU916" s="119"/>
      <c r="ACV916" s="119"/>
      <c r="ACW916" s="119"/>
      <c r="ACX916" s="119"/>
      <c r="ACY916" s="119"/>
      <c r="ACZ916" s="119"/>
      <c r="ADA916" s="119"/>
      <c r="ADB916" s="119"/>
      <c r="ADC916" s="119"/>
      <c r="ADD916" s="119"/>
      <c r="ADE916" s="119"/>
      <c r="ADF916" s="119"/>
      <c r="ADG916" s="119"/>
      <c r="ADH916" s="119"/>
      <c r="ADI916" s="119"/>
      <c r="ADJ916" s="119"/>
      <c r="ADK916" s="119"/>
      <c r="ADL916" s="119"/>
      <c r="ADM916" s="119"/>
      <c r="ADN916" s="119"/>
      <c r="ADO916" s="119"/>
      <c r="ADP916" s="119"/>
      <c r="ADQ916" s="119"/>
      <c r="ADR916" s="119"/>
      <c r="ADS916" s="119"/>
      <c r="ADT916" s="119"/>
      <c r="ADU916" s="119"/>
      <c r="ADV916" s="119"/>
      <c r="ADW916" s="119"/>
      <c r="ADX916" s="119"/>
      <c r="ADY916" s="119"/>
      <c r="ADZ916" s="119"/>
      <c r="AEA916" s="119"/>
      <c r="AEB916" s="119"/>
      <c r="AEC916" s="119"/>
      <c r="AED916" s="119"/>
      <c r="AEE916" s="119"/>
      <c r="AEF916" s="119"/>
      <c r="AEG916" s="119"/>
      <c r="AEH916" s="119"/>
      <c r="AEI916" s="119"/>
      <c r="AEJ916" s="119"/>
      <c r="AEK916" s="119"/>
      <c r="AEL916" s="119"/>
      <c r="AEM916" s="119"/>
      <c r="AEN916" s="119"/>
      <c r="AEO916" s="119"/>
      <c r="AEP916" s="119"/>
      <c r="AEQ916" s="119"/>
      <c r="AER916" s="119"/>
      <c r="AES916" s="119"/>
      <c r="AET916" s="119"/>
      <c r="AEU916" s="119"/>
      <c r="AEV916" s="119"/>
      <c r="AEW916" s="119"/>
      <c r="AEX916" s="119"/>
      <c r="AEY916" s="119"/>
      <c r="AEZ916" s="119"/>
      <c r="AFA916" s="119"/>
      <c r="AFB916" s="119"/>
      <c r="AFC916" s="119"/>
      <c r="AFD916" s="119"/>
      <c r="AFE916" s="119"/>
      <c r="AFF916" s="119"/>
      <c r="AFG916" s="119"/>
      <c r="AFH916" s="119"/>
      <c r="AFI916" s="119"/>
      <c r="AFJ916" s="119"/>
      <c r="AFK916" s="119"/>
      <c r="AFL916" s="119"/>
      <c r="AFM916" s="119"/>
      <c r="AFN916" s="119"/>
      <c r="AFO916" s="119"/>
      <c r="AFP916" s="119"/>
      <c r="AFQ916" s="119"/>
      <c r="AFR916" s="119"/>
      <c r="AFS916" s="119"/>
      <c r="AFT916" s="119"/>
      <c r="AFU916" s="119"/>
      <c r="AFV916" s="119"/>
      <c r="AFW916" s="119"/>
      <c r="AFX916" s="119"/>
      <c r="AFY916" s="119"/>
      <c r="AFZ916" s="119"/>
      <c r="AGA916" s="119"/>
      <c r="AGB916" s="119"/>
      <c r="AGC916" s="119"/>
      <c r="AGD916" s="119"/>
      <c r="AGE916" s="119"/>
      <c r="AGF916" s="119"/>
      <c r="AGG916" s="119"/>
      <c r="AGH916" s="119"/>
      <c r="AGI916" s="119"/>
      <c r="AGJ916" s="119"/>
      <c r="AGK916" s="119"/>
      <c r="AGL916" s="119"/>
      <c r="AGM916" s="119"/>
      <c r="AGN916" s="119"/>
      <c r="AGO916" s="119"/>
      <c r="AGP916" s="119"/>
      <c r="AGQ916" s="119"/>
      <c r="AGR916" s="119"/>
      <c r="AGS916" s="119"/>
      <c r="AGT916" s="119"/>
      <c r="AGU916" s="119"/>
      <c r="AGV916" s="119"/>
      <c r="AGW916" s="119"/>
      <c r="AGX916" s="119"/>
      <c r="AGY916" s="119"/>
      <c r="AGZ916" s="119"/>
      <c r="AHA916" s="119"/>
      <c r="AHB916" s="119"/>
      <c r="AHC916" s="119"/>
      <c r="AHD916" s="119"/>
      <c r="AHE916" s="119"/>
      <c r="AHF916" s="119"/>
      <c r="AHG916" s="119"/>
      <c r="AHH916" s="119"/>
      <c r="AHI916" s="119"/>
      <c r="AHJ916" s="119"/>
      <c r="AHK916" s="119"/>
      <c r="AHL916" s="119"/>
      <c r="AHM916" s="119"/>
      <c r="AHN916" s="119"/>
      <c r="AHO916" s="119"/>
      <c r="AHP916" s="119"/>
      <c r="AHQ916" s="119"/>
      <c r="AHR916" s="119"/>
      <c r="AHS916" s="119"/>
      <c r="AHT916" s="119"/>
      <c r="AHU916" s="119"/>
      <c r="AHV916" s="119"/>
      <c r="AHW916" s="119"/>
      <c r="AHX916" s="119"/>
      <c r="AHY916" s="119"/>
      <c r="AHZ916" s="119"/>
      <c r="AIA916" s="119"/>
      <c r="AIB916" s="119"/>
      <c r="AIC916" s="119"/>
      <c r="AID916" s="119"/>
      <c r="AIE916" s="119"/>
      <c r="AIF916" s="119"/>
      <c r="AIG916" s="119"/>
      <c r="AIH916" s="119"/>
      <c r="AII916" s="119"/>
      <c r="AIJ916" s="119"/>
      <c r="AIK916" s="119"/>
      <c r="AIL916" s="119"/>
      <c r="AIM916" s="119"/>
      <c r="AIN916" s="119"/>
      <c r="AIO916" s="119"/>
      <c r="AIP916" s="119"/>
      <c r="AIQ916" s="119"/>
      <c r="AIR916" s="119"/>
      <c r="AIS916" s="119"/>
      <c r="AIT916" s="119"/>
      <c r="AIU916" s="119"/>
      <c r="AIV916" s="119"/>
      <c r="AIW916" s="119"/>
      <c r="AIX916" s="119"/>
      <c r="AIY916" s="119"/>
      <c r="AIZ916" s="119"/>
      <c r="AJA916" s="119"/>
      <c r="AJB916" s="119"/>
      <c r="AJC916" s="119"/>
      <c r="AJD916" s="119"/>
      <c r="AJE916" s="119"/>
      <c r="AJF916" s="119"/>
      <c r="AJG916" s="119"/>
      <c r="AJH916" s="119"/>
      <c r="AJI916" s="119"/>
      <c r="AJJ916" s="119"/>
      <c r="AJK916" s="119"/>
      <c r="AJL916" s="119"/>
      <c r="AJM916" s="119"/>
      <c r="AJN916" s="119"/>
      <c r="AJO916" s="119"/>
      <c r="AJP916" s="119"/>
      <c r="AJQ916" s="119"/>
      <c r="AJR916" s="119"/>
      <c r="AJS916" s="119"/>
      <c r="AJT916" s="119"/>
      <c r="AJU916" s="119"/>
      <c r="AJV916" s="119"/>
      <c r="AJW916" s="119"/>
      <c r="AJX916" s="119"/>
      <c r="AJY916" s="119"/>
      <c r="AJZ916" s="119"/>
      <c r="AKA916" s="119"/>
      <c r="AKB916" s="119"/>
      <c r="AKC916" s="119"/>
      <c r="AKD916" s="119"/>
      <c r="AKE916" s="119"/>
      <c r="AKF916" s="119"/>
      <c r="AKG916" s="119"/>
      <c r="AKH916" s="119"/>
      <c r="AKI916" s="119"/>
      <c r="AKJ916" s="119"/>
      <c r="AKK916" s="119"/>
      <c r="AKL916" s="119"/>
      <c r="AKM916" s="119"/>
      <c r="AKN916" s="119"/>
      <c r="AKO916" s="119"/>
      <c r="AKP916" s="119"/>
      <c r="AKQ916" s="119"/>
      <c r="AKR916" s="119"/>
      <c r="AKS916" s="119"/>
      <c r="AKT916" s="119"/>
      <c r="AKU916" s="119"/>
      <c r="AKV916" s="119"/>
      <c r="AKW916" s="119"/>
      <c r="AKX916" s="119"/>
      <c r="AKY916" s="119"/>
      <c r="AKZ916" s="119"/>
      <c r="ALA916" s="119"/>
      <c r="ALB916" s="119"/>
      <c r="ALC916" s="119"/>
      <c r="ALD916" s="119"/>
      <c r="ALE916" s="119"/>
      <c r="ALF916" s="119"/>
      <c r="ALG916" s="119"/>
      <c r="ALH916" s="119"/>
      <c r="ALI916" s="119"/>
      <c r="ALJ916" s="119"/>
      <c r="ALK916" s="119"/>
      <c r="ALL916" s="119"/>
      <c r="ALM916" s="119"/>
      <c r="ALN916" s="119"/>
      <c r="ALO916" s="119"/>
      <c r="ALP916" s="119"/>
      <c r="ALQ916" s="119"/>
      <c r="ALR916" s="119"/>
      <c r="ALS916" s="119"/>
      <c r="ALT916" s="119"/>
      <c r="ALU916" s="119"/>
      <c r="ALV916" s="119"/>
      <c r="ALW916" s="119"/>
      <c r="ALX916" s="119"/>
      <c r="ALY916" s="119"/>
      <c r="ALZ916" s="119"/>
      <c r="AMA916" s="119"/>
      <c r="AMB916" s="119"/>
      <c r="AMC916" s="119"/>
      <c r="AMD916" s="119"/>
      <c r="AME916" s="119"/>
      <c r="AMF916" s="119"/>
      <c r="AMG916" s="119"/>
      <c r="AMH916" s="119"/>
      <c r="AMI916" s="119"/>
      <c r="AMJ916" s="119"/>
    </row>
    <row r="917" spans="1:1024">
      <c r="A917" s="118"/>
      <c r="B917" s="118"/>
      <c r="C917" s="49">
        <f t="shared" si="71"/>
        <v>1780</v>
      </c>
      <c r="D917" s="38" t="s">
        <v>372</v>
      </c>
      <c r="E917" s="51">
        <f t="shared" si="70"/>
        <v>20</v>
      </c>
      <c r="F917" s="39">
        <f t="shared" si="68"/>
        <v>62649</v>
      </c>
      <c r="G917" s="39" t="str">
        <f t="shared" si="69"/>
        <v>20171129</v>
      </c>
      <c r="H917" s="39">
        <v>0</v>
      </c>
      <c r="L917" s="79" t="s">
        <v>21</v>
      </c>
      <c r="M917" s="39">
        <v>2017</v>
      </c>
      <c r="N917" s="39">
        <v>11</v>
      </c>
      <c r="O917" s="39">
        <v>29</v>
      </c>
      <c r="P917" s="39">
        <v>17</v>
      </c>
      <c r="Q917" s="39">
        <v>24</v>
      </c>
      <c r="R917" s="39">
        <v>9</v>
      </c>
      <c r="S917" s="39">
        <v>560</v>
      </c>
      <c r="T917" s="39">
        <v>1</v>
      </c>
      <c r="U917" s="39" t="s">
        <v>1</v>
      </c>
      <c r="V917" s="39" t="s">
        <v>2</v>
      </c>
      <c r="WK917" s="119"/>
      <c r="WL917" s="119"/>
      <c r="WM917" s="119"/>
      <c r="WN917" s="119"/>
      <c r="WO917" s="119"/>
      <c r="WP917" s="119"/>
      <c r="WQ917" s="119"/>
      <c r="WR917" s="119"/>
      <c r="WS917" s="119"/>
      <c r="WT917" s="119"/>
      <c r="WU917" s="119"/>
      <c r="WV917" s="119"/>
      <c r="WW917" s="119"/>
      <c r="WX917" s="119"/>
      <c r="WY917" s="119"/>
      <c r="WZ917" s="119"/>
      <c r="XA917" s="119"/>
      <c r="XB917" s="119"/>
      <c r="XC917" s="119"/>
      <c r="XD917" s="119"/>
      <c r="XE917" s="119"/>
      <c r="XF917" s="119"/>
      <c r="XG917" s="119"/>
      <c r="XH917" s="119"/>
      <c r="XI917" s="119"/>
      <c r="XJ917" s="119"/>
      <c r="XK917" s="119"/>
      <c r="XL917" s="119"/>
      <c r="XM917" s="119"/>
      <c r="XN917" s="119"/>
      <c r="XO917" s="119"/>
      <c r="XP917" s="119"/>
      <c r="XQ917" s="119"/>
      <c r="XR917" s="119"/>
      <c r="XS917" s="119"/>
      <c r="XT917" s="119"/>
      <c r="XU917" s="119"/>
      <c r="XV917" s="119"/>
      <c r="XW917" s="119"/>
      <c r="XX917" s="119"/>
      <c r="XY917" s="119"/>
      <c r="XZ917" s="119"/>
      <c r="YA917" s="119"/>
      <c r="YB917" s="119"/>
      <c r="YC917" s="119"/>
      <c r="YD917" s="119"/>
      <c r="YE917" s="119"/>
      <c r="YF917" s="119"/>
      <c r="YG917" s="119"/>
      <c r="YH917" s="119"/>
      <c r="YI917" s="119"/>
      <c r="YJ917" s="119"/>
      <c r="YK917" s="119"/>
      <c r="YL917" s="119"/>
      <c r="YM917" s="119"/>
      <c r="YN917" s="119"/>
      <c r="YO917" s="119"/>
      <c r="YP917" s="119"/>
      <c r="YQ917" s="119"/>
      <c r="YR917" s="119"/>
      <c r="YS917" s="119"/>
      <c r="YT917" s="119"/>
      <c r="YU917" s="119"/>
      <c r="YV917" s="119"/>
      <c r="YW917" s="119"/>
      <c r="YX917" s="119"/>
      <c r="YY917" s="119"/>
      <c r="YZ917" s="119"/>
      <c r="ZA917" s="119"/>
      <c r="ZB917" s="119"/>
      <c r="ZC917" s="119"/>
      <c r="ZD917" s="119"/>
      <c r="ZE917" s="119"/>
      <c r="ZF917" s="119"/>
      <c r="ZG917" s="119"/>
      <c r="ZH917" s="119"/>
      <c r="ZI917" s="119"/>
      <c r="ZJ917" s="119"/>
      <c r="ZK917" s="119"/>
      <c r="ZL917" s="119"/>
      <c r="ZM917" s="119"/>
      <c r="ZN917" s="119"/>
      <c r="ZO917" s="119"/>
      <c r="ZP917" s="119"/>
      <c r="ZQ917" s="119"/>
      <c r="ZR917" s="119"/>
      <c r="ZS917" s="119"/>
      <c r="ZT917" s="119"/>
      <c r="ZU917" s="119"/>
      <c r="ZV917" s="119"/>
      <c r="ZW917" s="119"/>
      <c r="ZX917" s="119"/>
      <c r="ZY917" s="119"/>
      <c r="ZZ917" s="119"/>
      <c r="AAA917" s="119"/>
      <c r="AAB917" s="119"/>
      <c r="AAC917" s="119"/>
      <c r="AAD917" s="119"/>
      <c r="AAE917" s="119"/>
      <c r="AAF917" s="119"/>
      <c r="AAG917" s="119"/>
      <c r="AAH917" s="119"/>
      <c r="AAI917" s="119"/>
      <c r="AAJ917" s="119"/>
      <c r="AAK917" s="119"/>
      <c r="AAL917" s="119"/>
      <c r="AAM917" s="119"/>
      <c r="AAN917" s="119"/>
      <c r="AAO917" s="119"/>
      <c r="AAP917" s="119"/>
      <c r="AAQ917" s="119"/>
      <c r="AAR917" s="119"/>
      <c r="AAS917" s="119"/>
      <c r="AAT917" s="119"/>
      <c r="AAU917" s="119"/>
      <c r="AAV917" s="119"/>
      <c r="AAW917" s="119"/>
      <c r="AAX917" s="119"/>
      <c r="AAY917" s="119"/>
      <c r="AAZ917" s="119"/>
      <c r="ABA917" s="119"/>
      <c r="ABB917" s="119"/>
      <c r="ABC917" s="119"/>
      <c r="ABD917" s="119"/>
      <c r="ABE917" s="119"/>
      <c r="ABF917" s="119"/>
      <c r="ABG917" s="119"/>
      <c r="ABH917" s="119"/>
      <c r="ABI917" s="119"/>
      <c r="ABJ917" s="119"/>
      <c r="ABK917" s="119"/>
      <c r="ABL917" s="119"/>
      <c r="ABM917" s="119"/>
      <c r="ABN917" s="119"/>
      <c r="ABO917" s="119"/>
      <c r="ABP917" s="119"/>
      <c r="ABQ917" s="119"/>
      <c r="ABR917" s="119"/>
      <c r="ABS917" s="119"/>
      <c r="ABT917" s="119"/>
      <c r="ABU917" s="119"/>
      <c r="ABV917" s="119"/>
      <c r="ABW917" s="119"/>
      <c r="ABX917" s="119"/>
      <c r="ABY917" s="119"/>
      <c r="ABZ917" s="119"/>
      <c r="ACA917" s="119"/>
      <c r="ACB917" s="119"/>
      <c r="ACC917" s="119"/>
      <c r="ACD917" s="119"/>
      <c r="ACE917" s="119"/>
      <c r="ACF917" s="119"/>
      <c r="ACG917" s="119"/>
      <c r="ACH917" s="119"/>
      <c r="ACI917" s="119"/>
      <c r="ACJ917" s="119"/>
      <c r="ACK917" s="119"/>
      <c r="ACL917" s="119"/>
      <c r="ACM917" s="119"/>
      <c r="ACN917" s="119"/>
      <c r="ACO917" s="119"/>
      <c r="ACP917" s="119"/>
      <c r="ACQ917" s="119"/>
      <c r="ACR917" s="119"/>
      <c r="ACS917" s="119"/>
      <c r="ACT917" s="119"/>
      <c r="ACU917" s="119"/>
      <c r="ACV917" s="119"/>
      <c r="ACW917" s="119"/>
      <c r="ACX917" s="119"/>
      <c r="ACY917" s="119"/>
      <c r="ACZ917" s="119"/>
      <c r="ADA917" s="119"/>
      <c r="ADB917" s="119"/>
      <c r="ADC917" s="119"/>
      <c r="ADD917" s="119"/>
      <c r="ADE917" s="119"/>
      <c r="ADF917" s="119"/>
      <c r="ADG917" s="119"/>
      <c r="ADH917" s="119"/>
      <c r="ADI917" s="119"/>
      <c r="ADJ917" s="119"/>
      <c r="ADK917" s="119"/>
      <c r="ADL917" s="119"/>
      <c r="ADM917" s="119"/>
      <c r="ADN917" s="119"/>
      <c r="ADO917" s="119"/>
      <c r="ADP917" s="119"/>
      <c r="ADQ917" s="119"/>
      <c r="ADR917" s="119"/>
      <c r="ADS917" s="119"/>
      <c r="ADT917" s="119"/>
      <c r="ADU917" s="119"/>
      <c r="ADV917" s="119"/>
      <c r="ADW917" s="119"/>
      <c r="ADX917" s="119"/>
      <c r="ADY917" s="119"/>
      <c r="ADZ917" s="119"/>
      <c r="AEA917" s="119"/>
      <c r="AEB917" s="119"/>
      <c r="AEC917" s="119"/>
      <c r="AED917" s="119"/>
      <c r="AEE917" s="119"/>
      <c r="AEF917" s="119"/>
      <c r="AEG917" s="119"/>
      <c r="AEH917" s="119"/>
      <c r="AEI917" s="119"/>
      <c r="AEJ917" s="119"/>
      <c r="AEK917" s="119"/>
      <c r="AEL917" s="119"/>
      <c r="AEM917" s="119"/>
      <c r="AEN917" s="119"/>
      <c r="AEO917" s="119"/>
      <c r="AEP917" s="119"/>
      <c r="AEQ917" s="119"/>
      <c r="AER917" s="119"/>
      <c r="AES917" s="119"/>
      <c r="AET917" s="119"/>
      <c r="AEU917" s="119"/>
      <c r="AEV917" s="119"/>
      <c r="AEW917" s="119"/>
      <c r="AEX917" s="119"/>
      <c r="AEY917" s="119"/>
      <c r="AEZ917" s="119"/>
      <c r="AFA917" s="119"/>
      <c r="AFB917" s="119"/>
      <c r="AFC917" s="119"/>
      <c r="AFD917" s="119"/>
      <c r="AFE917" s="119"/>
      <c r="AFF917" s="119"/>
      <c r="AFG917" s="119"/>
      <c r="AFH917" s="119"/>
      <c r="AFI917" s="119"/>
      <c r="AFJ917" s="119"/>
      <c r="AFK917" s="119"/>
      <c r="AFL917" s="119"/>
      <c r="AFM917" s="119"/>
      <c r="AFN917" s="119"/>
      <c r="AFO917" s="119"/>
      <c r="AFP917" s="119"/>
      <c r="AFQ917" s="119"/>
      <c r="AFR917" s="119"/>
      <c r="AFS917" s="119"/>
      <c r="AFT917" s="119"/>
      <c r="AFU917" s="119"/>
      <c r="AFV917" s="119"/>
      <c r="AFW917" s="119"/>
      <c r="AFX917" s="119"/>
      <c r="AFY917" s="119"/>
      <c r="AFZ917" s="119"/>
      <c r="AGA917" s="119"/>
      <c r="AGB917" s="119"/>
      <c r="AGC917" s="119"/>
      <c r="AGD917" s="119"/>
      <c r="AGE917" s="119"/>
      <c r="AGF917" s="119"/>
      <c r="AGG917" s="119"/>
      <c r="AGH917" s="119"/>
      <c r="AGI917" s="119"/>
      <c r="AGJ917" s="119"/>
      <c r="AGK917" s="119"/>
      <c r="AGL917" s="119"/>
      <c r="AGM917" s="119"/>
      <c r="AGN917" s="119"/>
      <c r="AGO917" s="119"/>
      <c r="AGP917" s="119"/>
      <c r="AGQ917" s="119"/>
      <c r="AGR917" s="119"/>
      <c r="AGS917" s="119"/>
      <c r="AGT917" s="119"/>
      <c r="AGU917" s="119"/>
      <c r="AGV917" s="119"/>
      <c r="AGW917" s="119"/>
      <c r="AGX917" s="119"/>
      <c r="AGY917" s="119"/>
      <c r="AGZ917" s="119"/>
      <c r="AHA917" s="119"/>
      <c r="AHB917" s="119"/>
      <c r="AHC917" s="119"/>
      <c r="AHD917" s="119"/>
      <c r="AHE917" s="119"/>
      <c r="AHF917" s="119"/>
      <c r="AHG917" s="119"/>
      <c r="AHH917" s="119"/>
      <c r="AHI917" s="119"/>
      <c r="AHJ917" s="119"/>
      <c r="AHK917" s="119"/>
      <c r="AHL917" s="119"/>
      <c r="AHM917" s="119"/>
      <c r="AHN917" s="119"/>
      <c r="AHO917" s="119"/>
      <c r="AHP917" s="119"/>
      <c r="AHQ917" s="119"/>
      <c r="AHR917" s="119"/>
      <c r="AHS917" s="119"/>
      <c r="AHT917" s="119"/>
      <c r="AHU917" s="119"/>
      <c r="AHV917" s="119"/>
      <c r="AHW917" s="119"/>
      <c r="AHX917" s="119"/>
      <c r="AHY917" s="119"/>
      <c r="AHZ917" s="119"/>
      <c r="AIA917" s="119"/>
      <c r="AIB917" s="119"/>
      <c r="AIC917" s="119"/>
      <c r="AID917" s="119"/>
      <c r="AIE917" s="119"/>
      <c r="AIF917" s="119"/>
      <c r="AIG917" s="119"/>
      <c r="AIH917" s="119"/>
      <c r="AII917" s="119"/>
      <c r="AIJ917" s="119"/>
      <c r="AIK917" s="119"/>
      <c r="AIL917" s="119"/>
      <c r="AIM917" s="119"/>
      <c r="AIN917" s="119"/>
      <c r="AIO917" s="119"/>
      <c r="AIP917" s="119"/>
      <c r="AIQ917" s="119"/>
      <c r="AIR917" s="119"/>
      <c r="AIS917" s="119"/>
      <c r="AIT917" s="119"/>
      <c r="AIU917" s="119"/>
      <c r="AIV917" s="119"/>
      <c r="AIW917" s="119"/>
      <c r="AIX917" s="119"/>
      <c r="AIY917" s="119"/>
      <c r="AIZ917" s="119"/>
      <c r="AJA917" s="119"/>
      <c r="AJB917" s="119"/>
      <c r="AJC917" s="119"/>
      <c r="AJD917" s="119"/>
      <c r="AJE917" s="119"/>
      <c r="AJF917" s="119"/>
      <c r="AJG917" s="119"/>
      <c r="AJH917" s="119"/>
      <c r="AJI917" s="119"/>
      <c r="AJJ917" s="119"/>
      <c r="AJK917" s="119"/>
      <c r="AJL917" s="119"/>
      <c r="AJM917" s="119"/>
      <c r="AJN917" s="119"/>
      <c r="AJO917" s="119"/>
      <c r="AJP917" s="119"/>
      <c r="AJQ917" s="119"/>
      <c r="AJR917" s="119"/>
      <c r="AJS917" s="119"/>
      <c r="AJT917" s="119"/>
      <c r="AJU917" s="119"/>
      <c r="AJV917" s="119"/>
      <c r="AJW917" s="119"/>
      <c r="AJX917" s="119"/>
      <c r="AJY917" s="119"/>
      <c r="AJZ917" s="119"/>
      <c r="AKA917" s="119"/>
      <c r="AKB917" s="119"/>
      <c r="AKC917" s="119"/>
      <c r="AKD917" s="119"/>
      <c r="AKE917" s="119"/>
      <c r="AKF917" s="119"/>
      <c r="AKG917" s="119"/>
      <c r="AKH917" s="119"/>
      <c r="AKI917" s="119"/>
      <c r="AKJ917" s="119"/>
      <c r="AKK917" s="119"/>
      <c r="AKL917" s="119"/>
      <c r="AKM917" s="119"/>
      <c r="AKN917" s="119"/>
      <c r="AKO917" s="119"/>
      <c r="AKP917" s="119"/>
      <c r="AKQ917" s="119"/>
      <c r="AKR917" s="119"/>
      <c r="AKS917" s="119"/>
      <c r="AKT917" s="119"/>
      <c r="AKU917" s="119"/>
      <c r="AKV917" s="119"/>
      <c r="AKW917" s="119"/>
      <c r="AKX917" s="119"/>
      <c r="AKY917" s="119"/>
      <c r="AKZ917" s="119"/>
      <c r="ALA917" s="119"/>
      <c r="ALB917" s="119"/>
      <c r="ALC917" s="119"/>
      <c r="ALD917" s="119"/>
      <c r="ALE917" s="119"/>
      <c r="ALF917" s="119"/>
      <c r="ALG917" s="119"/>
      <c r="ALH917" s="119"/>
      <c r="ALI917" s="119"/>
      <c r="ALJ917" s="119"/>
      <c r="ALK917" s="119"/>
      <c r="ALL917" s="119"/>
      <c r="ALM917" s="119"/>
      <c r="ALN917" s="119"/>
      <c r="ALO917" s="119"/>
      <c r="ALP917" s="119"/>
      <c r="ALQ917" s="119"/>
      <c r="ALR917" s="119"/>
      <c r="ALS917" s="119"/>
      <c r="ALT917" s="119"/>
      <c r="ALU917" s="119"/>
      <c r="ALV917" s="119"/>
      <c r="ALW917" s="119"/>
      <c r="ALX917" s="119"/>
      <c r="ALY917" s="119"/>
      <c r="ALZ917" s="119"/>
      <c r="AMA917" s="119"/>
      <c r="AMB917" s="119"/>
      <c r="AMC917" s="119"/>
      <c r="AMD917" s="119"/>
      <c r="AME917" s="119"/>
      <c r="AMF917" s="119"/>
      <c r="AMG917" s="119"/>
      <c r="AMH917" s="119"/>
      <c r="AMI917" s="119"/>
      <c r="AMJ917" s="119"/>
    </row>
    <row r="918" spans="1:1024">
      <c r="A918" s="118"/>
      <c r="B918" s="118"/>
      <c r="C918" s="49">
        <f t="shared" si="71"/>
        <v>1780</v>
      </c>
      <c r="D918" s="38" t="s">
        <v>372</v>
      </c>
      <c r="E918" s="51">
        <f t="shared" si="70"/>
        <v>20</v>
      </c>
      <c r="F918" s="39">
        <f t="shared" si="68"/>
        <v>62649</v>
      </c>
      <c r="G918" s="39" t="str">
        <f t="shared" si="69"/>
        <v>20171129</v>
      </c>
      <c r="H918" s="39">
        <v>0</v>
      </c>
      <c r="L918" s="79" t="s">
        <v>21</v>
      </c>
      <c r="M918" s="39">
        <v>2017</v>
      </c>
      <c r="N918" s="39">
        <v>11</v>
      </c>
      <c r="O918" s="39">
        <v>29</v>
      </c>
      <c r="P918" s="39">
        <v>17</v>
      </c>
      <c r="Q918" s="39">
        <v>24</v>
      </c>
      <c r="R918" s="39">
        <v>9</v>
      </c>
      <c r="S918" s="39">
        <v>585</v>
      </c>
      <c r="T918" s="39">
        <v>1</v>
      </c>
      <c r="U918" s="39" t="s">
        <v>1</v>
      </c>
      <c r="V918" s="39" t="s">
        <v>2</v>
      </c>
      <c r="WK918" s="119"/>
      <c r="WL918" s="119"/>
      <c r="WM918" s="119"/>
      <c r="WN918" s="119"/>
      <c r="WO918" s="119"/>
      <c r="WP918" s="119"/>
      <c r="WQ918" s="119"/>
      <c r="WR918" s="119"/>
      <c r="WS918" s="119"/>
      <c r="WT918" s="119"/>
      <c r="WU918" s="119"/>
      <c r="WV918" s="119"/>
      <c r="WW918" s="119"/>
      <c r="WX918" s="119"/>
      <c r="WY918" s="119"/>
      <c r="WZ918" s="119"/>
      <c r="XA918" s="119"/>
      <c r="XB918" s="119"/>
      <c r="XC918" s="119"/>
      <c r="XD918" s="119"/>
      <c r="XE918" s="119"/>
      <c r="XF918" s="119"/>
      <c r="XG918" s="119"/>
      <c r="XH918" s="119"/>
      <c r="XI918" s="119"/>
      <c r="XJ918" s="119"/>
      <c r="XK918" s="119"/>
      <c r="XL918" s="119"/>
      <c r="XM918" s="119"/>
      <c r="XN918" s="119"/>
      <c r="XO918" s="119"/>
      <c r="XP918" s="119"/>
      <c r="XQ918" s="119"/>
      <c r="XR918" s="119"/>
      <c r="XS918" s="119"/>
      <c r="XT918" s="119"/>
      <c r="XU918" s="119"/>
      <c r="XV918" s="119"/>
      <c r="XW918" s="119"/>
      <c r="XX918" s="119"/>
      <c r="XY918" s="119"/>
      <c r="XZ918" s="119"/>
      <c r="YA918" s="119"/>
      <c r="YB918" s="119"/>
      <c r="YC918" s="119"/>
      <c r="YD918" s="119"/>
      <c r="YE918" s="119"/>
      <c r="YF918" s="119"/>
      <c r="YG918" s="119"/>
      <c r="YH918" s="119"/>
      <c r="YI918" s="119"/>
      <c r="YJ918" s="119"/>
      <c r="YK918" s="119"/>
      <c r="YL918" s="119"/>
      <c r="YM918" s="119"/>
      <c r="YN918" s="119"/>
      <c r="YO918" s="119"/>
      <c r="YP918" s="119"/>
      <c r="YQ918" s="119"/>
      <c r="YR918" s="119"/>
      <c r="YS918" s="119"/>
      <c r="YT918" s="119"/>
      <c r="YU918" s="119"/>
      <c r="YV918" s="119"/>
      <c r="YW918" s="119"/>
      <c r="YX918" s="119"/>
      <c r="YY918" s="119"/>
      <c r="YZ918" s="119"/>
      <c r="ZA918" s="119"/>
      <c r="ZB918" s="119"/>
      <c r="ZC918" s="119"/>
      <c r="ZD918" s="119"/>
      <c r="ZE918" s="119"/>
      <c r="ZF918" s="119"/>
      <c r="ZG918" s="119"/>
      <c r="ZH918" s="119"/>
      <c r="ZI918" s="119"/>
      <c r="ZJ918" s="119"/>
      <c r="ZK918" s="119"/>
      <c r="ZL918" s="119"/>
      <c r="ZM918" s="119"/>
      <c r="ZN918" s="119"/>
      <c r="ZO918" s="119"/>
      <c r="ZP918" s="119"/>
      <c r="ZQ918" s="119"/>
      <c r="ZR918" s="119"/>
      <c r="ZS918" s="119"/>
      <c r="ZT918" s="119"/>
      <c r="ZU918" s="119"/>
      <c r="ZV918" s="119"/>
      <c r="ZW918" s="119"/>
      <c r="ZX918" s="119"/>
      <c r="ZY918" s="119"/>
      <c r="ZZ918" s="119"/>
      <c r="AAA918" s="119"/>
      <c r="AAB918" s="119"/>
      <c r="AAC918" s="119"/>
      <c r="AAD918" s="119"/>
      <c r="AAE918" s="119"/>
      <c r="AAF918" s="119"/>
      <c r="AAG918" s="119"/>
      <c r="AAH918" s="119"/>
      <c r="AAI918" s="119"/>
      <c r="AAJ918" s="119"/>
      <c r="AAK918" s="119"/>
      <c r="AAL918" s="119"/>
      <c r="AAM918" s="119"/>
      <c r="AAN918" s="119"/>
      <c r="AAO918" s="119"/>
      <c r="AAP918" s="119"/>
      <c r="AAQ918" s="119"/>
      <c r="AAR918" s="119"/>
      <c r="AAS918" s="119"/>
      <c r="AAT918" s="119"/>
      <c r="AAU918" s="119"/>
      <c r="AAV918" s="119"/>
      <c r="AAW918" s="119"/>
      <c r="AAX918" s="119"/>
      <c r="AAY918" s="119"/>
      <c r="AAZ918" s="119"/>
      <c r="ABA918" s="119"/>
      <c r="ABB918" s="119"/>
      <c r="ABC918" s="119"/>
      <c r="ABD918" s="119"/>
      <c r="ABE918" s="119"/>
      <c r="ABF918" s="119"/>
      <c r="ABG918" s="119"/>
      <c r="ABH918" s="119"/>
      <c r="ABI918" s="119"/>
      <c r="ABJ918" s="119"/>
      <c r="ABK918" s="119"/>
      <c r="ABL918" s="119"/>
      <c r="ABM918" s="119"/>
      <c r="ABN918" s="119"/>
      <c r="ABO918" s="119"/>
      <c r="ABP918" s="119"/>
      <c r="ABQ918" s="119"/>
      <c r="ABR918" s="119"/>
      <c r="ABS918" s="119"/>
      <c r="ABT918" s="119"/>
      <c r="ABU918" s="119"/>
      <c r="ABV918" s="119"/>
      <c r="ABW918" s="119"/>
      <c r="ABX918" s="119"/>
      <c r="ABY918" s="119"/>
      <c r="ABZ918" s="119"/>
      <c r="ACA918" s="119"/>
      <c r="ACB918" s="119"/>
      <c r="ACC918" s="119"/>
      <c r="ACD918" s="119"/>
      <c r="ACE918" s="119"/>
      <c r="ACF918" s="119"/>
      <c r="ACG918" s="119"/>
      <c r="ACH918" s="119"/>
      <c r="ACI918" s="119"/>
      <c r="ACJ918" s="119"/>
      <c r="ACK918" s="119"/>
      <c r="ACL918" s="119"/>
      <c r="ACM918" s="119"/>
      <c r="ACN918" s="119"/>
      <c r="ACO918" s="119"/>
      <c r="ACP918" s="119"/>
      <c r="ACQ918" s="119"/>
      <c r="ACR918" s="119"/>
      <c r="ACS918" s="119"/>
      <c r="ACT918" s="119"/>
      <c r="ACU918" s="119"/>
      <c r="ACV918" s="119"/>
      <c r="ACW918" s="119"/>
      <c r="ACX918" s="119"/>
      <c r="ACY918" s="119"/>
      <c r="ACZ918" s="119"/>
      <c r="ADA918" s="119"/>
      <c r="ADB918" s="119"/>
      <c r="ADC918" s="119"/>
      <c r="ADD918" s="119"/>
      <c r="ADE918" s="119"/>
      <c r="ADF918" s="119"/>
      <c r="ADG918" s="119"/>
      <c r="ADH918" s="119"/>
      <c r="ADI918" s="119"/>
      <c r="ADJ918" s="119"/>
      <c r="ADK918" s="119"/>
      <c r="ADL918" s="119"/>
      <c r="ADM918" s="119"/>
      <c r="ADN918" s="119"/>
      <c r="ADO918" s="119"/>
      <c r="ADP918" s="119"/>
      <c r="ADQ918" s="119"/>
      <c r="ADR918" s="119"/>
      <c r="ADS918" s="119"/>
      <c r="ADT918" s="119"/>
      <c r="ADU918" s="119"/>
      <c r="ADV918" s="119"/>
      <c r="ADW918" s="119"/>
      <c r="ADX918" s="119"/>
      <c r="ADY918" s="119"/>
      <c r="ADZ918" s="119"/>
      <c r="AEA918" s="119"/>
      <c r="AEB918" s="119"/>
      <c r="AEC918" s="119"/>
      <c r="AED918" s="119"/>
      <c r="AEE918" s="119"/>
      <c r="AEF918" s="119"/>
      <c r="AEG918" s="119"/>
      <c r="AEH918" s="119"/>
      <c r="AEI918" s="119"/>
      <c r="AEJ918" s="119"/>
      <c r="AEK918" s="119"/>
      <c r="AEL918" s="119"/>
      <c r="AEM918" s="119"/>
      <c r="AEN918" s="119"/>
      <c r="AEO918" s="119"/>
      <c r="AEP918" s="119"/>
      <c r="AEQ918" s="119"/>
      <c r="AER918" s="119"/>
      <c r="AES918" s="119"/>
      <c r="AET918" s="119"/>
      <c r="AEU918" s="119"/>
      <c r="AEV918" s="119"/>
      <c r="AEW918" s="119"/>
      <c r="AEX918" s="119"/>
      <c r="AEY918" s="119"/>
      <c r="AEZ918" s="119"/>
      <c r="AFA918" s="119"/>
      <c r="AFB918" s="119"/>
      <c r="AFC918" s="119"/>
      <c r="AFD918" s="119"/>
      <c r="AFE918" s="119"/>
      <c r="AFF918" s="119"/>
      <c r="AFG918" s="119"/>
      <c r="AFH918" s="119"/>
      <c r="AFI918" s="119"/>
      <c r="AFJ918" s="119"/>
      <c r="AFK918" s="119"/>
      <c r="AFL918" s="119"/>
      <c r="AFM918" s="119"/>
      <c r="AFN918" s="119"/>
      <c r="AFO918" s="119"/>
      <c r="AFP918" s="119"/>
      <c r="AFQ918" s="119"/>
      <c r="AFR918" s="119"/>
      <c r="AFS918" s="119"/>
      <c r="AFT918" s="119"/>
      <c r="AFU918" s="119"/>
      <c r="AFV918" s="119"/>
      <c r="AFW918" s="119"/>
      <c r="AFX918" s="119"/>
      <c r="AFY918" s="119"/>
      <c r="AFZ918" s="119"/>
      <c r="AGA918" s="119"/>
      <c r="AGB918" s="119"/>
      <c r="AGC918" s="119"/>
      <c r="AGD918" s="119"/>
      <c r="AGE918" s="119"/>
      <c r="AGF918" s="119"/>
      <c r="AGG918" s="119"/>
      <c r="AGH918" s="119"/>
      <c r="AGI918" s="119"/>
      <c r="AGJ918" s="119"/>
      <c r="AGK918" s="119"/>
      <c r="AGL918" s="119"/>
      <c r="AGM918" s="119"/>
      <c r="AGN918" s="119"/>
      <c r="AGO918" s="119"/>
      <c r="AGP918" s="119"/>
      <c r="AGQ918" s="119"/>
      <c r="AGR918" s="119"/>
      <c r="AGS918" s="119"/>
      <c r="AGT918" s="119"/>
      <c r="AGU918" s="119"/>
      <c r="AGV918" s="119"/>
      <c r="AGW918" s="119"/>
      <c r="AGX918" s="119"/>
      <c r="AGY918" s="119"/>
      <c r="AGZ918" s="119"/>
      <c r="AHA918" s="119"/>
      <c r="AHB918" s="119"/>
      <c r="AHC918" s="119"/>
      <c r="AHD918" s="119"/>
      <c r="AHE918" s="119"/>
      <c r="AHF918" s="119"/>
      <c r="AHG918" s="119"/>
      <c r="AHH918" s="119"/>
      <c r="AHI918" s="119"/>
      <c r="AHJ918" s="119"/>
      <c r="AHK918" s="119"/>
      <c r="AHL918" s="119"/>
      <c r="AHM918" s="119"/>
      <c r="AHN918" s="119"/>
      <c r="AHO918" s="119"/>
      <c r="AHP918" s="119"/>
      <c r="AHQ918" s="119"/>
      <c r="AHR918" s="119"/>
      <c r="AHS918" s="119"/>
      <c r="AHT918" s="119"/>
      <c r="AHU918" s="119"/>
      <c r="AHV918" s="119"/>
      <c r="AHW918" s="119"/>
      <c r="AHX918" s="119"/>
      <c r="AHY918" s="119"/>
      <c r="AHZ918" s="119"/>
      <c r="AIA918" s="119"/>
      <c r="AIB918" s="119"/>
      <c r="AIC918" s="119"/>
      <c r="AID918" s="119"/>
      <c r="AIE918" s="119"/>
      <c r="AIF918" s="119"/>
      <c r="AIG918" s="119"/>
      <c r="AIH918" s="119"/>
      <c r="AII918" s="119"/>
      <c r="AIJ918" s="119"/>
      <c r="AIK918" s="119"/>
      <c r="AIL918" s="119"/>
      <c r="AIM918" s="119"/>
      <c r="AIN918" s="119"/>
      <c r="AIO918" s="119"/>
      <c r="AIP918" s="119"/>
      <c r="AIQ918" s="119"/>
      <c r="AIR918" s="119"/>
      <c r="AIS918" s="119"/>
      <c r="AIT918" s="119"/>
      <c r="AIU918" s="119"/>
      <c r="AIV918" s="119"/>
      <c r="AIW918" s="119"/>
      <c r="AIX918" s="119"/>
      <c r="AIY918" s="119"/>
      <c r="AIZ918" s="119"/>
      <c r="AJA918" s="119"/>
      <c r="AJB918" s="119"/>
      <c r="AJC918" s="119"/>
      <c r="AJD918" s="119"/>
      <c r="AJE918" s="119"/>
      <c r="AJF918" s="119"/>
      <c r="AJG918" s="119"/>
      <c r="AJH918" s="119"/>
      <c r="AJI918" s="119"/>
      <c r="AJJ918" s="119"/>
      <c r="AJK918" s="119"/>
      <c r="AJL918" s="119"/>
      <c r="AJM918" s="119"/>
      <c r="AJN918" s="119"/>
      <c r="AJO918" s="119"/>
      <c r="AJP918" s="119"/>
      <c r="AJQ918" s="119"/>
      <c r="AJR918" s="119"/>
      <c r="AJS918" s="119"/>
      <c r="AJT918" s="119"/>
      <c r="AJU918" s="119"/>
      <c r="AJV918" s="119"/>
      <c r="AJW918" s="119"/>
      <c r="AJX918" s="119"/>
      <c r="AJY918" s="119"/>
      <c r="AJZ918" s="119"/>
      <c r="AKA918" s="119"/>
      <c r="AKB918" s="119"/>
      <c r="AKC918" s="119"/>
      <c r="AKD918" s="119"/>
      <c r="AKE918" s="119"/>
      <c r="AKF918" s="119"/>
      <c r="AKG918" s="119"/>
      <c r="AKH918" s="119"/>
      <c r="AKI918" s="119"/>
      <c r="AKJ918" s="119"/>
      <c r="AKK918" s="119"/>
      <c r="AKL918" s="119"/>
      <c r="AKM918" s="119"/>
      <c r="AKN918" s="119"/>
      <c r="AKO918" s="119"/>
      <c r="AKP918" s="119"/>
      <c r="AKQ918" s="119"/>
      <c r="AKR918" s="119"/>
      <c r="AKS918" s="119"/>
      <c r="AKT918" s="119"/>
      <c r="AKU918" s="119"/>
      <c r="AKV918" s="119"/>
      <c r="AKW918" s="119"/>
      <c r="AKX918" s="119"/>
      <c r="AKY918" s="119"/>
      <c r="AKZ918" s="119"/>
      <c r="ALA918" s="119"/>
      <c r="ALB918" s="119"/>
      <c r="ALC918" s="119"/>
      <c r="ALD918" s="119"/>
      <c r="ALE918" s="119"/>
      <c r="ALF918" s="119"/>
      <c r="ALG918" s="119"/>
      <c r="ALH918" s="119"/>
      <c r="ALI918" s="119"/>
      <c r="ALJ918" s="119"/>
      <c r="ALK918" s="119"/>
      <c r="ALL918" s="119"/>
      <c r="ALM918" s="119"/>
      <c r="ALN918" s="119"/>
      <c r="ALO918" s="119"/>
      <c r="ALP918" s="119"/>
      <c r="ALQ918" s="119"/>
      <c r="ALR918" s="119"/>
      <c r="ALS918" s="119"/>
      <c r="ALT918" s="119"/>
      <c r="ALU918" s="119"/>
      <c r="ALV918" s="119"/>
      <c r="ALW918" s="119"/>
      <c r="ALX918" s="119"/>
      <c r="ALY918" s="119"/>
      <c r="ALZ918" s="119"/>
      <c r="AMA918" s="119"/>
      <c r="AMB918" s="119"/>
      <c r="AMC918" s="119"/>
      <c r="AMD918" s="119"/>
      <c r="AME918" s="119"/>
      <c r="AMF918" s="119"/>
      <c r="AMG918" s="119"/>
      <c r="AMH918" s="119"/>
      <c r="AMI918" s="119"/>
      <c r="AMJ918" s="119"/>
    </row>
    <row r="919" spans="1:1024">
      <c r="A919" s="120"/>
      <c r="B919" s="120"/>
      <c r="C919" s="49">
        <f t="shared" si="71"/>
        <v>1780</v>
      </c>
      <c r="D919" s="38" t="s">
        <v>372</v>
      </c>
      <c r="E919" s="51">
        <f t="shared" si="70"/>
        <v>30</v>
      </c>
      <c r="F919" s="39">
        <f t="shared" si="68"/>
        <v>62649</v>
      </c>
      <c r="G919" s="39" t="str">
        <f t="shared" si="69"/>
        <v>20171129</v>
      </c>
      <c r="H919" s="39">
        <v>5</v>
      </c>
      <c r="L919" s="79" t="s">
        <v>23</v>
      </c>
      <c r="M919" s="39">
        <v>2017</v>
      </c>
      <c r="N919" s="39">
        <v>11</v>
      </c>
      <c r="O919" s="39">
        <v>29</v>
      </c>
      <c r="P919" s="39">
        <v>17</v>
      </c>
      <c r="Q919" s="39">
        <v>24</v>
      </c>
      <c r="R919" s="39">
        <v>9</v>
      </c>
      <c r="S919" s="39">
        <v>598</v>
      </c>
      <c r="T919" s="39">
        <v>2</v>
      </c>
      <c r="U919" s="39" t="s">
        <v>1</v>
      </c>
      <c r="V919" s="39" t="s">
        <v>2</v>
      </c>
      <c r="WK919" s="121"/>
      <c r="WL919" s="121"/>
      <c r="WM919" s="121"/>
      <c r="WN919" s="121"/>
      <c r="WO919" s="121"/>
      <c r="WP919" s="121"/>
      <c r="WQ919" s="121"/>
      <c r="WR919" s="121"/>
      <c r="WS919" s="121"/>
      <c r="WT919" s="121"/>
      <c r="WU919" s="121"/>
      <c r="WV919" s="121"/>
      <c r="WW919" s="121"/>
      <c r="WX919" s="121"/>
      <c r="WY919" s="121"/>
      <c r="WZ919" s="121"/>
      <c r="XA919" s="121"/>
      <c r="XB919" s="121"/>
      <c r="XC919" s="121"/>
      <c r="XD919" s="121"/>
      <c r="XE919" s="121"/>
      <c r="XF919" s="121"/>
      <c r="XG919" s="121"/>
      <c r="XH919" s="121"/>
      <c r="XI919" s="121"/>
      <c r="XJ919" s="121"/>
      <c r="XK919" s="121"/>
      <c r="XL919" s="121"/>
      <c r="XM919" s="121"/>
      <c r="XN919" s="121"/>
      <c r="XO919" s="121"/>
      <c r="XP919" s="121"/>
      <c r="XQ919" s="121"/>
      <c r="XR919" s="121"/>
      <c r="XS919" s="121"/>
      <c r="XT919" s="121"/>
      <c r="XU919" s="121"/>
      <c r="XV919" s="121"/>
      <c r="XW919" s="121"/>
      <c r="XX919" s="121"/>
      <c r="XY919" s="121"/>
      <c r="XZ919" s="121"/>
      <c r="YA919" s="121"/>
      <c r="YB919" s="121"/>
      <c r="YC919" s="121"/>
      <c r="YD919" s="121"/>
      <c r="YE919" s="121"/>
      <c r="YF919" s="121"/>
      <c r="YG919" s="121"/>
      <c r="YH919" s="121"/>
      <c r="YI919" s="121"/>
      <c r="YJ919" s="121"/>
      <c r="YK919" s="121"/>
      <c r="YL919" s="121"/>
      <c r="YM919" s="121"/>
      <c r="YN919" s="121"/>
      <c r="YO919" s="121"/>
      <c r="YP919" s="121"/>
      <c r="YQ919" s="121"/>
      <c r="YR919" s="121"/>
      <c r="YS919" s="121"/>
      <c r="YT919" s="121"/>
      <c r="YU919" s="121"/>
      <c r="YV919" s="121"/>
      <c r="YW919" s="121"/>
      <c r="YX919" s="121"/>
      <c r="YY919" s="121"/>
      <c r="YZ919" s="121"/>
      <c r="ZA919" s="121"/>
      <c r="ZB919" s="121"/>
      <c r="ZC919" s="121"/>
      <c r="ZD919" s="121"/>
      <c r="ZE919" s="121"/>
      <c r="ZF919" s="121"/>
      <c r="ZG919" s="121"/>
      <c r="ZH919" s="121"/>
      <c r="ZI919" s="121"/>
      <c r="ZJ919" s="121"/>
      <c r="ZK919" s="121"/>
      <c r="ZL919" s="121"/>
      <c r="ZM919" s="121"/>
      <c r="ZN919" s="121"/>
      <c r="ZO919" s="121"/>
      <c r="ZP919" s="121"/>
      <c r="ZQ919" s="121"/>
      <c r="ZR919" s="121"/>
      <c r="ZS919" s="121"/>
      <c r="ZT919" s="121"/>
      <c r="ZU919" s="121"/>
      <c r="ZV919" s="121"/>
      <c r="ZW919" s="121"/>
      <c r="ZX919" s="121"/>
      <c r="ZY919" s="121"/>
      <c r="ZZ919" s="121"/>
      <c r="AAA919" s="121"/>
      <c r="AAB919" s="121"/>
      <c r="AAC919" s="121"/>
      <c r="AAD919" s="121"/>
      <c r="AAE919" s="121"/>
      <c r="AAF919" s="121"/>
      <c r="AAG919" s="121"/>
      <c r="AAH919" s="121"/>
      <c r="AAI919" s="121"/>
      <c r="AAJ919" s="121"/>
      <c r="AAK919" s="121"/>
      <c r="AAL919" s="121"/>
      <c r="AAM919" s="121"/>
      <c r="AAN919" s="121"/>
      <c r="AAO919" s="121"/>
      <c r="AAP919" s="121"/>
      <c r="AAQ919" s="121"/>
      <c r="AAR919" s="121"/>
      <c r="AAS919" s="121"/>
      <c r="AAT919" s="121"/>
      <c r="AAU919" s="121"/>
      <c r="AAV919" s="121"/>
      <c r="AAW919" s="121"/>
      <c r="AAX919" s="121"/>
      <c r="AAY919" s="121"/>
      <c r="AAZ919" s="121"/>
      <c r="ABA919" s="121"/>
      <c r="ABB919" s="121"/>
      <c r="ABC919" s="121"/>
      <c r="ABD919" s="121"/>
      <c r="ABE919" s="121"/>
      <c r="ABF919" s="121"/>
      <c r="ABG919" s="121"/>
      <c r="ABH919" s="121"/>
      <c r="ABI919" s="121"/>
      <c r="ABJ919" s="121"/>
      <c r="ABK919" s="121"/>
      <c r="ABL919" s="121"/>
      <c r="ABM919" s="121"/>
      <c r="ABN919" s="121"/>
      <c r="ABO919" s="121"/>
      <c r="ABP919" s="121"/>
      <c r="ABQ919" s="121"/>
      <c r="ABR919" s="121"/>
      <c r="ABS919" s="121"/>
      <c r="ABT919" s="121"/>
      <c r="ABU919" s="121"/>
      <c r="ABV919" s="121"/>
      <c r="ABW919" s="121"/>
      <c r="ABX919" s="121"/>
      <c r="ABY919" s="121"/>
      <c r="ABZ919" s="121"/>
      <c r="ACA919" s="121"/>
      <c r="ACB919" s="121"/>
      <c r="ACC919" s="121"/>
      <c r="ACD919" s="121"/>
      <c r="ACE919" s="121"/>
      <c r="ACF919" s="121"/>
      <c r="ACG919" s="121"/>
      <c r="ACH919" s="121"/>
      <c r="ACI919" s="121"/>
      <c r="ACJ919" s="121"/>
      <c r="ACK919" s="121"/>
      <c r="ACL919" s="121"/>
      <c r="ACM919" s="121"/>
      <c r="ACN919" s="121"/>
      <c r="ACO919" s="121"/>
      <c r="ACP919" s="121"/>
      <c r="ACQ919" s="121"/>
      <c r="ACR919" s="121"/>
      <c r="ACS919" s="121"/>
      <c r="ACT919" s="121"/>
      <c r="ACU919" s="121"/>
      <c r="ACV919" s="121"/>
      <c r="ACW919" s="121"/>
      <c r="ACX919" s="121"/>
      <c r="ACY919" s="121"/>
      <c r="ACZ919" s="121"/>
      <c r="ADA919" s="121"/>
      <c r="ADB919" s="121"/>
      <c r="ADC919" s="121"/>
      <c r="ADD919" s="121"/>
      <c r="ADE919" s="121"/>
      <c r="ADF919" s="121"/>
      <c r="ADG919" s="121"/>
      <c r="ADH919" s="121"/>
      <c r="ADI919" s="121"/>
      <c r="ADJ919" s="121"/>
      <c r="ADK919" s="121"/>
      <c r="ADL919" s="121"/>
      <c r="ADM919" s="121"/>
      <c r="ADN919" s="121"/>
      <c r="ADO919" s="121"/>
      <c r="ADP919" s="121"/>
      <c r="ADQ919" s="121"/>
      <c r="ADR919" s="121"/>
      <c r="ADS919" s="121"/>
      <c r="ADT919" s="121"/>
      <c r="ADU919" s="121"/>
      <c r="ADV919" s="121"/>
      <c r="ADW919" s="121"/>
      <c r="ADX919" s="121"/>
      <c r="ADY919" s="121"/>
      <c r="ADZ919" s="121"/>
      <c r="AEA919" s="121"/>
      <c r="AEB919" s="121"/>
      <c r="AEC919" s="121"/>
      <c r="AED919" s="121"/>
      <c r="AEE919" s="121"/>
      <c r="AEF919" s="121"/>
      <c r="AEG919" s="121"/>
      <c r="AEH919" s="121"/>
      <c r="AEI919" s="121"/>
      <c r="AEJ919" s="121"/>
      <c r="AEK919" s="121"/>
      <c r="AEL919" s="121"/>
      <c r="AEM919" s="121"/>
      <c r="AEN919" s="121"/>
      <c r="AEO919" s="121"/>
      <c r="AEP919" s="121"/>
      <c r="AEQ919" s="121"/>
      <c r="AER919" s="121"/>
      <c r="AES919" s="121"/>
      <c r="AET919" s="121"/>
      <c r="AEU919" s="121"/>
      <c r="AEV919" s="121"/>
      <c r="AEW919" s="121"/>
      <c r="AEX919" s="121"/>
      <c r="AEY919" s="121"/>
      <c r="AEZ919" s="121"/>
      <c r="AFA919" s="121"/>
      <c r="AFB919" s="121"/>
      <c r="AFC919" s="121"/>
      <c r="AFD919" s="121"/>
      <c r="AFE919" s="121"/>
      <c r="AFF919" s="121"/>
      <c r="AFG919" s="121"/>
      <c r="AFH919" s="121"/>
      <c r="AFI919" s="121"/>
      <c r="AFJ919" s="121"/>
      <c r="AFK919" s="121"/>
      <c r="AFL919" s="121"/>
      <c r="AFM919" s="121"/>
      <c r="AFN919" s="121"/>
      <c r="AFO919" s="121"/>
      <c r="AFP919" s="121"/>
      <c r="AFQ919" s="121"/>
      <c r="AFR919" s="121"/>
      <c r="AFS919" s="121"/>
      <c r="AFT919" s="121"/>
      <c r="AFU919" s="121"/>
      <c r="AFV919" s="121"/>
      <c r="AFW919" s="121"/>
      <c r="AFX919" s="121"/>
      <c r="AFY919" s="121"/>
      <c r="AFZ919" s="121"/>
      <c r="AGA919" s="121"/>
      <c r="AGB919" s="121"/>
      <c r="AGC919" s="121"/>
      <c r="AGD919" s="121"/>
      <c r="AGE919" s="121"/>
      <c r="AGF919" s="121"/>
      <c r="AGG919" s="121"/>
      <c r="AGH919" s="121"/>
      <c r="AGI919" s="121"/>
      <c r="AGJ919" s="121"/>
      <c r="AGK919" s="121"/>
      <c r="AGL919" s="121"/>
      <c r="AGM919" s="121"/>
      <c r="AGN919" s="121"/>
      <c r="AGO919" s="121"/>
      <c r="AGP919" s="121"/>
      <c r="AGQ919" s="121"/>
      <c r="AGR919" s="121"/>
      <c r="AGS919" s="121"/>
      <c r="AGT919" s="121"/>
      <c r="AGU919" s="121"/>
      <c r="AGV919" s="121"/>
      <c r="AGW919" s="121"/>
      <c r="AGX919" s="121"/>
      <c r="AGY919" s="121"/>
      <c r="AGZ919" s="121"/>
      <c r="AHA919" s="121"/>
      <c r="AHB919" s="121"/>
      <c r="AHC919" s="121"/>
      <c r="AHD919" s="121"/>
      <c r="AHE919" s="121"/>
      <c r="AHF919" s="121"/>
      <c r="AHG919" s="121"/>
      <c r="AHH919" s="121"/>
      <c r="AHI919" s="121"/>
      <c r="AHJ919" s="121"/>
      <c r="AHK919" s="121"/>
      <c r="AHL919" s="121"/>
      <c r="AHM919" s="121"/>
      <c r="AHN919" s="121"/>
      <c r="AHO919" s="121"/>
      <c r="AHP919" s="121"/>
      <c r="AHQ919" s="121"/>
      <c r="AHR919" s="121"/>
      <c r="AHS919" s="121"/>
      <c r="AHT919" s="121"/>
      <c r="AHU919" s="121"/>
      <c r="AHV919" s="121"/>
      <c r="AHW919" s="121"/>
      <c r="AHX919" s="121"/>
      <c r="AHY919" s="121"/>
      <c r="AHZ919" s="121"/>
      <c r="AIA919" s="121"/>
      <c r="AIB919" s="121"/>
      <c r="AIC919" s="121"/>
      <c r="AID919" s="121"/>
      <c r="AIE919" s="121"/>
      <c r="AIF919" s="121"/>
      <c r="AIG919" s="121"/>
      <c r="AIH919" s="121"/>
      <c r="AII919" s="121"/>
      <c r="AIJ919" s="121"/>
      <c r="AIK919" s="121"/>
      <c r="AIL919" s="121"/>
      <c r="AIM919" s="121"/>
      <c r="AIN919" s="121"/>
      <c r="AIO919" s="121"/>
      <c r="AIP919" s="121"/>
      <c r="AIQ919" s="121"/>
      <c r="AIR919" s="121"/>
      <c r="AIS919" s="121"/>
      <c r="AIT919" s="121"/>
      <c r="AIU919" s="121"/>
      <c r="AIV919" s="121"/>
      <c r="AIW919" s="121"/>
      <c r="AIX919" s="121"/>
      <c r="AIY919" s="121"/>
      <c r="AIZ919" s="121"/>
      <c r="AJA919" s="121"/>
      <c r="AJB919" s="121"/>
      <c r="AJC919" s="121"/>
      <c r="AJD919" s="121"/>
      <c r="AJE919" s="121"/>
      <c r="AJF919" s="121"/>
      <c r="AJG919" s="121"/>
      <c r="AJH919" s="121"/>
      <c r="AJI919" s="121"/>
      <c r="AJJ919" s="121"/>
      <c r="AJK919" s="121"/>
      <c r="AJL919" s="121"/>
      <c r="AJM919" s="121"/>
      <c r="AJN919" s="121"/>
      <c r="AJO919" s="121"/>
      <c r="AJP919" s="121"/>
      <c r="AJQ919" s="121"/>
      <c r="AJR919" s="121"/>
      <c r="AJS919" s="121"/>
      <c r="AJT919" s="121"/>
      <c r="AJU919" s="121"/>
      <c r="AJV919" s="121"/>
      <c r="AJW919" s="121"/>
      <c r="AJX919" s="121"/>
      <c r="AJY919" s="121"/>
      <c r="AJZ919" s="121"/>
      <c r="AKA919" s="121"/>
      <c r="AKB919" s="121"/>
      <c r="AKC919" s="121"/>
      <c r="AKD919" s="121"/>
      <c r="AKE919" s="121"/>
      <c r="AKF919" s="121"/>
      <c r="AKG919" s="121"/>
      <c r="AKH919" s="121"/>
      <c r="AKI919" s="121"/>
      <c r="AKJ919" s="121"/>
      <c r="AKK919" s="121"/>
      <c r="AKL919" s="121"/>
      <c r="AKM919" s="121"/>
      <c r="AKN919" s="121"/>
      <c r="AKO919" s="121"/>
      <c r="AKP919" s="121"/>
      <c r="AKQ919" s="121"/>
      <c r="AKR919" s="121"/>
      <c r="AKS919" s="121"/>
      <c r="AKT919" s="121"/>
      <c r="AKU919" s="121"/>
      <c r="AKV919" s="121"/>
      <c r="AKW919" s="121"/>
      <c r="AKX919" s="121"/>
      <c r="AKY919" s="121"/>
      <c r="AKZ919" s="121"/>
      <c r="ALA919" s="121"/>
      <c r="ALB919" s="121"/>
      <c r="ALC919" s="121"/>
      <c r="ALD919" s="121"/>
      <c r="ALE919" s="121"/>
      <c r="ALF919" s="121"/>
      <c r="ALG919" s="121"/>
      <c r="ALH919" s="121"/>
      <c r="ALI919" s="121"/>
      <c r="ALJ919" s="121"/>
      <c r="ALK919" s="121"/>
      <c r="ALL919" s="121"/>
      <c r="ALM919" s="121"/>
      <c r="ALN919" s="121"/>
      <c r="ALO919" s="121"/>
      <c r="ALP919" s="121"/>
      <c r="ALQ919" s="121"/>
      <c r="ALR919" s="121"/>
      <c r="ALS919" s="121"/>
      <c r="ALT919" s="121"/>
      <c r="ALU919" s="121"/>
      <c r="ALV919" s="121"/>
      <c r="ALW919" s="121"/>
      <c r="ALX919" s="121"/>
      <c r="ALY919" s="121"/>
      <c r="ALZ919" s="121"/>
      <c r="AMA919" s="121"/>
      <c r="AMB919" s="121"/>
      <c r="AMC919" s="121"/>
      <c r="AMD919" s="121"/>
      <c r="AME919" s="121"/>
      <c r="AMF919" s="121"/>
      <c r="AMG919" s="121"/>
      <c r="AMH919" s="121"/>
      <c r="AMI919" s="121"/>
      <c r="AMJ919" s="121"/>
    </row>
    <row r="920" spans="1:1024">
      <c r="A920" s="118"/>
      <c r="B920" s="118"/>
      <c r="C920" s="49">
        <f t="shared" si="71"/>
        <v>1780</v>
      </c>
      <c r="D920" s="38" t="s">
        <v>372</v>
      </c>
      <c r="E920" s="51">
        <f t="shared" si="70"/>
        <v>30</v>
      </c>
      <c r="F920" s="39">
        <f t="shared" si="68"/>
        <v>62649</v>
      </c>
      <c r="G920" s="39" t="str">
        <f t="shared" si="69"/>
        <v>20171129</v>
      </c>
      <c r="H920" s="39">
        <v>0</v>
      </c>
      <c r="L920" s="79" t="s">
        <v>21</v>
      </c>
      <c r="M920" s="39">
        <v>2017</v>
      </c>
      <c r="N920" s="39">
        <v>11</v>
      </c>
      <c r="O920" s="39">
        <v>29</v>
      </c>
      <c r="P920" s="39">
        <v>17</v>
      </c>
      <c r="Q920" s="39">
        <v>24</v>
      </c>
      <c r="R920" s="39">
        <v>9</v>
      </c>
      <c r="S920" s="39">
        <v>603</v>
      </c>
      <c r="T920" s="39">
        <v>1</v>
      </c>
      <c r="U920" s="39" t="s">
        <v>1</v>
      </c>
      <c r="V920" s="39" t="s">
        <v>2</v>
      </c>
      <c r="WK920" s="119"/>
      <c r="WL920" s="119"/>
      <c r="WM920" s="119"/>
      <c r="WN920" s="119"/>
      <c r="WO920" s="119"/>
      <c r="WP920" s="119"/>
      <c r="WQ920" s="119"/>
      <c r="WR920" s="119"/>
      <c r="WS920" s="119"/>
      <c r="WT920" s="119"/>
      <c r="WU920" s="119"/>
      <c r="WV920" s="119"/>
      <c r="WW920" s="119"/>
      <c r="WX920" s="119"/>
      <c r="WY920" s="119"/>
      <c r="WZ920" s="119"/>
      <c r="XA920" s="119"/>
      <c r="XB920" s="119"/>
      <c r="XC920" s="119"/>
      <c r="XD920" s="119"/>
      <c r="XE920" s="119"/>
      <c r="XF920" s="119"/>
      <c r="XG920" s="119"/>
      <c r="XH920" s="119"/>
      <c r="XI920" s="119"/>
      <c r="XJ920" s="119"/>
      <c r="XK920" s="119"/>
      <c r="XL920" s="119"/>
      <c r="XM920" s="119"/>
      <c r="XN920" s="119"/>
      <c r="XO920" s="119"/>
      <c r="XP920" s="119"/>
      <c r="XQ920" s="119"/>
      <c r="XR920" s="119"/>
      <c r="XS920" s="119"/>
      <c r="XT920" s="119"/>
      <c r="XU920" s="119"/>
      <c r="XV920" s="119"/>
      <c r="XW920" s="119"/>
      <c r="XX920" s="119"/>
      <c r="XY920" s="119"/>
      <c r="XZ920" s="119"/>
      <c r="YA920" s="119"/>
      <c r="YB920" s="119"/>
      <c r="YC920" s="119"/>
      <c r="YD920" s="119"/>
      <c r="YE920" s="119"/>
      <c r="YF920" s="119"/>
      <c r="YG920" s="119"/>
      <c r="YH920" s="119"/>
      <c r="YI920" s="119"/>
      <c r="YJ920" s="119"/>
      <c r="YK920" s="119"/>
      <c r="YL920" s="119"/>
      <c r="YM920" s="119"/>
      <c r="YN920" s="119"/>
      <c r="YO920" s="119"/>
      <c r="YP920" s="119"/>
      <c r="YQ920" s="119"/>
      <c r="YR920" s="119"/>
      <c r="YS920" s="119"/>
      <c r="YT920" s="119"/>
      <c r="YU920" s="119"/>
      <c r="YV920" s="119"/>
      <c r="YW920" s="119"/>
      <c r="YX920" s="119"/>
      <c r="YY920" s="119"/>
      <c r="YZ920" s="119"/>
      <c r="ZA920" s="119"/>
      <c r="ZB920" s="119"/>
      <c r="ZC920" s="119"/>
      <c r="ZD920" s="119"/>
      <c r="ZE920" s="119"/>
      <c r="ZF920" s="119"/>
      <c r="ZG920" s="119"/>
      <c r="ZH920" s="119"/>
      <c r="ZI920" s="119"/>
      <c r="ZJ920" s="119"/>
      <c r="ZK920" s="119"/>
      <c r="ZL920" s="119"/>
      <c r="ZM920" s="119"/>
      <c r="ZN920" s="119"/>
      <c r="ZO920" s="119"/>
      <c r="ZP920" s="119"/>
      <c r="ZQ920" s="119"/>
      <c r="ZR920" s="119"/>
      <c r="ZS920" s="119"/>
      <c r="ZT920" s="119"/>
      <c r="ZU920" s="119"/>
      <c r="ZV920" s="119"/>
      <c r="ZW920" s="119"/>
      <c r="ZX920" s="119"/>
      <c r="ZY920" s="119"/>
      <c r="ZZ920" s="119"/>
      <c r="AAA920" s="119"/>
      <c r="AAB920" s="119"/>
      <c r="AAC920" s="119"/>
      <c r="AAD920" s="119"/>
      <c r="AAE920" s="119"/>
      <c r="AAF920" s="119"/>
      <c r="AAG920" s="119"/>
      <c r="AAH920" s="119"/>
      <c r="AAI920" s="119"/>
      <c r="AAJ920" s="119"/>
      <c r="AAK920" s="119"/>
      <c r="AAL920" s="119"/>
      <c r="AAM920" s="119"/>
      <c r="AAN920" s="119"/>
      <c r="AAO920" s="119"/>
      <c r="AAP920" s="119"/>
      <c r="AAQ920" s="119"/>
      <c r="AAR920" s="119"/>
      <c r="AAS920" s="119"/>
      <c r="AAT920" s="119"/>
      <c r="AAU920" s="119"/>
      <c r="AAV920" s="119"/>
      <c r="AAW920" s="119"/>
      <c r="AAX920" s="119"/>
      <c r="AAY920" s="119"/>
      <c r="AAZ920" s="119"/>
      <c r="ABA920" s="119"/>
      <c r="ABB920" s="119"/>
      <c r="ABC920" s="119"/>
      <c r="ABD920" s="119"/>
      <c r="ABE920" s="119"/>
      <c r="ABF920" s="119"/>
      <c r="ABG920" s="119"/>
      <c r="ABH920" s="119"/>
      <c r="ABI920" s="119"/>
      <c r="ABJ920" s="119"/>
      <c r="ABK920" s="119"/>
      <c r="ABL920" s="119"/>
      <c r="ABM920" s="119"/>
      <c r="ABN920" s="119"/>
      <c r="ABO920" s="119"/>
      <c r="ABP920" s="119"/>
      <c r="ABQ920" s="119"/>
      <c r="ABR920" s="119"/>
      <c r="ABS920" s="119"/>
      <c r="ABT920" s="119"/>
      <c r="ABU920" s="119"/>
      <c r="ABV920" s="119"/>
      <c r="ABW920" s="119"/>
      <c r="ABX920" s="119"/>
      <c r="ABY920" s="119"/>
      <c r="ABZ920" s="119"/>
      <c r="ACA920" s="119"/>
      <c r="ACB920" s="119"/>
      <c r="ACC920" s="119"/>
      <c r="ACD920" s="119"/>
      <c r="ACE920" s="119"/>
      <c r="ACF920" s="119"/>
      <c r="ACG920" s="119"/>
      <c r="ACH920" s="119"/>
      <c r="ACI920" s="119"/>
      <c r="ACJ920" s="119"/>
      <c r="ACK920" s="119"/>
      <c r="ACL920" s="119"/>
      <c r="ACM920" s="119"/>
      <c r="ACN920" s="119"/>
      <c r="ACO920" s="119"/>
      <c r="ACP920" s="119"/>
      <c r="ACQ920" s="119"/>
      <c r="ACR920" s="119"/>
      <c r="ACS920" s="119"/>
      <c r="ACT920" s="119"/>
      <c r="ACU920" s="119"/>
      <c r="ACV920" s="119"/>
      <c r="ACW920" s="119"/>
      <c r="ACX920" s="119"/>
      <c r="ACY920" s="119"/>
      <c r="ACZ920" s="119"/>
      <c r="ADA920" s="119"/>
      <c r="ADB920" s="119"/>
      <c r="ADC920" s="119"/>
      <c r="ADD920" s="119"/>
      <c r="ADE920" s="119"/>
      <c r="ADF920" s="119"/>
      <c r="ADG920" s="119"/>
      <c r="ADH920" s="119"/>
      <c r="ADI920" s="119"/>
      <c r="ADJ920" s="119"/>
      <c r="ADK920" s="119"/>
      <c r="ADL920" s="119"/>
      <c r="ADM920" s="119"/>
      <c r="ADN920" s="119"/>
      <c r="ADO920" s="119"/>
      <c r="ADP920" s="119"/>
      <c r="ADQ920" s="119"/>
      <c r="ADR920" s="119"/>
      <c r="ADS920" s="119"/>
      <c r="ADT920" s="119"/>
      <c r="ADU920" s="119"/>
      <c r="ADV920" s="119"/>
      <c r="ADW920" s="119"/>
      <c r="ADX920" s="119"/>
      <c r="ADY920" s="119"/>
      <c r="ADZ920" s="119"/>
      <c r="AEA920" s="119"/>
      <c r="AEB920" s="119"/>
      <c r="AEC920" s="119"/>
      <c r="AED920" s="119"/>
      <c r="AEE920" s="119"/>
      <c r="AEF920" s="119"/>
      <c r="AEG920" s="119"/>
      <c r="AEH920" s="119"/>
      <c r="AEI920" s="119"/>
      <c r="AEJ920" s="119"/>
      <c r="AEK920" s="119"/>
      <c r="AEL920" s="119"/>
      <c r="AEM920" s="119"/>
      <c r="AEN920" s="119"/>
      <c r="AEO920" s="119"/>
      <c r="AEP920" s="119"/>
      <c r="AEQ920" s="119"/>
      <c r="AER920" s="119"/>
      <c r="AES920" s="119"/>
      <c r="AET920" s="119"/>
      <c r="AEU920" s="119"/>
      <c r="AEV920" s="119"/>
      <c r="AEW920" s="119"/>
      <c r="AEX920" s="119"/>
      <c r="AEY920" s="119"/>
      <c r="AEZ920" s="119"/>
      <c r="AFA920" s="119"/>
      <c r="AFB920" s="119"/>
      <c r="AFC920" s="119"/>
      <c r="AFD920" s="119"/>
      <c r="AFE920" s="119"/>
      <c r="AFF920" s="119"/>
      <c r="AFG920" s="119"/>
      <c r="AFH920" s="119"/>
      <c r="AFI920" s="119"/>
      <c r="AFJ920" s="119"/>
      <c r="AFK920" s="119"/>
      <c r="AFL920" s="119"/>
      <c r="AFM920" s="119"/>
      <c r="AFN920" s="119"/>
      <c r="AFO920" s="119"/>
      <c r="AFP920" s="119"/>
      <c r="AFQ920" s="119"/>
      <c r="AFR920" s="119"/>
      <c r="AFS920" s="119"/>
      <c r="AFT920" s="119"/>
      <c r="AFU920" s="119"/>
      <c r="AFV920" s="119"/>
      <c r="AFW920" s="119"/>
      <c r="AFX920" s="119"/>
      <c r="AFY920" s="119"/>
      <c r="AFZ920" s="119"/>
      <c r="AGA920" s="119"/>
      <c r="AGB920" s="119"/>
      <c r="AGC920" s="119"/>
      <c r="AGD920" s="119"/>
      <c r="AGE920" s="119"/>
      <c r="AGF920" s="119"/>
      <c r="AGG920" s="119"/>
      <c r="AGH920" s="119"/>
      <c r="AGI920" s="119"/>
      <c r="AGJ920" s="119"/>
      <c r="AGK920" s="119"/>
      <c r="AGL920" s="119"/>
      <c r="AGM920" s="119"/>
      <c r="AGN920" s="119"/>
      <c r="AGO920" s="119"/>
      <c r="AGP920" s="119"/>
      <c r="AGQ920" s="119"/>
      <c r="AGR920" s="119"/>
      <c r="AGS920" s="119"/>
      <c r="AGT920" s="119"/>
      <c r="AGU920" s="119"/>
      <c r="AGV920" s="119"/>
      <c r="AGW920" s="119"/>
      <c r="AGX920" s="119"/>
      <c r="AGY920" s="119"/>
      <c r="AGZ920" s="119"/>
      <c r="AHA920" s="119"/>
      <c r="AHB920" s="119"/>
      <c r="AHC920" s="119"/>
      <c r="AHD920" s="119"/>
      <c r="AHE920" s="119"/>
      <c r="AHF920" s="119"/>
      <c r="AHG920" s="119"/>
      <c r="AHH920" s="119"/>
      <c r="AHI920" s="119"/>
      <c r="AHJ920" s="119"/>
      <c r="AHK920" s="119"/>
      <c r="AHL920" s="119"/>
      <c r="AHM920" s="119"/>
      <c r="AHN920" s="119"/>
      <c r="AHO920" s="119"/>
      <c r="AHP920" s="119"/>
      <c r="AHQ920" s="119"/>
      <c r="AHR920" s="119"/>
      <c r="AHS920" s="119"/>
      <c r="AHT920" s="119"/>
      <c r="AHU920" s="119"/>
      <c r="AHV920" s="119"/>
      <c r="AHW920" s="119"/>
      <c r="AHX920" s="119"/>
      <c r="AHY920" s="119"/>
      <c r="AHZ920" s="119"/>
      <c r="AIA920" s="119"/>
      <c r="AIB920" s="119"/>
      <c r="AIC920" s="119"/>
      <c r="AID920" s="119"/>
      <c r="AIE920" s="119"/>
      <c r="AIF920" s="119"/>
      <c r="AIG920" s="119"/>
      <c r="AIH920" s="119"/>
      <c r="AII920" s="119"/>
      <c r="AIJ920" s="119"/>
      <c r="AIK920" s="119"/>
      <c r="AIL920" s="119"/>
      <c r="AIM920" s="119"/>
      <c r="AIN920" s="119"/>
      <c r="AIO920" s="119"/>
      <c r="AIP920" s="119"/>
      <c r="AIQ920" s="119"/>
      <c r="AIR920" s="119"/>
      <c r="AIS920" s="119"/>
      <c r="AIT920" s="119"/>
      <c r="AIU920" s="119"/>
      <c r="AIV920" s="119"/>
      <c r="AIW920" s="119"/>
      <c r="AIX920" s="119"/>
      <c r="AIY920" s="119"/>
      <c r="AIZ920" s="119"/>
      <c r="AJA920" s="119"/>
      <c r="AJB920" s="119"/>
      <c r="AJC920" s="119"/>
      <c r="AJD920" s="119"/>
      <c r="AJE920" s="119"/>
      <c r="AJF920" s="119"/>
      <c r="AJG920" s="119"/>
      <c r="AJH920" s="119"/>
      <c r="AJI920" s="119"/>
      <c r="AJJ920" s="119"/>
      <c r="AJK920" s="119"/>
      <c r="AJL920" s="119"/>
      <c r="AJM920" s="119"/>
      <c r="AJN920" s="119"/>
      <c r="AJO920" s="119"/>
      <c r="AJP920" s="119"/>
      <c r="AJQ920" s="119"/>
      <c r="AJR920" s="119"/>
      <c r="AJS920" s="119"/>
      <c r="AJT920" s="119"/>
      <c r="AJU920" s="119"/>
      <c r="AJV920" s="119"/>
      <c r="AJW920" s="119"/>
      <c r="AJX920" s="119"/>
      <c r="AJY920" s="119"/>
      <c r="AJZ920" s="119"/>
      <c r="AKA920" s="119"/>
      <c r="AKB920" s="119"/>
      <c r="AKC920" s="119"/>
      <c r="AKD920" s="119"/>
      <c r="AKE920" s="119"/>
      <c r="AKF920" s="119"/>
      <c r="AKG920" s="119"/>
      <c r="AKH920" s="119"/>
      <c r="AKI920" s="119"/>
      <c r="AKJ920" s="119"/>
      <c r="AKK920" s="119"/>
      <c r="AKL920" s="119"/>
      <c r="AKM920" s="119"/>
      <c r="AKN920" s="119"/>
      <c r="AKO920" s="119"/>
      <c r="AKP920" s="119"/>
      <c r="AKQ920" s="119"/>
      <c r="AKR920" s="119"/>
      <c r="AKS920" s="119"/>
      <c r="AKT920" s="119"/>
      <c r="AKU920" s="119"/>
      <c r="AKV920" s="119"/>
      <c r="AKW920" s="119"/>
      <c r="AKX920" s="119"/>
      <c r="AKY920" s="119"/>
      <c r="AKZ920" s="119"/>
      <c r="ALA920" s="119"/>
      <c r="ALB920" s="119"/>
      <c r="ALC920" s="119"/>
      <c r="ALD920" s="119"/>
      <c r="ALE920" s="119"/>
      <c r="ALF920" s="119"/>
      <c r="ALG920" s="119"/>
      <c r="ALH920" s="119"/>
      <c r="ALI920" s="119"/>
      <c r="ALJ920" s="119"/>
      <c r="ALK920" s="119"/>
      <c r="ALL920" s="119"/>
      <c r="ALM920" s="119"/>
      <c r="ALN920" s="119"/>
      <c r="ALO920" s="119"/>
      <c r="ALP920" s="119"/>
      <c r="ALQ920" s="119"/>
      <c r="ALR920" s="119"/>
      <c r="ALS920" s="119"/>
      <c r="ALT920" s="119"/>
      <c r="ALU920" s="119"/>
      <c r="ALV920" s="119"/>
      <c r="ALW920" s="119"/>
      <c r="ALX920" s="119"/>
      <c r="ALY920" s="119"/>
      <c r="ALZ920" s="119"/>
      <c r="AMA920" s="119"/>
      <c r="AMB920" s="119"/>
      <c r="AMC920" s="119"/>
      <c r="AMD920" s="119"/>
      <c r="AME920" s="119"/>
      <c r="AMF920" s="119"/>
      <c r="AMG920" s="119"/>
      <c r="AMH920" s="119"/>
      <c r="AMI920" s="119"/>
      <c r="AMJ920" s="119"/>
    </row>
    <row r="921" spans="1:1024">
      <c r="A921" s="118"/>
      <c r="B921" s="118"/>
      <c r="C921" s="49">
        <f t="shared" si="71"/>
        <v>1780</v>
      </c>
      <c r="D921" s="38" t="s">
        <v>372</v>
      </c>
      <c r="E921" s="51">
        <f t="shared" si="70"/>
        <v>30</v>
      </c>
      <c r="F921" s="39">
        <f t="shared" si="68"/>
        <v>62649</v>
      </c>
      <c r="G921" s="39" t="str">
        <f t="shared" si="69"/>
        <v>20171129</v>
      </c>
      <c r="H921" s="39">
        <v>0</v>
      </c>
      <c r="L921" s="79" t="s">
        <v>21</v>
      </c>
      <c r="M921" s="39">
        <v>2017</v>
      </c>
      <c r="N921" s="39">
        <v>11</v>
      </c>
      <c r="O921" s="39">
        <v>29</v>
      </c>
      <c r="P921" s="39">
        <v>17</v>
      </c>
      <c r="Q921" s="39">
        <v>24</v>
      </c>
      <c r="R921" s="39">
        <v>9</v>
      </c>
      <c r="S921" s="39">
        <v>627</v>
      </c>
      <c r="T921" s="39">
        <v>1</v>
      </c>
      <c r="U921" s="39" t="s">
        <v>1</v>
      </c>
      <c r="V921" s="39" t="s">
        <v>2</v>
      </c>
      <c r="WK921" s="119"/>
      <c r="WL921" s="119"/>
      <c r="WM921" s="119"/>
      <c r="WN921" s="119"/>
      <c r="WO921" s="119"/>
      <c r="WP921" s="119"/>
      <c r="WQ921" s="119"/>
      <c r="WR921" s="119"/>
      <c r="WS921" s="119"/>
      <c r="WT921" s="119"/>
      <c r="WU921" s="119"/>
      <c r="WV921" s="119"/>
      <c r="WW921" s="119"/>
      <c r="WX921" s="119"/>
      <c r="WY921" s="119"/>
      <c r="WZ921" s="119"/>
      <c r="XA921" s="119"/>
      <c r="XB921" s="119"/>
      <c r="XC921" s="119"/>
      <c r="XD921" s="119"/>
      <c r="XE921" s="119"/>
      <c r="XF921" s="119"/>
      <c r="XG921" s="119"/>
      <c r="XH921" s="119"/>
      <c r="XI921" s="119"/>
      <c r="XJ921" s="119"/>
      <c r="XK921" s="119"/>
      <c r="XL921" s="119"/>
      <c r="XM921" s="119"/>
      <c r="XN921" s="119"/>
      <c r="XO921" s="119"/>
      <c r="XP921" s="119"/>
      <c r="XQ921" s="119"/>
      <c r="XR921" s="119"/>
      <c r="XS921" s="119"/>
      <c r="XT921" s="119"/>
      <c r="XU921" s="119"/>
      <c r="XV921" s="119"/>
      <c r="XW921" s="119"/>
      <c r="XX921" s="119"/>
      <c r="XY921" s="119"/>
      <c r="XZ921" s="119"/>
      <c r="YA921" s="119"/>
      <c r="YB921" s="119"/>
      <c r="YC921" s="119"/>
      <c r="YD921" s="119"/>
      <c r="YE921" s="119"/>
      <c r="YF921" s="119"/>
      <c r="YG921" s="119"/>
      <c r="YH921" s="119"/>
      <c r="YI921" s="119"/>
      <c r="YJ921" s="119"/>
      <c r="YK921" s="119"/>
      <c r="YL921" s="119"/>
      <c r="YM921" s="119"/>
      <c r="YN921" s="119"/>
      <c r="YO921" s="119"/>
      <c r="YP921" s="119"/>
      <c r="YQ921" s="119"/>
      <c r="YR921" s="119"/>
      <c r="YS921" s="119"/>
      <c r="YT921" s="119"/>
      <c r="YU921" s="119"/>
      <c r="YV921" s="119"/>
      <c r="YW921" s="119"/>
      <c r="YX921" s="119"/>
      <c r="YY921" s="119"/>
      <c r="YZ921" s="119"/>
      <c r="ZA921" s="119"/>
      <c r="ZB921" s="119"/>
      <c r="ZC921" s="119"/>
      <c r="ZD921" s="119"/>
      <c r="ZE921" s="119"/>
      <c r="ZF921" s="119"/>
      <c r="ZG921" s="119"/>
      <c r="ZH921" s="119"/>
      <c r="ZI921" s="119"/>
      <c r="ZJ921" s="119"/>
      <c r="ZK921" s="119"/>
      <c r="ZL921" s="119"/>
      <c r="ZM921" s="119"/>
      <c r="ZN921" s="119"/>
      <c r="ZO921" s="119"/>
      <c r="ZP921" s="119"/>
      <c r="ZQ921" s="119"/>
      <c r="ZR921" s="119"/>
      <c r="ZS921" s="119"/>
      <c r="ZT921" s="119"/>
      <c r="ZU921" s="119"/>
      <c r="ZV921" s="119"/>
      <c r="ZW921" s="119"/>
      <c r="ZX921" s="119"/>
      <c r="ZY921" s="119"/>
      <c r="ZZ921" s="119"/>
      <c r="AAA921" s="119"/>
      <c r="AAB921" s="119"/>
      <c r="AAC921" s="119"/>
      <c r="AAD921" s="119"/>
      <c r="AAE921" s="119"/>
      <c r="AAF921" s="119"/>
      <c r="AAG921" s="119"/>
      <c r="AAH921" s="119"/>
      <c r="AAI921" s="119"/>
      <c r="AAJ921" s="119"/>
      <c r="AAK921" s="119"/>
      <c r="AAL921" s="119"/>
      <c r="AAM921" s="119"/>
      <c r="AAN921" s="119"/>
      <c r="AAO921" s="119"/>
      <c r="AAP921" s="119"/>
      <c r="AAQ921" s="119"/>
      <c r="AAR921" s="119"/>
      <c r="AAS921" s="119"/>
      <c r="AAT921" s="119"/>
      <c r="AAU921" s="119"/>
      <c r="AAV921" s="119"/>
      <c r="AAW921" s="119"/>
      <c r="AAX921" s="119"/>
      <c r="AAY921" s="119"/>
      <c r="AAZ921" s="119"/>
      <c r="ABA921" s="119"/>
      <c r="ABB921" s="119"/>
      <c r="ABC921" s="119"/>
      <c r="ABD921" s="119"/>
      <c r="ABE921" s="119"/>
      <c r="ABF921" s="119"/>
      <c r="ABG921" s="119"/>
      <c r="ABH921" s="119"/>
      <c r="ABI921" s="119"/>
      <c r="ABJ921" s="119"/>
      <c r="ABK921" s="119"/>
      <c r="ABL921" s="119"/>
      <c r="ABM921" s="119"/>
      <c r="ABN921" s="119"/>
      <c r="ABO921" s="119"/>
      <c r="ABP921" s="119"/>
      <c r="ABQ921" s="119"/>
      <c r="ABR921" s="119"/>
      <c r="ABS921" s="119"/>
      <c r="ABT921" s="119"/>
      <c r="ABU921" s="119"/>
      <c r="ABV921" s="119"/>
      <c r="ABW921" s="119"/>
      <c r="ABX921" s="119"/>
      <c r="ABY921" s="119"/>
      <c r="ABZ921" s="119"/>
      <c r="ACA921" s="119"/>
      <c r="ACB921" s="119"/>
      <c r="ACC921" s="119"/>
      <c r="ACD921" s="119"/>
      <c r="ACE921" s="119"/>
      <c r="ACF921" s="119"/>
      <c r="ACG921" s="119"/>
      <c r="ACH921" s="119"/>
      <c r="ACI921" s="119"/>
      <c r="ACJ921" s="119"/>
      <c r="ACK921" s="119"/>
      <c r="ACL921" s="119"/>
      <c r="ACM921" s="119"/>
      <c r="ACN921" s="119"/>
      <c r="ACO921" s="119"/>
      <c r="ACP921" s="119"/>
      <c r="ACQ921" s="119"/>
      <c r="ACR921" s="119"/>
      <c r="ACS921" s="119"/>
      <c r="ACT921" s="119"/>
      <c r="ACU921" s="119"/>
      <c r="ACV921" s="119"/>
      <c r="ACW921" s="119"/>
      <c r="ACX921" s="119"/>
      <c r="ACY921" s="119"/>
      <c r="ACZ921" s="119"/>
      <c r="ADA921" s="119"/>
      <c r="ADB921" s="119"/>
      <c r="ADC921" s="119"/>
      <c r="ADD921" s="119"/>
      <c r="ADE921" s="119"/>
      <c r="ADF921" s="119"/>
      <c r="ADG921" s="119"/>
      <c r="ADH921" s="119"/>
      <c r="ADI921" s="119"/>
      <c r="ADJ921" s="119"/>
      <c r="ADK921" s="119"/>
      <c r="ADL921" s="119"/>
      <c r="ADM921" s="119"/>
      <c r="ADN921" s="119"/>
      <c r="ADO921" s="119"/>
      <c r="ADP921" s="119"/>
      <c r="ADQ921" s="119"/>
      <c r="ADR921" s="119"/>
      <c r="ADS921" s="119"/>
      <c r="ADT921" s="119"/>
      <c r="ADU921" s="119"/>
      <c r="ADV921" s="119"/>
      <c r="ADW921" s="119"/>
      <c r="ADX921" s="119"/>
      <c r="ADY921" s="119"/>
      <c r="ADZ921" s="119"/>
      <c r="AEA921" s="119"/>
      <c r="AEB921" s="119"/>
      <c r="AEC921" s="119"/>
      <c r="AED921" s="119"/>
      <c r="AEE921" s="119"/>
      <c r="AEF921" s="119"/>
      <c r="AEG921" s="119"/>
      <c r="AEH921" s="119"/>
      <c r="AEI921" s="119"/>
      <c r="AEJ921" s="119"/>
      <c r="AEK921" s="119"/>
      <c r="AEL921" s="119"/>
      <c r="AEM921" s="119"/>
      <c r="AEN921" s="119"/>
      <c r="AEO921" s="119"/>
      <c r="AEP921" s="119"/>
      <c r="AEQ921" s="119"/>
      <c r="AER921" s="119"/>
      <c r="AES921" s="119"/>
      <c r="AET921" s="119"/>
      <c r="AEU921" s="119"/>
      <c r="AEV921" s="119"/>
      <c r="AEW921" s="119"/>
      <c r="AEX921" s="119"/>
      <c r="AEY921" s="119"/>
      <c r="AEZ921" s="119"/>
      <c r="AFA921" s="119"/>
      <c r="AFB921" s="119"/>
      <c r="AFC921" s="119"/>
      <c r="AFD921" s="119"/>
      <c r="AFE921" s="119"/>
      <c r="AFF921" s="119"/>
      <c r="AFG921" s="119"/>
      <c r="AFH921" s="119"/>
      <c r="AFI921" s="119"/>
      <c r="AFJ921" s="119"/>
      <c r="AFK921" s="119"/>
      <c r="AFL921" s="119"/>
      <c r="AFM921" s="119"/>
      <c r="AFN921" s="119"/>
      <c r="AFO921" s="119"/>
      <c r="AFP921" s="119"/>
      <c r="AFQ921" s="119"/>
      <c r="AFR921" s="119"/>
      <c r="AFS921" s="119"/>
      <c r="AFT921" s="119"/>
      <c r="AFU921" s="119"/>
      <c r="AFV921" s="119"/>
      <c r="AFW921" s="119"/>
      <c r="AFX921" s="119"/>
      <c r="AFY921" s="119"/>
      <c r="AFZ921" s="119"/>
      <c r="AGA921" s="119"/>
      <c r="AGB921" s="119"/>
      <c r="AGC921" s="119"/>
      <c r="AGD921" s="119"/>
      <c r="AGE921" s="119"/>
      <c r="AGF921" s="119"/>
      <c r="AGG921" s="119"/>
      <c r="AGH921" s="119"/>
      <c r="AGI921" s="119"/>
      <c r="AGJ921" s="119"/>
      <c r="AGK921" s="119"/>
      <c r="AGL921" s="119"/>
      <c r="AGM921" s="119"/>
      <c r="AGN921" s="119"/>
      <c r="AGO921" s="119"/>
      <c r="AGP921" s="119"/>
      <c r="AGQ921" s="119"/>
      <c r="AGR921" s="119"/>
      <c r="AGS921" s="119"/>
      <c r="AGT921" s="119"/>
      <c r="AGU921" s="119"/>
      <c r="AGV921" s="119"/>
      <c r="AGW921" s="119"/>
      <c r="AGX921" s="119"/>
      <c r="AGY921" s="119"/>
      <c r="AGZ921" s="119"/>
      <c r="AHA921" s="119"/>
      <c r="AHB921" s="119"/>
      <c r="AHC921" s="119"/>
      <c r="AHD921" s="119"/>
      <c r="AHE921" s="119"/>
      <c r="AHF921" s="119"/>
      <c r="AHG921" s="119"/>
      <c r="AHH921" s="119"/>
      <c r="AHI921" s="119"/>
      <c r="AHJ921" s="119"/>
      <c r="AHK921" s="119"/>
      <c r="AHL921" s="119"/>
      <c r="AHM921" s="119"/>
      <c r="AHN921" s="119"/>
      <c r="AHO921" s="119"/>
      <c r="AHP921" s="119"/>
      <c r="AHQ921" s="119"/>
      <c r="AHR921" s="119"/>
      <c r="AHS921" s="119"/>
      <c r="AHT921" s="119"/>
      <c r="AHU921" s="119"/>
      <c r="AHV921" s="119"/>
      <c r="AHW921" s="119"/>
      <c r="AHX921" s="119"/>
      <c r="AHY921" s="119"/>
      <c r="AHZ921" s="119"/>
      <c r="AIA921" s="119"/>
      <c r="AIB921" s="119"/>
      <c r="AIC921" s="119"/>
      <c r="AID921" s="119"/>
      <c r="AIE921" s="119"/>
      <c r="AIF921" s="119"/>
      <c r="AIG921" s="119"/>
      <c r="AIH921" s="119"/>
      <c r="AII921" s="119"/>
      <c r="AIJ921" s="119"/>
      <c r="AIK921" s="119"/>
      <c r="AIL921" s="119"/>
      <c r="AIM921" s="119"/>
      <c r="AIN921" s="119"/>
      <c r="AIO921" s="119"/>
      <c r="AIP921" s="119"/>
      <c r="AIQ921" s="119"/>
      <c r="AIR921" s="119"/>
      <c r="AIS921" s="119"/>
      <c r="AIT921" s="119"/>
      <c r="AIU921" s="119"/>
      <c r="AIV921" s="119"/>
      <c r="AIW921" s="119"/>
      <c r="AIX921" s="119"/>
      <c r="AIY921" s="119"/>
      <c r="AIZ921" s="119"/>
      <c r="AJA921" s="119"/>
      <c r="AJB921" s="119"/>
      <c r="AJC921" s="119"/>
      <c r="AJD921" s="119"/>
      <c r="AJE921" s="119"/>
      <c r="AJF921" s="119"/>
      <c r="AJG921" s="119"/>
      <c r="AJH921" s="119"/>
      <c r="AJI921" s="119"/>
      <c r="AJJ921" s="119"/>
      <c r="AJK921" s="119"/>
      <c r="AJL921" s="119"/>
      <c r="AJM921" s="119"/>
      <c r="AJN921" s="119"/>
      <c r="AJO921" s="119"/>
      <c r="AJP921" s="119"/>
      <c r="AJQ921" s="119"/>
      <c r="AJR921" s="119"/>
      <c r="AJS921" s="119"/>
      <c r="AJT921" s="119"/>
      <c r="AJU921" s="119"/>
      <c r="AJV921" s="119"/>
      <c r="AJW921" s="119"/>
      <c r="AJX921" s="119"/>
      <c r="AJY921" s="119"/>
      <c r="AJZ921" s="119"/>
      <c r="AKA921" s="119"/>
      <c r="AKB921" s="119"/>
      <c r="AKC921" s="119"/>
      <c r="AKD921" s="119"/>
      <c r="AKE921" s="119"/>
      <c r="AKF921" s="119"/>
      <c r="AKG921" s="119"/>
      <c r="AKH921" s="119"/>
      <c r="AKI921" s="119"/>
      <c r="AKJ921" s="119"/>
      <c r="AKK921" s="119"/>
      <c r="AKL921" s="119"/>
      <c r="AKM921" s="119"/>
      <c r="AKN921" s="119"/>
      <c r="AKO921" s="119"/>
      <c r="AKP921" s="119"/>
      <c r="AKQ921" s="119"/>
      <c r="AKR921" s="119"/>
      <c r="AKS921" s="119"/>
      <c r="AKT921" s="119"/>
      <c r="AKU921" s="119"/>
      <c r="AKV921" s="119"/>
      <c r="AKW921" s="119"/>
      <c r="AKX921" s="119"/>
      <c r="AKY921" s="119"/>
      <c r="AKZ921" s="119"/>
      <c r="ALA921" s="119"/>
      <c r="ALB921" s="119"/>
      <c r="ALC921" s="119"/>
      <c r="ALD921" s="119"/>
      <c r="ALE921" s="119"/>
      <c r="ALF921" s="119"/>
      <c r="ALG921" s="119"/>
      <c r="ALH921" s="119"/>
      <c r="ALI921" s="119"/>
      <c r="ALJ921" s="119"/>
      <c r="ALK921" s="119"/>
      <c r="ALL921" s="119"/>
      <c r="ALM921" s="119"/>
      <c r="ALN921" s="119"/>
      <c r="ALO921" s="119"/>
      <c r="ALP921" s="119"/>
      <c r="ALQ921" s="119"/>
      <c r="ALR921" s="119"/>
      <c r="ALS921" s="119"/>
      <c r="ALT921" s="119"/>
      <c r="ALU921" s="119"/>
      <c r="ALV921" s="119"/>
      <c r="ALW921" s="119"/>
      <c r="ALX921" s="119"/>
      <c r="ALY921" s="119"/>
      <c r="ALZ921" s="119"/>
      <c r="AMA921" s="119"/>
      <c r="AMB921" s="119"/>
      <c r="AMC921" s="119"/>
      <c r="AMD921" s="119"/>
      <c r="AME921" s="119"/>
      <c r="AMF921" s="119"/>
      <c r="AMG921" s="119"/>
      <c r="AMH921" s="119"/>
      <c r="AMI921" s="119"/>
      <c r="AMJ921" s="119"/>
    </row>
    <row r="922" spans="1:1024">
      <c r="A922" s="118"/>
      <c r="B922" s="118"/>
      <c r="C922" s="49">
        <f t="shared" si="71"/>
        <v>1780</v>
      </c>
      <c r="D922" s="38" t="s">
        <v>372</v>
      </c>
      <c r="E922" s="51">
        <f t="shared" si="70"/>
        <v>30</v>
      </c>
      <c r="F922" s="39">
        <f t="shared" si="68"/>
        <v>62649</v>
      </c>
      <c r="G922" s="39" t="str">
        <f t="shared" si="69"/>
        <v>20171129</v>
      </c>
      <c r="H922" s="39">
        <v>0</v>
      </c>
      <c r="L922" s="79" t="s">
        <v>21</v>
      </c>
      <c r="M922" s="39">
        <v>2017</v>
      </c>
      <c r="N922" s="39">
        <v>11</v>
      </c>
      <c r="O922" s="39">
        <v>29</v>
      </c>
      <c r="P922" s="39">
        <v>17</v>
      </c>
      <c r="Q922" s="39">
        <v>24</v>
      </c>
      <c r="R922" s="39">
        <v>9</v>
      </c>
      <c r="S922" s="39">
        <v>638</v>
      </c>
      <c r="T922" s="39">
        <v>1</v>
      </c>
      <c r="U922" s="39" t="s">
        <v>1</v>
      </c>
      <c r="V922" s="39" t="s">
        <v>2</v>
      </c>
      <c r="WK922" s="119"/>
      <c r="WL922" s="119"/>
      <c r="WM922" s="119"/>
      <c r="WN922" s="119"/>
      <c r="WO922" s="119"/>
      <c r="WP922" s="119"/>
      <c r="WQ922" s="119"/>
      <c r="WR922" s="119"/>
      <c r="WS922" s="119"/>
      <c r="WT922" s="119"/>
      <c r="WU922" s="119"/>
      <c r="WV922" s="119"/>
      <c r="WW922" s="119"/>
      <c r="WX922" s="119"/>
      <c r="WY922" s="119"/>
      <c r="WZ922" s="119"/>
      <c r="XA922" s="119"/>
      <c r="XB922" s="119"/>
      <c r="XC922" s="119"/>
      <c r="XD922" s="119"/>
      <c r="XE922" s="119"/>
      <c r="XF922" s="119"/>
      <c r="XG922" s="119"/>
      <c r="XH922" s="119"/>
      <c r="XI922" s="119"/>
      <c r="XJ922" s="119"/>
      <c r="XK922" s="119"/>
      <c r="XL922" s="119"/>
      <c r="XM922" s="119"/>
      <c r="XN922" s="119"/>
      <c r="XO922" s="119"/>
      <c r="XP922" s="119"/>
      <c r="XQ922" s="119"/>
      <c r="XR922" s="119"/>
      <c r="XS922" s="119"/>
      <c r="XT922" s="119"/>
      <c r="XU922" s="119"/>
      <c r="XV922" s="119"/>
      <c r="XW922" s="119"/>
      <c r="XX922" s="119"/>
      <c r="XY922" s="119"/>
      <c r="XZ922" s="119"/>
      <c r="YA922" s="119"/>
      <c r="YB922" s="119"/>
      <c r="YC922" s="119"/>
      <c r="YD922" s="119"/>
      <c r="YE922" s="119"/>
      <c r="YF922" s="119"/>
      <c r="YG922" s="119"/>
      <c r="YH922" s="119"/>
      <c r="YI922" s="119"/>
      <c r="YJ922" s="119"/>
      <c r="YK922" s="119"/>
      <c r="YL922" s="119"/>
      <c r="YM922" s="119"/>
      <c r="YN922" s="119"/>
      <c r="YO922" s="119"/>
      <c r="YP922" s="119"/>
      <c r="YQ922" s="119"/>
      <c r="YR922" s="119"/>
      <c r="YS922" s="119"/>
      <c r="YT922" s="119"/>
      <c r="YU922" s="119"/>
      <c r="YV922" s="119"/>
      <c r="YW922" s="119"/>
      <c r="YX922" s="119"/>
      <c r="YY922" s="119"/>
      <c r="YZ922" s="119"/>
      <c r="ZA922" s="119"/>
      <c r="ZB922" s="119"/>
      <c r="ZC922" s="119"/>
      <c r="ZD922" s="119"/>
      <c r="ZE922" s="119"/>
      <c r="ZF922" s="119"/>
      <c r="ZG922" s="119"/>
      <c r="ZH922" s="119"/>
      <c r="ZI922" s="119"/>
      <c r="ZJ922" s="119"/>
      <c r="ZK922" s="119"/>
      <c r="ZL922" s="119"/>
      <c r="ZM922" s="119"/>
      <c r="ZN922" s="119"/>
      <c r="ZO922" s="119"/>
      <c r="ZP922" s="119"/>
      <c r="ZQ922" s="119"/>
      <c r="ZR922" s="119"/>
      <c r="ZS922" s="119"/>
      <c r="ZT922" s="119"/>
      <c r="ZU922" s="119"/>
      <c r="ZV922" s="119"/>
      <c r="ZW922" s="119"/>
      <c r="ZX922" s="119"/>
      <c r="ZY922" s="119"/>
      <c r="ZZ922" s="119"/>
      <c r="AAA922" s="119"/>
      <c r="AAB922" s="119"/>
      <c r="AAC922" s="119"/>
      <c r="AAD922" s="119"/>
      <c r="AAE922" s="119"/>
      <c r="AAF922" s="119"/>
      <c r="AAG922" s="119"/>
      <c r="AAH922" s="119"/>
      <c r="AAI922" s="119"/>
      <c r="AAJ922" s="119"/>
      <c r="AAK922" s="119"/>
      <c r="AAL922" s="119"/>
      <c r="AAM922" s="119"/>
      <c r="AAN922" s="119"/>
      <c r="AAO922" s="119"/>
      <c r="AAP922" s="119"/>
      <c r="AAQ922" s="119"/>
      <c r="AAR922" s="119"/>
      <c r="AAS922" s="119"/>
      <c r="AAT922" s="119"/>
      <c r="AAU922" s="119"/>
      <c r="AAV922" s="119"/>
      <c r="AAW922" s="119"/>
      <c r="AAX922" s="119"/>
      <c r="AAY922" s="119"/>
      <c r="AAZ922" s="119"/>
      <c r="ABA922" s="119"/>
      <c r="ABB922" s="119"/>
      <c r="ABC922" s="119"/>
      <c r="ABD922" s="119"/>
      <c r="ABE922" s="119"/>
      <c r="ABF922" s="119"/>
      <c r="ABG922" s="119"/>
      <c r="ABH922" s="119"/>
      <c r="ABI922" s="119"/>
      <c r="ABJ922" s="119"/>
      <c r="ABK922" s="119"/>
      <c r="ABL922" s="119"/>
      <c r="ABM922" s="119"/>
      <c r="ABN922" s="119"/>
      <c r="ABO922" s="119"/>
      <c r="ABP922" s="119"/>
      <c r="ABQ922" s="119"/>
      <c r="ABR922" s="119"/>
      <c r="ABS922" s="119"/>
      <c r="ABT922" s="119"/>
      <c r="ABU922" s="119"/>
      <c r="ABV922" s="119"/>
      <c r="ABW922" s="119"/>
      <c r="ABX922" s="119"/>
      <c r="ABY922" s="119"/>
      <c r="ABZ922" s="119"/>
      <c r="ACA922" s="119"/>
      <c r="ACB922" s="119"/>
      <c r="ACC922" s="119"/>
      <c r="ACD922" s="119"/>
      <c r="ACE922" s="119"/>
      <c r="ACF922" s="119"/>
      <c r="ACG922" s="119"/>
      <c r="ACH922" s="119"/>
      <c r="ACI922" s="119"/>
      <c r="ACJ922" s="119"/>
      <c r="ACK922" s="119"/>
      <c r="ACL922" s="119"/>
      <c r="ACM922" s="119"/>
      <c r="ACN922" s="119"/>
      <c r="ACO922" s="119"/>
      <c r="ACP922" s="119"/>
      <c r="ACQ922" s="119"/>
      <c r="ACR922" s="119"/>
      <c r="ACS922" s="119"/>
      <c r="ACT922" s="119"/>
      <c r="ACU922" s="119"/>
      <c r="ACV922" s="119"/>
      <c r="ACW922" s="119"/>
      <c r="ACX922" s="119"/>
      <c r="ACY922" s="119"/>
      <c r="ACZ922" s="119"/>
      <c r="ADA922" s="119"/>
      <c r="ADB922" s="119"/>
      <c r="ADC922" s="119"/>
      <c r="ADD922" s="119"/>
      <c r="ADE922" s="119"/>
      <c r="ADF922" s="119"/>
      <c r="ADG922" s="119"/>
      <c r="ADH922" s="119"/>
      <c r="ADI922" s="119"/>
      <c r="ADJ922" s="119"/>
      <c r="ADK922" s="119"/>
      <c r="ADL922" s="119"/>
      <c r="ADM922" s="119"/>
      <c r="ADN922" s="119"/>
      <c r="ADO922" s="119"/>
      <c r="ADP922" s="119"/>
      <c r="ADQ922" s="119"/>
      <c r="ADR922" s="119"/>
      <c r="ADS922" s="119"/>
      <c r="ADT922" s="119"/>
      <c r="ADU922" s="119"/>
      <c r="ADV922" s="119"/>
      <c r="ADW922" s="119"/>
      <c r="ADX922" s="119"/>
      <c r="ADY922" s="119"/>
      <c r="ADZ922" s="119"/>
      <c r="AEA922" s="119"/>
      <c r="AEB922" s="119"/>
      <c r="AEC922" s="119"/>
      <c r="AED922" s="119"/>
      <c r="AEE922" s="119"/>
      <c r="AEF922" s="119"/>
      <c r="AEG922" s="119"/>
      <c r="AEH922" s="119"/>
      <c r="AEI922" s="119"/>
      <c r="AEJ922" s="119"/>
      <c r="AEK922" s="119"/>
      <c r="AEL922" s="119"/>
      <c r="AEM922" s="119"/>
      <c r="AEN922" s="119"/>
      <c r="AEO922" s="119"/>
      <c r="AEP922" s="119"/>
      <c r="AEQ922" s="119"/>
      <c r="AER922" s="119"/>
      <c r="AES922" s="119"/>
      <c r="AET922" s="119"/>
      <c r="AEU922" s="119"/>
      <c r="AEV922" s="119"/>
      <c r="AEW922" s="119"/>
      <c r="AEX922" s="119"/>
      <c r="AEY922" s="119"/>
      <c r="AEZ922" s="119"/>
      <c r="AFA922" s="119"/>
      <c r="AFB922" s="119"/>
      <c r="AFC922" s="119"/>
      <c r="AFD922" s="119"/>
      <c r="AFE922" s="119"/>
      <c r="AFF922" s="119"/>
      <c r="AFG922" s="119"/>
      <c r="AFH922" s="119"/>
      <c r="AFI922" s="119"/>
      <c r="AFJ922" s="119"/>
      <c r="AFK922" s="119"/>
      <c r="AFL922" s="119"/>
      <c r="AFM922" s="119"/>
      <c r="AFN922" s="119"/>
      <c r="AFO922" s="119"/>
      <c r="AFP922" s="119"/>
      <c r="AFQ922" s="119"/>
      <c r="AFR922" s="119"/>
      <c r="AFS922" s="119"/>
      <c r="AFT922" s="119"/>
      <c r="AFU922" s="119"/>
      <c r="AFV922" s="119"/>
      <c r="AFW922" s="119"/>
      <c r="AFX922" s="119"/>
      <c r="AFY922" s="119"/>
      <c r="AFZ922" s="119"/>
      <c r="AGA922" s="119"/>
      <c r="AGB922" s="119"/>
      <c r="AGC922" s="119"/>
      <c r="AGD922" s="119"/>
      <c r="AGE922" s="119"/>
      <c r="AGF922" s="119"/>
      <c r="AGG922" s="119"/>
      <c r="AGH922" s="119"/>
      <c r="AGI922" s="119"/>
      <c r="AGJ922" s="119"/>
      <c r="AGK922" s="119"/>
      <c r="AGL922" s="119"/>
      <c r="AGM922" s="119"/>
      <c r="AGN922" s="119"/>
      <c r="AGO922" s="119"/>
      <c r="AGP922" s="119"/>
      <c r="AGQ922" s="119"/>
      <c r="AGR922" s="119"/>
      <c r="AGS922" s="119"/>
      <c r="AGT922" s="119"/>
      <c r="AGU922" s="119"/>
      <c r="AGV922" s="119"/>
      <c r="AGW922" s="119"/>
      <c r="AGX922" s="119"/>
      <c r="AGY922" s="119"/>
      <c r="AGZ922" s="119"/>
      <c r="AHA922" s="119"/>
      <c r="AHB922" s="119"/>
      <c r="AHC922" s="119"/>
      <c r="AHD922" s="119"/>
      <c r="AHE922" s="119"/>
      <c r="AHF922" s="119"/>
      <c r="AHG922" s="119"/>
      <c r="AHH922" s="119"/>
      <c r="AHI922" s="119"/>
      <c r="AHJ922" s="119"/>
      <c r="AHK922" s="119"/>
      <c r="AHL922" s="119"/>
      <c r="AHM922" s="119"/>
      <c r="AHN922" s="119"/>
      <c r="AHO922" s="119"/>
      <c r="AHP922" s="119"/>
      <c r="AHQ922" s="119"/>
      <c r="AHR922" s="119"/>
      <c r="AHS922" s="119"/>
      <c r="AHT922" s="119"/>
      <c r="AHU922" s="119"/>
      <c r="AHV922" s="119"/>
      <c r="AHW922" s="119"/>
      <c r="AHX922" s="119"/>
      <c r="AHY922" s="119"/>
      <c r="AHZ922" s="119"/>
      <c r="AIA922" s="119"/>
      <c r="AIB922" s="119"/>
      <c r="AIC922" s="119"/>
      <c r="AID922" s="119"/>
      <c r="AIE922" s="119"/>
      <c r="AIF922" s="119"/>
      <c r="AIG922" s="119"/>
      <c r="AIH922" s="119"/>
      <c r="AII922" s="119"/>
      <c r="AIJ922" s="119"/>
      <c r="AIK922" s="119"/>
      <c r="AIL922" s="119"/>
      <c r="AIM922" s="119"/>
      <c r="AIN922" s="119"/>
      <c r="AIO922" s="119"/>
      <c r="AIP922" s="119"/>
      <c r="AIQ922" s="119"/>
      <c r="AIR922" s="119"/>
      <c r="AIS922" s="119"/>
      <c r="AIT922" s="119"/>
      <c r="AIU922" s="119"/>
      <c r="AIV922" s="119"/>
      <c r="AIW922" s="119"/>
      <c r="AIX922" s="119"/>
      <c r="AIY922" s="119"/>
      <c r="AIZ922" s="119"/>
      <c r="AJA922" s="119"/>
      <c r="AJB922" s="119"/>
      <c r="AJC922" s="119"/>
      <c r="AJD922" s="119"/>
      <c r="AJE922" s="119"/>
      <c r="AJF922" s="119"/>
      <c r="AJG922" s="119"/>
      <c r="AJH922" s="119"/>
      <c r="AJI922" s="119"/>
      <c r="AJJ922" s="119"/>
      <c r="AJK922" s="119"/>
      <c r="AJL922" s="119"/>
      <c r="AJM922" s="119"/>
      <c r="AJN922" s="119"/>
      <c r="AJO922" s="119"/>
      <c r="AJP922" s="119"/>
      <c r="AJQ922" s="119"/>
      <c r="AJR922" s="119"/>
      <c r="AJS922" s="119"/>
      <c r="AJT922" s="119"/>
      <c r="AJU922" s="119"/>
      <c r="AJV922" s="119"/>
      <c r="AJW922" s="119"/>
      <c r="AJX922" s="119"/>
      <c r="AJY922" s="119"/>
      <c r="AJZ922" s="119"/>
      <c r="AKA922" s="119"/>
      <c r="AKB922" s="119"/>
      <c r="AKC922" s="119"/>
      <c r="AKD922" s="119"/>
      <c r="AKE922" s="119"/>
      <c r="AKF922" s="119"/>
      <c r="AKG922" s="119"/>
      <c r="AKH922" s="119"/>
      <c r="AKI922" s="119"/>
      <c r="AKJ922" s="119"/>
      <c r="AKK922" s="119"/>
      <c r="AKL922" s="119"/>
      <c r="AKM922" s="119"/>
      <c r="AKN922" s="119"/>
      <c r="AKO922" s="119"/>
      <c r="AKP922" s="119"/>
      <c r="AKQ922" s="119"/>
      <c r="AKR922" s="119"/>
      <c r="AKS922" s="119"/>
      <c r="AKT922" s="119"/>
      <c r="AKU922" s="119"/>
      <c r="AKV922" s="119"/>
      <c r="AKW922" s="119"/>
      <c r="AKX922" s="119"/>
      <c r="AKY922" s="119"/>
      <c r="AKZ922" s="119"/>
      <c r="ALA922" s="119"/>
      <c r="ALB922" s="119"/>
      <c r="ALC922" s="119"/>
      <c r="ALD922" s="119"/>
      <c r="ALE922" s="119"/>
      <c r="ALF922" s="119"/>
      <c r="ALG922" s="119"/>
      <c r="ALH922" s="119"/>
      <c r="ALI922" s="119"/>
      <c r="ALJ922" s="119"/>
      <c r="ALK922" s="119"/>
      <c r="ALL922" s="119"/>
      <c r="ALM922" s="119"/>
      <c r="ALN922" s="119"/>
      <c r="ALO922" s="119"/>
      <c r="ALP922" s="119"/>
      <c r="ALQ922" s="119"/>
      <c r="ALR922" s="119"/>
      <c r="ALS922" s="119"/>
      <c r="ALT922" s="119"/>
      <c r="ALU922" s="119"/>
      <c r="ALV922" s="119"/>
      <c r="ALW922" s="119"/>
      <c r="ALX922" s="119"/>
      <c r="ALY922" s="119"/>
      <c r="ALZ922" s="119"/>
      <c r="AMA922" s="119"/>
      <c r="AMB922" s="119"/>
      <c r="AMC922" s="119"/>
      <c r="AMD922" s="119"/>
      <c r="AME922" s="119"/>
      <c r="AMF922" s="119"/>
      <c r="AMG922" s="119"/>
      <c r="AMH922" s="119"/>
      <c r="AMI922" s="119"/>
      <c r="AMJ922" s="119"/>
    </row>
    <row r="923" spans="1:1024">
      <c r="A923" s="118"/>
      <c r="B923" s="118"/>
      <c r="C923" s="49">
        <f t="shared" si="71"/>
        <v>1790</v>
      </c>
      <c r="D923" s="80" t="s">
        <v>377</v>
      </c>
      <c r="E923" s="51">
        <f t="shared" si="70"/>
        <v>10</v>
      </c>
      <c r="F923" s="53">
        <f t="shared" si="68"/>
        <v>63946</v>
      </c>
      <c r="G923" s="53" t="str">
        <f t="shared" si="69"/>
        <v>20171129</v>
      </c>
      <c r="H923" s="53">
        <v>218</v>
      </c>
      <c r="I923" s="53"/>
      <c r="J923" s="53"/>
      <c r="K923" s="53"/>
      <c r="L923" s="53" t="s">
        <v>17</v>
      </c>
      <c r="M923" s="53">
        <v>2017</v>
      </c>
      <c r="N923" s="53">
        <v>11</v>
      </c>
      <c r="O923" s="53">
        <v>29</v>
      </c>
      <c r="P923" s="53">
        <v>17</v>
      </c>
      <c r="Q923" s="53">
        <v>45</v>
      </c>
      <c r="R923" s="53">
        <v>46</v>
      </c>
      <c r="S923" s="53">
        <v>241</v>
      </c>
      <c r="T923" s="53">
        <v>1</v>
      </c>
      <c r="U923" s="53" t="s">
        <v>1</v>
      </c>
      <c r="V923" s="53" t="s">
        <v>2</v>
      </c>
      <c r="W923" s="53"/>
      <c r="X923" s="54" t="s">
        <v>40</v>
      </c>
      <c r="WK923" s="119"/>
      <c r="WL923" s="119"/>
      <c r="WM923" s="119"/>
      <c r="WN923" s="119"/>
      <c r="WO923" s="119"/>
      <c r="WP923" s="119"/>
      <c r="WQ923" s="119"/>
      <c r="WR923" s="119"/>
      <c r="WS923" s="119"/>
      <c r="WT923" s="119"/>
      <c r="WU923" s="119"/>
      <c r="WV923" s="119"/>
      <c r="WW923" s="119"/>
      <c r="WX923" s="119"/>
      <c r="WY923" s="119"/>
      <c r="WZ923" s="119"/>
      <c r="XA923" s="119"/>
      <c r="XB923" s="119"/>
      <c r="XC923" s="119"/>
      <c r="XD923" s="119"/>
      <c r="XE923" s="119"/>
      <c r="XF923" s="119"/>
      <c r="XG923" s="119"/>
      <c r="XH923" s="119"/>
      <c r="XI923" s="119"/>
      <c r="XJ923" s="119"/>
      <c r="XK923" s="119"/>
      <c r="XL923" s="119"/>
      <c r="XM923" s="119"/>
      <c r="XN923" s="119"/>
      <c r="XO923" s="119"/>
      <c r="XP923" s="119"/>
      <c r="XQ923" s="119"/>
      <c r="XR923" s="119"/>
      <c r="XS923" s="119"/>
      <c r="XT923" s="119"/>
      <c r="XU923" s="119"/>
      <c r="XV923" s="119"/>
      <c r="XW923" s="119"/>
      <c r="XX923" s="119"/>
      <c r="XY923" s="119"/>
      <c r="XZ923" s="119"/>
      <c r="YA923" s="119"/>
      <c r="YB923" s="119"/>
      <c r="YC923" s="119"/>
      <c r="YD923" s="119"/>
      <c r="YE923" s="119"/>
      <c r="YF923" s="119"/>
      <c r="YG923" s="119"/>
      <c r="YH923" s="119"/>
      <c r="YI923" s="119"/>
      <c r="YJ923" s="119"/>
      <c r="YK923" s="119"/>
      <c r="YL923" s="119"/>
      <c r="YM923" s="119"/>
      <c r="YN923" s="119"/>
      <c r="YO923" s="119"/>
      <c r="YP923" s="119"/>
      <c r="YQ923" s="119"/>
      <c r="YR923" s="119"/>
      <c r="YS923" s="119"/>
      <c r="YT923" s="119"/>
      <c r="YU923" s="119"/>
      <c r="YV923" s="119"/>
      <c r="YW923" s="119"/>
      <c r="YX923" s="119"/>
      <c r="YY923" s="119"/>
      <c r="YZ923" s="119"/>
      <c r="ZA923" s="119"/>
      <c r="ZB923" s="119"/>
      <c r="ZC923" s="119"/>
      <c r="ZD923" s="119"/>
      <c r="ZE923" s="119"/>
      <c r="ZF923" s="119"/>
      <c r="ZG923" s="119"/>
      <c r="ZH923" s="119"/>
      <c r="ZI923" s="119"/>
      <c r="ZJ923" s="119"/>
      <c r="ZK923" s="119"/>
      <c r="ZL923" s="119"/>
      <c r="ZM923" s="119"/>
      <c r="ZN923" s="119"/>
      <c r="ZO923" s="119"/>
      <c r="ZP923" s="119"/>
      <c r="ZQ923" s="119"/>
      <c r="ZR923" s="119"/>
      <c r="ZS923" s="119"/>
      <c r="ZT923" s="119"/>
      <c r="ZU923" s="119"/>
      <c r="ZV923" s="119"/>
      <c r="ZW923" s="119"/>
      <c r="ZX923" s="119"/>
      <c r="ZY923" s="119"/>
      <c r="ZZ923" s="119"/>
      <c r="AAA923" s="119"/>
      <c r="AAB923" s="119"/>
      <c r="AAC923" s="119"/>
      <c r="AAD923" s="119"/>
      <c r="AAE923" s="119"/>
      <c r="AAF923" s="119"/>
      <c r="AAG923" s="119"/>
      <c r="AAH923" s="119"/>
      <c r="AAI923" s="119"/>
      <c r="AAJ923" s="119"/>
      <c r="AAK923" s="119"/>
      <c r="AAL923" s="119"/>
      <c r="AAM923" s="119"/>
      <c r="AAN923" s="119"/>
      <c r="AAO923" s="119"/>
      <c r="AAP923" s="119"/>
      <c r="AAQ923" s="119"/>
      <c r="AAR923" s="119"/>
      <c r="AAS923" s="119"/>
      <c r="AAT923" s="119"/>
      <c r="AAU923" s="119"/>
      <c r="AAV923" s="119"/>
      <c r="AAW923" s="119"/>
      <c r="AAX923" s="119"/>
      <c r="AAY923" s="119"/>
      <c r="AAZ923" s="119"/>
      <c r="ABA923" s="119"/>
      <c r="ABB923" s="119"/>
      <c r="ABC923" s="119"/>
      <c r="ABD923" s="119"/>
      <c r="ABE923" s="119"/>
      <c r="ABF923" s="119"/>
      <c r="ABG923" s="119"/>
      <c r="ABH923" s="119"/>
      <c r="ABI923" s="119"/>
      <c r="ABJ923" s="119"/>
      <c r="ABK923" s="119"/>
      <c r="ABL923" s="119"/>
      <c r="ABM923" s="119"/>
      <c r="ABN923" s="119"/>
      <c r="ABO923" s="119"/>
      <c r="ABP923" s="119"/>
      <c r="ABQ923" s="119"/>
      <c r="ABR923" s="119"/>
      <c r="ABS923" s="119"/>
      <c r="ABT923" s="119"/>
      <c r="ABU923" s="119"/>
      <c r="ABV923" s="119"/>
      <c r="ABW923" s="119"/>
      <c r="ABX923" s="119"/>
      <c r="ABY923" s="119"/>
      <c r="ABZ923" s="119"/>
      <c r="ACA923" s="119"/>
      <c r="ACB923" s="119"/>
      <c r="ACC923" s="119"/>
      <c r="ACD923" s="119"/>
      <c r="ACE923" s="119"/>
      <c r="ACF923" s="119"/>
      <c r="ACG923" s="119"/>
      <c r="ACH923" s="119"/>
      <c r="ACI923" s="119"/>
      <c r="ACJ923" s="119"/>
      <c r="ACK923" s="119"/>
      <c r="ACL923" s="119"/>
      <c r="ACM923" s="119"/>
      <c r="ACN923" s="119"/>
      <c r="ACO923" s="119"/>
      <c r="ACP923" s="119"/>
      <c r="ACQ923" s="119"/>
      <c r="ACR923" s="119"/>
      <c r="ACS923" s="119"/>
      <c r="ACT923" s="119"/>
      <c r="ACU923" s="119"/>
      <c r="ACV923" s="119"/>
      <c r="ACW923" s="119"/>
      <c r="ACX923" s="119"/>
      <c r="ACY923" s="119"/>
      <c r="ACZ923" s="119"/>
      <c r="ADA923" s="119"/>
      <c r="ADB923" s="119"/>
      <c r="ADC923" s="119"/>
      <c r="ADD923" s="119"/>
      <c r="ADE923" s="119"/>
      <c r="ADF923" s="119"/>
      <c r="ADG923" s="119"/>
      <c r="ADH923" s="119"/>
      <c r="ADI923" s="119"/>
      <c r="ADJ923" s="119"/>
      <c r="ADK923" s="119"/>
      <c r="ADL923" s="119"/>
      <c r="ADM923" s="119"/>
      <c r="ADN923" s="119"/>
      <c r="ADO923" s="119"/>
      <c r="ADP923" s="119"/>
      <c r="ADQ923" s="119"/>
      <c r="ADR923" s="119"/>
      <c r="ADS923" s="119"/>
      <c r="ADT923" s="119"/>
      <c r="ADU923" s="119"/>
      <c r="ADV923" s="119"/>
      <c r="ADW923" s="119"/>
      <c r="ADX923" s="119"/>
      <c r="ADY923" s="119"/>
      <c r="ADZ923" s="119"/>
      <c r="AEA923" s="119"/>
      <c r="AEB923" s="119"/>
      <c r="AEC923" s="119"/>
      <c r="AED923" s="119"/>
      <c r="AEE923" s="119"/>
      <c r="AEF923" s="119"/>
      <c r="AEG923" s="119"/>
      <c r="AEH923" s="119"/>
      <c r="AEI923" s="119"/>
      <c r="AEJ923" s="119"/>
      <c r="AEK923" s="119"/>
      <c r="AEL923" s="119"/>
      <c r="AEM923" s="119"/>
      <c r="AEN923" s="119"/>
      <c r="AEO923" s="119"/>
      <c r="AEP923" s="119"/>
      <c r="AEQ923" s="119"/>
      <c r="AER923" s="119"/>
      <c r="AES923" s="119"/>
      <c r="AET923" s="119"/>
      <c r="AEU923" s="119"/>
      <c r="AEV923" s="119"/>
      <c r="AEW923" s="119"/>
      <c r="AEX923" s="119"/>
      <c r="AEY923" s="119"/>
      <c r="AEZ923" s="119"/>
      <c r="AFA923" s="119"/>
      <c r="AFB923" s="119"/>
      <c r="AFC923" s="119"/>
      <c r="AFD923" s="119"/>
      <c r="AFE923" s="119"/>
      <c r="AFF923" s="119"/>
      <c r="AFG923" s="119"/>
      <c r="AFH923" s="119"/>
      <c r="AFI923" s="119"/>
      <c r="AFJ923" s="119"/>
      <c r="AFK923" s="119"/>
      <c r="AFL923" s="119"/>
      <c r="AFM923" s="119"/>
      <c r="AFN923" s="119"/>
      <c r="AFO923" s="119"/>
      <c r="AFP923" s="119"/>
      <c r="AFQ923" s="119"/>
      <c r="AFR923" s="119"/>
      <c r="AFS923" s="119"/>
      <c r="AFT923" s="119"/>
      <c r="AFU923" s="119"/>
      <c r="AFV923" s="119"/>
      <c r="AFW923" s="119"/>
      <c r="AFX923" s="119"/>
      <c r="AFY923" s="119"/>
      <c r="AFZ923" s="119"/>
      <c r="AGA923" s="119"/>
      <c r="AGB923" s="119"/>
      <c r="AGC923" s="119"/>
      <c r="AGD923" s="119"/>
      <c r="AGE923" s="119"/>
      <c r="AGF923" s="119"/>
      <c r="AGG923" s="119"/>
      <c r="AGH923" s="119"/>
      <c r="AGI923" s="119"/>
      <c r="AGJ923" s="119"/>
      <c r="AGK923" s="119"/>
      <c r="AGL923" s="119"/>
      <c r="AGM923" s="119"/>
      <c r="AGN923" s="119"/>
      <c r="AGO923" s="119"/>
      <c r="AGP923" s="119"/>
      <c r="AGQ923" s="119"/>
      <c r="AGR923" s="119"/>
      <c r="AGS923" s="119"/>
      <c r="AGT923" s="119"/>
      <c r="AGU923" s="119"/>
      <c r="AGV923" s="119"/>
      <c r="AGW923" s="119"/>
      <c r="AGX923" s="119"/>
      <c r="AGY923" s="119"/>
      <c r="AGZ923" s="119"/>
      <c r="AHA923" s="119"/>
      <c r="AHB923" s="119"/>
      <c r="AHC923" s="119"/>
      <c r="AHD923" s="119"/>
      <c r="AHE923" s="119"/>
      <c r="AHF923" s="119"/>
      <c r="AHG923" s="119"/>
      <c r="AHH923" s="119"/>
      <c r="AHI923" s="119"/>
      <c r="AHJ923" s="119"/>
      <c r="AHK923" s="119"/>
      <c r="AHL923" s="119"/>
      <c r="AHM923" s="119"/>
      <c r="AHN923" s="119"/>
      <c r="AHO923" s="119"/>
      <c r="AHP923" s="119"/>
      <c r="AHQ923" s="119"/>
      <c r="AHR923" s="119"/>
      <c r="AHS923" s="119"/>
      <c r="AHT923" s="119"/>
      <c r="AHU923" s="119"/>
      <c r="AHV923" s="119"/>
      <c r="AHW923" s="119"/>
      <c r="AHX923" s="119"/>
      <c r="AHY923" s="119"/>
      <c r="AHZ923" s="119"/>
      <c r="AIA923" s="119"/>
      <c r="AIB923" s="119"/>
      <c r="AIC923" s="119"/>
      <c r="AID923" s="119"/>
      <c r="AIE923" s="119"/>
      <c r="AIF923" s="119"/>
      <c r="AIG923" s="119"/>
      <c r="AIH923" s="119"/>
      <c r="AII923" s="119"/>
      <c r="AIJ923" s="119"/>
      <c r="AIK923" s="119"/>
      <c r="AIL923" s="119"/>
      <c r="AIM923" s="119"/>
      <c r="AIN923" s="119"/>
      <c r="AIO923" s="119"/>
      <c r="AIP923" s="119"/>
      <c r="AIQ923" s="119"/>
      <c r="AIR923" s="119"/>
      <c r="AIS923" s="119"/>
      <c r="AIT923" s="119"/>
      <c r="AIU923" s="119"/>
      <c r="AIV923" s="119"/>
      <c r="AIW923" s="119"/>
      <c r="AIX923" s="119"/>
      <c r="AIY923" s="119"/>
      <c r="AIZ923" s="119"/>
      <c r="AJA923" s="119"/>
      <c r="AJB923" s="119"/>
      <c r="AJC923" s="119"/>
      <c r="AJD923" s="119"/>
      <c r="AJE923" s="119"/>
      <c r="AJF923" s="119"/>
      <c r="AJG923" s="119"/>
      <c r="AJH923" s="119"/>
      <c r="AJI923" s="119"/>
      <c r="AJJ923" s="119"/>
      <c r="AJK923" s="119"/>
      <c r="AJL923" s="119"/>
      <c r="AJM923" s="119"/>
      <c r="AJN923" s="119"/>
      <c r="AJO923" s="119"/>
      <c r="AJP923" s="119"/>
      <c r="AJQ923" s="119"/>
      <c r="AJR923" s="119"/>
      <c r="AJS923" s="119"/>
      <c r="AJT923" s="119"/>
      <c r="AJU923" s="119"/>
      <c r="AJV923" s="119"/>
      <c r="AJW923" s="119"/>
      <c r="AJX923" s="119"/>
      <c r="AJY923" s="119"/>
      <c r="AJZ923" s="119"/>
      <c r="AKA923" s="119"/>
      <c r="AKB923" s="119"/>
      <c r="AKC923" s="119"/>
      <c r="AKD923" s="119"/>
      <c r="AKE923" s="119"/>
      <c r="AKF923" s="119"/>
      <c r="AKG923" s="119"/>
      <c r="AKH923" s="119"/>
      <c r="AKI923" s="119"/>
      <c r="AKJ923" s="119"/>
      <c r="AKK923" s="119"/>
      <c r="AKL923" s="119"/>
      <c r="AKM923" s="119"/>
      <c r="AKN923" s="119"/>
      <c r="AKO923" s="119"/>
      <c r="AKP923" s="119"/>
      <c r="AKQ923" s="119"/>
      <c r="AKR923" s="119"/>
      <c r="AKS923" s="119"/>
      <c r="AKT923" s="119"/>
      <c r="AKU923" s="119"/>
      <c r="AKV923" s="119"/>
      <c r="AKW923" s="119"/>
      <c r="AKX923" s="119"/>
      <c r="AKY923" s="119"/>
      <c r="AKZ923" s="119"/>
      <c r="ALA923" s="119"/>
      <c r="ALB923" s="119"/>
      <c r="ALC923" s="119"/>
      <c r="ALD923" s="119"/>
      <c r="ALE923" s="119"/>
      <c r="ALF923" s="119"/>
      <c r="ALG923" s="119"/>
      <c r="ALH923" s="119"/>
      <c r="ALI923" s="119"/>
      <c r="ALJ923" s="119"/>
      <c r="ALK923" s="119"/>
      <c r="ALL923" s="119"/>
      <c r="ALM923" s="119"/>
      <c r="ALN923" s="119"/>
      <c r="ALO923" s="119"/>
      <c r="ALP923" s="119"/>
      <c r="ALQ923" s="119"/>
      <c r="ALR923" s="119"/>
      <c r="ALS923" s="119"/>
      <c r="ALT923" s="119"/>
      <c r="ALU923" s="119"/>
      <c r="ALV923" s="119"/>
      <c r="ALW923" s="119"/>
      <c r="ALX923" s="119"/>
      <c r="ALY923" s="119"/>
      <c r="ALZ923" s="119"/>
      <c r="AMA923" s="119"/>
      <c r="AMB923" s="119"/>
      <c r="AMC923" s="119"/>
      <c r="AMD923" s="119"/>
      <c r="AME923" s="119"/>
      <c r="AMF923" s="119"/>
      <c r="AMG923" s="119"/>
      <c r="AMH923" s="119"/>
      <c r="AMI923" s="119"/>
      <c r="AMJ923" s="119"/>
    </row>
    <row r="924" spans="1:1024">
      <c r="A924" s="120"/>
      <c r="B924" s="120"/>
      <c r="C924" s="49">
        <f t="shared" si="71"/>
        <v>1790</v>
      </c>
      <c r="D924" s="38" t="s">
        <v>377</v>
      </c>
      <c r="E924" s="51">
        <f t="shared" si="70"/>
        <v>10</v>
      </c>
      <c r="F924" s="39">
        <f t="shared" si="68"/>
        <v>63946</v>
      </c>
      <c r="G924" s="39" t="str">
        <f t="shared" si="69"/>
        <v>20171129</v>
      </c>
      <c r="H924" s="39">
        <v>0</v>
      </c>
      <c r="L924" s="79" t="s">
        <v>21</v>
      </c>
      <c r="M924" s="39">
        <v>2017</v>
      </c>
      <c r="N924" s="39">
        <v>11</v>
      </c>
      <c r="O924" s="39">
        <v>29</v>
      </c>
      <c r="P924" s="39">
        <v>17</v>
      </c>
      <c r="Q924" s="39">
        <v>45</v>
      </c>
      <c r="R924" s="39">
        <v>46</v>
      </c>
      <c r="S924" s="39">
        <v>421</v>
      </c>
      <c r="T924" s="39">
        <v>1</v>
      </c>
      <c r="U924" s="39" t="s">
        <v>1</v>
      </c>
      <c r="V924" s="39" t="s">
        <v>2</v>
      </c>
      <c r="X924" s="24" t="s">
        <v>73</v>
      </c>
      <c r="WK924" s="121"/>
      <c r="WL924" s="121"/>
      <c r="WM924" s="121"/>
      <c r="WN924" s="121"/>
      <c r="WO924" s="121"/>
      <c r="WP924" s="121"/>
      <c r="WQ924" s="121"/>
      <c r="WR924" s="121"/>
      <c r="WS924" s="121"/>
      <c r="WT924" s="121"/>
      <c r="WU924" s="121"/>
      <c r="WV924" s="121"/>
      <c r="WW924" s="121"/>
      <c r="WX924" s="121"/>
      <c r="WY924" s="121"/>
      <c r="WZ924" s="121"/>
      <c r="XA924" s="121"/>
      <c r="XB924" s="121"/>
      <c r="XC924" s="121"/>
      <c r="XD924" s="121"/>
      <c r="XE924" s="121"/>
      <c r="XF924" s="121"/>
      <c r="XG924" s="121"/>
      <c r="XH924" s="121"/>
      <c r="XI924" s="121"/>
      <c r="XJ924" s="121"/>
      <c r="XK924" s="121"/>
      <c r="XL924" s="121"/>
      <c r="XM924" s="121"/>
      <c r="XN924" s="121"/>
      <c r="XO924" s="121"/>
      <c r="XP924" s="121"/>
      <c r="XQ924" s="121"/>
      <c r="XR924" s="121"/>
      <c r="XS924" s="121"/>
      <c r="XT924" s="121"/>
      <c r="XU924" s="121"/>
      <c r="XV924" s="121"/>
      <c r="XW924" s="121"/>
      <c r="XX924" s="121"/>
      <c r="XY924" s="121"/>
      <c r="XZ924" s="121"/>
      <c r="YA924" s="121"/>
      <c r="YB924" s="121"/>
      <c r="YC924" s="121"/>
      <c r="YD924" s="121"/>
      <c r="YE924" s="121"/>
      <c r="YF924" s="121"/>
      <c r="YG924" s="121"/>
      <c r="YH924" s="121"/>
      <c r="YI924" s="121"/>
      <c r="YJ924" s="121"/>
      <c r="YK924" s="121"/>
      <c r="YL924" s="121"/>
      <c r="YM924" s="121"/>
      <c r="YN924" s="121"/>
      <c r="YO924" s="121"/>
      <c r="YP924" s="121"/>
      <c r="YQ924" s="121"/>
      <c r="YR924" s="121"/>
      <c r="YS924" s="121"/>
      <c r="YT924" s="121"/>
      <c r="YU924" s="121"/>
      <c r="YV924" s="121"/>
      <c r="YW924" s="121"/>
      <c r="YX924" s="121"/>
      <c r="YY924" s="121"/>
      <c r="YZ924" s="121"/>
      <c r="ZA924" s="121"/>
      <c r="ZB924" s="121"/>
      <c r="ZC924" s="121"/>
      <c r="ZD924" s="121"/>
      <c r="ZE924" s="121"/>
      <c r="ZF924" s="121"/>
      <c r="ZG924" s="121"/>
      <c r="ZH924" s="121"/>
      <c r="ZI924" s="121"/>
      <c r="ZJ924" s="121"/>
      <c r="ZK924" s="121"/>
      <c r="ZL924" s="121"/>
      <c r="ZM924" s="121"/>
      <c r="ZN924" s="121"/>
      <c r="ZO924" s="121"/>
      <c r="ZP924" s="121"/>
      <c r="ZQ924" s="121"/>
      <c r="ZR924" s="121"/>
      <c r="ZS924" s="121"/>
      <c r="ZT924" s="121"/>
      <c r="ZU924" s="121"/>
      <c r="ZV924" s="121"/>
      <c r="ZW924" s="121"/>
      <c r="ZX924" s="121"/>
      <c r="ZY924" s="121"/>
      <c r="ZZ924" s="121"/>
      <c r="AAA924" s="121"/>
      <c r="AAB924" s="121"/>
      <c r="AAC924" s="121"/>
      <c r="AAD924" s="121"/>
      <c r="AAE924" s="121"/>
      <c r="AAF924" s="121"/>
      <c r="AAG924" s="121"/>
      <c r="AAH924" s="121"/>
      <c r="AAI924" s="121"/>
      <c r="AAJ924" s="121"/>
      <c r="AAK924" s="121"/>
      <c r="AAL924" s="121"/>
      <c r="AAM924" s="121"/>
      <c r="AAN924" s="121"/>
      <c r="AAO924" s="121"/>
      <c r="AAP924" s="121"/>
      <c r="AAQ924" s="121"/>
      <c r="AAR924" s="121"/>
      <c r="AAS924" s="121"/>
      <c r="AAT924" s="121"/>
      <c r="AAU924" s="121"/>
      <c r="AAV924" s="121"/>
      <c r="AAW924" s="121"/>
      <c r="AAX924" s="121"/>
      <c r="AAY924" s="121"/>
      <c r="AAZ924" s="121"/>
      <c r="ABA924" s="121"/>
      <c r="ABB924" s="121"/>
      <c r="ABC924" s="121"/>
      <c r="ABD924" s="121"/>
      <c r="ABE924" s="121"/>
      <c r="ABF924" s="121"/>
      <c r="ABG924" s="121"/>
      <c r="ABH924" s="121"/>
      <c r="ABI924" s="121"/>
      <c r="ABJ924" s="121"/>
      <c r="ABK924" s="121"/>
      <c r="ABL924" s="121"/>
      <c r="ABM924" s="121"/>
      <c r="ABN924" s="121"/>
      <c r="ABO924" s="121"/>
      <c r="ABP924" s="121"/>
      <c r="ABQ924" s="121"/>
      <c r="ABR924" s="121"/>
      <c r="ABS924" s="121"/>
      <c r="ABT924" s="121"/>
      <c r="ABU924" s="121"/>
      <c r="ABV924" s="121"/>
      <c r="ABW924" s="121"/>
      <c r="ABX924" s="121"/>
      <c r="ABY924" s="121"/>
      <c r="ABZ924" s="121"/>
      <c r="ACA924" s="121"/>
      <c r="ACB924" s="121"/>
      <c r="ACC924" s="121"/>
      <c r="ACD924" s="121"/>
      <c r="ACE924" s="121"/>
      <c r="ACF924" s="121"/>
      <c r="ACG924" s="121"/>
      <c r="ACH924" s="121"/>
      <c r="ACI924" s="121"/>
      <c r="ACJ924" s="121"/>
      <c r="ACK924" s="121"/>
      <c r="ACL924" s="121"/>
      <c r="ACM924" s="121"/>
      <c r="ACN924" s="121"/>
      <c r="ACO924" s="121"/>
      <c r="ACP924" s="121"/>
      <c r="ACQ924" s="121"/>
      <c r="ACR924" s="121"/>
      <c r="ACS924" s="121"/>
      <c r="ACT924" s="121"/>
      <c r="ACU924" s="121"/>
      <c r="ACV924" s="121"/>
      <c r="ACW924" s="121"/>
      <c r="ACX924" s="121"/>
      <c r="ACY924" s="121"/>
      <c r="ACZ924" s="121"/>
      <c r="ADA924" s="121"/>
      <c r="ADB924" s="121"/>
      <c r="ADC924" s="121"/>
      <c r="ADD924" s="121"/>
      <c r="ADE924" s="121"/>
      <c r="ADF924" s="121"/>
      <c r="ADG924" s="121"/>
      <c r="ADH924" s="121"/>
      <c r="ADI924" s="121"/>
      <c r="ADJ924" s="121"/>
      <c r="ADK924" s="121"/>
      <c r="ADL924" s="121"/>
      <c r="ADM924" s="121"/>
      <c r="ADN924" s="121"/>
      <c r="ADO924" s="121"/>
      <c r="ADP924" s="121"/>
      <c r="ADQ924" s="121"/>
      <c r="ADR924" s="121"/>
      <c r="ADS924" s="121"/>
      <c r="ADT924" s="121"/>
      <c r="ADU924" s="121"/>
      <c r="ADV924" s="121"/>
      <c r="ADW924" s="121"/>
      <c r="ADX924" s="121"/>
      <c r="ADY924" s="121"/>
      <c r="ADZ924" s="121"/>
      <c r="AEA924" s="121"/>
      <c r="AEB924" s="121"/>
      <c r="AEC924" s="121"/>
      <c r="AED924" s="121"/>
      <c r="AEE924" s="121"/>
      <c r="AEF924" s="121"/>
      <c r="AEG924" s="121"/>
      <c r="AEH924" s="121"/>
      <c r="AEI924" s="121"/>
      <c r="AEJ924" s="121"/>
      <c r="AEK924" s="121"/>
      <c r="AEL924" s="121"/>
      <c r="AEM924" s="121"/>
      <c r="AEN924" s="121"/>
      <c r="AEO924" s="121"/>
      <c r="AEP924" s="121"/>
      <c r="AEQ924" s="121"/>
      <c r="AER924" s="121"/>
      <c r="AES924" s="121"/>
      <c r="AET924" s="121"/>
      <c r="AEU924" s="121"/>
      <c r="AEV924" s="121"/>
      <c r="AEW924" s="121"/>
      <c r="AEX924" s="121"/>
      <c r="AEY924" s="121"/>
      <c r="AEZ924" s="121"/>
      <c r="AFA924" s="121"/>
      <c r="AFB924" s="121"/>
      <c r="AFC924" s="121"/>
      <c r="AFD924" s="121"/>
      <c r="AFE924" s="121"/>
      <c r="AFF924" s="121"/>
      <c r="AFG924" s="121"/>
      <c r="AFH924" s="121"/>
      <c r="AFI924" s="121"/>
      <c r="AFJ924" s="121"/>
      <c r="AFK924" s="121"/>
      <c r="AFL924" s="121"/>
      <c r="AFM924" s="121"/>
      <c r="AFN924" s="121"/>
      <c r="AFO924" s="121"/>
      <c r="AFP924" s="121"/>
      <c r="AFQ924" s="121"/>
      <c r="AFR924" s="121"/>
      <c r="AFS924" s="121"/>
      <c r="AFT924" s="121"/>
      <c r="AFU924" s="121"/>
      <c r="AFV924" s="121"/>
      <c r="AFW924" s="121"/>
      <c r="AFX924" s="121"/>
      <c r="AFY924" s="121"/>
      <c r="AFZ924" s="121"/>
      <c r="AGA924" s="121"/>
      <c r="AGB924" s="121"/>
      <c r="AGC924" s="121"/>
      <c r="AGD924" s="121"/>
      <c r="AGE924" s="121"/>
      <c r="AGF924" s="121"/>
      <c r="AGG924" s="121"/>
      <c r="AGH924" s="121"/>
      <c r="AGI924" s="121"/>
      <c r="AGJ924" s="121"/>
      <c r="AGK924" s="121"/>
      <c r="AGL924" s="121"/>
      <c r="AGM924" s="121"/>
      <c r="AGN924" s="121"/>
      <c r="AGO924" s="121"/>
      <c r="AGP924" s="121"/>
      <c r="AGQ924" s="121"/>
      <c r="AGR924" s="121"/>
      <c r="AGS924" s="121"/>
      <c r="AGT924" s="121"/>
      <c r="AGU924" s="121"/>
      <c r="AGV924" s="121"/>
      <c r="AGW924" s="121"/>
      <c r="AGX924" s="121"/>
      <c r="AGY924" s="121"/>
      <c r="AGZ924" s="121"/>
      <c r="AHA924" s="121"/>
      <c r="AHB924" s="121"/>
      <c r="AHC924" s="121"/>
      <c r="AHD924" s="121"/>
      <c r="AHE924" s="121"/>
      <c r="AHF924" s="121"/>
      <c r="AHG924" s="121"/>
      <c r="AHH924" s="121"/>
      <c r="AHI924" s="121"/>
      <c r="AHJ924" s="121"/>
      <c r="AHK924" s="121"/>
      <c r="AHL924" s="121"/>
      <c r="AHM924" s="121"/>
      <c r="AHN924" s="121"/>
      <c r="AHO924" s="121"/>
      <c r="AHP924" s="121"/>
      <c r="AHQ924" s="121"/>
      <c r="AHR924" s="121"/>
      <c r="AHS924" s="121"/>
      <c r="AHT924" s="121"/>
      <c r="AHU924" s="121"/>
      <c r="AHV924" s="121"/>
      <c r="AHW924" s="121"/>
      <c r="AHX924" s="121"/>
      <c r="AHY924" s="121"/>
      <c r="AHZ924" s="121"/>
      <c r="AIA924" s="121"/>
      <c r="AIB924" s="121"/>
      <c r="AIC924" s="121"/>
      <c r="AID924" s="121"/>
      <c r="AIE924" s="121"/>
      <c r="AIF924" s="121"/>
      <c r="AIG924" s="121"/>
      <c r="AIH924" s="121"/>
      <c r="AII924" s="121"/>
      <c r="AIJ924" s="121"/>
      <c r="AIK924" s="121"/>
      <c r="AIL924" s="121"/>
      <c r="AIM924" s="121"/>
      <c r="AIN924" s="121"/>
      <c r="AIO924" s="121"/>
      <c r="AIP924" s="121"/>
      <c r="AIQ924" s="121"/>
      <c r="AIR924" s="121"/>
      <c r="AIS924" s="121"/>
      <c r="AIT924" s="121"/>
      <c r="AIU924" s="121"/>
      <c r="AIV924" s="121"/>
      <c r="AIW924" s="121"/>
      <c r="AIX924" s="121"/>
      <c r="AIY924" s="121"/>
      <c r="AIZ924" s="121"/>
      <c r="AJA924" s="121"/>
      <c r="AJB924" s="121"/>
      <c r="AJC924" s="121"/>
      <c r="AJD924" s="121"/>
      <c r="AJE924" s="121"/>
      <c r="AJF924" s="121"/>
      <c r="AJG924" s="121"/>
      <c r="AJH924" s="121"/>
      <c r="AJI924" s="121"/>
      <c r="AJJ924" s="121"/>
      <c r="AJK924" s="121"/>
      <c r="AJL924" s="121"/>
      <c r="AJM924" s="121"/>
      <c r="AJN924" s="121"/>
      <c r="AJO924" s="121"/>
      <c r="AJP924" s="121"/>
      <c r="AJQ924" s="121"/>
      <c r="AJR924" s="121"/>
      <c r="AJS924" s="121"/>
      <c r="AJT924" s="121"/>
      <c r="AJU924" s="121"/>
      <c r="AJV924" s="121"/>
      <c r="AJW924" s="121"/>
      <c r="AJX924" s="121"/>
      <c r="AJY924" s="121"/>
      <c r="AJZ924" s="121"/>
      <c r="AKA924" s="121"/>
      <c r="AKB924" s="121"/>
      <c r="AKC924" s="121"/>
      <c r="AKD924" s="121"/>
      <c r="AKE924" s="121"/>
      <c r="AKF924" s="121"/>
      <c r="AKG924" s="121"/>
      <c r="AKH924" s="121"/>
      <c r="AKI924" s="121"/>
      <c r="AKJ924" s="121"/>
      <c r="AKK924" s="121"/>
      <c r="AKL924" s="121"/>
      <c r="AKM924" s="121"/>
      <c r="AKN924" s="121"/>
      <c r="AKO924" s="121"/>
      <c r="AKP924" s="121"/>
      <c r="AKQ924" s="121"/>
      <c r="AKR924" s="121"/>
      <c r="AKS924" s="121"/>
      <c r="AKT924" s="121"/>
      <c r="AKU924" s="121"/>
      <c r="AKV924" s="121"/>
      <c r="AKW924" s="121"/>
      <c r="AKX924" s="121"/>
      <c r="AKY924" s="121"/>
      <c r="AKZ924" s="121"/>
      <c r="ALA924" s="121"/>
      <c r="ALB924" s="121"/>
      <c r="ALC924" s="121"/>
      <c r="ALD924" s="121"/>
      <c r="ALE924" s="121"/>
      <c r="ALF924" s="121"/>
      <c r="ALG924" s="121"/>
      <c r="ALH924" s="121"/>
      <c r="ALI924" s="121"/>
      <c r="ALJ924" s="121"/>
      <c r="ALK924" s="121"/>
      <c r="ALL924" s="121"/>
      <c r="ALM924" s="121"/>
      <c r="ALN924" s="121"/>
      <c r="ALO924" s="121"/>
      <c r="ALP924" s="121"/>
      <c r="ALQ924" s="121"/>
      <c r="ALR924" s="121"/>
      <c r="ALS924" s="121"/>
      <c r="ALT924" s="121"/>
      <c r="ALU924" s="121"/>
      <c r="ALV924" s="121"/>
      <c r="ALW924" s="121"/>
      <c r="ALX924" s="121"/>
      <c r="ALY924" s="121"/>
      <c r="ALZ924" s="121"/>
      <c r="AMA924" s="121"/>
      <c r="AMB924" s="121"/>
      <c r="AMC924" s="121"/>
      <c r="AMD924" s="121"/>
      <c r="AME924" s="121"/>
      <c r="AMF924" s="121"/>
      <c r="AMG924" s="121"/>
      <c r="AMH924" s="121"/>
      <c r="AMI924" s="121"/>
      <c r="AMJ924" s="121"/>
    </row>
    <row r="925" spans="1:1024">
      <c r="A925" s="69"/>
      <c r="B925" s="69"/>
      <c r="C925" s="49">
        <f t="shared" si="71"/>
        <v>1800</v>
      </c>
      <c r="D925" s="70" t="s">
        <v>378</v>
      </c>
      <c r="E925" s="51">
        <f t="shared" si="70"/>
        <v>10</v>
      </c>
      <c r="F925" s="71">
        <f t="shared" si="68"/>
        <v>64382</v>
      </c>
      <c r="G925" s="71" t="str">
        <f t="shared" si="69"/>
        <v>20171129</v>
      </c>
      <c r="H925" s="71">
        <v>228</v>
      </c>
      <c r="I925" s="71"/>
      <c r="J925" s="71"/>
      <c r="K925" s="71"/>
      <c r="L925" s="71" t="s">
        <v>0</v>
      </c>
      <c r="M925" s="71">
        <v>2017</v>
      </c>
      <c r="N925" s="71">
        <v>11</v>
      </c>
      <c r="O925" s="71">
        <v>29</v>
      </c>
      <c r="P925" s="71">
        <v>17</v>
      </c>
      <c r="Q925" s="71">
        <v>53</v>
      </c>
      <c r="R925" s="71">
        <v>2</v>
      </c>
      <c r="S925" s="71">
        <v>520</v>
      </c>
      <c r="T925" s="71">
        <v>1</v>
      </c>
      <c r="U925" s="71" t="s">
        <v>29</v>
      </c>
      <c r="V925" s="71" t="s">
        <v>2</v>
      </c>
      <c r="W925" s="71"/>
      <c r="X925" s="72"/>
      <c r="WK925" s="72"/>
      <c r="WL925" s="72"/>
      <c r="WM925" s="72"/>
      <c r="WN925" s="72"/>
      <c r="WO925" s="72"/>
      <c r="WP925" s="72"/>
      <c r="WQ925" s="72"/>
      <c r="WR925" s="72"/>
      <c r="WS925" s="72"/>
      <c r="WT925" s="72"/>
      <c r="WU925" s="72"/>
      <c r="WV925" s="72"/>
      <c r="WW925" s="72"/>
      <c r="WX925" s="72"/>
      <c r="WY925" s="72"/>
      <c r="WZ925" s="72"/>
      <c r="XA925" s="72"/>
      <c r="XB925" s="72"/>
      <c r="XC925" s="72"/>
      <c r="XD925" s="72"/>
      <c r="XE925" s="72"/>
      <c r="XF925" s="72"/>
      <c r="XG925" s="72"/>
      <c r="XH925" s="72"/>
      <c r="XI925" s="72"/>
      <c r="XJ925" s="72"/>
      <c r="XK925" s="72"/>
      <c r="XL925" s="72"/>
      <c r="XM925" s="72"/>
      <c r="XN925" s="72"/>
      <c r="XO925" s="72"/>
      <c r="XP925" s="72"/>
      <c r="XQ925" s="72"/>
      <c r="XR925" s="72"/>
      <c r="XS925" s="72"/>
      <c r="XT925" s="72"/>
      <c r="XU925" s="72"/>
      <c r="XV925" s="72"/>
      <c r="XW925" s="72"/>
      <c r="XX925" s="72"/>
      <c r="XY925" s="72"/>
      <c r="XZ925" s="72"/>
      <c r="YA925" s="72"/>
      <c r="YB925" s="72"/>
      <c r="YC925" s="72"/>
      <c r="YD925" s="72"/>
      <c r="YE925" s="72"/>
      <c r="YF925" s="72"/>
      <c r="YG925" s="72"/>
      <c r="YH925" s="72"/>
      <c r="YI925" s="72"/>
      <c r="YJ925" s="72"/>
      <c r="YK925" s="72"/>
      <c r="YL925" s="72"/>
      <c r="YM925" s="72"/>
      <c r="YN925" s="72"/>
      <c r="YO925" s="72"/>
      <c r="YP925" s="72"/>
      <c r="YQ925" s="72"/>
      <c r="YR925" s="72"/>
      <c r="YS925" s="72"/>
      <c r="YT925" s="72"/>
      <c r="YU925" s="72"/>
      <c r="YV925" s="72"/>
      <c r="YW925" s="72"/>
      <c r="YX925" s="72"/>
      <c r="YY925" s="72"/>
      <c r="YZ925" s="72"/>
      <c r="ZA925" s="72"/>
      <c r="ZB925" s="72"/>
      <c r="ZC925" s="72"/>
      <c r="ZD925" s="72"/>
      <c r="ZE925" s="72"/>
      <c r="ZF925" s="72"/>
      <c r="ZG925" s="72"/>
      <c r="ZH925" s="72"/>
      <c r="ZI925" s="72"/>
      <c r="ZJ925" s="72"/>
      <c r="ZK925" s="72"/>
      <c r="ZL925" s="72"/>
      <c r="ZM925" s="72"/>
      <c r="ZN925" s="72"/>
      <c r="ZO925" s="72"/>
      <c r="ZP925" s="72"/>
      <c r="ZQ925" s="72"/>
      <c r="ZR925" s="72"/>
      <c r="ZS925" s="72"/>
      <c r="ZT925" s="72"/>
      <c r="ZU925" s="72"/>
      <c r="ZV925" s="72"/>
      <c r="ZW925" s="72"/>
      <c r="ZX925" s="72"/>
      <c r="ZY925" s="72"/>
      <c r="ZZ925" s="72"/>
      <c r="AAA925" s="72"/>
      <c r="AAB925" s="72"/>
      <c r="AAC925" s="72"/>
      <c r="AAD925" s="72"/>
      <c r="AAE925" s="72"/>
      <c r="AAF925" s="72"/>
      <c r="AAG925" s="72"/>
      <c r="AAH925" s="72"/>
      <c r="AAI925" s="72"/>
      <c r="AAJ925" s="72"/>
      <c r="AAK925" s="72"/>
      <c r="AAL925" s="72"/>
      <c r="AAM925" s="72"/>
      <c r="AAN925" s="72"/>
      <c r="AAO925" s="72"/>
      <c r="AAP925" s="72"/>
      <c r="AAQ925" s="72"/>
      <c r="AAR925" s="72"/>
      <c r="AAS925" s="72"/>
      <c r="AAT925" s="72"/>
      <c r="AAU925" s="72"/>
      <c r="AAV925" s="72"/>
      <c r="AAW925" s="72"/>
      <c r="AAX925" s="72"/>
      <c r="AAY925" s="72"/>
      <c r="AAZ925" s="72"/>
      <c r="ABA925" s="72"/>
      <c r="ABB925" s="72"/>
      <c r="ABC925" s="72"/>
      <c r="ABD925" s="72"/>
      <c r="ABE925" s="72"/>
      <c r="ABF925" s="72"/>
      <c r="ABG925" s="72"/>
      <c r="ABH925" s="72"/>
      <c r="ABI925" s="72"/>
      <c r="ABJ925" s="72"/>
      <c r="ABK925" s="72"/>
      <c r="ABL925" s="72"/>
      <c r="ABM925" s="72"/>
      <c r="ABN925" s="72"/>
      <c r="ABO925" s="72"/>
      <c r="ABP925" s="72"/>
      <c r="ABQ925" s="72"/>
      <c r="ABR925" s="72"/>
      <c r="ABS925" s="72"/>
      <c r="ABT925" s="72"/>
      <c r="ABU925" s="72"/>
      <c r="ABV925" s="72"/>
      <c r="ABW925" s="72"/>
      <c r="ABX925" s="72"/>
      <c r="ABY925" s="72"/>
      <c r="ABZ925" s="72"/>
      <c r="ACA925" s="72"/>
      <c r="ACB925" s="72"/>
      <c r="ACC925" s="72"/>
      <c r="ACD925" s="72"/>
      <c r="ACE925" s="72"/>
      <c r="ACF925" s="72"/>
      <c r="ACG925" s="72"/>
      <c r="ACH925" s="72"/>
      <c r="ACI925" s="72"/>
      <c r="ACJ925" s="72"/>
      <c r="ACK925" s="72"/>
      <c r="ACL925" s="72"/>
      <c r="ACM925" s="72"/>
      <c r="ACN925" s="72"/>
      <c r="ACO925" s="72"/>
      <c r="ACP925" s="72"/>
      <c r="ACQ925" s="72"/>
      <c r="ACR925" s="72"/>
      <c r="ACS925" s="72"/>
      <c r="ACT925" s="72"/>
      <c r="ACU925" s="72"/>
      <c r="ACV925" s="72"/>
      <c r="ACW925" s="72"/>
      <c r="ACX925" s="72"/>
      <c r="ACY925" s="72"/>
      <c r="ACZ925" s="72"/>
      <c r="ADA925" s="72"/>
      <c r="ADB925" s="72"/>
      <c r="ADC925" s="72"/>
      <c r="ADD925" s="72"/>
      <c r="ADE925" s="72"/>
      <c r="ADF925" s="72"/>
      <c r="ADG925" s="72"/>
      <c r="ADH925" s="72"/>
      <c r="ADI925" s="72"/>
      <c r="ADJ925" s="72"/>
      <c r="ADK925" s="72"/>
      <c r="ADL925" s="72"/>
      <c r="ADM925" s="72"/>
      <c r="ADN925" s="72"/>
      <c r="ADO925" s="72"/>
      <c r="ADP925" s="72"/>
      <c r="ADQ925" s="72"/>
      <c r="ADR925" s="72"/>
      <c r="ADS925" s="72"/>
      <c r="ADT925" s="72"/>
      <c r="ADU925" s="72"/>
      <c r="ADV925" s="72"/>
      <c r="ADW925" s="72"/>
      <c r="ADX925" s="72"/>
      <c r="ADY925" s="72"/>
      <c r="ADZ925" s="72"/>
      <c r="AEA925" s="72"/>
      <c r="AEB925" s="72"/>
      <c r="AEC925" s="72"/>
      <c r="AED925" s="72"/>
      <c r="AEE925" s="72"/>
      <c r="AEF925" s="72"/>
      <c r="AEG925" s="72"/>
      <c r="AEH925" s="72"/>
      <c r="AEI925" s="72"/>
      <c r="AEJ925" s="72"/>
      <c r="AEK925" s="72"/>
      <c r="AEL925" s="72"/>
      <c r="AEM925" s="72"/>
      <c r="AEN925" s="72"/>
      <c r="AEO925" s="72"/>
      <c r="AEP925" s="72"/>
      <c r="AEQ925" s="72"/>
      <c r="AER925" s="72"/>
      <c r="AES925" s="72"/>
      <c r="AET925" s="72"/>
      <c r="AEU925" s="72"/>
      <c r="AEV925" s="72"/>
      <c r="AEW925" s="72"/>
      <c r="AEX925" s="72"/>
      <c r="AEY925" s="72"/>
      <c r="AEZ925" s="72"/>
      <c r="AFA925" s="72"/>
      <c r="AFB925" s="72"/>
      <c r="AFC925" s="72"/>
      <c r="AFD925" s="72"/>
      <c r="AFE925" s="72"/>
      <c r="AFF925" s="72"/>
      <c r="AFG925" s="72"/>
      <c r="AFH925" s="72"/>
      <c r="AFI925" s="72"/>
      <c r="AFJ925" s="72"/>
      <c r="AFK925" s="72"/>
      <c r="AFL925" s="72"/>
      <c r="AFM925" s="72"/>
      <c r="AFN925" s="72"/>
      <c r="AFO925" s="72"/>
      <c r="AFP925" s="72"/>
      <c r="AFQ925" s="72"/>
      <c r="AFR925" s="72"/>
      <c r="AFS925" s="72"/>
      <c r="AFT925" s="72"/>
      <c r="AFU925" s="72"/>
      <c r="AFV925" s="72"/>
      <c r="AFW925" s="72"/>
      <c r="AFX925" s="72"/>
      <c r="AFY925" s="72"/>
      <c r="AFZ925" s="72"/>
      <c r="AGA925" s="72"/>
      <c r="AGB925" s="72"/>
      <c r="AGC925" s="72"/>
      <c r="AGD925" s="72"/>
      <c r="AGE925" s="72"/>
      <c r="AGF925" s="72"/>
      <c r="AGG925" s="72"/>
      <c r="AGH925" s="72"/>
      <c r="AGI925" s="72"/>
      <c r="AGJ925" s="72"/>
      <c r="AGK925" s="72"/>
      <c r="AGL925" s="72"/>
      <c r="AGM925" s="72"/>
      <c r="AGN925" s="72"/>
      <c r="AGO925" s="72"/>
      <c r="AGP925" s="72"/>
      <c r="AGQ925" s="72"/>
      <c r="AGR925" s="72"/>
      <c r="AGS925" s="72"/>
      <c r="AGT925" s="72"/>
      <c r="AGU925" s="72"/>
      <c r="AGV925" s="72"/>
      <c r="AGW925" s="72"/>
      <c r="AGX925" s="72"/>
      <c r="AGY925" s="72"/>
      <c r="AGZ925" s="72"/>
      <c r="AHA925" s="72"/>
      <c r="AHB925" s="72"/>
      <c r="AHC925" s="72"/>
      <c r="AHD925" s="72"/>
      <c r="AHE925" s="72"/>
      <c r="AHF925" s="72"/>
      <c r="AHG925" s="72"/>
      <c r="AHH925" s="72"/>
      <c r="AHI925" s="72"/>
      <c r="AHJ925" s="72"/>
      <c r="AHK925" s="72"/>
      <c r="AHL925" s="72"/>
      <c r="AHM925" s="72"/>
      <c r="AHN925" s="72"/>
      <c r="AHO925" s="72"/>
      <c r="AHP925" s="72"/>
      <c r="AHQ925" s="72"/>
      <c r="AHR925" s="72"/>
      <c r="AHS925" s="72"/>
      <c r="AHT925" s="72"/>
      <c r="AHU925" s="72"/>
      <c r="AHV925" s="72"/>
      <c r="AHW925" s="72"/>
      <c r="AHX925" s="72"/>
      <c r="AHY925" s="72"/>
      <c r="AHZ925" s="72"/>
      <c r="AIA925" s="72"/>
      <c r="AIB925" s="72"/>
      <c r="AIC925" s="72"/>
      <c r="AID925" s="72"/>
      <c r="AIE925" s="72"/>
      <c r="AIF925" s="72"/>
      <c r="AIG925" s="72"/>
      <c r="AIH925" s="72"/>
      <c r="AII925" s="72"/>
      <c r="AIJ925" s="72"/>
      <c r="AIK925" s="72"/>
      <c r="AIL925" s="72"/>
      <c r="AIM925" s="72"/>
      <c r="AIN925" s="72"/>
      <c r="AIO925" s="72"/>
      <c r="AIP925" s="72"/>
      <c r="AIQ925" s="72"/>
      <c r="AIR925" s="72"/>
      <c r="AIS925" s="72"/>
      <c r="AIT925" s="72"/>
      <c r="AIU925" s="72"/>
      <c r="AIV925" s="72"/>
      <c r="AIW925" s="72"/>
      <c r="AIX925" s="72"/>
      <c r="AIY925" s="72"/>
      <c r="AIZ925" s="72"/>
      <c r="AJA925" s="72"/>
      <c r="AJB925" s="72"/>
      <c r="AJC925" s="72"/>
      <c r="AJD925" s="72"/>
      <c r="AJE925" s="72"/>
      <c r="AJF925" s="72"/>
      <c r="AJG925" s="72"/>
      <c r="AJH925" s="72"/>
      <c r="AJI925" s="72"/>
      <c r="AJJ925" s="72"/>
      <c r="AJK925" s="72"/>
      <c r="AJL925" s="72"/>
      <c r="AJM925" s="72"/>
      <c r="AJN925" s="72"/>
      <c r="AJO925" s="72"/>
      <c r="AJP925" s="72"/>
      <c r="AJQ925" s="72"/>
      <c r="AJR925" s="72"/>
      <c r="AJS925" s="72"/>
      <c r="AJT925" s="72"/>
      <c r="AJU925" s="72"/>
      <c r="AJV925" s="72"/>
      <c r="AJW925" s="72"/>
      <c r="AJX925" s="72"/>
      <c r="AJY925" s="72"/>
      <c r="AJZ925" s="72"/>
      <c r="AKA925" s="72"/>
      <c r="AKB925" s="72"/>
      <c r="AKC925" s="72"/>
      <c r="AKD925" s="72"/>
      <c r="AKE925" s="72"/>
      <c r="AKF925" s="72"/>
      <c r="AKG925" s="72"/>
      <c r="AKH925" s="72"/>
      <c r="AKI925" s="72"/>
      <c r="AKJ925" s="72"/>
      <c r="AKK925" s="72"/>
      <c r="AKL925" s="72"/>
      <c r="AKM925" s="72"/>
      <c r="AKN925" s="72"/>
      <c r="AKO925" s="72"/>
      <c r="AKP925" s="72"/>
      <c r="AKQ925" s="72"/>
      <c r="AKR925" s="72"/>
      <c r="AKS925" s="72"/>
      <c r="AKT925" s="72"/>
      <c r="AKU925" s="72"/>
      <c r="AKV925" s="72"/>
      <c r="AKW925" s="72"/>
      <c r="AKX925" s="72"/>
      <c r="AKY925" s="72"/>
      <c r="AKZ925" s="72"/>
      <c r="ALA925" s="72"/>
      <c r="ALB925" s="72"/>
      <c r="ALC925" s="72"/>
      <c r="ALD925" s="72"/>
      <c r="ALE925" s="72"/>
      <c r="ALF925" s="72"/>
      <c r="ALG925" s="72"/>
      <c r="ALH925" s="72"/>
      <c r="ALI925" s="72"/>
      <c r="ALJ925" s="72"/>
      <c r="ALK925" s="72"/>
      <c r="ALL925" s="72"/>
      <c r="ALM925" s="72"/>
      <c r="ALN925" s="72"/>
      <c r="ALO925" s="72"/>
      <c r="ALP925" s="72"/>
      <c r="ALQ925" s="72"/>
      <c r="ALR925" s="72"/>
      <c r="ALS925" s="72"/>
      <c r="ALT925" s="72"/>
      <c r="ALU925" s="72"/>
      <c r="ALV925" s="72"/>
      <c r="ALW925" s="72"/>
      <c r="ALX925" s="72"/>
      <c r="ALY925" s="72"/>
      <c r="ALZ925" s="72"/>
      <c r="AMA925" s="72"/>
      <c r="AMB925" s="72"/>
      <c r="AMC925" s="72"/>
      <c r="AMD925" s="72"/>
      <c r="AME925" s="72"/>
      <c r="AMF925" s="72"/>
      <c r="AMG925" s="72"/>
      <c r="AMH925" s="72"/>
      <c r="AMI925" s="72"/>
      <c r="AMJ925" s="72"/>
    </row>
    <row r="926" spans="1:1024">
      <c r="A926" s="69"/>
      <c r="B926" s="69"/>
      <c r="C926" s="49">
        <f t="shared" si="71"/>
        <v>1810</v>
      </c>
      <c r="D926" s="70" t="s">
        <v>379</v>
      </c>
      <c r="E926" s="51">
        <f t="shared" si="70"/>
        <v>10</v>
      </c>
      <c r="F926" s="71">
        <f t="shared" si="68"/>
        <v>64508</v>
      </c>
      <c r="G926" s="71" t="str">
        <f t="shared" si="69"/>
        <v>20171129</v>
      </c>
      <c r="H926" s="71"/>
      <c r="I926" s="71"/>
      <c r="J926" s="71"/>
      <c r="K926" s="71"/>
      <c r="L926" s="71" t="s">
        <v>0</v>
      </c>
      <c r="M926" s="71">
        <v>2017</v>
      </c>
      <c r="N926" s="71">
        <v>11</v>
      </c>
      <c r="O926" s="71">
        <v>29</v>
      </c>
      <c r="P926" s="71">
        <v>17</v>
      </c>
      <c r="Q926" s="71">
        <v>55</v>
      </c>
      <c r="R926" s="71">
        <v>8</v>
      </c>
      <c r="S926" s="71">
        <v>924</v>
      </c>
      <c r="T926" s="71">
        <v>1</v>
      </c>
      <c r="U926" s="71" t="s">
        <v>29</v>
      </c>
      <c r="V926" s="71" t="s">
        <v>3</v>
      </c>
      <c r="W926" s="71"/>
      <c r="X926" s="72"/>
      <c r="WK926" s="72"/>
      <c r="WL926" s="72"/>
      <c r="WM926" s="72"/>
      <c r="WN926" s="72"/>
      <c r="WO926" s="72"/>
      <c r="WP926" s="72"/>
      <c r="WQ926" s="72"/>
      <c r="WR926" s="72"/>
      <c r="WS926" s="72"/>
      <c r="WT926" s="72"/>
      <c r="WU926" s="72"/>
      <c r="WV926" s="72"/>
      <c r="WW926" s="72"/>
      <c r="WX926" s="72"/>
      <c r="WY926" s="72"/>
      <c r="WZ926" s="72"/>
      <c r="XA926" s="72"/>
      <c r="XB926" s="72"/>
      <c r="XC926" s="72"/>
      <c r="XD926" s="72"/>
      <c r="XE926" s="72"/>
      <c r="XF926" s="72"/>
      <c r="XG926" s="72"/>
      <c r="XH926" s="72"/>
      <c r="XI926" s="72"/>
      <c r="XJ926" s="72"/>
      <c r="XK926" s="72"/>
      <c r="XL926" s="72"/>
      <c r="XM926" s="72"/>
      <c r="XN926" s="72"/>
      <c r="XO926" s="72"/>
      <c r="XP926" s="72"/>
      <c r="XQ926" s="72"/>
      <c r="XR926" s="72"/>
      <c r="XS926" s="72"/>
      <c r="XT926" s="72"/>
      <c r="XU926" s="72"/>
      <c r="XV926" s="72"/>
      <c r="XW926" s="72"/>
      <c r="XX926" s="72"/>
      <c r="XY926" s="72"/>
      <c r="XZ926" s="72"/>
      <c r="YA926" s="72"/>
      <c r="YB926" s="72"/>
      <c r="YC926" s="72"/>
      <c r="YD926" s="72"/>
      <c r="YE926" s="72"/>
      <c r="YF926" s="72"/>
      <c r="YG926" s="72"/>
      <c r="YH926" s="72"/>
      <c r="YI926" s="72"/>
      <c r="YJ926" s="72"/>
      <c r="YK926" s="72"/>
      <c r="YL926" s="72"/>
      <c r="YM926" s="72"/>
      <c r="YN926" s="72"/>
      <c r="YO926" s="72"/>
      <c r="YP926" s="72"/>
      <c r="YQ926" s="72"/>
      <c r="YR926" s="72"/>
      <c r="YS926" s="72"/>
      <c r="YT926" s="72"/>
      <c r="YU926" s="72"/>
      <c r="YV926" s="72"/>
      <c r="YW926" s="72"/>
      <c r="YX926" s="72"/>
      <c r="YY926" s="72"/>
      <c r="YZ926" s="72"/>
      <c r="ZA926" s="72"/>
      <c r="ZB926" s="72"/>
      <c r="ZC926" s="72"/>
      <c r="ZD926" s="72"/>
      <c r="ZE926" s="72"/>
      <c r="ZF926" s="72"/>
      <c r="ZG926" s="72"/>
      <c r="ZH926" s="72"/>
      <c r="ZI926" s="72"/>
      <c r="ZJ926" s="72"/>
      <c r="ZK926" s="72"/>
      <c r="ZL926" s="72"/>
      <c r="ZM926" s="72"/>
      <c r="ZN926" s="72"/>
      <c r="ZO926" s="72"/>
      <c r="ZP926" s="72"/>
      <c r="ZQ926" s="72"/>
      <c r="ZR926" s="72"/>
      <c r="ZS926" s="72"/>
      <c r="ZT926" s="72"/>
      <c r="ZU926" s="72"/>
      <c r="ZV926" s="72"/>
      <c r="ZW926" s="72"/>
      <c r="ZX926" s="72"/>
      <c r="ZY926" s="72"/>
      <c r="ZZ926" s="72"/>
      <c r="AAA926" s="72"/>
      <c r="AAB926" s="72"/>
      <c r="AAC926" s="72"/>
      <c r="AAD926" s="72"/>
      <c r="AAE926" s="72"/>
      <c r="AAF926" s="72"/>
      <c r="AAG926" s="72"/>
      <c r="AAH926" s="72"/>
      <c r="AAI926" s="72"/>
      <c r="AAJ926" s="72"/>
      <c r="AAK926" s="72"/>
      <c r="AAL926" s="72"/>
      <c r="AAM926" s="72"/>
      <c r="AAN926" s="72"/>
      <c r="AAO926" s="72"/>
      <c r="AAP926" s="72"/>
      <c r="AAQ926" s="72"/>
      <c r="AAR926" s="72"/>
      <c r="AAS926" s="72"/>
      <c r="AAT926" s="72"/>
      <c r="AAU926" s="72"/>
      <c r="AAV926" s="72"/>
      <c r="AAW926" s="72"/>
      <c r="AAX926" s="72"/>
      <c r="AAY926" s="72"/>
      <c r="AAZ926" s="72"/>
      <c r="ABA926" s="72"/>
      <c r="ABB926" s="72"/>
      <c r="ABC926" s="72"/>
      <c r="ABD926" s="72"/>
      <c r="ABE926" s="72"/>
      <c r="ABF926" s="72"/>
      <c r="ABG926" s="72"/>
      <c r="ABH926" s="72"/>
      <c r="ABI926" s="72"/>
      <c r="ABJ926" s="72"/>
      <c r="ABK926" s="72"/>
      <c r="ABL926" s="72"/>
      <c r="ABM926" s="72"/>
      <c r="ABN926" s="72"/>
      <c r="ABO926" s="72"/>
      <c r="ABP926" s="72"/>
      <c r="ABQ926" s="72"/>
      <c r="ABR926" s="72"/>
      <c r="ABS926" s="72"/>
      <c r="ABT926" s="72"/>
      <c r="ABU926" s="72"/>
      <c r="ABV926" s="72"/>
      <c r="ABW926" s="72"/>
      <c r="ABX926" s="72"/>
      <c r="ABY926" s="72"/>
      <c r="ABZ926" s="72"/>
      <c r="ACA926" s="72"/>
      <c r="ACB926" s="72"/>
      <c r="ACC926" s="72"/>
      <c r="ACD926" s="72"/>
      <c r="ACE926" s="72"/>
      <c r="ACF926" s="72"/>
      <c r="ACG926" s="72"/>
      <c r="ACH926" s="72"/>
      <c r="ACI926" s="72"/>
      <c r="ACJ926" s="72"/>
      <c r="ACK926" s="72"/>
      <c r="ACL926" s="72"/>
      <c r="ACM926" s="72"/>
      <c r="ACN926" s="72"/>
      <c r="ACO926" s="72"/>
      <c r="ACP926" s="72"/>
      <c r="ACQ926" s="72"/>
      <c r="ACR926" s="72"/>
      <c r="ACS926" s="72"/>
      <c r="ACT926" s="72"/>
      <c r="ACU926" s="72"/>
      <c r="ACV926" s="72"/>
      <c r="ACW926" s="72"/>
      <c r="ACX926" s="72"/>
      <c r="ACY926" s="72"/>
      <c r="ACZ926" s="72"/>
      <c r="ADA926" s="72"/>
      <c r="ADB926" s="72"/>
      <c r="ADC926" s="72"/>
      <c r="ADD926" s="72"/>
      <c r="ADE926" s="72"/>
      <c r="ADF926" s="72"/>
      <c r="ADG926" s="72"/>
      <c r="ADH926" s="72"/>
      <c r="ADI926" s="72"/>
      <c r="ADJ926" s="72"/>
      <c r="ADK926" s="72"/>
      <c r="ADL926" s="72"/>
      <c r="ADM926" s="72"/>
      <c r="ADN926" s="72"/>
      <c r="ADO926" s="72"/>
      <c r="ADP926" s="72"/>
      <c r="ADQ926" s="72"/>
      <c r="ADR926" s="72"/>
      <c r="ADS926" s="72"/>
      <c r="ADT926" s="72"/>
      <c r="ADU926" s="72"/>
      <c r="ADV926" s="72"/>
      <c r="ADW926" s="72"/>
      <c r="ADX926" s="72"/>
      <c r="ADY926" s="72"/>
      <c r="ADZ926" s="72"/>
      <c r="AEA926" s="72"/>
      <c r="AEB926" s="72"/>
      <c r="AEC926" s="72"/>
      <c r="AED926" s="72"/>
      <c r="AEE926" s="72"/>
      <c r="AEF926" s="72"/>
      <c r="AEG926" s="72"/>
      <c r="AEH926" s="72"/>
      <c r="AEI926" s="72"/>
      <c r="AEJ926" s="72"/>
      <c r="AEK926" s="72"/>
      <c r="AEL926" s="72"/>
      <c r="AEM926" s="72"/>
      <c r="AEN926" s="72"/>
      <c r="AEO926" s="72"/>
      <c r="AEP926" s="72"/>
      <c r="AEQ926" s="72"/>
      <c r="AER926" s="72"/>
      <c r="AES926" s="72"/>
      <c r="AET926" s="72"/>
      <c r="AEU926" s="72"/>
      <c r="AEV926" s="72"/>
      <c r="AEW926" s="72"/>
      <c r="AEX926" s="72"/>
      <c r="AEY926" s="72"/>
      <c r="AEZ926" s="72"/>
      <c r="AFA926" s="72"/>
      <c r="AFB926" s="72"/>
      <c r="AFC926" s="72"/>
      <c r="AFD926" s="72"/>
      <c r="AFE926" s="72"/>
      <c r="AFF926" s="72"/>
      <c r="AFG926" s="72"/>
      <c r="AFH926" s="72"/>
      <c r="AFI926" s="72"/>
      <c r="AFJ926" s="72"/>
      <c r="AFK926" s="72"/>
      <c r="AFL926" s="72"/>
      <c r="AFM926" s="72"/>
      <c r="AFN926" s="72"/>
      <c r="AFO926" s="72"/>
      <c r="AFP926" s="72"/>
      <c r="AFQ926" s="72"/>
      <c r="AFR926" s="72"/>
      <c r="AFS926" s="72"/>
      <c r="AFT926" s="72"/>
      <c r="AFU926" s="72"/>
      <c r="AFV926" s="72"/>
      <c r="AFW926" s="72"/>
      <c r="AFX926" s="72"/>
      <c r="AFY926" s="72"/>
      <c r="AFZ926" s="72"/>
      <c r="AGA926" s="72"/>
      <c r="AGB926" s="72"/>
      <c r="AGC926" s="72"/>
      <c r="AGD926" s="72"/>
      <c r="AGE926" s="72"/>
      <c r="AGF926" s="72"/>
      <c r="AGG926" s="72"/>
      <c r="AGH926" s="72"/>
      <c r="AGI926" s="72"/>
      <c r="AGJ926" s="72"/>
      <c r="AGK926" s="72"/>
      <c r="AGL926" s="72"/>
      <c r="AGM926" s="72"/>
      <c r="AGN926" s="72"/>
      <c r="AGO926" s="72"/>
      <c r="AGP926" s="72"/>
      <c r="AGQ926" s="72"/>
      <c r="AGR926" s="72"/>
      <c r="AGS926" s="72"/>
      <c r="AGT926" s="72"/>
      <c r="AGU926" s="72"/>
      <c r="AGV926" s="72"/>
      <c r="AGW926" s="72"/>
      <c r="AGX926" s="72"/>
      <c r="AGY926" s="72"/>
      <c r="AGZ926" s="72"/>
      <c r="AHA926" s="72"/>
      <c r="AHB926" s="72"/>
      <c r="AHC926" s="72"/>
      <c r="AHD926" s="72"/>
      <c r="AHE926" s="72"/>
      <c r="AHF926" s="72"/>
      <c r="AHG926" s="72"/>
      <c r="AHH926" s="72"/>
      <c r="AHI926" s="72"/>
      <c r="AHJ926" s="72"/>
      <c r="AHK926" s="72"/>
      <c r="AHL926" s="72"/>
      <c r="AHM926" s="72"/>
      <c r="AHN926" s="72"/>
      <c r="AHO926" s="72"/>
      <c r="AHP926" s="72"/>
      <c r="AHQ926" s="72"/>
      <c r="AHR926" s="72"/>
      <c r="AHS926" s="72"/>
      <c r="AHT926" s="72"/>
      <c r="AHU926" s="72"/>
      <c r="AHV926" s="72"/>
      <c r="AHW926" s="72"/>
      <c r="AHX926" s="72"/>
      <c r="AHY926" s="72"/>
      <c r="AHZ926" s="72"/>
      <c r="AIA926" s="72"/>
      <c r="AIB926" s="72"/>
      <c r="AIC926" s="72"/>
      <c r="AID926" s="72"/>
      <c r="AIE926" s="72"/>
      <c r="AIF926" s="72"/>
      <c r="AIG926" s="72"/>
      <c r="AIH926" s="72"/>
      <c r="AII926" s="72"/>
      <c r="AIJ926" s="72"/>
      <c r="AIK926" s="72"/>
      <c r="AIL926" s="72"/>
      <c r="AIM926" s="72"/>
      <c r="AIN926" s="72"/>
      <c r="AIO926" s="72"/>
      <c r="AIP926" s="72"/>
      <c r="AIQ926" s="72"/>
      <c r="AIR926" s="72"/>
      <c r="AIS926" s="72"/>
      <c r="AIT926" s="72"/>
      <c r="AIU926" s="72"/>
      <c r="AIV926" s="72"/>
      <c r="AIW926" s="72"/>
      <c r="AIX926" s="72"/>
      <c r="AIY926" s="72"/>
      <c r="AIZ926" s="72"/>
      <c r="AJA926" s="72"/>
      <c r="AJB926" s="72"/>
      <c r="AJC926" s="72"/>
      <c r="AJD926" s="72"/>
      <c r="AJE926" s="72"/>
      <c r="AJF926" s="72"/>
      <c r="AJG926" s="72"/>
      <c r="AJH926" s="72"/>
      <c r="AJI926" s="72"/>
      <c r="AJJ926" s="72"/>
      <c r="AJK926" s="72"/>
      <c r="AJL926" s="72"/>
      <c r="AJM926" s="72"/>
      <c r="AJN926" s="72"/>
      <c r="AJO926" s="72"/>
      <c r="AJP926" s="72"/>
      <c r="AJQ926" s="72"/>
      <c r="AJR926" s="72"/>
      <c r="AJS926" s="72"/>
      <c r="AJT926" s="72"/>
      <c r="AJU926" s="72"/>
      <c r="AJV926" s="72"/>
      <c r="AJW926" s="72"/>
      <c r="AJX926" s="72"/>
      <c r="AJY926" s="72"/>
      <c r="AJZ926" s="72"/>
      <c r="AKA926" s="72"/>
      <c r="AKB926" s="72"/>
      <c r="AKC926" s="72"/>
      <c r="AKD926" s="72"/>
      <c r="AKE926" s="72"/>
      <c r="AKF926" s="72"/>
      <c r="AKG926" s="72"/>
      <c r="AKH926" s="72"/>
      <c r="AKI926" s="72"/>
      <c r="AKJ926" s="72"/>
      <c r="AKK926" s="72"/>
      <c r="AKL926" s="72"/>
      <c r="AKM926" s="72"/>
      <c r="AKN926" s="72"/>
      <c r="AKO926" s="72"/>
      <c r="AKP926" s="72"/>
      <c r="AKQ926" s="72"/>
      <c r="AKR926" s="72"/>
      <c r="AKS926" s="72"/>
      <c r="AKT926" s="72"/>
      <c r="AKU926" s="72"/>
      <c r="AKV926" s="72"/>
      <c r="AKW926" s="72"/>
      <c r="AKX926" s="72"/>
      <c r="AKY926" s="72"/>
      <c r="AKZ926" s="72"/>
      <c r="ALA926" s="72"/>
      <c r="ALB926" s="72"/>
      <c r="ALC926" s="72"/>
      <c r="ALD926" s="72"/>
      <c r="ALE926" s="72"/>
      <c r="ALF926" s="72"/>
      <c r="ALG926" s="72"/>
      <c r="ALH926" s="72"/>
      <c r="ALI926" s="72"/>
      <c r="ALJ926" s="72"/>
      <c r="ALK926" s="72"/>
      <c r="ALL926" s="72"/>
      <c r="ALM926" s="72"/>
      <c r="ALN926" s="72"/>
      <c r="ALO926" s="72"/>
      <c r="ALP926" s="72"/>
      <c r="ALQ926" s="72"/>
      <c r="ALR926" s="72"/>
      <c r="ALS926" s="72"/>
      <c r="ALT926" s="72"/>
      <c r="ALU926" s="72"/>
      <c r="ALV926" s="72"/>
      <c r="ALW926" s="72"/>
      <c r="ALX926" s="72"/>
      <c r="ALY926" s="72"/>
      <c r="ALZ926" s="72"/>
      <c r="AMA926" s="72"/>
      <c r="AMB926" s="72"/>
      <c r="AMC926" s="72"/>
      <c r="AMD926" s="72"/>
      <c r="AME926" s="72"/>
      <c r="AMF926" s="72"/>
      <c r="AMG926" s="72"/>
      <c r="AMH926" s="72"/>
      <c r="AMI926" s="72"/>
      <c r="AMJ926" s="72"/>
    </row>
    <row r="927" spans="1:1024">
      <c r="C927" s="49">
        <f t="shared" si="71"/>
        <v>1810</v>
      </c>
      <c r="D927" s="38" t="s">
        <v>379</v>
      </c>
      <c r="E927" s="51">
        <f t="shared" si="70"/>
        <v>20</v>
      </c>
      <c r="F927" s="39">
        <f t="shared" si="68"/>
        <v>64508</v>
      </c>
      <c r="G927" s="39" t="str">
        <f t="shared" si="69"/>
        <v>20171129</v>
      </c>
      <c r="H927" s="39">
        <v>294</v>
      </c>
      <c r="L927" s="39" t="s">
        <v>17</v>
      </c>
      <c r="M927" s="39">
        <v>2017</v>
      </c>
      <c r="N927" s="39">
        <v>11</v>
      </c>
      <c r="O927" s="39">
        <v>29</v>
      </c>
      <c r="P927" s="39">
        <v>17</v>
      </c>
      <c r="Q927" s="39">
        <v>55</v>
      </c>
      <c r="R927" s="39">
        <v>8</v>
      </c>
      <c r="S927" s="39">
        <v>946</v>
      </c>
      <c r="T927" s="39">
        <v>2</v>
      </c>
      <c r="U927" s="39" t="s">
        <v>1</v>
      </c>
      <c r="V927" s="39" t="s">
        <v>2</v>
      </c>
      <c r="X927" s="40" t="s">
        <v>19</v>
      </c>
    </row>
    <row r="928" spans="1:1024">
      <c r="C928" s="49">
        <f t="shared" si="71"/>
        <v>1820</v>
      </c>
      <c r="D928" s="38" t="s">
        <v>379</v>
      </c>
      <c r="E928" s="51">
        <f t="shared" si="70"/>
        <v>10</v>
      </c>
      <c r="F928" s="39">
        <f t="shared" si="68"/>
        <v>64509</v>
      </c>
      <c r="G928" s="39" t="str">
        <f t="shared" si="69"/>
        <v>20171129</v>
      </c>
      <c r="H928" s="39">
        <v>370</v>
      </c>
      <c r="L928" s="39" t="s">
        <v>17</v>
      </c>
      <c r="M928" s="39">
        <v>2017</v>
      </c>
      <c r="N928" s="39">
        <v>11</v>
      </c>
      <c r="O928" s="39">
        <v>29</v>
      </c>
      <c r="P928" s="39">
        <v>17</v>
      </c>
      <c r="Q928" s="39">
        <v>55</v>
      </c>
      <c r="R928" s="39">
        <v>9</v>
      </c>
      <c r="S928" s="39">
        <v>953</v>
      </c>
      <c r="T928" s="39">
        <v>3</v>
      </c>
      <c r="U928" s="39" t="s">
        <v>1</v>
      </c>
      <c r="V928" s="39" t="s">
        <v>2</v>
      </c>
      <c r="X928" s="40" t="s">
        <v>237</v>
      </c>
    </row>
    <row r="929" spans="1:1024">
      <c r="C929" s="49">
        <f t="shared" si="71"/>
        <v>1830</v>
      </c>
      <c r="D929" s="38" t="s">
        <v>379</v>
      </c>
      <c r="E929" s="51">
        <f t="shared" si="70"/>
        <v>10</v>
      </c>
      <c r="F929" s="39">
        <f t="shared" si="68"/>
        <v>64510</v>
      </c>
      <c r="G929" s="39" t="str">
        <f t="shared" si="69"/>
        <v>20171129</v>
      </c>
      <c r="H929" s="39">
        <v>0</v>
      </c>
      <c r="L929" s="39" t="s">
        <v>21</v>
      </c>
      <c r="M929" s="39">
        <v>2017</v>
      </c>
      <c r="N929" s="39">
        <v>11</v>
      </c>
      <c r="O929" s="39">
        <v>29</v>
      </c>
      <c r="P929" s="39">
        <v>17</v>
      </c>
      <c r="Q929" s="39">
        <v>55</v>
      </c>
      <c r="R929" s="39">
        <v>10</v>
      </c>
      <c r="S929" s="39">
        <v>100</v>
      </c>
      <c r="T929" s="39">
        <v>3</v>
      </c>
      <c r="U929" s="39" t="s">
        <v>1</v>
      </c>
      <c r="V929" s="39" t="s">
        <v>2</v>
      </c>
    </row>
    <row r="930" spans="1:1024">
      <c r="C930" s="49">
        <f t="shared" si="71"/>
        <v>1830</v>
      </c>
      <c r="D930" s="38" t="s">
        <v>379</v>
      </c>
      <c r="E930" s="51">
        <f t="shared" si="70"/>
        <v>10</v>
      </c>
      <c r="F930" s="39">
        <f t="shared" si="68"/>
        <v>64510</v>
      </c>
      <c r="G930" s="39" t="str">
        <f t="shared" si="69"/>
        <v>20171129</v>
      </c>
      <c r="H930" s="39">
        <v>0</v>
      </c>
      <c r="L930" s="39" t="s">
        <v>21</v>
      </c>
      <c r="M930" s="39">
        <v>2017</v>
      </c>
      <c r="N930" s="39">
        <v>11</v>
      </c>
      <c r="O930" s="39">
        <v>29</v>
      </c>
      <c r="P930" s="39">
        <v>17</v>
      </c>
      <c r="Q930" s="39">
        <v>55</v>
      </c>
      <c r="R930" s="39">
        <v>10</v>
      </c>
      <c r="S930" s="39">
        <v>105</v>
      </c>
      <c r="T930" s="39">
        <v>2</v>
      </c>
      <c r="U930" s="39" t="s">
        <v>1</v>
      </c>
      <c r="V930" s="39" t="s">
        <v>2</v>
      </c>
    </row>
    <row r="931" spans="1:1024">
      <c r="C931" s="49">
        <f t="shared" si="71"/>
        <v>1830</v>
      </c>
      <c r="D931" s="38" t="s">
        <v>379</v>
      </c>
      <c r="E931" s="51">
        <f t="shared" si="70"/>
        <v>10</v>
      </c>
      <c r="F931" s="39">
        <f t="shared" si="68"/>
        <v>64510</v>
      </c>
      <c r="G931" s="39" t="str">
        <f t="shared" si="69"/>
        <v>20171129</v>
      </c>
      <c r="H931" s="39">
        <v>0</v>
      </c>
      <c r="L931" s="39" t="s">
        <v>21</v>
      </c>
      <c r="M931" s="39">
        <v>2017</v>
      </c>
      <c r="N931" s="39">
        <v>11</v>
      </c>
      <c r="O931" s="39">
        <v>29</v>
      </c>
      <c r="P931" s="39">
        <v>17</v>
      </c>
      <c r="Q931" s="39">
        <v>55</v>
      </c>
      <c r="R931" s="39">
        <v>10</v>
      </c>
      <c r="S931" s="39">
        <v>143</v>
      </c>
      <c r="T931" s="39">
        <v>2</v>
      </c>
      <c r="U931" s="39" t="s">
        <v>1</v>
      </c>
      <c r="V931" s="39" t="s">
        <v>2</v>
      </c>
    </row>
    <row r="932" spans="1:1024">
      <c r="C932" s="49">
        <f t="shared" si="71"/>
        <v>1830</v>
      </c>
      <c r="D932" s="38" t="s">
        <v>379</v>
      </c>
      <c r="E932" s="51">
        <f t="shared" si="70"/>
        <v>10</v>
      </c>
      <c r="F932" s="39">
        <f t="shared" si="68"/>
        <v>64510</v>
      </c>
      <c r="G932" s="39" t="str">
        <f t="shared" si="69"/>
        <v>20171129</v>
      </c>
      <c r="H932" s="39">
        <v>0</v>
      </c>
      <c r="L932" s="39" t="s">
        <v>21</v>
      </c>
      <c r="M932" s="39">
        <v>2017</v>
      </c>
      <c r="N932" s="39">
        <v>11</v>
      </c>
      <c r="O932" s="39">
        <v>29</v>
      </c>
      <c r="P932" s="39">
        <v>17</v>
      </c>
      <c r="Q932" s="39">
        <v>55</v>
      </c>
      <c r="R932" s="39">
        <v>10</v>
      </c>
      <c r="S932" s="39">
        <v>180</v>
      </c>
      <c r="T932" s="39">
        <v>2</v>
      </c>
      <c r="U932" s="39" t="s">
        <v>1</v>
      </c>
      <c r="V932" s="39" t="s">
        <v>2</v>
      </c>
    </row>
    <row r="933" spans="1:1024">
      <c r="C933" s="49">
        <f t="shared" si="71"/>
        <v>1830</v>
      </c>
      <c r="D933" s="38" t="s">
        <v>379</v>
      </c>
      <c r="E933" s="51">
        <f t="shared" si="70"/>
        <v>20</v>
      </c>
      <c r="F933" s="39">
        <f t="shared" si="68"/>
        <v>64510</v>
      </c>
      <c r="G933" s="39" t="str">
        <f t="shared" si="69"/>
        <v>20171129</v>
      </c>
      <c r="H933" s="39">
        <v>2</v>
      </c>
      <c r="L933" s="39" t="s">
        <v>23</v>
      </c>
      <c r="M933" s="39">
        <v>2017</v>
      </c>
      <c r="N933" s="39">
        <v>11</v>
      </c>
      <c r="O933" s="39">
        <v>29</v>
      </c>
      <c r="P933" s="39">
        <v>17</v>
      </c>
      <c r="Q933" s="39">
        <v>55</v>
      </c>
      <c r="R933" s="39">
        <v>10</v>
      </c>
      <c r="S933" s="39">
        <v>280</v>
      </c>
      <c r="T933" s="39">
        <v>2</v>
      </c>
      <c r="U933" s="39" t="s">
        <v>1</v>
      </c>
      <c r="V933" s="39" t="s">
        <v>2</v>
      </c>
    </row>
    <row r="934" spans="1:1024">
      <c r="C934" s="49">
        <f t="shared" si="71"/>
        <v>1830</v>
      </c>
      <c r="D934" s="38" t="s">
        <v>379</v>
      </c>
      <c r="E934" s="51">
        <f t="shared" si="70"/>
        <v>20</v>
      </c>
      <c r="F934" s="39">
        <f t="shared" si="68"/>
        <v>64510</v>
      </c>
      <c r="G934" s="39" t="str">
        <f t="shared" si="69"/>
        <v>20171129</v>
      </c>
      <c r="H934" s="39">
        <v>0</v>
      </c>
      <c r="L934" s="39" t="s">
        <v>21</v>
      </c>
      <c r="M934" s="39">
        <v>2017</v>
      </c>
      <c r="N934" s="39">
        <v>11</v>
      </c>
      <c r="O934" s="39">
        <v>29</v>
      </c>
      <c r="P934" s="39">
        <v>17</v>
      </c>
      <c r="Q934" s="39">
        <v>55</v>
      </c>
      <c r="R934" s="39">
        <v>10</v>
      </c>
      <c r="S934" s="39">
        <v>293</v>
      </c>
      <c r="T934" s="39">
        <v>3</v>
      </c>
      <c r="U934" s="39" t="s">
        <v>1</v>
      </c>
      <c r="V934" s="39" t="s">
        <v>2</v>
      </c>
    </row>
    <row r="935" spans="1:1024">
      <c r="C935" s="49">
        <f t="shared" si="71"/>
        <v>1830</v>
      </c>
      <c r="D935" s="38" t="s">
        <v>379</v>
      </c>
      <c r="E935" s="51">
        <f t="shared" si="70"/>
        <v>30</v>
      </c>
      <c r="F935" s="39">
        <f t="shared" si="68"/>
        <v>64510</v>
      </c>
      <c r="G935" s="39" t="str">
        <f t="shared" si="69"/>
        <v>20171129</v>
      </c>
      <c r="H935" s="39">
        <v>8</v>
      </c>
      <c r="L935" s="39" t="s">
        <v>23</v>
      </c>
      <c r="M935" s="39">
        <v>2017</v>
      </c>
      <c r="N935" s="39">
        <v>11</v>
      </c>
      <c r="O935" s="39">
        <v>29</v>
      </c>
      <c r="P935" s="39">
        <v>17</v>
      </c>
      <c r="Q935" s="39">
        <v>55</v>
      </c>
      <c r="R935" s="39">
        <v>10</v>
      </c>
      <c r="S935" s="39">
        <v>333</v>
      </c>
      <c r="T935" s="39">
        <v>3</v>
      </c>
      <c r="U935" s="39" t="s">
        <v>1</v>
      </c>
      <c r="V935" s="39" t="s">
        <v>2</v>
      </c>
    </row>
    <row r="936" spans="1:1024">
      <c r="C936" s="49">
        <f t="shared" si="71"/>
        <v>1830</v>
      </c>
      <c r="D936" s="38" t="s">
        <v>379</v>
      </c>
      <c r="E936" s="51">
        <f t="shared" si="70"/>
        <v>40</v>
      </c>
      <c r="F936" s="39">
        <f t="shared" si="68"/>
        <v>64510</v>
      </c>
      <c r="G936" s="39" t="str">
        <f t="shared" si="69"/>
        <v>20171129</v>
      </c>
      <c r="H936" s="39">
        <v>6</v>
      </c>
      <c r="L936" s="39" t="s">
        <v>23</v>
      </c>
      <c r="M936" s="39">
        <v>2017</v>
      </c>
      <c r="N936" s="39">
        <v>11</v>
      </c>
      <c r="O936" s="39">
        <v>29</v>
      </c>
      <c r="P936" s="39">
        <v>17</v>
      </c>
      <c r="Q936" s="39">
        <v>55</v>
      </c>
      <c r="R936" s="39">
        <v>10</v>
      </c>
      <c r="S936" s="39">
        <v>356</v>
      </c>
      <c r="T936" s="39">
        <v>3</v>
      </c>
      <c r="U936" s="39" t="s">
        <v>1</v>
      </c>
      <c r="V936" s="39" t="s">
        <v>2</v>
      </c>
    </row>
    <row r="937" spans="1:1024">
      <c r="C937" s="49">
        <f t="shared" si="71"/>
        <v>1830</v>
      </c>
      <c r="D937" s="38" t="s">
        <v>379</v>
      </c>
      <c r="E937" s="51">
        <f t="shared" si="70"/>
        <v>50</v>
      </c>
      <c r="F937" s="39">
        <f t="shared" si="68"/>
        <v>64510</v>
      </c>
      <c r="G937" s="39" t="str">
        <f t="shared" si="69"/>
        <v>20171129</v>
      </c>
      <c r="H937" s="39">
        <v>11</v>
      </c>
      <c r="L937" s="39" t="s">
        <v>23</v>
      </c>
      <c r="M937" s="39">
        <v>2017</v>
      </c>
      <c r="N937" s="39">
        <v>11</v>
      </c>
      <c r="O937" s="39">
        <v>29</v>
      </c>
      <c r="P937" s="39">
        <v>17</v>
      </c>
      <c r="Q937" s="39">
        <v>55</v>
      </c>
      <c r="R937" s="39">
        <v>10</v>
      </c>
      <c r="S937" s="39">
        <v>372</v>
      </c>
      <c r="T937" s="39">
        <v>3</v>
      </c>
      <c r="U937" s="39" t="s">
        <v>1</v>
      </c>
      <c r="V937" s="39" t="s">
        <v>2</v>
      </c>
    </row>
    <row r="938" spans="1:1024">
      <c r="C938" s="49">
        <f t="shared" si="71"/>
        <v>1830</v>
      </c>
      <c r="D938" s="38" t="s">
        <v>379</v>
      </c>
      <c r="E938" s="51">
        <f t="shared" si="70"/>
        <v>60</v>
      </c>
      <c r="F938" s="39">
        <f t="shared" si="68"/>
        <v>64510</v>
      </c>
      <c r="G938" s="39" t="str">
        <f t="shared" si="69"/>
        <v>20171129</v>
      </c>
      <c r="H938" s="39">
        <v>0</v>
      </c>
      <c r="L938" s="39" t="s">
        <v>267</v>
      </c>
      <c r="M938" s="39">
        <v>2017</v>
      </c>
      <c r="N938" s="39">
        <v>11</v>
      </c>
      <c r="O938" s="39">
        <v>29</v>
      </c>
      <c r="P938" s="39">
        <v>17</v>
      </c>
      <c r="Q938" s="39">
        <v>55</v>
      </c>
      <c r="R938" s="39">
        <v>10</v>
      </c>
      <c r="S938" s="39">
        <v>377</v>
      </c>
      <c r="T938" s="39">
        <v>3</v>
      </c>
      <c r="U938" s="39" t="s">
        <v>1</v>
      </c>
      <c r="V938" s="39" t="s">
        <v>2</v>
      </c>
    </row>
    <row r="939" spans="1:1024">
      <c r="C939" s="49">
        <f t="shared" si="71"/>
        <v>1830</v>
      </c>
      <c r="D939" s="38" t="s">
        <v>379</v>
      </c>
      <c r="E939" s="51">
        <f t="shared" si="70"/>
        <v>70</v>
      </c>
      <c r="F939" s="39">
        <f t="shared" si="68"/>
        <v>64510</v>
      </c>
      <c r="G939" s="39" t="str">
        <f t="shared" si="69"/>
        <v>20171129</v>
      </c>
      <c r="H939" s="39">
        <v>7</v>
      </c>
      <c r="L939" s="39" t="s">
        <v>23</v>
      </c>
      <c r="M939" s="39">
        <v>2017</v>
      </c>
      <c r="N939" s="39">
        <v>11</v>
      </c>
      <c r="O939" s="39">
        <v>29</v>
      </c>
      <c r="P939" s="39">
        <v>17</v>
      </c>
      <c r="Q939" s="39">
        <v>55</v>
      </c>
      <c r="R939" s="39">
        <v>10</v>
      </c>
      <c r="S939" s="39">
        <v>395</v>
      </c>
      <c r="T939" s="39">
        <v>3</v>
      </c>
      <c r="U939" s="39" t="s">
        <v>1</v>
      </c>
      <c r="V939" s="39" t="s">
        <v>2</v>
      </c>
    </row>
    <row r="940" spans="1:1024">
      <c r="C940" s="49">
        <f t="shared" si="71"/>
        <v>1830</v>
      </c>
      <c r="D940" s="38" t="s">
        <v>379</v>
      </c>
      <c r="E940" s="51">
        <f t="shared" si="70"/>
        <v>80</v>
      </c>
      <c r="F940" s="39">
        <f t="shared" si="68"/>
        <v>64510</v>
      </c>
      <c r="G940" s="39" t="str">
        <f t="shared" si="69"/>
        <v>20171129</v>
      </c>
      <c r="H940" s="39">
        <v>7</v>
      </c>
      <c r="L940" s="39" t="s">
        <v>23</v>
      </c>
      <c r="M940" s="39">
        <v>2017</v>
      </c>
      <c r="N940" s="39">
        <v>11</v>
      </c>
      <c r="O940" s="39">
        <v>29</v>
      </c>
      <c r="P940" s="39">
        <v>17</v>
      </c>
      <c r="Q940" s="39">
        <v>55</v>
      </c>
      <c r="R940" s="39">
        <v>10</v>
      </c>
      <c r="S940" s="39">
        <v>411</v>
      </c>
      <c r="T940" s="39">
        <v>3</v>
      </c>
      <c r="U940" s="39" t="s">
        <v>1</v>
      </c>
      <c r="V940" s="39" t="s">
        <v>2</v>
      </c>
    </row>
    <row r="941" spans="1:1024">
      <c r="C941" s="49">
        <f t="shared" si="71"/>
        <v>1830</v>
      </c>
      <c r="D941" s="38" t="s">
        <v>379</v>
      </c>
      <c r="E941" s="51">
        <f t="shared" si="70"/>
        <v>90</v>
      </c>
      <c r="F941" s="39">
        <f t="shared" si="68"/>
        <v>64510</v>
      </c>
      <c r="G941" s="39" t="str">
        <f t="shared" si="69"/>
        <v>20171129</v>
      </c>
      <c r="H941" s="39">
        <v>5</v>
      </c>
      <c r="L941" s="39" t="s">
        <v>23</v>
      </c>
      <c r="M941" s="39">
        <v>2017</v>
      </c>
      <c r="N941" s="39">
        <v>11</v>
      </c>
      <c r="O941" s="39">
        <v>29</v>
      </c>
      <c r="P941" s="39">
        <v>17</v>
      </c>
      <c r="Q941" s="39">
        <v>55</v>
      </c>
      <c r="R941" s="39">
        <v>10</v>
      </c>
      <c r="S941" s="39">
        <v>426</v>
      </c>
      <c r="T941" s="39">
        <v>3</v>
      </c>
      <c r="U941" s="39" t="s">
        <v>1</v>
      </c>
      <c r="V941" s="39" t="s">
        <v>2</v>
      </c>
    </row>
    <row r="942" spans="1:1024">
      <c r="C942" s="49">
        <f t="shared" si="71"/>
        <v>1840</v>
      </c>
      <c r="D942" s="38" t="s">
        <v>380</v>
      </c>
      <c r="E942" s="51">
        <f t="shared" si="70"/>
        <v>10</v>
      </c>
      <c r="M942" s="39">
        <v>2017</v>
      </c>
      <c r="N942" s="39">
        <v>11</v>
      </c>
      <c r="O942" s="39">
        <v>29</v>
      </c>
      <c r="P942" s="39">
        <v>17</v>
      </c>
      <c r="Q942" s="39">
        <v>58</v>
      </c>
      <c r="R942" s="39">
        <v>39</v>
      </c>
    </row>
    <row r="943" spans="1:1024">
      <c r="A943" s="69"/>
      <c r="B943" s="69"/>
      <c r="C943" s="49">
        <f t="shared" si="71"/>
        <v>1850</v>
      </c>
      <c r="D943" s="70" t="s">
        <v>381</v>
      </c>
      <c r="E943" s="51">
        <f>IF(C941=C943,IF(AND(L943&lt;&gt;"M",L943&lt;&gt;"m-up"),E941+10,E941),10)</f>
        <v>10</v>
      </c>
      <c r="F943" s="71">
        <f t="shared" ref="F943:F1006" si="72">R943+(Q943*60)+(P943*3600)</f>
        <v>66918</v>
      </c>
      <c r="G943" s="71" t="str">
        <f t="shared" ref="G943:G1006" si="73">CONCATENATE(M943,N943,O943)</f>
        <v>20171129</v>
      </c>
      <c r="H943" s="71">
        <v>948</v>
      </c>
      <c r="I943" s="71"/>
      <c r="J943" s="71"/>
      <c r="K943" s="71"/>
      <c r="L943" s="71" t="s">
        <v>17</v>
      </c>
      <c r="M943" s="71">
        <v>2017</v>
      </c>
      <c r="N943" s="71">
        <v>11</v>
      </c>
      <c r="O943" s="71">
        <v>29</v>
      </c>
      <c r="P943" s="71">
        <v>18</v>
      </c>
      <c r="Q943" s="71">
        <v>35</v>
      </c>
      <c r="R943" s="71">
        <v>18</v>
      </c>
      <c r="S943" s="71">
        <v>594</v>
      </c>
      <c r="T943" s="71">
        <v>1</v>
      </c>
      <c r="U943" s="71" t="s">
        <v>1</v>
      </c>
      <c r="V943" s="71" t="s">
        <v>2</v>
      </c>
      <c r="W943" s="71"/>
      <c r="X943" s="72" t="s">
        <v>237</v>
      </c>
      <c r="WK943" s="72"/>
      <c r="WL943" s="72"/>
      <c r="WM943" s="72"/>
      <c r="WN943" s="72"/>
      <c r="WO943" s="72"/>
      <c r="WP943" s="72"/>
      <c r="WQ943" s="72"/>
      <c r="WR943" s="72"/>
      <c r="WS943" s="72"/>
      <c r="WT943" s="72"/>
      <c r="WU943" s="72"/>
      <c r="WV943" s="72"/>
      <c r="WW943" s="72"/>
      <c r="WX943" s="72"/>
      <c r="WY943" s="72"/>
      <c r="WZ943" s="72"/>
      <c r="XA943" s="72"/>
      <c r="XB943" s="72"/>
      <c r="XC943" s="72"/>
      <c r="XD943" s="72"/>
      <c r="XE943" s="72"/>
      <c r="XF943" s="72"/>
      <c r="XG943" s="72"/>
      <c r="XH943" s="72"/>
      <c r="XI943" s="72"/>
      <c r="XJ943" s="72"/>
      <c r="XK943" s="72"/>
      <c r="XL943" s="72"/>
      <c r="XM943" s="72"/>
      <c r="XN943" s="72"/>
      <c r="XO943" s="72"/>
      <c r="XP943" s="72"/>
      <c r="XQ943" s="72"/>
      <c r="XR943" s="72"/>
      <c r="XS943" s="72"/>
      <c r="XT943" s="72"/>
      <c r="XU943" s="72"/>
      <c r="XV943" s="72"/>
      <c r="XW943" s="72"/>
      <c r="XX943" s="72"/>
      <c r="XY943" s="72"/>
      <c r="XZ943" s="72"/>
      <c r="YA943" s="72"/>
      <c r="YB943" s="72"/>
      <c r="YC943" s="72"/>
      <c r="YD943" s="72"/>
      <c r="YE943" s="72"/>
      <c r="YF943" s="72"/>
      <c r="YG943" s="72"/>
      <c r="YH943" s="72"/>
      <c r="YI943" s="72"/>
      <c r="YJ943" s="72"/>
      <c r="YK943" s="72"/>
      <c r="YL943" s="72"/>
      <c r="YM943" s="72"/>
      <c r="YN943" s="72"/>
      <c r="YO943" s="72"/>
      <c r="YP943" s="72"/>
      <c r="YQ943" s="72"/>
      <c r="YR943" s="72"/>
      <c r="YS943" s="72"/>
      <c r="YT943" s="72"/>
      <c r="YU943" s="72"/>
      <c r="YV943" s="72"/>
      <c r="YW943" s="72"/>
      <c r="YX943" s="72"/>
      <c r="YY943" s="72"/>
      <c r="YZ943" s="72"/>
      <c r="ZA943" s="72"/>
      <c r="ZB943" s="72"/>
      <c r="ZC943" s="72"/>
      <c r="ZD943" s="72"/>
      <c r="ZE943" s="72"/>
      <c r="ZF943" s="72"/>
      <c r="ZG943" s="72"/>
      <c r="ZH943" s="72"/>
      <c r="ZI943" s="72"/>
      <c r="ZJ943" s="72"/>
      <c r="ZK943" s="72"/>
      <c r="ZL943" s="72"/>
      <c r="ZM943" s="72"/>
      <c r="ZN943" s="72"/>
      <c r="ZO943" s="72"/>
      <c r="ZP943" s="72"/>
      <c r="ZQ943" s="72"/>
      <c r="ZR943" s="72"/>
      <c r="ZS943" s="72"/>
      <c r="ZT943" s="72"/>
      <c r="ZU943" s="72"/>
      <c r="ZV943" s="72"/>
      <c r="ZW943" s="72"/>
      <c r="ZX943" s="72"/>
      <c r="ZY943" s="72"/>
      <c r="ZZ943" s="72"/>
      <c r="AAA943" s="72"/>
      <c r="AAB943" s="72"/>
      <c r="AAC943" s="72"/>
      <c r="AAD943" s="72"/>
      <c r="AAE943" s="72"/>
      <c r="AAF943" s="72"/>
      <c r="AAG943" s="72"/>
      <c r="AAH943" s="72"/>
      <c r="AAI943" s="72"/>
      <c r="AAJ943" s="72"/>
      <c r="AAK943" s="72"/>
      <c r="AAL943" s="72"/>
      <c r="AAM943" s="72"/>
      <c r="AAN943" s="72"/>
      <c r="AAO943" s="72"/>
      <c r="AAP943" s="72"/>
      <c r="AAQ943" s="72"/>
      <c r="AAR943" s="72"/>
      <c r="AAS943" s="72"/>
      <c r="AAT943" s="72"/>
      <c r="AAU943" s="72"/>
      <c r="AAV943" s="72"/>
      <c r="AAW943" s="72"/>
      <c r="AAX943" s="72"/>
      <c r="AAY943" s="72"/>
      <c r="AAZ943" s="72"/>
      <c r="ABA943" s="72"/>
      <c r="ABB943" s="72"/>
      <c r="ABC943" s="72"/>
      <c r="ABD943" s="72"/>
      <c r="ABE943" s="72"/>
      <c r="ABF943" s="72"/>
      <c r="ABG943" s="72"/>
      <c r="ABH943" s="72"/>
      <c r="ABI943" s="72"/>
      <c r="ABJ943" s="72"/>
      <c r="ABK943" s="72"/>
      <c r="ABL943" s="72"/>
      <c r="ABM943" s="72"/>
      <c r="ABN943" s="72"/>
      <c r="ABO943" s="72"/>
      <c r="ABP943" s="72"/>
      <c r="ABQ943" s="72"/>
      <c r="ABR943" s="72"/>
      <c r="ABS943" s="72"/>
      <c r="ABT943" s="72"/>
      <c r="ABU943" s="72"/>
      <c r="ABV943" s="72"/>
      <c r="ABW943" s="72"/>
      <c r="ABX943" s="72"/>
      <c r="ABY943" s="72"/>
      <c r="ABZ943" s="72"/>
      <c r="ACA943" s="72"/>
      <c r="ACB943" s="72"/>
      <c r="ACC943" s="72"/>
      <c r="ACD943" s="72"/>
      <c r="ACE943" s="72"/>
      <c r="ACF943" s="72"/>
      <c r="ACG943" s="72"/>
      <c r="ACH943" s="72"/>
      <c r="ACI943" s="72"/>
      <c r="ACJ943" s="72"/>
      <c r="ACK943" s="72"/>
      <c r="ACL943" s="72"/>
      <c r="ACM943" s="72"/>
      <c r="ACN943" s="72"/>
      <c r="ACO943" s="72"/>
      <c r="ACP943" s="72"/>
      <c r="ACQ943" s="72"/>
      <c r="ACR943" s="72"/>
      <c r="ACS943" s="72"/>
      <c r="ACT943" s="72"/>
      <c r="ACU943" s="72"/>
      <c r="ACV943" s="72"/>
      <c r="ACW943" s="72"/>
      <c r="ACX943" s="72"/>
      <c r="ACY943" s="72"/>
      <c r="ACZ943" s="72"/>
      <c r="ADA943" s="72"/>
      <c r="ADB943" s="72"/>
      <c r="ADC943" s="72"/>
      <c r="ADD943" s="72"/>
      <c r="ADE943" s="72"/>
      <c r="ADF943" s="72"/>
      <c r="ADG943" s="72"/>
      <c r="ADH943" s="72"/>
      <c r="ADI943" s="72"/>
      <c r="ADJ943" s="72"/>
      <c r="ADK943" s="72"/>
      <c r="ADL943" s="72"/>
      <c r="ADM943" s="72"/>
      <c r="ADN943" s="72"/>
      <c r="ADO943" s="72"/>
      <c r="ADP943" s="72"/>
      <c r="ADQ943" s="72"/>
      <c r="ADR943" s="72"/>
      <c r="ADS943" s="72"/>
      <c r="ADT943" s="72"/>
      <c r="ADU943" s="72"/>
      <c r="ADV943" s="72"/>
      <c r="ADW943" s="72"/>
      <c r="ADX943" s="72"/>
      <c r="ADY943" s="72"/>
      <c r="ADZ943" s="72"/>
      <c r="AEA943" s="72"/>
      <c r="AEB943" s="72"/>
      <c r="AEC943" s="72"/>
      <c r="AED943" s="72"/>
      <c r="AEE943" s="72"/>
      <c r="AEF943" s="72"/>
      <c r="AEG943" s="72"/>
      <c r="AEH943" s="72"/>
      <c r="AEI943" s="72"/>
      <c r="AEJ943" s="72"/>
      <c r="AEK943" s="72"/>
      <c r="AEL943" s="72"/>
      <c r="AEM943" s="72"/>
      <c r="AEN943" s="72"/>
      <c r="AEO943" s="72"/>
      <c r="AEP943" s="72"/>
      <c r="AEQ943" s="72"/>
      <c r="AER943" s="72"/>
      <c r="AES943" s="72"/>
      <c r="AET943" s="72"/>
      <c r="AEU943" s="72"/>
      <c r="AEV943" s="72"/>
      <c r="AEW943" s="72"/>
      <c r="AEX943" s="72"/>
      <c r="AEY943" s="72"/>
      <c r="AEZ943" s="72"/>
      <c r="AFA943" s="72"/>
      <c r="AFB943" s="72"/>
      <c r="AFC943" s="72"/>
      <c r="AFD943" s="72"/>
      <c r="AFE943" s="72"/>
      <c r="AFF943" s="72"/>
      <c r="AFG943" s="72"/>
      <c r="AFH943" s="72"/>
      <c r="AFI943" s="72"/>
      <c r="AFJ943" s="72"/>
      <c r="AFK943" s="72"/>
      <c r="AFL943" s="72"/>
      <c r="AFM943" s="72"/>
      <c r="AFN943" s="72"/>
      <c r="AFO943" s="72"/>
      <c r="AFP943" s="72"/>
      <c r="AFQ943" s="72"/>
      <c r="AFR943" s="72"/>
      <c r="AFS943" s="72"/>
      <c r="AFT943" s="72"/>
      <c r="AFU943" s="72"/>
      <c r="AFV943" s="72"/>
      <c r="AFW943" s="72"/>
      <c r="AFX943" s="72"/>
      <c r="AFY943" s="72"/>
      <c r="AFZ943" s="72"/>
      <c r="AGA943" s="72"/>
      <c r="AGB943" s="72"/>
      <c r="AGC943" s="72"/>
      <c r="AGD943" s="72"/>
      <c r="AGE943" s="72"/>
      <c r="AGF943" s="72"/>
      <c r="AGG943" s="72"/>
      <c r="AGH943" s="72"/>
      <c r="AGI943" s="72"/>
      <c r="AGJ943" s="72"/>
      <c r="AGK943" s="72"/>
      <c r="AGL943" s="72"/>
      <c r="AGM943" s="72"/>
      <c r="AGN943" s="72"/>
      <c r="AGO943" s="72"/>
      <c r="AGP943" s="72"/>
      <c r="AGQ943" s="72"/>
      <c r="AGR943" s="72"/>
      <c r="AGS943" s="72"/>
      <c r="AGT943" s="72"/>
      <c r="AGU943" s="72"/>
      <c r="AGV943" s="72"/>
      <c r="AGW943" s="72"/>
      <c r="AGX943" s="72"/>
      <c r="AGY943" s="72"/>
      <c r="AGZ943" s="72"/>
      <c r="AHA943" s="72"/>
      <c r="AHB943" s="72"/>
      <c r="AHC943" s="72"/>
      <c r="AHD943" s="72"/>
      <c r="AHE943" s="72"/>
      <c r="AHF943" s="72"/>
      <c r="AHG943" s="72"/>
      <c r="AHH943" s="72"/>
      <c r="AHI943" s="72"/>
      <c r="AHJ943" s="72"/>
      <c r="AHK943" s="72"/>
      <c r="AHL943" s="72"/>
      <c r="AHM943" s="72"/>
      <c r="AHN943" s="72"/>
      <c r="AHO943" s="72"/>
      <c r="AHP943" s="72"/>
      <c r="AHQ943" s="72"/>
      <c r="AHR943" s="72"/>
      <c r="AHS943" s="72"/>
      <c r="AHT943" s="72"/>
      <c r="AHU943" s="72"/>
      <c r="AHV943" s="72"/>
      <c r="AHW943" s="72"/>
      <c r="AHX943" s="72"/>
      <c r="AHY943" s="72"/>
      <c r="AHZ943" s="72"/>
      <c r="AIA943" s="72"/>
      <c r="AIB943" s="72"/>
      <c r="AIC943" s="72"/>
      <c r="AID943" s="72"/>
      <c r="AIE943" s="72"/>
      <c r="AIF943" s="72"/>
      <c r="AIG943" s="72"/>
      <c r="AIH943" s="72"/>
      <c r="AII943" s="72"/>
      <c r="AIJ943" s="72"/>
      <c r="AIK943" s="72"/>
      <c r="AIL943" s="72"/>
      <c r="AIM943" s="72"/>
      <c r="AIN943" s="72"/>
      <c r="AIO943" s="72"/>
      <c r="AIP943" s="72"/>
      <c r="AIQ943" s="72"/>
      <c r="AIR943" s="72"/>
      <c r="AIS943" s="72"/>
      <c r="AIT943" s="72"/>
      <c r="AIU943" s="72"/>
      <c r="AIV943" s="72"/>
      <c r="AIW943" s="72"/>
      <c r="AIX943" s="72"/>
      <c r="AIY943" s="72"/>
      <c r="AIZ943" s="72"/>
      <c r="AJA943" s="72"/>
      <c r="AJB943" s="72"/>
      <c r="AJC943" s="72"/>
      <c r="AJD943" s="72"/>
      <c r="AJE943" s="72"/>
      <c r="AJF943" s="72"/>
      <c r="AJG943" s="72"/>
      <c r="AJH943" s="72"/>
      <c r="AJI943" s="72"/>
      <c r="AJJ943" s="72"/>
      <c r="AJK943" s="72"/>
      <c r="AJL943" s="72"/>
      <c r="AJM943" s="72"/>
      <c r="AJN943" s="72"/>
      <c r="AJO943" s="72"/>
      <c r="AJP943" s="72"/>
      <c r="AJQ943" s="72"/>
      <c r="AJR943" s="72"/>
      <c r="AJS943" s="72"/>
      <c r="AJT943" s="72"/>
      <c r="AJU943" s="72"/>
      <c r="AJV943" s="72"/>
      <c r="AJW943" s="72"/>
      <c r="AJX943" s="72"/>
      <c r="AJY943" s="72"/>
      <c r="AJZ943" s="72"/>
      <c r="AKA943" s="72"/>
      <c r="AKB943" s="72"/>
      <c r="AKC943" s="72"/>
      <c r="AKD943" s="72"/>
      <c r="AKE943" s="72"/>
      <c r="AKF943" s="72"/>
      <c r="AKG943" s="72"/>
      <c r="AKH943" s="72"/>
      <c r="AKI943" s="72"/>
      <c r="AKJ943" s="72"/>
      <c r="AKK943" s="72"/>
      <c r="AKL943" s="72"/>
      <c r="AKM943" s="72"/>
      <c r="AKN943" s="72"/>
      <c r="AKO943" s="72"/>
      <c r="AKP943" s="72"/>
      <c r="AKQ943" s="72"/>
      <c r="AKR943" s="72"/>
      <c r="AKS943" s="72"/>
      <c r="AKT943" s="72"/>
      <c r="AKU943" s="72"/>
      <c r="AKV943" s="72"/>
      <c r="AKW943" s="72"/>
      <c r="AKX943" s="72"/>
      <c r="AKY943" s="72"/>
      <c r="AKZ943" s="72"/>
      <c r="ALA943" s="72"/>
      <c r="ALB943" s="72"/>
      <c r="ALC943" s="72"/>
      <c r="ALD943" s="72"/>
      <c r="ALE943" s="72"/>
      <c r="ALF943" s="72"/>
      <c r="ALG943" s="72"/>
      <c r="ALH943" s="72"/>
      <c r="ALI943" s="72"/>
      <c r="ALJ943" s="72"/>
      <c r="ALK943" s="72"/>
      <c r="ALL943" s="72"/>
      <c r="ALM943" s="72"/>
      <c r="ALN943" s="72"/>
      <c r="ALO943" s="72"/>
      <c r="ALP943" s="72"/>
      <c r="ALQ943" s="72"/>
      <c r="ALR943" s="72"/>
      <c r="ALS943" s="72"/>
      <c r="ALT943" s="72"/>
      <c r="ALU943" s="72"/>
      <c r="ALV943" s="72"/>
      <c r="ALW943" s="72"/>
      <c r="ALX943" s="72"/>
      <c r="ALY943" s="72"/>
      <c r="ALZ943" s="72"/>
      <c r="AMA943" s="72"/>
      <c r="AMB943" s="72"/>
      <c r="AMC943" s="72"/>
      <c r="AMD943" s="72"/>
      <c r="AME943" s="72"/>
      <c r="AMF943" s="72"/>
      <c r="AMG943" s="72"/>
      <c r="AMH943" s="72"/>
      <c r="AMI943" s="72"/>
      <c r="AMJ943" s="72"/>
    </row>
    <row r="944" spans="1:1024">
      <c r="C944" s="49">
        <f t="shared" si="71"/>
        <v>1850</v>
      </c>
      <c r="D944" s="38" t="s">
        <v>381</v>
      </c>
      <c r="E944" s="51">
        <f t="shared" ref="E944:E1007" si="74">IF(C943=C944,IF(AND(L944&lt;&gt;"M",L944&lt;&gt;"m-up"),E943+10,E943),10)</f>
        <v>10</v>
      </c>
      <c r="F944" s="39">
        <f t="shared" si="72"/>
        <v>66918</v>
      </c>
      <c r="G944" s="39" t="str">
        <f t="shared" si="73"/>
        <v>20171129</v>
      </c>
      <c r="H944" s="39">
        <v>0</v>
      </c>
      <c r="L944" s="39" t="s">
        <v>21</v>
      </c>
      <c r="M944" s="39">
        <v>2017</v>
      </c>
      <c r="N944" s="39">
        <v>11</v>
      </c>
      <c r="O944" s="39">
        <v>29</v>
      </c>
      <c r="P944" s="39">
        <v>18</v>
      </c>
      <c r="Q944" s="39">
        <v>35</v>
      </c>
      <c r="R944" s="39">
        <v>18</v>
      </c>
      <c r="S944" s="39">
        <v>653</v>
      </c>
      <c r="T944" s="39">
        <v>1</v>
      </c>
      <c r="U944" s="39" t="s">
        <v>1</v>
      </c>
      <c r="V944" s="39" t="s">
        <v>2</v>
      </c>
    </row>
    <row r="945" spans="3:23">
      <c r="C945" s="49">
        <f t="shared" si="71"/>
        <v>1850</v>
      </c>
      <c r="D945" s="38" t="s">
        <v>381</v>
      </c>
      <c r="E945" s="51">
        <f t="shared" si="74"/>
        <v>10</v>
      </c>
      <c r="F945" s="39">
        <f t="shared" si="72"/>
        <v>66918</v>
      </c>
      <c r="G945" s="39" t="str">
        <f t="shared" si="73"/>
        <v>20171129</v>
      </c>
      <c r="H945" s="39">
        <v>0</v>
      </c>
      <c r="L945" s="39" t="s">
        <v>21</v>
      </c>
      <c r="M945" s="39">
        <v>2017</v>
      </c>
      <c r="N945" s="39">
        <v>11</v>
      </c>
      <c r="O945" s="39">
        <v>29</v>
      </c>
      <c r="P945" s="39">
        <v>18</v>
      </c>
      <c r="Q945" s="39">
        <v>35</v>
      </c>
      <c r="R945" s="39">
        <v>18</v>
      </c>
      <c r="S945" s="39">
        <v>677</v>
      </c>
      <c r="T945" s="39">
        <v>1</v>
      </c>
      <c r="U945" s="39" t="s">
        <v>1</v>
      </c>
      <c r="V945" s="39" t="s">
        <v>2</v>
      </c>
    </row>
    <row r="946" spans="3:23">
      <c r="C946" s="49">
        <f t="shared" si="71"/>
        <v>1850</v>
      </c>
      <c r="D946" s="38" t="s">
        <v>381</v>
      </c>
      <c r="E946" s="51">
        <f t="shared" si="74"/>
        <v>10</v>
      </c>
      <c r="F946" s="39">
        <f t="shared" si="72"/>
        <v>66918</v>
      </c>
      <c r="G946" s="39" t="str">
        <f t="shared" si="73"/>
        <v>20171129</v>
      </c>
      <c r="H946" s="39">
        <v>0</v>
      </c>
      <c r="L946" s="39" t="s">
        <v>21</v>
      </c>
      <c r="M946" s="39">
        <v>2017</v>
      </c>
      <c r="N946" s="39">
        <v>11</v>
      </c>
      <c r="O946" s="39">
        <v>29</v>
      </c>
      <c r="P946" s="39">
        <v>18</v>
      </c>
      <c r="Q946" s="39">
        <v>35</v>
      </c>
      <c r="R946" s="39">
        <v>18</v>
      </c>
      <c r="S946" s="39">
        <v>689</v>
      </c>
      <c r="T946" s="39">
        <v>1</v>
      </c>
      <c r="U946" s="39" t="s">
        <v>1</v>
      </c>
      <c r="V946" s="39" t="s">
        <v>2</v>
      </c>
    </row>
    <row r="947" spans="3:23">
      <c r="C947" s="49">
        <f t="shared" si="71"/>
        <v>1850</v>
      </c>
      <c r="D947" s="38" t="s">
        <v>381</v>
      </c>
      <c r="E947" s="51">
        <f t="shared" si="74"/>
        <v>10</v>
      </c>
      <c r="F947" s="39">
        <f t="shared" si="72"/>
        <v>66918</v>
      </c>
      <c r="G947" s="39" t="str">
        <f t="shared" si="73"/>
        <v>20171129</v>
      </c>
      <c r="H947" s="39">
        <v>0</v>
      </c>
      <c r="L947" s="39" t="s">
        <v>21</v>
      </c>
      <c r="M947" s="39">
        <v>2017</v>
      </c>
      <c r="N947" s="39">
        <v>11</v>
      </c>
      <c r="O947" s="39">
        <v>29</v>
      </c>
      <c r="P947" s="39">
        <v>18</v>
      </c>
      <c r="Q947" s="39">
        <v>35</v>
      </c>
      <c r="R947" s="39">
        <v>18</v>
      </c>
      <c r="S947" s="39">
        <v>706</v>
      </c>
      <c r="T947" s="39">
        <v>1</v>
      </c>
      <c r="U947" s="39" t="s">
        <v>1</v>
      </c>
      <c r="V947" s="39" t="s">
        <v>2</v>
      </c>
    </row>
    <row r="948" spans="3:23">
      <c r="C948" s="49">
        <f t="shared" si="71"/>
        <v>1850</v>
      </c>
      <c r="D948" s="38" t="s">
        <v>381</v>
      </c>
      <c r="E948" s="51">
        <f t="shared" si="74"/>
        <v>10</v>
      </c>
      <c r="F948" s="39">
        <f t="shared" si="72"/>
        <v>66918</v>
      </c>
      <c r="G948" s="39" t="str">
        <f t="shared" si="73"/>
        <v>20171129</v>
      </c>
      <c r="H948" s="39">
        <v>0</v>
      </c>
      <c r="L948" s="39" t="s">
        <v>21</v>
      </c>
      <c r="M948" s="39">
        <v>2017</v>
      </c>
      <c r="N948" s="39">
        <v>11</v>
      </c>
      <c r="O948" s="39">
        <v>29</v>
      </c>
      <c r="P948" s="39">
        <v>18</v>
      </c>
      <c r="Q948" s="39">
        <v>35</v>
      </c>
      <c r="R948" s="39">
        <v>18</v>
      </c>
      <c r="S948" s="39">
        <v>716</v>
      </c>
      <c r="T948" s="39">
        <v>1</v>
      </c>
      <c r="U948" s="39" t="s">
        <v>1</v>
      </c>
      <c r="V948" s="39" t="s">
        <v>2</v>
      </c>
    </row>
    <row r="949" spans="3:23">
      <c r="C949" s="49">
        <f t="shared" si="71"/>
        <v>1850</v>
      </c>
      <c r="D949" s="38" t="s">
        <v>381</v>
      </c>
      <c r="E949" s="51">
        <f t="shared" si="74"/>
        <v>10</v>
      </c>
      <c r="F949" s="39">
        <f t="shared" si="72"/>
        <v>66918</v>
      </c>
      <c r="G949" s="39" t="str">
        <f t="shared" si="73"/>
        <v>20171129</v>
      </c>
      <c r="H949" s="39">
        <v>0</v>
      </c>
      <c r="L949" s="39" t="s">
        <v>21</v>
      </c>
      <c r="M949" s="39">
        <v>2017</v>
      </c>
      <c r="N949" s="39">
        <v>11</v>
      </c>
      <c r="O949" s="39">
        <v>29</v>
      </c>
      <c r="P949" s="39">
        <v>18</v>
      </c>
      <c r="Q949" s="39">
        <v>35</v>
      </c>
      <c r="R949" s="39">
        <v>18</v>
      </c>
      <c r="S949" s="39">
        <v>732</v>
      </c>
      <c r="T949" s="39">
        <v>1</v>
      </c>
      <c r="U949" s="39" t="s">
        <v>1</v>
      </c>
      <c r="V949" s="39" t="s">
        <v>2</v>
      </c>
    </row>
    <row r="950" spans="3:23">
      <c r="C950" s="49">
        <f t="shared" si="71"/>
        <v>1850</v>
      </c>
      <c r="D950" s="38" t="s">
        <v>381</v>
      </c>
      <c r="E950" s="51">
        <f t="shared" si="74"/>
        <v>10</v>
      </c>
      <c r="F950" s="39">
        <f t="shared" si="72"/>
        <v>66918</v>
      </c>
      <c r="G950" s="39" t="str">
        <f t="shared" si="73"/>
        <v>20171129</v>
      </c>
      <c r="H950" s="39">
        <v>0</v>
      </c>
      <c r="L950" s="39" t="s">
        <v>21</v>
      </c>
      <c r="M950" s="39">
        <v>2017</v>
      </c>
      <c r="N950" s="39">
        <v>11</v>
      </c>
      <c r="O950" s="39">
        <v>29</v>
      </c>
      <c r="P950" s="39">
        <v>18</v>
      </c>
      <c r="Q950" s="39">
        <v>35</v>
      </c>
      <c r="R950" s="39">
        <v>18</v>
      </c>
      <c r="S950" s="39">
        <v>744</v>
      </c>
      <c r="T950" s="39">
        <v>1</v>
      </c>
      <c r="U950" s="39" t="s">
        <v>1</v>
      </c>
      <c r="V950" s="39" t="s">
        <v>2</v>
      </c>
    </row>
    <row r="951" spans="3:23">
      <c r="C951" s="49">
        <f t="shared" si="71"/>
        <v>1850</v>
      </c>
      <c r="D951" s="38" t="s">
        <v>381</v>
      </c>
      <c r="E951" s="51">
        <f t="shared" si="74"/>
        <v>10</v>
      </c>
      <c r="F951" s="39">
        <f t="shared" si="72"/>
        <v>66918</v>
      </c>
      <c r="G951" s="39" t="str">
        <f t="shared" si="73"/>
        <v>20171129</v>
      </c>
      <c r="H951" s="39">
        <v>0</v>
      </c>
      <c r="L951" s="39" t="s">
        <v>21</v>
      </c>
      <c r="M951" s="39">
        <v>2017</v>
      </c>
      <c r="N951" s="39">
        <v>11</v>
      </c>
      <c r="O951" s="39">
        <v>29</v>
      </c>
      <c r="P951" s="39">
        <v>18</v>
      </c>
      <c r="Q951" s="39">
        <v>35</v>
      </c>
      <c r="R951" s="39">
        <v>18</v>
      </c>
      <c r="S951" s="39">
        <v>753</v>
      </c>
      <c r="T951" s="39">
        <v>1</v>
      </c>
      <c r="U951" s="39" t="s">
        <v>1</v>
      </c>
      <c r="V951" s="39" t="s">
        <v>2</v>
      </c>
    </row>
    <row r="952" spans="3:23">
      <c r="C952" s="49">
        <f t="shared" si="71"/>
        <v>1850</v>
      </c>
      <c r="D952" s="38" t="s">
        <v>381</v>
      </c>
      <c r="E952" s="51">
        <f t="shared" si="74"/>
        <v>10</v>
      </c>
      <c r="F952" s="39">
        <f t="shared" si="72"/>
        <v>66918</v>
      </c>
      <c r="G952" s="39" t="str">
        <f t="shared" si="73"/>
        <v>20171129</v>
      </c>
      <c r="H952" s="39">
        <v>0</v>
      </c>
      <c r="L952" s="39" t="s">
        <v>21</v>
      </c>
      <c r="M952" s="39">
        <v>2017</v>
      </c>
      <c r="N952" s="39">
        <v>11</v>
      </c>
      <c r="O952" s="39">
        <v>29</v>
      </c>
      <c r="P952" s="39">
        <v>18</v>
      </c>
      <c r="Q952" s="39">
        <v>35</v>
      </c>
      <c r="R952" s="39">
        <v>18</v>
      </c>
      <c r="S952" s="39">
        <v>778</v>
      </c>
      <c r="T952" s="39">
        <v>1</v>
      </c>
      <c r="U952" s="39" t="s">
        <v>1</v>
      </c>
      <c r="V952" s="39" t="s">
        <v>2</v>
      </c>
    </row>
    <row r="953" spans="3:23">
      <c r="C953" s="49">
        <f t="shared" si="71"/>
        <v>1850</v>
      </c>
      <c r="D953" s="38" t="s">
        <v>381</v>
      </c>
      <c r="E953" s="51">
        <f t="shared" si="74"/>
        <v>10</v>
      </c>
      <c r="F953" s="39">
        <f t="shared" si="72"/>
        <v>66918</v>
      </c>
      <c r="G953" s="39" t="str">
        <f t="shared" si="73"/>
        <v>20171129</v>
      </c>
      <c r="H953" s="39">
        <v>0</v>
      </c>
      <c r="L953" s="39" t="s">
        <v>21</v>
      </c>
      <c r="M953" s="39">
        <v>2017</v>
      </c>
      <c r="N953" s="39">
        <v>11</v>
      </c>
      <c r="O953" s="39">
        <v>29</v>
      </c>
      <c r="P953" s="39">
        <v>18</v>
      </c>
      <c r="Q953" s="39">
        <v>35</v>
      </c>
      <c r="R953" s="39">
        <v>18</v>
      </c>
      <c r="S953" s="39">
        <v>797</v>
      </c>
      <c r="T953" s="39">
        <v>1</v>
      </c>
      <c r="U953" s="39" t="s">
        <v>1</v>
      </c>
      <c r="V953" s="39" t="s">
        <v>2</v>
      </c>
    </row>
    <row r="954" spans="3:23">
      <c r="C954" s="49">
        <f t="shared" si="71"/>
        <v>1850</v>
      </c>
      <c r="D954" s="38" t="s">
        <v>381</v>
      </c>
      <c r="E954" s="51">
        <f t="shared" si="74"/>
        <v>10</v>
      </c>
      <c r="F954" s="39">
        <f t="shared" si="72"/>
        <v>66918</v>
      </c>
      <c r="G954" s="39" t="str">
        <f t="shared" si="73"/>
        <v>20171129</v>
      </c>
      <c r="H954" s="39">
        <v>0</v>
      </c>
      <c r="L954" s="39" t="s">
        <v>21</v>
      </c>
      <c r="M954" s="39">
        <v>2017</v>
      </c>
      <c r="N954" s="39">
        <v>11</v>
      </c>
      <c r="O954" s="39">
        <v>29</v>
      </c>
      <c r="P954" s="39">
        <v>18</v>
      </c>
      <c r="Q954" s="39">
        <v>35</v>
      </c>
      <c r="R954" s="39">
        <v>18</v>
      </c>
      <c r="S954" s="39">
        <v>810</v>
      </c>
      <c r="T954" s="39">
        <v>1</v>
      </c>
      <c r="U954" s="39" t="s">
        <v>1</v>
      </c>
      <c r="V954" s="39" t="s">
        <v>2</v>
      </c>
    </row>
    <row r="955" spans="3:23">
      <c r="C955" s="49">
        <f t="shared" si="71"/>
        <v>1850</v>
      </c>
      <c r="D955" s="38" t="s">
        <v>381</v>
      </c>
      <c r="E955" s="51">
        <f t="shared" si="74"/>
        <v>10</v>
      </c>
      <c r="F955" s="96">
        <f t="shared" si="72"/>
        <v>66918</v>
      </c>
      <c r="G955" s="96" t="str">
        <f t="shared" si="73"/>
        <v>20171129</v>
      </c>
      <c r="H955" s="96">
        <v>0</v>
      </c>
      <c r="I955" s="96"/>
      <c r="J955" s="96"/>
      <c r="K955" s="96"/>
      <c r="L955" s="96" t="s">
        <v>21</v>
      </c>
      <c r="M955" s="96">
        <v>2017</v>
      </c>
      <c r="N955" s="96">
        <v>11</v>
      </c>
      <c r="O955" s="96">
        <v>29</v>
      </c>
      <c r="P955" s="96">
        <v>18</v>
      </c>
      <c r="Q955" s="96">
        <v>35</v>
      </c>
      <c r="R955" s="96">
        <v>18</v>
      </c>
      <c r="S955" s="96">
        <v>834</v>
      </c>
      <c r="T955" s="96">
        <v>1</v>
      </c>
      <c r="U955" s="96" t="s">
        <v>1</v>
      </c>
      <c r="V955" s="96" t="s">
        <v>2</v>
      </c>
      <c r="W955" s="96"/>
    </row>
    <row r="956" spans="3:23">
      <c r="C956" s="49">
        <f t="shared" si="71"/>
        <v>1850</v>
      </c>
      <c r="D956" s="38" t="s">
        <v>381</v>
      </c>
      <c r="E956" s="51">
        <f t="shared" si="74"/>
        <v>10</v>
      </c>
      <c r="F956" s="39">
        <f t="shared" si="72"/>
        <v>66918</v>
      </c>
      <c r="G956" s="39" t="str">
        <f t="shared" si="73"/>
        <v>20171129</v>
      </c>
      <c r="H956" s="39">
        <v>0</v>
      </c>
      <c r="L956" s="39" t="s">
        <v>21</v>
      </c>
      <c r="M956" s="39">
        <v>2017</v>
      </c>
      <c r="N956" s="39">
        <v>11</v>
      </c>
      <c r="O956" s="39">
        <v>29</v>
      </c>
      <c r="P956" s="39">
        <v>18</v>
      </c>
      <c r="Q956" s="39">
        <v>35</v>
      </c>
      <c r="R956" s="39">
        <v>18</v>
      </c>
      <c r="S956" s="39">
        <v>844</v>
      </c>
      <c r="T956" s="39">
        <v>1</v>
      </c>
      <c r="U956" s="39" t="s">
        <v>1</v>
      </c>
      <c r="V956" s="39" t="s">
        <v>2</v>
      </c>
    </row>
    <row r="957" spans="3:23">
      <c r="C957" s="49">
        <f t="shared" si="71"/>
        <v>1850</v>
      </c>
      <c r="D957" s="38" t="s">
        <v>381</v>
      </c>
      <c r="E957" s="51">
        <f t="shared" si="74"/>
        <v>10</v>
      </c>
      <c r="F957" s="39">
        <f t="shared" si="72"/>
        <v>66918</v>
      </c>
      <c r="G957" s="39" t="str">
        <f t="shared" si="73"/>
        <v>20171129</v>
      </c>
      <c r="H957" s="39">
        <v>0</v>
      </c>
      <c r="L957" s="39" t="s">
        <v>21</v>
      </c>
      <c r="M957" s="39">
        <v>2017</v>
      </c>
      <c r="N957" s="39">
        <v>11</v>
      </c>
      <c r="O957" s="39">
        <v>29</v>
      </c>
      <c r="P957" s="39">
        <v>18</v>
      </c>
      <c r="Q957" s="39">
        <v>35</v>
      </c>
      <c r="R957" s="39">
        <v>18</v>
      </c>
      <c r="S957" s="39">
        <v>852</v>
      </c>
      <c r="T957" s="39">
        <v>1</v>
      </c>
      <c r="U957" s="39" t="s">
        <v>1</v>
      </c>
      <c r="V957" s="39" t="s">
        <v>2</v>
      </c>
    </row>
    <row r="958" spans="3:23">
      <c r="C958" s="49">
        <f t="shared" si="71"/>
        <v>1850</v>
      </c>
      <c r="D958" s="38" t="s">
        <v>381</v>
      </c>
      <c r="E958" s="51">
        <f t="shared" si="74"/>
        <v>10</v>
      </c>
      <c r="F958" s="39">
        <f t="shared" si="72"/>
        <v>66918</v>
      </c>
      <c r="G958" s="39" t="str">
        <f t="shared" si="73"/>
        <v>20171129</v>
      </c>
      <c r="H958" s="39">
        <v>0</v>
      </c>
      <c r="L958" s="39" t="s">
        <v>21</v>
      </c>
      <c r="M958" s="39">
        <v>2017</v>
      </c>
      <c r="N958" s="39">
        <v>11</v>
      </c>
      <c r="O958" s="39">
        <v>29</v>
      </c>
      <c r="P958" s="39">
        <v>18</v>
      </c>
      <c r="Q958" s="39">
        <v>35</v>
      </c>
      <c r="R958" s="39">
        <v>18</v>
      </c>
      <c r="S958" s="39">
        <v>863</v>
      </c>
      <c r="T958" s="39">
        <v>1</v>
      </c>
      <c r="U958" s="39" t="s">
        <v>1</v>
      </c>
      <c r="V958" s="39" t="s">
        <v>2</v>
      </c>
    </row>
    <row r="959" spans="3:23">
      <c r="C959" s="49">
        <f t="shared" si="71"/>
        <v>1850</v>
      </c>
      <c r="D959" s="38" t="s">
        <v>381</v>
      </c>
      <c r="E959" s="51">
        <f t="shared" si="74"/>
        <v>10</v>
      </c>
      <c r="F959" s="39">
        <f t="shared" si="72"/>
        <v>66918</v>
      </c>
      <c r="G959" s="39" t="str">
        <f t="shared" si="73"/>
        <v>20171129</v>
      </c>
      <c r="H959" s="39">
        <v>0</v>
      </c>
      <c r="L959" s="39" t="s">
        <v>21</v>
      </c>
      <c r="M959" s="39">
        <v>2017</v>
      </c>
      <c r="N959" s="39">
        <v>11</v>
      </c>
      <c r="O959" s="39">
        <v>29</v>
      </c>
      <c r="P959" s="39">
        <v>18</v>
      </c>
      <c r="Q959" s="39">
        <v>35</v>
      </c>
      <c r="R959" s="39">
        <v>18</v>
      </c>
      <c r="S959" s="39">
        <v>867</v>
      </c>
      <c r="T959" s="39">
        <v>1</v>
      </c>
      <c r="U959" s="39" t="s">
        <v>1</v>
      </c>
      <c r="V959" s="39" t="s">
        <v>2</v>
      </c>
    </row>
    <row r="960" spans="3:23">
      <c r="C960" s="49">
        <f t="shared" si="71"/>
        <v>1850</v>
      </c>
      <c r="D960" s="38" t="s">
        <v>381</v>
      </c>
      <c r="E960" s="51">
        <f t="shared" si="74"/>
        <v>10</v>
      </c>
      <c r="F960" s="39">
        <f t="shared" si="72"/>
        <v>66918</v>
      </c>
      <c r="G960" s="39" t="str">
        <f t="shared" si="73"/>
        <v>20171129</v>
      </c>
      <c r="H960" s="39">
        <v>0</v>
      </c>
      <c r="L960" s="39" t="s">
        <v>21</v>
      </c>
      <c r="M960" s="39">
        <v>2017</v>
      </c>
      <c r="N960" s="39">
        <v>11</v>
      </c>
      <c r="O960" s="39">
        <v>29</v>
      </c>
      <c r="P960" s="39">
        <v>18</v>
      </c>
      <c r="Q960" s="39">
        <v>35</v>
      </c>
      <c r="R960" s="39">
        <v>18</v>
      </c>
      <c r="S960" s="39">
        <v>876</v>
      </c>
      <c r="T960" s="39">
        <v>1</v>
      </c>
      <c r="U960" s="39" t="s">
        <v>1</v>
      </c>
      <c r="V960" s="39" t="s">
        <v>2</v>
      </c>
    </row>
    <row r="961" spans="3:22">
      <c r="C961" s="49">
        <f t="shared" si="71"/>
        <v>1850</v>
      </c>
      <c r="D961" s="38" t="s">
        <v>381</v>
      </c>
      <c r="E961" s="51">
        <f t="shared" si="74"/>
        <v>10</v>
      </c>
      <c r="F961" s="39">
        <f t="shared" si="72"/>
        <v>66918</v>
      </c>
      <c r="G961" s="39" t="str">
        <f t="shared" si="73"/>
        <v>20171129</v>
      </c>
      <c r="H961" s="39">
        <v>0</v>
      </c>
      <c r="L961" s="39" t="s">
        <v>21</v>
      </c>
      <c r="M961" s="39">
        <v>2017</v>
      </c>
      <c r="N961" s="39">
        <v>11</v>
      </c>
      <c r="O961" s="39">
        <v>29</v>
      </c>
      <c r="P961" s="39">
        <v>18</v>
      </c>
      <c r="Q961" s="39">
        <v>35</v>
      </c>
      <c r="R961" s="39">
        <v>18</v>
      </c>
      <c r="S961" s="39">
        <v>878</v>
      </c>
      <c r="T961" s="39">
        <v>1</v>
      </c>
      <c r="U961" s="39" t="s">
        <v>1</v>
      </c>
      <c r="V961" s="39" t="s">
        <v>2</v>
      </c>
    </row>
    <row r="962" spans="3:22">
      <c r="C962" s="49">
        <f t="shared" si="71"/>
        <v>1850</v>
      </c>
      <c r="D962" s="38" t="s">
        <v>381</v>
      </c>
      <c r="E962" s="51">
        <f t="shared" si="74"/>
        <v>10</v>
      </c>
      <c r="F962" s="39">
        <f t="shared" si="72"/>
        <v>66918</v>
      </c>
      <c r="G962" s="39" t="str">
        <f t="shared" si="73"/>
        <v>20171129</v>
      </c>
      <c r="H962" s="39">
        <v>0</v>
      </c>
      <c r="L962" s="39" t="s">
        <v>21</v>
      </c>
      <c r="M962" s="39">
        <v>2017</v>
      </c>
      <c r="N962" s="39">
        <v>11</v>
      </c>
      <c r="O962" s="39">
        <v>29</v>
      </c>
      <c r="P962" s="39">
        <v>18</v>
      </c>
      <c r="Q962" s="39">
        <v>35</v>
      </c>
      <c r="R962" s="39">
        <v>18</v>
      </c>
      <c r="S962" s="39">
        <v>886</v>
      </c>
      <c r="T962" s="39">
        <v>1</v>
      </c>
      <c r="U962" s="39" t="s">
        <v>1</v>
      </c>
      <c r="V962" s="39" t="s">
        <v>2</v>
      </c>
    </row>
    <row r="963" spans="3:22">
      <c r="C963" s="49">
        <f t="shared" si="71"/>
        <v>1850</v>
      </c>
      <c r="D963" s="38" t="s">
        <v>381</v>
      </c>
      <c r="E963" s="51">
        <f t="shared" si="74"/>
        <v>10</v>
      </c>
      <c r="F963" s="39">
        <f t="shared" si="72"/>
        <v>66918</v>
      </c>
      <c r="G963" s="39" t="str">
        <f t="shared" si="73"/>
        <v>20171129</v>
      </c>
      <c r="H963" s="39">
        <v>0</v>
      </c>
      <c r="L963" s="39" t="s">
        <v>21</v>
      </c>
      <c r="M963" s="39">
        <v>2017</v>
      </c>
      <c r="N963" s="39">
        <v>11</v>
      </c>
      <c r="O963" s="39">
        <v>29</v>
      </c>
      <c r="P963" s="39">
        <v>18</v>
      </c>
      <c r="Q963" s="39">
        <v>35</v>
      </c>
      <c r="R963" s="39">
        <v>18</v>
      </c>
      <c r="S963" s="39">
        <v>893</v>
      </c>
      <c r="T963" s="39">
        <v>1</v>
      </c>
      <c r="U963" s="39" t="s">
        <v>1</v>
      </c>
      <c r="V963" s="39" t="s">
        <v>2</v>
      </c>
    </row>
    <row r="964" spans="3:22">
      <c r="C964" s="49">
        <f t="shared" si="71"/>
        <v>1850</v>
      </c>
      <c r="D964" s="38" t="s">
        <v>381</v>
      </c>
      <c r="E964" s="51">
        <f t="shared" si="74"/>
        <v>10</v>
      </c>
      <c r="F964" s="39">
        <f t="shared" si="72"/>
        <v>66918</v>
      </c>
      <c r="G964" s="39" t="str">
        <f t="shared" si="73"/>
        <v>20171129</v>
      </c>
      <c r="H964" s="39">
        <v>0</v>
      </c>
      <c r="L964" s="39" t="s">
        <v>21</v>
      </c>
      <c r="M964" s="39">
        <v>2017</v>
      </c>
      <c r="N964" s="39">
        <v>11</v>
      </c>
      <c r="O964" s="39">
        <v>29</v>
      </c>
      <c r="P964" s="39">
        <v>18</v>
      </c>
      <c r="Q964" s="39">
        <v>35</v>
      </c>
      <c r="R964" s="39">
        <v>18</v>
      </c>
      <c r="S964" s="39">
        <v>905</v>
      </c>
      <c r="T964" s="39">
        <v>1</v>
      </c>
      <c r="U964" s="39" t="s">
        <v>1</v>
      </c>
      <c r="V964" s="39" t="s">
        <v>2</v>
      </c>
    </row>
    <row r="965" spans="3:22">
      <c r="C965" s="49">
        <f t="shared" si="71"/>
        <v>1850</v>
      </c>
      <c r="D965" s="38" t="s">
        <v>381</v>
      </c>
      <c r="E965" s="51">
        <f t="shared" si="74"/>
        <v>10</v>
      </c>
      <c r="F965" s="39">
        <f t="shared" si="72"/>
        <v>66918</v>
      </c>
      <c r="G965" s="39" t="str">
        <f t="shared" si="73"/>
        <v>20171129</v>
      </c>
      <c r="H965" s="39">
        <v>0</v>
      </c>
      <c r="L965" s="39" t="s">
        <v>21</v>
      </c>
      <c r="M965" s="39">
        <v>2017</v>
      </c>
      <c r="N965" s="39">
        <v>11</v>
      </c>
      <c r="O965" s="39">
        <v>29</v>
      </c>
      <c r="P965" s="39">
        <v>18</v>
      </c>
      <c r="Q965" s="39">
        <v>35</v>
      </c>
      <c r="R965" s="39">
        <v>18</v>
      </c>
      <c r="S965" s="39">
        <v>910</v>
      </c>
      <c r="T965" s="39">
        <v>1</v>
      </c>
      <c r="U965" s="39" t="s">
        <v>1</v>
      </c>
      <c r="V965" s="39" t="s">
        <v>2</v>
      </c>
    </row>
    <row r="966" spans="3:22">
      <c r="C966" s="49">
        <f t="shared" si="71"/>
        <v>1850</v>
      </c>
      <c r="D966" s="38" t="s">
        <v>381</v>
      </c>
      <c r="E966" s="51">
        <f t="shared" si="74"/>
        <v>10</v>
      </c>
      <c r="F966" s="39">
        <f t="shared" si="72"/>
        <v>66918</v>
      </c>
      <c r="G966" s="39" t="str">
        <f t="shared" si="73"/>
        <v>20171129</v>
      </c>
      <c r="H966" s="39">
        <v>0</v>
      </c>
      <c r="L966" s="39" t="s">
        <v>21</v>
      </c>
      <c r="M966" s="39">
        <v>2017</v>
      </c>
      <c r="N966" s="39">
        <v>11</v>
      </c>
      <c r="O966" s="39">
        <v>29</v>
      </c>
      <c r="P966" s="39">
        <v>18</v>
      </c>
      <c r="Q966" s="39">
        <v>35</v>
      </c>
      <c r="R966" s="39">
        <v>18</v>
      </c>
      <c r="S966" s="39">
        <v>920</v>
      </c>
      <c r="T966" s="39">
        <v>1</v>
      </c>
      <c r="U966" s="39" t="s">
        <v>1</v>
      </c>
      <c r="V966" s="39" t="s">
        <v>2</v>
      </c>
    </row>
    <row r="967" spans="3:22">
      <c r="C967" s="49">
        <f t="shared" si="71"/>
        <v>1850</v>
      </c>
      <c r="D967" s="38" t="s">
        <v>381</v>
      </c>
      <c r="E967" s="51">
        <f t="shared" si="74"/>
        <v>10</v>
      </c>
      <c r="F967" s="39">
        <f t="shared" si="72"/>
        <v>66918</v>
      </c>
      <c r="G967" s="39" t="str">
        <f t="shared" si="73"/>
        <v>20171129</v>
      </c>
      <c r="H967" s="39">
        <v>0</v>
      </c>
      <c r="L967" s="39" t="s">
        <v>21</v>
      </c>
      <c r="M967" s="39">
        <v>2017</v>
      </c>
      <c r="N967" s="39">
        <v>11</v>
      </c>
      <c r="O967" s="39">
        <v>29</v>
      </c>
      <c r="P967" s="39">
        <v>18</v>
      </c>
      <c r="Q967" s="39">
        <v>35</v>
      </c>
      <c r="R967" s="39">
        <v>18</v>
      </c>
      <c r="S967" s="39">
        <v>932</v>
      </c>
      <c r="T967" s="39">
        <v>1</v>
      </c>
      <c r="U967" s="39" t="s">
        <v>1</v>
      </c>
      <c r="V967" s="39" t="s">
        <v>2</v>
      </c>
    </row>
    <row r="968" spans="3:22">
      <c r="C968" s="49">
        <f t="shared" si="71"/>
        <v>1850</v>
      </c>
      <c r="D968" s="38" t="s">
        <v>381</v>
      </c>
      <c r="E968" s="51">
        <f t="shared" si="74"/>
        <v>10</v>
      </c>
      <c r="F968" s="39">
        <f t="shared" si="72"/>
        <v>66918</v>
      </c>
      <c r="G968" s="39" t="str">
        <f t="shared" si="73"/>
        <v>20171129</v>
      </c>
      <c r="H968" s="39">
        <v>0</v>
      </c>
      <c r="L968" s="39" t="s">
        <v>21</v>
      </c>
      <c r="M968" s="39">
        <v>2017</v>
      </c>
      <c r="N968" s="39">
        <v>11</v>
      </c>
      <c r="O968" s="39">
        <v>29</v>
      </c>
      <c r="P968" s="39">
        <v>18</v>
      </c>
      <c r="Q968" s="39">
        <v>35</v>
      </c>
      <c r="R968" s="39">
        <v>18</v>
      </c>
      <c r="S968" s="39">
        <v>953</v>
      </c>
      <c r="T968" s="39">
        <v>1</v>
      </c>
      <c r="U968" s="39" t="s">
        <v>1</v>
      </c>
      <c r="V968" s="39" t="s">
        <v>2</v>
      </c>
    </row>
    <row r="969" spans="3:22">
      <c r="C969" s="49">
        <f t="shared" si="71"/>
        <v>1850</v>
      </c>
      <c r="D969" s="38" t="s">
        <v>381</v>
      </c>
      <c r="E969" s="51">
        <f t="shared" si="74"/>
        <v>10</v>
      </c>
      <c r="F969" s="39">
        <f t="shared" si="72"/>
        <v>66918</v>
      </c>
      <c r="G969" s="39" t="str">
        <f t="shared" si="73"/>
        <v>20171129</v>
      </c>
      <c r="H969" s="39">
        <v>0</v>
      </c>
      <c r="L969" s="39" t="s">
        <v>21</v>
      </c>
      <c r="M969" s="39">
        <v>2017</v>
      </c>
      <c r="N969" s="39">
        <v>11</v>
      </c>
      <c r="O969" s="39">
        <v>29</v>
      </c>
      <c r="P969" s="39">
        <v>18</v>
      </c>
      <c r="Q969" s="39">
        <v>35</v>
      </c>
      <c r="R969" s="39">
        <v>18</v>
      </c>
      <c r="S969" s="39">
        <v>961</v>
      </c>
      <c r="T969" s="39">
        <v>1</v>
      </c>
      <c r="U969" s="39" t="s">
        <v>1</v>
      </c>
      <c r="V969" s="39" t="s">
        <v>2</v>
      </c>
    </row>
    <row r="970" spans="3:22">
      <c r="C970" s="49">
        <f t="shared" ref="C970:C1033" si="75">IF(F970=F969,C969,IF(F970=(F969+10),C969,(C969+10)))</f>
        <v>1850</v>
      </c>
      <c r="D970" s="38" t="s">
        <v>381</v>
      </c>
      <c r="E970" s="51">
        <f t="shared" si="74"/>
        <v>10</v>
      </c>
      <c r="F970" s="39">
        <f t="shared" si="72"/>
        <v>66918</v>
      </c>
      <c r="G970" s="39" t="str">
        <f t="shared" si="73"/>
        <v>20171129</v>
      </c>
      <c r="H970" s="39">
        <v>0</v>
      </c>
      <c r="L970" s="39" t="s">
        <v>21</v>
      </c>
      <c r="M970" s="39">
        <v>2017</v>
      </c>
      <c r="N970" s="39">
        <v>11</v>
      </c>
      <c r="O970" s="39">
        <v>29</v>
      </c>
      <c r="P970" s="39">
        <v>18</v>
      </c>
      <c r="Q970" s="39">
        <v>35</v>
      </c>
      <c r="R970" s="39">
        <v>18</v>
      </c>
      <c r="S970" s="39">
        <v>964</v>
      </c>
      <c r="T970" s="39">
        <v>1</v>
      </c>
      <c r="U970" s="39" t="s">
        <v>1</v>
      </c>
      <c r="V970" s="39" t="s">
        <v>2</v>
      </c>
    </row>
    <row r="971" spans="3:22">
      <c r="C971" s="49">
        <f t="shared" si="75"/>
        <v>1850</v>
      </c>
      <c r="D971" s="38" t="s">
        <v>381</v>
      </c>
      <c r="E971" s="51">
        <f t="shared" si="74"/>
        <v>10</v>
      </c>
      <c r="F971" s="39">
        <f t="shared" si="72"/>
        <v>66918</v>
      </c>
      <c r="G971" s="39" t="str">
        <f t="shared" si="73"/>
        <v>20171129</v>
      </c>
      <c r="H971" s="39">
        <v>0</v>
      </c>
      <c r="L971" s="39" t="s">
        <v>21</v>
      </c>
      <c r="M971" s="39">
        <v>2017</v>
      </c>
      <c r="N971" s="39">
        <v>11</v>
      </c>
      <c r="O971" s="39">
        <v>29</v>
      </c>
      <c r="P971" s="39">
        <v>18</v>
      </c>
      <c r="Q971" s="39">
        <v>35</v>
      </c>
      <c r="R971" s="39">
        <v>18</v>
      </c>
      <c r="S971" s="39">
        <v>974</v>
      </c>
      <c r="T971" s="39">
        <v>1</v>
      </c>
      <c r="U971" s="39" t="s">
        <v>1</v>
      </c>
      <c r="V971" s="39" t="s">
        <v>2</v>
      </c>
    </row>
    <row r="972" spans="3:22">
      <c r="C972" s="49">
        <f t="shared" si="75"/>
        <v>1850</v>
      </c>
      <c r="D972" s="38" t="s">
        <v>381</v>
      </c>
      <c r="E972" s="51">
        <f t="shared" si="74"/>
        <v>10</v>
      </c>
      <c r="F972" s="39">
        <f t="shared" si="72"/>
        <v>66918</v>
      </c>
      <c r="G972" s="39" t="str">
        <f t="shared" si="73"/>
        <v>20171129</v>
      </c>
      <c r="H972" s="39">
        <v>0</v>
      </c>
      <c r="L972" s="39" t="s">
        <v>21</v>
      </c>
      <c r="M972" s="39">
        <v>2017</v>
      </c>
      <c r="N972" s="39">
        <v>11</v>
      </c>
      <c r="O972" s="39">
        <v>29</v>
      </c>
      <c r="P972" s="39">
        <v>18</v>
      </c>
      <c r="Q972" s="39">
        <v>35</v>
      </c>
      <c r="R972" s="39">
        <v>18</v>
      </c>
      <c r="S972" s="39">
        <v>979</v>
      </c>
      <c r="T972" s="39">
        <v>1</v>
      </c>
      <c r="U972" s="39" t="s">
        <v>1</v>
      </c>
      <c r="V972" s="39" t="s">
        <v>2</v>
      </c>
    </row>
    <row r="973" spans="3:22">
      <c r="C973" s="49">
        <f t="shared" si="75"/>
        <v>1850</v>
      </c>
      <c r="D973" s="38" t="s">
        <v>381</v>
      </c>
      <c r="E973" s="51">
        <f t="shared" si="74"/>
        <v>10</v>
      </c>
      <c r="F973" s="39">
        <f t="shared" si="72"/>
        <v>66918</v>
      </c>
      <c r="G973" s="39" t="str">
        <f t="shared" si="73"/>
        <v>20171129</v>
      </c>
      <c r="H973" s="39">
        <v>0</v>
      </c>
      <c r="L973" s="39" t="s">
        <v>21</v>
      </c>
      <c r="M973" s="39">
        <v>2017</v>
      </c>
      <c r="N973" s="39">
        <v>11</v>
      </c>
      <c r="O973" s="39">
        <v>29</v>
      </c>
      <c r="P973" s="39">
        <v>18</v>
      </c>
      <c r="Q973" s="39">
        <v>35</v>
      </c>
      <c r="R973" s="39">
        <v>18</v>
      </c>
      <c r="S973" s="39">
        <v>982</v>
      </c>
      <c r="T973" s="39">
        <v>1</v>
      </c>
      <c r="U973" s="39" t="s">
        <v>1</v>
      </c>
      <c r="V973" s="39" t="s">
        <v>2</v>
      </c>
    </row>
    <row r="974" spans="3:22">
      <c r="C974" s="49">
        <f t="shared" si="75"/>
        <v>1850</v>
      </c>
      <c r="D974" s="38" t="s">
        <v>381</v>
      </c>
      <c r="E974" s="51">
        <f t="shared" si="74"/>
        <v>10</v>
      </c>
      <c r="F974" s="39">
        <f t="shared" si="72"/>
        <v>66918</v>
      </c>
      <c r="G974" s="39" t="str">
        <f t="shared" si="73"/>
        <v>20171129</v>
      </c>
      <c r="H974" s="39">
        <v>0</v>
      </c>
      <c r="L974" s="39" t="s">
        <v>21</v>
      </c>
      <c r="M974" s="39">
        <v>2017</v>
      </c>
      <c r="N974" s="39">
        <v>11</v>
      </c>
      <c r="O974" s="39">
        <v>29</v>
      </c>
      <c r="P974" s="39">
        <v>18</v>
      </c>
      <c r="Q974" s="39">
        <v>35</v>
      </c>
      <c r="R974" s="39">
        <v>18</v>
      </c>
      <c r="S974" s="39">
        <v>995</v>
      </c>
      <c r="T974" s="39">
        <v>1</v>
      </c>
      <c r="U974" s="39" t="s">
        <v>1</v>
      </c>
      <c r="V974" s="39" t="s">
        <v>2</v>
      </c>
    </row>
    <row r="975" spans="3:22">
      <c r="C975" s="49">
        <f t="shared" si="75"/>
        <v>1860</v>
      </c>
      <c r="D975" s="38" t="s">
        <v>381</v>
      </c>
      <c r="E975" s="51">
        <f t="shared" si="74"/>
        <v>10</v>
      </c>
      <c r="F975" s="39">
        <f t="shared" si="72"/>
        <v>66919</v>
      </c>
      <c r="G975" s="39" t="str">
        <f t="shared" si="73"/>
        <v>20171129</v>
      </c>
      <c r="H975" s="39">
        <v>0</v>
      </c>
      <c r="L975" s="39" t="s">
        <v>21</v>
      </c>
      <c r="M975" s="39">
        <v>2017</v>
      </c>
      <c r="N975" s="39">
        <v>11</v>
      </c>
      <c r="O975" s="39">
        <v>29</v>
      </c>
      <c r="P975" s="39">
        <v>18</v>
      </c>
      <c r="Q975" s="39">
        <v>35</v>
      </c>
      <c r="R975" s="39">
        <v>19</v>
      </c>
      <c r="S975" s="39">
        <v>0</v>
      </c>
      <c r="T975" s="39">
        <v>1</v>
      </c>
      <c r="U975" s="39" t="s">
        <v>1</v>
      </c>
      <c r="V975" s="39" t="s">
        <v>2</v>
      </c>
    </row>
    <row r="976" spans="3:22">
      <c r="C976" s="49">
        <f t="shared" si="75"/>
        <v>1860</v>
      </c>
      <c r="D976" s="38" t="s">
        <v>381</v>
      </c>
      <c r="E976" s="51">
        <f t="shared" si="74"/>
        <v>10</v>
      </c>
      <c r="F976" s="39">
        <f t="shared" si="72"/>
        <v>66919</v>
      </c>
      <c r="G976" s="39" t="str">
        <f t="shared" si="73"/>
        <v>20171129</v>
      </c>
      <c r="H976" s="39">
        <v>0</v>
      </c>
      <c r="L976" s="39" t="s">
        <v>21</v>
      </c>
      <c r="M976" s="39">
        <v>2017</v>
      </c>
      <c r="N976" s="39">
        <v>11</v>
      </c>
      <c r="O976" s="39">
        <v>29</v>
      </c>
      <c r="P976" s="39">
        <v>18</v>
      </c>
      <c r="Q976" s="39">
        <v>35</v>
      </c>
      <c r="R976" s="39">
        <v>19</v>
      </c>
      <c r="S976" s="39">
        <v>8</v>
      </c>
      <c r="T976" s="39">
        <v>1</v>
      </c>
      <c r="U976" s="39" t="s">
        <v>1</v>
      </c>
      <c r="V976" s="39" t="s">
        <v>2</v>
      </c>
    </row>
    <row r="977" spans="1:1024">
      <c r="C977" s="49">
        <f t="shared" si="75"/>
        <v>1860</v>
      </c>
      <c r="D977" s="38" t="s">
        <v>381</v>
      </c>
      <c r="E977" s="51">
        <f t="shared" si="74"/>
        <v>10</v>
      </c>
      <c r="F977" s="39">
        <f t="shared" si="72"/>
        <v>66919</v>
      </c>
      <c r="G977" s="39" t="str">
        <f t="shared" si="73"/>
        <v>20171129</v>
      </c>
      <c r="H977" s="39">
        <v>0</v>
      </c>
      <c r="L977" s="39" t="s">
        <v>21</v>
      </c>
      <c r="M977" s="39">
        <v>2017</v>
      </c>
      <c r="N977" s="39">
        <v>11</v>
      </c>
      <c r="O977" s="39">
        <v>29</v>
      </c>
      <c r="P977" s="39">
        <v>18</v>
      </c>
      <c r="Q977" s="39">
        <v>35</v>
      </c>
      <c r="R977" s="39">
        <v>19</v>
      </c>
      <c r="S977" s="39">
        <v>15</v>
      </c>
      <c r="T977" s="39">
        <v>1</v>
      </c>
      <c r="U977" s="39" t="s">
        <v>1</v>
      </c>
      <c r="V977" s="39" t="s">
        <v>2</v>
      </c>
    </row>
    <row r="978" spans="1:1024">
      <c r="C978" s="49">
        <f t="shared" si="75"/>
        <v>1860</v>
      </c>
      <c r="D978" s="38" t="s">
        <v>381</v>
      </c>
      <c r="E978" s="51">
        <f t="shared" si="74"/>
        <v>10</v>
      </c>
      <c r="F978" s="39">
        <f t="shared" si="72"/>
        <v>66919</v>
      </c>
      <c r="G978" s="39" t="str">
        <f t="shared" si="73"/>
        <v>20171129</v>
      </c>
      <c r="H978" s="39">
        <v>0</v>
      </c>
      <c r="L978" s="39" t="s">
        <v>21</v>
      </c>
      <c r="M978" s="39">
        <v>2017</v>
      </c>
      <c r="N978" s="39">
        <v>11</v>
      </c>
      <c r="O978" s="39">
        <v>29</v>
      </c>
      <c r="P978" s="39">
        <v>18</v>
      </c>
      <c r="Q978" s="39">
        <v>35</v>
      </c>
      <c r="R978" s="39">
        <v>19</v>
      </c>
      <c r="S978" s="39">
        <v>18</v>
      </c>
      <c r="T978" s="39">
        <v>1</v>
      </c>
      <c r="U978" s="39" t="s">
        <v>1</v>
      </c>
      <c r="V978" s="39" t="s">
        <v>2</v>
      </c>
    </row>
    <row r="979" spans="1:1024">
      <c r="C979" s="49">
        <f t="shared" si="75"/>
        <v>1860</v>
      </c>
      <c r="D979" s="38" t="s">
        <v>381</v>
      </c>
      <c r="E979" s="51">
        <f t="shared" si="74"/>
        <v>10</v>
      </c>
      <c r="F979" s="39">
        <f t="shared" si="72"/>
        <v>66919</v>
      </c>
      <c r="G979" s="39" t="str">
        <f t="shared" si="73"/>
        <v>20171129</v>
      </c>
      <c r="H979" s="39">
        <v>0</v>
      </c>
      <c r="L979" s="39" t="s">
        <v>21</v>
      </c>
      <c r="M979" s="39">
        <v>2017</v>
      </c>
      <c r="N979" s="39">
        <v>11</v>
      </c>
      <c r="O979" s="39">
        <v>29</v>
      </c>
      <c r="P979" s="39">
        <v>18</v>
      </c>
      <c r="Q979" s="39">
        <v>35</v>
      </c>
      <c r="R979" s="39">
        <v>19</v>
      </c>
      <c r="S979" s="39">
        <v>21</v>
      </c>
      <c r="T979" s="39">
        <v>1</v>
      </c>
      <c r="U979" s="39" t="s">
        <v>1</v>
      </c>
      <c r="V979" s="39" t="s">
        <v>2</v>
      </c>
    </row>
    <row r="980" spans="1:1024">
      <c r="C980" s="49">
        <f t="shared" si="75"/>
        <v>1860</v>
      </c>
      <c r="D980" s="38" t="s">
        <v>381</v>
      </c>
      <c r="E980" s="51">
        <f t="shared" si="74"/>
        <v>10</v>
      </c>
      <c r="F980" s="39">
        <f t="shared" si="72"/>
        <v>66919</v>
      </c>
      <c r="G980" s="39" t="str">
        <f t="shared" si="73"/>
        <v>20171129</v>
      </c>
      <c r="H980" s="39">
        <v>0</v>
      </c>
      <c r="L980" s="39" t="s">
        <v>21</v>
      </c>
      <c r="M980" s="39">
        <v>2017</v>
      </c>
      <c r="N980" s="39">
        <v>11</v>
      </c>
      <c r="O980" s="39">
        <v>29</v>
      </c>
      <c r="P980" s="39">
        <v>18</v>
      </c>
      <c r="Q980" s="39">
        <v>35</v>
      </c>
      <c r="R980" s="39">
        <v>19</v>
      </c>
      <c r="S980" s="39">
        <v>25</v>
      </c>
      <c r="T980" s="39">
        <v>1</v>
      </c>
      <c r="U980" s="39" t="s">
        <v>1</v>
      </c>
      <c r="V980" s="39" t="s">
        <v>2</v>
      </c>
    </row>
    <row r="981" spans="1:1024">
      <c r="C981" s="49">
        <f t="shared" si="75"/>
        <v>1860</v>
      </c>
      <c r="D981" s="38" t="s">
        <v>381</v>
      </c>
      <c r="E981" s="51">
        <f t="shared" si="74"/>
        <v>10</v>
      </c>
      <c r="F981" s="39">
        <f t="shared" si="72"/>
        <v>66919</v>
      </c>
      <c r="G981" s="39" t="str">
        <f t="shared" si="73"/>
        <v>20171129</v>
      </c>
      <c r="H981" s="39">
        <v>0</v>
      </c>
      <c r="L981" s="39" t="s">
        <v>21</v>
      </c>
      <c r="M981" s="39">
        <v>2017</v>
      </c>
      <c r="N981" s="39">
        <v>11</v>
      </c>
      <c r="O981" s="39">
        <v>29</v>
      </c>
      <c r="P981" s="39">
        <v>18</v>
      </c>
      <c r="Q981" s="39">
        <v>35</v>
      </c>
      <c r="R981" s="39">
        <v>19</v>
      </c>
      <c r="S981" s="39">
        <v>29</v>
      </c>
      <c r="T981" s="39">
        <v>1</v>
      </c>
      <c r="U981" s="39" t="s">
        <v>1</v>
      </c>
      <c r="V981" s="39" t="s">
        <v>2</v>
      </c>
    </row>
    <row r="982" spans="1:1024">
      <c r="C982" s="49">
        <f t="shared" si="75"/>
        <v>1860</v>
      </c>
      <c r="D982" s="38" t="s">
        <v>381</v>
      </c>
      <c r="E982" s="51">
        <f t="shared" si="74"/>
        <v>10</v>
      </c>
      <c r="F982" s="39">
        <f t="shared" si="72"/>
        <v>66919</v>
      </c>
      <c r="G982" s="39" t="str">
        <f t="shared" si="73"/>
        <v>20171129</v>
      </c>
      <c r="H982" s="39">
        <v>0</v>
      </c>
      <c r="L982" s="39" t="s">
        <v>21</v>
      </c>
      <c r="M982" s="39">
        <v>2017</v>
      </c>
      <c r="N982" s="39">
        <v>11</v>
      </c>
      <c r="O982" s="39">
        <v>29</v>
      </c>
      <c r="P982" s="39">
        <v>18</v>
      </c>
      <c r="Q982" s="39">
        <v>35</v>
      </c>
      <c r="R982" s="39">
        <v>19</v>
      </c>
      <c r="S982" s="39">
        <v>34</v>
      </c>
      <c r="T982" s="39">
        <v>1</v>
      </c>
      <c r="U982" s="39" t="s">
        <v>1</v>
      </c>
      <c r="V982" s="39" t="s">
        <v>2</v>
      </c>
    </row>
    <row r="983" spans="1:1024">
      <c r="C983" s="49">
        <f t="shared" si="75"/>
        <v>1860</v>
      </c>
      <c r="D983" s="38" t="s">
        <v>381</v>
      </c>
      <c r="E983" s="51">
        <f t="shared" si="74"/>
        <v>10</v>
      </c>
      <c r="F983" s="39">
        <f t="shared" si="72"/>
        <v>66919</v>
      </c>
      <c r="G983" s="39" t="str">
        <f t="shared" si="73"/>
        <v>20171129</v>
      </c>
      <c r="H983" s="39">
        <v>0</v>
      </c>
      <c r="L983" s="39" t="s">
        <v>21</v>
      </c>
      <c r="M983" s="39">
        <v>2017</v>
      </c>
      <c r="N983" s="39">
        <v>11</v>
      </c>
      <c r="O983" s="39">
        <v>29</v>
      </c>
      <c r="P983" s="39">
        <v>18</v>
      </c>
      <c r="Q983" s="39">
        <v>35</v>
      </c>
      <c r="R983" s="39">
        <v>19</v>
      </c>
      <c r="S983" s="39">
        <v>42</v>
      </c>
      <c r="T983" s="39">
        <v>1</v>
      </c>
      <c r="U983" s="39" t="s">
        <v>1</v>
      </c>
      <c r="V983" s="39" t="s">
        <v>2</v>
      </c>
    </row>
    <row r="984" spans="1:1024">
      <c r="C984" s="49">
        <f t="shared" si="75"/>
        <v>1860</v>
      </c>
      <c r="D984" s="38" t="s">
        <v>381</v>
      </c>
      <c r="E984" s="51">
        <f t="shared" si="74"/>
        <v>10</v>
      </c>
      <c r="F984" s="39">
        <f t="shared" si="72"/>
        <v>66919</v>
      </c>
      <c r="G984" s="39" t="str">
        <f t="shared" si="73"/>
        <v>20171129</v>
      </c>
      <c r="H984" s="39">
        <v>0</v>
      </c>
      <c r="L984" s="39" t="s">
        <v>21</v>
      </c>
      <c r="M984" s="39">
        <v>2017</v>
      </c>
      <c r="N984" s="39">
        <v>11</v>
      </c>
      <c r="O984" s="39">
        <v>29</v>
      </c>
      <c r="P984" s="39">
        <v>18</v>
      </c>
      <c r="Q984" s="39">
        <v>35</v>
      </c>
      <c r="R984" s="39">
        <v>19</v>
      </c>
      <c r="S984" s="39">
        <v>62</v>
      </c>
      <c r="T984" s="39">
        <v>1</v>
      </c>
      <c r="U984" s="39" t="s">
        <v>1</v>
      </c>
      <c r="V984" s="39" t="s">
        <v>2</v>
      </c>
    </row>
    <row r="985" spans="1:1024">
      <c r="C985" s="49">
        <f t="shared" si="75"/>
        <v>1860</v>
      </c>
      <c r="D985" s="38" t="s">
        <v>381</v>
      </c>
      <c r="E985" s="51">
        <f t="shared" si="74"/>
        <v>10</v>
      </c>
      <c r="F985" s="39">
        <f t="shared" si="72"/>
        <v>66919</v>
      </c>
      <c r="G985" s="39" t="str">
        <f t="shared" si="73"/>
        <v>20171129</v>
      </c>
      <c r="H985" s="39">
        <v>0</v>
      </c>
      <c r="L985" s="39" t="s">
        <v>21</v>
      </c>
      <c r="M985" s="39">
        <v>2017</v>
      </c>
      <c r="N985" s="39">
        <v>11</v>
      </c>
      <c r="O985" s="39">
        <v>29</v>
      </c>
      <c r="P985" s="39">
        <v>18</v>
      </c>
      <c r="Q985" s="39">
        <v>35</v>
      </c>
      <c r="R985" s="39">
        <v>19</v>
      </c>
      <c r="S985" s="39">
        <v>65</v>
      </c>
      <c r="T985" s="39">
        <v>1</v>
      </c>
      <c r="U985" s="39" t="s">
        <v>1</v>
      </c>
      <c r="V985" s="39" t="s">
        <v>2</v>
      </c>
    </row>
    <row r="986" spans="1:1024">
      <c r="C986" s="49">
        <f t="shared" si="75"/>
        <v>1860</v>
      </c>
      <c r="D986" s="38" t="s">
        <v>381</v>
      </c>
      <c r="E986" s="51">
        <f t="shared" si="74"/>
        <v>10</v>
      </c>
      <c r="F986" s="39">
        <f t="shared" si="72"/>
        <v>66919</v>
      </c>
      <c r="G986" s="39" t="str">
        <f t="shared" si="73"/>
        <v>20171129</v>
      </c>
      <c r="H986" s="39">
        <v>0</v>
      </c>
      <c r="L986" s="39" t="s">
        <v>21</v>
      </c>
      <c r="M986" s="39">
        <v>2017</v>
      </c>
      <c r="N986" s="39">
        <v>11</v>
      </c>
      <c r="O986" s="39">
        <v>29</v>
      </c>
      <c r="P986" s="39">
        <v>18</v>
      </c>
      <c r="Q986" s="39">
        <v>35</v>
      </c>
      <c r="R986" s="39">
        <v>19</v>
      </c>
      <c r="S986" s="39">
        <v>97</v>
      </c>
      <c r="T986" s="39">
        <v>1</v>
      </c>
      <c r="U986" s="39" t="s">
        <v>1</v>
      </c>
      <c r="V986" s="39" t="s">
        <v>2</v>
      </c>
    </row>
    <row r="987" spans="1:1024">
      <c r="C987" s="49">
        <f t="shared" si="75"/>
        <v>1860</v>
      </c>
      <c r="D987" s="38" t="s">
        <v>381</v>
      </c>
      <c r="E987" s="51">
        <f t="shared" si="74"/>
        <v>10</v>
      </c>
      <c r="F987" s="39">
        <f t="shared" si="72"/>
        <v>66919</v>
      </c>
      <c r="G987" s="39" t="str">
        <f t="shared" si="73"/>
        <v>20171129</v>
      </c>
      <c r="H987" s="39">
        <v>0</v>
      </c>
      <c r="L987" s="39" t="s">
        <v>21</v>
      </c>
      <c r="M987" s="39">
        <v>2017</v>
      </c>
      <c r="N987" s="39">
        <v>11</v>
      </c>
      <c r="O987" s="39">
        <v>29</v>
      </c>
      <c r="P987" s="39">
        <v>18</v>
      </c>
      <c r="Q987" s="39">
        <v>35</v>
      </c>
      <c r="R987" s="39">
        <v>19</v>
      </c>
      <c r="S987" s="39">
        <v>118</v>
      </c>
      <c r="T987" s="39">
        <v>1</v>
      </c>
      <c r="U987" s="39" t="s">
        <v>1</v>
      </c>
      <c r="V987" s="39" t="s">
        <v>2</v>
      </c>
    </row>
    <row r="988" spans="1:1024">
      <c r="C988" s="49">
        <f t="shared" si="75"/>
        <v>1860</v>
      </c>
      <c r="D988" s="38" t="s">
        <v>381</v>
      </c>
      <c r="E988" s="51">
        <f t="shared" si="74"/>
        <v>10</v>
      </c>
      <c r="F988" s="39">
        <f t="shared" si="72"/>
        <v>66919</v>
      </c>
      <c r="G988" s="39" t="str">
        <f t="shared" si="73"/>
        <v>20171129</v>
      </c>
      <c r="H988" s="39">
        <v>0</v>
      </c>
      <c r="L988" s="39" t="s">
        <v>21</v>
      </c>
      <c r="M988" s="39">
        <v>2017</v>
      </c>
      <c r="N988" s="39">
        <v>11</v>
      </c>
      <c r="O988" s="39">
        <v>29</v>
      </c>
      <c r="P988" s="39">
        <v>18</v>
      </c>
      <c r="Q988" s="39">
        <v>35</v>
      </c>
      <c r="R988" s="39">
        <v>19</v>
      </c>
      <c r="S988" s="39">
        <v>140</v>
      </c>
      <c r="T988" s="39">
        <v>1</v>
      </c>
      <c r="U988" s="39" t="s">
        <v>1</v>
      </c>
      <c r="V988" s="39" t="s">
        <v>2</v>
      </c>
    </row>
    <row r="989" spans="1:1024">
      <c r="C989" s="49">
        <f t="shared" si="75"/>
        <v>1860</v>
      </c>
      <c r="D989" s="38" t="s">
        <v>381</v>
      </c>
      <c r="E989" s="51">
        <f t="shared" si="74"/>
        <v>10</v>
      </c>
      <c r="F989" s="39">
        <f t="shared" si="72"/>
        <v>66919</v>
      </c>
      <c r="G989" s="39" t="str">
        <f t="shared" si="73"/>
        <v>20171129</v>
      </c>
      <c r="H989" s="39">
        <v>0</v>
      </c>
      <c r="L989" s="39" t="s">
        <v>21</v>
      </c>
      <c r="M989" s="39">
        <v>2017</v>
      </c>
      <c r="N989" s="39">
        <v>11</v>
      </c>
      <c r="O989" s="39">
        <v>29</v>
      </c>
      <c r="P989" s="39">
        <v>18</v>
      </c>
      <c r="Q989" s="39">
        <v>35</v>
      </c>
      <c r="R989" s="39">
        <v>19</v>
      </c>
      <c r="S989" s="39">
        <v>156</v>
      </c>
      <c r="T989" s="39">
        <v>1</v>
      </c>
      <c r="U989" s="39" t="s">
        <v>1</v>
      </c>
      <c r="V989" s="39" t="s">
        <v>2</v>
      </c>
    </row>
    <row r="990" spans="1:1024">
      <c r="C990" s="49">
        <f t="shared" si="75"/>
        <v>1860</v>
      </c>
      <c r="D990" s="38" t="s">
        <v>381</v>
      </c>
      <c r="E990" s="51">
        <f t="shared" si="74"/>
        <v>10</v>
      </c>
      <c r="F990" s="39">
        <f t="shared" si="72"/>
        <v>66919</v>
      </c>
      <c r="G990" s="39" t="str">
        <f t="shared" si="73"/>
        <v>20171129</v>
      </c>
      <c r="H990" s="39">
        <v>0</v>
      </c>
      <c r="L990" s="39" t="s">
        <v>21</v>
      </c>
      <c r="M990" s="39">
        <v>2017</v>
      </c>
      <c r="N990" s="39">
        <v>11</v>
      </c>
      <c r="O990" s="39">
        <v>29</v>
      </c>
      <c r="P990" s="39">
        <v>18</v>
      </c>
      <c r="Q990" s="39">
        <v>35</v>
      </c>
      <c r="R990" s="39">
        <v>19</v>
      </c>
      <c r="S990" s="39">
        <v>179</v>
      </c>
      <c r="T990" s="39">
        <v>1</v>
      </c>
      <c r="U990" s="39" t="s">
        <v>1</v>
      </c>
      <c r="V990" s="39" t="s">
        <v>2</v>
      </c>
    </row>
    <row r="991" spans="1:1024">
      <c r="C991" s="49">
        <f t="shared" si="75"/>
        <v>1860</v>
      </c>
      <c r="D991" s="38" t="s">
        <v>381</v>
      </c>
      <c r="E991" s="51">
        <f t="shared" si="74"/>
        <v>10</v>
      </c>
      <c r="F991" s="39">
        <f t="shared" si="72"/>
        <v>66919</v>
      </c>
      <c r="G991" s="39" t="str">
        <f t="shared" si="73"/>
        <v>20171129</v>
      </c>
      <c r="H991" s="39">
        <v>0</v>
      </c>
      <c r="L991" s="39" t="s">
        <v>21</v>
      </c>
      <c r="M991" s="39">
        <v>2017</v>
      </c>
      <c r="N991" s="39">
        <v>11</v>
      </c>
      <c r="O991" s="39">
        <v>29</v>
      </c>
      <c r="P991" s="39">
        <v>18</v>
      </c>
      <c r="Q991" s="39">
        <v>35</v>
      </c>
      <c r="R991" s="39">
        <v>19</v>
      </c>
      <c r="S991" s="39">
        <v>187</v>
      </c>
      <c r="T991" s="39">
        <v>1</v>
      </c>
      <c r="U991" s="39" t="s">
        <v>1</v>
      </c>
      <c r="V991" s="39" t="s">
        <v>2</v>
      </c>
    </row>
    <row r="992" spans="1:1024">
      <c r="A992" s="69"/>
      <c r="B992" s="69"/>
      <c r="C992" s="49">
        <f t="shared" si="75"/>
        <v>1870</v>
      </c>
      <c r="D992" s="70" t="s">
        <v>382</v>
      </c>
      <c r="E992" s="51">
        <f t="shared" si="74"/>
        <v>10</v>
      </c>
      <c r="F992" s="71">
        <f t="shared" si="72"/>
        <v>67376</v>
      </c>
      <c r="G992" s="71" t="str">
        <f t="shared" si="73"/>
        <v>20171129</v>
      </c>
      <c r="H992" s="71">
        <f>258-113</f>
        <v>145</v>
      </c>
      <c r="I992" s="71"/>
      <c r="J992" s="71"/>
      <c r="K992" s="71"/>
      <c r="L992" s="71" t="s">
        <v>17</v>
      </c>
      <c r="M992" s="71">
        <v>2017</v>
      </c>
      <c r="N992" s="71">
        <v>11</v>
      </c>
      <c r="O992" s="71">
        <v>29</v>
      </c>
      <c r="P992" s="71">
        <v>18</v>
      </c>
      <c r="Q992" s="71">
        <v>42</v>
      </c>
      <c r="R992" s="71">
        <v>56</v>
      </c>
      <c r="S992" s="71">
        <v>113</v>
      </c>
      <c r="T992" s="71">
        <v>1</v>
      </c>
      <c r="U992" s="71" t="s">
        <v>1</v>
      </c>
      <c r="V992" s="71" t="s">
        <v>2</v>
      </c>
      <c r="W992" s="71"/>
      <c r="X992" s="72" t="s">
        <v>237</v>
      </c>
      <c r="WK992" s="72"/>
      <c r="WL992" s="72"/>
      <c r="WM992" s="72"/>
      <c r="WN992" s="72"/>
      <c r="WO992" s="72"/>
      <c r="WP992" s="72"/>
      <c r="WQ992" s="72"/>
      <c r="WR992" s="72"/>
      <c r="WS992" s="72"/>
      <c r="WT992" s="72"/>
      <c r="WU992" s="72"/>
      <c r="WV992" s="72"/>
      <c r="WW992" s="72"/>
      <c r="WX992" s="72"/>
      <c r="WY992" s="72"/>
      <c r="WZ992" s="72"/>
      <c r="XA992" s="72"/>
      <c r="XB992" s="72"/>
      <c r="XC992" s="72"/>
      <c r="XD992" s="72"/>
      <c r="XE992" s="72"/>
      <c r="XF992" s="72"/>
      <c r="XG992" s="72"/>
      <c r="XH992" s="72"/>
      <c r="XI992" s="72"/>
      <c r="XJ992" s="72"/>
      <c r="XK992" s="72"/>
      <c r="XL992" s="72"/>
      <c r="XM992" s="72"/>
      <c r="XN992" s="72"/>
      <c r="XO992" s="72"/>
      <c r="XP992" s="72"/>
      <c r="XQ992" s="72"/>
      <c r="XR992" s="72"/>
      <c r="XS992" s="72"/>
      <c r="XT992" s="72"/>
      <c r="XU992" s="72"/>
      <c r="XV992" s="72"/>
      <c r="XW992" s="72"/>
      <c r="XX992" s="72"/>
      <c r="XY992" s="72"/>
      <c r="XZ992" s="72"/>
      <c r="YA992" s="72"/>
      <c r="YB992" s="72"/>
      <c r="YC992" s="72"/>
      <c r="YD992" s="72"/>
      <c r="YE992" s="72"/>
      <c r="YF992" s="72"/>
      <c r="YG992" s="72"/>
      <c r="YH992" s="72"/>
      <c r="YI992" s="72"/>
      <c r="YJ992" s="72"/>
      <c r="YK992" s="72"/>
      <c r="YL992" s="72"/>
      <c r="YM992" s="72"/>
      <c r="YN992" s="72"/>
      <c r="YO992" s="72"/>
      <c r="YP992" s="72"/>
      <c r="YQ992" s="72"/>
      <c r="YR992" s="72"/>
      <c r="YS992" s="72"/>
      <c r="YT992" s="72"/>
      <c r="YU992" s="72"/>
      <c r="YV992" s="72"/>
      <c r="YW992" s="72"/>
      <c r="YX992" s="72"/>
      <c r="YY992" s="72"/>
      <c r="YZ992" s="72"/>
      <c r="ZA992" s="72"/>
      <c r="ZB992" s="72"/>
      <c r="ZC992" s="72"/>
      <c r="ZD992" s="72"/>
      <c r="ZE992" s="72"/>
      <c r="ZF992" s="72"/>
      <c r="ZG992" s="72"/>
      <c r="ZH992" s="72"/>
      <c r="ZI992" s="72"/>
      <c r="ZJ992" s="72"/>
      <c r="ZK992" s="72"/>
      <c r="ZL992" s="72"/>
      <c r="ZM992" s="72"/>
      <c r="ZN992" s="72"/>
      <c r="ZO992" s="72"/>
      <c r="ZP992" s="72"/>
      <c r="ZQ992" s="72"/>
      <c r="ZR992" s="72"/>
      <c r="ZS992" s="72"/>
      <c r="ZT992" s="72"/>
      <c r="ZU992" s="72"/>
      <c r="ZV992" s="72"/>
      <c r="ZW992" s="72"/>
      <c r="ZX992" s="72"/>
      <c r="ZY992" s="72"/>
      <c r="ZZ992" s="72"/>
      <c r="AAA992" s="72"/>
      <c r="AAB992" s="72"/>
      <c r="AAC992" s="72"/>
      <c r="AAD992" s="72"/>
      <c r="AAE992" s="72"/>
      <c r="AAF992" s="72"/>
      <c r="AAG992" s="72"/>
      <c r="AAH992" s="72"/>
      <c r="AAI992" s="72"/>
      <c r="AAJ992" s="72"/>
      <c r="AAK992" s="72"/>
      <c r="AAL992" s="72"/>
      <c r="AAM992" s="72"/>
      <c r="AAN992" s="72"/>
      <c r="AAO992" s="72"/>
      <c r="AAP992" s="72"/>
      <c r="AAQ992" s="72"/>
      <c r="AAR992" s="72"/>
      <c r="AAS992" s="72"/>
      <c r="AAT992" s="72"/>
      <c r="AAU992" s="72"/>
      <c r="AAV992" s="72"/>
      <c r="AAW992" s="72"/>
      <c r="AAX992" s="72"/>
      <c r="AAY992" s="72"/>
      <c r="AAZ992" s="72"/>
      <c r="ABA992" s="72"/>
      <c r="ABB992" s="72"/>
      <c r="ABC992" s="72"/>
      <c r="ABD992" s="72"/>
      <c r="ABE992" s="72"/>
      <c r="ABF992" s="72"/>
      <c r="ABG992" s="72"/>
      <c r="ABH992" s="72"/>
      <c r="ABI992" s="72"/>
      <c r="ABJ992" s="72"/>
      <c r="ABK992" s="72"/>
      <c r="ABL992" s="72"/>
      <c r="ABM992" s="72"/>
      <c r="ABN992" s="72"/>
      <c r="ABO992" s="72"/>
      <c r="ABP992" s="72"/>
      <c r="ABQ992" s="72"/>
      <c r="ABR992" s="72"/>
      <c r="ABS992" s="72"/>
      <c r="ABT992" s="72"/>
      <c r="ABU992" s="72"/>
      <c r="ABV992" s="72"/>
      <c r="ABW992" s="72"/>
      <c r="ABX992" s="72"/>
      <c r="ABY992" s="72"/>
      <c r="ABZ992" s="72"/>
      <c r="ACA992" s="72"/>
      <c r="ACB992" s="72"/>
      <c r="ACC992" s="72"/>
      <c r="ACD992" s="72"/>
      <c r="ACE992" s="72"/>
      <c r="ACF992" s="72"/>
      <c r="ACG992" s="72"/>
      <c r="ACH992" s="72"/>
      <c r="ACI992" s="72"/>
      <c r="ACJ992" s="72"/>
      <c r="ACK992" s="72"/>
      <c r="ACL992" s="72"/>
      <c r="ACM992" s="72"/>
      <c r="ACN992" s="72"/>
      <c r="ACO992" s="72"/>
      <c r="ACP992" s="72"/>
      <c r="ACQ992" s="72"/>
      <c r="ACR992" s="72"/>
      <c r="ACS992" s="72"/>
      <c r="ACT992" s="72"/>
      <c r="ACU992" s="72"/>
      <c r="ACV992" s="72"/>
      <c r="ACW992" s="72"/>
      <c r="ACX992" s="72"/>
      <c r="ACY992" s="72"/>
      <c r="ACZ992" s="72"/>
      <c r="ADA992" s="72"/>
      <c r="ADB992" s="72"/>
      <c r="ADC992" s="72"/>
      <c r="ADD992" s="72"/>
      <c r="ADE992" s="72"/>
      <c r="ADF992" s="72"/>
      <c r="ADG992" s="72"/>
      <c r="ADH992" s="72"/>
      <c r="ADI992" s="72"/>
      <c r="ADJ992" s="72"/>
      <c r="ADK992" s="72"/>
      <c r="ADL992" s="72"/>
      <c r="ADM992" s="72"/>
      <c r="ADN992" s="72"/>
      <c r="ADO992" s="72"/>
      <c r="ADP992" s="72"/>
      <c r="ADQ992" s="72"/>
      <c r="ADR992" s="72"/>
      <c r="ADS992" s="72"/>
      <c r="ADT992" s="72"/>
      <c r="ADU992" s="72"/>
      <c r="ADV992" s="72"/>
      <c r="ADW992" s="72"/>
      <c r="ADX992" s="72"/>
      <c r="ADY992" s="72"/>
      <c r="ADZ992" s="72"/>
      <c r="AEA992" s="72"/>
      <c r="AEB992" s="72"/>
      <c r="AEC992" s="72"/>
      <c r="AED992" s="72"/>
      <c r="AEE992" s="72"/>
      <c r="AEF992" s="72"/>
      <c r="AEG992" s="72"/>
      <c r="AEH992" s="72"/>
      <c r="AEI992" s="72"/>
      <c r="AEJ992" s="72"/>
      <c r="AEK992" s="72"/>
      <c r="AEL992" s="72"/>
      <c r="AEM992" s="72"/>
      <c r="AEN992" s="72"/>
      <c r="AEO992" s="72"/>
      <c r="AEP992" s="72"/>
      <c r="AEQ992" s="72"/>
      <c r="AER992" s="72"/>
      <c r="AES992" s="72"/>
      <c r="AET992" s="72"/>
      <c r="AEU992" s="72"/>
      <c r="AEV992" s="72"/>
      <c r="AEW992" s="72"/>
      <c r="AEX992" s="72"/>
      <c r="AEY992" s="72"/>
      <c r="AEZ992" s="72"/>
      <c r="AFA992" s="72"/>
      <c r="AFB992" s="72"/>
      <c r="AFC992" s="72"/>
      <c r="AFD992" s="72"/>
      <c r="AFE992" s="72"/>
      <c r="AFF992" s="72"/>
      <c r="AFG992" s="72"/>
      <c r="AFH992" s="72"/>
      <c r="AFI992" s="72"/>
      <c r="AFJ992" s="72"/>
      <c r="AFK992" s="72"/>
      <c r="AFL992" s="72"/>
      <c r="AFM992" s="72"/>
      <c r="AFN992" s="72"/>
      <c r="AFO992" s="72"/>
      <c r="AFP992" s="72"/>
      <c r="AFQ992" s="72"/>
      <c r="AFR992" s="72"/>
      <c r="AFS992" s="72"/>
      <c r="AFT992" s="72"/>
      <c r="AFU992" s="72"/>
      <c r="AFV992" s="72"/>
      <c r="AFW992" s="72"/>
      <c r="AFX992" s="72"/>
      <c r="AFY992" s="72"/>
      <c r="AFZ992" s="72"/>
      <c r="AGA992" s="72"/>
      <c r="AGB992" s="72"/>
      <c r="AGC992" s="72"/>
      <c r="AGD992" s="72"/>
      <c r="AGE992" s="72"/>
      <c r="AGF992" s="72"/>
      <c r="AGG992" s="72"/>
      <c r="AGH992" s="72"/>
      <c r="AGI992" s="72"/>
      <c r="AGJ992" s="72"/>
      <c r="AGK992" s="72"/>
      <c r="AGL992" s="72"/>
      <c r="AGM992" s="72"/>
      <c r="AGN992" s="72"/>
      <c r="AGO992" s="72"/>
      <c r="AGP992" s="72"/>
      <c r="AGQ992" s="72"/>
      <c r="AGR992" s="72"/>
      <c r="AGS992" s="72"/>
      <c r="AGT992" s="72"/>
      <c r="AGU992" s="72"/>
      <c r="AGV992" s="72"/>
      <c r="AGW992" s="72"/>
      <c r="AGX992" s="72"/>
      <c r="AGY992" s="72"/>
      <c r="AGZ992" s="72"/>
      <c r="AHA992" s="72"/>
      <c r="AHB992" s="72"/>
      <c r="AHC992" s="72"/>
      <c r="AHD992" s="72"/>
      <c r="AHE992" s="72"/>
      <c r="AHF992" s="72"/>
      <c r="AHG992" s="72"/>
      <c r="AHH992" s="72"/>
      <c r="AHI992" s="72"/>
      <c r="AHJ992" s="72"/>
      <c r="AHK992" s="72"/>
      <c r="AHL992" s="72"/>
      <c r="AHM992" s="72"/>
      <c r="AHN992" s="72"/>
      <c r="AHO992" s="72"/>
      <c r="AHP992" s="72"/>
      <c r="AHQ992" s="72"/>
      <c r="AHR992" s="72"/>
      <c r="AHS992" s="72"/>
      <c r="AHT992" s="72"/>
      <c r="AHU992" s="72"/>
      <c r="AHV992" s="72"/>
      <c r="AHW992" s="72"/>
      <c r="AHX992" s="72"/>
      <c r="AHY992" s="72"/>
      <c r="AHZ992" s="72"/>
      <c r="AIA992" s="72"/>
      <c r="AIB992" s="72"/>
      <c r="AIC992" s="72"/>
      <c r="AID992" s="72"/>
      <c r="AIE992" s="72"/>
      <c r="AIF992" s="72"/>
      <c r="AIG992" s="72"/>
      <c r="AIH992" s="72"/>
      <c r="AII992" s="72"/>
      <c r="AIJ992" s="72"/>
      <c r="AIK992" s="72"/>
      <c r="AIL992" s="72"/>
      <c r="AIM992" s="72"/>
      <c r="AIN992" s="72"/>
      <c r="AIO992" s="72"/>
      <c r="AIP992" s="72"/>
      <c r="AIQ992" s="72"/>
      <c r="AIR992" s="72"/>
      <c r="AIS992" s="72"/>
      <c r="AIT992" s="72"/>
      <c r="AIU992" s="72"/>
      <c r="AIV992" s="72"/>
      <c r="AIW992" s="72"/>
      <c r="AIX992" s="72"/>
      <c r="AIY992" s="72"/>
      <c r="AIZ992" s="72"/>
      <c r="AJA992" s="72"/>
      <c r="AJB992" s="72"/>
      <c r="AJC992" s="72"/>
      <c r="AJD992" s="72"/>
      <c r="AJE992" s="72"/>
      <c r="AJF992" s="72"/>
      <c r="AJG992" s="72"/>
      <c r="AJH992" s="72"/>
      <c r="AJI992" s="72"/>
      <c r="AJJ992" s="72"/>
      <c r="AJK992" s="72"/>
      <c r="AJL992" s="72"/>
      <c r="AJM992" s="72"/>
      <c r="AJN992" s="72"/>
      <c r="AJO992" s="72"/>
      <c r="AJP992" s="72"/>
      <c r="AJQ992" s="72"/>
      <c r="AJR992" s="72"/>
      <c r="AJS992" s="72"/>
      <c r="AJT992" s="72"/>
      <c r="AJU992" s="72"/>
      <c r="AJV992" s="72"/>
      <c r="AJW992" s="72"/>
      <c r="AJX992" s="72"/>
      <c r="AJY992" s="72"/>
      <c r="AJZ992" s="72"/>
      <c r="AKA992" s="72"/>
      <c r="AKB992" s="72"/>
      <c r="AKC992" s="72"/>
      <c r="AKD992" s="72"/>
      <c r="AKE992" s="72"/>
      <c r="AKF992" s="72"/>
      <c r="AKG992" s="72"/>
      <c r="AKH992" s="72"/>
      <c r="AKI992" s="72"/>
      <c r="AKJ992" s="72"/>
      <c r="AKK992" s="72"/>
      <c r="AKL992" s="72"/>
      <c r="AKM992" s="72"/>
      <c r="AKN992" s="72"/>
      <c r="AKO992" s="72"/>
      <c r="AKP992" s="72"/>
      <c r="AKQ992" s="72"/>
      <c r="AKR992" s="72"/>
      <c r="AKS992" s="72"/>
      <c r="AKT992" s="72"/>
      <c r="AKU992" s="72"/>
      <c r="AKV992" s="72"/>
      <c r="AKW992" s="72"/>
      <c r="AKX992" s="72"/>
      <c r="AKY992" s="72"/>
      <c r="AKZ992" s="72"/>
      <c r="ALA992" s="72"/>
      <c r="ALB992" s="72"/>
      <c r="ALC992" s="72"/>
      <c r="ALD992" s="72"/>
      <c r="ALE992" s="72"/>
      <c r="ALF992" s="72"/>
      <c r="ALG992" s="72"/>
      <c r="ALH992" s="72"/>
      <c r="ALI992" s="72"/>
      <c r="ALJ992" s="72"/>
      <c r="ALK992" s="72"/>
      <c r="ALL992" s="72"/>
      <c r="ALM992" s="72"/>
      <c r="ALN992" s="72"/>
      <c r="ALO992" s="72"/>
      <c r="ALP992" s="72"/>
      <c r="ALQ992" s="72"/>
      <c r="ALR992" s="72"/>
      <c r="ALS992" s="72"/>
      <c r="ALT992" s="72"/>
      <c r="ALU992" s="72"/>
      <c r="ALV992" s="72"/>
      <c r="ALW992" s="72"/>
      <c r="ALX992" s="72"/>
      <c r="ALY992" s="72"/>
      <c r="ALZ992" s="72"/>
      <c r="AMA992" s="72"/>
      <c r="AMB992" s="72"/>
      <c r="AMC992" s="72"/>
      <c r="AMD992" s="72"/>
      <c r="AME992" s="72"/>
      <c r="AMF992" s="72"/>
      <c r="AMG992" s="72"/>
      <c r="AMH992" s="72"/>
      <c r="AMI992" s="72"/>
      <c r="AMJ992" s="72"/>
    </row>
    <row r="993" spans="1:1024">
      <c r="A993" s="73"/>
      <c r="B993" s="73"/>
      <c r="C993" s="49">
        <f t="shared" si="75"/>
        <v>1880</v>
      </c>
      <c r="D993" s="74" t="s">
        <v>383</v>
      </c>
      <c r="E993" s="51">
        <f t="shared" si="74"/>
        <v>10</v>
      </c>
      <c r="F993" s="75">
        <f t="shared" si="72"/>
        <v>67479</v>
      </c>
      <c r="G993" s="75" t="str">
        <f t="shared" si="73"/>
        <v>20171129</v>
      </c>
      <c r="H993" s="75">
        <v>364</v>
      </c>
      <c r="I993" s="75"/>
      <c r="J993" s="75"/>
      <c r="K993" s="75"/>
      <c r="L993" s="75" t="s">
        <v>17</v>
      </c>
      <c r="M993" s="75">
        <v>2017</v>
      </c>
      <c r="N993" s="75">
        <v>11</v>
      </c>
      <c r="O993" s="75">
        <v>29</v>
      </c>
      <c r="P993" s="75">
        <v>18</v>
      </c>
      <c r="Q993" s="75">
        <v>44</v>
      </c>
      <c r="R993" s="75">
        <v>39</v>
      </c>
      <c r="S993" s="75">
        <v>335</v>
      </c>
      <c r="T993" s="75">
        <v>1</v>
      </c>
      <c r="U993" s="75" t="s">
        <v>1</v>
      </c>
      <c r="V993" s="75" t="s">
        <v>2</v>
      </c>
      <c r="W993" s="75"/>
      <c r="X993" s="60" t="s">
        <v>40</v>
      </c>
      <c r="WK993" s="60"/>
      <c r="WL993" s="60"/>
      <c r="WM993" s="60"/>
      <c r="WN993" s="60"/>
      <c r="WO993" s="60"/>
      <c r="WP993" s="60"/>
      <c r="WQ993" s="60"/>
      <c r="WR993" s="60"/>
      <c r="WS993" s="60"/>
      <c r="WT993" s="60"/>
      <c r="WU993" s="60"/>
      <c r="WV993" s="60"/>
      <c r="WW993" s="60"/>
      <c r="WX993" s="60"/>
      <c r="WY993" s="60"/>
      <c r="WZ993" s="60"/>
      <c r="XA993" s="60"/>
      <c r="XB993" s="60"/>
      <c r="XC993" s="60"/>
      <c r="XD993" s="60"/>
      <c r="XE993" s="60"/>
      <c r="XF993" s="60"/>
      <c r="XG993" s="60"/>
      <c r="XH993" s="60"/>
      <c r="XI993" s="60"/>
      <c r="XJ993" s="60"/>
      <c r="XK993" s="60"/>
      <c r="XL993" s="60"/>
      <c r="XM993" s="60"/>
      <c r="XN993" s="60"/>
      <c r="XO993" s="60"/>
      <c r="XP993" s="60"/>
      <c r="XQ993" s="60"/>
      <c r="XR993" s="60"/>
      <c r="XS993" s="60"/>
      <c r="XT993" s="60"/>
      <c r="XU993" s="60"/>
      <c r="XV993" s="60"/>
      <c r="XW993" s="60"/>
      <c r="XX993" s="60"/>
      <c r="XY993" s="60"/>
      <c r="XZ993" s="60"/>
      <c r="YA993" s="60"/>
      <c r="YB993" s="60"/>
      <c r="YC993" s="60"/>
      <c r="YD993" s="60"/>
      <c r="YE993" s="60"/>
      <c r="YF993" s="60"/>
      <c r="YG993" s="60"/>
      <c r="YH993" s="60"/>
      <c r="YI993" s="60"/>
      <c r="YJ993" s="60"/>
      <c r="YK993" s="60"/>
      <c r="YL993" s="60"/>
      <c r="YM993" s="60"/>
      <c r="YN993" s="60"/>
      <c r="YO993" s="60"/>
      <c r="YP993" s="60"/>
      <c r="YQ993" s="60"/>
      <c r="YR993" s="60"/>
      <c r="YS993" s="60"/>
      <c r="YT993" s="60"/>
      <c r="YU993" s="60"/>
      <c r="YV993" s="60"/>
      <c r="YW993" s="60"/>
      <c r="YX993" s="60"/>
      <c r="YY993" s="60"/>
      <c r="YZ993" s="60"/>
      <c r="ZA993" s="60"/>
      <c r="ZB993" s="60"/>
      <c r="ZC993" s="60"/>
      <c r="ZD993" s="60"/>
      <c r="ZE993" s="60"/>
      <c r="ZF993" s="60"/>
      <c r="ZG993" s="60"/>
      <c r="ZH993" s="60"/>
      <c r="ZI993" s="60"/>
      <c r="ZJ993" s="60"/>
      <c r="ZK993" s="60"/>
      <c r="ZL993" s="60"/>
      <c r="ZM993" s="60"/>
      <c r="ZN993" s="60"/>
      <c r="ZO993" s="60"/>
      <c r="ZP993" s="60"/>
      <c r="ZQ993" s="60"/>
      <c r="ZR993" s="60"/>
      <c r="ZS993" s="60"/>
      <c r="ZT993" s="60"/>
      <c r="ZU993" s="60"/>
      <c r="ZV993" s="60"/>
      <c r="ZW993" s="60"/>
      <c r="ZX993" s="60"/>
      <c r="ZY993" s="60"/>
      <c r="ZZ993" s="60"/>
      <c r="AAA993" s="60"/>
      <c r="AAB993" s="60"/>
      <c r="AAC993" s="60"/>
      <c r="AAD993" s="60"/>
      <c r="AAE993" s="60"/>
      <c r="AAF993" s="60"/>
      <c r="AAG993" s="60"/>
      <c r="AAH993" s="60"/>
      <c r="AAI993" s="60"/>
      <c r="AAJ993" s="60"/>
      <c r="AAK993" s="60"/>
      <c r="AAL993" s="60"/>
      <c r="AAM993" s="60"/>
      <c r="AAN993" s="60"/>
      <c r="AAO993" s="60"/>
      <c r="AAP993" s="60"/>
      <c r="AAQ993" s="60"/>
      <c r="AAR993" s="60"/>
      <c r="AAS993" s="60"/>
      <c r="AAT993" s="60"/>
      <c r="AAU993" s="60"/>
      <c r="AAV993" s="60"/>
      <c r="AAW993" s="60"/>
      <c r="AAX993" s="60"/>
      <c r="AAY993" s="60"/>
      <c r="AAZ993" s="60"/>
      <c r="ABA993" s="60"/>
      <c r="ABB993" s="60"/>
      <c r="ABC993" s="60"/>
      <c r="ABD993" s="60"/>
      <c r="ABE993" s="60"/>
      <c r="ABF993" s="60"/>
      <c r="ABG993" s="60"/>
      <c r="ABH993" s="60"/>
      <c r="ABI993" s="60"/>
      <c r="ABJ993" s="60"/>
      <c r="ABK993" s="60"/>
      <c r="ABL993" s="60"/>
      <c r="ABM993" s="60"/>
      <c r="ABN993" s="60"/>
      <c r="ABO993" s="60"/>
      <c r="ABP993" s="60"/>
      <c r="ABQ993" s="60"/>
      <c r="ABR993" s="60"/>
      <c r="ABS993" s="60"/>
      <c r="ABT993" s="60"/>
      <c r="ABU993" s="60"/>
      <c r="ABV993" s="60"/>
      <c r="ABW993" s="60"/>
      <c r="ABX993" s="60"/>
      <c r="ABY993" s="60"/>
      <c r="ABZ993" s="60"/>
      <c r="ACA993" s="60"/>
      <c r="ACB993" s="60"/>
      <c r="ACC993" s="60"/>
      <c r="ACD993" s="60"/>
      <c r="ACE993" s="60"/>
      <c r="ACF993" s="60"/>
      <c r="ACG993" s="60"/>
      <c r="ACH993" s="60"/>
      <c r="ACI993" s="60"/>
      <c r="ACJ993" s="60"/>
      <c r="ACK993" s="60"/>
      <c r="ACL993" s="60"/>
      <c r="ACM993" s="60"/>
      <c r="ACN993" s="60"/>
      <c r="ACO993" s="60"/>
      <c r="ACP993" s="60"/>
      <c r="ACQ993" s="60"/>
      <c r="ACR993" s="60"/>
      <c r="ACS993" s="60"/>
      <c r="ACT993" s="60"/>
      <c r="ACU993" s="60"/>
      <c r="ACV993" s="60"/>
      <c r="ACW993" s="60"/>
      <c r="ACX993" s="60"/>
      <c r="ACY993" s="60"/>
      <c r="ACZ993" s="60"/>
      <c r="ADA993" s="60"/>
      <c r="ADB993" s="60"/>
      <c r="ADC993" s="60"/>
      <c r="ADD993" s="60"/>
      <c r="ADE993" s="60"/>
      <c r="ADF993" s="60"/>
      <c r="ADG993" s="60"/>
      <c r="ADH993" s="60"/>
      <c r="ADI993" s="60"/>
      <c r="ADJ993" s="60"/>
      <c r="ADK993" s="60"/>
      <c r="ADL993" s="60"/>
      <c r="ADM993" s="60"/>
      <c r="ADN993" s="60"/>
      <c r="ADO993" s="60"/>
      <c r="ADP993" s="60"/>
      <c r="ADQ993" s="60"/>
      <c r="ADR993" s="60"/>
      <c r="ADS993" s="60"/>
      <c r="ADT993" s="60"/>
      <c r="ADU993" s="60"/>
      <c r="ADV993" s="60"/>
      <c r="ADW993" s="60"/>
      <c r="ADX993" s="60"/>
      <c r="ADY993" s="60"/>
      <c r="ADZ993" s="60"/>
      <c r="AEA993" s="60"/>
      <c r="AEB993" s="60"/>
      <c r="AEC993" s="60"/>
      <c r="AED993" s="60"/>
      <c r="AEE993" s="60"/>
      <c r="AEF993" s="60"/>
      <c r="AEG993" s="60"/>
      <c r="AEH993" s="60"/>
      <c r="AEI993" s="60"/>
      <c r="AEJ993" s="60"/>
      <c r="AEK993" s="60"/>
      <c r="AEL993" s="60"/>
      <c r="AEM993" s="60"/>
      <c r="AEN993" s="60"/>
      <c r="AEO993" s="60"/>
      <c r="AEP993" s="60"/>
      <c r="AEQ993" s="60"/>
      <c r="AER993" s="60"/>
      <c r="AES993" s="60"/>
      <c r="AET993" s="60"/>
      <c r="AEU993" s="60"/>
      <c r="AEV993" s="60"/>
      <c r="AEW993" s="60"/>
      <c r="AEX993" s="60"/>
      <c r="AEY993" s="60"/>
      <c r="AEZ993" s="60"/>
      <c r="AFA993" s="60"/>
      <c r="AFB993" s="60"/>
      <c r="AFC993" s="60"/>
      <c r="AFD993" s="60"/>
      <c r="AFE993" s="60"/>
      <c r="AFF993" s="60"/>
      <c r="AFG993" s="60"/>
      <c r="AFH993" s="60"/>
      <c r="AFI993" s="60"/>
      <c r="AFJ993" s="60"/>
      <c r="AFK993" s="60"/>
      <c r="AFL993" s="60"/>
      <c r="AFM993" s="60"/>
      <c r="AFN993" s="60"/>
      <c r="AFO993" s="60"/>
      <c r="AFP993" s="60"/>
      <c r="AFQ993" s="60"/>
      <c r="AFR993" s="60"/>
      <c r="AFS993" s="60"/>
      <c r="AFT993" s="60"/>
      <c r="AFU993" s="60"/>
      <c r="AFV993" s="60"/>
      <c r="AFW993" s="60"/>
      <c r="AFX993" s="60"/>
      <c r="AFY993" s="60"/>
      <c r="AFZ993" s="60"/>
      <c r="AGA993" s="60"/>
      <c r="AGB993" s="60"/>
      <c r="AGC993" s="60"/>
      <c r="AGD993" s="60"/>
      <c r="AGE993" s="60"/>
      <c r="AGF993" s="60"/>
      <c r="AGG993" s="60"/>
      <c r="AGH993" s="60"/>
      <c r="AGI993" s="60"/>
      <c r="AGJ993" s="60"/>
      <c r="AGK993" s="60"/>
      <c r="AGL993" s="60"/>
      <c r="AGM993" s="60"/>
      <c r="AGN993" s="60"/>
      <c r="AGO993" s="60"/>
      <c r="AGP993" s="60"/>
      <c r="AGQ993" s="60"/>
      <c r="AGR993" s="60"/>
      <c r="AGS993" s="60"/>
      <c r="AGT993" s="60"/>
      <c r="AGU993" s="60"/>
      <c r="AGV993" s="60"/>
      <c r="AGW993" s="60"/>
      <c r="AGX993" s="60"/>
      <c r="AGY993" s="60"/>
      <c r="AGZ993" s="60"/>
      <c r="AHA993" s="60"/>
      <c r="AHB993" s="60"/>
      <c r="AHC993" s="60"/>
      <c r="AHD993" s="60"/>
      <c r="AHE993" s="60"/>
      <c r="AHF993" s="60"/>
      <c r="AHG993" s="60"/>
      <c r="AHH993" s="60"/>
      <c r="AHI993" s="60"/>
      <c r="AHJ993" s="60"/>
      <c r="AHK993" s="60"/>
      <c r="AHL993" s="60"/>
      <c r="AHM993" s="60"/>
      <c r="AHN993" s="60"/>
      <c r="AHO993" s="60"/>
      <c r="AHP993" s="60"/>
      <c r="AHQ993" s="60"/>
      <c r="AHR993" s="60"/>
      <c r="AHS993" s="60"/>
      <c r="AHT993" s="60"/>
      <c r="AHU993" s="60"/>
      <c r="AHV993" s="60"/>
      <c r="AHW993" s="60"/>
      <c r="AHX993" s="60"/>
      <c r="AHY993" s="60"/>
      <c r="AHZ993" s="60"/>
      <c r="AIA993" s="60"/>
      <c r="AIB993" s="60"/>
      <c r="AIC993" s="60"/>
      <c r="AID993" s="60"/>
      <c r="AIE993" s="60"/>
      <c r="AIF993" s="60"/>
      <c r="AIG993" s="60"/>
      <c r="AIH993" s="60"/>
      <c r="AII993" s="60"/>
      <c r="AIJ993" s="60"/>
      <c r="AIK993" s="60"/>
      <c r="AIL993" s="60"/>
      <c r="AIM993" s="60"/>
      <c r="AIN993" s="60"/>
      <c r="AIO993" s="60"/>
      <c r="AIP993" s="60"/>
      <c r="AIQ993" s="60"/>
      <c r="AIR993" s="60"/>
      <c r="AIS993" s="60"/>
      <c r="AIT993" s="60"/>
      <c r="AIU993" s="60"/>
      <c r="AIV993" s="60"/>
      <c r="AIW993" s="60"/>
      <c r="AIX993" s="60"/>
      <c r="AIY993" s="60"/>
      <c r="AIZ993" s="60"/>
      <c r="AJA993" s="60"/>
      <c r="AJB993" s="60"/>
      <c r="AJC993" s="60"/>
      <c r="AJD993" s="60"/>
      <c r="AJE993" s="60"/>
      <c r="AJF993" s="60"/>
      <c r="AJG993" s="60"/>
      <c r="AJH993" s="60"/>
      <c r="AJI993" s="60"/>
      <c r="AJJ993" s="60"/>
      <c r="AJK993" s="60"/>
      <c r="AJL993" s="60"/>
      <c r="AJM993" s="60"/>
      <c r="AJN993" s="60"/>
      <c r="AJO993" s="60"/>
      <c r="AJP993" s="60"/>
      <c r="AJQ993" s="60"/>
      <c r="AJR993" s="60"/>
      <c r="AJS993" s="60"/>
      <c r="AJT993" s="60"/>
      <c r="AJU993" s="60"/>
      <c r="AJV993" s="60"/>
      <c r="AJW993" s="60"/>
      <c r="AJX993" s="60"/>
      <c r="AJY993" s="60"/>
      <c r="AJZ993" s="60"/>
      <c r="AKA993" s="60"/>
      <c r="AKB993" s="60"/>
      <c r="AKC993" s="60"/>
      <c r="AKD993" s="60"/>
      <c r="AKE993" s="60"/>
      <c r="AKF993" s="60"/>
      <c r="AKG993" s="60"/>
      <c r="AKH993" s="60"/>
      <c r="AKI993" s="60"/>
      <c r="AKJ993" s="60"/>
      <c r="AKK993" s="60"/>
      <c r="AKL993" s="60"/>
      <c r="AKM993" s="60"/>
      <c r="AKN993" s="60"/>
      <c r="AKO993" s="60"/>
      <c r="AKP993" s="60"/>
      <c r="AKQ993" s="60"/>
      <c r="AKR993" s="60"/>
      <c r="AKS993" s="60"/>
      <c r="AKT993" s="60"/>
      <c r="AKU993" s="60"/>
      <c r="AKV993" s="60"/>
      <c r="AKW993" s="60"/>
      <c r="AKX993" s="60"/>
      <c r="AKY993" s="60"/>
      <c r="AKZ993" s="60"/>
      <c r="ALA993" s="60"/>
      <c r="ALB993" s="60"/>
      <c r="ALC993" s="60"/>
      <c r="ALD993" s="60"/>
      <c r="ALE993" s="60"/>
      <c r="ALF993" s="60"/>
      <c r="ALG993" s="60"/>
      <c r="ALH993" s="60"/>
      <c r="ALI993" s="60"/>
      <c r="ALJ993" s="60"/>
      <c r="ALK993" s="60"/>
      <c r="ALL993" s="60"/>
      <c r="ALM993" s="60"/>
      <c r="ALN993" s="60"/>
      <c r="ALO993" s="60"/>
      <c r="ALP993" s="60"/>
      <c r="ALQ993" s="60"/>
      <c r="ALR993" s="60"/>
      <c r="ALS993" s="60"/>
      <c r="ALT993" s="60"/>
      <c r="ALU993" s="60"/>
      <c r="ALV993" s="60"/>
      <c r="ALW993" s="60"/>
      <c r="ALX993" s="60"/>
      <c r="ALY993" s="60"/>
      <c r="ALZ993" s="60"/>
      <c r="AMA993" s="60"/>
      <c r="AMB993" s="60"/>
      <c r="AMC993" s="60"/>
      <c r="AMD993" s="60"/>
      <c r="AME993" s="60"/>
      <c r="AMF993" s="60"/>
      <c r="AMG993" s="60"/>
      <c r="AMH993" s="60"/>
      <c r="AMI993" s="60"/>
      <c r="AMJ993" s="60"/>
    </row>
    <row r="994" spans="1:1024">
      <c r="A994" s="118"/>
      <c r="B994" s="118"/>
      <c r="C994" s="49">
        <f t="shared" si="75"/>
        <v>1880</v>
      </c>
      <c r="D994" s="38" t="s">
        <v>383</v>
      </c>
      <c r="E994" s="51">
        <f t="shared" si="74"/>
        <v>20</v>
      </c>
      <c r="F994" s="39">
        <f t="shared" si="72"/>
        <v>67479</v>
      </c>
      <c r="G994" s="39" t="str">
        <f t="shared" si="73"/>
        <v>20171129</v>
      </c>
      <c r="H994" s="39">
        <v>212</v>
      </c>
      <c r="L994" s="39" t="s">
        <v>17</v>
      </c>
      <c r="M994" s="39">
        <v>2017</v>
      </c>
      <c r="N994" s="39">
        <v>11</v>
      </c>
      <c r="O994" s="39">
        <v>29</v>
      </c>
      <c r="P994" s="39">
        <v>18</v>
      </c>
      <c r="Q994" s="39">
        <v>44</v>
      </c>
      <c r="R994" s="39">
        <v>39</v>
      </c>
      <c r="S994" s="39">
        <v>347</v>
      </c>
      <c r="T994" s="39">
        <v>2</v>
      </c>
      <c r="U994" s="39" t="s">
        <v>1</v>
      </c>
      <c r="V994" s="39" t="s">
        <v>2</v>
      </c>
      <c r="WK994" s="119"/>
      <c r="WL994" s="119"/>
      <c r="WM994" s="119"/>
      <c r="WN994" s="119"/>
      <c r="WO994" s="119"/>
      <c r="WP994" s="119"/>
      <c r="WQ994" s="119"/>
      <c r="WR994" s="119"/>
      <c r="WS994" s="119"/>
      <c r="WT994" s="119"/>
      <c r="WU994" s="119"/>
      <c r="WV994" s="119"/>
      <c r="WW994" s="119"/>
      <c r="WX994" s="119"/>
      <c r="WY994" s="119"/>
      <c r="WZ994" s="119"/>
      <c r="XA994" s="119"/>
      <c r="XB994" s="119"/>
      <c r="XC994" s="119"/>
      <c r="XD994" s="119"/>
      <c r="XE994" s="119"/>
      <c r="XF994" s="119"/>
      <c r="XG994" s="119"/>
      <c r="XH994" s="119"/>
      <c r="XI994" s="119"/>
      <c r="XJ994" s="119"/>
      <c r="XK994" s="119"/>
      <c r="XL994" s="119"/>
      <c r="XM994" s="119"/>
      <c r="XN994" s="119"/>
      <c r="XO994" s="119"/>
      <c r="XP994" s="119"/>
      <c r="XQ994" s="119"/>
      <c r="XR994" s="119"/>
      <c r="XS994" s="119"/>
      <c r="XT994" s="119"/>
      <c r="XU994" s="119"/>
      <c r="XV994" s="119"/>
      <c r="XW994" s="119"/>
      <c r="XX994" s="119"/>
      <c r="XY994" s="119"/>
      <c r="XZ994" s="119"/>
      <c r="YA994" s="119"/>
      <c r="YB994" s="119"/>
      <c r="YC994" s="119"/>
      <c r="YD994" s="119"/>
      <c r="YE994" s="119"/>
      <c r="YF994" s="119"/>
      <c r="YG994" s="119"/>
      <c r="YH994" s="119"/>
      <c r="YI994" s="119"/>
      <c r="YJ994" s="119"/>
      <c r="YK994" s="119"/>
      <c r="YL994" s="119"/>
      <c r="YM994" s="119"/>
      <c r="YN994" s="119"/>
      <c r="YO994" s="119"/>
      <c r="YP994" s="119"/>
      <c r="YQ994" s="119"/>
      <c r="YR994" s="119"/>
      <c r="YS994" s="119"/>
      <c r="YT994" s="119"/>
      <c r="YU994" s="119"/>
      <c r="YV994" s="119"/>
      <c r="YW994" s="119"/>
      <c r="YX994" s="119"/>
      <c r="YY994" s="119"/>
      <c r="YZ994" s="119"/>
      <c r="ZA994" s="119"/>
      <c r="ZB994" s="119"/>
      <c r="ZC994" s="119"/>
      <c r="ZD994" s="119"/>
      <c r="ZE994" s="119"/>
      <c r="ZF994" s="119"/>
      <c r="ZG994" s="119"/>
      <c r="ZH994" s="119"/>
      <c r="ZI994" s="119"/>
      <c r="ZJ994" s="119"/>
      <c r="ZK994" s="119"/>
      <c r="ZL994" s="119"/>
      <c r="ZM994" s="119"/>
      <c r="ZN994" s="119"/>
      <c r="ZO994" s="119"/>
      <c r="ZP994" s="119"/>
      <c r="ZQ994" s="119"/>
      <c r="ZR994" s="119"/>
      <c r="ZS994" s="119"/>
      <c r="ZT994" s="119"/>
      <c r="ZU994" s="119"/>
      <c r="ZV994" s="119"/>
      <c r="ZW994" s="119"/>
      <c r="ZX994" s="119"/>
      <c r="ZY994" s="119"/>
      <c r="ZZ994" s="119"/>
      <c r="AAA994" s="119"/>
      <c r="AAB994" s="119"/>
      <c r="AAC994" s="119"/>
      <c r="AAD994" s="119"/>
      <c r="AAE994" s="119"/>
      <c r="AAF994" s="119"/>
      <c r="AAG994" s="119"/>
      <c r="AAH994" s="119"/>
      <c r="AAI994" s="119"/>
      <c r="AAJ994" s="119"/>
      <c r="AAK994" s="119"/>
      <c r="AAL994" s="119"/>
      <c r="AAM994" s="119"/>
      <c r="AAN994" s="119"/>
      <c r="AAO994" s="119"/>
      <c r="AAP994" s="119"/>
      <c r="AAQ994" s="119"/>
      <c r="AAR994" s="119"/>
      <c r="AAS994" s="119"/>
      <c r="AAT994" s="119"/>
      <c r="AAU994" s="119"/>
      <c r="AAV994" s="119"/>
      <c r="AAW994" s="119"/>
      <c r="AAX994" s="119"/>
      <c r="AAY994" s="119"/>
      <c r="AAZ994" s="119"/>
      <c r="ABA994" s="119"/>
      <c r="ABB994" s="119"/>
      <c r="ABC994" s="119"/>
      <c r="ABD994" s="119"/>
      <c r="ABE994" s="119"/>
      <c r="ABF994" s="119"/>
      <c r="ABG994" s="119"/>
      <c r="ABH994" s="119"/>
      <c r="ABI994" s="119"/>
      <c r="ABJ994" s="119"/>
      <c r="ABK994" s="119"/>
      <c r="ABL994" s="119"/>
      <c r="ABM994" s="119"/>
      <c r="ABN994" s="119"/>
      <c r="ABO994" s="119"/>
      <c r="ABP994" s="119"/>
      <c r="ABQ994" s="119"/>
      <c r="ABR994" s="119"/>
      <c r="ABS994" s="119"/>
      <c r="ABT994" s="119"/>
      <c r="ABU994" s="119"/>
      <c r="ABV994" s="119"/>
      <c r="ABW994" s="119"/>
      <c r="ABX994" s="119"/>
      <c r="ABY994" s="119"/>
      <c r="ABZ994" s="119"/>
      <c r="ACA994" s="119"/>
      <c r="ACB994" s="119"/>
      <c r="ACC994" s="119"/>
      <c r="ACD994" s="119"/>
      <c r="ACE994" s="119"/>
      <c r="ACF994" s="119"/>
      <c r="ACG994" s="119"/>
      <c r="ACH994" s="119"/>
      <c r="ACI994" s="119"/>
      <c r="ACJ994" s="119"/>
      <c r="ACK994" s="119"/>
      <c r="ACL994" s="119"/>
      <c r="ACM994" s="119"/>
      <c r="ACN994" s="119"/>
      <c r="ACO994" s="119"/>
      <c r="ACP994" s="119"/>
      <c r="ACQ994" s="119"/>
      <c r="ACR994" s="119"/>
      <c r="ACS994" s="119"/>
      <c r="ACT994" s="119"/>
      <c r="ACU994" s="119"/>
      <c r="ACV994" s="119"/>
      <c r="ACW994" s="119"/>
      <c r="ACX994" s="119"/>
      <c r="ACY994" s="119"/>
      <c r="ACZ994" s="119"/>
      <c r="ADA994" s="119"/>
      <c r="ADB994" s="119"/>
      <c r="ADC994" s="119"/>
      <c r="ADD994" s="119"/>
      <c r="ADE994" s="119"/>
      <c r="ADF994" s="119"/>
      <c r="ADG994" s="119"/>
      <c r="ADH994" s="119"/>
      <c r="ADI994" s="119"/>
      <c r="ADJ994" s="119"/>
      <c r="ADK994" s="119"/>
      <c r="ADL994" s="119"/>
      <c r="ADM994" s="119"/>
      <c r="ADN994" s="119"/>
      <c r="ADO994" s="119"/>
      <c r="ADP994" s="119"/>
      <c r="ADQ994" s="119"/>
      <c r="ADR994" s="119"/>
      <c r="ADS994" s="119"/>
      <c r="ADT994" s="119"/>
      <c r="ADU994" s="119"/>
      <c r="ADV994" s="119"/>
      <c r="ADW994" s="119"/>
      <c r="ADX994" s="119"/>
      <c r="ADY994" s="119"/>
      <c r="ADZ994" s="119"/>
      <c r="AEA994" s="119"/>
      <c r="AEB994" s="119"/>
      <c r="AEC994" s="119"/>
      <c r="AED994" s="119"/>
      <c r="AEE994" s="119"/>
      <c r="AEF994" s="119"/>
      <c r="AEG994" s="119"/>
      <c r="AEH994" s="119"/>
      <c r="AEI994" s="119"/>
      <c r="AEJ994" s="119"/>
      <c r="AEK994" s="119"/>
      <c r="AEL994" s="119"/>
      <c r="AEM994" s="119"/>
      <c r="AEN994" s="119"/>
      <c r="AEO994" s="119"/>
      <c r="AEP994" s="119"/>
      <c r="AEQ994" s="119"/>
      <c r="AER994" s="119"/>
      <c r="AES994" s="119"/>
      <c r="AET994" s="119"/>
      <c r="AEU994" s="119"/>
      <c r="AEV994" s="119"/>
      <c r="AEW994" s="119"/>
      <c r="AEX994" s="119"/>
      <c r="AEY994" s="119"/>
      <c r="AEZ994" s="119"/>
      <c r="AFA994" s="119"/>
      <c r="AFB994" s="119"/>
      <c r="AFC994" s="119"/>
      <c r="AFD994" s="119"/>
      <c r="AFE994" s="119"/>
      <c r="AFF994" s="119"/>
      <c r="AFG994" s="119"/>
      <c r="AFH994" s="119"/>
      <c r="AFI994" s="119"/>
      <c r="AFJ994" s="119"/>
      <c r="AFK994" s="119"/>
      <c r="AFL994" s="119"/>
      <c r="AFM994" s="119"/>
      <c r="AFN994" s="119"/>
      <c r="AFO994" s="119"/>
      <c r="AFP994" s="119"/>
      <c r="AFQ994" s="119"/>
      <c r="AFR994" s="119"/>
      <c r="AFS994" s="119"/>
      <c r="AFT994" s="119"/>
      <c r="AFU994" s="119"/>
      <c r="AFV994" s="119"/>
      <c r="AFW994" s="119"/>
      <c r="AFX994" s="119"/>
      <c r="AFY994" s="119"/>
      <c r="AFZ994" s="119"/>
      <c r="AGA994" s="119"/>
      <c r="AGB994" s="119"/>
      <c r="AGC994" s="119"/>
      <c r="AGD994" s="119"/>
      <c r="AGE994" s="119"/>
      <c r="AGF994" s="119"/>
      <c r="AGG994" s="119"/>
      <c r="AGH994" s="119"/>
      <c r="AGI994" s="119"/>
      <c r="AGJ994" s="119"/>
      <c r="AGK994" s="119"/>
      <c r="AGL994" s="119"/>
      <c r="AGM994" s="119"/>
      <c r="AGN994" s="119"/>
      <c r="AGO994" s="119"/>
      <c r="AGP994" s="119"/>
      <c r="AGQ994" s="119"/>
      <c r="AGR994" s="119"/>
      <c r="AGS994" s="119"/>
      <c r="AGT994" s="119"/>
      <c r="AGU994" s="119"/>
      <c r="AGV994" s="119"/>
      <c r="AGW994" s="119"/>
      <c r="AGX994" s="119"/>
      <c r="AGY994" s="119"/>
      <c r="AGZ994" s="119"/>
      <c r="AHA994" s="119"/>
      <c r="AHB994" s="119"/>
      <c r="AHC994" s="119"/>
      <c r="AHD994" s="119"/>
      <c r="AHE994" s="119"/>
      <c r="AHF994" s="119"/>
      <c r="AHG994" s="119"/>
      <c r="AHH994" s="119"/>
      <c r="AHI994" s="119"/>
      <c r="AHJ994" s="119"/>
      <c r="AHK994" s="119"/>
      <c r="AHL994" s="119"/>
      <c r="AHM994" s="119"/>
      <c r="AHN994" s="119"/>
      <c r="AHO994" s="119"/>
      <c r="AHP994" s="119"/>
      <c r="AHQ994" s="119"/>
      <c r="AHR994" s="119"/>
      <c r="AHS994" s="119"/>
      <c r="AHT994" s="119"/>
      <c r="AHU994" s="119"/>
      <c r="AHV994" s="119"/>
      <c r="AHW994" s="119"/>
      <c r="AHX994" s="119"/>
      <c r="AHY994" s="119"/>
      <c r="AHZ994" s="119"/>
      <c r="AIA994" s="119"/>
      <c r="AIB994" s="119"/>
      <c r="AIC994" s="119"/>
      <c r="AID994" s="119"/>
      <c r="AIE994" s="119"/>
      <c r="AIF994" s="119"/>
      <c r="AIG994" s="119"/>
      <c r="AIH994" s="119"/>
      <c r="AII994" s="119"/>
      <c r="AIJ994" s="119"/>
      <c r="AIK994" s="119"/>
      <c r="AIL994" s="119"/>
      <c r="AIM994" s="119"/>
      <c r="AIN994" s="119"/>
      <c r="AIO994" s="119"/>
      <c r="AIP994" s="119"/>
      <c r="AIQ994" s="119"/>
      <c r="AIR994" s="119"/>
      <c r="AIS994" s="119"/>
      <c r="AIT994" s="119"/>
      <c r="AIU994" s="119"/>
      <c r="AIV994" s="119"/>
      <c r="AIW994" s="119"/>
      <c r="AIX994" s="119"/>
      <c r="AIY994" s="119"/>
      <c r="AIZ994" s="119"/>
      <c r="AJA994" s="119"/>
      <c r="AJB994" s="119"/>
      <c r="AJC994" s="119"/>
      <c r="AJD994" s="119"/>
      <c r="AJE994" s="119"/>
      <c r="AJF994" s="119"/>
      <c r="AJG994" s="119"/>
      <c r="AJH994" s="119"/>
      <c r="AJI994" s="119"/>
      <c r="AJJ994" s="119"/>
      <c r="AJK994" s="119"/>
      <c r="AJL994" s="119"/>
      <c r="AJM994" s="119"/>
      <c r="AJN994" s="119"/>
      <c r="AJO994" s="119"/>
      <c r="AJP994" s="119"/>
      <c r="AJQ994" s="119"/>
      <c r="AJR994" s="119"/>
      <c r="AJS994" s="119"/>
      <c r="AJT994" s="119"/>
      <c r="AJU994" s="119"/>
      <c r="AJV994" s="119"/>
      <c r="AJW994" s="119"/>
      <c r="AJX994" s="119"/>
      <c r="AJY994" s="119"/>
      <c r="AJZ994" s="119"/>
      <c r="AKA994" s="119"/>
      <c r="AKB994" s="119"/>
      <c r="AKC994" s="119"/>
      <c r="AKD994" s="119"/>
      <c r="AKE994" s="119"/>
      <c r="AKF994" s="119"/>
      <c r="AKG994" s="119"/>
      <c r="AKH994" s="119"/>
      <c r="AKI994" s="119"/>
      <c r="AKJ994" s="119"/>
      <c r="AKK994" s="119"/>
      <c r="AKL994" s="119"/>
      <c r="AKM994" s="119"/>
      <c r="AKN994" s="119"/>
      <c r="AKO994" s="119"/>
      <c r="AKP994" s="119"/>
      <c r="AKQ994" s="119"/>
      <c r="AKR994" s="119"/>
      <c r="AKS994" s="119"/>
      <c r="AKT994" s="119"/>
      <c r="AKU994" s="119"/>
      <c r="AKV994" s="119"/>
      <c r="AKW994" s="119"/>
      <c r="AKX994" s="119"/>
      <c r="AKY994" s="119"/>
      <c r="AKZ994" s="119"/>
      <c r="ALA994" s="119"/>
      <c r="ALB994" s="119"/>
      <c r="ALC994" s="119"/>
      <c r="ALD994" s="119"/>
      <c r="ALE994" s="119"/>
      <c r="ALF994" s="119"/>
      <c r="ALG994" s="119"/>
      <c r="ALH994" s="119"/>
      <c r="ALI994" s="119"/>
      <c r="ALJ994" s="119"/>
      <c r="ALK994" s="119"/>
      <c r="ALL994" s="119"/>
      <c r="ALM994" s="119"/>
      <c r="ALN994" s="119"/>
      <c r="ALO994" s="119"/>
      <c r="ALP994" s="119"/>
      <c r="ALQ994" s="119"/>
      <c r="ALR994" s="119"/>
      <c r="ALS994" s="119"/>
      <c r="ALT994" s="119"/>
      <c r="ALU994" s="119"/>
      <c r="ALV994" s="119"/>
      <c r="ALW994" s="119"/>
      <c r="ALX994" s="119"/>
      <c r="ALY994" s="119"/>
      <c r="ALZ994" s="119"/>
      <c r="AMA994" s="119"/>
      <c r="AMB994" s="119"/>
      <c r="AMC994" s="119"/>
      <c r="AMD994" s="119"/>
      <c r="AME994" s="119"/>
      <c r="AMF994" s="119"/>
      <c r="AMG994" s="119"/>
      <c r="AMH994" s="119"/>
      <c r="AMI994" s="119"/>
      <c r="AMJ994" s="119"/>
    </row>
    <row r="995" spans="1:1024">
      <c r="A995" s="118"/>
      <c r="B995" s="118"/>
      <c r="C995" s="49">
        <f t="shared" si="75"/>
        <v>1880</v>
      </c>
      <c r="D995" s="38" t="s">
        <v>383</v>
      </c>
      <c r="E995" s="51">
        <f t="shared" si="74"/>
        <v>30</v>
      </c>
      <c r="F995" s="39">
        <f t="shared" si="72"/>
        <v>67479</v>
      </c>
      <c r="G995" s="39" t="str">
        <f t="shared" si="73"/>
        <v>20171129</v>
      </c>
      <c r="H995" s="39">
        <v>0</v>
      </c>
      <c r="L995" s="39" t="s">
        <v>100</v>
      </c>
      <c r="M995" s="39">
        <v>2017</v>
      </c>
      <c r="N995" s="39">
        <v>11</v>
      </c>
      <c r="O995" s="39">
        <v>29</v>
      </c>
      <c r="P995" s="39">
        <v>18</v>
      </c>
      <c r="Q995" s="39">
        <v>44</v>
      </c>
      <c r="R995" s="39">
        <v>39</v>
      </c>
      <c r="S995" s="39">
        <v>365</v>
      </c>
      <c r="T995" s="39">
        <v>1</v>
      </c>
      <c r="U995" s="39" t="s">
        <v>1</v>
      </c>
      <c r="V995" s="39" t="s">
        <v>2</v>
      </c>
      <c r="WK995" s="119"/>
      <c r="WL995" s="119"/>
      <c r="WM995" s="119"/>
      <c r="WN995" s="119"/>
      <c r="WO995" s="119"/>
      <c r="WP995" s="119"/>
      <c r="WQ995" s="119"/>
      <c r="WR995" s="119"/>
      <c r="WS995" s="119"/>
      <c r="WT995" s="119"/>
      <c r="WU995" s="119"/>
      <c r="WV995" s="119"/>
      <c r="WW995" s="119"/>
      <c r="WX995" s="119"/>
      <c r="WY995" s="119"/>
      <c r="WZ995" s="119"/>
      <c r="XA995" s="119"/>
      <c r="XB995" s="119"/>
      <c r="XC995" s="119"/>
      <c r="XD995" s="119"/>
      <c r="XE995" s="119"/>
      <c r="XF995" s="119"/>
      <c r="XG995" s="119"/>
      <c r="XH995" s="119"/>
      <c r="XI995" s="119"/>
      <c r="XJ995" s="119"/>
      <c r="XK995" s="119"/>
      <c r="XL995" s="119"/>
      <c r="XM995" s="119"/>
      <c r="XN995" s="119"/>
      <c r="XO995" s="119"/>
      <c r="XP995" s="119"/>
      <c r="XQ995" s="119"/>
      <c r="XR995" s="119"/>
      <c r="XS995" s="119"/>
      <c r="XT995" s="119"/>
      <c r="XU995" s="119"/>
      <c r="XV995" s="119"/>
      <c r="XW995" s="119"/>
      <c r="XX995" s="119"/>
      <c r="XY995" s="119"/>
      <c r="XZ995" s="119"/>
      <c r="YA995" s="119"/>
      <c r="YB995" s="119"/>
      <c r="YC995" s="119"/>
      <c r="YD995" s="119"/>
      <c r="YE995" s="119"/>
      <c r="YF995" s="119"/>
      <c r="YG995" s="119"/>
      <c r="YH995" s="119"/>
      <c r="YI995" s="119"/>
      <c r="YJ995" s="119"/>
      <c r="YK995" s="119"/>
      <c r="YL995" s="119"/>
      <c r="YM995" s="119"/>
      <c r="YN995" s="119"/>
      <c r="YO995" s="119"/>
      <c r="YP995" s="119"/>
      <c r="YQ995" s="119"/>
      <c r="YR995" s="119"/>
      <c r="YS995" s="119"/>
      <c r="YT995" s="119"/>
      <c r="YU995" s="119"/>
      <c r="YV995" s="119"/>
      <c r="YW995" s="119"/>
      <c r="YX995" s="119"/>
      <c r="YY995" s="119"/>
      <c r="YZ995" s="119"/>
      <c r="ZA995" s="119"/>
      <c r="ZB995" s="119"/>
      <c r="ZC995" s="119"/>
      <c r="ZD995" s="119"/>
      <c r="ZE995" s="119"/>
      <c r="ZF995" s="119"/>
      <c r="ZG995" s="119"/>
      <c r="ZH995" s="119"/>
      <c r="ZI995" s="119"/>
      <c r="ZJ995" s="119"/>
      <c r="ZK995" s="119"/>
      <c r="ZL995" s="119"/>
      <c r="ZM995" s="119"/>
      <c r="ZN995" s="119"/>
      <c r="ZO995" s="119"/>
      <c r="ZP995" s="119"/>
      <c r="ZQ995" s="119"/>
      <c r="ZR995" s="119"/>
      <c r="ZS995" s="119"/>
      <c r="ZT995" s="119"/>
      <c r="ZU995" s="119"/>
      <c r="ZV995" s="119"/>
      <c r="ZW995" s="119"/>
      <c r="ZX995" s="119"/>
      <c r="ZY995" s="119"/>
      <c r="ZZ995" s="119"/>
      <c r="AAA995" s="119"/>
      <c r="AAB995" s="119"/>
      <c r="AAC995" s="119"/>
      <c r="AAD995" s="119"/>
      <c r="AAE995" s="119"/>
      <c r="AAF995" s="119"/>
      <c r="AAG995" s="119"/>
      <c r="AAH995" s="119"/>
      <c r="AAI995" s="119"/>
      <c r="AAJ995" s="119"/>
      <c r="AAK995" s="119"/>
      <c r="AAL995" s="119"/>
      <c r="AAM995" s="119"/>
      <c r="AAN995" s="119"/>
      <c r="AAO995" s="119"/>
      <c r="AAP995" s="119"/>
      <c r="AAQ995" s="119"/>
      <c r="AAR995" s="119"/>
      <c r="AAS995" s="119"/>
      <c r="AAT995" s="119"/>
      <c r="AAU995" s="119"/>
      <c r="AAV995" s="119"/>
      <c r="AAW995" s="119"/>
      <c r="AAX995" s="119"/>
      <c r="AAY995" s="119"/>
      <c r="AAZ995" s="119"/>
      <c r="ABA995" s="119"/>
      <c r="ABB995" s="119"/>
      <c r="ABC995" s="119"/>
      <c r="ABD995" s="119"/>
      <c r="ABE995" s="119"/>
      <c r="ABF995" s="119"/>
      <c r="ABG995" s="119"/>
      <c r="ABH995" s="119"/>
      <c r="ABI995" s="119"/>
      <c r="ABJ995" s="119"/>
      <c r="ABK995" s="119"/>
      <c r="ABL995" s="119"/>
      <c r="ABM995" s="119"/>
      <c r="ABN995" s="119"/>
      <c r="ABO995" s="119"/>
      <c r="ABP995" s="119"/>
      <c r="ABQ995" s="119"/>
      <c r="ABR995" s="119"/>
      <c r="ABS995" s="119"/>
      <c r="ABT995" s="119"/>
      <c r="ABU995" s="119"/>
      <c r="ABV995" s="119"/>
      <c r="ABW995" s="119"/>
      <c r="ABX995" s="119"/>
      <c r="ABY995" s="119"/>
      <c r="ABZ995" s="119"/>
      <c r="ACA995" s="119"/>
      <c r="ACB995" s="119"/>
      <c r="ACC995" s="119"/>
      <c r="ACD995" s="119"/>
      <c r="ACE995" s="119"/>
      <c r="ACF995" s="119"/>
      <c r="ACG995" s="119"/>
      <c r="ACH995" s="119"/>
      <c r="ACI995" s="119"/>
      <c r="ACJ995" s="119"/>
      <c r="ACK995" s="119"/>
      <c r="ACL995" s="119"/>
      <c r="ACM995" s="119"/>
      <c r="ACN995" s="119"/>
      <c r="ACO995" s="119"/>
      <c r="ACP995" s="119"/>
      <c r="ACQ995" s="119"/>
      <c r="ACR995" s="119"/>
      <c r="ACS995" s="119"/>
      <c r="ACT995" s="119"/>
      <c r="ACU995" s="119"/>
      <c r="ACV995" s="119"/>
      <c r="ACW995" s="119"/>
      <c r="ACX995" s="119"/>
      <c r="ACY995" s="119"/>
      <c r="ACZ995" s="119"/>
      <c r="ADA995" s="119"/>
      <c r="ADB995" s="119"/>
      <c r="ADC995" s="119"/>
      <c r="ADD995" s="119"/>
      <c r="ADE995" s="119"/>
      <c r="ADF995" s="119"/>
      <c r="ADG995" s="119"/>
      <c r="ADH995" s="119"/>
      <c r="ADI995" s="119"/>
      <c r="ADJ995" s="119"/>
      <c r="ADK995" s="119"/>
      <c r="ADL995" s="119"/>
      <c r="ADM995" s="119"/>
      <c r="ADN995" s="119"/>
      <c r="ADO995" s="119"/>
      <c r="ADP995" s="119"/>
      <c r="ADQ995" s="119"/>
      <c r="ADR995" s="119"/>
      <c r="ADS995" s="119"/>
      <c r="ADT995" s="119"/>
      <c r="ADU995" s="119"/>
      <c r="ADV995" s="119"/>
      <c r="ADW995" s="119"/>
      <c r="ADX995" s="119"/>
      <c r="ADY995" s="119"/>
      <c r="ADZ995" s="119"/>
      <c r="AEA995" s="119"/>
      <c r="AEB995" s="119"/>
      <c r="AEC995" s="119"/>
      <c r="AED995" s="119"/>
      <c r="AEE995" s="119"/>
      <c r="AEF995" s="119"/>
      <c r="AEG995" s="119"/>
      <c r="AEH995" s="119"/>
      <c r="AEI995" s="119"/>
      <c r="AEJ995" s="119"/>
      <c r="AEK995" s="119"/>
      <c r="AEL995" s="119"/>
      <c r="AEM995" s="119"/>
      <c r="AEN995" s="119"/>
      <c r="AEO995" s="119"/>
      <c r="AEP995" s="119"/>
      <c r="AEQ995" s="119"/>
      <c r="AER995" s="119"/>
      <c r="AES995" s="119"/>
      <c r="AET995" s="119"/>
      <c r="AEU995" s="119"/>
      <c r="AEV995" s="119"/>
      <c r="AEW995" s="119"/>
      <c r="AEX995" s="119"/>
      <c r="AEY995" s="119"/>
      <c r="AEZ995" s="119"/>
      <c r="AFA995" s="119"/>
      <c r="AFB995" s="119"/>
      <c r="AFC995" s="119"/>
      <c r="AFD995" s="119"/>
      <c r="AFE995" s="119"/>
      <c r="AFF995" s="119"/>
      <c r="AFG995" s="119"/>
      <c r="AFH995" s="119"/>
      <c r="AFI995" s="119"/>
      <c r="AFJ995" s="119"/>
      <c r="AFK995" s="119"/>
      <c r="AFL995" s="119"/>
      <c r="AFM995" s="119"/>
      <c r="AFN995" s="119"/>
      <c r="AFO995" s="119"/>
      <c r="AFP995" s="119"/>
      <c r="AFQ995" s="119"/>
      <c r="AFR995" s="119"/>
      <c r="AFS995" s="119"/>
      <c r="AFT995" s="119"/>
      <c r="AFU995" s="119"/>
      <c r="AFV995" s="119"/>
      <c r="AFW995" s="119"/>
      <c r="AFX995" s="119"/>
      <c r="AFY995" s="119"/>
      <c r="AFZ995" s="119"/>
      <c r="AGA995" s="119"/>
      <c r="AGB995" s="119"/>
      <c r="AGC995" s="119"/>
      <c r="AGD995" s="119"/>
      <c r="AGE995" s="119"/>
      <c r="AGF995" s="119"/>
      <c r="AGG995" s="119"/>
      <c r="AGH995" s="119"/>
      <c r="AGI995" s="119"/>
      <c r="AGJ995" s="119"/>
      <c r="AGK995" s="119"/>
      <c r="AGL995" s="119"/>
      <c r="AGM995" s="119"/>
      <c r="AGN995" s="119"/>
      <c r="AGO995" s="119"/>
      <c r="AGP995" s="119"/>
      <c r="AGQ995" s="119"/>
      <c r="AGR995" s="119"/>
      <c r="AGS995" s="119"/>
      <c r="AGT995" s="119"/>
      <c r="AGU995" s="119"/>
      <c r="AGV995" s="119"/>
      <c r="AGW995" s="119"/>
      <c r="AGX995" s="119"/>
      <c r="AGY995" s="119"/>
      <c r="AGZ995" s="119"/>
      <c r="AHA995" s="119"/>
      <c r="AHB995" s="119"/>
      <c r="AHC995" s="119"/>
      <c r="AHD995" s="119"/>
      <c r="AHE995" s="119"/>
      <c r="AHF995" s="119"/>
      <c r="AHG995" s="119"/>
      <c r="AHH995" s="119"/>
      <c r="AHI995" s="119"/>
      <c r="AHJ995" s="119"/>
      <c r="AHK995" s="119"/>
      <c r="AHL995" s="119"/>
      <c r="AHM995" s="119"/>
      <c r="AHN995" s="119"/>
      <c r="AHO995" s="119"/>
      <c r="AHP995" s="119"/>
      <c r="AHQ995" s="119"/>
      <c r="AHR995" s="119"/>
      <c r="AHS995" s="119"/>
      <c r="AHT995" s="119"/>
      <c r="AHU995" s="119"/>
      <c r="AHV995" s="119"/>
      <c r="AHW995" s="119"/>
      <c r="AHX995" s="119"/>
      <c r="AHY995" s="119"/>
      <c r="AHZ995" s="119"/>
      <c r="AIA995" s="119"/>
      <c r="AIB995" s="119"/>
      <c r="AIC995" s="119"/>
      <c r="AID995" s="119"/>
      <c r="AIE995" s="119"/>
      <c r="AIF995" s="119"/>
      <c r="AIG995" s="119"/>
      <c r="AIH995" s="119"/>
      <c r="AII995" s="119"/>
      <c r="AIJ995" s="119"/>
      <c r="AIK995" s="119"/>
      <c r="AIL995" s="119"/>
      <c r="AIM995" s="119"/>
      <c r="AIN995" s="119"/>
      <c r="AIO995" s="119"/>
      <c r="AIP995" s="119"/>
      <c r="AIQ995" s="119"/>
      <c r="AIR995" s="119"/>
      <c r="AIS995" s="119"/>
      <c r="AIT995" s="119"/>
      <c r="AIU995" s="119"/>
      <c r="AIV995" s="119"/>
      <c r="AIW995" s="119"/>
      <c r="AIX995" s="119"/>
      <c r="AIY995" s="119"/>
      <c r="AIZ995" s="119"/>
      <c r="AJA995" s="119"/>
      <c r="AJB995" s="119"/>
      <c r="AJC995" s="119"/>
      <c r="AJD995" s="119"/>
      <c r="AJE995" s="119"/>
      <c r="AJF995" s="119"/>
      <c r="AJG995" s="119"/>
      <c r="AJH995" s="119"/>
      <c r="AJI995" s="119"/>
      <c r="AJJ995" s="119"/>
      <c r="AJK995" s="119"/>
      <c r="AJL995" s="119"/>
      <c r="AJM995" s="119"/>
      <c r="AJN995" s="119"/>
      <c r="AJO995" s="119"/>
      <c r="AJP995" s="119"/>
      <c r="AJQ995" s="119"/>
      <c r="AJR995" s="119"/>
      <c r="AJS995" s="119"/>
      <c r="AJT995" s="119"/>
      <c r="AJU995" s="119"/>
      <c r="AJV995" s="119"/>
      <c r="AJW995" s="119"/>
      <c r="AJX995" s="119"/>
      <c r="AJY995" s="119"/>
      <c r="AJZ995" s="119"/>
      <c r="AKA995" s="119"/>
      <c r="AKB995" s="119"/>
      <c r="AKC995" s="119"/>
      <c r="AKD995" s="119"/>
      <c r="AKE995" s="119"/>
      <c r="AKF995" s="119"/>
      <c r="AKG995" s="119"/>
      <c r="AKH995" s="119"/>
      <c r="AKI995" s="119"/>
      <c r="AKJ995" s="119"/>
      <c r="AKK995" s="119"/>
      <c r="AKL995" s="119"/>
      <c r="AKM995" s="119"/>
      <c r="AKN995" s="119"/>
      <c r="AKO995" s="119"/>
      <c r="AKP995" s="119"/>
      <c r="AKQ995" s="119"/>
      <c r="AKR995" s="119"/>
      <c r="AKS995" s="119"/>
      <c r="AKT995" s="119"/>
      <c r="AKU995" s="119"/>
      <c r="AKV995" s="119"/>
      <c r="AKW995" s="119"/>
      <c r="AKX995" s="119"/>
      <c r="AKY995" s="119"/>
      <c r="AKZ995" s="119"/>
      <c r="ALA995" s="119"/>
      <c r="ALB995" s="119"/>
      <c r="ALC995" s="119"/>
      <c r="ALD995" s="119"/>
      <c r="ALE995" s="119"/>
      <c r="ALF995" s="119"/>
      <c r="ALG995" s="119"/>
      <c r="ALH995" s="119"/>
      <c r="ALI995" s="119"/>
      <c r="ALJ995" s="119"/>
      <c r="ALK995" s="119"/>
      <c r="ALL995" s="119"/>
      <c r="ALM995" s="119"/>
      <c r="ALN995" s="119"/>
      <c r="ALO995" s="119"/>
      <c r="ALP995" s="119"/>
      <c r="ALQ995" s="119"/>
      <c r="ALR995" s="119"/>
      <c r="ALS995" s="119"/>
      <c r="ALT995" s="119"/>
      <c r="ALU995" s="119"/>
      <c r="ALV995" s="119"/>
      <c r="ALW995" s="119"/>
      <c r="ALX995" s="119"/>
      <c r="ALY995" s="119"/>
      <c r="ALZ995" s="119"/>
      <c r="AMA995" s="119"/>
      <c r="AMB995" s="119"/>
      <c r="AMC995" s="119"/>
      <c r="AMD995" s="119"/>
      <c r="AME995" s="119"/>
      <c r="AMF995" s="119"/>
      <c r="AMG995" s="119"/>
      <c r="AMH995" s="119"/>
      <c r="AMI995" s="119"/>
      <c r="AMJ995" s="119"/>
    </row>
    <row r="996" spans="1:1024">
      <c r="A996" s="118"/>
      <c r="B996" s="118"/>
      <c r="C996" s="49">
        <f t="shared" si="75"/>
        <v>1880</v>
      </c>
      <c r="D996" s="38" t="s">
        <v>383</v>
      </c>
      <c r="E996" s="51">
        <f t="shared" si="74"/>
        <v>40</v>
      </c>
      <c r="F996" s="39">
        <f t="shared" si="72"/>
        <v>67479</v>
      </c>
      <c r="G996" s="39" t="str">
        <f t="shared" si="73"/>
        <v>20171129</v>
      </c>
      <c r="L996" s="39" t="s">
        <v>0</v>
      </c>
      <c r="M996" s="39">
        <v>2017</v>
      </c>
      <c r="N996" s="39">
        <v>11</v>
      </c>
      <c r="O996" s="39">
        <v>29</v>
      </c>
      <c r="P996" s="39">
        <v>18</v>
      </c>
      <c r="Q996" s="39">
        <v>44</v>
      </c>
      <c r="R996" s="39">
        <v>39</v>
      </c>
      <c r="S996" s="39">
        <v>426</v>
      </c>
      <c r="T996" s="39">
        <v>3</v>
      </c>
      <c r="U996" s="39" t="s">
        <v>29</v>
      </c>
      <c r="V996" s="39" t="s">
        <v>3</v>
      </c>
      <c r="X996" s="98" t="s">
        <v>305</v>
      </c>
      <c r="Y996" s="40" t="s">
        <v>384</v>
      </c>
      <c r="Z996" s="40" t="s">
        <v>385</v>
      </c>
      <c r="AA996" s="40" t="s">
        <v>386</v>
      </c>
      <c r="AB996" s="40">
        <v>27</v>
      </c>
      <c r="WK996" s="119"/>
      <c r="WL996" s="119"/>
      <c r="WM996" s="119"/>
      <c r="WN996" s="119"/>
      <c r="WO996" s="119"/>
      <c r="WP996" s="119"/>
      <c r="WQ996" s="119"/>
      <c r="WR996" s="119"/>
      <c r="WS996" s="119"/>
      <c r="WT996" s="119"/>
      <c r="WU996" s="119"/>
      <c r="WV996" s="119"/>
      <c r="WW996" s="119"/>
      <c r="WX996" s="119"/>
      <c r="WY996" s="119"/>
      <c r="WZ996" s="119"/>
      <c r="XA996" s="119"/>
      <c r="XB996" s="119"/>
      <c r="XC996" s="119"/>
      <c r="XD996" s="119"/>
      <c r="XE996" s="119"/>
      <c r="XF996" s="119"/>
      <c r="XG996" s="119"/>
      <c r="XH996" s="119"/>
      <c r="XI996" s="119"/>
      <c r="XJ996" s="119"/>
      <c r="XK996" s="119"/>
      <c r="XL996" s="119"/>
      <c r="XM996" s="119"/>
      <c r="XN996" s="119"/>
      <c r="XO996" s="119"/>
      <c r="XP996" s="119"/>
      <c r="XQ996" s="119"/>
      <c r="XR996" s="119"/>
      <c r="XS996" s="119"/>
      <c r="XT996" s="119"/>
      <c r="XU996" s="119"/>
      <c r="XV996" s="119"/>
      <c r="XW996" s="119"/>
      <c r="XX996" s="119"/>
      <c r="XY996" s="119"/>
      <c r="XZ996" s="119"/>
      <c r="YA996" s="119"/>
      <c r="YB996" s="119"/>
      <c r="YC996" s="119"/>
      <c r="YD996" s="119"/>
      <c r="YE996" s="119"/>
      <c r="YF996" s="119"/>
      <c r="YG996" s="119"/>
      <c r="YH996" s="119"/>
      <c r="YI996" s="119"/>
      <c r="YJ996" s="119"/>
      <c r="YK996" s="119"/>
      <c r="YL996" s="119"/>
      <c r="YM996" s="119"/>
      <c r="YN996" s="119"/>
      <c r="YO996" s="119"/>
      <c r="YP996" s="119"/>
      <c r="YQ996" s="119"/>
      <c r="YR996" s="119"/>
      <c r="YS996" s="119"/>
      <c r="YT996" s="119"/>
      <c r="YU996" s="119"/>
      <c r="YV996" s="119"/>
      <c r="YW996" s="119"/>
      <c r="YX996" s="119"/>
      <c r="YY996" s="119"/>
      <c r="YZ996" s="119"/>
      <c r="ZA996" s="119"/>
      <c r="ZB996" s="119"/>
      <c r="ZC996" s="119"/>
      <c r="ZD996" s="119"/>
      <c r="ZE996" s="119"/>
      <c r="ZF996" s="119"/>
      <c r="ZG996" s="119"/>
      <c r="ZH996" s="119"/>
      <c r="ZI996" s="119"/>
      <c r="ZJ996" s="119"/>
      <c r="ZK996" s="119"/>
      <c r="ZL996" s="119"/>
      <c r="ZM996" s="119"/>
      <c r="ZN996" s="119"/>
      <c r="ZO996" s="119"/>
      <c r="ZP996" s="119"/>
      <c r="ZQ996" s="119"/>
      <c r="ZR996" s="119"/>
      <c r="ZS996" s="119"/>
      <c r="ZT996" s="119"/>
      <c r="ZU996" s="119"/>
      <c r="ZV996" s="119"/>
      <c r="ZW996" s="119"/>
      <c r="ZX996" s="119"/>
      <c r="ZY996" s="119"/>
      <c r="ZZ996" s="119"/>
      <c r="AAA996" s="119"/>
      <c r="AAB996" s="119"/>
      <c r="AAC996" s="119"/>
      <c r="AAD996" s="119"/>
      <c r="AAE996" s="119"/>
      <c r="AAF996" s="119"/>
      <c r="AAG996" s="119"/>
      <c r="AAH996" s="119"/>
      <c r="AAI996" s="119"/>
      <c r="AAJ996" s="119"/>
      <c r="AAK996" s="119"/>
      <c r="AAL996" s="119"/>
      <c r="AAM996" s="119"/>
      <c r="AAN996" s="119"/>
      <c r="AAO996" s="119"/>
      <c r="AAP996" s="119"/>
      <c r="AAQ996" s="119"/>
      <c r="AAR996" s="119"/>
      <c r="AAS996" s="119"/>
      <c r="AAT996" s="119"/>
      <c r="AAU996" s="119"/>
      <c r="AAV996" s="119"/>
      <c r="AAW996" s="119"/>
      <c r="AAX996" s="119"/>
      <c r="AAY996" s="119"/>
      <c r="AAZ996" s="119"/>
      <c r="ABA996" s="119"/>
      <c r="ABB996" s="119"/>
      <c r="ABC996" s="119"/>
      <c r="ABD996" s="119"/>
      <c r="ABE996" s="119"/>
      <c r="ABF996" s="119"/>
      <c r="ABG996" s="119"/>
      <c r="ABH996" s="119"/>
      <c r="ABI996" s="119"/>
      <c r="ABJ996" s="119"/>
      <c r="ABK996" s="119"/>
      <c r="ABL996" s="119"/>
      <c r="ABM996" s="119"/>
      <c r="ABN996" s="119"/>
      <c r="ABO996" s="119"/>
      <c r="ABP996" s="119"/>
      <c r="ABQ996" s="119"/>
      <c r="ABR996" s="119"/>
      <c r="ABS996" s="119"/>
      <c r="ABT996" s="119"/>
      <c r="ABU996" s="119"/>
      <c r="ABV996" s="119"/>
      <c r="ABW996" s="119"/>
      <c r="ABX996" s="119"/>
      <c r="ABY996" s="119"/>
      <c r="ABZ996" s="119"/>
      <c r="ACA996" s="119"/>
      <c r="ACB996" s="119"/>
      <c r="ACC996" s="119"/>
      <c r="ACD996" s="119"/>
      <c r="ACE996" s="119"/>
      <c r="ACF996" s="119"/>
      <c r="ACG996" s="119"/>
      <c r="ACH996" s="119"/>
      <c r="ACI996" s="119"/>
      <c r="ACJ996" s="119"/>
      <c r="ACK996" s="119"/>
      <c r="ACL996" s="119"/>
      <c r="ACM996" s="119"/>
      <c r="ACN996" s="119"/>
      <c r="ACO996" s="119"/>
      <c r="ACP996" s="119"/>
      <c r="ACQ996" s="119"/>
      <c r="ACR996" s="119"/>
      <c r="ACS996" s="119"/>
      <c r="ACT996" s="119"/>
      <c r="ACU996" s="119"/>
      <c r="ACV996" s="119"/>
      <c r="ACW996" s="119"/>
      <c r="ACX996" s="119"/>
      <c r="ACY996" s="119"/>
      <c r="ACZ996" s="119"/>
      <c r="ADA996" s="119"/>
      <c r="ADB996" s="119"/>
      <c r="ADC996" s="119"/>
      <c r="ADD996" s="119"/>
      <c r="ADE996" s="119"/>
      <c r="ADF996" s="119"/>
      <c r="ADG996" s="119"/>
      <c r="ADH996" s="119"/>
      <c r="ADI996" s="119"/>
      <c r="ADJ996" s="119"/>
      <c r="ADK996" s="119"/>
      <c r="ADL996" s="119"/>
      <c r="ADM996" s="119"/>
      <c r="ADN996" s="119"/>
      <c r="ADO996" s="119"/>
      <c r="ADP996" s="119"/>
      <c r="ADQ996" s="119"/>
      <c r="ADR996" s="119"/>
      <c r="ADS996" s="119"/>
      <c r="ADT996" s="119"/>
      <c r="ADU996" s="119"/>
      <c r="ADV996" s="119"/>
      <c r="ADW996" s="119"/>
      <c r="ADX996" s="119"/>
      <c r="ADY996" s="119"/>
      <c r="ADZ996" s="119"/>
      <c r="AEA996" s="119"/>
      <c r="AEB996" s="119"/>
      <c r="AEC996" s="119"/>
      <c r="AED996" s="119"/>
      <c r="AEE996" s="119"/>
      <c r="AEF996" s="119"/>
      <c r="AEG996" s="119"/>
      <c r="AEH996" s="119"/>
      <c r="AEI996" s="119"/>
      <c r="AEJ996" s="119"/>
      <c r="AEK996" s="119"/>
      <c r="AEL996" s="119"/>
      <c r="AEM996" s="119"/>
      <c r="AEN996" s="119"/>
      <c r="AEO996" s="119"/>
      <c r="AEP996" s="119"/>
      <c r="AEQ996" s="119"/>
      <c r="AER996" s="119"/>
      <c r="AES996" s="119"/>
      <c r="AET996" s="119"/>
      <c r="AEU996" s="119"/>
      <c r="AEV996" s="119"/>
      <c r="AEW996" s="119"/>
      <c r="AEX996" s="119"/>
      <c r="AEY996" s="119"/>
      <c r="AEZ996" s="119"/>
      <c r="AFA996" s="119"/>
      <c r="AFB996" s="119"/>
      <c r="AFC996" s="119"/>
      <c r="AFD996" s="119"/>
      <c r="AFE996" s="119"/>
      <c r="AFF996" s="119"/>
      <c r="AFG996" s="119"/>
      <c r="AFH996" s="119"/>
      <c r="AFI996" s="119"/>
      <c r="AFJ996" s="119"/>
      <c r="AFK996" s="119"/>
      <c r="AFL996" s="119"/>
      <c r="AFM996" s="119"/>
      <c r="AFN996" s="119"/>
      <c r="AFO996" s="119"/>
      <c r="AFP996" s="119"/>
      <c r="AFQ996" s="119"/>
      <c r="AFR996" s="119"/>
      <c r="AFS996" s="119"/>
      <c r="AFT996" s="119"/>
      <c r="AFU996" s="119"/>
      <c r="AFV996" s="119"/>
      <c r="AFW996" s="119"/>
      <c r="AFX996" s="119"/>
      <c r="AFY996" s="119"/>
      <c r="AFZ996" s="119"/>
      <c r="AGA996" s="119"/>
      <c r="AGB996" s="119"/>
      <c r="AGC996" s="119"/>
      <c r="AGD996" s="119"/>
      <c r="AGE996" s="119"/>
      <c r="AGF996" s="119"/>
      <c r="AGG996" s="119"/>
      <c r="AGH996" s="119"/>
      <c r="AGI996" s="119"/>
      <c r="AGJ996" s="119"/>
      <c r="AGK996" s="119"/>
      <c r="AGL996" s="119"/>
      <c r="AGM996" s="119"/>
      <c r="AGN996" s="119"/>
      <c r="AGO996" s="119"/>
      <c r="AGP996" s="119"/>
      <c r="AGQ996" s="119"/>
      <c r="AGR996" s="119"/>
      <c r="AGS996" s="119"/>
      <c r="AGT996" s="119"/>
      <c r="AGU996" s="119"/>
      <c r="AGV996" s="119"/>
      <c r="AGW996" s="119"/>
      <c r="AGX996" s="119"/>
      <c r="AGY996" s="119"/>
      <c r="AGZ996" s="119"/>
      <c r="AHA996" s="119"/>
      <c r="AHB996" s="119"/>
      <c r="AHC996" s="119"/>
      <c r="AHD996" s="119"/>
      <c r="AHE996" s="119"/>
      <c r="AHF996" s="119"/>
      <c r="AHG996" s="119"/>
      <c r="AHH996" s="119"/>
      <c r="AHI996" s="119"/>
      <c r="AHJ996" s="119"/>
      <c r="AHK996" s="119"/>
      <c r="AHL996" s="119"/>
      <c r="AHM996" s="119"/>
      <c r="AHN996" s="119"/>
      <c r="AHO996" s="119"/>
      <c r="AHP996" s="119"/>
      <c r="AHQ996" s="119"/>
      <c r="AHR996" s="119"/>
      <c r="AHS996" s="119"/>
      <c r="AHT996" s="119"/>
      <c r="AHU996" s="119"/>
      <c r="AHV996" s="119"/>
      <c r="AHW996" s="119"/>
      <c r="AHX996" s="119"/>
      <c r="AHY996" s="119"/>
      <c r="AHZ996" s="119"/>
      <c r="AIA996" s="119"/>
      <c r="AIB996" s="119"/>
      <c r="AIC996" s="119"/>
      <c r="AID996" s="119"/>
      <c r="AIE996" s="119"/>
      <c r="AIF996" s="119"/>
      <c r="AIG996" s="119"/>
      <c r="AIH996" s="119"/>
      <c r="AII996" s="119"/>
      <c r="AIJ996" s="119"/>
      <c r="AIK996" s="119"/>
      <c r="AIL996" s="119"/>
      <c r="AIM996" s="119"/>
      <c r="AIN996" s="119"/>
      <c r="AIO996" s="119"/>
      <c r="AIP996" s="119"/>
      <c r="AIQ996" s="119"/>
      <c r="AIR996" s="119"/>
      <c r="AIS996" s="119"/>
      <c r="AIT996" s="119"/>
      <c r="AIU996" s="119"/>
      <c r="AIV996" s="119"/>
      <c r="AIW996" s="119"/>
      <c r="AIX996" s="119"/>
      <c r="AIY996" s="119"/>
      <c r="AIZ996" s="119"/>
      <c r="AJA996" s="119"/>
      <c r="AJB996" s="119"/>
      <c r="AJC996" s="119"/>
      <c r="AJD996" s="119"/>
      <c r="AJE996" s="119"/>
      <c r="AJF996" s="119"/>
      <c r="AJG996" s="119"/>
      <c r="AJH996" s="119"/>
      <c r="AJI996" s="119"/>
      <c r="AJJ996" s="119"/>
      <c r="AJK996" s="119"/>
      <c r="AJL996" s="119"/>
      <c r="AJM996" s="119"/>
      <c r="AJN996" s="119"/>
      <c r="AJO996" s="119"/>
      <c r="AJP996" s="119"/>
      <c r="AJQ996" s="119"/>
      <c r="AJR996" s="119"/>
      <c r="AJS996" s="119"/>
      <c r="AJT996" s="119"/>
      <c r="AJU996" s="119"/>
      <c r="AJV996" s="119"/>
      <c r="AJW996" s="119"/>
      <c r="AJX996" s="119"/>
      <c r="AJY996" s="119"/>
      <c r="AJZ996" s="119"/>
      <c r="AKA996" s="119"/>
      <c r="AKB996" s="119"/>
      <c r="AKC996" s="119"/>
      <c r="AKD996" s="119"/>
      <c r="AKE996" s="119"/>
      <c r="AKF996" s="119"/>
      <c r="AKG996" s="119"/>
      <c r="AKH996" s="119"/>
      <c r="AKI996" s="119"/>
      <c r="AKJ996" s="119"/>
      <c r="AKK996" s="119"/>
      <c r="AKL996" s="119"/>
      <c r="AKM996" s="119"/>
      <c r="AKN996" s="119"/>
      <c r="AKO996" s="119"/>
      <c r="AKP996" s="119"/>
      <c r="AKQ996" s="119"/>
      <c r="AKR996" s="119"/>
      <c r="AKS996" s="119"/>
      <c r="AKT996" s="119"/>
      <c r="AKU996" s="119"/>
      <c r="AKV996" s="119"/>
      <c r="AKW996" s="119"/>
      <c r="AKX996" s="119"/>
      <c r="AKY996" s="119"/>
      <c r="AKZ996" s="119"/>
      <c r="ALA996" s="119"/>
      <c r="ALB996" s="119"/>
      <c r="ALC996" s="119"/>
      <c r="ALD996" s="119"/>
      <c r="ALE996" s="119"/>
      <c r="ALF996" s="119"/>
      <c r="ALG996" s="119"/>
      <c r="ALH996" s="119"/>
      <c r="ALI996" s="119"/>
      <c r="ALJ996" s="119"/>
      <c r="ALK996" s="119"/>
      <c r="ALL996" s="119"/>
      <c r="ALM996" s="119"/>
      <c r="ALN996" s="119"/>
      <c r="ALO996" s="119"/>
      <c r="ALP996" s="119"/>
      <c r="ALQ996" s="119"/>
      <c r="ALR996" s="119"/>
      <c r="ALS996" s="119"/>
      <c r="ALT996" s="119"/>
      <c r="ALU996" s="119"/>
      <c r="ALV996" s="119"/>
      <c r="ALW996" s="119"/>
      <c r="ALX996" s="119"/>
      <c r="ALY996" s="119"/>
      <c r="ALZ996" s="119"/>
      <c r="AMA996" s="119"/>
      <c r="AMB996" s="119"/>
      <c r="AMC996" s="119"/>
      <c r="AMD996" s="119"/>
      <c r="AME996" s="119"/>
      <c r="AMF996" s="119"/>
      <c r="AMG996" s="119"/>
      <c r="AMH996" s="119"/>
      <c r="AMI996" s="119"/>
      <c r="AMJ996" s="119"/>
    </row>
    <row r="997" spans="1:1024">
      <c r="A997" s="118"/>
      <c r="B997" s="118"/>
      <c r="C997" s="49">
        <f t="shared" si="75"/>
        <v>1880</v>
      </c>
      <c r="D997" s="38" t="s">
        <v>383</v>
      </c>
      <c r="E997" s="51">
        <f t="shared" si="74"/>
        <v>40</v>
      </c>
      <c r="F997" s="39">
        <f t="shared" si="72"/>
        <v>67479</v>
      </c>
      <c r="G997" s="39" t="str">
        <f t="shared" si="73"/>
        <v>20171129</v>
      </c>
      <c r="H997" s="39">
        <v>0</v>
      </c>
      <c r="L997" s="39" t="s">
        <v>21</v>
      </c>
      <c r="M997" s="39">
        <v>2017</v>
      </c>
      <c r="N997" s="39">
        <v>11</v>
      </c>
      <c r="O997" s="39">
        <v>29</v>
      </c>
      <c r="P997" s="39">
        <v>18</v>
      </c>
      <c r="Q997" s="39">
        <v>44</v>
      </c>
      <c r="R997" s="39">
        <v>39</v>
      </c>
      <c r="S997" s="39">
        <v>594</v>
      </c>
      <c r="T997" s="39">
        <v>1</v>
      </c>
      <c r="U997" s="39" t="s">
        <v>1</v>
      </c>
      <c r="V997" s="39" t="s">
        <v>2</v>
      </c>
      <c r="WK997" s="119"/>
      <c r="WL997" s="119"/>
      <c r="WM997" s="119"/>
      <c r="WN997" s="119"/>
      <c r="WO997" s="119"/>
      <c r="WP997" s="119"/>
      <c r="WQ997" s="119"/>
      <c r="WR997" s="119"/>
      <c r="WS997" s="119"/>
      <c r="WT997" s="119"/>
      <c r="WU997" s="119"/>
      <c r="WV997" s="119"/>
      <c r="WW997" s="119"/>
      <c r="WX997" s="119"/>
      <c r="WY997" s="119"/>
      <c r="WZ997" s="119"/>
      <c r="XA997" s="119"/>
      <c r="XB997" s="119"/>
      <c r="XC997" s="119"/>
      <c r="XD997" s="119"/>
      <c r="XE997" s="119"/>
      <c r="XF997" s="119"/>
      <c r="XG997" s="119"/>
      <c r="XH997" s="119"/>
      <c r="XI997" s="119"/>
      <c r="XJ997" s="119"/>
      <c r="XK997" s="119"/>
      <c r="XL997" s="119"/>
      <c r="XM997" s="119"/>
      <c r="XN997" s="119"/>
      <c r="XO997" s="119"/>
      <c r="XP997" s="119"/>
      <c r="XQ997" s="119"/>
      <c r="XR997" s="119"/>
      <c r="XS997" s="119"/>
      <c r="XT997" s="119"/>
      <c r="XU997" s="119"/>
      <c r="XV997" s="119"/>
      <c r="XW997" s="119"/>
      <c r="XX997" s="119"/>
      <c r="XY997" s="119"/>
      <c r="XZ997" s="119"/>
      <c r="YA997" s="119"/>
      <c r="YB997" s="119"/>
      <c r="YC997" s="119"/>
      <c r="YD997" s="119"/>
      <c r="YE997" s="119"/>
      <c r="YF997" s="119"/>
      <c r="YG997" s="119"/>
      <c r="YH997" s="119"/>
      <c r="YI997" s="119"/>
      <c r="YJ997" s="119"/>
      <c r="YK997" s="119"/>
      <c r="YL997" s="119"/>
      <c r="YM997" s="119"/>
      <c r="YN997" s="119"/>
      <c r="YO997" s="119"/>
      <c r="YP997" s="119"/>
      <c r="YQ997" s="119"/>
      <c r="YR997" s="119"/>
      <c r="YS997" s="119"/>
      <c r="YT997" s="119"/>
      <c r="YU997" s="119"/>
      <c r="YV997" s="119"/>
      <c r="YW997" s="119"/>
      <c r="YX997" s="119"/>
      <c r="YY997" s="119"/>
      <c r="YZ997" s="119"/>
      <c r="ZA997" s="119"/>
      <c r="ZB997" s="119"/>
      <c r="ZC997" s="119"/>
      <c r="ZD997" s="119"/>
      <c r="ZE997" s="119"/>
      <c r="ZF997" s="119"/>
      <c r="ZG997" s="119"/>
      <c r="ZH997" s="119"/>
      <c r="ZI997" s="119"/>
      <c r="ZJ997" s="119"/>
      <c r="ZK997" s="119"/>
      <c r="ZL997" s="119"/>
      <c r="ZM997" s="119"/>
      <c r="ZN997" s="119"/>
      <c r="ZO997" s="119"/>
      <c r="ZP997" s="119"/>
      <c r="ZQ997" s="119"/>
      <c r="ZR997" s="119"/>
      <c r="ZS997" s="119"/>
      <c r="ZT997" s="119"/>
      <c r="ZU997" s="119"/>
      <c r="ZV997" s="119"/>
      <c r="ZW997" s="119"/>
      <c r="ZX997" s="119"/>
      <c r="ZY997" s="119"/>
      <c r="ZZ997" s="119"/>
      <c r="AAA997" s="119"/>
      <c r="AAB997" s="119"/>
      <c r="AAC997" s="119"/>
      <c r="AAD997" s="119"/>
      <c r="AAE997" s="119"/>
      <c r="AAF997" s="119"/>
      <c r="AAG997" s="119"/>
      <c r="AAH997" s="119"/>
      <c r="AAI997" s="119"/>
      <c r="AAJ997" s="119"/>
      <c r="AAK997" s="119"/>
      <c r="AAL997" s="119"/>
      <c r="AAM997" s="119"/>
      <c r="AAN997" s="119"/>
      <c r="AAO997" s="119"/>
      <c r="AAP997" s="119"/>
      <c r="AAQ997" s="119"/>
      <c r="AAR997" s="119"/>
      <c r="AAS997" s="119"/>
      <c r="AAT997" s="119"/>
      <c r="AAU997" s="119"/>
      <c r="AAV997" s="119"/>
      <c r="AAW997" s="119"/>
      <c r="AAX997" s="119"/>
      <c r="AAY997" s="119"/>
      <c r="AAZ997" s="119"/>
      <c r="ABA997" s="119"/>
      <c r="ABB997" s="119"/>
      <c r="ABC997" s="119"/>
      <c r="ABD997" s="119"/>
      <c r="ABE997" s="119"/>
      <c r="ABF997" s="119"/>
      <c r="ABG997" s="119"/>
      <c r="ABH997" s="119"/>
      <c r="ABI997" s="119"/>
      <c r="ABJ997" s="119"/>
      <c r="ABK997" s="119"/>
      <c r="ABL997" s="119"/>
      <c r="ABM997" s="119"/>
      <c r="ABN997" s="119"/>
      <c r="ABO997" s="119"/>
      <c r="ABP997" s="119"/>
      <c r="ABQ997" s="119"/>
      <c r="ABR997" s="119"/>
      <c r="ABS997" s="119"/>
      <c r="ABT997" s="119"/>
      <c r="ABU997" s="119"/>
      <c r="ABV997" s="119"/>
      <c r="ABW997" s="119"/>
      <c r="ABX997" s="119"/>
      <c r="ABY997" s="119"/>
      <c r="ABZ997" s="119"/>
      <c r="ACA997" s="119"/>
      <c r="ACB997" s="119"/>
      <c r="ACC997" s="119"/>
      <c r="ACD997" s="119"/>
      <c r="ACE997" s="119"/>
      <c r="ACF997" s="119"/>
      <c r="ACG997" s="119"/>
      <c r="ACH997" s="119"/>
      <c r="ACI997" s="119"/>
      <c r="ACJ997" s="119"/>
      <c r="ACK997" s="119"/>
      <c r="ACL997" s="119"/>
      <c r="ACM997" s="119"/>
      <c r="ACN997" s="119"/>
      <c r="ACO997" s="119"/>
      <c r="ACP997" s="119"/>
      <c r="ACQ997" s="119"/>
      <c r="ACR997" s="119"/>
      <c r="ACS997" s="119"/>
      <c r="ACT997" s="119"/>
      <c r="ACU997" s="119"/>
      <c r="ACV997" s="119"/>
      <c r="ACW997" s="119"/>
      <c r="ACX997" s="119"/>
      <c r="ACY997" s="119"/>
      <c r="ACZ997" s="119"/>
      <c r="ADA997" s="119"/>
      <c r="ADB997" s="119"/>
      <c r="ADC997" s="119"/>
      <c r="ADD997" s="119"/>
      <c r="ADE997" s="119"/>
      <c r="ADF997" s="119"/>
      <c r="ADG997" s="119"/>
      <c r="ADH997" s="119"/>
      <c r="ADI997" s="119"/>
      <c r="ADJ997" s="119"/>
      <c r="ADK997" s="119"/>
      <c r="ADL997" s="119"/>
      <c r="ADM997" s="119"/>
      <c r="ADN997" s="119"/>
      <c r="ADO997" s="119"/>
      <c r="ADP997" s="119"/>
      <c r="ADQ997" s="119"/>
      <c r="ADR997" s="119"/>
      <c r="ADS997" s="119"/>
      <c r="ADT997" s="119"/>
      <c r="ADU997" s="119"/>
      <c r="ADV997" s="119"/>
      <c r="ADW997" s="119"/>
      <c r="ADX997" s="119"/>
      <c r="ADY997" s="119"/>
      <c r="ADZ997" s="119"/>
      <c r="AEA997" s="119"/>
      <c r="AEB997" s="119"/>
      <c r="AEC997" s="119"/>
      <c r="AED997" s="119"/>
      <c r="AEE997" s="119"/>
      <c r="AEF997" s="119"/>
      <c r="AEG997" s="119"/>
      <c r="AEH997" s="119"/>
      <c r="AEI997" s="119"/>
      <c r="AEJ997" s="119"/>
      <c r="AEK997" s="119"/>
      <c r="AEL997" s="119"/>
      <c r="AEM997" s="119"/>
      <c r="AEN997" s="119"/>
      <c r="AEO997" s="119"/>
      <c r="AEP997" s="119"/>
      <c r="AEQ997" s="119"/>
      <c r="AER997" s="119"/>
      <c r="AES997" s="119"/>
      <c r="AET997" s="119"/>
      <c r="AEU997" s="119"/>
      <c r="AEV997" s="119"/>
      <c r="AEW997" s="119"/>
      <c r="AEX997" s="119"/>
      <c r="AEY997" s="119"/>
      <c r="AEZ997" s="119"/>
      <c r="AFA997" s="119"/>
      <c r="AFB997" s="119"/>
      <c r="AFC997" s="119"/>
      <c r="AFD997" s="119"/>
      <c r="AFE997" s="119"/>
      <c r="AFF997" s="119"/>
      <c r="AFG997" s="119"/>
      <c r="AFH997" s="119"/>
      <c r="AFI997" s="119"/>
      <c r="AFJ997" s="119"/>
      <c r="AFK997" s="119"/>
      <c r="AFL997" s="119"/>
      <c r="AFM997" s="119"/>
      <c r="AFN997" s="119"/>
      <c r="AFO997" s="119"/>
      <c r="AFP997" s="119"/>
      <c r="AFQ997" s="119"/>
      <c r="AFR997" s="119"/>
      <c r="AFS997" s="119"/>
      <c r="AFT997" s="119"/>
      <c r="AFU997" s="119"/>
      <c r="AFV997" s="119"/>
      <c r="AFW997" s="119"/>
      <c r="AFX997" s="119"/>
      <c r="AFY997" s="119"/>
      <c r="AFZ997" s="119"/>
      <c r="AGA997" s="119"/>
      <c r="AGB997" s="119"/>
      <c r="AGC997" s="119"/>
      <c r="AGD997" s="119"/>
      <c r="AGE997" s="119"/>
      <c r="AGF997" s="119"/>
      <c r="AGG997" s="119"/>
      <c r="AGH997" s="119"/>
      <c r="AGI997" s="119"/>
      <c r="AGJ997" s="119"/>
      <c r="AGK997" s="119"/>
      <c r="AGL997" s="119"/>
      <c r="AGM997" s="119"/>
      <c r="AGN997" s="119"/>
      <c r="AGO997" s="119"/>
      <c r="AGP997" s="119"/>
      <c r="AGQ997" s="119"/>
      <c r="AGR997" s="119"/>
      <c r="AGS997" s="119"/>
      <c r="AGT997" s="119"/>
      <c r="AGU997" s="119"/>
      <c r="AGV997" s="119"/>
      <c r="AGW997" s="119"/>
      <c r="AGX997" s="119"/>
      <c r="AGY997" s="119"/>
      <c r="AGZ997" s="119"/>
      <c r="AHA997" s="119"/>
      <c r="AHB997" s="119"/>
      <c r="AHC997" s="119"/>
      <c r="AHD997" s="119"/>
      <c r="AHE997" s="119"/>
      <c r="AHF997" s="119"/>
      <c r="AHG997" s="119"/>
      <c r="AHH997" s="119"/>
      <c r="AHI997" s="119"/>
      <c r="AHJ997" s="119"/>
      <c r="AHK997" s="119"/>
      <c r="AHL997" s="119"/>
      <c r="AHM997" s="119"/>
      <c r="AHN997" s="119"/>
      <c r="AHO997" s="119"/>
      <c r="AHP997" s="119"/>
      <c r="AHQ997" s="119"/>
      <c r="AHR997" s="119"/>
      <c r="AHS997" s="119"/>
      <c r="AHT997" s="119"/>
      <c r="AHU997" s="119"/>
      <c r="AHV997" s="119"/>
      <c r="AHW997" s="119"/>
      <c r="AHX997" s="119"/>
      <c r="AHY997" s="119"/>
      <c r="AHZ997" s="119"/>
      <c r="AIA997" s="119"/>
      <c r="AIB997" s="119"/>
      <c r="AIC997" s="119"/>
      <c r="AID997" s="119"/>
      <c r="AIE997" s="119"/>
      <c r="AIF997" s="119"/>
      <c r="AIG997" s="119"/>
      <c r="AIH997" s="119"/>
      <c r="AII997" s="119"/>
      <c r="AIJ997" s="119"/>
      <c r="AIK997" s="119"/>
      <c r="AIL997" s="119"/>
      <c r="AIM997" s="119"/>
      <c r="AIN997" s="119"/>
      <c r="AIO997" s="119"/>
      <c r="AIP997" s="119"/>
      <c r="AIQ997" s="119"/>
      <c r="AIR997" s="119"/>
      <c r="AIS997" s="119"/>
      <c r="AIT997" s="119"/>
      <c r="AIU997" s="119"/>
      <c r="AIV997" s="119"/>
      <c r="AIW997" s="119"/>
      <c r="AIX997" s="119"/>
      <c r="AIY997" s="119"/>
      <c r="AIZ997" s="119"/>
      <c r="AJA997" s="119"/>
      <c r="AJB997" s="119"/>
      <c r="AJC997" s="119"/>
      <c r="AJD997" s="119"/>
      <c r="AJE997" s="119"/>
      <c r="AJF997" s="119"/>
      <c r="AJG997" s="119"/>
      <c r="AJH997" s="119"/>
      <c r="AJI997" s="119"/>
      <c r="AJJ997" s="119"/>
      <c r="AJK997" s="119"/>
      <c r="AJL997" s="119"/>
      <c r="AJM997" s="119"/>
      <c r="AJN997" s="119"/>
      <c r="AJO997" s="119"/>
      <c r="AJP997" s="119"/>
      <c r="AJQ997" s="119"/>
      <c r="AJR997" s="119"/>
      <c r="AJS997" s="119"/>
      <c r="AJT997" s="119"/>
      <c r="AJU997" s="119"/>
      <c r="AJV997" s="119"/>
      <c r="AJW997" s="119"/>
      <c r="AJX997" s="119"/>
      <c r="AJY997" s="119"/>
      <c r="AJZ997" s="119"/>
      <c r="AKA997" s="119"/>
      <c r="AKB997" s="119"/>
      <c r="AKC997" s="119"/>
      <c r="AKD997" s="119"/>
      <c r="AKE997" s="119"/>
      <c r="AKF997" s="119"/>
      <c r="AKG997" s="119"/>
      <c r="AKH997" s="119"/>
      <c r="AKI997" s="119"/>
      <c r="AKJ997" s="119"/>
      <c r="AKK997" s="119"/>
      <c r="AKL997" s="119"/>
      <c r="AKM997" s="119"/>
      <c r="AKN997" s="119"/>
      <c r="AKO997" s="119"/>
      <c r="AKP997" s="119"/>
      <c r="AKQ997" s="119"/>
      <c r="AKR997" s="119"/>
      <c r="AKS997" s="119"/>
      <c r="AKT997" s="119"/>
      <c r="AKU997" s="119"/>
      <c r="AKV997" s="119"/>
      <c r="AKW997" s="119"/>
      <c r="AKX997" s="119"/>
      <c r="AKY997" s="119"/>
      <c r="AKZ997" s="119"/>
      <c r="ALA997" s="119"/>
      <c r="ALB997" s="119"/>
      <c r="ALC997" s="119"/>
      <c r="ALD997" s="119"/>
      <c r="ALE997" s="119"/>
      <c r="ALF997" s="119"/>
      <c r="ALG997" s="119"/>
      <c r="ALH997" s="119"/>
      <c r="ALI997" s="119"/>
      <c r="ALJ997" s="119"/>
      <c r="ALK997" s="119"/>
      <c r="ALL997" s="119"/>
      <c r="ALM997" s="119"/>
      <c r="ALN997" s="119"/>
      <c r="ALO997" s="119"/>
      <c r="ALP997" s="119"/>
      <c r="ALQ997" s="119"/>
      <c r="ALR997" s="119"/>
      <c r="ALS997" s="119"/>
      <c r="ALT997" s="119"/>
      <c r="ALU997" s="119"/>
      <c r="ALV997" s="119"/>
      <c r="ALW997" s="119"/>
      <c r="ALX997" s="119"/>
      <c r="ALY997" s="119"/>
      <c r="ALZ997" s="119"/>
      <c r="AMA997" s="119"/>
      <c r="AMB997" s="119"/>
      <c r="AMC997" s="119"/>
      <c r="AMD997" s="119"/>
      <c r="AME997" s="119"/>
      <c r="AMF997" s="119"/>
      <c r="AMG997" s="119"/>
      <c r="AMH997" s="119"/>
      <c r="AMI997" s="119"/>
      <c r="AMJ997" s="119"/>
    </row>
    <row r="998" spans="1:1024">
      <c r="A998" s="69"/>
      <c r="B998" s="69"/>
      <c r="C998" s="49">
        <f t="shared" si="75"/>
        <v>1890</v>
      </c>
      <c r="D998" s="70" t="s">
        <v>387</v>
      </c>
      <c r="E998" s="51">
        <f t="shared" si="74"/>
        <v>10</v>
      </c>
      <c r="F998" s="71">
        <f t="shared" si="72"/>
        <v>67613</v>
      </c>
      <c r="G998" s="71" t="str">
        <f t="shared" si="73"/>
        <v>20171129</v>
      </c>
      <c r="H998" s="71">
        <f>1372-756</f>
        <v>616</v>
      </c>
      <c r="I998" s="71"/>
      <c r="J998" s="71"/>
      <c r="K998" s="71"/>
      <c r="L998" s="71" t="s">
        <v>17</v>
      </c>
      <c r="M998" s="71">
        <v>2017</v>
      </c>
      <c r="N998" s="71">
        <v>11</v>
      </c>
      <c r="O998" s="71">
        <v>29</v>
      </c>
      <c r="P998" s="71">
        <v>18</v>
      </c>
      <c r="Q998" s="71">
        <v>46</v>
      </c>
      <c r="R998" s="71">
        <v>53</v>
      </c>
      <c r="S998" s="71">
        <v>756</v>
      </c>
      <c r="T998" s="71">
        <v>1</v>
      </c>
      <c r="U998" s="71" t="s">
        <v>1</v>
      </c>
      <c r="V998" s="71" t="s">
        <v>2</v>
      </c>
      <c r="W998" s="71"/>
      <c r="X998" s="72" t="s">
        <v>19</v>
      </c>
      <c r="WK998" s="72"/>
      <c r="WL998" s="72"/>
      <c r="WM998" s="72"/>
      <c r="WN998" s="72"/>
      <c r="WO998" s="72"/>
      <c r="WP998" s="72"/>
      <c r="WQ998" s="72"/>
      <c r="WR998" s="72"/>
      <c r="WS998" s="72"/>
      <c r="WT998" s="72"/>
      <c r="WU998" s="72"/>
      <c r="WV998" s="72"/>
      <c r="WW998" s="72"/>
      <c r="WX998" s="72"/>
      <c r="WY998" s="72"/>
      <c r="WZ998" s="72"/>
      <c r="XA998" s="72"/>
      <c r="XB998" s="72"/>
      <c r="XC998" s="72"/>
      <c r="XD998" s="72"/>
      <c r="XE998" s="72"/>
      <c r="XF998" s="72"/>
      <c r="XG998" s="72"/>
      <c r="XH998" s="72"/>
      <c r="XI998" s="72"/>
      <c r="XJ998" s="72"/>
      <c r="XK998" s="72"/>
      <c r="XL998" s="72"/>
      <c r="XM998" s="72"/>
      <c r="XN998" s="72"/>
      <c r="XO998" s="72"/>
      <c r="XP998" s="72"/>
      <c r="XQ998" s="72"/>
      <c r="XR998" s="72"/>
      <c r="XS998" s="72"/>
      <c r="XT998" s="72"/>
      <c r="XU998" s="72"/>
      <c r="XV998" s="72"/>
      <c r="XW998" s="72"/>
      <c r="XX998" s="72"/>
      <c r="XY998" s="72"/>
      <c r="XZ998" s="72"/>
      <c r="YA998" s="72"/>
      <c r="YB998" s="72"/>
      <c r="YC998" s="72"/>
      <c r="YD998" s="72"/>
      <c r="YE998" s="72"/>
      <c r="YF998" s="72"/>
      <c r="YG998" s="72"/>
      <c r="YH998" s="72"/>
      <c r="YI998" s="72"/>
      <c r="YJ998" s="72"/>
      <c r="YK998" s="72"/>
      <c r="YL998" s="72"/>
      <c r="YM998" s="72"/>
      <c r="YN998" s="72"/>
      <c r="YO998" s="72"/>
      <c r="YP998" s="72"/>
      <c r="YQ998" s="72"/>
      <c r="YR998" s="72"/>
      <c r="YS998" s="72"/>
      <c r="YT998" s="72"/>
      <c r="YU998" s="72"/>
      <c r="YV998" s="72"/>
      <c r="YW998" s="72"/>
      <c r="YX998" s="72"/>
      <c r="YY998" s="72"/>
      <c r="YZ998" s="72"/>
      <c r="ZA998" s="72"/>
      <c r="ZB998" s="72"/>
      <c r="ZC998" s="72"/>
      <c r="ZD998" s="72"/>
      <c r="ZE998" s="72"/>
      <c r="ZF998" s="72"/>
      <c r="ZG998" s="72"/>
      <c r="ZH998" s="72"/>
      <c r="ZI998" s="72"/>
      <c r="ZJ998" s="72"/>
      <c r="ZK998" s="72"/>
      <c r="ZL998" s="72"/>
      <c r="ZM998" s="72"/>
      <c r="ZN998" s="72"/>
      <c r="ZO998" s="72"/>
      <c r="ZP998" s="72"/>
      <c r="ZQ998" s="72"/>
      <c r="ZR998" s="72"/>
      <c r="ZS998" s="72"/>
      <c r="ZT998" s="72"/>
      <c r="ZU998" s="72"/>
      <c r="ZV998" s="72"/>
      <c r="ZW998" s="72"/>
      <c r="ZX998" s="72"/>
      <c r="ZY998" s="72"/>
      <c r="ZZ998" s="72"/>
      <c r="AAA998" s="72"/>
      <c r="AAB998" s="72"/>
      <c r="AAC998" s="72"/>
      <c r="AAD998" s="72"/>
      <c r="AAE998" s="72"/>
      <c r="AAF998" s="72"/>
      <c r="AAG998" s="72"/>
      <c r="AAH998" s="72"/>
      <c r="AAI998" s="72"/>
      <c r="AAJ998" s="72"/>
      <c r="AAK998" s="72"/>
      <c r="AAL998" s="72"/>
      <c r="AAM998" s="72"/>
      <c r="AAN998" s="72"/>
      <c r="AAO998" s="72"/>
      <c r="AAP998" s="72"/>
      <c r="AAQ998" s="72"/>
      <c r="AAR998" s="72"/>
      <c r="AAS998" s="72"/>
      <c r="AAT998" s="72"/>
      <c r="AAU998" s="72"/>
      <c r="AAV998" s="72"/>
      <c r="AAW998" s="72"/>
      <c r="AAX998" s="72"/>
      <c r="AAY998" s="72"/>
      <c r="AAZ998" s="72"/>
      <c r="ABA998" s="72"/>
      <c r="ABB998" s="72"/>
      <c r="ABC998" s="72"/>
      <c r="ABD998" s="72"/>
      <c r="ABE998" s="72"/>
      <c r="ABF998" s="72"/>
      <c r="ABG998" s="72"/>
      <c r="ABH998" s="72"/>
      <c r="ABI998" s="72"/>
      <c r="ABJ998" s="72"/>
      <c r="ABK998" s="72"/>
      <c r="ABL998" s="72"/>
      <c r="ABM998" s="72"/>
      <c r="ABN998" s="72"/>
      <c r="ABO998" s="72"/>
      <c r="ABP998" s="72"/>
      <c r="ABQ998" s="72"/>
      <c r="ABR998" s="72"/>
      <c r="ABS998" s="72"/>
      <c r="ABT998" s="72"/>
      <c r="ABU998" s="72"/>
      <c r="ABV998" s="72"/>
      <c r="ABW998" s="72"/>
      <c r="ABX998" s="72"/>
      <c r="ABY998" s="72"/>
      <c r="ABZ998" s="72"/>
      <c r="ACA998" s="72"/>
      <c r="ACB998" s="72"/>
      <c r="ACC998" s="72"/>
      <c r="ACD998" s="72"/>
      <c r="ACE998" s="72"/>
      <c r="ACF998" s="72"/>
      <c r="ACG998" s="72"/>
      <c r="ACH998" s="72"/>
      <c r="ACI998" s="72"/>
      <c r="ACJ998" s="72"/>
      <c r="ACK998" s="72"/>
      <c r="ACL998" s="72"/>
      <c r="ACM998" s="72"/>
      <c r="ACN998" s="72"/>
      <c r="ACO998" s="72"/>
      <c r="ACP998" s="72"/>
      <c r="ACQ998" s="72"/>
      <c r="ACR998" s="72"/>
      <c r="ACS998" s="72"/>
      <c r="ACT998" s="72"/>
      <c r="ACU998" s="72"/>
      <c r="ACV998" s="72"/>
      <c r="ACW998" s="72"/>
      <c r="ACX998" s="72"/>
      <c r="ACY998" s="72"/>
      <c r="ACZ998" s="72"/>
      <c r="ADA998" s="72"/>
      <c r="ADB998" s="72"/>
      <c r="ADC998" s="72"/>
      <c r="ADD998" s="72"/>
      <c r="ADE998" s="72"/>
      <c r="ADF998" s="72"/>
      <c r="ADG998" s="72"/>
      <c r="ADH998" s="72"/>
      <c r="ADI998" s="72"/>
      <c r="ADJ998" s="72"/>
      <c r="ADK998" s="72"/>
      <c r="ADL998" s="72"/>
      <c r="ADM998" s="72"/>
      <c r="ADN998" s="72"/>
      <c r="ADO998" s="72"/>
      <c r="ADP998" s="72"/>
      <c r="ADQ998" s="72"/>
      <c r="ADR998" s="72"/>
      <c r="ADS998" s="72"/>
      <c r="ADT998" s="72"/>
      <c r="ADU998" s="72"/>
      <c r="ADV998" s="72"/>
      <c r="ADW998" s="72"/>
      <c r="ADX998" s="72"/>
      <c r="ADY998" s="72"/>
      <c r="ADZ998" s="72"/>
      <c r="AEA998" s="72"/>
      <c r="AEB998" s="72"/>
      <c r="AEC998" s="72"/>
      <c r="AED998" s="72"/>
      <c r="AEE998" s="72"/>
      <c r="AEF998" s="72"/>
      <c r="AEG998" s="72"/>
      <c r="AEH998" s="72"/>
      <c r="AEI998" s="72"/>
      <c r="AEJ998" s="72"/>
      <c r="AEK998" s="72"/>
      <c r="AEL998" s="72"/>
      <c r="AEM998" s="72"/>
      <c r="AEN998" s="72"/>
      <c r="AEO998" s="72"/>
      <c r="AEP998" s="72"/>
      <c r="AEQ998" s="72"/>
      <c r="AER998" s="72"/>
      <c r="AES998" s="72"/>
      <c r="AET998" s="72"/>
      <c r="AEU998" s="72"/>
      <c r="AEV998" s="72"/>
      <c r="AEW998" s="72"/>
      <c r="AEX998" s="72"/>
      <c r="AEY998" s="72"/>
      <c r="AEZ998" s="72"/>
      <c r="AFA998" s="72"/>
      <c r="AFB998" s="72"/>
      <c r="AFC998" s="72"/>
      <c r="AFD998" s="72"/>
      <c r="AFE998" s="72"/>
      <c r="AFF998" s="72"/>
      <c r="AFG998" s="72"/>
      <c r="AFH998" s="72"/>
      <c r="AFI998" s="72"/>
      <c r="AFJ998" s="72"/>
      <c r="AFK998" s="72"/>
      <c r="AFL998" s="72"/>
      <c r="AFM998" s="72"/>
      <c r="AFN998" s="72"/>
      <c r="AFO998" s="72"/>
      <c r="AFP998" s="72"/>
      <c r="AFQ998" s="72"/>
      <c r="AFR998" s="72"/>
      <c r="AFS998" s="72"/>
      <c r="AFT998" s="72"/>
      <c r="AFU998" s="72"/>
      <c r="AFV998" s="72"/>
      <c r="AFW998" s="72"/>
      <c r="AFX998" s="72"/>
      <c r="AFY998" s="72"/>
      <c r="AFZ998" s="72"/>
      <c r="AGA998" s="72"/>
      <c r="AGB998" s="72"/>
      <c r="AGC998" s="72"/>
      <c r="AGD998" s="72"/>
      <c r="AGE998" s="72"/>
      <c r="AGF998" s="72"/>
      <c r="AGG998" s="72"/>
      <c r="AGH998" s="72"/>
      <c r="AGI998" s="72"/>
      <c r="AGJ998" s="72"/>
      <c r="AGK998" s="72"/>
      <c r="AGL998" s="72"/>
      <c r="AGM998" s="72"/>
      <c r="AGN998" s="72"/>
      <c r="AGO998" s="72"/>
      <c r="AGP998" s="72"/>
      <c r="AGQ998" s="72"/>
      <c r="AGR998" s="72"/>
      <c r="AGS998" s="72"/>
      <c r="AGT998" s="72"/>
      <c r="AGU998" s="72"/>
      <c r="AGV998" s="72"/>
      <c r="AGW998" s="72"/>
      <c r="AGX998" s="72"/>
      <c r="AGY998" s="72"/>
      <c r="AGZ998" s="72"/>
      <c r="AHA998" s="72"/>
      <c r="AHB998" s="72"/>
      <c r="AHC998" s="72"/>
      <c r="AHD998" s="72"/>
      <c r="AHE998" s="72"/>
      <c r="AHF998" s="72"/>
      <c r="AHG998" s="72"/>
      <c r="AHH998" s="72"/>
      <c r="AHI998" s="72"/>
      <c r="AHJ998" s="72"/>
      <c r="AHK998" s="72"/>
      <c r="AHL998" s="72"/>
      <c r="AHM998" s="72"/>
      <c r="AHN998" s="72"/>
      <c r="AHO998" s="72"/>
      <c r="AHP998" s="72"/>
      <c r="AHQ998" s="72"/>
      <c r="AHR998" s="72"/>
      <c r="AHS998" s="72"/>
      <c r="AHT998" s="72"/>
      <c r="AHU998" s="72"/>
      <c r="AHV998" s="72"/>
      <c r="AHW998" s="72"/>
      <c r="AHX998" s="72"/>
      <c r="AHY998" s="72"/>
      <c r="AHZ998" s="72"/>
      <c r="AIA998" s="72"/>
      <c r="AIB998" s="72"/>
      <c r="AIC998" s="72"/>
      <c r="AID998" s="72"/>
      <c r="AIE998" s="72"/>
      <c r="AIF998" s="72"/>
      <c r="AIG998" s="72"/>
      <c r="AIH998" s="72"/>
      <c r="AII998" s="72"/>
      <c r="AIJ998" s="72"/>
      <c r="AIK998" s="72"/>
      <c r="AIL998" s="72"/>
      <c r="AIM998" s="72"/>
      <c r="AIN998" s="72"/>
      <c r="AIO998" s="72"/>
      <c r="AIP998" s="72"/>
      <c r="AIQ998" s="72"/>
      <c r="AIR998" s="72"/>
      <c r="AIS998" s="72"/>
      <c r="AIT998" s="72"/>
      <c r="AIU998" s="72"/>
      <c r="AIV998" s="72"/>
      <c r="AIW998" s="72"/>
      <c r="AIX998" s="72"/>
      <c r="AIY998" s="72"/>
      <c r="AIZ998" s="72"/>
      <c r="AJA998" s="72"/>
      <c r="AJB998" s="72"/>
      <c r="AJC998" s="72"/>
      <c r="AJD998" s="72"/>
      <c r="AJE998" s="72"/>
      <c r="AJF998" s="72"/>
      <c r="AJG998" s="72"/>
      <c r="AJH998" s="72"/>
      <c r="AJI998" s="72"/>
      <c r="AJJ998" s="72"/>
      <c r="AJK998" s="72"/>
      <c r="AJL998" s="72"/>
      <c r="AJM998" s="72"/>
      <c r="AJN998" s="72"/>
      <c r="AJO998" s="72"/>
      <c r="AJP998" s="72"/>
      <c r="AJQ998" s="72"/>
      <c r="AJR998" s="72"/>
      <c r="AJS998" s="72"/>
      <c r="AJT998" s="72"/>
      <c r="AJU998" s="72"/>
      <c r="AJV998" s="72"/>
      <c r="AJW998" s="72"/>
      <c r="AJX998" s="72"/>
      <c r="AJY998" s="72"/>
      <c r="AJZ998" s="72"/>
      <c r="AKA998" s="72"/>
      <c r="AKB998" s="72"/>
      <c r="AKC998" s="72"/>
      <c r="AKD998" s="72"/>
      <c r="AKE998" s="72"/>
      <c r="AKF998" s="72"/>
      <c r="AKG998" s="72"/>
      <c r="AKH998" s="72"/>
      <c r="AKI998" s="72"/>
      <c r="AKJ998" s="72"/>
      <c r="AKK998" s="72"/>
      <c r="AKL998" s="72"/>
      <c r="AKM998" s="72"/>
      <c r="AKN998" s="72"/>
      <c r="AKO998" s="72"/>
      <c r="AKP998" s="72"/>
      <c r="AKQ998" s="72"/>
      <c r="AKR998" s="72"/>
      <c r="AKS998" s="72"/>
      <c r="AKT998" s="72"/>
      <c r="AKU998" s="72"/>
      <c r="AKV998" s="72"/>
      <c r="AKW998" s="72"/>
      <c r="AKX998" s="72"/>
      <c r="AKY998" s="72"/>
      <c r="AKZ998" s="72"/>
      <c r="ALA998" s="72"/>
      <c r="ALB998" s="72"/>
      <c r="ALC998" s="72"/>
      <c r="ALD998" s="72"/>
      <c r="ALE998" s="72"/>
      <c r="ALF998" s="72"/>
      <c r="ALG998" s="72"/>
      <c r="ALH998" s="72"/>
      <c r="ALI998" s="72"/>
      <c r="ALJ998" s="72"/>
      <c r="ALK998" s="72"/>
      <c r="ALL998" s="72"/>
      <c r="ALM998" s="72"/>
      <c r="ALN998" s="72"/>
      <c r="ALO998" s="72"/>
      <c r="ALP998" s="72"/>
      <c r="ALQ998" s="72"/>
      <c r="ALR998" s="72"/>
      <c r="ALS998" s="72"/>
      <c r="ALT998" s="72"/>
      <c r="ALU998" s="72"/>
      <c r="ALV998" s="72"/>
      <c r="ALW998" s="72"/>
      <c r="ALX998" s="72"/>
      <c r="ALY998" s="72"/>
      <c r="ALZ998" s="72"/>
      <c r="AMA998" s="72"/>
      <c r="AMB998" s="72"/>
      <c r="AMC998" s="72"/>
      <c r="AMD998" s="72"/>
      <c r="AME998" s="72"/>
      <c r="AMF998" s="72"/>
      <c r="AMG998" s="72"/>
      <c r="AMH998" s="72"/>
      <c r="AMI998" s="72"/>
      <c r="AMJ998" s="72"/>
    </row>
    <row r="999" spans="1:1024">
      <c r="C999" s="49">
        <f t="shared" si="75"/>
        <v>1890</v>
      </c>
      <c r="D999" s="38" t="s">
        <v>387</v>
      </c>
      <c r="E999" s="51">
        <f t="shared" si="74"/>
        <v>20</v>
      </c>
      <c r="F999" s="39">
        <f t="shared" si="72"/>
        <v>67613</v>
      </c>
      <c r="G999" s="39" t="str">
        <f t="shared" si="73"/>
        <v>20171129</v>
      </c>
      <c r="H999" s="39">
        <f>857-756</f>
        <v>101</v>
      </c>
      <c r="L999" s="39" t="s">
        <v>17</v>
      </c>
      <c r="M999" s="39">
        <v>2017</v>
      </c>
      <c r="N999" s="39">
        <v>11</v>
      </c>
      <c r="O999" s="39">
        <v>29</v>
      </c>
      <c r="P999" s="39">
        <v>18</v>
      </c>
      <c r="Q999" s="39">
        <v>46</v>
      </c>
      <c r="R999" s="39">
        <v>53</v>
      </c>
      <c r="S999" s="39">
        <v>756</v>
      </c>
      <c r="T999" s="39">
        <v>2</v>
      </c>
      <c r="U999" s="39" t="s">
        <v>1</v>
      </c>
      <c r="V999" s="39" t="s">
        <v>2</v>
      </c>
      <c r="X999" s="40" t="s">
        <v>237</v>
      </c>
    </row>
    <row r="1000" spans="1:1024">
      <c r="C1000" s="49">
        <f t="shared" si="75"/>
        <v>1890</v>
      </c>
      <c r="D1000" s="38" t="s">
        <v>387</v>
      </c>
      <c r="E1000" s="51">
        <f t="shared" si="74"/>
        <v>20</v>
      </c>
      <c r="F1000" s="39">
        <f t="shared" si="72"/>
        <v>67613</v>
      </c>
      <c r="G1000" s="39" t="str">
        <f t="shared" si="73"/>
        <v>20171129</v>
      </c>
      <c r="H1000" s="39">
        <v>0</v>
      </c>
      <c r="L1000" s="39" t="s">
        <v>21</v>
      </c>
      <c r="M1000" s="39">
        <v>2017</v>
      </c>
      <c r="N1000" s="39">
        <v>11</v>
      </c>
      <c r="O1000" s="39">
        <v>29</v>
      </c>
      <c r="P1000" s="39">
        <v>18</v>
      </c>
      <c r="Q1000" s="39">
        <v>46</v>
      </c>
      <c r="R1000" s="39">
        <v>53</v>
      </c>
      <c r="S1000" s="39">
        <v>994</v>
      </c>
      <c r="T1000" s="39">
        <v>1</v>
      </c>
      <c r="U1000" s="39" t="s">
        <v>1</v>
      </c>
      <c r="V1000" s="39" t="s">
        <v>2</v>
      </c>
    </row>
    <row r="1001" spans="1:1024">
      <c r="C1001" s="49">
        <f t="shared" si="75"/>
        <v>1900</v>
      </c>
      <c r="D1001" s="38" t="s">
        <v>387</v>
      </c>
      <c r="E1001" s="51">
        <f t="shared" si="74"/>
        <v>10</v>
      </c>
      <c r="F1001" s="39">
        <f t="shared" si="72"/>
        <v>67614</v>
      </c>
      <c r="G1001" s="39" t="str">
        <f t="shared" si="73"/>
        <v>20171129</v>
      </c>
      <c r="H1001" s="39">
        <v>0</v>
      </c>
      <c r="L1001" s="39" t="s">
        <v>21</v>
      </c>
      <c r="M1001" s="39">
        <v>2017</v>
      </c>
      <c r="N1001" s="39">
        <v>11</v>
      </c>
      <c r="O1001" s="39">
        <v>29</v>
      </c>
      <c r="P1001" s="39">
        <v>18</v>
      </c>
      <c r="Q1001" s="39">
        <v>46</v>
      </c>
      <c r="R1001" s="39">
        <v>54</v>
      </c>
      <c r="S1001" s="39">
        <v>19</v>
      </c>
      <c r="T1001" s="39">
        <v>1</v>
      </c>
      <c r="U1001" s="39" t="s">
        <v>1</v>
      </c>
      <c r="V1001" s="39" t="s">
        <v>2</v>
      </c>
    </row>
    <row r="1002" spans="1:1024">
      <c r="C1002" s="49">
        <f t="shared" si="75"/>
        <v>1900</v>
      </c>
      <c r="D1002" s="38" t="s">
        <v>387</v>
      </c>
      <c r="E1002" s="51">
        <f t="shared" si="74"/>
        <v>10</v>
      </c>
      <c r="F1002" s="39">
        <f t="shared" si="72"/>
        <v>67614</v>
      </c>
      <c r="G1002" s="39" t="str">
        <f t="shared" si="73"/>
        <v>20171129</v>
      </c>
      <c r="H1002" s="39">
        <v>0</v>
      </c>
      <c r="L1002" s="39" t="s">
        <v>21</v>
      </c>
      <c r="M1002" s="39">
        <v>2017</v>
      </c>
      <c r="N1002" s="39">
        <v>11</v>
      </c>
      <c r="O1002" s="39">
        <v>29</v>
      </c>
      <c r="P1002" s="39">
        <v>18</v>
      </c>
      <c r="Q1002" s="39">
        <v>46</v>
      </c>
      <c r="R1002" s="39">
        <v>54</v>
      </c>
      <c r="S1002" s="39">
        <v>45</v>
      </c>
      <c r="T1002" s="39">
        <v>1</v>
      </c>
      <c r="U1002" s="39" t="s">
        <v>1</v>
      </c>
      <c r="V1002" s="39" t="s">
        <v>2</v>
      </c>
    </row>
    <row r="1003" spans="1:1024">
      <c r="C1003" s="49">
        <f t="shared" si="75"/>
        <v>1900</v>
      </c>
      <c r="D1003" s="38" t="s">
        <v>387</v>
      </c>
      <c r="E1003" s="51">
        <f t="shared" si="74"/>
        <v>10</v>
      </c>
      <c r="F1003" s="39">
        <f t="shared" si="72"/>
        <v>67614</v>
      </c>
      <c r="G1003" s="39" t="str">
        <f t="shared" si="73"/>
        <v>20171129</v>
      </c>
      <c r="H1003" s="39">
        <v>0</v>
      </c>
      <c r="L1003" s="39" t="s">
        <v>21</v>
      </c>
      <c r="M1003" s="39">
        <v>2017</v>
      </c>
      <c r="N1003" s="39">
        <v>11</v>
      </c>
      <c r="O1003" s="39">
        <v>29</v>
      </c>
      <c r="P1003" s="39">
        <v>18</v>
      </c>
      <c r="Q1003" s="39">
        <v>46</v>
      </c>
      <c r="R1003" s="39">
        <v>54</v>
      </c>
      <c r="S1003" s="39">
        <v>251</v>
      </c>
      <c r="T1003" s="39">
        <v>1</v>
      </c>
      <c r="U1003" s="39" t="s">
        <v>1</v>
      </c>
      <c r="V1003" s="39" t="s">
        <v>2</v>
      </c>
    </row>
    <row r="1004" spans="1:1024">
      <c r="C1004" s="49">
        <f t="shared" si="75"/>
        <v>1900</v>
      </c>
      <c r="D1004" s="38" t="s">
        <v>387</v>
      </c>
      <c r="E1004" s="51">
        <f t="shared" si="74"/>
        <v>10</v>
      </c>
      <c r="F1004" s="39">
        <f t="shared" si="72"/>
        <v>67614</v>
      </c>
      <c r="G1004" s="39" t="str">
        <f t="shared" si="73"/>
        <v>20171129</v>
      </c>
      <c r="H1004" s="39">
        <v>0</v>
      </c>
      <c r="L1004" s="39" t="s">
        <v>21</v>
      </c>
      <c r="M1004" s="39">
        <v>2017</v>
      </c>
      <c r="N1004" s="39">
        <v>11</v>
      </c>
      <c r="O1004" s="39">
        <v>29</v>
      </c>
      <c r="P1004" s="39">
        <v>18</v>
      </c>
      <c r="Q1004" s="39">
        <v>46</v>
      </c>
      <c r="R1004" s="39">
        <v>54</v>
      </c>
      <c r="S1004" s="39">
        <v>277</v>
      </c>
      <c r="T1004" s="39">
        <v>1</v>
      </c>
      <c r="U1004" s="39" t="s">
        <v>1</v>
      </c>
      <c r="V1004" s="39" t="s">
        <v>2</v>
      </c>
    </row>
    <row r="1005" spans="1:1024">
      <c r="A1005" s="69"/>
      <c r="B1005" s="69"/>
      <c r="C1005" s="49">
        <f t="shared" si="75"/>
        <v>1910</v>
      </c>
      <c r="D1005" s="70" t="s">
        <v>388</v>
      </c>
      <c r="E1005" s="51">
        <f t="shared" si="74"/>
        <v>10</v>
      </c>
      <c r="F1005" s="71">
        <f t="shared" si="72"/>
        <v>67795</v>
      </c>
      <c r="G1005" s="71" t="str">
        <f t="shared" si="73"/>
        <v>20171129</v>
      </c>
      <c r="H1005" s="71">
        <v>0</v>
      </c>
      <c r="I1005" s="71"/>
      <c r="J1005" s="71"/>
      <c r="K1005" s="71"/>
      <c r="L1005" s="71" t="s">
        <v>82</v>
      </c>
      <c r="M1005" s="71">
        <v>2017</v>
      </c>
      <c r="N1005" s="71">
        <v>11</v>
      </c>
      <c r="O1005" s="71">
        <v>29</v>
      </c>
      <c r="P1005" s="71">
        <v>18</v>
      </c>
      <c r="Q1005" s="71">
        <v>49</v>
      </c>
      <c r="R1005" s="71">
        <v>55</v>
      </c>
      <c r="S1005" s="71">
        <v>137</v>
      </c>
      <c r="T1005" s="71">
        <v>1</v>
      </c>
      <c r="U1005" s="71" t="s">
        <v>62</v>
      </c>
      <c r="V1005" s="71" t="s">
        <v>3</v>
      </c>
      <c r="W1005" s="71"/>
      <c r="X1005" s="72"/>
      <c r="WK1005" s="72"/>
      <c r="WL1005" s="72"/>
      <c r="WM1005" s="72"/>
      <c r="WN1005" s="72"/>
      <c r="WO1005" s="72"/>
      <c r="WP1005" s="72"/>
      <c r="WQ1005" s="72"/>
      <c r="WR1005" s="72"/>
      <c r="WS1005" s="72"/>
      <c r="WT1005" s="72"/>
      <c r="WU1005" s="72"/>
      <c r="WV1005" s="72"/>
      <c r="WW1005" s="72"/>
      <c r="WX1005" s="72"/>
      <c r="WY1005" s="72"/>
      <c r="WZ1005" s="72"/>
      <c r="XA1005" s="72"/>
      <c r="XB1005" s="72"/>
      <c r="XC1005" s="72"/>
      <c r="XD1005" s="72"/>
      <c r="XE1005" s="72"/>
      <c r="XF1005" s="72"/>
      <c r="XG1005" s="72"/>
      <c r="XH1005" s="72"/>
      <c r="XI1005" s="72"/>
      <c r="XJ1005" s="72"/>
      <c r="XK1005" s="72"/>
      <c r="XL1005" s="72"/>
      <c r="XM1005" s="72"/>
      <c r="XN1005" s="72"/>
      <c r="XO1005" s="72"/>
      <c r="XP1005" s="72"/>
      <c r="XQ1005" s="72"/>
      <c r="XR1005" s="72"/>
      <c r="XS1005" s="72"/>
      <c r="XT1005" s="72"/>
      <c r="XU1005" s="72"/>
      <c r="XV1005" s="72"/>
      <c r="XW1005" s="72"/>
      <c r="XX1005" s="72"/>
      <c r="XY1005" s="72"/>
      <c r="XZ1005" s="72"/>
      <c r="YA1005" s="72"/>
      <c r="YB1005" s="72"/>
      <c r="YC1005" s="72"/>
      <c r="YD1005" s="72"/>
      <c r="YE1005" s="72"/>
      <c r="YF1005" s="72"/>
      <c r="YG1005" s="72"/>
      <c r="YH1005" s="72"/>
      <c r="YI1005" s="72"/>
      <c r="YJ1005" s="72"/>
      <c r="YK1005" s="72"/>
      <c r="YL1005" s="72"/>
      <c r="YM1005" s="72"/>
      <c r="YN1005" s="72"/>
      <c r="YO1005" s="72"/>
      <c r="YP1005" s="72"/>
      <c r="YQ1005" s="72"/>
      <c r="YR1005" s="72"/>
      <c r="YS1005" s="72"/>
      <c r="YT1005" s="72"/>
      <c r="YU1005" s="72"/>
      <c r="YV1005" s="72"/>
      <c r="YW1005" s="72"/>
      <c r="YX1005" s="72"/>
      <c r="YY1005" s="72"/>
      <c r="YZ1005" s="72"/>
      <c r="ZA1005" s="72"/>
      <c r="ZB1005" s="72"/>
      <c r="ZC1005" s="72"/>
      <c r="ZD1005" s="72"/>
      <c r="ZE1005" s="72"/>
      <c r="ZF1005" s="72"/>
      <c r="ZG1005" s="72"/>
      <c r="ZH1005" s="72"/>
      <c r="ZI1005" s="72"/>
      <c r="ZJ1005" s="72"/>
      <c r="ZK1005" s="72"/>
      <c r="ZL1005" s="72"/>
      <c r="ZM1005" s="72"/>
      <c r="ZN1005" s="72"/>
      <c r="ZO1005" s="72"/>
      <c r="ZP1005" s="72"/>
      <c r="ZQ1005" s="72"/>
      <c r="ZR1005" s="72"/>
      <c r="ZS1005" s="72"/>
      <c r="ZT1005" s="72"/>
      <c r="ZU1005" s="72"/>
      <c r="ZV1005" s="72"/>
      <c r="ZW1005" s="72"/>
      <c r="ZX1005" s="72"/>
      <c r="ZY1005" s="72"/>
      <c r="ZZ1005" s="72"/>
      <c r="AAA1005" s="72"/>
      <c r="AAB1005" s="72"/>
      <c r="AAC1005" s="72"/>
      <c r="AAD1005" s="72"/>
      <c r="AAE1005" s="72"/>
      <c r="AAF1005" s="72"/>
      <c r="AAG1005" s="72"/>
      <c r="AAH1005" s="72"/>
      <c r="AAI1005" s="72"/>
      <c r="AAJ1005" s="72"/>
      <c r="AAK1005" s="72"/>
      <c r="AAL1005" s="72"/>
      <c r="AAM1005" s="72"/>
      <c r="AAN1005" s="72"/>
      <c r="AAO1005" s="72"/>
      <c r="AAP1005" s="72"/>
      <c r="AAQ1005" s="72"/>
      <c r="AAR1005" s="72"/>
      <c r="AAS1005" s="72"/>
      <c r="AAT1005" s="72"/>
      <c r="AAU1005" s="72"/>
      <c r="AAV1005" s="72"/>
      <c r="AAW1005" s="72"/>
      <c r="AAX1005" s="72"/>
      <c r="AAY1005" s="72"/>
      <c r="AAZ1005" s="72"/>
      <c r="ABA1005" s="72"/>
      <c r="ABB1005" s="72"/>
      <c r="ABC1005" s="72"/>
      <c r="ABD1005" s="72"/>
      <c r="ABE1005" s="72"/>
      <c r="ABF1005" s="72"/>
      <c r="ABG1005" s="72"/>
      <c r="ABH1005" s="72"/>
      <c r="ABI1005" s="72"/>
      <c r="ABJ1005" s="72"/>
      <c r="ABK1005" s="72"/>
      <c r="ABL1005" s="72"/>
      <c r="ABM1005" s="72"/>
      <c r="ABN1005" s="72"/>
      <c r="ABO1005" s="72"/>
      <c r="ABP1005" s="72"/>
      <c r="ABQ1005" s="72"/>
      <c r="ABR1005" s="72"/>
      <c r="ABS1005" s="72"/>
      <c r="ABT1005" s="72"/>
      <c r="ABU1005" s="72"/>
      <c r="ABV1005" s="72"/>
      <c r="ABW1005" s="72"/>
      <c r="ABX1005" s="72"/>
      <c r="ABY1005" s="72"/>
      <c r="ABZ1005" s="72"/>
      <c r="ACA1005" s="72"/>
      <c r="ACB1005" s="72"/>
      <c r="ACC1005" s="72"/>
      <c r="ACD1005" s="72"/>
      <c r="ACE1005" s="72"/>
      <c r="ACF1005" s="72"/>
      <c r="ACG1005" s="72"/>
      <c r="ACH1005" s="72"/>
      <c r="ACI1005" s="72"/>
      <c r="ACJ1005" s="72"/>
      <c r="ACK1005" s="72"/>
      <c r="ACL1005" s="72"/>
      <c r="ACM1005" s="72"/>
      <c r="ACN1005" s="72"/>
      <c r="ACO1005" s="72"/>
      <c r="ACP1005" s="72"/>
      <c r="ACQ1005" s="72"/>
      <c r="ACR1005" s="72"/>
      <c r="ACS1005" s="72"/>
      <c r="ACT1005" s="72"/>
      <c r="ACU1005" s="72"/>
      <c r="ACV1005" s="72"/>
      <c r="ACW1005" s="72"/>
      <c r="ACX1005" s="72"/>
      <c r="ACY1005" s="72"/>
      <c r="ACZ1005" s="72"/>
      <c r="ADA1005" s="72"/>
      <c r="ADB1005" s="72"/>
      <c r="ADC1005" s="72"/>
      <c r="ADD1005" s="72"/>
      <c r="ADE1005" s="72"/>
      <c r="ADF1005" s="72"/>
      <c r="ADG1005" s="72"/>
      <c r="ADH1005" s="72"/>
      <c r="ADI1005" s="72"/>
      <c r="ADJ1005" s="72"/>
      <c r="ADK1005" s="72"/>
      <c r="ADL1005" s="72"/>
      <c r="ADM1005" s="72"/>
      <c r="ADN1005" s="72"/>
      <c r="ADO1005" s="72"/>
      <c r="ADP1005" s="72"/>
      <c r="ADQ1005" s="72"/>
      <c r="ADR1005" s="72"/>
      <c r="ADS1005" s="72"/>
      <c r="ADT1005" s="72"/>
      <c r="ADU1005" s="72"/>
      <c r="ADV1005" s="72"/>
      <c r="ADW1005" s="72"/>
      <c r="ADX1005" s="72"/>
      <c r="ADY1005" s="72"/>
      <c r="ADZ1005" s="72"/>
      <c r="AEA1005" s="72"/>
      <c r="AEB1005" s="72"/>
      <c r="AEC1005" s="72"/>
      <c r="AED1005" s="72"/>
      <c r="AEE1005" s="72"/>
      <c r="AEF1005" s="72"/>
      <c r="AEG1005" s="72"/>
      <c r="AEH1005" s="72"/>
      <c r="AEI1005" s="72"/>
      <c r="AEJ1005" s="72"/>
      <c r="AEK1005" s="72"/>
      <c r="AEL1005" s="72"/>
      <c r="AEM1005" s="72"/>
      <c r="AEN1005" s="72"/>
      <c r="AEO1005" s="72"/>
      <c r="AEP1005" s="72"/>
      <c r="AEQ1005" s="72"/>
      <c r="AER1005" s="72"/>
      <c r="AES1005" s="72"/>
      <c r="AET1005" s="72"/>
      <c r="AEU1005" s="72"/>
      <c r="AEV1005" s="72"/>
      <c r="AEW1005" s="72"/>
      <c r="AEX1005" s="72"/>
      <c r="AEY1005" s="72"/>
      <c r="AEZ1005" s="72"/>
      <c r="AFA1005" s="72"/>
      <c r="AFB1005" s="72"/>
      <c r="AFC1005" s="72"/>
      <c r="AFD1005" s="72"/>
      <c r="AFE1005" s="72"/>
      <c r="AFF1005" s="72"/>
      <c r="AFG1005" s="72"/>
      <c r="AFH1005" s="72"/>
      <c r="AFI1005" s="72"/>
      <c r="AFJ1005" s="72"/>
      <c r="AFK1005" s="72"/>
      <c r="AFL1005" s="72"/>
      <c r="AFM1005" s="72"/>
      <c r="AFN1005" s="72"/>
      <c r="AFO1005" s="72"/>
      <c r="AFP1005" s="72"/>
      <c r="AFQ1005" s="72"/>
      <c r="AFR1005" s="72"/>
      <c r="AFS1005" s="72"/>
      <c r="AFT1005" s="72"/>
      <c r="AFU1005" s="72"/>
      <c r="AFV1005" s="72"/>
      <c r="AFW1005" s="72"/>
      <c r="AFX1005" s="72"/>
      <c r="AFY1005" s="72"/>
      <c r="AFZ1005" s="72"/>
      <c r="AGA1005" s="72"/>
      <c r="AGB1005" s="72"/>
      <c r="AGC1005" s="72"/>
      <c r="AGD1005" s="72"/>
      <c r="AGE1005" s="72"/>
      <c r="AGF1005" s="72"/>
      <c r="AGG1005" s="72"/>
      <c r="AGH1005" s="72"/>
      <c r="AGI1005" s="72"/>
      <c r="AGJ1005" s="72"/>
      <c r="AGK1005" s="72"/>
      <c r="AGL1005" s="72"/>
      <c r="AGM1005" s="72"/>
      <c r="AGN1005" s="72"/>
      <c r="AGO1005" s="72"/>
      <c r="AGP1005" s="72"/>
      <c r="AGQ1005" s="72"/>
      <c r="AGR1005" s="72"/>
      <c r="AGS1005" s="72"/>
      <c r="AGT1005" s="72"/>
      <c r="AGU1005" s="72"/>
      <c r="AGV1005" s="72"/>
      <c r="AGW1005" s="72"/>
      <c r="AGX1005" s="72"/>
      <c r="AGY1005" s="72"/>
      <c r="AGZ1005" s="72"/>
      <c r="AHA1005" s="72"/>
      <c r="AHB1005" s="72"/>
      <c r="AHC1005" s="72"/>
      <c r="AHD1005" s="72"/>
      <c r="AHE1005" s="72"/>
      <c r="AHF1005" s="72"/>
      <c r="AHG1005" s="72"/>
      <c r="AHH1005" s="72"/>
      <c r="AHI1005" s="72"/>
      <c r="AHJ1005" s="72"/>
      <c r="AHK1005" s="72"/>
      <c r="AHL1005" s="72"/>
      <c r="AHM1005" s="72"/>
      <c r="AHN1005" s="72"/>
      <c r="AHO1005" s="72"/>
      <c r="AHP1005" s="72"/>
      <c r="AHQ1005" s="72"/>
      <c r="AHR1005" s="72"/>
      <c r="AHS1005" s="72"/>
      <c r="AHT1005" s="72"/>
      <c r="AHU1005" s="72"/>
      <c r="AHV1005" s="72"/>
      <c r="AHW1005" s="72"/>
      <c r="AHX1005" s="72"/>
      <c r="AHY1005" s="72"/>
      <c r="AHZ1005" s="72"/>
      <c r="AIA1005" s="72"/>
      <c r="AIB1005" s="72"/>
      <c r="AIC1005" s="72"/>
      <c r="AID1005" s="72"/>
      <c r="AIE1005" s="72"/>
      <c r="AIF1005" s="72"/>
      <c r="AIG1005" s="72"/>
      <c r="AIH1005" s="72"/>
      <c r="AII1005" s="72"/>
      <c r="AIJ1005" s="72"/>
      <c r="AIK1005" s="72"/>
      <c r="AIL1005" s="72"/>
      <c r="AIM1005" s="72"/>
      <c r="AIN1005" s="72"/>
      <c r="AIO1005" s="72"/>
      <c r="AIP1005" s="72"/>
      <c r="AIQ1005" s="72"/>
      <c r="AIR1005" s="72"/>
      <c r="AIS1005" s="72"/>
      <c r="AIT1005" s="72"/>
      <c r="AIU1005" s="72"/>
      <c r="AIV1005" s="72"/>
      <c r="AIW1005" s="72"/>
      <c r="AIX1005" s="72"/>
      <c r="AIY1005" s="72"/>
      <c r="AIZ1005" s="72"/>
      <c r="AJA1005" s="72"/>
      <c r="AJB1005" s="72"/>
      <c r="AJC1005" s="72"/>
      <c r="AJD1005" s="72"/>
      <c r="AJE1005" s="72"/>
      <c r="AJF1005" s="72"/>
      <c r="AJG1005" s="72"/>
      <c r="AJH1005" s="72"/>
      <c r="AJI1005" s="72"/>
      <c r="AJJ1005" s="72"/>
      <c r="AJK1005" s="72"/>
      <c r="AJL1005" s="72"/>
      <c r="AJM1005" s="72"/>
      <c r="AJN1005" s="72"/>
      <c r="AJO1005" s="72"/>
      <c r="AJP1005" s="72"/>
      <c r="AJQ1005" s="72"/>
      <c r="AJR1005" s="72"/>
      <c r="AJS1005" s="72"/>
      <c r="AJT1005" s="72"/>
      <c r="AJU1005" s="72"/>
      <c r="AJV1005" s="72"/>
      <c r="AJW1005" s="72"/>
      <c r="AJX1005" s="72"/>
      <c r="AJY1005" s="72"/>
      <c r="AJZ1005" s="72"/>
      <c r="AKA1005" s="72"/>
      <c r="AKB1005" s="72"/>
      <c r="AKC1005" s="72"/>
      <c r="AKD1005" s="72"/>
      <c r="AKE1005" s="72"/>
      <c r="AKF1005" s="72"/>
      <c r="AKG1005" s="72"/>
      <c r="AKH1005" s="72"/>
      <c r="AKI1005" s="72"/>
      <c r="AKJ1005" s="72"/>
      <c r="AKK1005" s="72"/>
      <c r="AKL1005" s="72"/>
      <c r="AKM1005" s="72"/>
      <c r="AKN1005" s="72"/>
      <c r="AKO1005" s="72"/>
      <c r="AKP1005" s="72"/>
      <c r="AKQ1005" s="72"/>
      <c r="AKR1005" s="72"/>
      <c r="AKS1005" s="72"/>
      <c r="AKT1005" s="72"/>
      <c r="AKU1005" s="72"/>
      <c r="AKV1005" s="72"/>
      <c r="AKW1005" s="72"/>
      <c r="AKX1005" s="72"/>
      <c r="AKY1005" s="72"/>
      <c r="AKZ1005" s="72"/>
      <c r="ALA1005" s="72"/>
      <c r="ALB1005" s="72"/>
      <c r="ALC1005" s="72"/>
      <c r="ALD1005" s="72"/>
      <c r="ALE1005" s="72"/>
      <c r="ALF1005" s="72"/>
      <c r="ALG1005" s="72"/>
      <c r="ALH1005" s="72"/>
      <c r="ALI1005" s="72"/>
      <c r="ALJ1005" s="72"/>
      <c r="ALK1005" s="72"/>
      <c r="ALL1005" s="72"/>
      <c r="ALM1005" s="72"/>
      <c r="ALN1005" s="72"/>
      <c r="ALO1005" s="72"/>
      <c r="ALP1005" s="72"/>
      <c r="ALQ1005" s="72"/>
      <c r="ALR1005" s="72"/>
      <c r="ALS1005" s="72"/>
      <c r="ALT1005" s="72"/>
      <c r="ALU1005" s="72"/>
      <c r="ALV1005" s="72"/>
      <c r="ALW1005" s="72"/>
      <c r="ALX1005" s="72"/>
      <c r="ALY1005" s="72"/>
      <c r="ALZ1005" s="72"/>
      <c r="AMA1005" s="72"/>
      <c r="AMB1005" s="72"/>
      <c r="AMC1005" s="72"/>
      <c r="AMD1005" s="72"/>
      <c r="AME1005" s="72"/>
      <c r="AMF1005" s="72"/>
      <c r="AMG1005" s="72"/>
      <c r="AMH1005" s="72"/>
      <c r="AMI1005" s="72"/>
      <c r="AMJ1005" s="72"/>
    </row>
    <row r="1006" spans="1:1024">
      <c r="C1006" s="49">
        <f t="shared" si="75"/>
        <v>1910</v>
      </c>
      <c r="D1006" s="38" t="s">
        <v>388</v>
      </c>
      <c r="E1006" s="51">
        <f t="shared" si="74"/>
        <v>20</v>
      </c>
      <c r="F1006" s="39">
        <f t="shared" si="72"/>
        <v>67795</v>
      </c>
      <c r="G1006" s="39" t="str">
        <f t="shared" si="73"/>
        <v>20171129</v>
      </c>
      <c r="H1006" s="39">
        <f>255-184</f>
        <v>71</v>
      </c>
      <c r="L1006" s="39" t="s">
        <v>232</v>
      </c>
      <c r="M1006" s="39">
        <v>2017</v>
      </c>
      <c r="N1006" s="39">
        <v>11</v>
      </c>
      <c r="O1006" s="39">
        <v>29</v>
      </c>
      <c r="P1006" s="39">
        <v>18</v>
      </c>
      <c r="Q1006" s="39">
        <v>49</v>
      </c>
      <c r="R1006" s="39">
        <v>55</v>
      </c>
      <c r="S1006" s="39">
        <v>184</v>
      </c>
      <c r="T1006" s="39">
        <v>1</v>
      </c>
      <c r="U1006" s="39" t="s">
        <v>1</v>
      </c>
      <c r="V1006" s="39" t="s">
        <v>2</v>
      </c>
      <c r="X1006" s="40" t="s">
        <v>237</v>
      </c>
    </row>
    <row r="1007" spans="1:1024">
      <c r="C1007" s="49">
        <f t="shared" si="75"/>
        <v>1910</v>
      </c>
      <c r="D1007" s="38" t="s">
        <v>388</v>
      </c>
      <c r="E1007" s="51">
        <f t="shared" si="74"/>
        <v>30</v>
      </c>
      <c r="F1007" s="39">
        <f t="shared" ref="F1007:F1070" si="76">R1007+(Q1007*60)+(P1007*3600)</f>
        <v>67795</v>
      </c>
      <c r="G1007" s="39" t="str">
        <f t="shared" ref="G1007:G1070" si="77">CONCATENATE(M1007,N1007,O1007)</f>
        <v>20171129</v>
      </c>
      <c r="H1007" s="39">
        <f>343-222</f>
        <v>121</v>
      </c>
      <c r="L1007" s="39" t="s">
        <v>232</v>
      </c>
      <c r="M1007" s="39">
        <v>2017</v>
      </c>
      <c r="N1007" s="39">
        <v>11</v>
      </c>
      <c r="O1007" s="39">
        <v>29</v>
      </c>
      <c r="P1007" s="39">
        <v>18</v>
      </c>
      <c r="Q1007" s="39">
        <v>49</v>
      </c>
      <c r="R1007" s="39">
        <v>55</v>
      </c>
      <c r="S1007" s="39">
        <v>222</v>
      </c>
      <c r="T1007" s="39">
        <v>2</v>
      </c>
      <c r="U1007" s="39" t="s">
        <v>1</v>
      </c>
      <c r="V1007" s="39" t="s">
        <v>2</v>
      </c>
      <c r="X1007" s="40" t="s">
        <v>19</v>
      </c>
    </row>
    <row r="1008" spans="1:1024">
      <c r="C1008" s="49">
        <f t="shared" si="75"/>
        <v>1910</v>
      </c>
      <c r="D1008" s="38" t="s">
        <v>388</v>
      </c>
      <c r="E1008" s="51">
        <f t="shared" ref="E1008:E1071" si="78">IF(C1007=C1008,IF(AND(L1008&lt;&gt;"M",L1008&lt;&gt;"m-up"),E1007+10,E1007),10)</f>
        <v>30</v>
      </c>
      <c r="F1008" s="39">
        <f t="shared" si="76"/>
        <v>67795</v>
      </c>
      <c r="G1008" s="39" t="str">
        <f t="shared" si="77"/>
        <v>20171129</v>
      </c>
      <c r="H1008" s="39">
        <v>0</v>
      </c>
      <c r="L1008" s="39" t="s">
        <v>21</v>
      </c>
      <c r="M1008" s="39">
        <v>2017</v>
      </c>
      <c r="N1008" s="39">
        <v>11</v>
      </c>
      <c r="O1008" s="39">
        <v>29</v>
      </c>
      <c r="P1008" s="39">
        <v>18</v>
      </c>
      <c r="Q1008" s="39">
        <v>49</v>
      </c>
      <c r="R1008" s="39">
        <v>55</v>
      </c>
      <c r="S1008" s="39">
        <v>249</v>
      </c>
      <c r="T1008" s="39">
        <v>1</v>
      </c>
      <c r="U1008" s="39" t="s">
        <v>1</v>
      </c>
      <c r="V1008" s="39" t="s">
        <v>2</v>
      </c>
    </row>
    <row r="1009" spans="1:1024" s="114" customFormat="1">
      <c r="A1009" s="122"/>
      <c r="B1009" s="122"/>
      <c r="C1009" s="49">
        <f t="shared" si="75"/>
        <v>1910</v>
      </c>
      <c r="D1009" s="38" t="s">
        <v>388</v>
      </c>
      <c r="E1009" s="51">
        <f t="shared" si="78"/>
        <v>40</v>
      </c>
      <c r="F1009" s="39">
        <f t="shared" si="76"/>
        <v>67795</v>
      </c>
      <c r="G1009" s="39" t="str">
        <f t="shared" si="77"/>
        <v>20171129</v>
      </c>
      <c r="H1009" s="39">
        <v>0</v>
      </c>
      <c r="I1009" s="39"/>
      <c r="J1009" s="39"/>
      <c r="K1009" s="39"/>
      <c r="L1009" s="39" t="s">
        <v>290</v>
      </c>
      <c r="M1009" s="39">
        <v>2017</v>
      </c>
      <c r="N1009" s="39">
        <v>11</v>
      </c>
      <c r="O1009" s="39">
        <v>29</v>
      </c>
      <c r="P1009" s="39">
        <v>18</v>
      </c>
      <c r="Q1009" s="39">
        <v>49</v>
      </c>
      <c r="R1009" s="39">
        <v>55</v>
      </c>
      <c r="S1009" s="39">
        <v>493</v>
      </c>
      <c r="T1009" s="39">
        <v>0</v>
      </c>
      <c r="U1009" s="39" t="s">
        <v>62</v>
      </c>
      <c r="V1009" s="39" t="s">
        <v>3</v>
      </c>
      <c r="W1009" s="39"/>
      <c r="X1009" s="40"/>
      <c r="Y1009" s="40"/>
      <c r="Z1009" s="40"/>
      <c r="AA1009" s="40"/>
    </row>
    <row r="1010" spans="1:1024">
      <c r="C1010" s="49">
        <f t="shared" si="75"/>
        <v>1910</v>
      </c>
      <c r="D1010" s="38" t="s">
        <v>388</v>
      </c>
      <c r="E1010" s="51">
        <f t="shared" si="78"/>
        <v>50</v>
      </c>
      <c r="F1010" s="39">
        <f t="shared" si="76"/>
        <v>67795</v>
      </c>
      <c r="G1010" s="39" t="str">
        <f t="shared" si="77"/>
        <v>20171129</v>
      </c>
      <c r="H1010" s="39">
        <v>0</v>
      </c>
      <c r="L1010" s="39" t="s">
        <v>290</v>
      </c>
      <c r="M1010" s="39">
        <v>2017</v>
      </c>
      <c r="N1010" s="39">
        <v>11</v>
      </c>
      <c r="O1010" s="39">
        <v>29</v>
      </c>
      <c r="P1010" s="39">
        <v>18</v>
      </c>
      <c r="Q1010" s="39">
        <v>49</v>
      </c>
      <c r="R1010" s="39">
        <v>55</v>
      </c>
      <c r="S1010" s="39">
        <v>592</v>
      </c>
      <c r="T1010" s="39">
        <v>0</v>
      </c>
      <c r="U1010" s="39" t="s">
        <v>62</v>
      </c>
      <c r="V1010" s="39" t="s">
        <v>3</v>
      </c>
    </row>
    <row r="1011" spans="1:1024">
      <c r="C1011" s="49">
        <f t="shared" si="75"/>
        <v>1910</v>
      </c>
      <c r="D1011" s="38" t="s">
        <v>388</v>
      </c>
      <c r="E1011" s="51">
        <f t="shared" si="78"/>
        <v>60</v>
      </c>
      <c r="F1011" s="39">
        <f t="shared" si="76"/>
        <v>67795</v>
      </c>
      <c r="G1011" s="39" t="str">
        <f t="shared" si="77"/>
        <v>20171129</v>
      </c>
      <c r="H1011" s="39">
        <v>0</v>
      </c>
      <c r="L1011" s="39" t="s">
        <v>290</v>
      </c>
      <c r="M1011" s="39">
        <v>2017</v>
      </c>
      <c r="N1011" s="39">
        <v>11</v>
      </c>
      <c r="O1011" s="39">
        <v>29</v>
      </c>
      <c r="P1011" s="39">
        <v>18</v>
      </c>
      <c r="Q1011" s="39">
        <v>49</v>
      </c>
      <c r="R1011" s="39">
        <v>55</v>
      </c>
      <c r="S1011" s="39">
        <v>593</v>
      </c>
      <c r="T1011" s="39">
        <v>0</v>
      </c>
      <c r="U1011" s="39" t="s">
        <v>62</v>
      </c>
      <c r="V1011" s="39" t="s">
        <v>3</v>
      </c>
    </row>
    <row r="1012" spans="1:1024">
      <c r="C1012" s="49">
        <f t="shared" si="75"/>
        <v>1910</v>
      </c>
      <c r="D1012" s="38" t="s">
        <v>388</v>
      </c>
      <c r="E1012" s="51">
        <f t="shared" si="78"/>
        <v>70</v>
      </c>
      <c r="F1012" s="39">
        <f t="shared" si="76"/>
        <v>67795</v>
      </c>
      <c r="G1012" s="39" t="str">
        <f t="shared" si="77"/>
        <v>20171129</v>
      </c>
      <c r="H1012" s="39">
        <v>0</v>
      </c>
      <c r="L1012" s="39" t="s">
        <v>290</v>
      </c>
      <c r="M1012" s="39">
        <v>2017</v>
      </c>
      <c r="N1012" s="39">
        <v>11</v>
      </c>
      <c r="O1012" s="39">
        <v>29</v>
      </c>
      <c r="P1012" s="39">
        <v>18</v>
      </c>
      <c r="Q1012" s="39">
        <v>49</v>
      </c>
      <c r="R1012" s="39">
        <v>55</v>
      </c>
      <c r="S1012" s="39">
        <v>598</v>
      </c>
      <c r="T1012" s="39">
        <v>0</v>
      </c>
      <c r="U1012" s="39" t="s">
        <v>62</v>
      </c>
      <c r="V1012" s="39" t="s">
        <v>3</v>
      </c>
    </row>
    <row r="1013" spans="1:1024">
      <c r="C1013" s="49">
        <f t="shared" si="75"/>
        <v>1910</v>
      </c>
      <c r="D1013" s="38" t="s">
        <v>388</v>
      </c>
      <c r="E1013" s="51">
        <f t="shared" si="78"/>
        <v>80</v>
      </c>
      <c r="F1013" s="39">
        <f t="shared" si="76"/>
        <v>67795</v>
      </c>
      <c r="G1013" s="39" t="str">
        <f t="shared" si="77"/>
        <v>20171129</v>
      </c>
      <c r="H1013" s="39">
        <v>0</v>
      </c>
      <c r="L1013" s="39" t="s">
        <v>290</v>
      </c>
      <c r="M1013" s="39">
        <v>2017</v>
      </c>
      <c r="N1013" s="39">
        <v>11</v>
      </c>
      <c r="O1013" s="39">
        <v>29</v>
      </c>
      <c r="P1013" s="39">
        <v>18</v>
      </c>
      <c r="Q1013" s="39">
        <v>49</v>
      </c>
      <c r="R1013" s="39">
        <v>55</v>
      </c>
      <c r="S1013" s="39">
        <v>600</v>
      </c>
      <c r="T1013" s="39">
        <v>0</v>
      </c>
      <c r="U1013" s="39" t="s">
        <v>62</v>
      </c>
      <c r="V1013" s="39" t="s">
        <v>3</v>
      </c>
    </row>
    <row r="1014" spans="1:1024">
      <c r="A1014" s="69"/>
      <c r="B1014" s="69"/>
      <c r="C1014" s="49">
        <f t="shared" si="75"/>
        <v>1920</v>
      </c>
      <c r="D1014" s="70"/>
      <c r="E1014" s="51">
        <f t="shared" si="78"/>
        <v>10</v>
      </c>
      <c r="F1014" s="71">
        <f t="shared" si="76"/>
        <v>68319</v>
      </c>
      <c r="G1014" s="71" t="str">
        <f t="shared" si="77"/>
        <v>20171129</v>
      </c>
      <c r="H1014" s="71">
        <v>157</v>
      </c>
      <c r="I1014" s="71"/>
      <c r="J1014" s="71"/>
      <c r="K1014" s="71"/>
      <c r="L1014" s="71" t="s">
        <v>232</v>
      </c>
      <c r="M1014" s="71">
        <v>2017</v>
      </c>
      <c r="N1014" s="71">
        <v>11</v>
      </c>
      <c r="O1014" s="71">
        <v>29</v>
      </c>
      <c r="P1014" s="71">
        <v>18</v>
      </c>
      <c r="Q1014" s="71">
        <v>58</v>
      </c>
      <c r="R1014" s="71">
        <v>39</v>
      </c>
      <c r="S1014" s="71">
        <v>210</v>
      </c>
      <c r="T1014" s="71">
        <v>1</v>
      </c>
      <c r="U1014" s="71" t="s">
        <v>1</v>
      </c>
      <c r="V1014" s="71" t="s">
        <v>2</v>
      </c>
      <c r="W1014" s="71"/>
      <c r="X1014" s="72" t="s">
        <v>19</v>
      </c>
      <c r="WK1014" s="72"/>
      <c r="WL1014" s="72"/>
      <c r="WM1014" s="72"/>
      <c r="WN1014" s="72"/>
      <c r="WO1014" s="72"/>
      <c r="WP1014" s="72"/>
      <c r="WQ1014" s="72"/>
      <c r="WR1014" s="72"/>
      <c r="WS1014" s="72"/>
      <c r="WT1014" s="72"/>
      <c r="WU1014" s="72"/>
      <c r="WV1014" s="72"/>
      <c r="WW1014" s="72"/>
      <c r="WX1014" s="72"/>
      <c r="WY1014" s="72"/>
      <c r="WZ1014" s="72"/>
      <c r="XA1014" s="72"/>
      <c r="XB1014" s="72"/>
      <c r="XC1014" s="72"/>
      <c r="XD1014" s="72"/>
      <c r="XE1014" s="72"/>
      <c r="XF1014" s="72"/>
      <c r="XG1014" s="72"/>
      <c r="XH1014" s="72"/>
      <c r="XI1014" s="72"/>
      <c r="XJ1014" s="72"/>
      <c r="XK1014" s="72"/>
      <c r="XL1014" s="72"/>
      <c r="XM1014" s="72"/>
      <c r="XN1014" s="72"/>
      <c r="XO1014" s="72"/>
      <c r="XP1014" s="72"/>
      <c r="XQ1014" s="72"/>
      <c r="XR1014" s="72"/>
      <c r="XS1014" s="72"/>
      <c r="XT1014" s="72"/>
      <c r="XU1014" s="72"/>
      <c r="XV1014" s="72"/>
      <c r="XW1014" s="72"/>
      <c r="XX1014" s="72"/>
      <c r="XY1014" s="72"/>
      <c r="XZ1014" s="72"/>
      <c r="YA1014" s="72"/>
      <c r="YB1014" s="72"/>
      <c r="YC1014" s="72"/>
      <c r="YD1014" s="72"/>
      <c r="YE1014" s="72"/>
      <c r="YF1014" s="72"/>
      <c r="YG1014" s="72"/>
      <c r="YH1014" s="72"/>
      <c r="YI1014" s="72"/>
      <c r="YJ1014" s="72"/>
      <c r="YK1014" s="72"/>
      <c r="YL1014" s="72"/>
      <c r="YM1014" s="72"/>
      <c r="YN1014" s="72"/>
      <c r="YO1014" s="72"/>
      <c r="YP1014" s="72"/>
      <c r="YQ1014" s="72"/>
      <c r="YR1014" s="72"/>
      <c r="YS1014" s="72"/>
      <c r="YT1014" s="72"/>
      <c r="YU1014" s="72"/>
      <c r="YV1014" s="72"/>
      <c r="YW1014" s="72"/>
      <c r="YX1014" s="72"/>
      <c r="YY1014" s="72"/>
      <c r="YZ1014" s="72"/>
      <c r="ZA1014" s="72"/>
      <c r="ZB1014" s="72"/>
      <c r="ZC1014" s="72"/>
      <c r="ZD1014" s="72"/>
      <c r="ZE1014" s="72"/>
      <c r="ZF1014" s="72"/>
      <c r="ZG1014" s="72"/>
      <c r="ZH1014" s="72"/>
      <c r="ZI1014" s="72"/>
      <c r="ZJ1014" s="72"/>
      <c r="ZK1014" s="72"/>
      <c r="ZL1014" s="72"/>
      <c r="ZM1014" s="72"/>
      <c r="ZN1014" s="72"/>
      <c r="ZO1014" s="72"/>
      <c r="ZP1014" s="72"/>
      <c r="ZQ1014" s="72"/>
      <c r="ZR1014" s="72"/>
      <c r="ZS1014" s="72"/>
      <c r="ZT1014" s="72"/>
      <c r="ZU1014" s="72"/>
      <c r="ZV1014" s="72"/>
      <c r="ZW1014" s="72"/>
      <c r="ZX1014" s="72"/>
      <c r="ZY1014" s="72"/>
      <c r="ZZ1014" s="72"/>
      <c r="AAA1014" s="72"/>
      <c r="AAB1014" s="72"/>
      <c r="AAC1014" s="72"/>
      <c r="AAD1014" s="72"/>
      <c r="AAE1014" s="72"/>
      <c r="AAF1014" s="72"/>
      <c r="AAG1014" s="72"/>
      <c r="AAH1014" s="72"/>
      <c r="AAI1014" s="72"/>
      <c r="AAJ1014" s="72"/>
      <c r="AAK1014" s="72"/>
      <c r="AAL1014" s="72"/>
      <c r="AAM1014" s="72"/>
      <c r="AAN1014" s="72"/>
      <c r="AAO1014" s="72"/>
      <c r="AAP1014" s="72"/>
      <c r="AAQ1014" s="72"/>
      <c r="AAR1014" s="72"/>
      <c r="AAS1014" s="72"/>
      <c r="AAT1014" s="72"/>
      <c r="AAU1014" s="72"/>
      <c r="AAV1014" s="72"/>
      <c r="AAW1014" s="72"/>
      <c r="AAX1014" s="72"/>
      <c r="AAY1014" s="72"/>
      <c r="AAZ1014" s="72"/>
      <c r="ABA1014" s="72"/>
      <c r="ABB1014" s="72"/>
      <c r="ABC1014" s="72"/>
      <c r="ABD1014" s="72"/>
      <c r="ABE1014" s="72"/>
      <c r="ABF1014" s="72"/>
      <c r="ABG1014" s="72"/>
      <c r="ABH1014" s="72"/>
      <c r="ABI1014" s="72"/>
      <c r="ABJ1014" s="72"/>
      <c r="ABK1014" s="72"/>
      <c r="ABL1014" s="72"/>
      <c r="ABM1014" s="72"/>
      <c r="ABN1014" s="72"/>
      <c r="ABO1014" s="72"/>
      <c r="ABP1014" s="72"/>
      <c r="ABQ1014" s="72"/>
      <c r="ABR1014" s="72"/>
      <c r="ABS1014" s="72"/>
      <c r="ABT1014" s="72"/>
      <c r="ABU1014" s="72"/>
      <c r="ABV1014" s="72"/>
      <c r="ABW1014" s="72"/>
      <c r="ABX1014" s="72"/>
      <c r="ABY1014" s="72"/>
      <c r="ABZ1014" s="72"/>
      <c r="ACA1014" s="72"/>
      <c r="ACB1014" s="72"/>
      <c r="ACC1014" s="72"/>
      <c r="ACD1014" s="72"/>
      <c r="ACE1014" s="72"/>
      <c r="ACF1014" s="72"/>
      <c r="ACG1014" s="72"/>
      <c r="ACH1014" s="72"/>
      <c r="ACI1014" s="72"/>
      <c r="ACJ1014" s="72"/>
      <c r="ACK1014" s="72"/>
      <c r="ACL1014" s="72"/>
      <c r="ACM1014" s="72"/>
      <c r="ACN1014" s="72"/>
      <c r="ACO1014" s="72"/>
      <c r="ACP1014" s="72"/>
      <c r="ACQ1014" s="72"/>
      <c r="ACR1014" s="72"/>
      <c r="ACS1014" s="72"/>
      <c r="ACT1014" s="72"/>
      <c r="ACU1014" s="72"/>
      <c r="ACV1014" s="72"/>
      <c r="ACW1014" s="72"/>
      <c r="ACX1014" s="72"/>
      <c r="ACY1014" s="72"/>
      <c r="ACZ1014" s="72"/>
      <c r="ADA1014" s="72"/>
      <c r="ADB1014" s="72"/>
      <c r="ADC1014" s="72"/>
      <c r="ADD1014" s="72"/>
      <c r="ADE1014" s="72"/>
      <c r="ADF1014" s="72"/>
      <c r="ADG1014" s="72"/>
      <c r="ADH1014" s="72"/>
      <c r="ADI1014" s="72"/>
      <c r="ADJ1014" s="72"/>
      <c r="ADK1014" s="72"/>
      <c r="ADL1014" s="72"/>
      <c r="ADM1014" s="72"/>
      <c r="ADN1014" s="72"/>
      <c r="ADO1014" s="72"/>
      <c r="ADP1014" s="72"/>
      <c r="ADQ1014" s="72"/>
      <c r="ADR1014" s="72"/>
      <c r="ADS1014" s="72"/>
      <c r="ADT1014" s="72"/>
      <c r="ADU1014" s="72"/>
      <c r="ADV1014" s="72"/>
      <c r="ADW1014" s="72"/>
      <c r="ADX1014" s="72"/>
      <c r="ADY1014" s="72"/>
      <c r="ADZ1014" s="72"/>
      <c r="AEA1014" s="72"/>
      <c r="AEB1014" s="72"/>
      <c r="AEC1014" s="72"/>
      <c r="AED1014" s="72"/>
      <c r="AEE1014" s="72"/>
      <c r="AEF1014" s="72"/>
      <c r="AEG1014" s="72"/>
      <c r="AEH1014" s="72"/>
      <c r="AEI1014" s="72"/>
      <c r="AEJ1014" s="72"/>
      <c r="AEK1014" s="72"/>
      <c r="AEL1014" s="72"/>
      <c r="AEM1014" s="72"/>
      <c r="AEN1014" s="72"/>
      <c r="AEO1014" s="72"/>
      <c r="AEP1014" s="72"/>
      <c r="AEQ1014" s="72"/>
      <c r="AER1014" s="72"/>
      <c r="AES1014" s="72"/>
      <c r="AET1014" s="72"/>
      <c r="AEU1014" s="72"/>
      <c r="AEV1014" s="72"/>
      <c r="AEW1014" s="72"/>
      <c r="AEX1014" s="72"/>
      <c r="AEY1014" s="72"/>
      <c r="AEZ1014" s="72"/>
      <c r="AFA1014" s="72"/>
      <c r="AFB1014" s="72"/>
      <c r="AFC1014" s="72"/>
      <c r="AFD1014" s="72"/>
      <c r="AFE1014" s="72"/>
      <c r="AFF1014" s="72"/>
      <c r="AFG1014" s="72"/>
      <c r="AFH1014" s="72"/>
      <c r="AFI1014" s="72"/>
      <c r="AFJ1014" s="72"/>
      <c r="AFK1014" s="72"/>
      <c r="AFL1014" s="72"/>
      <c r="AFM1014" s="72"/>
      <c r="AFN1014" s="72"/>
      <c r="AFO1014" s="72"/>
      <c r="AFP1014" s="72"/>
      <c r="AFQ1014" s="72"/>
      <c r="AFR1014" s="72"/>
      <c r="AFS1014" s="72"/>
      <c r="AFT1014" s="72"/>
      <c r="AFU1014" s="72"/>
      <c r="AFV1014" s="72"/>
      <c r="AFW1014" s="72"/>
      <c r="AFX1014" s="72"/>
      <c r="AFY1014" s="72"/>
      <c r="AFZ1014" s="72"/>
      <c r="AGA1014" s="72"/>
      <c r="AGB1014" s="72"/>
      <c r="AGC1014" s="72"/>
      <c r="AGD1014" s="72"/>
      <c r="AGE1014" s="72"/>
      <c r="AGF1014" s="72"/>
      <c r="AGG1014" s="72"/>
      <c r="AGH1014" s="72"/>
      <c r="AGI1014" s="72"/>
      <c r="AGJ1014" s="72"/>
      <c r="AGK1014" s="72"/>
      <c r="AGL1014" s="72"/>
      <c r="AGM1014" s="72"/>
      <c r="AGN1014" s="72"/>
      <c r="AGO1014" s="72"/>
      <c r="AGP1014" s="72"/>
      <c r="AGQ1014" s="72"/>
      <c r="AGR1014" s="72"/>
      <c r="AGS1014" s="72"/>
      <c r="AGT1014" s="72"/>
      <c r="AGU1014" s="72"/>
      <c r="AGV1014" s="72"/>
      <c r="AGW1014" s="72"/>
      <c r="AGX1014" s="72"/>
      <c r="AGY1014" s="72"/>
      <c r="AGZ1014" s="72"/>
      <c r="AHA1014" s="72"/>
      <c r="AHB1014" s="72"/>
      <c r="AHC1014" s="72"/>
      <c r="AHD1014" s="72"/>
      <c r="AHE1014" s="72"/>
      <c r="AHF1014" s="72"/>
      <c r="AHG1014" s="72"/>
      <c r="AHH1014" s="72"/>
      <c r="AHI1014" s="72"/>
      <c r="AHJ1014" s="72"/>
      <c r="AHK1014" s="72"/>
      <c r="AHL1014" s="72"/>
      <c r="AHM1014" s="72"/>
      <c r="AHN1014" s="72"/>
      <c r="AHO1014" s="72"/>
      <c r="AHP1014" s="72"/>
      <c r="AHQ1014" s="72"/>
      <c r="AHR1014" s="72"/>
      <c r="AHS1014" s="72"/>
      <c r="AHT1014" s="72"/>
      <c r="AHU1014" s="72"/>
      <c r="AHV1014" s="72"/>
      <c r="AHW1014" s="72"/>
      <c r="AHX1014" s="72"/>
      <c r="AHY1014" s="72"/>
      <c r="AHZ1014" s="72"/>
      <c r="AIA1014" s="72"/>
      <c r="AIB1014" s="72"/>
      <c r="AIC1014" s="72"/>
      <c r="AID1014" s="72"/>
      <c r="AIE1014" s="72"/>
      <c r="AIF1014" s="72"/>
      <c r="AIG1014" s="72"/>
      <c r="AIH1014" s="72"/>
      <c r="AII1014" s="72"/>
      <c r="AIJ1014" s="72"/>
      <c r="AIK1014" s="72"/>
      <c r="AIL1014" s="72"/>
      <c r="AIM1014" s="72"/>
      <c r="AIN1014" s="72"/>
      <c r="AIO1014" s="72"/>
      <c r="AIP1014" s="72"/>
      <c r="AIQ1014" s="72"/>
      <c r="AIR1014" s="72"/>
      <c r="AIS1014" s="72"/>
      <c r="AIT1014" s="72"/>
      <c r="AIU1014" s="72"/>
      <c r="AIV1014" s="72"/>
      <c r="AIW1014" s="72"/>
      <c r="AIX1014" s="72"/>
      <c r="AIY1014" s="72"/>
      <c r="AIZ1014" s="72"/>
      <c r="AJA1014" s="72"/>
      <c r="AJB1014" s="72"/>
      <c r="AJC1014" s="72"/>
      <c r="AJD1014" s="72"/>
      <c r="AJE1014" s="72"/>
      <c r="AJF1014" s="72"/>
      <c r="AJG1014" s="72"/>
      <c r="AJH1014" s="72"/>
      <c r="AJI1014" s="72"/>
      <c r="AJJ1014" s="72"/>
      <c r="AJK1014" s="72"/>
      <c r="AJL1014" s="72"/>
      <c r="AJM1014" s="72"/>
      <c r="AJN1014" s="72"/>
      <c r="AJO1014" s="72"/>
      <c r="AJP1014" s="72"/>
      <c r="AJQ1014" s="72"/>
      <c r="AJR1014" s="72"/>
      <c r="AJS1014" s="72"/>
      <c r="AJT1014" s="72"/>
      <c r="AJU1014" s="72"/>
      <c r="AJV1014" s="72"/>
      <c r="AJW1014" s="72"/>
      <c r="AJX1014" s="72"/>
      <c r="AJY1014" s="72"/>
      <c r="AJZ1014" s="72"/>
      <c r="AKA1014" s="72"/>
      <c r="AKB1014" s="72"/>
      <c r="AKC1014" s="72"/>
      <c r="AKD1014" s="72"/>
      <c r="AKE1014" s="72"/>
      <c r="AKF1014" s="72"/>
      <c r="AKG1014" s="72"/>
      <c r="AKH1014" s="72"/>
      <c r="AKI1014" s="72"/>
      <c r="AKJ1014" s="72"/>
      <c r="AKK1014" s="72"/>
      <c r="AKL1014" s="72"/>
      <c r="AKM1014" s="72"/>
      <c r="AKN1014" s="72"/>
      <c r="AKO1014" s="72"/>
      <c r="AKP1014" s="72"/>
      <c r="AKQ1014" s="72"/>
      <c r="AKR1014" s="72"/>
      <c r="AKS1014" s="72"/>
      <c r="AKT1014" s="72"/>
      <c r="AKU1014" s="72"/>
      <c r="AKV1014" s="72"/>
      <c r="AKW1014" s="72"/>
      <c r="AKX1014" s="72"/>
      <c r="AKY1014" s="72"/>
      <c r="AKZ1014" s="72"/>
      <c r="ALA1014" s="72"/>
      <c r="ALB1014" s="72"/>
      <c r="ALC1014" s="72"/>
      <c r="ALD1014" s="72"/>
      <c r="ALE1014" s="72"/>
      <c r="ALF1014" s="72"/>
      <c r="ALG1014" s="72"/>
      <c r="ALH1014" s="72"/>
      <c r="ALI1014" s="72"/>
      <c r="ALJ1014" s="72"/>
      <c r="ALK1014" s="72"/>
      <c r="ALL1014" s="72"/>
      <c r="ALM1014" s="72"/>
      <c r="ALN1014" s="72"/>
      <c r="ALO1014" s="72"/>
      <c r="ALP1014" s="72"/>
      <c r="ALQ1014" s="72"/>
      <c r="ALR1014" s="72"/>
      <c r="ALS1014" s="72"/>
      <c r="ALT1014" s="72"/>
      <c r="ALU1014" s="72"/>
      <c r="ALV1014" s="72"/>
      <c r="ALW1014" s="72"/>
      <c r="ALX1014" s="72"/>
      <c r="ALY1014" s="72"/>
      <c r="ALZ1014" s="72"/>
      <c r="AMA1014" s="72"/>
      <c r="AMB1014" s="72"/>
      <c r="AMC1014" s="72"/>
      <c r="AMD1014" s="72"/>
      <c r="AME1014" s="72"/>
      <c r="AMF1014" s="72"/>
      <c r="AMG1014" s="72"/>
      <c r="AMH1014" s="72"/>
      <c r="AMI1014" s="72"/>
      <c r="AMJ1014" s="72"/>
    </row>
    <row r="1015" spans="1:1024" s="114" customFormat="1">
      <c r="A1015" s="122"/>
      <c r="B1015" s="122"/>
      <c r="C1015" s="49">
        <f t="shared" si="75"/>
        <v>1920</v>
      </c>
      <c r="D1015" s="123"/>
      <c r="E1015" s="51">
        <f t="shared" si="78"/>
        <v>20</v>
      </c>
      <c r="F1015" s="124">
        <f t="shared" si="76"/>
        <v>68319</v>
      </c>
      <c r="G1015" s="124" t="str">
        <f t="shared" si="77"/>
        <v>20171129</v>
      </c>
      <c r="H1015" s="124">
        <v>5</v>
      </c>
      <c r="I1015" s="124"/>
      <c r="J1015" s="124"/>
      <c r="K1015" s="124"/>
      <c r="L1015" s="124" t="s">
        <v>23</v>
      </c>
      <c r="M1015" s="124">
        <v>2017</v>
      </c>
      <c r="N1015" s="124">
        <v>11</v>
      </c>
      <c r="O1015" s="124">
        <v>29</v>
      </c>
      <c r="P1015" s="124">
        <v>18</v>
      </c>
      <c r="Q1015" s="124">
        <v>58</v>
      </c>
      <c r="R1015" s="124">
        <v>39</v>
      </c>
      <c r="S1015" s="124">
        <v>385</v>
      </c>
      <c r="T1015" s="124">
        <v>1</v>
      </c>
      <c r="U1015" s="124" t="s">
        <v>1</v>
      </c>
      <c r="V1015" s="124" t="s">
        <v>2</v>
      </c>
      <c r="W1015" s="124"/>
    </row>
    <row r="1016" spans="1:1024" s="114" customFormat="1">
      <c r="A1016" s="122"/>
      <c r="B1016" s="122"/>
      <c r="C1016" s="49">
        <f t="shared" si="75"/>
        <v>1920</v>
      </c>
      <c r="D1016" s="123"/>
      <c r="E1016" s="51">
        <f t="shared" si="78"/>
        <v>30</v>
      </c>
      <c r="F1016" s="124">
        <f t="shared" si="76"/>
        <v>68319</v>
      </c>
      <c r="G1016" s="124" t="str">
        <f t="shared" si="77"/>
        <v>20171129</v>
      </c>
      <c r="H1016" s="124">
        <v>0</v>
      </c>
      <c r="I1016" s="124"/>
      <c r="J1016" s="124"/>
      <c r="K1016" s="124"/>
      <c r="L1016" s="124" t="s">
        <v>9</v>
      </c>
      <c r="M1016" s="124">
        <v>2017</v>
      </c>
      <c r="N1016" s="124">
        <v>11</v>
      </c>
      <c r="O1016" s="124">
        <v>29</v>
      </c>
      <c r="P1016" s="124">
        <v>18</v>
      </c>
      <c r="Q1016" s="124">
        <v>58</v>
      </c>
      <c r="R1016" s="124">
        <v>39</v>
      </c>
      <c r="S1016" s="124">
        <v>400</v>
      </c>
      <c r="T1016" s="124">
        <v>1</v>
      </c>
      <c r="U1016" s="124" t="s">
        <v>1</v>
      </c>
      <c r="V1016" s="124" t="s">
        <v>2</v>
      </c>
      <c r="W1016" s="124"/>
    </row>
    <row r="1017" spans="1:1024" s="114" customFormat="1">
      <c r="A1017" s="122"/>
      <c r="B1017" s="122"/>
      <c r="C1017" s="49">
        <f t="shared" si="75"/>
        <v>1920</v>
      </c>
      <c r="D1017" s="123"/>
      <c r="E1017" s="51">
        <f t="shared" si="78"/>
        <v>40</v>
      </c>
      <c r="F1017" s="124">
        <f t="shared" si="76"/>
        <v>68319</v>
      </c>
      <c r="G1017" s="124" t="str">
        <f t="shared" si="77"/>
        <v>20171129</v>
      </c>
      <c r="H1017" s="124">
        <v>2</v>
      </c>
      <c r="I1017" s="124"/>
      <c r="J1017" s="124"/>
      <c r="K1017" s="124"/>
      <c r="L1017" s="124" t="s">
        <v>23</v>
      </c>
      <c r="M1017" s="124">
        <v>2017</v>
      </c>
      <c r="N1017" s="124">
        <v>11</v>
      </c>
      <c r="O1017" s="124">
        <v>29</v>
      </c>
      <c r="P1017" s="124">
        <v>18</v>
      </c>
      <c r="Q1017" s="124">
        <v>58</v>
      </c>
      <c r="R1017" s="124">
        <v>39</v>
      </c>
      <c r="S1017" s="124">
        <v>426</v>
      </c>
      <c r="T1017" s="124">
        <v>1</v>
      </c>
      <c r="U1017" s="124" t="s">
        <v>1</v>
      </c>
      <c r="V1017" s="124" t="s">
        <v>2</v>
      </c>
      <c r="W1017" s="124"/>
    </row>
    <row r="1018" spans="1:1024" s="114" customFormat="1">
      <c r="A1018" s="122"/>
      <c r="B1018" s="122"/>
      <c r="C1018" s="49">
        <f t="shared" si="75"/>
        <v>1920</v>
      </c>
      <c r="D1018" s="123"/>
      <c r="E1018" s="51">
        <f t="shared" si="78"/>
        <v>50</v>
      </c>
      <c r="F1018" s="124">
        <f t="shared" si="76"/>
        <v>68319</v>
      </c>
      <c r="G1018" s="124" t="str">
        <f t="shared" si="77"/>
        <v>20171129</v>
      </c>
      <c r="H1018" s="124">
        <v>3</v>
      </c>
      <c r="I1018" s="124"/>
      <c r="J1018" s="124"/>
      <c r="K1018" s="124"/>
      <c r="L1018" s="124" t="s">
        <v>23</v>
      </c>
      <c r="M1018" s="124">
        <v>2017</v>
      </c>
      <c r="N1018" s="124">
        <v>11</v>
      </c>
      <c r="O1018" s="124">
        <v>29</v>
      </c>
      <c r="P1018" s="124">
        <v>18</v>
      </c>
      <c r="Q1018" s="124">
        <v>58</v>
      </c>
      <c r="R1018" s="124">
        <v>39</v>
      </c>
      <c r="S1018" s="124">
        <v>454</v>
      </c>
      <c r="T1018" s="124">
        <v>1</v>
      </c>
      <c r="U1018" s="124" t="s">
        <v>1</v>
      </c>
      <c r="V1018" s="124" t="s">
        <v>2</v>
      </c>
      <c r="W1018" s="124"/>
    </row>
    <row r="1019" spans="1:1024" s="114" customFormat="1">
      <c r="A1019" s="122"/>
      <c r="B1019" s="122"/>
      <c r="C1019" s="49">
        <f t="shared" si="75"/>
        <v>1920</v>
      </c>
      <c r="D1019" s="123"/>
      <c r="E1019" s="51">
        <f t="shared" si="78"/>
        <v>60</v>
      </c>
      <c r="F1019" s="124">
        <f t="shared" si="76"/>
        <v>68319</v>
      </c>
      <c r="G1019" s="124" t="str">
        <f t="shared" si="77"/>
        <v>20171129</v>
      </c>
      <c r="H1019" s="124">
        <v>2</v>
      </c>
      <c r="I1019" s="124"/>
      <c r="J1019" s="124"/>
      <c r="K1019" s="124"/>
      <c r="L1019" s="124" t="s">
        <v>23</v>
      </c>
      <c r="M1019" s="124">
        <v>2017</v>
      </c>
      <c r="N1019" s="124">
        <v>11</v>
      </c>
      <c r="O1019" s="124">
        <v>29</v>
      </c>
      <c r="P1019" s="124">
        <v>18</v>
      </c>
      <c r="Q1019" s="124">
        <v>58</v>
      </c>
      <c r="R1019" s="124">
        <v>39</v>
      </c>
      <c r="S1019" s="124">
        <v>472</v>
      </c>
      <c r="T1019" s="124">
        <v>1</v>
      </c>
      <c r="U1019" s="124" t="s">
        <v>1</v>
      </c>
      <c r="V1019" s="124" t="s">
        <v>2</v>
      </c>
      <c r="W1019" s="124"/>
    </row>
    <row r="1020" spans="1:1024">
      <c r="A1020" s="69"/>
      <c r="B1020" s="69"/>
      <c r="C1020" s="49">
        <f t="shared" si="75"/>
        <v>1930</v>
      </c>
      <c r="D1020" s="70" t="s">
        <v>389</v>
      </c>
      <c r="E1020" s="51">
        <f t="shared" si="78"/>
        <v>10</v>
      </c>
      <c r="F1020" s="71">
        <f t="shared" si="76"/>
        <v>52753</v>
      </c>
      <c r="G1020" s="71" t="str">
        <f t="shared" si="77"/>
        <v>2017121</v>
      </c>
      <c r="H1020" s="71">
        <v>2</v>
      </c>
      <c r="I1020" s="71"/>
      <c r="J1020" s="71"/>
      <c r="K1020" s="71"/>
      <c r="L1020" s="71" t="s">
        <v>0</v>
      </c>
      <c r="M1020" s="71">
        <v>2017</v>
      </c>
      <c r="N1020" s="71">
        <v>12</v>
      </c>
      <c r="O1020" s="71">
        <v>1</v>
      </c>
      <c r="P1020" s="71">
        <v>14</v>
      </c>
      <c r="Q1020" s="71">
        <v>39</v>
      </c>
      <c r="R1020" s="71">
        <v>13</v>
      </c>
      <c r="S1020" s="71">
        <v>581</v>
      </c>
      <c r="T1020" s="71">
        <v>1</v>
      </c>
      <c r="U1020" s="71" t="s">
        <v>1</v>
      </c>
      <c r="V1020" s="71" t="s">
        <v>2</v>
      </c>
      <c r="W1020" s="71"/>
      <c r="X1020" s="72"/>
      <c r="WK1020" s="72"/>
      <c r="WL1020" s="72"/>
      <c r="WM1020" s="72"/>
      <c r="WN1020" s="72"/>
      <c r="WO1020" s="72"/>
      <c r="WP1020" s="72"/>
      <c r="WQ1020" s="72"/>
      <c r="WR1020" s="72"/>
      <c r="WS1020" s="72"/>
      <c r="WT1020" s="72"/>
      <c r="WU1020" s="72"/>
      <c r="WV1020" s="72"/>
      <c r="WW1020" s="72"/>
      <c r="WX1020" s="72"/>
      <c r="WY1020" s="72"/>
      <c r="WZ1020" s="72"/>
      <c r="XA1020" s="72"/>
      <c r="XB1020" s="72"/>
      <c r="XC1020" s="72"/>
      <c r="XD1020" s="72"/>
      <c r="XE1020" s="72"/>
      <c r="XF1020" s="72"/>
      <c r="XG1020" s="72"/>
      <c r="XH1020" s="72"/>
      <c r="XI1020" s="72"/>
      <c r="XJ1020" s="72"/>
      <c r="XK1020" s="72"/>
      <c r="XL1020" s="72"/>
      <c r="XM1020" s="72"/>
      <c r="XN1020" s="72"/>
      <c r="XO1020" s="72"/>
      <c r="XP1020" s="72"/>
      <c r="XQ1020" s="72"/>
      <c r="XR1020" s="72"/>
      <c r="XS1020" s="72"/>
      <c r="XT1020" s="72"/>
      <c r="XU1020" s="72"/>
      <c r="XV1020" s="72"/>
      <c r="XW1020" s="72"/>
      <c r="XX1020" s="72"/>
      <c r="XY1020" s="72"/>
      <c r="XZ1020" s="72"/>
      <c r="YA1020" s="72"/>
      <c r="YB1020" s="72"/>
      <c r="YC1020" s="72"/>
      <c r="YD1020" s="72"/>
      <c r="YE1020" s="72"/>
      <c r="YF1020" s="72"/>
      <c r="YG1020" s="72"/>
      <c r="YH1020" s="72"/>
      <c r="YI1020" s="72"/>
      <c r="YJ1020" s="72"/>
      <c r="YK1020" s="72"/>
      <c r="YL1020" s="72"/>
      <c r="YM1020" s="72"/>
      <c r="YN1020" s="72"/>
      <c r="YO1020" s="72"/>
      <c r="YP1020" s="72"/>
      <c r="YQ1020" s="72"/>
      <c r="YR1020" s="72"/>
      <c r="YS1020" s="72"/>
      <c r="YT1020" s="72"/>
      <c r="YU1020" s="72"/>
      <c r="YV1020" s="72"/>
      <c r="YW1020" s="72"/>
      <c r="YX1020" s="72"/>
      <c r="YY1020" s="72"/>
      <c r="YZ1020" s="72"/>
      <c r="ZA1020" s="72"/>
      <c r="ZB1020" s="72"/>
      <c r="ZC1020" s="72"/>
      <c r="ZD1020" s="72"/>
      <c r="ZE1020" s="72"/>
      <c r="ZF1020" s="72"/>
      <c r="ZG1020" s="72"/>
      <c r="ZH1020" s="72"/>
      <c r="ZI1020" s="72"/>
      <c r="ZJ1020" s="72"/>
      <c r="ZK1020" s="72"/>
      <c r="ZL1020" s="72"/>
      <c r="ZM1020" s="72"/>
      <c r="ZN1020" s="72"/>
      <c r="ZO1020" s="72"/>
      <c r="ZP1020" s="72"/>
      <c r="ZQ1020" s="72"/>
      <c r="ZR1020" s="72"/>
      <c r="ZS1020" s="72"/>
      <c r="ZT1020" s="72"/>
      <c r="ZU1020" s="72"/>
      <c r="ZV1020" s="72"/>
      <c r="ZW1020" s="72"/>
      <c r="ZX1020" s="72"/>
      <c r="ZY1020" s="72"/>
      <c r="ZZ1020" s="72"/>
      <c r="AAA1020" s="72"/>
      <c r="AAB1020" s="72"/>
      <c r="AAC1020" s="72"/>
      <c r="AAD1020" s="72"/>
      <c r="AAE1020" s="72"/>
      <c r="AAF1020" s="72"/>
      <c r="AAG1020" s="72"/>
      <c r="AAH1020" s="72"/>
      <c r="AAI1020" s="72"/>
      <c r="AAJ1020" s="72"/>
      <c r="AAK1020" s="72"/>
      <c r="AAL1020" s="72"/>
      <c r="AAM1020" s="72"/>
      <c r="AAN1020" s="72"/>
      <c r="AAO1020" s="72"/>
      <c r="AAP1020" s="72"/>
      <c r="AAQ1020" s="72"/>
      <c r="AAR1020" s="72"/>
      <c r="AAS1020" s="72"/>
      <c r="AAT1020" s="72"/>
      <c r="AAU1020" s="72"/>
      <c r="AAV1020" s="72"/>
      <c r="AAW1020" s="72"/>
      <c r="AAX1020" s="72"/>
      <c r="AAY1020" s="72"/>
      <c r="AAZ1020" s="72"/>
      <c r="ABA1020" s="72"/>
      <c r="ABB1020" s="72"/>
      <c r="ABC1020" s="72"/>
      <c r="ABD1020" s="72"/>
      <c r="ABE1020" s="72"/>
      <c r="ABF1020" s="72"/>
      <c r="ABG1020" s="72"/>
      <c r="ABH1020" s="72"/>
      <c r="ABI1020" s="72"/>
      <c r="ABJ1020" s="72"/>
      <c r="ABK1020" s="72"/>
      <c r="ABL1020" s="72"/>
      <c r="ABM1020" s="72"/>
      <c r="ABN1020" s="72"/>
      <c r="ABO1020" s="72"/>
      <c r="ABP1020" s="72"/>
      <c r="ABQ1020" s="72"/>
      <c r="ABR1020" s="72"/>
      <c r="ABS1020" s="72"/>
      <c r="ABT1020" s="72"/>
      <c r="ABU1020" s="72"/>
      <c r="ABV1020" s="72"/>
      <c r="ABW1020" s="72"/>
      <c r="ABX1020" s="72"/>
      <c r="ABY1020" s="72"/>
      <c r="ABZ1020" s="72"/>
      <c r="ACA1020" s="72"/>
      <c r="ACB1020" s="72"/>
      <c r="ACC1020" s="72"/>
      <c r="ACD1020" s="72"/>
      <c r="ACE1020" s="72"/>
      <c r="ACF1020" s="72"/>
      <c r="ACG1020" s="72"/>
      <c r="ACH1020" s="72"/>
      <c r="ACI1020" s="72"/>
      <c r="ACJ1020" s="72"/>
      <c r="ACK1020" s="72"/>
      <c r="ACL1020" s="72"/>
      <c r="ACM1020" s="72"/>
      <c r="ACN1020" s="72"/>
      <c r="ACO1020" s="72"/>
      <c r="ACP1020" s="72"/>
      <c r="ACQ1020" s="72"/>
      <c r="ACR1020" s="72"/>
      <c r="ACS1020" s="72"/>
      <c r="ACT1020" s="72"/>
      <c r="ACU1020" s="72"/>
      <c r="ACV1020" s="72"/>
      <c r="ACW1020" s="72"/>
      <c r="ACX1020" s="72"/>
      <c r="ACY1020" s="72"/>
      <c r="ACZ1020" s="72"/>
      <c r="ADA1020" s="72"/>
      <c r="ADB1020" s="72"/>
      <c r="ADC1020" s="72"/>
      <c r="ADD1020" s="72"/>
      <c r="ADE1020" s="72"/>
      <c r="ADF1020" s="72"/>
      <c r="ADG1020" s="72"/>
      <c r="ADH1020" s="72"/>
      <c r="ADI1020" s="72"/>
      <c r="ADJ1020" s="72"/>
      <c r="ADK1020" s="72"/>
      <c r="ADL1020" s="72"/>
      <c r="ADM1020" s="72"/>
      <c r="ADN1020" s="72"/>
      <c r="ADO1020" s="72"/>
      <c r="ADP1020" s="72"/>
      <c r="ADQ1020" s="72"/>
      <c r="ADR1020" s="72"/>
      <c r="ADS1020" s="72"/>
      <c r="ADT1020" s="72"/>
      <c r="ADU1020" s="72"/>
      <c r="ADV1020" s="72"/>
      <c r="ADW1020" s="72"/>
      <c r="ADX1020" s="72"/>
      <c r="ADY1020" s="72"/>
      <c r="ADZ1020" s="72"/>
      <c r="AEA1020" s="72"/>
      <c r="AEB1020" s="72"/>
      <c r="AEC1020" s="72"/>
      <c r="AED1020" s="72"/>
      <c r="AEE1020" s="72"/>
      <c r="AEF1020" s="72"/>
      <c r="AEG1020" s="72"/>
      <c r="AEH1020" s="72"/>
      <c r="AEI1020" s="72"/>
      <c r="AEJ1020" s="72"/>
      <c r="AEK1020" s="72"/>
      <c r="AEL1020" s="72"/>
      <c r="AEM1020" s="72"/>
      <c r="AEN1020" s="72"/>
      <c r="AEO1020" s="72"/>
      <c r="AEP1020" s="72"/>
      <c r="AEQ1020" s="72"/>
      <c r="AER1020" s="72"/>
      <c r="AES1020" s="72"/>
      <c r="AET1020" s="72"/>
      <c r="AEU1020" s="72"/>
      <c r="AEV1020" s="72"/>
      <c r="AEW1020" s="72"/>
      <c r="AEX1020" s="72"/>
      <c r="AEY1020" s="72"/>
      <c r="AEZ1020" s="72"/>
      <c r="AFA1020" s="72"/>
      <c r="AFB1020" s="72"/>
      <c r="AFC1020" s="72"/>
      <c r="AFD1020" s="72"/>
      <c r="AFE1020" s="72"/>
      <c r="AFF1020" s="72"/>
      <c r="AFG1020" s="72"/>
      <c r="AFH1020" s="72"/>
      <c r="AFI1020" s="72"/>
      <c r="AFJ1020" s="72"/>
      <c r="AFK1020" s="72"/>
      <c r="AFL1020" s="72"/>
      <c r="AFM1020" s="72"/>
      <c r="AFN1020" s="72"/>
      <c r="AFO1020" s="72"/>
      <c r="AFP1020" s="72"/>
      <c r="AFQ1020" s="72"/>
      <c r="AFR1020" s="72"/>
      <c r="AFS1020" s="72"/>
      <c r="AFT1020" s="72"/>
      <c r="AFU1020" s="72"/>
      <c r="AFV1020" s="72"/>
      <c r="AFW1020" s="72"/>
      <c r="AFX1020" s="72"/>
      <c r="AFY1020" s="72"/>
      <c r="AFZ1020" s="72"/>
      <c r="AGA1020" s="72"/>
      <c r="AGB1020" s="72"/>
      <c r="AGC1020" s="72"/>
      <c r="AGD1020" s="72"/>
      <c r="AGE1020" s="72"/>
      <c r="AGF1020" s="72"/>
      <c r="AGG1020" s="72"/>
      <c r="AGH1020" s="72"/>
      <c r="AGI1020" s="72"/>
      <c r="AGJ1020" s="72"/>
      <c r="AGK1020" s="72"/>
      <c r="AGL1020" s="72"/>
      <c r="AGM1020" s="72"/>
      <c r="AGN1020" s="72"/>
      <c r="AGO1020" s="72"/>
      <c r="AGP1020" s="72"/>
      <c r="AGQ1020" s="72"/>
      <c r="AGR1020" s="72"/>
      <c r="AGS1020" s="72"/>
      <c r="AGT1020" s="72"/>
      <c r="AGU1020" s="72"/>
      <c r="AGV1020" s="72"/>
      <c r="AGW1020" s="72"/>
      <c r="AGX1020" s="72"/>
      <c r="AGY1020" s="72"/>
      <c r="AGZ1020" s="72"/>
      <c r="AHA1020" s="72"/>
      <c r="AHB1020" s="72"/>
      <c r="AHC1020" s="72"/>
      <c r="AHD1020" s="72"/>
      <c r="AHE1020" s="72"/>
      <c r="AHF1020" s="72"/>
      <c r="AHG1020" s="72"/>
      <c r="AHH1020" s="72"/>
      <c r="AHI1020" s="72"/>
      <c r="AHJ1020" s="72"/>
      <c r="AHK1020" s="72"/>
      <c r="AHL1020" s="72"/>
      <c r="AHM1020" s="72"/>
      <c r="AHN1020" s="72"/>
      <c r="AHO1020" s="72"/>
      <c r="AHP1020" s="72"/>
      <c r="AHQ1020" s="72"/>
      <c r="AHR1020" s="72"/>
      <c r="AHS1020" s="72"/>
      <c r="AHT1020" s="72"/>
      <c r="AHU1020" s="72"/>
      <c r="AHV1020" s="72"/>
      <c r="AHW1020" s="72"/>
      <c r="AHX1020" s="72"/>
      <c r="AHY1020" s="72"/>
      <c r="AHZ1020" s="72"/>
      <c r="AIA1020" s="72"/>
      <c r="AIB1020" s="72"/>
      <c r="AIC1020" s="72"/>
      <c r="AID1020" s="72"/>
      <c r="AIE1020" s="72"/>
      <c r="AIF1020" s="72"/>
      <c r="AIG1020" s="72"/>
      <c r="AIH1020" s="72"/>
      <c r="AII1020" s="72"/>
      <c r="AIJ1020" s="72"/>
      <c r="AIK1020" s="72"/>
      <c r="AIL1020" s="72"/>
      <c r="AIM1020" s="72"/>
      <c r="AIN1020" s="72"/>
      <c r="AIO1020" s="72"/>
      <c r="AIP1020" s="72"/>
      <c r="AIQ1020" s="72"/>
      <c r="AIR1020" s="72"/>
      <c r="AIS1020" s="72"/>
      <c r="AIT1020" s="72"/>
      <c r="AIU1020" s="72"/>
      <c r="AIV1020" s="72"/>
      <c r="AIW1020" s="72"/>
      <c r="AIX1020" s="72"/>
      <c r="AIY1020" s="72"/>
      <c r="AIZ1020" s="72"/>
      <c r="AJA1020" s="72"/>
      <c r="AJB1020" s="72"/>
      <c r="AJC1020" s="72"/>
      <c r="AJD1020" s="72"/>
      <c r="AJE1020" s="72"/>
      <c r="AJF1020" s="72"/>
      <c r="AJG1020" s="72"/>
      <c r="AJH1020" s="72"/>
      <c r="AJI1020" s="72"/>
      <c r="AJJ1020" s="72"/>
      <c r="AJK1020" s="72"/>
      <c r="AJL1020" s="72"/>
      <c r="AJM1020" s="72"/>
      <c r="AJN1020" s="72"/>
      <c r="AJO1020" s="72"/>
      <c r="AJP1020" s="72"/>
      <c r="AJQ1020" s="72"/>
      <c r="AJR1020" s="72"/>
      <c r="AJS1020" s="72"/>
      <c r="AJT1020" s="72"/>
      <c r="AJU1020" s="72"/>
      <c r="AJV1020" s="72"/>
      <c r="AJW1020" s="72"/>
      <c r="AJX1020" s="72"/>
      <c r="AJY1020" s="72"/>
      <c r="AJZ1020" s="72"/>
      <c r="AKA1020" s="72"/>
      <c r="AKB1020" s="72"/>
      <c r="AKC1020" s="72"/>
      <c r="AKD1020" s="72"/>
      <c r="AKE1020" s="72"/>
      <c r="AKF1020" s="72"/>
      <c r="AKG1020" s="72"/>
      <c r="AKH1020" s="72"/>
      <c r="AKI1020" s="72"/>
      <c r="AKJ1020" s="72"/>
      <c r="AKK1020" s="72"/>
      <c r="AKL1020" s="72"/>
      <c r="AKM1020" s="72"/>
      <c r="AKN1020" s="72"/>
      <c r="AKO1020" s="72"/>
      <c r="AKP1020" s="72"/>
      <c r="AKQ1020" s="72"/>
      <c r="AKR1020" s="72"/>
      <c r="AKS1020" s="72"/>
      <c r="AKT1020" s="72"/>
      <c r="AKU1020" s="72"/>
      <c r="AKV1020" s="72"/>
      <c r="AKW1020" s="72"/>
      <c r="AKX1020" s="72"/>
      <c r="AKY1020" s="72"/>
      <c r="AKZ1020" s="72"/>
      <c r="ALA1020" s="72"/>
      <c r="ALB1020" s="72"/>
      <c r="ALC1020" s="72"/>
      <c r="ALD1020" s="72"/>
      <c r="ALE1020" s="72"/>
      <c r="ALF1020" s="72"/>
      <c r="ALG1020" s="72"/>
      <c r="ALH1020" s="72"/>
      <c r="ALI1020" s="72"/>
      <c r="ALJ1020" s="72"/>
      <c r="ALK1020" s="72"/>
      <c r="ALL1020" s="72"/>
      <c r="ALM1020" s="72"/>
      <c r="ALN1020" s="72"/>
      <c r="ALO1020" s="72"/>
      <c r="ALP1020" s="72"/>
      <c r="ALQ1020" s="72"/>
      <c r="ALR1020" s="72"/>
      <c r="ALS1020" s="72"/>
      <c r="ALT1020" s="72"/>
      <c r="ALU1020" s="72"/>
      <c r="ALV1020" s="72"/>
      <c r="ALW1020" s="72"/>
      <c r="ALX1020" s="72"/>
      <c r="ALY1020" s="72"/>
      <c r="ALZ1020" s="72"/>
      <c r="AMA1020" s="72"/>
      <c r="AMB1020" s="72"/>
      <c r="AMC1020" s="72"/>
      <c r="AMD1020" s="72"/>
      <c r="AME1020" s="72"/>
      <c r="AMF1020" s="72"/>
      <c r="AMG1020" s="72"/>
      <c r="AMH1020" s="72"/>
      <c r="AMI1020" s="72"/>
      <c r="AMJ1020" s="72"/>
    </row>
    <row r="1021" spans="1:1024">
      <c r="A1021" s="118"/>
      <c r="B1021" s="118"/>
      <c r="C1021" s="49">
        <f t="shared" si="75"/>
        <v>1940</v>
      </c>
      <c r="D1021" s="80"/>
      <c r="E1021" s="51">
        <f t="shared" si="78"/>
        <v>10</v>
      </c>
      <c r="F1021" s="53">
        <f t="shared" si="76"/>
        <v>53076</v>
      </c>
      <c r="G1021" s="53" t="str">
        <f t="shared" si="77"/>
        <v>2017121</v>
      </c>
      <c r="H1021" s="53">
        <v>24</v>
      </c>
      <c r="I1021" s="53"/>
      <c r="J1021" s="53"/>
      <c r="K1021" s="53"/>
      <c r="L1021" s="53" t="s">
        <v>0</v>
      </c>
      <c r="M1021" s="53">
        <v>2017</v>
      </c>
      <c r="N1021" s="53">
        <v>12</v>
      </c>
      <c r="O1021" s="53">
        <v>1</v>
      </c>
      <c r="P1021" s="53">
        <v>14</v>
      </c>
      <c r="Q1021" s="53">
        <v>44</v>
      </c>
      <c r="R1021" s="53">
        <v>36</v>
      </c>
      <c r="S1021" s="53">
        <v>428</v>
      </c>
      <c r="T1021" s="53">
        <v>1</v>
      </c>
      <c r="U1021" s="53" t="s">
        <v>1</v>
      </c>
      <c r="V1021" s="53" t="s">
        <v>2</v>
      </c>
      <c r="W1021" s="53"/>
      <c r="X1021" s="54" t="s">
        <v>75</v>
      </c>
      <c r="WK1021" s="119"/>
      <c r="WL1021" s="119"/>
      <c r="WM1021" s="119"/>
      <c r="WN1021" s="119"/>
      <c r="WO1021" s="119"/>
      <c r="WP1021" s="119"/>
      <c r="WQ1021" s="119"/>
      <c r="WR1021" s="119"/>
      <c r="WS1021" s="119"/>
      <c r="WT1021" s="119"/>
      <c r="WU1021" s="119"/>
      <c r="WV1021" s="119"/>
      <c r="WW1021" s="119"/>
      <c r="WX1021" s="119"/>
      <c r="WY1021" s="119"/>
      <c r="WZ1021" s="119"/>
      <c r="XA1021" s="119"/>
      <c r="XB1021" s="119"/>
      <c r="XC1021" s="119"/>
      <c r="XD1021" s="119"/>
      <c r="XE1021" s="119"/>
      <c r="XF1021" s="119"/>
      <c r="XG1021" s="119"/>
      <c r="XH1021" s="119"/>
      <c r="XI1021" s="119"/>
      <c r="XJ1021" s="119"/>
      <c r="XK1021" s="119"/>
      <c r="XL1021" s="119"/>
      <c r="XM1021" s="119"/>
      <c r="XN1021" s="119"/>
      <c r="XO1021" s="119"/>
      <c r="XP1021" s="119"/>
      <c r="XQ1021" s="119"/>
      <c r="XR1021" s="119"/>
      <c r="XS1021" s="119"/>
      <c r="XT1021" s="119"/>
      <c r="XU1021" s="119"/>
      <c r="XV1021" s="119"/>
      <c r="XW1021" s="119"/>
      <c r="XX1021" s="119"/>
      <c r="XY1021" s="119"/>
      <c r="XZ1021" s="119"/>
      <c r="YA1021" s="119"/>
      <c r="YB1021" s="119"/>
      <c r="YC1021" s="119"/>
      <c r="YD1021" s="119"/>
      <c r="YE1021" s="119"/>
      <c r="YF1021" s="119"/>
      <c r="YG1021" s="119"/>
      <c r="YH1021" s="119"/>
      <c r="YI1021" s="119"/>
      <c r="YJ1021" s="119"/>
      <c r="YK1021" s="119"/>
      <c r="YL1021" s="119"/>
      <c r="YM1021" s="119"/>
      <c r="YN1021" s="119"/>
      <c r="YO1021" s="119"/>
      <c r="YP1021" s="119"/>
      <c r="YQ1021" s="119"/>
      <c r="YR1021" s="119"/>
      <c r="YS1021" s="119"/>
      <c r="YT1021" s="119"/>
      <c r="YU1021" s="119"/>
      <c r="YV1021" s="119"/>
      <c r="YW1021" s="119"/>
      <c r="YX1021" s="119"/>
      <c r="YY1021" s="119"/>
      <c r="YZ1021" s="119"/>
      <c r="ZA1021" s="119"/>
      <c r="ZB1021" s="119"/>
      <c r="ZC1021" s="119"/>
      <c r="ZD1021" s="119"/>
      <c r="ZE1021" s="119"/>
      <c r="ZF1021" s="119"/>
      <c r="ZG1021" s="119"/>
      <c r="ZH1021" s="119"/>
      <c r="ZI1021" s="119"/>
      <c r="ZJ1021" s="119"/>
      <c r="ZK1021" s="119"/>
      <c r="ZL1021" s="119"/>
      <c r="ZM1021" s="119"/>
      <c r="ZN1021" s="119"/>
      <c r="ZO1021" s="119"/>
      <c r="ZP1021" s="119"/>
      <c r="ZQ1021" s="119"/>
      <c r="ZR1021" s="119"/>
      <c r="ZS1021" s="119"/>
      <c r="ZT1021" s="119"/>
      <c r="ZU1021" s="119"/>
      <c r="ZV1021" s="119"/>
      <c r="ZW1021" s="119"/>
      <c r="ZX1021" s="119"/>
      <c r="ZY1021" s="119"/>
      <c r="ZZ1021" s="119"/>
      <c r="AAA1021" s="119"/>
      <c r="AAB1021" s="119"/>
      <c r="AAC1021" s="119"/>
      <c r="AAD1021" s="119"/>
      <c r="AAE1021" s="119"/>
      <c r="AAF1021" s="119"/>
      <c r="AAG1021" s="119"/>
      <c r="AAH1021" s="119"/>
      <c r="AAI1021" s="119"/>
      <c r="AAJ1021" s="119"/>
      <c r="AAK1021" s="119"/>
      <c r="AAL1021" s="119"/>
      <c r="AAM1021" s="119"/>
      <c r="AAN1021" s="119"/>
      <c r="AAO1021" s="119"/>
      <c r="AAP1021" s="119"/>
      <c r="AAQ1021" s="119"/>
      <c r="AAR1021" s="119"/>
      <c r="AAS1021" s="119"/>
      <c r="AAT1021" s="119"/>
      <c r="AAU1021" s="119"/>
      <c r="AAV1021" s="119"/>
      <c r="AAW1021" s="119"/>
      <c r="AAX1021" s="119"/>
      <c r="AAY1021" s="119"/>
      <c r="AAZ1021" s="119"/>
      <c r="ABA1021" s="119"/>
      <c r="ABB1021" s="119"/>
      <c r="ABC1021" s="119"/>
      <c r="ABD1021" s="119"/>
      <c r="ABE1021" s="119"/>
      <c r="ABF1021" s="119"/>
      <c r="ABG1021" s="119"/>
      <c r="ABH1021" s="119"/>
      <c r="ABI1021" s="119"/>
      <c r="ABJ1021" s="119"/>
      <c r="ABK1021" s="119"/>
      <c r="ABL1021" s="119"/>
      <c r="ABM1021" s="119"/>
      <c r="ABN1021" s="119"/>
      <c r="ABO1021" s="119"/>
      <c r="ABP1021" s="119"/>
      <c r="ABQ1021" s="119"/>
      <c r="ABR1021" s="119"/>
      <c r="ABS1021" s="119"/>
      <c r="ABT1021" s="119"/>
      <c r="ABU1021" s="119"/>
      <c r="ABV1021" s="119"/>
      <c r="ABW1021" s="119"/>
      <c r="ABX1021" s="119"/>
      <c r="ABY1021" s="119"/>
      <c r="ABZ1021" s="119"/>
      <c r="ACA1021" s="119"/>
      <c r="ACB1021" s="119"/>
      <c r="ACC1021" s="119"/>
      <c r="ACD1021" s="119"/>
      <c r="ACE1021" s="119"/>
      <c r="ACF1021" s="119"/>
      <c r="ACG1021" s="119"/>
      <c r="ACH1021" s="119"/>
      <c r="ACI1021" s="119"/>
      <c r="ACJ1021" s="119"/>
      <c r="ACK1021" s="119"/>
      <c r="ACL1021" s="119"/>
      <c r="ACM1021" s="119"/>
      <c r="ACN1021" s="119"/>
      <c r="ACO1021" s="119"/>
      <c r="ACP1021" s="119"/>
      <c r="ACQ1021" s="119"/>
      <c r="ACR1021" s="119"/>
      <c r="ACS1021" s="119"/>
      <c r="ACT1021" s="119"/>
      <c r="ACU1021" s="119"/>
      <c r="ACV1021" s="119"/>
      <c r="ACW1021" s="119"/>
      <c r="ACX1021" s="119"/>
      <c r="ACY1021" s="119"/>
      <c r="ACZ1021" s="119"/>
      <c r="ADA1021" s="119"/>
      <c r="ADB1021" s="119"/>
      <c r="ADC1021" s="119"/>
      <c r="ADD1021" s="119"/>
      <c r="ADE1021" s="119"/>
      <c r="ADF1021" s="119"/>
      <c r="ADG1021" s="119"/>
      <c r="ADH1021" s="119"/>
      <c r="ADI1021" s="119"/>
      <c r="ADJ1021" s="119"/>
      <c r="ADK1021" s="119"/>
      <c r="ADL1021" s="119"/>
      <c r="ADM1021" s="119"/>
      <c r="ADN1021" s="119"/>
      <c r="ADO1021" s="119"/>
      <c r="ADP1021" s="119"/>
      <c r="ADQ1021" s="119"/>
      <c r="ADR1021" s="119"/>
      <c r="ADS1021" s="119"/>
      <c r="ADT1021" s="119"/>
      <c r="ADU1021" s="119"/>
      <c r="ADV1021" s="119"/>
      <c r="ADW1021" s="119"/>
      <c r="ADX1021" s="119"/>
      <c r="ADY1021" s="119"/>
      <c r="ADZ1021" s="119"/>
      <c r="AEA1021" s="119"/>
      <c r="AEB1021" s="119"/>
      <c r="AEC1021" s="119"/>
      <c r="AED1021" s="119"/>
      <c r="AEE1021" s="119"/>
      <c r="AEF1021" s="119"/>
      <c r="AEG1021" s="119"/>
      <c r="AEH1021" s="119"/>
      <c r="AEI1021" s="119"/>
      <c r="AEJ1021" s="119"/>
      <c r="AEK1021" s="119"/>
      <c r="AEL1021" s="119"/>
      <c r="AEM1021" s="119"/>
      <c r="AEN1021" s="119"/>
      <c r="AEO1021" s="119"/>
      <c r="AEP1021" s="119"/>
      <c r="AEQ1021" s="119"/>
      <c r="AER1021" s="119"/>
      <c r="AES1021" s="119"/>
      <c r="AET1021" s="119"/>
      <c r="AEU1021" s="119"/>
      <c r="AEV1021" s="119"/>
      <c r="AEW1021" s="119"/>
      <c r="AEX1021" s="119"/>
      <c r="AEY1021" s="119"/>
      <c r="AEZ1021" s="119"/>
      <c r="AFA1021" s="119"/>
      <c r="AFB1021" s="119"/>
      <c r="AFC1021" s="119"/>
      <c r="AFD1021" s="119"/>
      <c r="AFE1021" s="119"/>
      <c r="AFF1021" s="119"/>
      <c r="AFG1021" s="119"/>
      <c r="AFH1021" s="119"/>
      <c r="AFI1021" s="119"/>
      <c r="AFJ1021" s="119"/>
      <c r="AFK1021" s="119"/>
      <c r="AFL1021" s="119"/>
      <c r="AFM1021" s="119"/>
      <c r="AFN1021" s="119"/>
      <c r="AFO1021" s="119"/>
      <c r="AFP1021" s="119"/>
      <c r="AFQ1021" s="119"/>
      <c r="AFR1021" s="119"/>
      <c r="AFS1021" s="119"/>
      <c r="AFT1021" s="119"/>
      <c r="AFU1021" s="119"/>
      <c r="AFV1021" s="119"/>
      <c r="AFW1021" s="119"/>
      <c r="AFX1021" s="119"/>
      <c r="AFY1021" s="119"/>
      <c r="AFZ1021" s="119"/>
      <c r="AGA1021" s="119"/>
      <c r="AGB1021" s="119"/>
      <c r="AGC1021" s="119"/>
      <c r="AGD1021" s="119"/>
      <c r="AGE1021" s="119"/>
      <c r="AGF1021" s="119"/>
      <c r="AGG1021" s="119"/>
      <c r="AGH1021" s="119"/>
      <c r="AGI1021" s="119"/>
      <c r="AGJ1021" s="119"/>
      <c r="AGK1021" s="119"/>
      <c r="AGL1021" s="119"/>
      <c r="AGM1021" s="119"/>
      <c r="AGN1021" s="119"/>
      <c r="AGO1021" s="119"/>
      <c r="AGP1021" s="119"/>
      <c r="AGQ1021" s="119"/>
      <c r="AGR1021" s="119"/>
      <c r="AGS1021" s="119"/>
      <c r="AGT1021" s="119"/>
      <c r="AGU1021" s="119"/>
      <c r="AGV1021" s="119"/>
      <c r="AGW1021" s="119"/>
      <c r="AGX1021" s="119"/>
      <c r="AGY1021" s="119"/>
      <c r="AGZ1021" s="119"/>
      <c r="AHA1021" s="119"/>
      <c r="AHB1021" s="119"/>
      <c r="AHC1021" s="119"/>
      <c r="AHD1021" s="119"/>
      <c r="AHE1021" s="119"/>
      <c r="AHF1021" s="119"/>
      <c r="AHG1021" s="119"/>
      <c r="AHH1021" s="119"/>
      <c r="AHI1021" s="119"/>
      <c r="AHJ1021" s="119"/>
      <c r="AHK1021" s="119"/>
      <c r="AHL1021" s="119"/>
      <c r="AHM1021" s="119"/>
      <c r="AHN1021" s="119"/>
      <c r="AHO1021" s="119"/>
      <c r="AHP1021" s="119"/>
      <c r="AHQ1021" s="119"/>
      <c r="AHR1021" s="119"/>
      <c r="AHS1021" s="119"/>
      <c r="AHT1021" s="119"/>
      <c r="AHU1021" s="119"/>
      <c r="AHV1021" s="119"/>
      <c r="AHW1021" s="119"/>
      <c r="AHX1021" s="119"/>
      <c r="AHY1021" s="119"/>
      <c r="AHZ1021" s="119"/>
      <c r="AIA1021" s="119"/>
      <c r="AIB1021" s="119"/>
      <c r="AIC1021" s="119"/>
      <c r="AID1021" s="119"/>
      <c r="AIE1021" s="119"/>
      <c r="AIF1021" s="119"/>
      <c r="AIG1021" s="119"/>
      <c r="AIH1021" s="119"/>
      <c r="AII1021" s="119"/>
      <c r="AIJ1021" s="119"/>
      <c r="AIK1021" s="119"/>
      <c r="AIL1021" s="119"/>
      <c r="AIM1021" s="119"/>
      <c r="AIN1021" s="119"/>
      <c r="AIO1021" s="119"/>
      <c r="AIP1021" s="119"/>
      <c r="AIQ1021" s="119"/>
      <c r="AIR1021" s="119"/>
      <c r="AIS1021" s="119"/>
      <c r="AIT1021" s="119"/>
      <c r="AIU1021" s="119"/>
      <c r="AIV1021" s="119"/>
      <c r="AIW1021" s="119"/>
      <c r="AIX1021" s="119"/>
      <c r="AIY1021" s="119"/>
      <c r="AIZ1021" s="119"/>
      <c r="AJA1021" s="119"/>
      <c r="AJB1021" s="119"/>
      <c r="AJC1021" s="119"/>
      <c r="AJD1021" s="119"/>
      <c r="AJE1021" s="119"/>
      <c r="AJF1021" s="119"/>
      <c r="AJG1021" s="119"/>
      <c r="AJH1021" s="119"/>
      <c r="AJI1021" s="119"/>
      <c r="AJJ1021" s="119"/>
      <c r="AJK1021" s="119"/>
      <c r="AJL1021" s="119"/>
      <c r="AJM1021" s="119"/>
      <c r="AJN1021" s="119"/>
      <c r="AJO1021" s="119"/>
      <c r="AJP1021" s="119"/>
      <c r="AJQ1021" s="119"/>
      <c r="AJR1021" s="119"/>
      <c r="AJS1021" s="119"/>
      <c r="AJT1021" s="119"/>
      <c r="AJU1021" s="119"/>
      <c r="AJV1021" s="119"/>
      <c r="AJW1021" s="119"/>
      <c r="AJX1021" s="119"/>
      <c r="AJY1021" s="119"/>
      <c r="AJZ1021" s="119"/>
      <c r="AKA1021" s="119"/>
      <c r="AKB1021" s="119"/>
      <c r="AKC1021" s="119"/>
      <c r="AKD1021" s="119"/>
      <c r="AKE1021" s="119"/>
      <c r="AKF1021" s="119"/>
      <c r="AKG1021" s="119"/>
      <c r="AKH1021" s="119"/>
      <c r="AKI1021" s="119"/>
      <c r="AKJ1021" s="119"/>
      <c r="AKK1021" s="119"/>
      <c r="AKL1021" s="119"/>
      <c r="AKM1021" s="119"/>
      <c r="AKN1021" s="119"/>
      <c r="AKO1021" s="119"/>
      <c r="AKP1021" s="119"/>
      <c r="AKQ1021" s="119"/>
      <c r="AKR1021" s="119"/>
      <c r="AKS1021" s="119"/>
      <c r="AKT1021" s="119"/>
      <c r="AKU1021" s="119"/>
      <c r="AKV1021" s="119"/>
      <c r="AKW1021" s="119"/>
      <c r="AKX1021" s="119"/>
      <c r="AKY1021" s="119"/>
      <c r="AKZ1021" s="119"/>
      <c r="ALA1021" s="119"/>
      <c r="ALB1021" s="119"/>
      <c r="ALC1021" s="119"/>
      <c r="ALD1021" s="119"/>
      <c r="ALE1021" s="119"/>
      <c r="ALF1021" s="119"/>
      <c r="ALG1021" s="119"/>
      <c r="ALH1021" s="119"/>
      <c r="ALI1021" s="119"/>
      <c r="ALJ1021" s="119"/>
      <c r="ALK1021" s="119"/>
      <c r="ALL1021" s="119"/>
      <c r="ALM1021" s="119"/>
      <c r="ALN1021" s="119"/>
      <c r="ALO1021" s="119"/>
      <c r="ALP1021" s="119"/>
      <c r="ALQ1021" s="119"/>
      <c r="ALR1021" s="119"/>
      <c r="ALS1021" s="119"/>
      <c r="ALT1021" s="119"/>
      <c r="ALU1021" s="119"/>
      <c r="ALV1021" s="119"/>
      <c r="ALW1021" s="119"/>
      <c r="ALX1021" s="119"/>
      <c r="ALY1021" s="119"/>
      <c r="ALZ1021" s="119"/>
      <c r="AMA1021" s="119"/>
      <c r="AMB1021" s="119"/>
      <c r="AMC1021" s="119"/>
      <c r="AMD1021" s="119"/>
      <c r="AME1021" s="119"/>
      <c r="AMF1021" s="119"/>
      <c r="AMG1021" s="119"/>
      <c r="AMH1021" s="119"/>
      <c r="AMI1021" s="119"/>
      <c r="AMJ1021" s="119"/>
    </row>
    <row r="1022" spans="1:1024">
      <c r="A1022" s="118"/>
      <c r="B1022" s="118"/>
      <c r="C1022" s="49">
        <f t="shared" si="75"/>
        <v>1940</v>
      </c>
      <c r="E1022" s="51">
        <f t="shared" si="78"/>
        <v>20</v>
      </c>
      <c r="F1022" s="39">
        <f t="shared" si="76"/>
        <v>53076</v>
      </c>
      <c r="G1022" s="39" t="str">
        <f t="shared" si="77"/>
        <v>2017121</v>
      </c>
      <c r="H1022" s="39">
        <v>12</v>
      </c>
      <c r="L1022" s="39" t="s">
        <v>0</v>
      </c>
      <c r="M1022" s="39">
        <v>2017</v>
      </c>
      <c r="N1022" s="39">
        <v>12</v>
      </c>
      <c r="O1022" s="39">
        <v>1</v>
      </c>
      <c r="P1022" s="39">
        <v>14</v>
      </c>
      <c r="Q1022" s="39">
        <v>44</v>
      </c>
      <c r="R1022" s="39">
        <v>36</v>
      </c>
      <c r="S1022" s="39">
        <v>465</v>
      </c>
      <c r="T1022" s="39">
        <v>1</v>
      </c>
      <c r="U1022" s="39" t="s">
        <v>1</v>
      </c>
      <c r="V1022" s="39" t="s">
        <v>2</v>
      </c>
      <c r="WK1022" s="119"/>
      <c r="WL1022" s="119"/>
      <c r="WM1022" s="119"/>
      <c r="WN1022" s="119"/>
      <c r="WO1022" s="119"/>
      <c r="WP1022" s="119"/>
      <c r="WQ1022" s="119"/>
      <c r="WR1022" s="119"/>
      <c r="WS1022" s="119"/>
      <c r="WT1022" s="119"/>
      <c r="WU1022" s="119"/>
      <c r="WV1022" s="119"/>
      <c r="WW1022" s="119"/>
      <c r="WX1022" s="119"/>
      <c r="WY1022" s="119"/>
      <c r="WZ1022" s="119"/>
      <c r="XA1022" s="119"/>
      <c r="XB1022" s="119"/>
      <c r="XC1022" s="119"/>
      <c r="XD1022" s="119"/>
      <c r="XE1022" s="119"/>
      <c r="XF1022" s="119"/>
      <c r="XG1022" s="119"/>
      <c r="XH1022" s="119"/>
      <c r="XI1022" s="119"/>
      <c r="XJ1022" s="119"/>
      <c r="XK1022" s="119"/>
      <c r="XL1022" s="119"/>
      <c r="XM1022" s="119"/>
      <c r="XN1022" s="119"/>
      <c r="XO1022" s="119"/>
      <c r="XP1022" s="119"/>
      <c r="XQ1022" s="119"/>
      <c r="XR1022" s="119"/>
      <c r="XS1022" s="119"/>
      <c r="XT1022" s="119"/>
      <c r="XU1022" s="119"/>
      <c r="XV1022" s="119"/>
      <c r="XW1022" s="119"/>
      <c r="XX1022" s="119"/>
      <c r="XY1022" s="119"/>
      <c r="XZ1022" s="119"/>
      <c r="YA1022" s="119"/>
      <c r="YB1022" s="119"/>
      <c r="YC1022" s="119"/>
      <c r="YD1022" s="119"/>
      <c r="YE1022" s="119"/>
      <c r="YF1022" s="119"/>
      <c r="YG1022" s="119"/>
      <c r="YH1022" s="119"/>
      <c r="YI1022" s="119"/>
      <c r="YJ1022" s="119"/>
      <c r="YK1022" s="119"/>
      <c r="YL1022" s="119"/>
      <c r="YM1022" s="119"/>
      <c r="YN1022" s="119"/>
      <c r="YO1022" s="119"/>
      <c r="YP1022" s="119"/>
      <c r="YQ1022" s="119"/>
      <c r="YR1022" s="119"/>
      <c r="YS1022" s="119"/>
      <c r="YT1022" s="119"/>
      <c r="YU1022" s="119"/>
      <c r="YV1022" s="119"/>
      <c r="YW1022" s="119"/>
      <c r="YX1022" s="119"/>
      <c r="YY1022" s="119"/>
      <c r="YZ1022" s="119"/>
      <c r="ZA1022" s="119"/>
      <c r="ZB1022" s="119"/>
      <c r="ZC1022" s="119"/>
      <c r="ZD1022" s="119"/>
      <c r="ZE1022" s="119"/>
      <c r="ZF1022" s="119"/>
      <c r="ZG1022" s="119"/>
      <c r="ZH1022" s="119"/>
      <c r="ZI1022" s="119"/>
      <c r="ZJ1022" s="119"/>
      <c r="ZK1022" s="119"/>
      <c r="ZL1022" s="119"/>
      <c r="ZM1022" s="119"/>
      <c r="ZN1022" s="119"/>
      <c r="ZO1022" s="119"/>
      <c r="ZP1022" s="119"/>
      <c r="ZQ1022" s="119"/>
      <c r="ZR1022" s="119"/>
      <c r="ZS1022" s="119"/>
      <c r="ZT1022" s="119"/>
      <c r="ZU1022" s="119"/>
      <c r="ZV1022" s="119"/>
      <c r="ZW1022" s="119"/>
      <c r="ZX1022" s="119"/>
      <c r="ZY1022" s="119"/>
      <c r="ZZ1022" s="119"/>
      <c r="AAA1022" s="119"/>
      <c r="AAB1022" s="119"/>
      <c r="AAC1022" s="119"/>
      <c r="AAD1022" s="119"/>
      <c r="AAE1022" s="119"/>
      <c r="AAF1022" s="119"/>
      <c r="AAG1022" s="119"/>
      <c r="AAH1022" s="119"/>
      <c r="AAI1022" s="119"/>
      <c r="AAJ1022" s="119"/>
      <c r="AAK1022" s="119"/>
      <c r="AAL1022" s="119"/>
      <c r="AAM1022" s="119"/>
      <c r="AAN1022" s="119"/>
      <c r="AAO1022" s="119"/>
      <c r="AAP1022" s="119"/>
      <c r="AAQ1022" s="119"/>
      <c r="AAR1022" s="119"/>
      <c r="AAS1022" s="119"/>
      <c r="AAT1022" s="119"/>
      <c r="AAU1022" s="119"/>
      <c r="AAV1022" s="119"/>
      <c r="AAW1022" s="119"/>
      <c r="AAX1022" s="119"/>
      <c r="AAY1022" s="119"/>
      <c r="AAZ1022" s="119"/>
      <c r="ABA1022" s="119"/>
      <c r="ABB1022" s="119"/>
      <c r="ABC1022" s="119"/>
      <c r="ABD1022" s="119"/>
      <c r="ABE1022" s="119"/>
      <c r="ABF1022" s="119"/>
      <c r="ABG1022" s="119"/>
      <c r="ABH1022" s="119"/>
      <c r="ABI1022" s="119"/>
      <c r="ABJ1022" s="119"/>
      <c r="ABK1022" s="119"/>
      <c r="ABL1022" s="119"/>
      <c r="ABM1022" s="119"/>
      <c r="ABN1022" s="119"/>
      <c r="ABO1022" s="119"/>
      <c r="ABP1022" s="119"/>
      <c r="ABQ1022" s="119"/>
      <c r="ABR1022" s="119"/>
      <c r="ABS1022" s="119"/>
      <c r="ABT1022" s="119"/>
      <c r="ABU1022" s="119"/>
      <c r="ABV1022" s="119"/>
      <c r="ABW1022" s="119"/>
      <c r="ABX1022" s="119"/>
      <c r="ABY1022" s="119"/>
      <c r="ABZ1022" s="119"/>
      <c r="ACA1022" s="119"/>
      <c r="ACB1022" s="119"/>
      <c r="ACC1022" s="119"/>
      <c r="ACD1022" s="119"/>
      <c r="ACE1022" s="119"/>
      <c r="ACF1022" s="119"/>
      <c r="ACG1022" s="119"/>
      <c r="ACH1022" s="119"/>
      <c r="ACI1022" s="119"/>
      <c r="ACJ1022" s="119"/>
      <c r="ACK1022" s="119"/>
      <c r="ACL1022" s="119"/>
      <c r="ACM1022" s="119"/>
      <c r="ACN1022" s="119"/>
      <c r="ACO1022" s="119"/>
      <c r="ACP1022" s="119"/>
      <c r="ACQ1022" s="119"/>
      <c r="ACR1022" s="119"/>
      <c r="ACS1022" s="119"/>
      <c r="ACT1022" s="119"/>
      <c r="ACU1022" s="119"/>
      <c r="ACV1022" s="119"/>
      <c r="ACW1022" s="119"/>
      <c r="ACX1022" s="119"/>
      <c r="ACY1022" s="119"/>
      <c r="ACZ1022" s="119"/>
      <c r="ADA1022" s="119"/>
      <c r="ADB1022" s="119"/>
      <c r="ADC1022" s="119"/>
      <c r="ADD1022" s="119"/>
      <c r="ADE1022" s="119"/>
      <c r="ADF1022" s="119"/>
      <c r="ADG1022" s="119"/>
      <c r="ADH1022" s="119"/>
      <c r="ADI1022" s="119"/>
      <c r="ADJ1022" s="119"/>
      <c r="ADK1022" s="119"/>
      <c r="ADL1022" s="119"/>
      <c r="ADM1022" s="119"/>
      <c r="ADN1022" s="119"/>
      <c r="ADO1022" s="119"/>
      <c r="ADP1022" s="119"/>
      <c r="ADQ1022" s="119"/>
      <c r="ADR1022" s="119"/>
      <c r="ADS1022" s="119"/>
      <c r="ADT1022" s="119"/>
      <c r="ADU1022" s="119"/>
      <c r="ADV1022" s="119"/>
      <c r="ADW1022" s="119"/>
      <c r="ADX1022" s="119"/>
      <c r="ADY1022" s="119"/>
      <c r="ADZ1022" s="119"/>
      <c r="AEA1022" s="119"/>
      <c r="AEB1022" s="119"/>
      <c r="AEC1022" s="119"/>
      <c r="AED1022" s="119"/>
      <c r="AEE1022" s="119"/>
      <c r="AEF1022" s="119"/>
      <c r="AEG1022" s="119"/>
      <c r="AEH1022" s="119"/>
      <c r="AEI1022" s="119"/>
      <c r="AEJ1022" s="119"/>
      <c r="AEK1022" s="119"/>
      <c r="AEL1022" s="119"/>
      <c r="AEM1022" s="119"/>
      <c r="AEN1022" s="119"/>
      <c r="AEO1022" s="119"/>
      <c r="AEP1022" s="119"/>
      <c r="AEQ1022" s="119"/>
      <c r="AER1022" s="119"/>
      <c r="AES1022" s="119"/>
      <c r="AET1022" s="119"/>
      <c r="AEU1022" s="119"/>
      <c r="AEV1022" s="119"/>
      <c r="AEW1022" s="119"/>
      <c r="AEX1022" s="119"/>
      <c r="AEY1022" s="119"/>
      <c r="AEZ1022" s="119"/>
      <c r="AFA1022" s="119"/>
      <c r="AFB1022" s="119"/>
      <c r="AFC1022" s="119"/>
      <c r="AFD1022" s="119"/>
      <c r="AFE1022" s="119"/>
      <c r="AFF1022" s="119"/>
      <c r="AFG1022" s="119"/>
      <c r="AFH1022" s="119"/>
      <c r="AFI1022" s="119"/>
      <c r="AFJ1022" s="119"/>
      <c r="AFK1022" s="119"/>
      <c r="AFL1022" s="119"/>
      <c r="AFM1022" s="119"/>
      <c r="AFN1022" s="119"/>
      <c r="AFO1022" s="119"/>
      <c r="AFP1022" s="119"/>
      <c r="AFQ1022" s="119"/>
      <c r="AFR1022" s="119"/>
      <c r="AFS1022" s="119"/>
      <c r="AFT1022" s="119"/>
      <c r="AFU1022" s="119"/>
      <c r="AFV1022" s="119"/>
      <c r="AFW1022" s="119"/>
      <c r="AFX1022" s="119"/>
      <c r="AFY1022" s="119"/>
      <c r="AFZ1022" s="119"/>
      <c r="AGA1022" s="119"/>
      <c r="AGB1022" s="119"/>
      <c r="AGC1022" s="119"/>
      <c r="AGD1022" s="119"/>
      <c r="AGE1022" s="119"/>
      <c r="AGF1022" s="119"/>
      <c r="AGG1022" s="119"/>
      <c r="AGH1022" s="119"/>
      <c r="AGI1022" s="119"/>
      <c r="AGJ1022" s="119"/>
      <c r="AGK1022" s="119"/>
      <c r="AGL1022" s="119"/>
      <c r="AGM1022" s="119"/>
      <c r="AGN1022" s="119"/>
      <c r="AGO1022" s="119"/>
      <c r="AGP1022" s="119"/>
      <c r="AGQ1022" s="119"/>
      <c r="AGR1022" s="119"/>
      <c r="AGS1022" s="119"/>
      <c r="AGT1022" s="119"/>
      <c r="AGU1022" s="119"/>
      <c r="AGV1022" s="119"/>
      <c r="AGW1022" s="119"/>
      <c r="AGX1022" s="119"/>
      <c r="AGY1022" s="119"/>
      <c r="AGZ1022" s="119"/>
      <c r="AHA1022" s="119"/>
      <c r="AHB1022" s="119"/>
      <c r="AHC1022" s="119"/>
      <c r="AHD1022" s="119"/>
      <c r="AHE1022" s="119"/>
      <c r="AHF1022" s="119"/>
      <c r="AHG1022" s="119"/>
      <c r="AHH1022" s="119"/>
      <c r="AHI1022" s="119"/>
      <c r="AHJ1022" s="119"/>
      <c r="AHK1022" s="119"/>
      <c r="AHL1022" s="119"/>
      <c r="AHM1022" s="119"/>
      <c r="AHN1022" s="119"/>
      <c r="AHO1022" s="119"/>
      <c r="AHP1022" s="119"/>
      <c r="AHQ1022" s="119"/>
      <c r="AHR1022" s="119"/>
      <c r="AHS1022" s="119"/>
      <c r="AHT1022" s="119"/>
      <c r="AHU1022" s="119"/>
      <c r="AHV1022" s="119"/>
      <c r="AHW1022" s="119"/>
      <c r="AHX1022" s="119"/>
      <c r="AHY1022" s="119"/>
      <c r="AHZ1022" s="119"/>
      <c r="AIA1022" s="119"/>
      <c r="AIB1022" s="119"/>
      <c r="AIC1022" s="119"/>
      <c r="AID1022" s="119"/>
      <c r="AIE1022" s="119"/>
      <c r="AIF1022" s="119"/>
      <c r="AIG1022" s="119"/>
      <c r="AIH1022" s="119"/>
      <c r="AII1022" s="119"/>
      <c r="AIJ1022" s="119"/>
      <c r="AIK1022" s="119"/>
      <c r="AIL1022" s="119"/>
      <c r="AIM1022" s="119"/>
      <c r="AIN1022" s="119"/>
      <c r="AIO1022" s="119"/>
      <c r="AIP1022" s="119"/>
      <c r="AIQ1022" s="119"/>
      <c r="AIR1022" s="119"/>
      <c r="AIS1022" s="119"/>
      <c r="AIT1022" s="119"/>
      <c r="AIU1022" s="119"/>
      <c r="AIV1022" s="119"/>
      <c r="AIW1022" s="119"/>
      <c r="AIX1022" s="119"/>
      <c r="AIY1022" s="119"/>
      <c r="AIZ1022" s="119"/>
      <c r="AJA1022" s="119"/>
      <c r="AJB1022" s="119"/>
      <c r="AJC1022" s="119"/>
      <c r="AJD1022" s="119"/>
      <c r="AJE1022" s="119"/>
      <c r="AJF1022" s="119"/>
      <c r="AJG1022" s="119"/>
      <c r="AJH1022" s="119"/>
      <c r="AJI1022" s="119"/>
      <c r="AJJ1022" s="119"/>
      <c r="AJK1022" s="119"/>
      <c r="AJL1022" s="119"/>
      <c r="AJM1022" s="119"/>
      <c r="AJN1022" s="119"/>
      <c r="AJO1022" s="119"/>
      <c r="AJP1022" s="119"/>
      <c r="AJQ1022" s="119"/>
      <c r="AJR1022" s="119"/>
      <c r="AJS1022" s="119"/>
      <c r="AJT1022" s="119"/>
      <c r="AJU1022" s="119"/>
      <c r="AJV1022" s="119"/>
      <c r="AJW1022" s="119"/>
      <c r="AJX1022" s="119"/>
      <c r="AJY1022" s="119"/>
      <c r="AJZ1022" s="119"/>
      <c r="AKA1022" s="119"/>
      <c r="AKB1022" s="119"/>
      <c r="AKC1022" s="119"/>
      <c r="AKD1022" s="119"/>
      <c r="AKE1022" s="119"/>
      <c r="AKF1022" s="119"/>
      <c r="AKG1022" s="119"/>
      <c r="AKH1022" s="119"/>
      <c r="AKI1022" s="119"/>
      <c r="AKJ1022" s="119"/>
      <c r="AKK1022" s="119"/>
      <c r="AKL1022" s="119"/>
      <c r="AKM1022" s="119"/>
      <c r="AKN1022" s="119"/>
      <c r="AKO1022" s="119"/>
      <c r="AKP1022" s="119"/>
      <c r="AKQ1022" s="119"/>
      <c r="AKR1022" s="119"/>
      <c r="AKS1022" s="119"/>
      <c r="AKT1022" s="119"/>
      <c r="AKU1022" s="119"/>
      <c r="AKV1022" s="119"/>
      <c r="AKW1022" s="119"/>
      <c r="AKX1022" s="119"/>
      <c r="AKY1022" s="119"/>
      <c r="AKZ1022" s="119"/>
      <c r="ALA1022" s="119"/>
      <c r="ALB1022" s="119"/>
      <c r="ALC1022" s="119"/>
      <c r="ALD1022" s="119"/>
      <c r="ALE1022" s="119"/>
      <c r="ALF1022" s="119"/>
      <c r="ALG1022" s="119"/>
      <c r="ALH1022" s="119"/>
      <c r="ALI1022" s="119"/>
      <c r="ALJ1022" s="119"/>
      <c r="ALK1022" s="119"/>
      <c r="ALL1022" s="119"/>
      <c r="ALM1022" s="119"/>
      <c r="ALN1022" s="119"/>
      <c r="ALO1022" s="119"/>
      <c r="ALP1022" s="119"/>
      <c r="ALQ1022" s="119"/>
      <c r="ALR1022" s="119"/>
      <c r="ALS1022" s="119"/>
      <c r="ALT1022" s="119"/>
      <c r="ALU1022" s="119"/>
      <c r="ALV1022" s="119"/>
      <c r="ALW1022" s="119"/>
      <c r="ALX1022" s="119"/>
      <c r="ALY1022" s="119"/>
      <c r="ALZ1022" s="119"/>
      <c r="AMA1022" s="119"/>
      <c r="AMB1022" s="119"/>
      <c r="AMC1022" s="119"/>
      <c r="AMD1022" s="119"/>
      <c r="AME1022" s="119"/>
      <c r="AMF1022" s="119"/>
      <c r="AMG1022" s="119"/>
      <c r="AMH1022" s="119"/>
      <c r="AMI1022" s="119"/>
      <c r="AMJ1022" s="119"/>
    </row>
    <row r="1023" spans="1:1024">
      <c r="A1023" s="118"/>
      <c r="B1023" s="118"/>
      <c r="C1023" s="49">
        <f t="shared" si="75"/>
        <v>1940</v>
      </c>
      <c r="E1023" s="51">
        <f t="shared" si="78"/>
        <v>20</v>
      </c>
      <c r="F1023" s="39">
        <f t="shared" si="76"/>
        <v>53076</v>
      </c>
      <c r="G1023" s="39" t="str">
        <f t="shared" si="77"/>
        <v>2017121</v>
      </c>
      <c r="H1023" s="39">
        <v>0</v>
      </c>
      <c r="L1023" s="39" t="s">
        <v>4</v>
      </c>
      <c r="M1023" s="39">
        <v>2017</v>
      </c>
      <c r="N1023" s="39">
        <v>12</v>
      </c>
      <c r="O1023" s="39">
        <v>1</v>
      </c>
      <c r="P1023" s="39">
        <v>14</v>
      </c>
      <c r="Q1023" s="39">
        <v>44</v>
      </c>
      <c r="R1023" s="39">
        <v>36</v>
      </c>
      <c r="S1023" s="39">
        <v>469</v>
      </c>
      <c r="T1023" s="39">
        <v>1</v>
      </c>
      <c r="U1023" s="39" t="s">
        <v>1</v>
      </c>
      <c r="V1023" s="39" t="s">
        <v>2</v>
      </c>
      <c r="WK1023" s="119"/>
      <c r="WL1023" s="119"/>
      <c r="WM1023" s="119"/>
      <c r="WN1023" s="119"/>
      <c r="WO1023" s="119"/>
      <c r="WP1023" s="119"/>
      <c r="WQ1023" s="119"/>
      <c r="WR1023" s="119"/>
      <c r="WS1023" s="119"/>
      <c r="WT1023" s="119"/>
      <c r="WU1023" s="119"/>
      <c r="WV1023" s="119"/>
      <c r="WW1023" s="119"/>
      <c r="WX1023" s="119"/>
      <c r="WY1023" s="119"/>
      <c r="WZ1023" s="119"/>
      <c r="XA1023" s="119"/>
      <c r="XB1023" s="119"/>
      <c r="XC1023" s="119"/>
      <c r="XD1023" s="119"/>
      <c r="XE1023" s="119"/>
      <c r="XF1023" s="119"/>
      <c r="XG1023" s="119"/>
      <c r="XH1023" s="119"/>
      <c r="XI1023" s="119"/>
      <c r="XJ1023" s="119"/>
      <c r="XK1023" s="119"/>
      <c r="XL1023" s="119"/>
      <c r="XM1023" s="119"/>
      <c r="XN1023" s="119"/>
      <c r="XO1023" s="119"/>
      <c r="XP1023" s="119"/>
      <c r="XQ1023" s="119"/>
      <c r="XR1023" s="119"/>
      <c r="XS1023" s="119"/>
      <c r="XT1023" s="119"/>
      <c r="XU1023" s="119"/>
      <c r="XV1023" s="119"/>
      <c r="XW1023" s="119"/>
      <c r="XX1023" s="119"/>
      <c r="XY1023" s="119"/>
      <c r="XZ1023" s="119"/>
      <c r="YA1023" s="119"/>
      <c r="YB1023" s="119"/>
      <c r="YC1023" s="119"/>
      <c r="YD1023" s="119"/>
      <c r="YE1023" s="119"/>
      <c r="YF1023" s="119"/>
      <c r="YG1023" s="119"/>
      <c r="YH1023" s="119"/>
      <c r="YI1023" s="119"/>
      <c r="YJ1023" s="119"/>
      <c r="YK1023" s="119"/>
      <c r="YL1023" s="119"/>
      <c r="YM1023" s="119"/>
      <c r="YN1023" s="119"/>
      <c r="YO1023" s="119"/>
      <c r="YP1023" s="119"/>
      <c r="YQ1023" s="119"/>
      <c r="YR1023" s="119"/>
      <c r="YS1023" s="119"/>
      <c r="YT1023" s="119"/>
      <c r="YU1023" s="119"/>
      <c r="YV1023" s="119"/>
      <c r="YW1023" s="119"/>
      <c r="YX1023" s="119"/>
      <c r="YY1023" s="119"/>
      <c r="YZ1023" s="119"/>
      <c r="ZA1023" s="119"/>
      <c r="ZB1023" s="119"/>
      <c r="ZC1023" s="119"/>
      <c r="ZD1023" s="119"/>
      <c r="ZE1023" s="119"/>
      <c r="ZF1023" s="119"/>
      <c r="ZG1023" s="119"/>
      <c r="ZH1023" s="119"/>
      <c r="ZI1023" s="119"/>
      <c r="ZJ1023" s="119"/>
      <c r="ZK1023" s="119"/>
      <c r="ZL1023" s="119"/>
      <c r="ZM1023" s="119"/>
      <c r="ZN1023" s="119"/>
      <c r="ZO1023" s="119"/>
      <c r="ZP1023" s="119"/>
      <c r="ZQ1023" s="119"/>
      <c r="ZR1023" s="119"/>
      <c r="ZS1023" s="119"/>
      <c r="ZT1023" s="119"/>
      <c r="ZU1023" s="119"/>
      <c r="ZV1023" s="119"/>
      <c r="ZW1023" s="119"/>
      <c r="ZX1023" s="119"/>
      <c r="ZY1023" s="119"/>
      <c r="ZZ1023" s="119"/>
      <c r="AAA1023" s="119"/>
      <c r="AAB1023" s="119"/>
      <c r="AAC1023" s="119"/>
      <c r="AAD1023" s="119"/>
      <c r="AAE1023" s="119"/>
      <c r="AAF1023" s="119"/>
      <c r="AAG1023" s="119"/>
      <c r="AAH1023" s="119"/>
      <c r="AAI1023" s="119"/>
      <c r="AAJ1023" s="119"/>
      <c r="AAK1023" s="119"/>
      <c r="AAL1023" s="119"/>
      <c r="AAM1023" s="119"/>
      <c r="AAN1023" s="119"/>
      <c r="AAO1023" s="119"/>
      <c r="AAP1023" s="119"/>
      <c r="AAQ1023" s="119"/>
      <c r="AAR1023" s="119"/>
      <c r="AAS1023" s="119"/>
      <c r="AAT1023" s="119"/>
      <c r="AAU1023" s="119"/>
      <c r="AAV1023" s="119"/>
      <c r="AAW1023" s="119"/>
      <c r="AAX1023" s="119"/>
      <c r="AAY1023" s="119"/>
      <c r="AAZ1023" s="119"/>
      <c r="ABA1023" s="119"/>
      <c r="ABB1023" s="119"/>
      <c r="ABC1023" s="119"/>
      <c r="ABD1023" s="119"/>
      <c r="ABE1023" s="119"/>
      <c r="ABF1023" s="119"/>
      <c r="ABG1023" s="119"/>
      <c r="ABH1023" s="119"/>
      <c r="ABI1023" s="119"/>
      <c r="ABJ1023" s="119"/>
      <c r="ABK1023" s="119"/>
      <c r="ABL1023" s="119"/>
      <c r="ABM1023" s="119"/>
      <c r="ABN1023" s="119"/>
      <c r="ABO1023" s="119"/>
      <c r="ABP1023" s="119"/>
      <c r="ABQ1023" s="119"/>
      <c r="ABR1023" s="119"/>
      <c r="ABS1023" s="119"/>
      <c r="ABT1023" s="119"/>
      <c r="ABU1023" s="119"/>
      <c r="ABV1023" s="119"/>
      <c r="ABW1023" s="119"/>
      <c r="ABX1023" s="119"/>
      <c r="ABY1023" s="119"/>
      <c r="ABZ1023" s="119"/>
      <c r="ACA1023" s="119"/>
      <c r="ACB1023" s="119"/>
      <c r="ACC1023" s="119"/>
      <c r="ACD1023" s="119"/>
      <c r="ACE1023" s="119"/>
      <c r="ACF1023" s="119"/>
      <c r="ACG1023" s="119"/>
      <c r="ACH1023" s="119"/>
      <c r="ACI1023" s="119"/>
      <c r="ACJ1023" s="119"/>
      <c r="ACK1023" s="119"/>
      <c r="ACL1023" s="119"/>
      <c r="ACM1023" s="119"/>
      <c r="ACN1023" s="119"/>
      <c r="ACO1023" s="119"/>
      <c r="ACP1023" s="119"/>
      <c r="ACQ1023" s="119"/>
      <c r="ACR1023" s="119"/>
      <c r="ACS1023" s="119"/>
      <c r="ACT1023" s="119"/>
      <c r="ACU1023" s="119"/>
      <c r="ACV1023" s="119"/>
      <c r="ACW1023" s="119"/>
      <c r="ACX1023" s="119"/>
      <c r="ACY1023" s="119"/>
      <c r="ACZ1023" s="119"/>
      <c r="ADA1023" s="119"/>
      <c r="ADB1023" s="119"/>
      <c r="ADC1023" s="119"/>
      <c r="ADD1023" s="119"/>
      <c r="ADE1023" s="119"/>
      <c r="ADF1023" s="119"/>
      <c r="ADG1023" s="119"/>
      <c r="ADH1023" s="119"/>
      <c r="ADI1023" s="119"/>
      <c r="ADJ1023" s="119"/>
      <c r="ADK1023" s="119"/>
      <c r="ADL1023" s="119"/>
      <c r="ADM1023" s="119"/>
      <c r="ADN1023" s="119"/>
      <c r="ADO1023" s="119"/>
      <c r="ADP1023" s="119"/>
      <c r="ADQ1023" s="119"/>
      <c r="ADR1023" s="119"/>
      <c r="ADS1023" s="119"/>
      <c r="ADT1023" s="119"/>
      <c r="ADU1023" s="119"/>
      <c r="ADV1023" s="119"/>
      <c r="ADW1023" s="119"/>
      <c r="ADX1023" s="119"/>
      <c r="ADY1023" s="119"/>
      <c r="ADZ1023" s="119"/>
      <c r="AEA1023" s="119"/>
      <c r="AEB1023" s="119"/>
      <c r="AEC1023" s="119"/>
      <c r="AED1023" s="119"/>
      <c r="AEE1023" s="119"/>
      <c r="AEF1023" s="119"/>
      <c r="AEG1023" s="119"/>
      <c r="AEH1023" s="119"/>
      <c r="AEI1023" s="119"/>
      <c r="AEJ1023" s="119"/>
      <c r="AEK1023" s="119"/>
      <c r="AEL1023" s="119"/>
      <c r="AEM1023" s="119"/>
      <c r="AEN1023" s="119"/>
      <c r="AEO1023" s="119"/>
      <c r="AEP1023" s="119"/>
      <c r="AEQ1023" s="119"/>
      <c r="AER1023" s="119"/>
      <c r="AES1023" s="119"/>
      <c r="AET1023" s="119"/>
      <c r="AEU1023" s="119"/>
      <c r="AEV1023" s="119"/>
      <c r="AEW1023" s="119"/>
      <c r="AEX1023" s="119"/>
      <c r="AEY1023" s="119"/>
      <c r="AEZ1023" s="119"/>
      <c r="AFA1023" s="119"/>
      <c r="AFB1023" s="119"/>
      <c r="AFC1023" s="119"/>
      <c r="AFD1023" s="119"/>
      <c r="AFE1023" s="119"/>
      <c r="AFF1023" s="119"/>
      <c r="AFG1023" s="119"/>
      <c r="AFH1023" s="119"/>
      <c r="AFI1023" s="119"/>
      <c r="AFJ1023" s="119"/>
      <c r="AFK1023" s="119"/>
      <c r="AFL1023" s="119"/>
      <c r="AFM1023" s="119"/>
      <c r="AFN1023" s="119"/>
      <c r="AFO1023" s="119"/>
      <c r="AFP1023" s="119"/>
      <c r="AFQ1023" s="119"/>
      <c r="AFR1023" s="119"/>
      <c r="AFS1023" s="119"/>
      <c r="AFT1023" s="119"/>
      <c r="AFU1023" s="119"/>
      <c r="AFV1023" s="119"/>
      <c r="AFW1023" s="119"/>
      <c r="AFX1023" s="119"/>
      <c r="AFY1023" s="119"/>
      <c r="AFZ1023" s="119"/>
      <c r="AGA1023" s="119"/>
      <c r="AGB1023" s="119"/>
      <c r="AGC1023" s="119"/>
      <c r="AGD1023" s="119"/>
      <c r="AGE1023" s="119"/>
      <c r="AGF1023" s="119"/>
      <c r="AGG1023" s="119"/>
      <c r="AGH1023" s="119"/>
      <c r="AGI1023" s="119"/>
      <c r="AGJ1023" s="119"/>
      <c r="AGK1023" s="119"/>
      <c r="AGL1023" s="119"/>
      <c r="AGM1023" s="119"/>
      <c r="AGN1023" s="119"/>
      <c r="AGO1023" s="119"/>
      <c r="AGP1023" s="119"/>
      <c r="AGQ1023" s="119"/>
      <c r="AGR1023" s="119"/>
      <c r="AGS1023" s="119"/>
      <c r="AGT1023" s="119"/>
      <c r="AGU1023" s="119"/>
      <c r="AGV1023" s="119"/>
      <c r="AGW1023" s="119"/>
      <c r="AGX1023" s="119"/>
      <c r="AGY1023" s="119"/>
      <c r="AGZ1023" s="119"/>
      <c r="AHA1023" s="119"/>
      <c r="AHB1023" s="119"/>
      <c r="AHC1023" s="119"/>
      <c r="AHD1023" s="119"/>
      <c r="AHE1023" s="119"/>
      <c r="AHF1023" s="119"/>
      <c r="AHG1023" s="119"/>
      <c r="AHH1023" s="119"/>
      <c r="AHI1023" s="119"/>
      <c r="AHJ1023" s="119"/>
      <c r="AHK1023" s="119"/>
      <c r="AHL1023" s="119"/>
      <c r="AHM1023" s="119"/>
      <c r="AHN1023" s="119"/>
      <c r="AHO1023" s="119"/>
      <c r="AHP1023" s="119"/>
      <c r="AHQ1023" s="119"/>
      <c r="AHR1023" s="119"/>
      <c r="AHS1023" s="119"/>
      <c r="AHT1023" s="119"/>
      <c r="AHU1023" s="119"/>
      <c r="AHV1023" s="119"/>
      <c r="AHW1023" s="119"/>
      <c r="AHX1023" s="119"/>
      <c r="AHY1023" s="119"/>
      <c r="AHZ1023" s="119"/>
      <c r="AIA1023" s="119"/>
      <c r="AIB1023" s="119"/>
      <c r="AIC1023" s="119"/>
      <c r="AID1023" s="119"/>
      <c r="AIE1023" s="119"/>
      <c r="AIF1023" s="119"/>
      <c r="AIG1023" s="119"/>
      <c r="AIH1023" s="119"/>
      <c r="AII1023" s="119"/>
      <c r="AIJ1023" s="119"/>
      <c r="AIK1023" s="119"/>
      <c r="AIL1023" s="119"/>
      <c r="AIM1023" s="119"/>
      <c r="AIN1023" s="119"/>
      <c r="AIO1023" s="119"/>
      <c r="AIP1023" s="119"/>
      <c r="AIQ1023" s="119"/>
      <c r="AIR1023" s="119"/>
      <c r="AIS1023" s="119"/>
      <c r="AIT1023" s="119"/>
      <c r="AIU1023" s="119"/>
      <c r="AIV1023" s="119"/>
      <c r="AIW1023" s="119"/>
      <c r="AIX1023" s="119"/>
      <c r="AIY1023" s="119"/>
      <c r="AIZ1023" s="119"/>
      <c r="AJA1023" s="119"/>
      <c r="AJB1023" s="119"/>
      <c r="AJC1023" s="119"/>
      <c r="AJD1023" s="119"/>
      <c r="AJE1023" s="119"/>
      <c r="AJF1023" s="119"/>
      <c r="AJG1023" s="119"/>
      <c r="AJH1023" s="119"/>
      <c r="AJI1023" s="119"/>
      <c r="AJJ1023" s="119"/>
      <c r="AJK1023" s="119"/>
      <c r="AJL1023" s="119"/>
      <c r="AJM1023" s="119"/>
      <c r="AJN1023" s="119"/>
      <c r="AJO1023" s="119"/>
      <c r="AJP1023" s="119"/>
      <c r="AJQ1023" s="119"/>
      <c r="AJR1023" s="119"/>
      <c r="AJS1023" s="119"/>
      <c r="AJT1023" s="119"/>
      <c r="AJU1023" s="119"/>
      <c r="AJV1023" s="119"/>
      <c r="AJW1023" s="119"/>
      <c r="AJX1023" s="119"/>
      <c r="AJY1023" s="119"/>
      <c r="AJZ1023" s="119"/>
      <c r="AKA1023" s="119"/>
      <c r="AKB1023" s="119"/>
      <c r="AKC1023" s="119"/>
      <c r="AKD1023" s="119"/>
      <c r="AKE1023" s="119"/>
      <c r="AKF1023" s="119"/>
      <c r="AKG1023" s="119"/>
      <c r="AKH1023" s="119"/>
      <c r="AKI1023" s="119"/>
      <c r="AKJ1023" s="119"/>
      <c r="AKK1023" s="119"/>
      <c r="AKL1023" s="119"/>
      <c r="AKM1023" s="119"/>
      <c r="AKN1023" s="119"/>
      <c r="AKO1023" s="119"/>
      <c r="AKP1023" s="119"/>
      <c r="AKQ1023" s="119"/>
      <c r="AKR1023" s="119"/>
      <c r="AKS1023" s="119"/>
      <c r="AKT1023" s="119"/>
      <c r="AKU1023" s="119"/>
      <c r="AKV1023" s="119"/>
      <c r="AKW1023" s="119"/>
      <c r="AKX1023" s="119"/>
      <c r="AKY1023" s="119"/>
      <c r="AKZ1023" s="119"/>
      <c r="ALA1023" s="119"/>
      <c r="ALB1023" s="119"/>
      <c r="ALC1023" s="119"/>
      <c r="ALD1023" s="119"/>
      <c r="ALE1023" s="119"/>
      <c r="ALF1023" s="119"/>
      <c r="ALG1023" s="119"/>
      <c r="ALH1023" s="119"/>
      <c r="ALI1023" s="119"/>
      <c r="ALJ1023" s="119"/>
      <c r="ALK1023" s="119"/>
      <c r="ALL1023" s="119"/>
      <c r="ALM1023" s="119"/>
      <c r="ALN1023" s="119"/>
      <c r="ALO1023" s="119"/>
      <c r="ALP1023" s="119"/>
      <c r="ALQ1023" s="119"/>
      <c r="ALR1023" s="119"/>
      <c r="ALS1023" s="119"/>
      <c r="ALT1023" s="119"/>
      <c r="ALU1023" s="119"/>
      <c r="ALV1023" s="119"/>
      <c r="ALW1023" s="119"/>
      <c r="ALX1023" s="119"/>
      <c r="ALY1023" s="119"/>
      <c r="ALZ1023" s="119"/>
      <c r="AMA1023" s="119"/>
      <c r="AMB1023" s="119"/>
      <c r="AMC1023" s="119"/>
      <c r="AMD1023" s="119"/>
      <c r="AME1023" s="119"/>
      <c r="AMF1023" s="119"/>
      <c r="AMG1023" s="119"/>
      <c r="AMH1023" s="119"/>
      <c r="AMI1023" s="119"/>
      <c r="AMJ1023" s="119"/>
    </row>
    <row r="1024" spans="1:1024">
      <c r="A1024" s="118"/>
      <c r="B1024" s="118"/>
      <c r="C1024" s="49">
        <f t="shared" si="75"/>
        <v>1940</v>
      </c>
      <c r="E1024" s="51">
        <f t="shared" si="78"/>
        <v>30</v>
      </c>
      <c r="F1024" s="39">
        <f t="shared" si="76"/>
        <v>53076</v>
      </c>
      <c r="G1024" s="39" t="str">
        <f t="shared" si="77"/>
        <v>2017121</v>
      </c>
      <c r="H1024" s="39">
        <v>13</v>
      </c>
      <c r="L1024" s="39" t="s">
        <v>0</v>
      </c>
      <c r="M1024" s="39">
        <v>2017</v>
      </c>
      <c r="N1024" s="39">
        <v>12</v>
      </c>
      <c r="O1024" s="39">
        <v>1</v>
      </c>
      <c r="P1024" s="39">
        <v>14</v>
      </c>
      <c r="Q1024" s="39">
        <v>44</v>
      </c>
      <c r="R1024" s="39">
        <v>36</v>
      </c>
      <c r="S1024" s="39">
        <v>510</v>
      </c>
      <c r="T1024" s="39">
        <v>1</v>
      </c>
      <c r="U1024" s="39" t="s">
        <v>1</v>
      </c>
      <c r="V1024" s="39" t="s">
        <v>2</v>
      </c>
      <c r="WK1024" s="119"/>
      <c r="WL1024" s="119"/>
      <c r="WM1024" s="119"/>
      <c r="WN1024" s="119"/>
      <c r="WO1024" s="119"/>
      <c r="WP1024" s="119"/>
      <c r="WQ1024" s="119"/>
      <c r="WR1024" s="119"/>
      <c r="WS1024" s="119"/>
      <c r="WT1024" s="119"/>
      <c r="WU1024" s="119"/>
      <c r="WV1024" s="119"/>
      <c r="WW1024" s="119"/>
      <c r="WX1024" s="119"/>
      <c r="WY1024" s="119"/>
      <c r="WZ1024" s="119"/>
      <c r="XA1024" s="119"/>
      <c r="XB1024" s="119"/>
      <c r="XC1024" s="119"/>
      <c r="XD1024" s="119"/>
      <c r="XE1024" s="119"/>
      <c r="XF1024" s="119"/>
      <c r="XG1024" s="119"/>
      <c r="XH1024" s="119"/>
      <c r="XI1024" s="119"/>
      <c r="XJ1024" s="119"/>
      <c r="XK1024" s="119"/>
      <c r="XL1024" s="119"/>
      <c r="XM1024" s="119"/>
      <c r="XN1024" s="119"/>
      <c r="XO1024" s="119"/>
      <c r="XP1024" s="119"/>
      <c r="XQ1024" s="119"/>
      <c r="XR1024" s="119"/>
      <c r="XS1024" s="119"/>
      <c r="XT1024" s="119"/>
      <c r="XU1024" s="119"/>
      <c r="XV1024" s="119"/>
      <c r="XW1024" s="119"/>
      <c r="XX1024" s="119"/>
      <c r="XY1024" s="119"/>
      <c r="XZ1024" s="119"/>
      <c r="YA1024" s="119"/>
      <c r="YB1024" s="119"/>
      <c r="YC1024" s="119"/>
      <c r="YD1024" s="119"/>
      <c r="YE1024" s="119"/>
      <c r="YF1024" s="119"/>
      <c r="YG1024" s="119"/>
      <c r="YH1024" s="119"/>
      <c r="YI1024" s="119"/>
      <c r="YJ1024" s="119"/>
      <c r="YK1024" s="119"/>
      <c r="YL1024" s="119"/>
      <c r="YM1024" s="119"/>
      <c r="YN1024" s="119"/>
      <c r="YO1024" s="119"/>
      <c r="YP1024" s="119"/>
      <c r="YQ1024" s="119"/>
      <c r="YR1024" s="119"/>
      <c r="YS1024" s="119"/>
      <c r="YT1024" s="119"/>
      <c r="YU1024" s="119"/>
      <c r="YV1024" s="119"/>
      <c r="YW1024" s="119"/>
      <c r="YX1024" s="119"/>
      <c r="YY1024" s="119"/>
      <c r="YZ1024" s="119"/>
      <c r="ZA1024" s="119"/>
      <c r="ZB1024" s="119"/>
      <c r="ZC1024" s="119"/>
      <c r="ZD1024" s="119"/>
      <c r="ZE1024" s="119"/>
      <c r="ZF1024" s="119"/>
      <c r="ZG1024" s="119"/>
      <c r="ZH1024" s="119"/>
      <c r="ZI1024" s="119"/>
      <c r="ZJ1024" s="119"/>
      <c r="ZK1024" s="119"/>
      <c r="ZL1024" s="119"/>
      <c r="ZM1024" s="119"/>
      <c r="ZN1024" s="119"/>
      <c r="ZO1024" s="119"/>
      <c r="ZP1024" s="119"/>
      <c r="ZQ1024" s="119"/>
      <c r="ZR1024" s="119"/>
      <c r="ZS1024" s="119"/>
      <c r="ZT1024" s="119"/>
      <c r="ZU1024" s="119"/>
      <c r="ZV1024" s="119"/>
      <c r="ZW1024" s="119"/>
      <c r="ZX1024" s="119"/>
      <c r="ZY1024" s="119"/>
      <c r="ZZ1024" s="119"/>
      <c r="AAA1024" s="119"/>
      <c r="AAB1024" s="119"/>
      <c r="AAC1024" s="119"/>
      <c r="AAD1024" s="119"/>
      <c r="AAE1024" s="119"/>
      <c r="AAF1024" s="119"/>
      <c r="AAG1024" s="119"/>
      <c r="AAH1024" s="119"/>
      <c r="AAI1024" s="119"/>
      <c r="AAJ1024" s="119"/>
      <c r="AAK1024" s="119"/>
      <c r="AAL1024" s="119"/>
      <c r="AAM1024" s="119"/>
      <c r="AAN1024" s="119"/>
      <c r="AAO1024" s="119"/>
      <c r="AAP1024" s="119"/>
      <c r="AAQ1024" s="119"/>
      <c r="AAR1024" s="119"/>
      <c r="AAS1024" s="119"/>
      <c r="AAT1024" s="119"/>
      <c r="AAU1024" s="119"/>
      <c r="AAV1024" s="119"/>
      <c r="AAW1024" s="119"/>
      <c r="AAX1024" s="119"/>
      <c r="AAY1024" s="119"/>
      <c r="AAZ1024" s="119"/>
      <c r="ABA1024" s="119"/>
      <c r="ABB1024" s="119"/>
      <c r="ABC1024" s="119"/>
      <c r="ABD1024" s="119"/>
      <c r="ABE1024" s="119"/>
      <c r="ABF1024" s="119"/>
      <c r="ABG1024" s="119"/>
      <c r="ABH1024" s="119"/>
      <c r="ABI1024" s="119"/>
      <c r="ABJ1024" s="119"/>
      <c r="ABK1024" s="119"/>
      <c r="ABL1024" s="119"/>
      <c r="ABM1024" s="119"/>
      <c r="ABN1024" s="119"/>
      <c r="ABO1024" s="119"/>
      <c r="ABP1024" s="119"/>
      <c r="ABQ1024" s="119"/>
      <c r="ABR1024" s="119"/>
      <c r="ABS1024" s="119"/>
      <c r="ABT1024" s="119"/>
      <c r="ABU1024" s="119"/>
      <c r="ABV1024" s="119"/>
      <c r="ABW1024" s="119"/>
      <c r="ABX1024" s="119"/>
      <c r="ABY1024" s="119"/>
      <c r="ABZ1024" s="119"/>
      <c r="ACA1024" s="119"/>
      <c r="ACB1024" s="119"/>
      <c r="ACC1024" s="119"/>
      <c r="ACD1024" s="119"/>
      <c r="ACE1024" s="119"/>
      <c r="ACF1024" s="119"/>
      <c r="ACG1024" s="119"/>
      <c r="ACH1024" s="119"/>
      <c r="ACI1024" s="119"/>
      <c r="ACJ1024" s="119"/>
      <c r="ACK1024" s="119"/>
      <c r="ACL1024" s="119"/>
      <c r="ACM1024" s="119"/>
      <c r="ACN1024" s="119"/>
      <c r="ACO1024" s="119"/>
      <c r="ACP1024" s="119"/>
      <c r="ACQ1024" s="119"/>
      <c r="ACR1024" s="119"/>
      <c r="ACS1024" s="119"/>
      <c r="ACT1024" s="119"/>
      <c r="ACU1024" s="119"/>
      <c r="ACV1024" s="119"/>
      <c r="ACW1024" s="119"/>
      <c r="ACX1024" s="119"/>
      <c r="ACY1024" s="119"/>
      <c r="ACZ1024" s="119"/>
      <c r="ADA1024" s="119"/>
      <c r="ADB1024" s="119"/>
      <c r="ADC1024" s="119"/>
      <c r="ADD1024" s="119"/>
      <c r="ADE1024" s="119"/>
      <c r="ADF1024" s="119"/>
      <c r="ADG1024" s="119"/>
      <c r="ADH1024" s="119"/>
      <c r="ADI1024" s="119"/>
      <c r="ADJ1024" s="119"/>
      <c r="ADK1024" s="119"/>
      <c r="ADL1024" s="119"/>
      <c r="ADM1024" s="119"/>
      <c r="ADN1024" s="119"/>
      <c r="ADO1024" s="119"/>
      <c r="ADP1024" s="119"/>
      <c r="ADQ1024" s="119"/>
      <c r="ADR1024" s="119"/>
      <c r="ADS1024" s="119"/>
      <c r="ADT1024" s="119"/>
      <c r="ADU1024" s="119"/>
      <c r="ADV1024" s="119"/>
      <c r="ADW1024" s="119"/>
      <c r="ADX1024" s="119"/>
      <c r="ADY1024" s="119"/>
      <c r="ADZ1024" s="119"/>
      <c r="AEA1024" s="119"/>
      <c r="AEB1024" s="119"/>
      <c r="AEC1024" s="119"/>
      <c r="AED1024" s="119"/>
      <c r="AEE1024" s="119"/>
      <c r="AEF1024" s="119"/>
      <c r="AEG1024" s="119"/>
      <c r="AEH1024" s="119"/>
      <c r="AEI1024" s="119"/>
      <c r="AEJ1024" s="119"/>
      <c r="AEK1024" s="119"/>
      <c r="AEL1024" s="119"/>
      <c r="AEM1024" s="119"/>
      <c r="AEN1024" s="119"/>
      <c r="AEO1024" s="119"/>
      <c r="AEP1024" s="119"/>
      <c r="AEQ1024" s="119"/>
      <c r="AER1024" s="119"/>
      <c r="AES1024" s="119"/>
      <c r="AET1024" s="119"/>
      <c r="AEU1024" s="119"/>
      <c r="AEV1024" s="119"/>
      <c r="AEW1024" s="119"/>
      <c r="AEX1024" s="119"/>
      <c r="AEY1024" s="119"/>
      <c r="AEZ1024" s="119"/>
      <c r="AFA1024" s="119"/>
      <c r="AFB1024" s="119"/>
      <c r="AFC1024" s="119"/>
      <c r="AFD1024" s="119"/>
      <c r="AFE1024" s="119"/>
      <c r="AFF1024" s="119"/>
      <c r="AFG1024" s="119"/>
      <c r="AFH1024" s="119"/>
      <c r="AFI1024" s="119"/>
      <c r="AFJ1024" s="119"/>
      <c r="AFK1024" s="119"/>
      <c r="AFL1024" s="119"/>
      <c r="AFM1024" s="119"/>
      <c r="AFN1024" s="119"/>
      <c r="AFO1024" s="119"/>
      <c r="AFP1024" s="119"/>
      <c r="AFQ1024" s="119"/>
      <c r="AFR1024" s="119"/>
      <c r="AFS1024" s="119"/>
      <c r="AFT1024" s="119"/>
      <c r="AFU1024" s="119"/>
      <c r="AFV1024" s="119"/>
      <c r="AFW1024" s="119"/>
      <c r="AFX1024" s="119"/>
      <c r="AFY1024" s="119"/>
      <c r="AFZ1024" s="119"/>
      <c r="AGA1024" s="119"/>
      <c r="AGB1024" s="119"/>
      <c r="AGC1024" s="119"/>
      <c r="AGD1024" s="119"/>
      <c r="AGE1024" s="119"/>
      <c r="AGF1024" s="119"/>
      <c r="AGG1024" s="119"/>
      <c r="AGH1024" s="119"/>
      <c r="AGI1024" s="119"/>
      <c r="AGJ1024" s="119"/>
      <c r="AGK1024" s="119"/>
      <c r="AGL1024" s="119"/>
      <c r="AGM1024" s="119"/>
      <c r="AGN1024" s="119"/>
      <c r="AGO1024" s="119"/>
      <c r="AGP1024" s="119"/>
      <c r="AGQ1024" s="119"/>
      <c r="AGR1024" s="119"/>
      <c r="AGS1024" s="119"/>
      <c r="AGT1024" s="119"/>
      <c r="AGU1024" s="119"/>
      <c r="AGV1024" s="119"/>
      <c r="AGW1024" s="119"/>
      <c r="AGX1024" s="119"/>
      <c r="AGY1024" s="119"/>
      <c r="AGZ1024" s="119"/>
      <c r="AHA1024" s="119"/>
      <c r="AHB1024" s="119"/>
      <c r="AHC1024" s="119"/>
      <c r="AHD1024" s="119"/>
      <c r="AHE1024" s="119"/>
      <c r="AHF1024" s="119"/>
      <c r="AHG1024" s="119"/>
      <c r="AHH1024" s="119"/>
      <c r="AHI1024" s="119"/>
      <c r="AHJ1024" s="119"/>
      <c r="AHK1024" s="119"/>
      <c r="AHL1024" s="119"/>
      <c r="AHM1024" s="119"/>
      <c r="AHN1024" s="119"/>
      <c r="AHO1024" s="119"/>
      <c r="AHP1024" s="119"/>
      <c r="AHQ1024" s="119"/>
      <c r="AHR1024" s="119"/>
      <c r="AHS1024" s="119"/>
      <c r="AHT1024" s="119"/>
      <c r="AHU1024" s="119"/>
      <c r="AHV1024" s="119"/>
      <c r="AHW1024" s="119"/>
      <c r="AHX1024" s="119"/>
      <c r="AHY1024" s="119"/>
      <c r="AHZ1024" s="119"/>
      <c r="AIA1024" s="119"/>
      <c r="AIB1024" s="119"/>
      <c r="AIC1024" s="119"/>
      <c r="AID1024" s="119"/>
      <c r="AIE1024" s="119"/>
      <c r="AIF1024" s="119"/>
      <c r="AIG1024" s="119"/>
      <c r="AIH1024" s="119"/>
      <c r="AII1024" s="119"/>
      <c r="AIJ1024" s="119"/>
      <c r="AIK1024" s="119"/>
      <c r="AIL1024" s="119"/>
      <c r="AIM1024" s="119"/>
      <c r="AIN1024" s="119"/>
      <c r="AIO1024" s="119"/>
      <c r="AIP1024" s="119"/>
      <c r="AIQ1024" s="119"/>
      <c r="AIR1024" s="119"/>
      <c r="AIS1024" s="119"/>
      <c r="AIT1024" s="119"/>
      <c r="AIU1024" s="119"/>
      <c r="AIV1024" s="119"/>
      <c r="AIW1024" s="119"/>
      <c r="AIX1024" s="119"/>
      <c r="AIY1024" s="119"/>
      <c r="AIZ1024" s="119"/>
      <c r="AJA1024" s="119"/>
      <c r="AJB1024" s="119"/>
      <c r="AJC1024" s="119"/>
      <c r="AJD1024" s="119"/>
      <c r="AJE1024" s="119"/>
      <c r="AJF1024" s="119"/>
      <c r="AJG1024" s="119"/>
      <c r="AJH1024" s="119"/>
      <c r="AJI1024" s="119"/>
      <c r="AJJ1024" s="119"/>
      <c r="AJK1024" s="119"/>
      <c r="AJL1024" s="119"/>
      <c r="AJM1024" s="119"/>
      <c r="AJN1024" s="119"/>
      <c r="AJO1024" s="119"/>
      <c r="AJP1024" s="119"/>
      <c r="AJQ1024" s="119"/>
      <c r="AJR1024" s="119"/>
      <c r="AJS1024" s="119"/>
      <c r="AJT1024" s="119"/>
      <c r="AJU1024" s="119"/>
      <c r="AJV1024" s="119"/>
      <c r="AJW1024" s="119"/>
      <c r="AJX1024" s="119"/>
      <c r="AJY1024" s="119"/>
      <c r="AJZ1024" s="119"/>
      <c r="AKA1024" s="119"/>
      <c r="AKB1024" s="119"/>
      <c r="AKC1024" s="119"/>
      <c r="AKD1024" s="119"/>
      <c r="AKE1024" s="119"/>
      <c r="AKF1024" s="119"/>
      <c r="AKG1024" s="119"/>
      <c r="AKH1024" s="119"/>
      <c r="AKI1024" s="119"/>
      <c r="AKJ1024" s="119"/>
      <c r="AKK1024" s="119"/>
      <c r="AKL1024" s="119"/>
      <c r="AKM1024" s="119"/>
      <c r="AKN1024" s="119"/>
      <c r="AKO1024" s="119"/>
      <c r="AKP1024" s="119"/>
      <c r="AKQ1024" s="119"/>
      <c r="AKR1024" s="119"/>
      <c r="AKS1024" s="119"/>
      <c r="AKT1024" s="119"/>
      <c r="AKU1024" s="119"/>
      <c r="AKV1024" s="119"/>
      <c r="AKW1024" s="119"/>
      <c r="AKX1024" s="119"/>
      <c r="AKY1024" s="119"/>
      <c r="AKZ1024" s="119"/>
      <c r="ALA1024" s="119"/>
      <c r="ALB1024" s="119"/>
      <c r="ALC1024" s="119"/>
      <c r="ALD1024" s="119"/>
      <c r="ALE1024" s="119"/>
      <c r="ALF1024" s="119"/>
      <c r="ALG1024" s="119"/>
      <c r="ALH1024" s="119"/>
      <c r="ALI1024" s="119"/>
      <c r="ALJ1024" s="119"/>
      <c r="ALK1024" s="119"/>
      <c r="ALL1024" s="119"/>
      <c r="ALM1024" s="119"/>
      <c r="ALN1024" s="119"/>
      <c r="ALO1024" s="119"/>
      <c r="ALP1024" s="119"/>
      <c r="ALQ1024" s="119"/>
      <c r="ALR1024" s="119"/>
      <c r="ALS1024" s="119"/>
      <c r="ALT1024" s="119"/>
      <c r="ALU1024" s="119"/>
      <c r="ALV1024" s="119"/>
      <c r="ALW1024" s="119"/>
      <c r="ALX1024" s="119"/>
      <c r="ALY1024" s="119"/>
      <c r="ALZ1024" s="119"/>
      <c r="AMA1024" s="119"/>
      <c r="AMB1024" s="119"/>
      <c r="AMC1024" s="119"/>
      <c r="AMD1024" s="119"/>
      <c r="AME1024" s="119"/>
      <c r="AMF1024" s="119"/>
      <c r="AMG1024" s="119"/>
      <c r="AMH1024" s="119"/>
      <c r="AMI1024" s="119"/>
      <c r="AMJ1024" s="119"/>
    </row>
    <row r="1025" spans="1:1024">
      <c r="A1025" s="118"/>
      <c r="B1025" s="118"/>
      <c r="C1025" s="49">
        <f t="shared" si="75"/>
        <v>1940</v>
      </c>
      <c r="E1025" s="51">
        <f t="shared" si="78"/>
        <v>40</v>
      </c>
      <c r="F1025" s="39">
        <f t="shared" si="76"/>
        <v>53076</v>
      </c>
      <c r="G1025" s="39" t="str">
        <f t="shared" si="77"/>
        <v>2017121</v>
      </c>
      <c r="H1025" s="39">
        <v>17</v>
      </c>
      <c r="L1025" s="39" t="s">
        <v>0</v>
      </c>
      <c r="M1025" s="39">
        <v>2017</v>
      </c>
      <c r="N1025" s="39">
        <v>12</v>
      </c>
      <c r="O1025" s="39">
        <v>1</v>
      </c>
      <c r="P1025" s="39">
        <v>14</v>
      </c>
      <c r="Q1025" s="39">
        <v>44</v>
      </c>
      <c r="R1025" s="39">
        <v>36</v>
      </c>
      <c r="S1025" s="39">
        <v>585</v>
      </c>
      <c r="T1025" s="39">
        <v>1</v>
      </c>
      <c r="U1025" s="39" t="s">
        <v>1</v>
      </c>
      <c r="V1025" s="39" t="s">
        <v>2</v>
      </c>
      <c r="WK1025" s="119"/>
      <c r="WL1025" s="119"/>
      <c r="WM1025" s="119"/>
      <c r="WN1025" s="119"/>
      <c r="WO1025" s="119"/>
      <c r="WP1025" s="119"/>
      <c r="WQ1025" s="119"/>
      <c r="WR1025" s="119"/>
      <c r="WS1025" s="119"/>
      <c r="WT1025" s="119"/>
      <c r="WU1025" s="119"/>
      <c r="WV1025" s="119"/>
      <c r="WW1025" s="119"/>
      <c r="WX1025" s="119"/>
      <c r="WY1025" s="119"/>
      <c r="WZ1025" s="119"/>
      <c r="XA1025" s="119"/>
      <c r="XB1025" s="119"/>
      <c r="XC1025" s="119"/>
      <c r="XD1025" s="119"/>
      <c r="XE1025" s="119"/>
      <c r="XF1025" s="119"/>
      <c r="XG1025" s="119"/>
      <c r="XH1025" s="119"/>
      <c r="XI1025" s="119"/>
      <c r="XJ1025" s="119"/>
      <c r="XK1025" s="119"/>
      <c r="XL1025" s="119"/>
      <c r="XM1025" s="119"/>
      <c r="XN1025" s="119"/>
      <c r="XO1025" s="119"/>
      <c r="XP1025" s="119"/>
      <c r="XQ1025" s="119"/>
      <c r="XR1025" s="119"/>
      <c r="XS1025" s="119"/>
      <c r="XT1025" s="119"/>
      <c r="XU1025" s="119"/>
      <c r="XV1025" s="119"/>
      <c r="XW1025" s="119"/>
      <c r="XX1025" s="119"/>
      <c r="XY1025" s="119"/>
      <c r="XZ1025" s="119"/>
      <c r="YA1025" s="119"/>
      <c r="YB1025" s="119"/>
      <c r="YC1025" s="119"/>
      <c r="YD1025" s="119"/>
      <c r="YE1025" s="119"/>
      <c r="YF1025" s="119"/>
      <c r="YG1025" s="119"/>
      <c r="YH1025" s="119"/>
      <c r="YI1025" s="119"/>
      <c r="YJ1025" s="119"/>
      <c r="YK1025" s="119"/>
      <c r="YL1025" s="119"/>
      <c r="YM1025" s="119"/>
      <c r="YN1025" s="119"/>
      <c r="YO1025" s="119"/>
      <c r="YP1025" s="119"/>
      <c r="YQ1025" s="119"/>
      <c r="YR1025" s="119"/>
      <c r="YS1025" s="119"/>
      <c r="YT1025" s="119"/>
      <c r="YU1025" s="119"/>
      <c r="YV1025" s="119"/>
      <c r="YW1025" s="119"/>
      <c r="YX1025" s="119"/>
      <c r="YY1025" s="119"/>
      <c r="YZ1025" s="119"/>
      <c r="ZA1025" s="119"/>
      <c r="ZB1025" s="119"/>
      <c r="ZC1025" s="119"/>
      <c r="ZD1025" s="119"/>
      <c r="ZE1025" s="119"/>
      <c r="ZF1025" s="119"/>
      <c r="ZG1025" s="119"/>
      <c r="ZH1025" s="119"/>
      <c r="ZI1025" s="119"/>
      <c r="ZJ1025" s="119"/>
      <c r="ZK1025" s="119"/>
      <c r="ZL1025" s="119"/>
      <c r="ZM1025" s="119"/>
      <c r="ZN1025" s="119"/>
      <c r="ZO1025" s="119"/>
      <c r="ZP1025" s="119"/>
      <c r="ZQ1025" s="119"/>
      <c r="ZR1025" s="119"/>
      <c r="ZS1025" s="119"/>
      <c r="ZT1025" s="119"/>
      <c r="ZU1025" s="119"/>
      <c r="ZV1025" s="119"/>
      <c r="ZW1025" s="119"/>
      <c r="ZX1025" s="119"/>
      <c r="ZY1025" s="119"/>
      <c r="ZZ1025" s="119"/>
      <c r="AAA1025" s="119"/>
      <c r="AAB1025" s="119"/>
      <c r="AAC1025" s="119"/>
      <c r="AAD1025" s="119"/>
      <c r="AAE1025" s="119"/>
      <c r="AAF1025" s="119"/>
      <c r="AAG1025" s="119"/>
      <c r="AAH1025" s="119"/>
      <c r="AAI1025" s="119"/>
      <c r="AAJ1025" s="119"/>
      <c r="AAK1025" s="119"/>
      <c r="AAL1025" s="119"/>
      <c r="AAM1025" s="119"/>
      <c r="AAN1025" s="119"/>
      <c r="AAO1025" s="119"/>
      <c r="AAP1025" s="119"/>
      <c r="AAQ1025" s="119"/>
      <c r="AAR1025" s="119"/>
      <c r="AAS1025" s="119"/>
      <c r="AAT1025" s="119"/>
      <c r="AAU1025" s="119"/>
      <c r="AAV1025" s="119"/>
      <c r="AAW1025" s="119"/>
      <c r="AAX1025" s="119"/>
      <c r="AAY1025" s="119"/>
      <c r="AAZ1025" s="119"/>
      <c r="ABA1025" s="119"/>
      <c r="ABB1025" s="119"/>
      <c r="ABC1025" s="119"/>
      <c r="ABD1025" s="119"/>
      <c r="ABE1025" s="119"/>
      <c r="ABF1025" s="119"/>
      <c r="ABG1025" s="119"/>
      <c r="ABH1025" s="119"/>
      <c r="ABI1025" s="119"/>
      <c r="ABJ1025" s="119"/>
      <c r="ABK1025" s="119"/>
      <c r="ABL1025" s="119"/>
      <c r="ABM1025" s="119"/>
      <c r="ABN1025" s="119"/>
      <c r="ABO1025" s="119"/>
      <c r="ABP1025" s="119"/>
      <c r="ABQ1025" s="119"/>
      <c r="ABR1025" s="119"/>
      <c r="ABS1025" s="119"/>
      <c r="ABT1025" s="119"/>
      <c r="ABU1025" s="119"/>
      <c r="ABV1025" s="119"/>
      <c r="ABW1025" s="119"/>
      <c r="ABX1025" s="119"/>
      <c r="ABY1025" s="119"/>
      <c r="ABZ1025" s="119"/>
      <c r="ACA1025" s="119"/>
      <c r="ACB1025" s="119"/>
      <c r="ACC1025" s="119"/>
      <c r="ACD1025" s="119"/>
      <c r="ACE1025" s="119"/>
      <c r="ACF1025" s="119"/>
      <c r="ACG1025" s="119"/>
      <c r="ACH1025" s="119"/>
      <c r="ACI1025" s="119"/>
      <c r="ACJ1025" s="119"/>
      <c r="ACK1025" s="119"/>
      <c r="ACL1025" s="119"/>
      <c r="ACM1025" s="119"/>
      <c r="ACN1025" s="119"/>
      <c r="ACO1025" s="119"/>
      <c r="ACP1025" s="119"/>
      <c r="ACQ1025" s="119"/>
      <c r="ACR1025" s="119"/>
      <c r="ACS1025" s="119"/>
      <c r="ACT1025" s="119"/>
      <c r="ACU1025" s="119"/>
      <c r="ACV1025" s="119"/>
      <c r="ACW1025" s="119"/>
      <c r="ACX1025" s="119"/>
      <c r="ACY1025" s="119"/>
      <c r="ACZ1025" s="119"/>
      <c r="ADA1025" s="119"/>
      <c r="ADB1025" s="119"/>
      <c r="ADC1025" s="119"/>
      <c r="ADD1025" s="119"/>
      <c r="ADE1025" s="119"/>
      <c r="ADF1025" s="119"/>
      <c r="ADG1025" s="119"/>
      <c r="ADH1025" s="119"/>
      <c r="ADI1025" s="119"/>
      <c r="ADJ1025" s="119"/>
      <c r="ADK1025" s="119"/>
      <c r="ADL1025" s="119"/>
      <c r="ADM1025" s="119"/>
      <c r="ADN1025" s="119"/>
      <c r="ADO1025" s="119"/>
      <c r="ADP1025" s="119"/>
      <c r="ADQ1025" s="119"/>
      <c r="ADR1025" s="119"/>
      <c r="ADS1025" s="119"/>
      <c r="ADT1025" s="119"/>
      <c r="ADU1025" s="119"/>
      <c r="ADV1025" s="119"/>
      <c r="ADW1025" s="119"/>
      <c r="ADX1025" s="119"/>
      <c r="ADY1025" s="119"/>
      <c r="ADZ1025" s="119"/>
      <c r="AEA1025" s="119"/>
      <c r="AEB1025" s="119"/>
      <c r="AEC1025" s="119"/>
      <c r="AED1025" s="119"/>
      <c r="AEE1025" s="119"/>
      <c r="AEF1025" s="119"/>
      <c r="AEG1025" s="119"/>
      <c r="AEH1025" s="119"/>
      <c r="AEI1025" s="119"/>
      <c r="AEJ1025" s="119"/>
      <c r="AEK1025" s="119"/>
      <c r="AEL1025" s="119"/>
      <c r="AEM1025" s="119"/>
      <c r="AEN1025" s="119"/>
      <c r="AEO1025" s="119"/>
      <c r="AEP1025" s="119"/>
      <c r="AEQ1025" s="119"/>
      <c r="AER1025" s="119"/>
      <c r="AES1025" s="119"/>
      <c r="AET1025" s="119"/>
      <c r="AEU1025" s="119"/>
      <c r="AEV1025" s="119"/>
      <c r="AEW1025" s="119"/>
      <c r="AEX1025" s="119"/>
      <c r="AEY1025" s="119"/>
      <c r="AEZ1025" s="119"/>
      <c r="AFA1025" s="119"/>
      <c r="AFB1025" s="119"/>
      <c r="AFC1025" s="119"/>
      <c r="AFD1025" s="119"/>
      <c r="AFE1025" s="119"/>
      <c r="AFF1025" s="119"/>
      <c r="AFG1025" s="119"/>
      <c r="AFH1025" s="119"/>
      <c r="AFI1025" s="119"/>
      <c r="AFJ1025" s="119"/>
      <c r="AFK1025" s="119"/>
      <c r="AFL1025" s="119"/>
      <c r="AFM1025" s="119"/>
      <c r="AFN1025" s="119"/>
      <c r="AFO1025" s="119"/>
      <c r="AFP1025" s="119"/>
      <c r="AFQ1025" s="119"/>
      <c r="AFR1025" s="119"/>
      <c r="AFS1025" s="119"/>
      <c r="AFT1025" s="119"/>
      <c r="AFU1025" s="119"/>
      <c r="AFV1025" s="119"/>
      <c r="AFW1025" s="119"/>
      <c r="AFX1025" s="119"/>
      <c r="AFY1025" s="119"/>
      <c r="AFZ1025" s="119"/>
      <c r="AGA1025" s="119"/>
      <c r="AGB1025" s="119"/>
      <c r="AGC1025" s="119"/>
      <c r="AGD1025" s="119"/>
      <c r="AGE1025" s="119"/>
      <c r="AGF1025" s="119"/>
      <c r="AGG1025" s="119"/>
      <c r="AGH1025" s="119"/>
      <c r="AGI1025" s="119"/>
      <c r="AGJ1025" s="119"/>
      <c r="AGK1025" s="119"/>
      <c r="AGL1025" s="119"/>
      <c r="AGM1025" s="119"/>
      <c r="AGN1025" s="119"/>
      <c r="AGO1025" s="119"/>
      <c r="AGP1025" s="119"/>
      <c r="AGQ1025" s="119"/>
      <c r="AGR1025" s="119"/>
      <c r="AGS1025" s="119"/>
      <c r="AGT1025" s="119"/>
      <c r="AGU1025" s="119"/>
      <c r="AGV1025" s="119"/>
      <c r="AGW1025" s="119"/>
      <c r="AGX1025" s="119"/>
      <c r="AGY1025" s="119"/>
      <c r="AGZ1025" s="119"/>
      <c r="AHA1025" s="119"/>
      <c r="AHB1025" s="119"/>
      <c r="AHC1025" s="119"/>
      <c r="AHD1025" s="119"/>
      <c r="AHE1025" s="119"/>
      <c r="AHF1025" s="119"/>
      <c r="AHG1025" s="119"/>
      <c r="AHH1025" s="119"/>
      <c r="AHI1025" s="119"/>
      <c r="AHJ1025" s="119"/>
      <c r="AHK1025" s="119"/>
      <c r="AHL1025" s="119"/>
      <c r="AHM1025" s="119"/>
      <c r="AHN1025" s="119"/>
      <c r="AHO1025" s="119"/>
      <c r="AHP1025" s="119"/>
      <c r="AHQ1025" s="119"/>
      <c r="AHR1025" s="119"/>
      <c r="AHS1025" s="119"/>
      <c r="AHT1025" s="119"/>
      <c r="AHU1025" s="119"/>
      <c r="AHV1025" s="119"/>
      <c r="AHW1025" s="119"/>
      <c r="AHX1025" s="119"/>
      <c r="AHY1025" s="119"/>
      <c r="AHZ1025" s="119"/>
      <c r="AIA1025" s="119"/>
      <c r="AIB1025" s="119"/>
      <c r="AIC1025" s="119"/>
      <c r="AID1025" s="119"/>
      <c r="AIE1025" s="119"/>
      <c r="AIF1025" s="119"/>
      <c r="AIG1025" s="119"/>
      <c r="AIH1025" s="119"/>
      <c r="AII1025" s="119"/>
      <c r="AIJ1025" s="119"/>
      <c r="AIK1025" s="119"/>
      <c r="AIL1025" s="119"/>
      <c r="AIM1025" s="119"/>
      <c r="AIN1025" s="119"/>
      <c r="AIO1025" s="119"/>
      <c r="AIP1025" s="119"/>
      <c r="AIQ1025" s="119"/>
      <c r="AIR1025" s="119"/>
      <c r="AIS1025" s="119"/>
      <c r="AIT1025" s="119"/>
      <c r="AIU1025" s="119"/>
      <c r="AIV1025" s="119"/>
      <c r="AIW1025" s="119"/>
      <c r="AIX1025" s="119"/>
      <c r="AIY1025" s="119"/>
      <c r="AIZ1025" s="119"/>
      <c r="AJA1025" s="119"/>
      <c r="AJB1025" s="119"/>
      <c r="AJC1025" s="119"/>
      <c r="AJD1025" s="119"/>
      <c r="AJE1025" s="119"/>
      <c r="AJF1025" s="119"/>
      <c r="AJG1025" s="119"/>
      <c r="AJH1025" s="119"/>
      <c r="AJI1025" s="119"/>
      <c r="AJJ1025" s="119"/>
      <c r="AJK1025" s="119"/>
      <c r="AJL1025" s="119"/>
      <c r="AJM1025" s="119"/>
      <c r="AJN1025" s="119"/>
      <c r="AJO1025" s="119"/>
      <c r="AJP1025" s="119"/>
      <c r="AJQ1025" s="119"/>
      <c r="AJR1025" s="119"/>
      <c r="AJS1025" s="119"/>
      <c r="AJT1025" s="119"/>
      <c r="AJU1025" s="119"/>
      <c r="AJV1025" s="119"/>
      <c r="AJW1025" s="119"/>
      <c r="AJX1025" s="119"/>
      <c r="AJY1025" s="119"/>
      <c r="AJZ1025" s="119"/>
      <c r="AKA1025" s="119"/>
      <c r="AKB1025" s="119"/>
      <c r="AKC1025" s="119"/>
      <c r="AKD1025" s="119"/>
      <c r="AKE1025" s="119"/>
      <c r="AKF1025" s="119"/>
      <c r="AKG1025" s="119"/>
      <c r="AKH1025" s="119"/>
      <c r="AKI1025" s="119"/>
      <c r="AKJ1025" s="119"/>
      <c r="AKK1025" s="119"/>
      <c r="AKL1025" s="119"/>
      <c r="AKM1025" s="119"/>
      <c r="AKN1025" s="119"/>
      <c r="AKO1025" s="119"/>
      <c r="AKP1025" s="119"/>
      <c r="AKQ1025" s="119"/>
      <c r="AKR1025" s="119"/>
      <c r="AKS1025" s="119"/>
      <c r="AKT1025" s="119"/>
      <c r="AKU1025" s="119"/>
      <c r="AKV1025" s="119"/>
      <c r="AKW1025" s="119"/>
      <c r="AKX1025" s="119"/>
      <c r="AKY1025" s="119"/>
      <c r="AKZ1025" s="119"/>
      <c r="ALA1025" s="119"/>
      <c r="ALB1025" s="119"/>
      <c r="ALC1025" s="119"/>
      <c r="ALD1025" s="119"/>
      <c r="ALE1025" s="119"/>
      <c r="ALF1025" s="119"/>
      <c r="ALG1025" s="119"/>
      <c r="ALH1025" s="119"/>
      <c r="ALI1025" s="119"/>
      <c r="ALJ1025" s="119"/>
      <c r="ALK1025" s="119"/>
      <c r="ALL1025" s="119"/>
      <c r="ALM1025" s="119"/>
      <c r="ALN1025" s="119"/>
      <c r="ALO1025" s="119"/>
      <c r="ALP1025" s="119"/>
      <c r="ALQ1025" s="119"/>
      <c r="ALR1025" s="119"/>
      <c r="ALS1025" s="119"/>
      <c r="ALT1025" s="119"/>
      <c r="ALU1025" s="119"/>
      <c r="ALV1025" s="119"/>
      <c r="ALW1025" s="119"/>
      <c r="ALX1025" s="119"/>
      <c r="ALY1025" s="119"/>
      <c r="ALZ1025" s="119"/>
      <c r="AMA1025" s="119"/>
      <c r="AMB1025" s="119"/>
      <c r="AMC1025" s="119"/>
      <c r="AMD1025" s="119"/>
      <c r="AME1025" s="119"/>
      <c r="AMF1025" s="119"/>
      <c r="AMG1025" s="119"/>
      <c r="AMH1025" s="119"/>
      <c r="AMI1025" s="119"/>
      <c r="AMJ1025" s="119"/>
    </row>
    <row r="1026" spans="1:1024">
      <c r="A1026" s="118"/>
      <c r="B1026" s="118"/>
      <c r="C1026" s="49">
        <f t="shared" si="75"/>
        <v>1940</v>
      </c>
      <c r="E1026" s="51">
        <f t="shared" si="78"/>
        <v>50</v>
      </c>
      <c r="F1026" s="39">
        <f t="shared" si="76"/>
        <v>53076</v>
      </c>
      <c r="G1026" s="39" t="str">
        <f t="shared" si="77"/>
        <v>2017121</v>
      </c>
      <c r="H1026" s="39">
        <v>0</v>
      </c>
      <c r="L1026" s="39" t="s">
        <v>9</v>
      </c>
      <c r="M1026" s="39">
        <v>2017</v>
      </c>
      <c r="N1026" s="39">
        <v>12</v>
      </c>
      <c r="O1026" s="39">
        <v>1</v>
      </c>
      <c r="P1026" s="39">
        <v>14</v>
      </c>
      <c r="Q1026" s="39">
        <v>44</v>
      </c>
      <c r="R1026" s="39">
        <v>36</v>
      </c>
      <c r="S1026" s="39">
        <v>613</v>
      </c>
      <c r="U1026" s="39" t="s">
        <v>1</v>
      </c>
      <c r="V1026" s="39" t="s">
        <v>2</v>
      </c>
      <c r="WK1026" s="119"/>
      <c r="WL1026" s="119"/>
      <c r="WM1026" s="119"/>
      <c r="WN1026" s="119"/>
      <c r="WO1026" s="119"/>
      <c r="WP1026" s="119"/>
      <c r="WQ1026" s="119"/>
      <c r="WR1026" s="119"/>
      <c r="WS1026" s="119"/>
      <c r="WT1026" s="119"/>
      <c r="WU1026" s="119"/>
      <c r="WV1026" s="119"/>
      <c r="WW1026" s="119"/>
      <c r="WX1026" s="119"/>
      <c r="WY1026" s="119"/>
      <c r="WZ1026" s="119"/>
      <c r="XA1026" s="119"/>
      <c r="XB1026" s="119"/>
      <c r="XC1026" s="119"/>
      <c r="XD1026" s="119"/>
      <c r="XE1026" s="119"/>
      <c r="XF1026" s="119"/>
      <c r="XG1026" s="119"/>
      <c r="XH1026" s="119"/>
      <c r="XI1026" s="119"/>
      <c r="XJ1026" s="119"/>
      <c r="XK1026" s="119"/>
      <c r="XL1026" s="119"/>
      <c r="XM1026" s="119"/>
      <c r="XN1026" s="119"/>
      <c r="XO1026" s="119"/>
      <c r="XP1026" s="119"/>
      <c r="XQ1026" s="119"/>
      <c r="XR1026" s="119"/>
      <c r="XS1026" s="119"/>
      <c r="XT1026" s="119"/>
      <c r="XU1026" s="119"/>
      <c r="XV1026" s="119"/>
      <c r="XW1026" s="119"/>
      <c r="XX1026" s="119"/>
      <c r="XY1026" s="119"/>
      <c r="XZ1026" s="119"/>
      <c r="YA1026" s="119"/>
      <c r="YB1026" s="119"/>
      <c r="YC1026" s="119"/>
      <c r="YD1026" s="119"/>
      <c r="YE1026" s="119"/>
      <c r="YF1026" s="119"/>
      <c r="YG1026" s="119"/>
      <c r="YH1026" s="119"/>
      <c r="YI1026" s="119"/>
      <c r="YJ1026" s="119"/>
      <c r="YK1026" s="119"/>
      <c r="YL1026" s="119"/>
      <c r="YM1026" s="119"/>
      <c r="YN1026" s="119"/>
      <c r="YO1026" s="119"/>
      <c r="YP1026" s="119"/>
      <c r="YQ1026" s="119"/>
      <c r="YR1026" s="119"/>
      <c r="YS1026" s="119"/>
      <c r="YT1026" s="119"/>
      <c r="YU1026" s="119"/>
      <c r="YV1026" s="119"/>
      <c r="YW1026" s="119"/>
      <c r="YX1026" s="119"/>
      <c r="YY1026" s="119"/>
      <c r="YZ1026" s="119"/>
      <c r="ZA1026" s="119"/>
      <c r="ZB1026" s="119"/>
      <c r="ZC1026" s="119"/>
      <c r="ZD1026" s="119"/>
      <c r="ZE1026" s="119"/>
      <c r="ZF1026" s="119"/>
      <c r="ZG1026" s="119"/>
      <c r="ZH1026" s="119"/>
      <c r="ZI1026" s="119"/>
      <c r="ZJ1026" s="119"/>
      <c r="ZK1026" s="119"/>
      <c r="ZL1026" s="119"/>
      <c r="ZM1026" s="119"/>
      <c r="ZN1026" s="119"/>
      <c r="ZO1026" s="119"/>
      <c r="ZP1026" s="119"/>
      <c r="ZQ1026" s="119"/>
      <c r="ZR1026" s="119"/>
      <c r="ZS1026" s="119"/>
      <c r="ZT1026" s="119"/>
      <c r="ZU1026" s="119"/>
      <c r="ZV1026" s="119"/>
      <c r="ZW1026" s="119"/>
      <c r="ZX1026" s="119"/>
      <c r="ZY1026" s="119"/>
      <c r="ZZ1026" s="119"/>
      <c r="AAA1026" s="119"/>
      <c r="AAB1026" s="119"/>
      <c r="AAC1026" s="119"/>
      <c r="AAD1026" s="119"/>
      <c r="AAE1026" s="119"/>
      <c r="AAF1026" s="119"/>
      <c r="AAG1026" s="119"/>
      <c r="AAH1026" s="119"/>
      <c r="AAI1026" s="119"/>
      <c r="AAJ1026" s="119"/>
      <c r="AAK1026" s="119"/>
      <c r="AAL1026" s="119"/>
      <c r="AAM1026" s="119"/>
      <c r="AAN1026" s="119"/>
      <c r="AAO1026" s="119"/>
      <c r="AAP1026" s="119"/>
      <c r="AAQ1026" s="119"/>
      <c r="AAR1026" s="119"/>
      <c r="AAS1026" s="119"/>
      <c r="AAT1026" s="119"/>
      <c r="AAU1026" s="119"/>
      <c r="AAV1026" s="119"/>
      <c r="AAW1026" s="119"/>
      <c r="AAX1026" s="119"/>
      <c r="AAY1026" s="119"/>
      <c r="AAZ1026" s="119"/>
      <c r="ABA1026" s="119"/>
      <c r="ABB1026" s="119"/>
      <c r="ABC1026" s="119"/>
      <c r="ABD1026" s="119"/>
      <c r="ABE1026" s="119"/>
      <c r="ABF1026" s="119"/>
      <c r="ABG1026" s="119"/>
      <c r="ABH1026" s="119"/>
      <c r="ABI1026" s="119"/>
      <c r="ABJ1026" s="119"/>
      <c r="ABK1026" s="119"/>
      <c r="ABL1026" s="119"/>
      <c r="ABM1026" s="119"/>
      <c r="ABN1026" s="119"/>
      <c r="ABO1026" s="119"/>
      <c r="ABP1026" s="119"/>
      <c r="ABQ1026" s="119"/>
      <c r="ABR1026" s="119"/>
      <c r="ABS1026" s="119"/>
      <c r="ABT1026" s="119"/>
      <c r="ABU1026" s="119"/>
      <c r="ABV1026" s="119"/>
      <c r="ABW1026" s="119"/>
      <c r="ABX1026" s="119"/>
      <c r="ABY1026" s="119"/>
      <c r="ABZ1026" s="119"/>
      <c r="ACA1026" s="119"/>
      <c r="ACB1026" s="119"/>
      <c r="ACC1026" s="119"/>
      <c r="ACD1026" s="119"/>
      <c r="ACE1026" s="119"/>
      <c r="ACF1026" s="119"/>
      <c r="ACG1026" s="119"/>
      <c r="ACH1026" s="119"/>
      <c r="ACI1026" s="119"/>
      <c r="ACJ1026" s="119"/>
      <c r="ACK1026" s="119"/>
      <c r="ACL1026" s="119"/>
      <c r="ACM1026" s="119"/>
      <c r="ACN1026" s="119"/>
      <c r="ACO1026" s="119"/>
      <c r="ACP1026" s="119"/>
      <c r="ACQ1026" s="119"/>
      <c r="ACR1026" s="119"/>
      <c r="ACS1026" s="119"/>
      <c r="ACT1026" s="119"/>
      <c r="ACU1026" s="119"/>
      <c r="ACV1026" s="119"/>
      <c r="ACW1026" s="119"/>
      <c r="ACX1026" s="119"/>
      <c r="ACY1026" s="119"/>
      <c r="ACZ1026" s="119"/>
      <c r="ADA1026" s="119"/>
      <c r="ADB1026" s="119"/>
      <c r="ADC1026" s="119"/>
      <c r="ADD1026" s="119"/>
      <c r="ADE1026" s="119"/>
      <c r="ADF1026" s="119"/>
      <c r="ADG1026" s="119"/>
      <c r="ADH1026" s="119"/>
      <c r="ADI1026" s="119"/>
      <c r="ADJ1026" s="119"/>
      <c r="ADK1026" s="119"/>
      <c r="ADL1026" s="119"/>
      <c r="ADM1026" s="119"/>
      <c r="ADN1026" s="119"/>
      <c r="ADO1026" s="119"/>
      <c r="ADP1026" s="119"/>
      <c r="ADQ1026" s="119"/>
      <c r="ADR1026" s="119"/>
      <c r="ADS1026" s="119"/>
      <c r="ADT1026" s="119"/>
      <c r="ADU1026" s="119"/>
      <c r="ADV1026" s="119"/>
      <c r="ADW1026" s="119"/>
      <c r="ADX1026" s="119"/>
      <c r="ADY1026" s="119"/>
      <c r="ADZ1026" s="119"/>
      <c r="AEA1026" s="119"/>
      <c r="AEB1026" s="119"/>
      <c r="AEC1026" s="119"/>
      <c r="AED1026" s="119"/>
      <c r="AEE1026" s="119"/>
      <c r="AEF1026" s="119"/>
      <c r="AEG1026" s="119"/>
      <c r="AEH1026" s="119"/>
      <c r="AEI1026" s="119"/>
      <c r="AEJ1026" s="119"/>
      <c r="AEK1026" s="119"/>
      <c r="AEL1026" s="119"/>
      <c r="AEM1026" s="119"/>
      <c r="AEN1026" s="119"/>
      <c r="AEO1026" s="119"/>
      <c r="AEP1026" s="119"/>
      <c r="AEQ1026" s="119"/>
      <c r="AER1026" s="119"/>
      <c r="AES1026" s="119"/>
      <c r="AET1026" s="119"/>
      <c r="AEU1026" s="119"/>
      <c r="AEV1026" s="119"/>
      <c r="AEW1026" s="119"/>
      <c r="AEX1026" s="119"/>
      <c r="AEY1026" s="119"/>
      <c r="AEZ1026" s="119"/>
      <c r="AFA1026" s="119"/>
      <c r="AFB1026" s="119"/>
      <c r="AFC1026" s="119"/>
      <c r="AFD1026" s="119"/>
      <c r="AFE1026" s="119"/>
      <c r="AFF1026" s="119"/>
      <c r="AFG1026" s="119"/>
      <c r="AFH1026" s="119"/>
      <c r="AFI1026" s="119"/>
      <c r="AFJ1026" s="119"/>
      <c r="AFK1026" s="119"/>
      <c r="AFL1026" s="119"/>
      <c r="AFM1026" s="119"/>
      <c r="AFN1026" s="119"/>
      <c r="AFO1026" s="119"/>
      <c r="AFP1026" s="119"/>
      <c r="AFQ1026" s="119"/>
      <c r="AFR1026" s="119"/>
      <c r="AFS1026" s="119"/>
      <c r="AFT1026" s="119"/>
      <c r="AFU1026" s="119"/>
      <c r="AFV1026" s="119"/>
      <c r="AFW1026" s="119"/>
      <c r="AFX1026" s="119"/>
      <c r="AFY1026" s="119"/>
      <c r="AFZ1026" s="119"/>
      <c r="AGA1026" s="119"/>
      <c r="AGB1026" s="119"/>
      <c r="AGC1026" s="119"/>
      <c r="AGD1026" s="119"/>
      <c r="AGE1026" s="119"/>
      <c r="AGF1026" s="119"/>
      <c r="AGG1026" s="119"/>
      <c r="AGH1026" s="119"/>
      <c r="AGI1026" s="119"/>
      <c r="AGJ1026" s="119"/>
      <c r="AGK1026" s="119"/>
      <c r="AGL1026" s="119"/>
      <c r="AGM1026" s="119"/>
      <c r="AGN1026" s="119"/>
      <c r="AGO1026" s="119"/>
      <c r="AGP1026" s="119"/>
      <c r="AGQ1026" s="119"/>
      <c r="AGR1026" s="119"/>
      <c r="AGS1026" s="119"/>
      <c r="AGT1026" s="119"/>
      <c r="AGU1026" s="119"/>
      <c r="AGV1026" s="119"/>
      <c r="AGW1026" s="119"/>
      <c r="AGX1026" s="119"/>
      <c r="AGY1026" s="119"/>
      <c r="AGZ1026" s="119"/>
      <c r="AHA1026" s="119"/>
      <c r="AHB1026" s="119"/>
      <c r="AHC1026" s="119"/>
      <c r="AHD1026" s="119"/>
      <c r="AHE1026" s="119"/>
      <c r="AHF1026" s="119"/>
      <c r="AHG1026" s="119"/>
      <c r="AHH1026" s="119"/>
      <c r="AHI1026" s="119"/>
      <c r="AHJ1026" s="119"/>
      <c r="AHK1026" s="119"/>
      <c r="AHL1026" s="119"/>
      <c r="AHM1026" s="119"/>
      <c r="AHN1026" s="119"/>
      <c r="AHO1026" s="119"/>
      <c r="AHP1026" s="119"/>
      <c r="AHQ1026" s="119"/>
      <c r="AHR1026" s="119"/>
      <c r="AHS1026" s="119"/>
      <c r="AHT1026" s="119"/>
      <c r="AHU1026" s="119"/>
      <c r="AHV1026" s="119"/>
      <c r="AHW1026" s="119"/>
      <c r="AHX1026" s="119"/>
      <c r="AHY1026" s="119"/>
      <c r="AHZ1026" s="119"/>
      <c r="AIA1026" s="119"/>
      <c r="AIB1026" s="119"/>
      <c r="AIC1026" s="119"/>
      <c r="AID1026" s="119"/>
      <c r="AIE1026" s="119"/>
      <c r="AIF1026" s="119"/>
      <c r="AIG1026" s="119"/>
      <c r="AIH1026" s="119"/>
      <c r="AII1026" s="119"/>
      <c r="AIJ1026" s="119"/>
      <c r="AIK1026" s="119"/>
      <c r="AIL1026" s="119"/>
      <c r="AIM1026" s="119"/>
      <c r="AIN1026" s="119"/>
      <c r="AIO1026" s="119"/>
      <c r="AIP1026" s="119"/>
      <c r="AIQ1026" s="119"/>
      <c r="AIR1026" s="119"/>
      <c r="AIS1026" s="119"/>
      <c r="AIT1026" s="119"/>
      <c r="AIU1026" s="119"/>
      <c r="AIV1026" s="119"/>
      <c r="AIW1026" s="119"/>
      <c r="AIX1026" s="119"/>
      <c r="AIY1026" s="119"/>
      <c r="AIZ1026" s="119"/>
      <c r="AJA1026" s="119"/>
      <c r="AJB1026" s="119"/>
      <c r="AJC1026" s="119"/>
      <c r="AJD1026" s="119"/>
      <c r="AJE1026" s="119"/>
      <c r="AJF1026" s="119"/>
      <c r="AJG1026" s="119"/>
      <c r="AJH1026" s="119"/>
      <c r="AJI1026" s="119"/>
      <c r="AJJ1026" s="119"/>
      <c r="AJK1026" s="119"/>
      <c r="AJL1026" s="119"/>
      <c r="AJM1026" s="119"/>
      <c r="AJN1026" s="119"/>
      <c r="AJO1026" s="119"/>
      <c r="AJP1026" s="119"/>
      <c r="AJQ1026" s="119"/>
      <c r="AJR1026" s="119"/>
      <c r="AJS1026" s="119"/>
      <c r="AJT1026" s="119"/>
      <c r="AJU1026" s="119"/>
      <c r="AJV1026" s="119"/>
      <c r="AJW1026" s="119"/>
      <c r="AJX1026" s="119"/>
      <c r="AJY1026" s="119"/>
      <c r="AJZ1026" s="119"/>
      <c r="AKA1026" s="119"/>
      <c r="AKB1026" s="119"/>
      <c r="AKC1026" s="119"/>
      <c r="AKD1026" s="119"/>
      <c r="AKE1026" s="119"/>
      <c r="AKF1026" s="119"/>
      <c r="AKG1026" s="119"/>
      <c r="AKH1026" s="119"/>
      <c r="AKI1026" s="119"/>
      <c r="AKJ1026" s="119"/>
      <c r="AKK1026" s="119"/>
      <c r="AKL1026" s="119"/>
      <c r="AKM1026" s="119"/>
      <c r="AKN1026" s="119"/>
      <c r="AKO1026" s="119"/>
      <c r="AKP1026" s="119"/>
      <c r="AKQ1026" s="119"/>
      <c r="AKR1026" s="119"/>
      <c r="AKS1026" s="119"/>
      <c r="AKT1026" s="119"/>
      <c r="AKU1026" s="119"/>
      <c r="AKV1026" s="119"/>
      <c r="AKW1026" s="119"/>
      <c r="AKX1026" s="119"/>
      <c r="AKY1026" s="119"/>
      <c r="AKZ1026" s="119"/>
      <c r="ALA1026" s="119"/>
      <c r="ALB1026" s="119"/>
      <c r="ALC1026" s="119"/>
      <c r="ALD1026" s="119"/>
      <c r="ALE1026" s="119"/>
      <c r="ALF1026" s="119"/>
      <c r="ALG1026" s="119"/>
      <c r="ALH1026" s="119"/>
      <c r="ALI1026" s="119"/>
      <c r="ALJ1026" s="119"/>
      <c r="ALK1026" s="119"/>
      <c r="ALL1026" s="119"/>
      <c r="ALM1026" s="119"/>
      <c r="ALN1026" s="119"/>
      <c r="ALO1026" s="119"/>
      <c r="ALP1026" s="119"/>
      <c r="ALQ1026" s="119"/>
      <c r="ALR1026" s="119"/>
      <c r="ALS1026" s="119"/>
      <c r="ALT1026" s="119"/>
      <c r="ALU1026" s="119"/>
      <c r="ALV1026" s="119"/>
      <c r="ALW1026" s="119"/>
      <c r="ALX1026" s="119"/>
      <c r="ALY1026" s="119"/>
      <c r="ALZ1026" s="119"/>
      <c r="AMA1026" s="119"/>
      <c r="AMB1026" s="119"/>
      <c r="AMC1026" s="119"/>
      <c r="AMD1026" s="119"/>
      <c r="AME1026" s="119"/>
      <c r="AMF1026" s="119"/>
      <c r="AMG1026" s="119"/>
      <c r="AMH1026" s="119"/>
      <c r="AMI1026" s="119"/>
      <c r="AMJ1026" s="119"/>
    </row>
    <row r="1027" spans="1:1024">
      <c r="A1027" s="118"/>
      <c r="B1027" s="118"/>
      <c r="C1027" s="49">
        <f t="shared" si="75"/>
        <v>1940</v>
      </c>
      <c r="E1027" s="51">
        <f t="shared" si="78"/>
        <v>60</v>
      </c>
      <c r="F1027" s="39">
        <f t="shared" si="76"/>
        <v>53076</v>
      </c>
      <c r="G1027" s="39" t="str">
        <f t="shared" si="77"/>
        <v>2017121</v>
      </c>
      <c r="H1027" s="39">
        <v>0</v>
      </c>
      <c r="L1027" s="39" t="s">
        <v>9</v>
      </c>
      <c r="M1027" s="39">
        <v>2017</v>
      </c>
      <c r="N1027" s="39">
        <v>12</v>
      </c>
      <c r="O1027" s="39">
        <v>1</v>
      </c>
      <c r="P1027" s="39">
        <v>14</v>
      </c>
      <c r="Q1027" s="39">
        <v>44</v>
      </c>
      <c r="R1027" s="39">
        <v>36</v>
      </c>
      <c r="S1027" s="39">
        <v>720</v>
      </c>
      <c r="U1027" s="39" t="s">
        <v>1</v>
      </c>
      <c r="V1027" s="39" t="s">
        <v>2</v>
      </c>
      <c r="WK1027" s="119"/>
      <c r="WL1027" s="119"/>
      <c r="WM1027" s="119"/>
      <c r="WN1027" s="119"/>
      <c r="WO1027" s="119"/>
      <c r="WP1027" s="119"/>
      <c r="WQ1027" s="119"/>
      <c r="WR1027" s="119"/>
      <c r="WS1027" s="119"/>
      <c r="WT1027" s="119"/>
      <c r="WU1027" s="119"/>
      <c r="WV1027" s="119"/>
      <c r="WW1027" s="119"/>
      <c r="WX1027" s="119"/>
      <c r="WY1027" s="119"/>
      <c r="WZ1027" s="119"/>
      <c r="XA1027" s="119"/>
      <c r="XB1027" s="119"/>
      <c r="XC1027" s="119"/>
      <c r="XD1027" s="119"/>
      <c r="XE1027" s="119"/>
      <c r="XF1027" s="119"/>
      <c r="XG1027" s="119"/>
      <c r="XH1027" s="119"/>
      <c r="XI1027" s="119"/>
      <c r="XJ1027" s="119"/>
      <c r="XK1027" s="119"/>
      <c r="XL1027" s="119"/>
      <c r="XM1027" s="119"/>
      <c r="XN1027" s="119"/>
      <c r="XO1027" s="119"/>
      <c r="XP1027" s="119"/>
      <c r="XQ1027" s="119"/>
      <c r="XR1027" s="119"/>
      <c r="XS1027" s="119"/>
      <c r="XT1027" s="119"/>
      <c r="XU1027" s="119"/>
      <c r="XV1027" s="119"/>
      <c r="XW1027" s="119"/>
      <c r="XX1027" s="119"/>
      <c r="XY1027" s="119"/>
      <c r="XZ1027" s="119"/>
      <c r="YA1027" s="119"/>
      <c r="YB1027" s="119"/>
      <c r="YC1027" s="119"/>
      <c r="YD1027" s="119"/>
      <c r="YE1027" s="119"/>
      <c r="YF1027" s="119"/>
      <c r="YG1027" s="119"/>
      <c r="YH1027" s="119"/>
      <c r="YI1027" s="119"/>
      <c r="YJ1027" s="119"/>
      <c r="YK1027" s="119"/>
      <c r="YL1027" s="119"/>
      <c r="YM1027" s="119"/>
      <c r="YN1027" s="119"/>
      <c r="YO1027" s="119"/>
      <c r="YP1027" s="119"/>
      <c r="YQ1027" s="119"/>
      <c r="YR1027" s="119"/>
      <c r="YS1027" s="119"/>
      <c r="YT1027" s="119"/>
      <c r="YU1027" s="119"/>
      <c r="YV1027" s="119"/>
      <c r="YW1027" s="119"/>
      <c r="YX1027" s="119"/>
      <c r="YY1027" s="119"/>
      <c r="YZ1027" s="119"/>
      <c r="ZA1027" s="119"/>
      <c r="ZB1027" s="119"/>
      <c r="ZC1027" s="119"/>
      <c r="ZD1027" s="119"/>
      <c r="ZE1027" s="119"/>
      <c r="ZF1027" s="119"/>
      <c r="ZG1027" s="119"/>
      <c r="ZH1027" s="119"/>
      <c r="ZI1027" s="119"/>
      <c r="ZJ1027" s="119"/>
      <c r="ZK1027" s="119"/>
      <c r="ZL1027" s="119"/>
      <c r="ZM1027" s="119"/>
      <c r="ZN1027" s="119"/>
      <c r="ZO1027" s="119"/>
      <c r="ZP1027" s="119"/>
      <c r="ZQ1027" s="119"/>
      <c r="ZR1027" s="119"/>
      <c r="ZS1027" s="119"/>
      <c r="ZT1027" s="119"/>
      <c r="ZU1027" s="119"/>
      <c r="ZV1027" s="119"/>
      <c r="ZW1027" s="119"/>
      <c r="ZX1027" s="119"/>
      <c r="ZY1027" s="119"/>
      <c r="ZZ1027" s="119"/>
      <c r="AAA1027" s="119"/>
      <c r="AAB1027" s="119"/>
      <c r="AAC1027" s="119"/>
      <c r="AAD1027" s="119"/>
      <c r="AAE1027" s="119"/>
      <c r="AAF1027" s="119"/>
      <c r="AAG1027" s="119"/>
      <c r="AAH1027" s="119"/>
      <c r="AAI1027" s="119"/>
      <c r="AAJ1027" s="119"/>
      <c r="AAK1027" s="119"/>
      <c r="AAL1027" s="119"/>
      <c r="AAM1027" s="119"/>
      <c r="AAN1027" s="119"/>
      <c r="AAO1027" s="119"/>
      <c r="AAP1027" s="119"/>
      <c r="AAQ1027" s="119"/>
      <c r="AAR1027" s="119"/>
      <c r="AAS1027" s="119"/>
      <c r="AAT1027" s="119"/>
      <c r="AAU1027" s="119"/>
      <c r="AAV1027" s="119"/>
      <c r="AAW1027" s="119"/>
      <c r="AAX1027" s="119"/>
      <c r="AAY1027" s="119"/>
      <c r="AAZ1027" s="119"/>
      <c r="ABA1027" s="119"/>
      <c r="ABB1027" s="119"/>
      <c r="ABC1027" s="119"/>
      <c r="ABD1027" s="119"/>
      <c r="ABE1027" s="119"/>
      <c r="ABF1027" s="119"/>
      <c r="ABG1027" s="119"/>
      <c r="ABH1027" s="119"/>
      <c r="ABI1027" s="119"/>
      <c r="ABJ1027" s="119"/>
      <c r="ABK1027" s="119"/>
      <c r="ABL1027" s="119"/>
      <c r="ABM1027" s="119"/>
      <c r="ABN1027" s="119"/>
      <c r="ABO1027" s="119"/>
      <c r="ABP1027" s="119"/>
      <c r="ABQ1027" s="119"/>
      <c r="ABR1027" s="119"/>
      <c r="ABS1027" s="119"/>
      <c r="ABT1027" s="119"/>
      <c r="ABU1027" s="119"/>
      <c r="ABV1027" s="119"/>
      <c r="ABW1027" s="119"/>
      <c r="ABX1027" s="119"/>
      <c r="ABY1027" s="119"/>
      <c r="ABZ1027" s="119"/>
      <c r="ACA1027" s="119"/>
      <c r="ACB1027" s="119"/>
      <c r="ACC1027" s="119"/>
      <c r="ACD1027" s="119"/>
      <c r="ACE1027" s="119"/>
      <c r="ACF1027" s="119"/>
      <c r="ACG1027" s="119"/>
      <c r="ACH1027" s="119"/>
      <c r="ACI1027" s="119"/>
      <c r="ACJ1027" s="119"/>
      <c r="ACK1027" s="119"/>
      <c r="ACL1027" s="119"/>
      <c r="ACM1027" s="119"/>
      <c r="ACN1027" s="119"/>
      <c r="ACO1027" s="119"/>
      <c r="ACP1027" s="119"/>
      <c r="ACQ1027" s="119"/>
      <c r="ACR1027" s="119"/>
      <c r="ACS1027" s="119"/>
      <c r="ACT1027" s="119"/>
      <c r="ACU1027" s="119"/>
      <c r="ACV1027" s="119"/>
      <c r="ACW1027" s="119"/>
      <c r="ACX1027" s="119"/>
      <c r="ACY1027" s="119"/>
      <c r="ACZ1027" s="119"/>
      <c r="ADA1027" s="119"/>
      <c r="ADB1027" s="119"/>
      <c r="ADC1027" s="119"/>
      <c r="ADD1027" s="119"/>
      <c r="ADE1027" s="119"/>
      <c r="ADF1027" s="119"/>
      <c r="ADG1027" s="119"/>
      <c r="ADH1027" s="119"/>
      <c r="ADI1027" s="119"/>
      <c r="ADJ1027" s="119"/>
      <c r="ADK1027" s="119"/>
      <c r="ADL1027" s="119"/>
      <c r="ADM1027" s="119"/>
      <c r="ADN1027" s="119"/>
      <c r="ADO1027" s="119"/>
      <c r="ADP1027" s="119"/>
      <c r="ADQ1027" s="119"/>
      <c r="ADR1027" s="119"/>
      <c r="ADS1027" s="119"/>
      <c r="ADT1027" s="119"/>
      <c r="ADU1027" s="119"/>
      <c r="ADV1027" s="119"/>
      <c r="ADW1027" s="119"/>
      <c r="ADX1027" s="119"/>
      <c r="ADY1027" s="119"/>
      <c r="ADZ1027" s="119"/>
      <c r="AEA1027" s="119"/>
      <c r="AEB1027" s="119"/>
      <c r="AEC1027" s="119"/>
      <c r="AED1027" s="119"/>
      <c r="AEE1027" s="119"/>
      <c r="AEF1027" s="119"/>
      <c r="AEG1027" s="119"/>
      <c r="AEH1027" s="119"/>
      <c r="AEI1027" s="119"/>
      <c r="AEJ1027" s="119"/>
      <c r="AEK1027" s="119"/>
      <c r="AEL1027" s="119"/>
      <c r="AEM1027" s="119"/>
      <c r="AEN1027" s="119"/>
      <c r="AEO1027" s="119"/>
      <c r="AEP1027" s="119"/>
      <c r="AEQ1027" s="119"/>
      <c r="AER1027" s="119"/>
      <c r="AES1027" s="119"/>
      <c r="AET1027" s="119"/>
      <c r="AEU1027" s="119"/>
      <c r="AEV1027" s="119"/>
      <c r="AEW1027" s="119"/>
      <c r="AEX1027" s="119"/>
      <c r="AEY1027" s="119"/>
      <c r="AEZ1027" s="119"/>
      <c r="AFA1027" s="119"/>
      <c r="AFB1027" s="119"/>
      <c r="AFC1027" s="119"/>
      <c r="AFD1027" s="119"/>
      <c r="AFE1027" s="119"/>
      <c r="AFF1027" s="119"/>
      <c r="AFG1027" s="119"/>
      <c r="AFH1027" s="119"/>
      <c r="AFI1027" s="119"/>
      <c r="AFJ1027" s="119"/>
      <c r="AFK1027" s="119"/>
      <c r="AFL1027" s="119"/>
      <c r="AFM1027" s="119"/>
      <c r="AFN1027" s="119"/>
      <c r="AFO1027" s="119"/>
      <c r="AFP1027" s="119"/>
      <c r="AFQ1027" s="119"/>
      <c r="AFR1027" s="119"/>
      <c r="AFS1027" s="119"/>
      <c r="AFT1027" s="119"/>
      <c r="AFU1027" s="119"/>
      <c r="AFV1027" s="119"/>
      <c r="AFW1027" s="119"/>
      <c r="AFX1027" s="119"/>
      <c r="AFY1027" s="119"/>
      <c r="AFZ1027" s="119"/>
      <c r="AGA1027" s="119"/>
      <c r="AGB1027" s="119"/>
      <c r="AGC1027" s="119"/>
      <c r="AGD1027" s="119"/>
      <c r="AGE1027" s="119"/>
      <c r="AGF1027" s="119"/>
      <c r="AGG1027" s="119"/>
      <c r="AGH1027" s="119"/>
      <c r="AGI1027" s="119"/>
      <c r="AGJ1027" s="119"/>
      <c r="AGK1027" s="119"/>
      <c r="AGL1027" s="119"/>
      <c r="AGM1027" s="119"/>
      <c r="AGN1027" s="119"/>
      <c r="AGO1027" s="119"/>
      <c r="AGP1027" s="119"/>
      <c r="AGQ1027" s="119"/>
      <c r="AGR1027" s="119"/>
      <c r="AGS1027" s="119"/>
      <c r="AGT1027" s="119"/>
      <c r="AGU1027" s="119"/>
      <c r="AGV1027" s="119"/>
      <c r="AGW1027" s="119"/>
      <c r="AGX1027" s="119"/>
      <c r="AGY1027" s="119"/>
      <c r="AGZ1027" s="119"/>
      <c r="AHA1027" s="119"/>
      <c r="AHB1027" s="119"/>
      <c r="AHC1027" s="119"/>
      <c r="AHD1027" s="119"/>
      <c r="AHE1027" s="119"/>
      <c r="AHF1027" s="119"/>
      <c r="AHG1027" s="119"/>
      <c r="AHH1027" s="119"/>
      <c r="AHI1027" s="119"/>
      <c r="AHJ1027" s="119"/>
      <c r="AHK1027" s="119"/>
      <c r="AHL1027" s="119"/>
      <c r="AHM1027" s="119"/>
      <c r="AHN1027" s="119"/>
      <c r="AHO1027" s="119"/>
      <c r="AHP1027" s="119"/>
      <c r="AHQ1027" s="119"/>
      <c r="AHR1027" s="119"/>
      <c r="AHS1027" s="119"/>
      <c r="AHT1027" s="119"/>
      <c r="AHU1027" s="119"/>
      <c r="AHV1027" s="119"/>
      <c r="AHW1027" s="119"/>
      <c r="AHX1027" s="119"/>
      <c r="AHY1027" s="119"/>
      <c r="AHZ1027" s="119"/>
      <c r="AIA1027" s="119"/>
      <c r="AIB1027" s="119"/>
      <c r="AIC1027" s="119"/>
      <c r="AID1027" s="119"/>
      <c r="AIE1027" s="119"/>
      <c r="AIF1027" s="119"/>
      <c r="AIG1027" s="119"/>
      <c r="AIH1027" s="119"/>
      <c r="AII1027" s="119"/>
      <c r="AIJ1027" s="119"/>
      <c r="AIK1027" s="119"/>
      <c r="AIL1027" s="119"/>
      <c r="AIM1027" s="119"/>
      <c r="AIN1027" s="119"/>
      <c r="AIO1027" s="119"/>
      <c r="AIP1027" s="119"/>
      <c r="AIQ1027" s="119"/>
      <c r="AIR1027" s="119"/>
      <c r="AIS1027" s="119"/>
      <c r="AIT1027" s="119"/>
      <c r="AIU1027" s="119"/>
      <c r="AIV1027" s="119"/>
      <c r="AIW1027" s="119"/>
      <c r="AIX1027" s="119"/>
      <c r="AIY1027" s="119"/>
      <c r="AIZ1027" s="119"/>
      <c r="AJA1027" s="119"/>
      <c r="AJB1027" s="119"/>
      <c r="AJC1027" s="119"/>
      <c r="AJD1027" s="119"/>
      <c r="AJE1027" s="119"/>
      <c r="AJF1027" s="119"/>
      <c r="AJG1027" s="119"/>
      <c r="AJH1027" s="119"/>
      <c r="AJI1027" s="119"/>
      <c r="AJJ1027" s="119"/>
      <c r="AJK1027" s="119"/>
      <c r="AJL1027" s="119"/>
      <c r="AJM1027" s="119"/>
      <c r="AJN1027" s="119"/>
      <c r="AJO1027" s="119"/>
      <c r="AJP1027" s="119"/>
      <c r="AJQ1027" s="119"/>
      <c r="AJR1027" s="119"/>
      <c r="AJS1027" s="119"/>
      <c r="AJT1027" s="119"/>
      <c r="AJU1027" s="119"/>
      <c r="AJV1027" s="119"/>
      <c r="AJW1027" s="119"/>
      <c r="AJX1027" s="119"/>
      <c r="AJY1027" s="119"/>
      <c r="AJZ1027" s="119"/>
      <c r="AKA1027" s="119"/>
      <c r="AKB1027" s="119"/>
      <c r="AKC1027" s="119"/>
      <c r="AKD1027" s="119"/>
      <c r="AKE1027" s="119"/>
      <c r="AKF1027" s="119"/>
      <c r="AKG1027" s="119"/>
      <c r="AKH1027" s="119"/>
      <c r="AKI1027" s="119"/>
      <c r="AKJ1027" s="119"/>
      <c r="AKK1027" s="119"/>
      <c r="AKL1027" s="119"/>
      <c r="AKM1027" s="119"/>
      <c r="AKN1027" s="119"/>
      <c r="AKO1027" s="119"/>
      <c r="AKP1027" s="119"/>
      <c r="AKQ1027" s="119"/>
      <c r="AKR1027" s="119"/>
      <c r="AKS1027" s="119"/>
      <c r="AKT1027" s="119"/>
      <c r="AKU1027" s="119"/>
      <c r="AKV1027" s="119"/>
      <c r="AKW1027" s="119"/>
      <c r="AKX1027" s="119"/>
      <c r="AKY1027" s="119"/>
      <c r="AKZ1027" s="119"/>
      <c r="ALA1027" s="119"/>
      <c r="ALB1027" s="119"/>
      <c r="ALC1027" s="119"/>
      <c r="ALD1027" s="119"/>
      <c r="ALE1027" s="119"/>
      <c r="ALF1027" s="119"/>
      <c r="ALG1027" s="119"/>
      <c r="ALH1027" s="119"/>
      <c r="ALI1027" s="119"/>
      <c r="ALJ1027" s="119"/>
      <c r="ALK1027" s="119"/>
      <c r="ALL1027" s="119"/>
      <c r="ALM1027" s="119"/>
      <c r="ALN1027" s="119"/>
      <c r="ALO1027" s="119"/>
      <c r="ALP1027" s="119"/>
      <c r="ALQ1027" s="119"/>
      <c r="ALR1027" s="119"/>
      <c r="ALS1027" s="119"/>
      <c r="ALT1027" s="119"/>
      <c r="ALU1027" s="119"/>
      <c r="ALV1027" s="119"/>
      <c r="ALW1027" s="119"/>
      <c r="ALX1027" s="119"/>
      <c r="ALY1027" s="119"/>
      <c r="ALZ1027" s="119"/>
      <c r="AMA1027" s="119"/>
      <c r="AMB1027" s="119"/>
      <c r="AMC1027" s="119"/>
      <c r="AMD1027" s="119"/>
      <c r="AME1027" s="119"/>
      <c r="AMF1027" s="119"/>
      <c r="AMG1027" s="119"/>
      <c r="AMH1027" s="119"/>
      <c r="AMI1027" s="119"/>
      <c r="AMJ1027" s="119"/>
    </row>
    <row r="1028" spans="1:1024">
      <c r="A1028" s="118"/>
      <c r="B1028" s="118"/>
      <c r="C1028" s="49">
        <f t="shared" si="75"/>
        <v>1940</v>
      </c>
      <c r="E1028" s="51">
        <f t="shared" si="78"/>
        <v>70</v>
      </c>
      <c r="F1028" s="39">
        <f t="shared" si="76"/>
        <v>53076</v>
      </c>
      <c r="G1028" s="39" t="str">
        <f t="shared" si="77"/>
        <v>2017121</v>
      </c>
      <c r="H1028" s="39">
        <v>41</v>
      </c>
      <c r="L1028" s="39" t="s">
        <v>0</v>
      </c>
      <c r="M1028" s="39">
        <v>2017</v>
      </c>
      <c r="N1028" s="39">
        <v>12</v>
      </c>
      <c r="O1028" s="39">
        <v>1</v>
      </c>
      <c r="P1028" s="39">
        <v>14</v>
      </c>
      <c r="Q1028" s="39">
        <v>44</v>
      </c>
      <c r="R1028" s="39">
        <v>36</v>
      </c>
      <c r="S1028" s="39">
        <v>726</v>
      </c>
      <c r="T1028" s="39">
        <v>1</v>
      </c>
      <c r="U1028" s="39" t="s">
        <v>1</v>
      </c>
      <c r="V1028" s="39" t="s">
        <v>2</v>
      </c>
      <c r="WK1028" s="119"/>
      <c r="WL1028" s="119"/>
      <c r="WM1028" s="119"/>
      <c r="WN1028" s="119"/>
      <c r="WO1028" s="119"/>
      <c r="WP1028" s="119"/>
      <c r="WQ1028" s="119"/>
      <c r="WR1028" s="119"/>
      <c r="WS1028" s="119"/>
      <c r="WT1028" s="119"/>
      <c r="WU1028" s="119"/>
      <c r="WV1028" s="119"/>
      <c r="WW1028" s="119"/>
      <c r="WX1028" s="119"/>
      <c r="WY1028" s="119"/>
      <c r="WZ1028" s="119"/>
      <c r="XA1028" s="119"/>
      <c r="XB1028" s="119"/>
      <c r="XC1028" s="119"/>
      <c r="XD1028" s="119"/>
      <c r="XE1028" s="119"/>
      <c r="XF1028" s="119"/>
      <c r="XG1028" s="119"/>
      <c r="XH1028" s="119"/>
      <c r="XI1028" s="119"/>
      <c r="XJ1028" s="119"/>
      <c r="XK1028" s="119"/>
      <c r="XL1028" s="119"/>
      <c r="XM1028" s="119"/>
      <c r="XN1028" s="119"/>
      <c r="XO1028" s="119"/>
      <c r="XP1028" s="119"/>
      <c r="XQ1028" s="119"/>
      <c r="XR1028" s="119"/>
      <c r="XS1028" s="119"/>
      <c r="XT1028" s="119"/>
      <c r="XU1028" s="119"/>
      <c r="XV1028" s="119"/>
      <c r="XW1028" s="119"/>
      <c r="XX1028" s="119"/>
      <c r="XY1028" s="119"/>
      <c r="XZ1028" s="119"/>
      <c r="YA1028" s="119"/>
      <c r="YB1028" s="119"/>
      <c r="YC1028" s="119"/>
      <c r="YD1028" s="119"/>
      <c r="YE1028" s="119"/>
      <c r="YF1028" s="119"/>
      <c r="YG1028" s="119"/>
      <c r="YH1028" s="119"/>
      <c r="YI1028" s="119"/>
      <c r="YJ1028" s="119"/>
      <c r="YK1028" s="119"/>
      <c r="YL1028" s="119"/>
      <c r="YM1028" s="119"/>
      <c r="YN1028" s="119"/>
      <c r="YO1028" s="119"/>
      <c r="YP1028" s="119"/>
      <c r="YQ1028" s="119"/>
      <c r="YR1028" s="119"/>
      <c r="YS1028" s="119"/>
      <c r="YT1028" s="119"/>
      <c r="YU1028" s="119"/>
      <c r="YV1028" s="119"/>
      <c r="YW1028" s="119"/>
      <c r="YX1028" s="119"/>
      <c r="YY1028" s="119"/>
      <c r="YZ1028" s="119"/>
      <c r="ZA1028" s="119"/>
      <c r="ZB1028" s="119"/>
      <c r="ZC1028" s="119"/>
      <c r="ZD1028" s="119"/>
      <c r="ZE1028" s="119"/>
      <c r="ZF1028" s="119"/>
      <c r="ZG1028" s="119"/>
      <c r="ZH1028" s="119"/>
      <c r="ZI1028" s="119"/>
      <c r="ZJ1028" s="119"/>
      <c r="ZK1028" s="119"/>
      <c r="ZL1028" s="119"/>
      <c r="ZM1028" s="119"/>
      <c r="ZN1028" s="119"/>
      <c r="ZO1028" s="119"/>
      <c r="ZP1028" s="119"/>
      <c r="ZQ1028" s="119"/>
      <c r="ZR1028" s="119"/>
      <c r="ZS1028" s="119"/>
      <c r="ZT1028" s="119"/>
      <c r="ZU1028" s="119"/>
      <c r="ZV1028" s="119"/>
      <c r="ZW1028" s="119"/>
      <c r="ZX1028" s="119"/>
      <c r="ZY1028" s="119"/>
      <c r="ZZ1028" s="119"/>
      <c r="AAA1028" s="119"/>
      <c r="AAB1028" s="119"/>
      <c r="AAC1028" s="119"/>
      <c r="AAD1028" s="119"/>
      <c r="AAE1028" s="119"/>
      <c r="AAF1028" s="119"/>
      <c r="AAG1028" s="119"/>
      <c r="AAH1028" s="119"/>
      <c r="AAI1028" s="119"/>
      <c r="AAJ1028" s="119"/>
      <c r="AAK1028" s="119"/>
      <c r="AAL1028" s="119"/>
      <c r="AAM1028" s="119"/>
      <c r="AAN1028" s="119"/>
      <c r="AAO1028" s="119"/>
      <c r="AAP1028" s="119"/>
      <c r="AAQ1028" s="119"/>
      <c r="AAR1028" s="119"/>
      <c r="AAS1028" s="119"/>
      <c r="AAT1028" s="119"/>
      <c r="AAU1028" s="119"/>
      <c r="AAV1028" s="119"/>
      <c r="AAW1028" s="119"/>
      <c r="AAX1028" s="119"/>
      <c r="AAY1028" s="119"/>
      <c r="AAZ1028" s="119"/>
      <c r="ABA1028" s="119"/>
      <c r="ABB1028" s="119"/>
      <c r="ABC1028" s="119"/>
      <c r="ABD1028" s="119"/>
      <c r="ABE1028" s="119"/>
      <c r="ABF1028" s="119"/>
      <c r="ABG1028" s="119"/>
      <c r="ABH1028" s="119"/>
      <c r="ABI1028" s="119"/>
      <c r="ABJ1028" s="119"/>
      <c r="ABK1028" s="119"/>
      <c r="ABL1028" s="119"/>
      <c r="ABM1028" s="119"/>
      <c r="ABN1028" s="119"/>
      <c r="ABO1028" s="119"/>
      <c r="ABP1028" s="119"/>
      <c r="ABQ1028" s="119"/>
      <c r="ABR1028" s="119"/>
      <c r="ABS1028" s="119"/>
      <c r="ABT1028" s="119"/>
      <c r="ABU1028" s="119"/>
      <c r="ABV1028" s="119"/>
      <c r="ABW1028" s="119"/>
      <c r="ABX1028" s="119"/>
      <c r="ABY1028" s="119"/>
      <c r="ABZ1028" s="119"/>
      <c r="ACA1028" s="119"/>
      <c r="ACB1028" s="119"/>
      <c r="ACC1028" s="119"/>
      <c r="ACD1028" s="119"/>
      <c r="ACE1028" s="119"/>
      <c r="ACF1028" s="119"/>
      <c r="ACG1028" s="119"/>
      <c r="ACH1028" s="119"/>
      <c r="ACI1028" s="119"/>
      <c r="ACJ1028" s="119"/>
      <c r="ACK1028" s="119"/>
      <c r="ACL1028" s="119"/>
      <c r="ACM1028" s="119"/>
      <c r="ACN1028" s="119"/>
      <c r="ACO1028" s="119"/>
      <c r="ACP1028" s="119"/>
      <c r="ACQ1028" s="119"/>
      <c r="ACR1028" s="119"/>
      <c r="ACS1028" s="119"/>
      <c r="ACT1028" s="119"/>
      <c r="ACU1028" s="119"/>
      <c r="ACV1028" s="119"/>
      <c r="ACW1028" s="119"/>
      <c r="ACX1028" s="119"/>
      <c r="ACY1028" s="119"/>
      <c r="ACZ1028" s="119"/>
      <c r="ADA1028" s="119"/>
      <c r="ADB1028" s="119"/>
      <c r="ADC1028" s="119"/>
      <c r="ADD1028" s="119"/>
      <c r="ADE1028" s="119"/>
      <c r="ADF1028" s="119"/>
      <c r="ADG1028" s="119"/>
      <c r="ADH1028" s="119"/>
      <c r="ADI1028" s="119"/>
      <c r="ADJ1028" s="119"/>
      <c r="ADK1028" s="119"/>
      <c r="ADL1028" s="119"/>
      <c r="ADM1028" s="119"/>
      <c r="ADN1028" s="119"/>
      <c r="ADO1028" s="119"/>
      <c r="ADP1028" s="119"/>
      <c r="ADQ1028" s="119"/>
      <c r="ADR1028" s="119"/>
      <c r="ADS1028" s="119"/>
      <c r="ADT1028" s="119"/>
      <c r="ADU1028" s="119"/>
      <c r="ADV1028" s="119"/>
      <c r="ADW1028" s="119"/>
      <c r="ADX1028" s="119"/>
      <c r="ADY1028" s="119"/>
      <c r="ADZ1028" s="119"/>
      <c r="AEA1028" s="119"/>
      <c r="AEB1028" s="119"/>
      <c r="AEC1028" s="119"/>
      <c r="AED1028" s="119"/>
      <c r="AEE1028" s="119"/>
      <c r="AEF1028" s="119"/>
      <c r="AEG1028" s="119"/>
      <c r="AEH1028" s="119"/>
      <c r="AEI1028" s="119"/>
      <c r="AEJ1028" s="119"/>
      <c r="AEK1028" s="119"/>
      <c r="AEL1028" s="119"/>
      <c r="AEM1028" s="119"/>
      <c r="AEN1028" s="119"/>
      <c r="AEO1028" s="119"/>
      <c r="AEP1028" s="119"/>
      <c r="AEQ1028" s="119"/>
      <c r="AER1028" s="119"/>
      <c r="AES1028" s="119"/>
      <c r="AET1028" s="119"/>
      <c r="AEU1028" s="119"/>
      <c r="AEV1028" s="119"/>
      <c r="AEW1028" s="119"/>
      <c r="AEX1028" s="119"/>
      <c r="AEY1028" s="119"/>
      <c r="AEZ1028" s="119"/>
      <c r="AFA1028" s="119"/>
      <c r="AFB1028" s="119"/>
      <c r="AFC1028" s="119"/>
      <c r="AFD1028" s="119"/>
      <c r="AFE1028" s="119"/>
      <c r="AFF1028" s="119"/>
      <c r="AFG1028" s="119"/>
      <c r="AFH1028" s="119"/>
      <c r="AFI1028" s="119"/>
      <c r="AFJ1028" s="119"/>
      <c r="AFK1028" s="119"/>
      <c r="AFL1028" s="119"/>
      <c r="AFM1028" s="119"/>
      <c r="AFN1028" s="119"/>
      <c r="AFO1028" s="119"/>
      <c r="AFP1028" s="119"/>
      <c r="AFQ1028" s="119"/>
      <c r="AFR1028" s="119"/>
      <c r="AFS1028" s="119"/>
      <c r="AFT1028" s="119"/>
      <c r="AFU1028" s="119"/>
      <c r="AFV1028" s="119"/>
      <c r="AFW1028" s="119"/>
      <c r="AFX1028" s="119"/>
      <c r="AFY1028" s="119"/>
      <c r="AFZ1028" s="119"/>
      <c r="AGA1028" s="119"/>
      <c r="AGB1028" s="119"/>
      <c r="AGC1028" s="119"/>
      <c r="AGD1028" s="119"/>
      <c r="AGE1028" s="119"/>
      <c r="AGF1028" s="119"/>
      <c r="AGG1028" s="119"/>
      <c r="AGH1028" s="119"/>
      <c r="AGI1028" s="119"/>
      <c r="AGJ1028" s="119"/>
      <c r="AGK1028" s="119"/>
      <c r="AGL1028" s="119"/>
      <c r="AGM1028" s="119"/>
      <c r="AGN1028" s="119"/>
      <c r="AGO1028" s="119"/>
      <c r="AGP1028" s="119"/>
      <c r="AGQ1028" s="119"/>
      <c r="AGR1028" s="119"/>
      <c r="AGS1028" s="119"/>
      <c r="AGT1028" s="119"/>
      <c r="AGU1028" s="119"/>
      <c r="AGV1028" s="119"/>
      <c r="AGW1028" s="119"/>
      <c r="AGX1028" s="119"/>
      <c r="AGY1028" s="119"/>
      <c r="AGZ1028" s="119"/>
      <c r="AHA1028" s="119"/>
      <c r="AHB1028" s="119"/>
      <c r="AHC1028" s="119"/>
      <c r="AHD1028" s="119"/>
      <c r="AHE1028" s="119"/>
      <c r="AHF1028" s="119"/>
      <c r="AHG1028" s="119"/>
      <c r="AHH1028" s="119"/>
      <c r="AHI1028" s="119"/>
      <c r="AHJ1028" s="119"/>
      <c r="AHK1028" s="119"/>
      <c r="AHL1028" s="119"/>
      <c r="AHM1028" s="119"/>
      <c r="AHN1028" s="119"/>
      <c r="AHO1028" s="119"/>
      <c r="AHP1028" s="119"/>
      <c r="AHQ1028" s="119"/>
      <c r="AHR1028" s="119"/>
      <c r="AHS1028" s="119"/>
      <c r="AHT1028" s="119"/>
      <c r="AHU1028" s="119"/>
      <c r="AHV1028" s="119"/>
      <c r="AHW1028" s="119"/>
      <c r="AHX1028" s="119"/>
      <c r="AHY1028" s="119"/>
      <c r="AHZ1028" s="119"/>
      <c r="AIA1028" s="119"/>
      <c r="AIB1028" s="119"/>
      <c r="AIC1028" s="119"/>
      <c r="AID1028" s="119"/>
      <c r="AIE1028" s="119"/>
      <c r="AIF1028" s="119"/>
      <c r="AIG1028" s="119"/>
      <c r="AIH1028" s="119"/>
      <c r="AII1028" s="119"/>
      <c r="AIJ1028" s="119"/>
      <c r="AIK1028" s="119"/>
      <c r="AIL1028" s="119"/>
      <c r="AIM1028" s="119"/>
      <c r="AIN1028" s="119"/>
      <c r="AIO1028" s="119"/>
      <c r="AIP1028" s="119"/>
      <c r="AIQ1028" s="119"/>
      <c r="AIR1028" s="119"/>
      <c r="AIS1028" s="119"/>
      <c r="AIT1028" s="119"/>
      <c r="AIU1028" s="119"/>
      <c r="AIV1028" s="119"/>
      <c r="AIW1028" s="119"/>
      <c r="AIX1028" s="119"/>
      <c r="AIY1028" s="119"/>
      <c r="AIZ1028" s="119"/>
      <c r="AJA1028" s="119"/>
      <c r="AJB1028" s="119"/>
      <c r="AJC1028" s="119"/>
      <c r="AJD1028" s="119"/>
      <c r="AJE1028" s="119"/>
      <c r="AJF1028" s="119"/>
      <c r="AJG1028" s="119"/>
      <c r="AJH1028" s="119"/>
      <c r="AJI1028" s="119"/>
      <c r="AJJ1028" s="119"/>
      <c r="AJK1028" s="119"/>
      <c r="AJL1028" s="119"/>
      <c r="AJM1028" s="119"/>
      <c r="AJN1028" s="119"/>
      <c r="AJO1028" s="119"/>
      <c r="AJP1028" s="119"/>
      <c r="AJQ1028" s="119"/>
      <c r="AJR1028" s="119"/>
      <c r="AJS1028" s="119"/>
      <c r="AJT1028" s="119"/>
      <c r="AJU1028" s="119"/>
      <c r="AJV1028" s="119"/>
      <c r="AJW1028" s="119"/>
      <c r="AJX1028" s="119"/>
      <c r="AJY1028" s="119"/>
      <c r="AJZ1028" s="119"/>
      <c r="AKA1028" s="119"/>
      <c r="AKB1028" s="119"/>
      <c r="AKC1028" s="119"/>
      <c r="AKD1028" s="119"/>
      <c r="AKE1028" s="119"/>
      <c r="AKF1028" s="119"/>
      <c r="AKG1028" s="119"/>
      <c r="AKH1028" s="119"/>
      <c r="AKI1028" s="119"/>
      <c r="AKJ1028" s="119"/>
      <c r="AKK1028" s="119"/>
      <c r="AKL1028" s="119"/>
      <c r="AKM1028" s="119"/>
      <c r="AKN1028" s="119"/>
      <c r="AKO1028" s="119"/>
      <c r="AKP1028" s="119"/>
      <c r="AKQ1028" s="119"/>
      <c r="AKR1028" s="119"/>
      <c r="AKS1028" s="119"/>
      <c r="AKT1028" s="119"/>
      <c r="AKU1028" s="119"/>
      <c r="AKV1028" s="119"/>
      <c r="AKW1028" s="119"/>
      <c r="AKX1028" s="119"/>
      <c r="AKY1028" s="119"/>
      <c r="AKZ1028" s="119"/>
      <c r="ALA1028" s="119"/>
      <c r="ALB1028" s="119"/>
      <c r="ALC1028" s="119"/>
      <c r="ALD1028" s="119"/>
      <c r="ALE1028" s="119"/>
      <c r="ALF1028" s="119"/>
      <c r="ALG1028" s="119"/>
      <c r="ALH1028" s="119"/>
      <c r="ALI1028" s="119"/>
      <c r="ALJ1028" s="119"/>
      <c r="ALK1028" s="119"/>
      <c r="ALL1028" s="119"/>
      <c r="ALM1028" s="119"/>
      <c r="ALN1028" s="119"/>
      <c r="ALO1028" s="119"/>
      <c r="ALP1028" s="119"/>
      <c r="ALQ1028" s="119"/>
      <c r="ALR1028" s="119"/>
      <c r="ALS1028" s="119"/>
      <c r="ALT1028" s="119"/>
      <c r="ALU1028" s="119"/>
      <c r="ALV1028" s="119"/>
      <c r="ALW1028" s="119"/>
      <c r="ALX1028" s="119"/>
      <c r="ALY1028" s="119"/>
      <c r="ALZ1028" s="119"/>
      <c r="AMA1028" s="119"/>
      <c r="AMB1028" s="119"/>
      <c r="AMC1028" s="119"/>
      <c r="AMD1028" s="119"/>
      <c r="AME1028" s="119"/>
      <c r="AMF1028" s="119"/>
      <c r="AMG1028" s="119"/>
      <c r="AMH1028" s="119"/>
      <c r="AMI1028" s="119"/>
      <c r="AMJ1028" s="119"/>
    </row>
    <row r="1029" spans="1:1024">
      <c r="A1029" s="120"/>
      <c r="B1029" s="120"/>
      <c r="C1029" s="49">
        <f t="shared" si="75"/>
        <v>1940</v>
      </c>
      <c r="E1029" s="51">
        <f t="shared" si="78"/>
        <v>80</v>
      </c>
      <c r="F1029" s="39">
        <f t="shared" si="76"/>
        <v>53076</v>
      </c>
      <c r="G1029" s="39" t="str">
        <f t="shared" si="77"/>
        <v>2017121</v>
      </c>
      <c r="H1029" s="39">
        <v>9</v>
      </c>
      <c r="L1029" s="39" t="s">
        <v>0</v>
      </c>
      <c r="M1029" s="39">
        <v>2017</v>
      </c>
      <c r="N1029" s="39">
        <v>12</v>
      </c>
      <c r="O1029" s="39">
        <v>1</v>
      </c>
      <c r="P1029" s="39">
        <v>14</v>
      </c>
      <c r="Q1029" s="39">
        <v>44</v>
      </c>
      <c r="R1029" s="39">
        <v>36</v>
      </c>
      <c r="S1029" s="39">
        <v>774</v>
      </c>
      <c r="T1029" s="39">
        <v>1</v>
      </c>
      <c r="U1029" s="39" t="s">
        <v>1</v>
      </c>
      <c r="V1029" s="39" t="s">
        <v>2</v>
      </c>
      <c r="WK1029" s="121"/>
      <c r="WL1029" s="121"/>
      <c r="WM1029" s="121"/>
      <c r="WN1029" s="121"/>
      <c r="WO1029" s="121"/>
      <c r="WP1029" s="121"/>
      <c r="WQ1029" s="121"/>
      <c r="WR1029" s="121"/>
      <c r="WS1029" s="121"/>
      <c r="WT1029" s="121"/>
      <c r="WU1029" s="121"/>
      <c r="WV1029" s="121"/>
      <c r="WW1029" s="121"/>
      <c r="WX1029" s="121"/>
      <c r="WY1029" s="121"/>
      <c r="WZ1029" s="121"/>
      <c r="XA1029" s="121"/>
      <c r="XB1029" s="121"/>
      <c r="XC1029" s="121"/>
      <c r="XD1029" s="121"/>
      <c r="XE1029" s="121"/>
      <c r="XF1029" s="121"/>
      <c r="XG1029" s="121"/>
      <c r="XH1029" s="121"/>
      <c r="XI1029" s="121"/>
      <c r="XJ1029" s="121"/>
      <c r="XK1029" s="121"/>
      <c r="XL1029" s="121"/>
      <c r="XM1029" s="121"/>
      <c r="XN1029" s="121"/>
      <c r="XO1029" s="121"/>
      <c r="XP1029" s="121"/>
      <c r="XQ1029" s="121"/>
      <c r="XR1029" s="121"/>
      <c r="XS1029" s="121"/>
      <c r="XT1029" s="121"/>
      <c r="XU1029" s="121"/>
      <c r="XV1029" s="121"/>
      <c r="XW1029" s="121"/>
      <c r="XX1029" s="121"/>
      <c r="XY1029" s="121"/>
      <c r="XZ1029" s="121"/>
      <c r="YA1029" s="121"/>
      <c r="YB1029" s="121"/>
      <c r="YC1029" s="121"/>
      <c r="YD1029" s="121"/>
      <c r="YE1029" s="121"/>
      <c r="YF1029" s="121"/>
      <c r="YG1029" s="121"/>
      <c r="YH1029" s="121"/>
      <c r="YI1029" s="121"/>
      <c r="YJ1029" s="121"/>
      <c r="YK1029" s="121"/>
      <c r="YL1029" s="121"/>
      <c r="YM1029" s="121"/>
      <c r="YN1029" s="121"/>
      <c r="YO1029" s="121"/>
      <c r="YP1029" s="121"/>
      <c r="YQ1029" s="121"/>
      <c r="YR1029" s="121"/>
      <c r="YS1029" s="121"/>
      <c r="YT1029" s="121"/>
      <c r="YU1029" s="121"/>
      <c r="YV1029" s="121"/>
      <c r="YW1029" s="121"/>
      <c r="YX1029" s="121"/>
      <c r="YY1029" s="121"/>
      <c r="YZ1029" s="121"/>
      <c r="ZA1029" s="121"/>
      <c r="ZB1029" s="121"/>
      <c r="ZC1029" s="121"/>
      <c r="ZD1029" s="121"/>
      <c r="ZE1029" s="121"/>
      <c r="ZF1029" s="121"/>
      <c r="ZG1029" s="121"/>
      <c r="ZH1029" s="121"/>
      <c r="ZI1029" s="121"/>
      <c r="ZJ1029" s="121"/>
      <c r="ZK1029" s="121"/>
      <c r="ZL1029" s="121"/>
      <c r="ZM1029" s="121"/>
      <c r="ZN1029" s="121"/>
      <c r="ZO1029" s="121"/>
      <c r="ZP1029" s="121"/>
      <c r="ZQ1029" s="121"/>
      <c r="ZR1029" s="121"/>
      <c r="ZS1029" s="121"/>
      <c r="ZT1029" s="121"/>
      <c r="ZU1029" s="121"/>
      <c r="ZV1029" s="121"/>
      <c r="ZW1029" s="121"/>
      <c r="ZX1029" s="121"/>
      <c r="ZY1029" s="121"/>
      <c r="ZZ1029" s="121"/>
      <c r="AAA1029" s="121"/>
      <c r="AAB1029" s="121"/>
      <c r="AAC1029" s="121"/>
      <c r="AAD1029" s="121"/>
      <c r="AAE1029" s="121"/>
      <c r="AAF1029" s="121"/>
      <c r="AAG1029" s="121"/>
      <c r="AAH1029" s="121"/>
      <c r="AAI1029" s="121"/>
      <c r="AAJ1029" s="121"/>
      <c r="AAK1029" s="121"/>
      <c r="AAL1029" s="121"/>
      <c r="AAM1029" s="121"/>
      <c r="AAN1029" s="121"/>
      <c r="AAO1029" s="121"/>
      <c r="AAP1029" s="121"/>
      <c r="AAQ1029" s="121"/>
      <c r="AAR1029" s="121"/>
      <c r="AAS1029" s="121"/>
      <c r="AAT1029" s="121"/>
      <c r="AAU1029" s="121"/>
      <c r="AAV1029" s="121"/>
      <c r="AAW1029" s="121"/>
      <c r="AAX1029" s="121"/>
      <c r="AAY1029" s="121"/>
      <c r="AAZ1029" s="121"/>
      <c r="ABA1029" s="121"/>
      <c r="ABB1029" s="121"/>
      <c r="ABC1029" s="121"/>
      <c r="ABD1029" s="121"/>
      <c r="ABE1029" s="121"/>
      <c r="ABF1029" s="121"/>
      <c r="ABG1029" s="121"/>
      <c r="ABH1029" s="121"/>
      <c r="ABI1029" s="121"/>
      <c r="ABJ1029" s="121"/>
      <c r="ABK1029" s="121"/>
      <c r="ABL1029" s="121"/>
      <c r="ABM1029" s="121"/>
      <c r="ABN1029" s="121"/>
      <c r="ABO1029" s="121"/>
      <c r="ABP1029" s="121"/>
      <c r="ABQ1029" s="121"/>
      <c r="ABR1029" s="121"/>
      <c r="ABS1029" s="121"/>
      <c r="ABT1029" s="121"/>
      <c r="ABU1029" s="121"/>
      <c r="ABV1029" s="121"/>
      <c r="ABW1029" s="121"/>
      <c r="ABX1029" s="121"/>
      <c r="ABY1029" s="121"/>
      <c r="ABZ1029" s="121"/>
      <c r="ACA1029" s="121"/>
      <c r="ACB1029" s="121"/>
      <c r="ACC1029" s="121"/>
      <c r="ACD1029" s="121"/>
      <c r="ACE1029" s="121"/>
      <c r="ACF1029" s="121"/>
      <c r="ACG1029" s="121"/>
      <c r="ACH1029" s="121"/>
      <c r="ACI1029" s="121"/>
      <c r="ACJ1029" s="121"/>
      <c r="ACK1029" s="121"/>
      <c r="ACL1029" s="121"/>
      <c r="ACM1029" s="121"/>
      <c r="ACN1029" s="121"/>
      <c r="ACO1029" s="121"/>
      <c r="ACP1029" s="121"/>
      <c r="ACQ1029" s="121"/>
      <c r="ACR1029" s="121"/>
      <c r="ACS1029" s="121"/>
      <c r="ACT1029" s="121"/>
      <c r="ACU1029" s="121"/>
      <c r="ACV1029" s="121"/>
      <c r="ACW1029" s="121"/>
      <c r="ACX1029" s="121"/>
      <c r="ACY1029" s="121"/>
      <c r="ACZ1029" s="121"/>
      <c r="ADA1029" s="121"/>
      <c r="ADB1029" s="121"/>
      <c r="ADC1029" s="121"/>
      <c r="ADD1029" s="121"/>
      <c r="ADE1029" s="121"/>
      <c r="ADF1029" s="121"/>
      <c r="ADG1029" s="121"/>
      <c r="ADH1029" s="121"/>
      <c r="ADI1029" s="121"/>
      <c r="ADJ1029" s="121"/>
      <c r="ADK1029" s="121"/>
      <c r="ADL1029" s="121"/>
      <c r="ADM1029" s="121"/>
      <c r="ADN1029" s="121"/>
      <c r="ADO1029" s="121"/>
      <c r="ADP1029" s="121"/>
      <c r="ADQ1029" s="121"/>
      <c r="ADR1029" s="121"/>
      <c r="ADS1029" s="121"/>
      <c r="ADT1029" s="121"/>
      <c r="ADU1029" s="121"/>
      <c r="ADV1029" s="121"/>
      <c r="ADW1029" s="121"/>
      <c r="ADX1029" s="121"/>
      <c r="ADY1029" s="121"/>
      <c r="ADZ1029" s="121"/>
      <c r="AEA1029" s="121"/>
      <c r="AEB1029" s="121"/>
      <c r="AEC1029" s="121"/>
      <c r="AED1029" s="121"/>
      <c r="AEE1029" s="121"/>
      <c r="AEF1029" s="121"/>
      <c r="AEG1029" s="121"/>
      <c r="AEH1029" s="121"/>
      <c r="AEI1029" s="121"/>
      <c r="AEJ1029" s="121"/>
      <c r="AEK1029" s="121"/>
      <c r="AEL1029" s="121"/>
      <c r="AEM1029" s="121"/>
      <c r="AEN1029" s="121"/>
      <c r="AEO1029" s="121"/>
      <c r="AEP1029" s="121"/>
      <c r="AEQ1029" s="121"/>
      <c r="AER1029" s="121"/>
      <c r="AES1029" s="121"/>
      <c r="AET1029" s="121"/>
      <c r="AEU1029" s="121"/>
      <c r="AEV1029" s="121"/>
      <c r="AEW1029" s="121"/>
      <c r="AEX1029" s="121"/>
      <c r="AEY1029" s="121"/>
      <c r="AEZ1029" s="121"/>
      <c r="AFA1029" s="121"/>
      <c r="AFB1029" s="121"/>
      <c r="AFC1029" s="121"/>
      <c r="AFD1029" s="121"/>
      <c r="AFE1029" s="121"/>
      <c r="AFF1029" s="121"/>
      <c r="AFG1029" s="121"/>
      <c r="AFH1029" s="121"/>
      <c r="AFI1029" s="121"/>
      <c r="AFJ1029" s="121"/>
      <c r="AFK1029" s="121"/>
      <c r="AFL1029" s="121"/>
      <c r="AFM1029" s="121"/>
      <c r="AFN1029" s="121"/>
      <c r="AFO1029" s="121"/>
      <c r="AFP1029" s="121"/>
      <c r="AFQ1029" s="121"/>
      <c r="AFR1029" s="121"/>
      <c r="AFS1029" s="121"/>
      <c r="AFT1029" s="121"/>
      <c r="AFU1029" s="121"/>
      <c r="AFV1029" s="121"/>
      <c r="AFW1029" s="121"/>
      <c r="AFX1029" s="121"/>
      <c r="AFY1029" s="121"/>
      <c r="AFZ1029" s="121"/>
      <c r="AGA1029" s="121"/>
      <c r="AGB1029" s="121"/>
      <c r="AGC1029" s="121"/>
      <c r="AGD1029" s="121"/>
      <c r="AGE1029" s="121"/>
      <c r="AGF1029" s="121"/>
      <c r="AGG1029" s="121"/>
      <c r="AGH1029" s="121"/>
      <c r="AGI1029" s="121"/>
      <c r="AGJ1029" s="121"/>
      <c r="AGK1029" s="121"/>
      <c r="AGL1029" s="121"/>
      <c r="AGM1029" s="121"/>
      <c r="AGN1029" s="121"/>
      <c r="AGO1029" s="121"/>
      <c r="AGP1029" s="121"/>
      <c r="AGQ1029" s="121"/>
      <c r="AGR1029" s="121"/>
      <c r="AGS1029" s="121"/>
      <c r="AGT1029" s="121"/>
      <c r="AGU1029" s="121"/>
      <c r="AGV1029" s="121"/>
      <c r="AGW1029" s="121"/>
      <c r="AGX1029" s="121"/>
      <c r="AGY1029" s="121"/>
      <c r="AGZ1029" s="121"/>
      <c r="AHA1029" s="121"/>
      <c r="AHB1029" s="121"/>
      <c r="AHC1029" s="121"/>
      <c r="AHD1029" s="121"/>
      <c r="AHE1029" s="121"/>
      <c r="AHF1029" s="121"/>
      <c r="AHG1029" s="121"/>
      <c r="AHH1029" s="121"/>
      <c r="AHI1029" s="121"/>
      <c r="AHJ1029" s="121"/>
      <c r="AHK1029" s="121"/>
      <c r="AHL1029" s="121"/>
      <c r="AHM1029" s="121"/>
      <c r="AHN1029" s="121"/>
      <c r="AHO1029" s="121"/>
      <c r="AHP1029" s="121"/>
      <c r="AHQ1029" s="121"/>
      <c r="AHR1029" s="121"/>
      <c r="AHS1029" s="121"/>
      <c r="AHT1029" s="121"/>
      <c r="AHU1029" s="121"/>
      <c r="AHV1029" s="121"/>
      <c r="AHW1029" s="121"/>
      <c r="AHX1029" s="121"/>
      <c r="AHY1029" s="121"/>
      <c r="AHZ1029" s="121"/>
      <c r="AIA1029" s="121"/>
      <c r="AIB1029" s="121"/>
      <c r="AIC1029" s="121"/>
      <c r="AID1029" s="121"/>
      <c r="AIE1029" s="121"/>
      <c r="AIF1029" s="121"/>
      <c r="AIG1029" s="121"/>
      <c r="AIH1029" s="121"/>
      <c r="AII1029" s="121"/>
      <c r="AIJ1029" s="121"/>
      <c r="AIK1029" s="121"/>
      <c r="AIL1029" s="121"/>
      <c r="AIM1029" s="121"/>
      <c r="AIN1029" s="121"/>
      <c r="AIO1029" s="121"/>
      <c r="AIP1029" s="121"/>
      <c r="AIQ1029" s="121"/>
      <c r="AIR1029" s="121"/>
      <c r="AIS1029" s="121"/>
      <c r="AIT1029" s="121"/>
      <c r="AIU1029" s="121"/>
      <c r="AIV1029" s="121"/>
      <c r="AIW1029" s="121"/>
      <c r="AIX1029" s="121"/>
      <c r="AIY1029" s="121"/>
      <c r="AIZ1029" s="121"/>
      <c r="AJA1029" s="121"/>
      <c r="AJB1029" s="121"/>
      <c r="AJC1029" s="121"/>
      <c r="AJD1029" s="121"/>
      <c r="AJE1029" s="121"/>
      <c r="AJF1029" s="121"/>
      <c r="AJG1029" s="121"/>
      <c r="AJH1029" s="121"/>
      <c r="AJI1029" s="121"/>
      <c r="AJJ1029" s="121"/>
      <c r="AJK1029" s="121"/>
      <c r="AJL1029" s="121"/>
      <c r="AJM1029" s="121"/>
      <c r="AJN1029" s="121"/>
      <c r="AJO1029" s="121"/>
      <c r="AJP1029" s="121"/>
      <c r="AJQ1029" s="121"/>
      <c r="AJR1029" s="121"/>
      <c r="AJS1029" s="121"/>
      <c r="AJT1029" s="121"/>
      <c r="AJU1029" s="121"/>
      <c r="AJV1029" s="121"/>
      <c r="AJW1029" s="121"/>
      <c r="AJX1029" s="121"/>
      <c r="AJY1029" s="121"/>
      <c r="AJZ1029" s="121"/>
      <c r="AKA1029" s="121"/>
      <c r="AKB1029" s="121"/>
      <c r="AKC1029" s="121"/>
      <c r="AKD1029" s="121"/>
      <c r="AKE1029" s="121"/>
      <c r="AKF1029" s="121"/>
      <c r="AKG1029" s="121"/>
      <c r="AKH1029" s="121"/>
      <c r="AKI1029" s="121"/>
      <c r="AKJ1029" s="121"/>
      <c r="AKK1029" s="121"/>
      <c r="AKL1029" s="121"/>
      <c r="AKM1029" s="121"/>
      <c r="AKN1029" s="121"/>
      <c r="AKO1029" s="121"/>
      <c r="AKP1029" s="121"/>
      <c r="AKQ1029" s="121"/>
      <c r="AKR1029" s="121"/>
      <c r="AKS1029" s="121"/>
      <c r="AKT1029" s="121"/>
      <c r="AKU1029" s="121"/>
      <c r="AKV1029" s="121"/>
      <c r="AKW1029" s="121"/>
      <c r="AKX1029" s="121"/>
      <c r="AKY1029" s="121"/>
      <c r="AKZ1029" s="121"/>
      <c r="ALA1029" s="121"/>
      <c r="ALB1029" s="121"/>
      <c r="ALC1029" s="121"/>
      <c r="ALD1029" s="121"/>
      <c r="ALE1029" s="121"/>
      <c r="ALF1029" s="121"/>
      <c r="ALG1029" s="121"/>
      <c r="ALH1029" s="121"/>
      <c r="ALI1029" s="121"/>
      <c r="ALJ1029" s="121"/>
      <c r="ALK1029" s="121"/>
      <c r="ALL1029" s="121"/>
      <c r="ALM1029" s="121"/>
      <c r="ALN1029" s="121"/>
      <c r="ALO1029" s="121"/>
      <c r="ALP1029" s="121"/>
      <c r="ALQ1029" s="121"/>
      <c r="ALR1029" s="121"/>
      <c r="ALS1029" s="121"/>
      <c r="ALT1029" s="121"/>
      <c r="ALU1029" s="121"/>
      <c r="ALV1029" s="121"/>
      <c r="ALW1029" s="121"/>
      <c r="ALX1029" s="121"/>
      <c r="ALY1029" s="121"/>
      <c r="ALZ1029" s="121"/>
      <c r="AMA1029" s="121"/>
      <c r="AMB1029" s="121"/>
      <c r="AMC1029" s="121"/>
      <c r="AMD1029" s="121"/>
      <c r="AME1029" s="121"/>
      <c r="AMF1029" s="121"/>
      <c r="AMG1029" s="121"/>
      <c r="AMH1029" s="121"/>
      <c r="AMI1029" s="121"/>
      <c r="AMJ1029" s="121"/>
    </row>
    <row r="1030" spans="1:1024">
      <c r="A1030" s="118"/>
      <c r="B1030" s="118"/>
      <c r="C1030" s="49">
        <f t="shared" si="75"/>
        <v>1940</v>
      </c>
      <c r="E1030" s="51">
        <f t="shared" si="78"/>
        <v>90</v>
      </c>
      <c r="F1030" s="39">
        <f t="shared" si="76"/>
        <v>53076</v>
      </c>
      <c r="G1030" s="39" t="str">
        <f t="shared" si="77"/>
        <v>2017121</v>
      </c>
      <c r="H1030" s="39">
        <v>34</v>
      </c>
      <c r="L1030" s="39" t="s">
        <v>0</v>
      </c>
      <c r="M1030" s="39">
        <v>2017</v>
      </c>
      <c r="N1030" s="39">
        <v>12</v>
      </c>
      <c r="O1030" s="39">
        <v>1</v>
      </c>
      <c r="P1030" s="39">
        <v>14</v>
      </c>
      <c r="Q1030" s="39">
        <v>44</v>
      </c>
      <c r="R1030" s="39">
        <v>36</v>
      </c>
      <c r="S1030" s="39">
        <v>864</v>
      </c>
      <c r="T1030" s="39">
        <v>1</v>
      </c>
      <c r="U1030" s="39" t="s">
        <v>1</v>
      </c>
      <c r="V1030" s="39" t="s">
        <v>2</v>
      </c>
      <c r="WK1030" s="119"/>
      <c r="WL1030" s="119"/>
      <c r="WM1030" s="119"/>
      <c r="WN1030" s="119"/>
      <c r="WO1030" s="119"/>
      <c r="WP1030" s="119"/>
      <c r="WQ1030" s="119"/>
      <c r="WR1030" s="119"/>
      <c r="WS1030" s="119"/>
      <c r="WT1030" s="119"/>
      <c r="WU1030" s="119"/>
      <c r="WV1030" s="119"/>
      <c r="WW1030" s="119"/>
      <c r="WX1030" s="119"/>
      <c r="WY1030" s="119"/>
      <c r="WZ1030" s="119"/>
      <c r="XA1030" s="119"/>
      <c r="XB1030" s="119"/>
      <c r="XC1030" s="119"/>
      <c r="XD1030" s="119"/>
      <c r="XE1030" s="119"/>
      <c r="XF1030" s="119"/>
      <c r="XG1030" s="119"/>
      <c r="XH1030" s="119"/>
      <c r="XI1030" s="119"/>
      <c r="XJ1030" s="119"/>
      <c r="XK1030" s="119"/>
      <c r="XL1030" s="119"/>
      <c r="XM1030" s="119"/>
      <c r="XN1030" s="119"/>
      <c r="XO1030" s="119"/>
      <c r="XP1030" s="119"/>
      <c r="XQ1030" s="119"/>
      <c r="XR1030" s="119"/>
      <c r="XS1030" s="119"/>
      <c r="XT1030" s="119"/>
      <c r="XU1030" s="119"/>
      <c r="XV1030" s="119"/>
      <c r="XW1030" s="119"/>
      <c r="XX1030" s="119"/>
      <c r="XY1030" s="119"/>
      <c r="XZ1030" s="119"/>
      <c r="YA1030" s="119"/>
      <c r="YB1030" s="119"/>
      <c r="YC1030" s="119"/>
      <c r="YD1030" s="119"/>
      <c r="YE1030" s="119"/>
      <c r="YF1030" s="119"/>
      <c r="YG1030" s="119"/>
      <c r="YH1030" s="119"/>
      <c r="YI1030" s="119"/>
      <c r="YJ1030" s="119"/>
      <c r="YK1030" s="119"/>
      <c r="YL1030" s="119"/>
      <c r="YM1030" s="119"/>
      <c r="YN1030" s="119"/>
      <c r="YO1030" s="119"/>
      <c r="YP1030" s="119"/>
      <c r="YQ1030" s="119"/>
      <c r="YR1030" s="119"/>
      <c r="YS1030" s="119"/>
      <c r="YT1030" s="119"/>
      <c r="YU1030" s="119"/>
      <c r="YV1030" s="119"/>
      <c r="YW1030" s="119"/>
      <c r="YX1030" s="119"/>
      <c r="YY1030" s="119"/>
      <c r="YZ1030" s="119"/>
      <c r="ZA1030" s="119"/>
      <c r="ZB1030" s="119"/>
      <c r="ZC1030" s="119"/>
      <c r="ZD1030" s="119"/>
      <c r="ZE1030" s="119"/>
      <c r="ZF1030" s="119"/>
      <c r="ZG1030" s="119"/>
      <c r="ZH1030" s="119"/>
      <c r="ZI1030" s="119"/>
      <c r="ZJ1030" s="119"/>
      <c r="ZK1030" s="119"/>
      <c r="ZL1030" s="119"/>
      <c r="ZM1030" s="119"/>
      <c r="ZN1030" s="119"/>
      <c r="ZO1030" s="119"/>
      <c r="ZP1030" s="119"/>
      <c r="ZQ1030" s="119"/>
      <c r="ZR1030" s="119"/>
      <c r="ZS1030" s="119"/>
      <c r="ZT1030" s="119"/>
      <c r="ZU1030" s="119"/>
      <c r="ZV1030" s="119"/>
      <c r="ZW1030" s="119"/>
      <c r="ZX1030" s="119"/>
      <c r="ZY1030" s="119"/>
      <c r="ZZ1030" s="119"/>
      <c r="AAA1030" s="119"/>
      <c r="AAB1030" s="119"/>
      <c r="AAC1030" s="119"/>
      <c r="AAD1030" s="119"/>
      <c r="AAE1030" s="119"/>
      <c r="AAF1030" s="119"/>
      <c r="AAG1030" s="119"/>
      <c r="AAH1030" s="119"/>
      <c r="AAI1030" s="119"/>
      <c r="AAJ1030" s="119"/>
      <c r="AAK1030" s="119"/>
      <c r="AAL1030" s="119"/>
      <c r="AAM1030" s="119"/>
      <c r="AAN1030" s="119"/>
      <c r="AAO1030" s="119"/>
      <c r="AAP1030" s="119"/>
      <c r="AAQ1030" s="119"/>
      <c r="AAR1030" s="119"/>
      <c r="AAS1030" s="119"/>
      <c r="AAT1030" s="119"/>
      <c r="AAU1030" s="119"/>
      <c r="AAV1030" s="119"/>
      <c r="AAW1030" s="119"/>
      <c r="AAX1030" s="119"/>
      <c r="AAY1030" s="119"/>
      <c r="AAZ1030" s="119"/>
      <c r="ABA1030" s="119"/>
      <c r="ABB1030" s="119"/>
      <c r="ABC1030" s="119"/>
      <c r="ABD1030" s="119"/>
      <c r="ABE1030" s="119"/>
      <c r="ABF1030" s="119"/>
      <c r="ABG1030" s="119"/>
      <c r="ABH1030" s="119"/>
      <c r="ABI1030" s="119"/>
      <c r="ABJ1030" s="119"/>
      <c r="ABK1030" s="119"/>
      <c r="ABL1030" s="119"/>
      <c r="ABM1030" s="119"/>
      <c r="ABN1030" s="119"/>
      <c r="ABO1030" s="119"/>
      <c r="ABP1030" s="119"/>
      <c r="ABQ1030" s="119"/>
      <c r="ABR1030" s="119"/>
      <c r="ABS1030" s="119"/>
      <c r="ABT1030" s="119"/>
      <c r="ABU1030" s="119"/>
      <c r="ABV1030" s="119"/>
      <c r="ABW1030" s="119"/>
      <c r="ABX1030" s="119"/>
      <c r="ABY1030" s="119"/>
      <c r="ABZ1030" s="119"/>
      <c r="ACA1030" s="119"/>
      <c r="ACB1030" s="119"/>
      <c r="ACC1030" s="119"/>
      <c r="ACD1030" s="119"/>
      <c r="ACE1030" s="119"/>
      <c r="ACF1030" s="119"/>
      <c r="ACG1030" s="119"/>
      <c r="ACH1030" s="119"/>
      <c r="ACI1030" s="119"/>
      <c r="ACJ1030" s="119"/>
      <c r="ACK1030" s="119"/>
      <c r="ACL1030" s="119"/>
      <c r="ACM1030" s="119"/>
      <c r="ACN1030" s="119"/>
      <c r="ACO1030" s="119"/>
      <c r="ACP1030" s="119"/>
      <c r="ACQ1030" s="119"/>
      <c r="ACR1030" s="119"/>
      <c r="ACS1030" s="119"/>
      <c r="ACT1030" s="119"/>
      <c r="ACU1030" s="119"/>
      <c r="ACV1030" s="119"/>
      <c r="ACW1030" s="119"/>
      <c r="ACX1030" s="119"/>
      <c r="ACY1030" s="119"/>
      <c r="ACZ1030" s="119"/>
      <c r="ADA1030" s="119"/>
      <c r="ADB1030" s="119"/>
      <c r="ADC1030" s="119"/>
      <c r="ADD1030" s="119"/>
      <c r="ADE1030" s="119"/>
      <c r="ADF1030" s="119"/>
      <c r="ADG1030" s="119"/>
      <c r="ADH1030" s="119"/>
      <c r="ADI1030" s="119"/>
      <c r="ADJ1030" s="119"/>
      <c r="ADK1030" s="119"/>
      <c r="ADL1030" s="119"/>
      <c r="ADM1030" s="119"/>
      <c r="ADN1030" s="119"/>
      <c r="ADO1030" s="119"/>
      <c r="ADP1030" s="119"/>
      <c r="ADQ1030" s="119"/>
      <c r="ADR1030" s="119"/>
      <c r="ADS1030" s="119"/>
      <c r="ADT1030" s="119"/>
      <c r="ADU1030" s="119"/>
      <c r="ADV1030" s="119"/>
      <c r="ADW1030" s="119"/>
      <c r="ADX1030" s="119"/>
      <c r="ADY1030" s="119"/>
      <c r="ADZ1030" s="119"/>
      <c r="AEA1030" s="119"/>
      <c r="AEB1030" s="119"/>
      <c r="AEC1030" s="119"/>
      <c r="AED1030" s="119"/>
      <c r="AEE1030" s="119"/>
      <c r="AEF1030" s="119"/>
      <c r="AEG1030" s="119"/>
      <c r="AEH1030" s="119"/>
      <c r="AEI1030" s="119"/>
      <c r="AEJ1030" s="119"/>
      <c r="AEK1030" s="119"/>
      <c r="AEL1030" s="119"/>
      <c r="AEM1030" s="119"/>
      <c r="AEN1030" s="119"/>
      <c r="AEO1030" s="119"/>
      <c r="AEP1030" s="119"/>
      <c r="AEQ1030" s="119"/>
      <c r="AER1030" s="119"/>
      <c r="AES1030" s="119"/>
      <c r="AET1030" s="119"/>
      <c r="AEU1030" s="119"/>
      <c r="AEV1030" s="119"/>
      <c r="AEW1030" s="119"/>
      <c r="AEX1030" s="119"/>
      <c r="AEY1030" s="119"/>
      <c r="AEZ1030" s="119"/>
      <c r="AFA1030" s="119"/>
      <c r="AFB1030" s="119"/>
      <c r="AFC1030" s="119"/>
      <c r="AFD1030" s="119"/>
      <c r="AFE1030" s="119"/>
      <c r="AFF1030" s="119"/>
      <c r="AFG1030" s="119"/>
      <c r="AFH1030" s="119"/>
      <c r="AFI1030" s="119"/>
      <c r="AFJ1030" s="119"/>
      <c r="AFK1030" s="119"/>
      <c r="AFL1030" s="119"/>
      <c r="AFM1030" s="119"/>
      <c r="AFN1030" s="119"/>
      <c r="AFO1030" s="119"/>
      <c r="AFP1030" s="119"/>
      <c r="AFQ1030" s="119"/>
      <c r="AFR1030" s="119"/>
      <c r="AFS1030" s="119"/>
      <c r="AFT1030" s="119"/>
      <c r="AFU1030" s="119"/>
      <c r="AFV1030" s="119"/>
      <c r="AFW1030" s="119"/>
      <c r="AFX1030" s="119"/>
      <c r="AFY1030" s="119"/>
      <c r="AFZ1030" s="119"/>
      <c r="AGA1030" s="119"/>
      <c r="AGB1030" s="119"/>
      <c r="AGC1030" s="119"/>
      <c r="AGD1030" s="119"/>
      <c r="AGE1030" s="119"/>
      <c r="AGF1030" s="119"/>
      <c r="AGG1030" s="119"/>
      <c r="AGH1030" s="119"/>
      <c r="AGI1030" s="119"/>
      <c r="AGJ1030" s="119"/>
      <c r="AGK1030" s="119"/>
      <c r="AGL1030" s="119"/>
      <c r="AGM1030" s="119"/>
      <c r="AGN1030" s="119"/>
      <c r="AGO1030" s="119"/>
      <c r="AGP1030" s="119"/>
      <c r="AGQ1030" s="119"/>
      <c r="AGR1030" s="119"/>
      <c r="AGS1030" s="119"/>
      <c r="AGT1030" s="119"/>
      <c r="AGU1030" s="119"/>
      <c r="AGV1030" s="119"/>
      <c r="AGW1030" s="119"/>
      <c r="AGX1030" s="119"/>
      <c r="AGY1030" s="119"/>
      <c r="AGZ1030" s="119"/>
      <c r="AHA1030" s="119"/>
      <c r="AHB1030" s="119"/>
      <c r="AHC1030" s="119"/>
      <c r="AHD1030" s="119"/>
      <c r="AHE1030" s="119"/>
      <c r="AHF1030" s="119"/>
      <c r="AHG1030" s="119"/>
      <c r="AHH1030" s="119"/>
      <c r="AHI1030" s="119"/>
      <c r="AHJ1030" s="119"/>
      <c r="AHK1030" s="119"/>
      <c r="AHL1030" s="119"/>
      <c r="AHM1030" s="119"/>
      <c r="AHN1030" s="119"/>
      <c r="AHO1030" s="119"/>
      <c r="AHP1030" s="119"/>
      <c r="AHQ1030" s="119"/>
      <c r="AHR1030" s="119"/>
      <c r="AHS1030" s="119"/>
      <c r="AHT1030" s="119"/>
      <c r="AHU1030" s="119"/>
      <c r="AHV1030" s="119"/>
      <c r="AHW1030" s="119"/>
      <c r="AHX1030" s="119"/>
      <c r="AHY1030" s="119"/>
      <c r="AHZ1030" s="119"/>
      <c r="AIA1030" s="119"/>
      <c r="AIB1030" s="119"/>
      <c r="AIC1030" s="119"/>
      <c r="AID1030" s="119"/>
      <c r="AIE1030" s="119"/>
      <c r="AIF1030" s="119"/>
      <c r="AIG1030" s="119"/>
      <c r="AIH1030" s="119"/>
      <c r="AII1030" s="119"/>
      <c r="AIJ1030" s="119"/>
      <c r="AIK1030" s="119"/>
      <c r="AIL1030" s="119"/>
      <c r="AIM1030" s="119"/>
      <c r="AIN1030" s="119"/>
      <c r="AIO1030" s="119"/>
      <c r="AIP1030" s="119"/>
      <c r="AIQ1030" s="119"/>
      <c r="AIR1030" s="119"/>
      <c r="AIS1030" s="119"/>
      <c r="AIT1030" s="119"/>
      <c r="AIU1030" s="119"/>
      <c r="AIV1030" s="119"/>
      <c r="AIW1030" s="119"/>
      <c r="AIX1030" s="119"/>
      <c r="AIY1030" s="119"/>
      <c r="AIZ1030" s="119"/>
      <c r="AJA1030" s="119"/>
      <c r="AJB1030" s="119"/>
      <c r="AJC1030" s="119"/>
      <c r="AJD1030" s="119"/>
      <c r="AJE1030" s="119"/>
      <c r="AJF1030" s="119"/>
      <c r="AJG1030" s="119"/>
      <c r="AJH1030" s="119"/>
      <c r="AJI1030" s="119"/>
      <c r="AJJ1030" s="119"/>
      <c r="AJK1030" s="119"/>
      <c r="AJL1030" s="119"/>
      <c r="AJM1030" s="119"/>
      <c r="AJN1030" s="119"/>
      <c r="AJO1030" s="119"/>
      <c r="AJP1030" s="119"/>
      <c r="AJQ1030" s="119"/>
      <c r="AJR1030" s="119"/>
      <c r="AJS1030" s="119"/>
      <c r="AJT1030" s="119"/>
      <c r="AJU1030" s="119"/>
      <c r="AJV1030" s="119"/>
      <c r="AJW1030" s="119"/>
      <c r="AJX1030" s="119"/>
      <c r="AJY1030" s="119"/>
      <c r="AJZ1030" s="119"/>
      <c r="AKA1030" s="119"/>
      <c r="AKB1030" s="119"/>
      <c r="AKC1030" s="119"/>
      <c r="AKD1030" s="119"/>
      <c r="AKE1030" s="119"/>
      <c r="AKF1030" s="119"/>
      <c r="AKG1030" s="119"/>
      <c r="AKH1030" s="119"/>
      <c r="AKI1030" s="119"/>
      <c r="AKJ1030" s="119"/>
      <c r="AKK1030" s="119"/>
      <c r="AKL1030" s="119"/>
      <c r="AKM1030" s="119"/>
      <c r="AKN1030" s="119"/>
      <c r="AKO1030" s="119"/>
      <c r="AKP1030" s="119"/>
      <c r="AKQ1030" s="119"/>
      <c r="AKR1030" s="119"/>
      <c r="AKS1030" s="119"/>
      <c r="AKT1030" s="119"/>
      <c r="AKU1030" s="119"/>
      <c r="AKV1030" s="119"/>
      <c r="AKW1030" s="119"/>
      <c r="AKX1030" s="119"/>
      <c r="AKY1030" s="119"/>
      <c r="AKZ1030" s="119"/>
      <c r="ALA1030" s="119"/>
      <c r="ALB1030" s="119"/>
      <c r="ALC1030" s="119"/>
      <c r="ALD1030" s="119"/>
      <c r="ALE1030" s="119"/>
      <c r="ALF1030" s="119"/>
      <c r="ALG1030" s="119"/>
      <c r="ALH1030" s="119"/>
      <c r="ALI1030" s="119"/>
      <c r="ALJ1030" s="119"/>
      <c r="ALK1030" s="119"/>
      <c r="ALL1030" s="119"/>
      <c r="ALM1030" s="119"/>
      <c r="ALN1030" s="119"/>
      <c r="ALO1030" s="119"/>
      <c r="ALP1030" s="119"/>
      <c r="ALQ1030" s="119"/>
      <c r="ALR1030" s="119"/>
      <c r="ALS1030" s="119"/>
      <c r="ALT1030" s="119"/>
      <c r="ALU1030" s="119"/>
      <c r="ALV1030" s="119"/>
      <c r="ALW1030" s="119"/>
      <c r="ALX1030" s="119"/>
      <c r="ALY1030" s="119"/>
      <c r="ALZ1030" s="119"/>
      <c r="AMA1030" s="119"/>
      <c r="AMB1030" s="119"/>
      <c r="AMC1030" s="119"/>
      <c r="AMD1030" s="119"/>
      <c r="AME1030" s="119"/>
      <c r="AMF1030" s="119"/>
      <c r="AMG1030" s="119"/>
      <c r="AMH1030" s="119"/>
      <c r="AMI1030" s="119"/>
      <c r="AMJ1030" s="119"/>
    </row>
    <row r="1031" spans="1:1024">
      <c r="A1031" s="118"/>
      <c r="B1031" s="118"/>
      <c r="C1031" s="49">
        <f t="shared" si="75"/>
        <v>1940</v>
      </c>
      <c r="E1031" s="51">
        <f t="shared" si="78"/>
        <v>100</v>
      </c>
      <c r="F1031" s="39">
        <f t="shared" si="76"/>
        <v>53076</v>
      </c>
      <c r="G1031" s="39" t="str">
        <f t="shared" si="77"/>
        <v>2017121</v>
      </c>
      <c r="H1031" s="39">
        <v>11</v>
      </c>
      <c r="L1031" s="39" t="s">
        <v>0</v>
      </c>
      <c r="M1031" s="39">
        <v>2017</v>
      </c>
      <c r="N1031" s="39">
        <v>12</v>
      </c>
      <c r="O1031" s="39">
        <v>1</v>
      </c>
      <c r="P1031" s="39">
        <v>14</v>
      </c>
      <c r="Q1031" s="39">
        <v>44</v>
      </c>
      <c r="R1031" s="39">
        <v>36</v>
      </c>
      <c r="S1031" s="39">
        <v>967</v>
      </c>
      <c r="T1031" s="39">
        <v>1</v>
      </c>
      <c r="U1031" s="39" t="s">
        <v>1</v>
      </c>
      <c r="V1031" s="39" t="s">
        <v>2</v>
      </c>
      <c r="WK1031" s="119"/>
      <c r="WL1031" s="119"/>
      <c r="WM1031" s="119"/>
      <c r="WN1031" s="119"/>
      <c r="WO1031" s="119"/>
      <c r="WP1031" s="119"/>
      <c r="WQ1031" s="119"/>
      <c r="WR1031" s="119"/>
      <c r="WS1031" s="119"/>
      <c r="WT1031" s="119"/>
      <c r="WU1031" s="119"/>
      <c r="WV1031" s="119"/>
      <c r="WW1031" s="119"/>
      <c r="WX1031" s="119"/>
      <c r="WY1031" s="119"/>
      <c r="WZ1031" s="119"/>
      <c r="XA1031" s="119"/>
      <c r="XB1031" s="119"/>
      <c r="XC1031" s="119"/>
      <c r="XD1031" s="119"/>
      <c r="XE1031" s="119"/>
      <c r="XF1031" s="119"/>
      <c r="XG1031" s="119"/>
      <c r="XH1031" s="119"/>
      <c r="XI1031" s="119"/>
      <c r="XJ1031" s="119"/>
      <c r="XK1031" s="119"/>
      <c r="XL1031" s="119"/>
      <c r="XM1031" s="119"/>
      <c r="XN1031" s="119"/>
      <c r="XO1031" s="119"/>
      <c r="XP1031" s="119"/>
      <c r="XQ1031" s="119"/>
      <c r="XR1031" s="119"/>
      <c r="XS1031" s="119"/>
      <c r="XT1031" s="119"/>
      <c r="XU1031" s="119"/>
      <c r="XV1031" s="119"/>
      <c r="XW1031" s="119"/>
      <c r="XX1031" s="119"/>
      <c r="XY1031" s="119"/>
      <c r="XZ1031" s="119"/>
      <c r="YA1031" s="119"/>
      <c r="YB1031" s="119"/>
      <c r="YC1031" s="119"/>
      <c r="YD1031" s="119"/>
      <c r="YE1031" s="119"/>
      <c r="YF1031" s="119"/>
      <c r="YG1031" s="119"/>
      <c r="YH1031" s="119"/>
      <c r="YI1031" s="119"/>
      <c r="YJ1031" s="119"/>
      <c r="YK1031" s="119"/>
      <c r="YL1031" s="119"/>
      <c r="YM1031" s="119"/>
      <c r="YN1031" s="119"/>
      <c r="YO1031" s="119"/>
      <c r="YP1031" s="119"/>
      <c r="YQ1031" s="119"/>
      <c r="YR1031" s="119"/>
      <c r="YS1031" s="119"/>
      <c r="YT1031" s="119"/>
      <c r="YU1031" s="119"/>
      <c r="YV1031" s="119"/>
      <c r="YW1031" s="119"/>
      <c r="YX1031" s="119"/>
      <c r="YY1031" s="119"/>
      <c r="YZ1031" s="119"/>
      <c r="ZA1031" s="119"/>
      <c r="ZB1031" s="119"/>
      <c r="ZC1031" s="119"/>
      <c r="ZD1031" s="119"/>
      <c r="ZE1031" s="119"/>
      <c r="ZF1031" s="119"/>
      <c r="ZG1031" s="119"/>
      <c r="ZH1031" s="119"/>
      <c r="ZI1031" s="119"/>
      <c r="ZJ1031" s="119"/>
      <c r="ZK1031" s="119"/>
      <c r="ZL1031" s="119"/>
      <c r="ZM1031" s="119"/>
      <c r="ZN1031" s="119"/>
      <c r="ZO1031" s="119"/>
      <c r="ZP1031" s="119"/>
      <c r="ZQ1031" s="119"/>
      <c r="ZR1031" s="119"/>
      <c r="ZS1031" s="119"/>
      <c r="ZT1031" s="119"/>
      <c r="ZU1031" s="119"/>
      <c r="ZV1031" s="119"/>
      <c r="ZW1031" s="119"/>
      <c r="ZX1031" s="119"/>
      <c r="ZY1031" s="119"/>
      <c r="ZZ1031" s="119"/>
      <c r="AAA1031" s="119"/>
      <c r="AAB1031" s="119"/>
      <c r="AAC1031" s="119"/>
      <c r="AAD1031" s="119"/>
      <c r="AAE1031" s="119"/>
      <c r="AAF1031" s="119"/>
      <c r="AAG1031" s="119"/>
      <c r="AAH1031" s="119"/>
      <c r="AAI1031" s="119"/>
      <c r="AAJ1031" s="119"/>
      <c r="AAK1031" s="119"/>
      <c r="AAL1031" s="119"/>
      <c r="AAM1031" s="119"/>
      <c r="AAN1031" s="119"/>
      <c r="AAO1031" s="119"/>
      <c r="AAP1031" s="119"/>
      <c r="AAQ1031" s="119"/>
      <c r="AAR1031" s="119"/>
      <c r="AAS1031" s="119"/>
      <c r="AAT1031" s="119"/>
      <c r="AAU1031" s="119"/>
      <c r="AAV1031" s="119"/>
      <c r="AAW1031" s="119"/>
      <c r="AAX1031" s="119"/>
      <c r="AAY1031" s="119"/>
      <c r="AAZ1031" s="119"/>
      <c r="ABA1031" s="119"/>
      <c r="ABB1031" s="119"/>
      <c r="ABC1031" s="119"/>
      <c r="ABD1031" s="119"/>
      <c r="ABE1031" s="119"/>
      <c r="ABF1031" s="119"/>
      <c r="ABG1031" s="119"/>
      <c r="ABH1031" s="119"/>
      <c r="ABI1031" s="119"/>
      <c r="ABJ1031" s="119"/>
      <c r="ABK1031" s="119"/>
      <c r="ABL1031" s="119"/>
      <c r="ABM1031" s="119"/>
      <c r="ABN1031" s="119"/>
      <c r="ABO1031" s="119"/>
      <c r="ABP1031" s="119"/>
      <c r="ABQ1031" s="119"/>
      <c r="ABR1031" s="119"/>
      <c r="ABS1031" s="119"/>
      <c r="ABT1031" s="119"/>
      <c r="ABU1031" s="119"/>
      <c r="ABV1031" s="119"/>
      <c r="ABW1031" s="119"/>
      <c r="ABX1031" s="119"/>
      <c r="ABY1031" s="119"/>
      <c r="ABZ1031" s="119"/>
      <c r="ACA1031" s="119"/>
      <c r="ACB1031" s="119"/>
      <c r="ACC1031" s="119"/>
      <c r="ACD1031" s="119"/>
      <c r="ACE1031" s="119"/>
      <c r="ACF1031" s="119"/>
      <c r="ACG1031" s="119"/>
      <c r="ACH1031" s="119"/>
      <c r="ACI1031" s="119"/>
      <c r="ACJ1031" s="119"/>
      <c r="ACK1031" s="119"/>
      <c r="ACL1031" s="119"/>
      <c r="ACM1031" s="119"/>
      <c r="ACN1031" s="119"/>
      <c r="ACO1031" s="119"/>
      <c r="ACP1031" s="119"/>
      <c r="ACQ1031" s="119"/>
      <c r="ACR1031" s="119"/>
      <c r="ACS1031" s="119"/>
      <c r="ACT1031" s="119"/>
      <c r="ACU1031" s="119"/>
      <c r="ACV1031" s="119"/>
      <c r="ACW1031" s="119"/>
      <c r="ACX1031" s="119"/>
      <c r="ACY1031" s="119"/>
      <c r="ACZ1031" s="119"/>
      <c r="ADA1031" s="119"/>
      <c r="ADB1031" s="119"/>
      <c r="ADC1031" s="119"/>
      <c r="ADD1031" s="119"/>
      <c r="ADE1031" s="119"/>
      <c r="ADF1031" s="119"/>
      <c r="ADG1031" s="119"/>
      <c r="ADH1031" s="119"/>
      <c r="ADI1031" s="119"/>
      <c r="ADJ1031" s="119"/>
      <c r="ADK1031" s="119"/>
      <c r="ADL1031" s="119"/>
      <c r="ADM1031" s="119"/>
      <c r="ADN1031" s="119"/>
      <c r="ADO1031" s="119"/>
      <c r="ADP1031" s="119"/>
      <c r="ADQ1031" s="119"/>
      <c r="ADR1031" s="119"/>
      <c r="ADS1031" s="119"/>
      <c r="ADT1031" s="119"/>
      <c r="ADU1031" s="119"/>
      <c r="ADV1031" s="119"/>
      <c r="ADW1031" s="119"/>
      <c r="ADX1031" s="119"/>
      <c r="ADY1031" s="119"/>
      <c r="ADZ1031" s="119"/>
      <c r="AEA1031" s="119"/>
      <c r="AEB1031" s="119"/>
      <c r="AEC1031" s="119"/>
      <c r="AED1031" s="119"/>
      <c r="AEE1031" s="119"/>
      <c r="AEF1031" s="119"/>
      <c r="AEG1031" s="119"/>
      <c r="AEH1031" s="119"/>
      <c r="AEI1031" s="119"/>
      <c r="AEJ1031" s="119"/>
      <c r="AEK1031" s="119"/>
      <c r="AEL1031" s="119"/>
      <c r="AEM1031" s="119"/>
      <c r="AEN1031" s="119"/>
      <c r="AEO1031" s="119"/>
      <c r="AEP1031" s="119"/>
      <c r="AEQ1031" s="119"/>
      <c r="AER1031" s="119"/>
      <c r="AES1031" s="119"/>
      <c r="AET1031" s="119"/>
      <c r="AEU1031" s="119"/>
      <c r="AEV1031" s="119"/>
      <c r="AEW1031" s="119"/>
      <c r="AEX1031" s="119"/>
      <c r="AEY1031" s="119"/>
      <c r="AEZ1031" s="119"/>
      <c r="AFA1031" s="119"/>
      <c r="AFB1031" s="119"/>
      <c r="AFC1031" s="119"/>
      <c r="AFD1031" s="119"/>
      <c r="AFE1031" s="119"/>
      <c r="AFF1031" s="119"/>
      <c r="AFG1031" s="119"/>
      <c r="AFH1031" s="119"/>
      <c r="AFI1031" s="119"/>
      <c r="AFJ1031" s="119"/>
      <c r="AFK1031" s="119"/>
      <c r="AFL1031" s="119"/>
      <c r="AFM1031" s="119"/>
      <c r="AFN1031" s="119"/>
      <c r="AFO1031" s="119"/>
      <c r="AFP1031" s="119"/>
      <c r="AFQ1031" s="119"/>
      <c r="AFR1031" s="119"/>
      <c r="AFS1031" s="119"/>
      <c r="AFT1031" s="119"/>
      <c r="AFU1031" s="119"/>
      <c r="AFV1031" s="119"/>
      <c r="AFW1031" s="119"/>
      <c r="AFX1031" s="119"/>
      <c r="AFY1031" s="119"/>
      <c r="AFZ1031" s="119"/>
      <c r="AGA1031" s="119"/>
      <c r="AGB1031" s="119"/>
      <c r="AGC1031" s="119"/>
      <c r="AGD1031" s="119"/>
      <c r="AGE1031" s="119"/>
      <c r="AGF1031" s="119"/>
      <c r="AGG1031" s="119"/>
      <c r="AGH1031" s="119"/>
      <c r="AGI1031" s="119"/>
      <c r="AGJ1031" s="119"/>
      <c r="AGK1031" s="119"/>
      <c r="AGL1031" s="119"/>
      <c r="AGM1031" s="119"/>
      <c r="AGN1031" s="119"/>
      <c r="AGO1031" s="119"/>
      <c r="AGP1031" s="119"/>
      <c r="AGQ1031" s="119"/>
      <c r="AGR1031" s="119"/>
      <c r="AGS1031" s="119"/>
      <c r="AGT1031" s="119"/>
      <c r="AGU1031" s="119"/>
      <c r="AGV1031" s="119"/>
      <c r="AGW1031" s="119"/>
      <c r="AGX1031" s="119"/>
      <c r="AGY1031" s="119"/>
      <c r="AGZ1031" s="119"/>
      <c r="AHA1031" s="119"/>
      <c r="AHB1031" s="119"/>
      <c r="AHC1031" s="119"/>
      <c r="AHD1031" s="119"/>
      <c r="AHE1031" s="119"/>
      <c r="AHF1031" s="119"/>
      <c r="AHG1031" s="119"/>
      <c r="AHH1031" s="119"/>
      <c r="AHI1031" s="119"/>
      <c r="AHJ1031" s="119"/>
      <c r="AHK1031" s="119"/>
      <c r="AHL1031" s="119"/>
      <c r="AHM1031" s="119"/>
      <c r="AHN1031" s="119"/>
      <c r="AHO1031" s="119"/>
      <c r="AHP1031" s="119"/>
      <c r="AHQ1031" s="119"/>
      <c r="AHR1031" s="119"/>
      <c r="AHS1031" s="119"/>
      <c r="AHT1031" s="119"/>
      <c r="AHU1031" s="119"/>
      <c r="AHV1031" s="119"/>
      <c r="AHW1031" s="119"/>
      <c r="AHX1031" s="119"/>
      <c r="AHY1031" s="119"/>
      <c r="AHZ1031" s="119"/>
      <c r="AIA1031" s="119"/>
      <c r="AIB1031" s="119"/>
      <c r="AIC1031" s="119"/>
      <c r="AID1031" s="119"/>
      <c r="AIE1031" s="119"/>
      <c r="AIF1031" s="119"/>
      <c r="AIG1031" s="119"/>
      <c r="AIH1031" s="119"/>
      <c r="AII1031" s="119"/>
      <c r="AIJ1031" s="119"/>
      <c r="AIK1031" s="119"/>
      <c r="AIL1031" s="119"/>
      <c r="AIM1031" s="119"/>
      <c r="AIN1031" s="119"/>
      <c r="AIO1031" s="119"/>
      <c r="AIP1031" s="119"/>
      <c r="AIQ1031" s="119"/>
      <c r="AIR1031" s="119"/>
      <c r="AIS1031" s="119"/>
      <c r="AIT1031" s="119"/>
      <c r="AIU1031" s="119"/>
      <c r="AIV1031" s="119"/>
      <c r="AIW1031" s="119"/>
      <c r="AIX1031" s="119"/>
      <c r="AIY1031" s="119"/>
      <c r="AIZ1031" s="119"/>
      <c r="AJA1031" s="119"/>
      <c r="AJB1031" s="119"/>
      <c r="AJC1031" s="119"/>
      <c r="AJD1031" s="119"/>
      <c r="AJE1031" s="119"/>
      <c r="AJF1031" s="119"/>
      <c r="AJG1031" s="119"/>
      <c r="AJH1031" s="119"/>
      <c r="AJI1031" s="119"/>
      <c r="AJJ1031" s="119"/>
      <c r="AJK1031" s="119"/>
      <c r="AJL1031" s="119"/>
      <c r="AJM1031" s="119"/>
      <c r="AJN1031" s="119"/>
      <c r="AJO1031" s="119"/>
      <c r="AJP1031" s="119"/>
      <c r="AJQ1031" s="119"/>
      <c r="AJR1031" s="119"/>
      <c r="AJS1031" s="119"/>
      <c r="AJT1031" s="119"/>
      <c r="AJU1031" s="119"/>
      <c r="AJV1031" s="119"/>
      <c r="AJW1031" s="119"/>
      <c r="AJX1031" s="119"/>
      <c r="AJY1031" s="119"/>
      <c r="AJZ1031" s="119"/>
      <c r="AKA1031" s="119"/>
      <c r="AKB1031" s="119"/>
      <c r="AKC1031" s="119"/>
      <c r="AKD1031" s="119"/>
      <c r="AKE1031" s="119"/>
      <c r="AKF1031" s="119"/>
      <c r="AKG1031" s="119"/>
      <c r="AKH1031" s="119"/>
      <c r="AKI1031" s="119"/>
      <c r="AKJ1031" s="119"/>
      <c r="AKK1031" s="119"/>
      <c r="AKL1031" s="119"/>
      <c r="AKM1031" s="119"/>
      <c r="AKN1031" s="119"/>
      <c r="AKO1031" s="119"/>
      <c r="AKP1031" s="119"/>
      <c r="AKQ1031" s="119"/>
      <c r="AKR1031" s="119"/>
      <c r="AKS1031" s="119"/>
      <c r="AKT1031" s="119"/>
      <c r="AKU1031" s="119"/>
      <c r="AKV1031" s="119"/>
      <c r="AKW1031" s="119"/>
      <c r="AKX1031" s="119"/>
      <c r="AKY1031" s="119"/>
      <c r="AKZ1031" s="119"/>
      <c r="ALA1031" s="119"/>
      <c r="ALB1031" s="119"/>
      <c r="ALC1031" s="119"/>
      <c r="ALD1031" s="119"/>
      <c r="ALE1031" s="119"/>
      <c r="ALF1031" s="119"/>
      <c r="ALG1031" s="119"/>
      <c r="ALH1031" s="119"/>
      <c r="ALI1031" s="119"/>
      <c r="ALJ1031" s="119"/>
      <c r="ALK1031" s="119"/>
      <c r="ALL1031" s="119"/>
      <c r="ALM1031" s="119"/>
      <c r="ALN1031" s="119"/>
      <c r="ALO1031" s="119"/>
      <c r="ALP1031" s="119"/>
      <c r="ALQ1031" s="119"/>
      <c r="ALR1031" s="119"/>
      <c r="ALS1031" s="119"/>
      <c r="ALT1031" s="119"/>
      <c r="ALU1031" s="119"/>
      <c r="ALV1031" s="119"/>
      <c r="ALW1031" s="119"/>
      <c r="ALX1031" s="119"/>
      <c r="ALY1031" s="119"/>
      <c r="ALZ1031" s="119"/>
      <c r="AMA1031" s="119"/>
      <c r="AMB1031" s="119"/>
      <c r="AMC1031" s="119"/>
      <c r="AMD1031" s="119"/>
      <c r="AME1031" s="119"/>
      <c r="AMF1031" s="119"/>
      <c r="AMG1031" s="119"/>
      <c r="AMH1031" s="119"/>
      <c r="AMI1031" s="119"/>
      <c r="AMJ1031" s="119"/>
    </row>
    <row r="1032" spans="1:1024">
      <c r="A1032" s="118"/>
      <c r="B1032" s="118"/>
      <c r="C1032" s="49">
        <f t="shared" si="75"/>
        <v>1940</v>
      </c>
      <c r="E1032" s="51">
        <f t="shared" si="78"/>
        <v>110</v>
      </c>
      <c r="F1032" s="39">
        <f t="shared" si="76"/>
        <v>53076</v>
      </c>
      <c r="G1032" s="39" t="str">
        <f t="shared" si="77"/>
        <v>2017121</v>
      </c>
      <c r="H1032" s="39">
        <v>2</v>
      </c>
      <c r="L1032" s="39" t="s">
        <v>0</v>
      </c>
      <c r="M1032" s="39">
        <v>2017</v>
      </c>
      <c r="N1032" s="39">
        <v>12</v>
      </c>
      <c r="O1032" s="39">
        <v>1</v>
      </c>
      <c r="P1032" s="39">
        <v>14</v>
      </c>
      <c r="Q1032" s="39">
        <v>44</v>
      </c>
      <c r="R1032" s="39">
        <v>36</v>
      </c>
      <c r="S1032" s="39">
        <v>998</v>
      </c>
      <c r="T1032" s="39">
        <v>1</v>
      </c>
      <c r="U1032" s="39" t="s">
        <v>1</v>
      </c>
      <c r="V1032" s="39" t="s">
        <v>2</v>
      </c>
      <c r="WK1032" s="119"/>
      <c r="WL1032" s="119"/>
      <c r="WM1032" s="119"/>
      <c r="WN1032" s="119"/>
      <c r="WO1032" s="119"/>
      <c r="WP1032" s="119"/>
      <c r="WQ1032" s="119"/>
      <c r="WR1032" s="119"/>
      <c r="WS1032" s="119"/>
      <c r="WT1032" s="119"/>
      <c r="WU1032" s="119"/>
      <c r="WV1032" s="119"/>
      <c r="WW1032" s="119"/>
      <c r="WX1032" s="119"/>
      <c r="WY1032" s="119"/>
      <c r="WZ1032" s="119"/>
      <c r="XA1032" s="119"/>
      <c r="XB1032" s="119"/>
      <c r="XC1032" s="119"/>
      <c r="XD1032" s="119"/>
      <c r="XE1032" s="119"/>
      <c r="XF1032" s="119"/>
      <c r="XG1032" s="119"/>
      <c r="XH1032" s="119"/>
      <c r="XI1032" s="119"/>
      <c r="XJ1032" s="119"/>
      <c r="XK1032" s="119"/>
      <c r="XL1032" s="119"/>
      <c r="XM1032" s="119"/>
      <c r="XN1032" s="119"/>
      <c r="XO1032" s="119"/>
      <c r="XP1032" s="119"/>
      <c r="XQ1032" s="119"/>
      <c r="XR1032" s="119"/>
      <c r="XS1032" s="119"/>
      <c r="XT1032" s="119"/>
      <c r="XU1032" s="119"/>
      <c r="XV1032" s="119"/>
      <c r="XW1032" s="119"/>
      <c r="XX1032" s="119"/>
      <c r="XY1032" s="119"/>
      <c r="XZ1032" s="119"/>
      <c r="YA1032" s="119"/>
      <c r="YB1032" s="119"/>
      <c r="YC1032" s="119"/>
      <c r="YD1032" s="119"/>
      <c r="YE1032" s="119"/>
      <c r="YF1032" s="119"/>
      <c r="YG1032" s="119"/>
      <c r="YH1032" s="119"/>
      <c r="YI1032" s="119"/>
      <c r="YJ1032" s="119"/>
      <c r="YK1032" s="119"/>
      <c r="YL1032" s="119"/>
      <c r="YM1032" s="119"/>
      <c r="YN1032" s="119"/>
      <c r="YO1032" s="119"/>
      <c r="YP1032" s="119"/>
      <c r="YQ1032" s="119"/>
      <c r="YR1032" s="119"/>
      <c r="YS1032" s="119"/>
      <c r="YT1032" s="119"/>
      <c r="YU1032" s="119"/>
      <c r="YV1032" s="119"/>
      <c r="YW1032" s="119"/>
      <c r="YX1032" s="119"/>
      <c r="YY1032" s="119"/>
      <c r="YZ1032" s="119"/>
      <c r="ZA1032" s="119"/>
      <c r="ZB1032" s="119"/>
      <c r="ZC1032" s="119"/>
      <c r="ZD1032" s="119"/>
      <c r="ZE1032" s="119"/>
      <c r="ZF1032" s="119"/>
      <c r="ZG1032" s="119"/>
      <c r="ZH1032" s="119"/>
      <c r="ZI1032" s="119"/>
      <c r="ZJ1032" s="119"/>
      <c r="ZK1032" s="119"/>
      <c r="ZL1032" s="119"/>
      <c r="ZM1032" s="119"/>
      <c r="ZN1032" s="119"/>
      <c r="ZO1032" s="119"/>
      <c r="ZP1032" s="119"/>
      <c r="ZQ1032" s="119"/>
      <c r="ZR1032" s="119"/>
      <c r="ZS1032" s="119"/>
      <c r="ZT1032" s="119"/>
      <c r="ZU1032" s="119"/>
      <c r="ZV1032" s="119"/>
      <c r="ZW1032" s="119"/>
      <c r="ZX1032" s="119"/>
      <c r="ZY1032" s="119"/>
      <c r="ZZ1032" s="119"/>
      <c r="AAA1032" s="119"/>
      <c r="AAB1032" s="119"/>
      <c r="AAC1032" s="119"/>
      <c r="AAD1032" s="119"/>
      <c r="AAE1032" s="119"/>
      <c r="AAF1032" s="119"/>
      <c r="AAG1032" s="119"/>
      <c r="AAH1032" s="119"/>
      <c r="AAI1032" s="119"/>
      <c r="AAJ1032" s="119"/>
      <c r="AAK1032" s="119"/>
      <c r="AAL1032" s="119"/>
      <c r="AAM1032" s="119"/>
      <c r="AAN1032" s="119"/>
      <c r="AAO1032" s="119"/>
      <c r="AAP1032" s="119"/>
      <c r="AAQ1032" s="119"/>
      <c r="AAR1032" s="119"/>
      <c r="AAS1032" s="119"/>
      <c r="AAT1032" s="119"/>
      <c r="AAU1032" s="119"/>
      <c r="AAV1032" s="119"/>
      <c r="AAW1032" s="119"/>
      <c r="AAX1032" s="119"/>
      <c r="AAY1032" s="119"/>
      <c r="AAZ1032" s="119"/>
      <c r="ABA1032" s="119"/>
      <c r="ABB1032" s="119"/>
      <c r="ABC1032" s="119"/>
      <c r="ABD1032" s="119"/>
      <c r="ABE1032" s="119"/>
      <c r="ABF1032" s="119"/>
      <c r="ABG1032" s="119"/>
      <c r="ABH1032" s="119"/>
      <c r="ABI1032" s="119"/>
      <c r="ABJ1032" s="119"/>
      <c r="ABK1032" s="119"/>
      <c r="ABL1032" s="119"/>
      <c r="ABM1032" s="119"/>
      <c r="ABN1032" s="119"/>
      <c r="ABO1032" s="119"/>
      <c r="ABP1032" s="119"/>
      <c r="ABQ1032" s="119"/>
      <c r="ABR1032" s="119"/>
      <c r="ABS1032" s="119"/>
      <c r="ABT1032" s="119"/>
      <c r="ABU1032" s="119"/>
      <c r="ABV1032" s="119"/>
      <c r="ABW1032" s="119"/>
      <c r="ABX1032" s="119"/>
      <c r="ABY1032" s="119"/>
      <c r="ABZ1032" s="119"/>
      <c r="ACA1032" s="119"/>
      <c r="ACB1032" s="119"/>
      <c r="ACC1032" s="119"/>
      <c r="ACD1032" s="119"/>
      <c r="ACE1032" s="119"/>
      <c r="ACF1032" s="119"/>
      <c r="ACG1032" s="119"/>
      <c r="ACH1032" s="119"/>
      <c r="ACI1032" s="119"/>
      <c r="ACJ1032" s="119"/>
      <c r="ACK1032" s="119"/>
      <c r="ACL1032" s="119"/>
      <c r="ACM1032" s="119"/>
      <c r="ACN1032" s="119"/>
      <c r="ACO1032" s="119"/>
      <c r="ACP1032" s="119"/>
      <c r="ACQ1032" s="119"/>
      <c r="ACR1032" s="119"/>
      <c r="ACS1032" s="119"/>
      <c r="ACT1032" s="119"/>
      <c r="ACU1032" s="119"/>
      <c r="ACV1032" s="119"/>
      <c r="ACW1032" s="119"/>
      <c r="ACX1032" s="119"/>
      <c r="ACY1032" s="119"/>
      <c r="ACZ1032" s="119"/>
      <c r="ADA1032" s="119"/>
      <c r="ADB1032" s="119"/>
      <c r="ADC1032" s="119"/>
      <c r="ADD1032" s="119"/>
      <c r="ADE1032" s="119"/>
      <c r="ADF1032" s="119"/>
      <c r="ADG1032" s="119"/>
      <c r="ADH1032" s="119"/>
      <c r="ADI1032" s="119"/>
      <c r="ADJ1032" s="119"/>
      <c r="ADK1032" s="119"/>
      <c r="ADL1032" s="119"/>
      <c r="ADM1032" s="119"/>
      <c r="ADN1032" s="119"/>
      <c r="ADO1032" s="119"/>
      <c r="ADP1032" s="119"/>
      <c r="ADQ1032" s="119"/>
      <c r="ADR1032" s="119"/>
      <c r="ADS1032" s="119"/>
      <c r="ADT1032" s="119"/>
      <c r="ADU1032" s="119"/>
      <c r="ADV1032" s="119"/>
      <c r="ADW1032" s="119"/>
      <c r="ADX1032" s="119"/>
      <c r="ADY1032" s="119"/>
      <c r="ADZ1032" s="119"/>
      <c r="AEA1032" s="119"/>
      <c r="AEB1032" s="119"/>
      <c r="AEC1032" s="119"/>
      <c r="AED1032" s="119"/>
      <c r="AEE1032" s="119"/>
      <c r="AEF1032" s="119"/>
      <c r="AEG1032" s="119"/>
      <c r="AEH1032" s="119"/>
      <c r="AEI1032" s="119"/>
      <c r="AEJ1032" s="119"/>
      <c r="AEK1032" s="119"/>
      <c r="AEL1032" s="119"/>
      <c r="AEM1032" s="119"/>
      <c r="AEN1032" s="119"/>
      <c r="AEO1032" s="119"/>
      <c r="AEP1032" s="119"/>
      <c r="AEQ1032" s="119"/>
      <c r="AER1032" s="119"/>
      <c r="AES1032" s="119"/>
      <c r="AET1032" s="119"/>
      <c r="AEU1032" s="119"/>
      <c r="AEV1032" s="119"/>
      <c r="AEW1032" s="119"/>
      <c r="AEX1032" s="119"/>
      <c r="AEY1032" s="119"/>
      <c r="AEZ1032" s="119"/>
      <c r="AFA1032" s="119"/>
      <c r="AFB1032" s="119"/>
      <c r="AFC1032" s="119"/>
      <c r="AFD1032" s="119"/>
      <c r="AFE1032" s="119"/>
      <c r="AFF1032" s="119"/>
      <c r="AFG1032" s="119"/>
      <c r="AFH1032" s="119"/>
      <c r="AFI1032" s="119"/>
      <c r="AFJ1032" s="119"/>
      <c r="AFK1032" s="119"/>
      <c r="AFL1032" s="119"/>
      <c r="AFM1032" s="119"/>
      <c r="AFN1032" s="119"/>
      <c r="AFO1032" s="119"/>
      <c r="AFP1032" s="119"/>
      <c r="AFQ1032" s="119"/>
      <c r="AFR1032" s="119"/>
      <c r="AFS1032" s="119"/>
      <c r="AFT1032" s="119"/>
      <c r="AFU1032" s="119"/>
      <c r="AFV1032" s="119"/>
      <c r="AFW1032" s="119"/>
      <c r="AFX1032" s="119"/>
      <c r="AFY1032" s="119"/>
      <c r="AFZ1032" s="119"/>
      <c r="AGA1032" s="119"/>
      <c r="AGB1032" s="119"/>
      <c r="AGC1032" s="119"/>
      <c r="AGD1032" s="119"/>
      <c r="AGE1032" s="119"/>
      <c r="AGF1032" s="119"/>
      <c r="AGG1032" s="119"/>
      <c r="AGH1032" s="119"/>
      <c r="AGI1032" s="119"/>
      <c r="AGJ1032" s="119"/>
      <c r="AGK1032" s="119"/>
      <c r="AGL1032" s="119"/>
      <c r="AGM1032" s="119"/>
      <c r="AGN1032" s="119"/>
      <c r="AGO1032" s="119"/>
      <c r="AGP1032" s="119"/>
      <c r="AGQ1032" s="119"/>
      <c r="AGR1032" s="119"/>
      <c r="AGS1032" s="119"/>
      <c r="AGT1032" s="119"/>
      <c r="AGU1032" s="119"/>
      <c r="AGV1032" s="119"/>
      <c r="AGW1032" s="119"/>
      <c r="AGX1032" s="119"/>
      <c r="AGY1032" s="119"/>
      <c r="AGZ1032" s="119"/>
      <c r="AHA1032" s="119"/>
      <c r="AHB1032" s="119"/>
      <c r="AHC1032" s="119"/>
      <c r="AHD1032" s="119"/>
      <c r="AHE1032" s="119"/>
      <c r="AHF1032" s="119"/>
      <c r="AHG1032" s="119"/>
      <c r="AHH1032" s="119"/>
      <c r="AHI1032" s="119"/>
      <c r="AHJ1032" s="119"/>
      <c r="AHK1032" s="119"/>
      <c r="AHL1032" s="119"/>
      <c r="AHM1032" s="119"/>
      <c r="AHN1032" s="119"/>
      <c r="AHO1032" s="119"/>
      <c r="AHP1032" s="119"/>
      <c r="AHQ1032" s="119"/>
      <c r="AHR1032" s="119"/>
      <c r="AHS1032" s="119"/>
      <c r="AHT1032" s="119"/>
      <c r="AHU1032" s="119"/>
      <c r="AHV1032" s="119"/>
      <c r="AHW1032" s="119"/>
      <c r="AHX1032" s="119"/>
      <c r="AHY1032" s="119"/>
      <c r="AHZ1032" s="119"/>
      <c r="AIA1032" s="119"/>
      <c r="AIB1032" s="119"/>
      <c r="AIC1032" s="119"/>
      <c r="AID1032" s="119"/>
      <c r="AIE1032" s="119"/>
      <c r="AIF1032" s="119"/>
      <c r="AIG1032" s="119"/>
      <c r="AIH1032" s="119"/>
      <c r="AII1032" s="119"/>
      <c r="AIJ1032" s="119"/>
      <c r="AIK1032" s="119"/>
      <c r="AIL1032" s="119"/>
      <c r="AIM1032" s="119"/>
      <c r="AIN1032" s="119"/>
      <c r="AIO1032" s="119"/>
      <c r="AIP1032" s="119"/>
      <c r="AIQ1032" s="119"/>
      <c r="AIR1032" s="119"/>
      <c r="AIS1032" s="119"/>
      <c r="AIT1032" s="119"/>
      <c r="AIU1032" s="119"/>
      <c r="AIV1032" s="119"/>
      <c r="AIW1032" s="119"/>
      <c r="AIX1032" s="119"/>
      <c r="AIY1032" s="119"/>
      <c r="AIZ1032" s="119"/>
      <c r="AJA1032" s="119"/>
      <c r="AJB1032" s="119"/>
      <c r="AJC1032" s="119"/>
      <c r="AJD1032" s="119"/>
      <c r="AJE1032" s="119"/>
      <c r="AJF1032" s="119"/>
      <c r="AJG1032" s="119"/>
      <c r="AJH1032" s="119"/>
      <c r="AJI1032" s="119"/>
      <c r="AJJ1032" s="119"/>
      <c r="AJK1032" s="119"/>
      <c r="AJL1032" s="119"/>
      <c r="AJM1032" s="119"/>
      <c r="AJN1032" s="119"/>
      <c r="AJO1032" s="119"/>
      <c r="AJP1032" s="119"/>
      <c r="AJQ1032" s="119"/>
      <c r="AJR1032" s="119"/>
      <c r="AJS1032" s="119"/>
      <c r="AJT1032" s="119"/>
      <c r="AJU1032" s="119"/>
      <c r="AJV1032" s="119"/>
      <c r="AJW1032" s="119"/>
      <c r="AJX1032" s="119"/>
      <c r="AJY1032" s="119"/>
      <c r="AJZ1032" s="119"/>
      <c r="AKA1032" s="119"/>
      <c r="AKB1032" s="119"/>
      <c r="AKC1032" s="119"/>
      <c r="AKD1032" s="119"/>
      <c r="AKE1032" s="119"/>
      <c r="AKF1032" s="119"/>
      <c r="AKG1032" s="119"/>
      <c r="AKH1032" s="119"/>
      <c r="AKI1032" s="119"/>
      <c r="AKJ1032" s="119"/>
      <c r="AKK1032" s="119"/>
      <c r="AKL1032" s="119"/>
      <c r="AKM1032" s="119"/>
      <c r="AKN1032" s="119"/>
      <c r="AKO1032" s="119"/>
      <c r="AKP1032" s="119"/>
      <c r="AKQ1032" s="119"/>
      <c r="AKR1032" s="119"/>
      <c r="AKS1032" s="119"/>
      <c r="AKT1032" s="119"/>
      <c r="AKU1032" s="119"/>
      <c r="AKV1032" s="119"/>
      <c r="AKW1032" s="119"/>
      <c r="AKX1032" s="119"/>
      <c r="AKY1032" s="119"/>
      <c r="AKZ1032" s="119"/>
      <c r="ALA1032" s="119"/>
      <c r="ALB1032" s="119"/>
      <c r="ALC1032" s="119"/>
      <c r="ALD1032" s="119"/>
      <c r="ALE1032" s="119"/>
      <c r="ALF1032" s="119"/>
      <c r="ALG1032" s="119"/>
      <c r="ALH1032" s="119"/>
      <c r="ALI1032" s="119"/>
      <c r="ALJ1032" s="119"/>
      <c r="ALK1032" s="119"/>
      <c r="ALL1032" s="119"/>
      <c r="ALM1032" s="119"/>
      <c r="ALN1032" s="119"/>
      <c r="ALO1032" s="119"/>
      <c r="ALP1032" s="119"/>
      <c r="ALQ1032" s="119"/>
      <c r="ALR1032" s="119"/>
      <c r="ALS1032" s="119"/>
      <c r="ALT1032" s="119"/>
      <c r="ALU1032" s="119"/>
      <c r="ALV1032" s="119"/>
      <c r="ALW1032" s="119"/>
      <c r="ALX1032" s="119"/>
      <c r="ALY1032" s="119"/>
      <c r="ALZ1032" s="119"/>
      <c r="AMA1032" s="119"/>
      <c r="AMB1032" s="119"/>
      <c r="AMC1032" s="119"/>
      <c r="AMD1032" s="119"/>
      <c r="AME1032" s="119"/>
      <c r="AMF1032" s="119"/>
      <c r="AMG1032" s="119"/>
      <c r="AMH1032" s="119"/>
      <c r="AMI1032" s="119"/>
      <c r="AMJ1032" s="119"/>
    </row>
    <row r="1033" spans="1:1024">
      <c r="A1033" s="118"/>
      <c r="B1033" s="118"/>
      <c r="C1033" s="49">
        <f t="shared" si="75"/>
        <v>1950</v>
      </c>
      <c r="E1033" s="51">
        <f t="shared" si="78"/>
        <v>10</v>
      </c>
      <c r="F1033" s="39">
        <f t="shared" si="76"/>
        <v>53077</v>
      </c>
      <c r="G1033" s="39" t="str">
        <f t="shared" si="77"/>
        <v>2017121</v>
      </c>
      <c r="H1033" s="39">
        <v>7</v>
      </c>
      <c r="L1033" s="39" t="s">
        <v>0</v>
      </c>
      <c r="M1033" s="39">
        <v>2017</v>
      </c>
      <c r="N1033" s="39">
        <v>12</v>
      </c>
      <c r="O1033" s="39">
        <v>1</v>
      </c>
      <c r="P1033" s="39">
        <v>14</v>
      </c>
      <c r="Q1033" s="39">
        <v>44</v>
      </c>
      <c r="R1033" s="39">
        <v>37</v>
      </c>
      <c r="S1033" s="39">
        <v>11</v>
      </c>
      <c r="T1033" s="39">
        <v>1</v>
      </c>
      <c r="U1033" s="39" t="s">
        <v>1</v>
      </c>
      <c r="V1033" s="39" t="s">
        <v>2</v>
      </c>
      <c r="WK1033" s="119"/>
      <c r="WL1033" s="119"/>
      <c r="WM1033" s="119"/>
      <c r="WN1033" s="119"/>
      <c r="WO1033" s="119"/>
      <c r="WP1033" s="119"/>
      <c r="WQ1033" s="119"/>
      <c r="WR1033" s="119"/>
      <c r="WS1033" s="119"/>
      <c r="WT1033" s="119"/>
      <c r="WU1033" s="119"/>
      <c r="WV1033" s="119"/>
      <c r="WW1033" s="119"/>
      <c r="WX1033" s="119"/>
      <c r="WY1033" s="119"/>
      <c r="WZ1033" s="119"/>
      <c r="XA1033" s="119"/>
      <c r="XB1033" s="119"/>
      <c r="XC1033" s="119"/>
      <c r="XD1033" s="119"/>
      <c r="XE1033" s="119"/>
      <c r="XF1033" s="119"/>
      <c r="XG1033" s="119"/>
      <c r="XH1033" s="119"/>
      <c r="XI1033" s="119"/>
      <c r="XJ1033" s="119"/>
      <c r="XK1033" s="119"/>
      <c r="XL1033" s="119"/>
      <c r="XM1033" s="119"/>
      <c r="XN1033" s="119"/>
      <c r="XO1033" s="119"/>
      <c r="XP1033" s="119"/>
      <c r="XQ1033" s="119"/>
      <c r="XR1033" s="119"/>
      <c r="XS1033" s="119"/>
      <c r="XT1033" s="119"/>
      <c r="XU1033" s="119"/>
      <c r="XV1033" s="119"/>
      <c r="XW1033" s="119"/>
      <c r="XX1033" s="119"/>
      <c r="XY1033" s="119"/>
      <c r="XZ1033" s="119"/>
      <c r="YA1033" s="119"/>
      <c r="YB1033" s="119"/>
      <c r="YC1033" s="119"/>
      <c r="YD1033" s="119"/>
      <c r="YE1033" s="119"/>
      <c r="YF1033" s="119"/>
      <c r="YG1033" s="119"/>
      <c r="YH1033" s="119"/>
      <c r="YI1033" s="119"/>
      <c r="YJ1033" s="119"/>
      <c r="YK1033" s="119"/>
      <c r="YL1033" s="119"/>
      <c r="YM1033" s="119"/>
      <c r="YN1033" s="119"/>
      <c r="YO1033" s="119"/>
      <c r="YP1033" s="119"/>
      <c r="YQ1033" s="119"/>
      <c r="YR1033" s="119"/>
      <c r="YS1033" s="119"/>
      <c r="YT1033" s="119"/>
      <c r="YU1033" s="119"/>
      <c r="YV1033" s="119"/>
      <c r="YW1033" s="119"/>
      <c r="YX1033" s="119"/>
      <c r="YY1033" s="119"/>
      <c r="YZ1033" s="119"/>
      <c r="ZA1033" s="119"/>
      <c r="ZB1033" s="119"/>
      <c r="ZC1033" s="119"/>
      <c r="ZD1033" s="119"/>
      <c r="ZE1033" s="119"/>
      <c r="ZF1033" s="119"/>
      <c r="ZG1033" s="119"/>
      <c r="ZH1033" s="119"/>
      <c r="ZI1033" s="119"/>
      <c r="ZJ1033" s="119"/>
      <c r="ZK1033" s="119"/>
      <c r="ZL1033" s="119"/>
      <c r="ZM1033" s="119"/>
      <c r="ZN1033" s="119"/>
      <c r="ZO1033" s="119"/>
      <c r="ZP1033" s="119"/>
      <c r="ZQ1033" s="119"/>
      <c r="ZR1033" s="119"/>
      <c r="ZS1033" s="119"/>
      <c r="ZT1033" s="119"/>
      <c r="ZU1033" s="119"/>
      <c r="ZV1033" s="119"/>
      <c r="ZW1033" s="119"/>
      <c r="ZX1033" s="119"/>
      <c r="ZY1033" s="119"/>
      <c r="ZZ1033" s="119"/>
      <c r="AAA1033" s="119"/>
      <c r="AAB1033" s="119"/>
      <c r="AAC1033" s="119"/>
      <c r="AAD1033" s="119"/>
      <c r="AAE1033" s="119"/>
      <c r="AAF1033" s="119"/>
      <c r="AAG1033" s="119"/>
      <c r="AAH1033" s="119"/>
      <c r="AAI1033" s="119"/>
      <c r="AAJ1033" s="119"/>
      <c r="AAK1033" s="119"/>
      <c r="AAL1033" s="119"/>
      <c r="AAM1033" s="119"/>
      <c r="AAN1033" s="119"/>
      <c r="AAO1033" s="119"/>
      <c r="AAP1033" s="119"/>
      <c r="AAQ1033" s="119"/>
      <c r="AAR1033" s="119"/>
      <c r="AAS1033" s="119"/>
      <c r="AAT1033" s="119"/>
      <c r="AAU1033" s="119"/>
      <c r="AAV1033" s="119"/>
      <c r="AAW1033" s="119"/>
      <c r="AAX1033" s="119"/>
      <c r="AAY1033" s="119"/>
      <c r="AAZ1033" s="119"/>
      <c r="ABA1033" s="119"/>
      <c r="ABB1033" s="119"/>
      <c r="ABC1033" s="119"/>
      <c r="ABD1033" s="119"/>
      <c r="ABE1033" s="119"/>
      <c r="ABF1033" s="119"/>
      <c r="ABG1033" s="119"/>
      <c r="ABH1033" s="119"/>
      <c r="ABI1033" s="119"/>
      <c r="ABJ1033" s="119"/>
      <c r="ABK1033" s="119"/>
      <c r="ABL1033" s="119"/>
      <c r="ABM1033" s="119"/>
      <c r="ABN1033" s="119"/>
      <c r="ABO1033" s="119"/>
      <c r="ABP1033" s="119"/>
      <c r="ABQ1033" s="119"/>
      <c r="ABR1033" s="119"/>
      <c r="ABS1033" s="119"/>
      <c r="ABT1033" s="119"/>
      <c r="ABU1033" s="119"/>
      <c r="ABV1033" s="119"/>
      <c r="ABW1033" s="119"/>
      <c r="ABX1033" s="119"/>
      <c r="ABY1033" s="119"/>
      <c r="ABZ1033" s="119"/>
      <c r="ACA1033" s="119"/>
      <c r="ACB1033" s="119"/>
      <c r="ACC1033" s="119"/>
      <c r="ACD1033" s="119"/>
      <c r="ACE1033" s="119"/>
      <c r="ACF1033" s="119"/>
      <c r="ACG1033" s="119"/>
      <c r="ACH1033" s="119"/>
      <c r="ACI1033" s="119"/>
      <c r="ACJ1033" s="119"/>
      <c r="ACK1033" s="119"/>
      <c r="ACL1033" s="119"/>
      <c r="ACM1033" s="119"/>
      <c r="ACN1033" s="119"/>
      <c r="ACO1033" s="119"/>
      <c r="ACP1033" s="119"/>
      <c r="ACQ1033" s="119"/>
      <c r="ACR1033" s="119"/>
      <c r="ACS1033" s="119"/>
      <c r="ACT1033" s="119"/>
      <c r="ACU1033" s="119"/>
      <c r="ACV1033" s="119"/>
      <c r="ACW1033" s="119"/>
      <c r="ACX1033" s="119"/>
      <c r="ACY1033" s="119"/>
      <c r="ACZ1033" s="119"/>
      <c r="ADA1033" s="119"/>
      <c r="ADB1033" s="119"/>
      <c r="ADC1033" s="119"/>
      <c r="ADD1033" s="119"/>
      <c r="ADE1033" s="119"/>
      <c r="ADF1033" s="119"/>
      <c r="ADG1033" s="119"/>
      <c r="ADH1033" s="119"/>
      <c r="ADI1033" s="119"/>
      <c r="ADJ1033" s="119"/>
      <c r="ADK1033" s="119"/>
      <c r="ADL1033" s="119"/>
      <c r="ADM1033" s="119"/>
      <c r="ADN1033" s="119"/>
      <c r="ADO1033" s="119"/>
      <c r="ADP1033" s="119"/>
      <c r="ADQ1033" s="119"/>
      <c r="ADR1033" s="119"/>
      <c r="ADS1033" s="119"/>
      <c r="ADT1033" s="119"/>
      <c r="ADU1033" s="119"/>
      <c r="ADV1033" s="119"/>
      <c r="ADW1033" s="119"/>
      <c r="ADX1033" s="119"/>
      <c r="ADY1033" s="119"/>
      <c r="ADZ1033" s="119"/>
      <c r="AEA1033" s="119"/>
      <c r="AEB1033" s="119"/>
      <c r="AEC1033" s="119"/>
      <c r="AED1033" s="119"/>
      <c r="AEE1033" s="119"/>
      <c r="AEF1033" s="119"/>
      <c r="AEG1033" s="119"/>
      <c r="AEH1033" s="119"/>
      <c r="AEI1033" s="119"/>
      <c r="AEJ1033" s="119"/>
      <c r="AEK1033" s="119"/>
      <c r="AEL1033" s="119"/>
      <c r="AEM1033" s="119"/>
      <c r="AEN1033" s="119"/>
      <c r="AEO1033" s="119"/>
      <c r="AEP1033" s="119"/>
      <c r="AEQ1033" s="119"/>
      <c r="AER1033" s="119"/>
      <c r="AES1033" s="119"/>
      <c r="AET1033" s="119"/>
      <c r="AEU1033" s="119"/>
      <c r="AEV1033" s="119"/>
      <c r="AEW1033" s="119"/>
      <c r="AEX1033" s="119"/>
      <c r="AEY1033" s="119"/>
      <c r="AEZ1033" s="119"/>
      <c r="AFA1033" s="119"/>
      <c r="AFB1033" s="119"/>
      <c r="AFC1033" s="119"/>
      <c r="AFD1033" s="119"/>
      <c r="AFE1033" s="119"/>
      <c r="AFF1033" s="119"/>
      <c r="AFG1033" s="119"/>
      <c r="AFH1033" s="119"/>
      <c r="AFI1033" s="119"/>
      <c r="AFJ1033" s="119"/>
      <c r="AFK1033" s="119"/>
      <c r="AFL1033" s="119"/>
      <c r="AFM1033" s="119"/>
      <c r="AFN1033" s="119"/>
      <c r="AFO1033" s="119"/>
      <c r="AFP1033" s="119"/>
      <c r="AFQ1033" s="119"/>
      <c r="AFR1033" s="119"/>
      <c r="AFS1033" s="119"/>
      <c r="AFT1033" s="119"/>
      <c r="AFU1033" s="119"/>
      <c r="AFV1033" s="119"/>
      <c r="AFW1033" s="119"/>
      <c r="AFX1033" s="119"/>
      <c r="AFY1033" s="119"/>
      <c r="AFZ1033" s="119"/>
      <c r="AGA1033" s="119"/>
      <c r="AGB1033" s="119"/>
      <c r="AGC1033" s="119"/>
      <c r="AGD1033" s="119"/>
      <c r="AGE1033" s="119"/>
      <c r="AGF1033" s="119"/>
      <c r="AGG1033" s="119"/>
      <c r="AGH1033" s="119"/>
      <c r="AGI1033" s="119"/>
      <c r="AGJ1033" s="119"/>
      <c r="AGK1033" s="119"/>
      <c r="AGL1033" s="119"/>
      <c r="AGM1033" s="119"/>
      <c r="AGN1033" s="119"/>
      <c r="AGO1033" s="119"/>
      <c r="AGP1033" s="119"/>
      <c r="AGQ1033" s="119"/>
      <c r="AGR1033" s="119"/>
      <c r="AGS1033" s="119"/>
      <c r="AGT1033" s="119"/>
      <c r="AGU1033" s="119"/>
      <c r="AGV1033" s="119"/>
      <c r="AGW1033" s="119"/>
      <c r="AGX1033" s="119"/>
      <c r="AGY1033" s="119"/>
      <c r="AGZ1033" s="119"/>
      <c r="AHA1033" s="119"/>
      <c r="AHB1033" s="119"/>
      <c r="AHC1033" s="119"/>
      <c r="AHD1033" s="119"/>
      <c r="AHE1033" s="119"/>
      <c r="AHF1033" s="119"/>
      <c r="AHG1033" s="119"/>
      <c r="AHH1033" s="119"/>
      <c r="AHI1033" s="119"/>
      <c r="AHJ1033" s="119"/>
      <c r="AHK1033" s="119"/>
      <c r="AHL1033" s="119"/>
      <c r="AHM1033" s="119"/>
      <c r="AHN1033" s="119"/>
      <c r="AHO1033" s="119"/>
      <c r="AHP1033" s="119"/>
      <c r="AHQ1033" s="119"/>
      <c r="AHR1033" s="119"/>
      <c r="AHS1033" s="119"/>
      <c r="AHT1033" s="119"/>
      <c r="AHU1033" s="119"/>
      <c r="AHV1033" s="119"/>
      <c r="AHW1033" s="119"/>
      <c r="AHX1033" s="119"/>
      <c r="AHY1033" s="119"/>
      <c r="AHZ1033" s="119"/>
      <c r="AIA1033" s="119"/>
      <c r="AIB1033" s="119"/>
      <c r="AIC1033" s="119"/>
      <c r="AID1033" s="119"/>
      <c r="AIE1033" s="119"/>
      <c r="AIF1033" s="119"/>
      <c r="AIG1033" s="119"/>
      <c r="AIH1033" s="119"/>
      <c r="AII1033" s="119"/>
      <c r="AIJ1033" s="119"/>
      <c r="AIK1033" s="119"/>
      <c r="AIL1033" s="119"/>
      <c r="AIM1033" s="119"/>
      <c r="AIN1033" s="119"/>
      <c r="AIO1033" s="119"/>
      <c r="AIP1033" s="119"/>
      <c r="AIQ1033" s="119"/>
      <c r="AIR1033" s="119"/>
      <c r="AIS1033" s="119"/>
      <c r="AIT1033" s="119"/>
      <c r="AIU1033" s="119"/>
      <c r="AIV1033" s="119"/>
      <c r="AIW1033" s="119"/>
      <c r="AIX1033" s="119"/>
      <c r="AIY1033" s="119"/>
      <c r="AIZ1033" s="119"/>
      <c r="AJA1033" s="119"/>
      <c r="AJB1033" s="119"/>
      <c r="AJC1033" s="119"/>
      <c r="AJD1033" s="119"/>
      <c r="AJE1033" s="119"/>
      <c r="AJF1033" s="119"/>
      <c r="AJG1033" s="119"/>
      <c r="AJH1033" s="119"/>
      <c r="AJI1033" s="119"/>
      <c r="AJJ1033" s="119"/>
      <c r="AJK1033" s="119"/>
      <c r="AJL1033" s="119"/>
      <c r="AJM1033" s="119"/>
      <c r="AJN1033" s="119"/>
      <c r="AJO1033" s="119"/>
      <c r="AJP1033" s="119"/>
      <c r="AJQ1033" s="119"/>
      <c r="AJR1033" s="119"/>
      <c r="AJS1033" s="119"/>
      <c r="AJT1033" s="119"/>
      <c r="AJU1033" s="119"/>
      <c r="AJV1033" s="119"/>
      <c r="AJW1033" s="119"/>
      <c r="AJX1033" s="119"/>
      <c r="AJY1033" s="119"/>
      <c r="AJZ1033" s="119"/>
      <c r="AKA1033" s="119"/>
      <c r="AKB1033" s="119"/>
      <c r="AKC1033" s="119"/>
      <c r="AKD1033" s="119"/>
      <c r="AKE1033" s="119"/>
      <c r="AKF1033" s="119"/>
      <c r="AKG1033" s="119"/>
      <c r="AKH1033" s="119"/>
      <c r="AKI1033" s="119"/>
      <c r="AKJ1033" s="119"/>
      <c r="AKK1033" s="119"/>
      <c r="AKL1033" s="119"/>
      <c r="AKM1033" s="119"/>
      <c r="AKN1033" s="119"/>
      <c r="AKO1033" s="119"/>
      <c r="AKP1033" s="119"/>
      <c r="AKQ1033" s="119"/>
      <c r="AKR1033" s="119"/>
      <c r="AKS1033" s="119"/>
      <c r="AKT1033" s="119"/>
      <c r="AKU1033" s="119"/>
      <c r="AKV1033" s="119"/>
      <c r="AKW1033" s="119"/>
      <c r="AKX1033" s="119"/>
      <c r="AKY1033" s="119"/>
      <c r="AKZ1033" s="119"/>
      <c r="ALA1033" s="119"/>
      <c r="ALB1033" s="119"/>
      <c r="ALC1033" s="119"/>
      <c r="ALD1033" s="119"/>
      <c r="ALE1033" s="119"/>
      <c r="ALF1033" s="119"/>
      <c r="ALG1033" s="119"/>
      <c r="ALH1033" s="119"/>
      <c r="ALI1033" s="119"/>
      <c r="ALJ1033" s="119"/>
      <c r="ALK1033" s="119"/>
      <c r="ALL1033" s="119"/>
      <c r="ALM1033" s="119"/>
      <c r="ALN1033" s="119"/>
      <c r="ALO1033" s="119"/>
      <c r="ALP1033" s="119"/>
      <c r="ALQ1033" s="119"/>
      <c r="ALR1033" s="119"/>
      <c r="ALS1033" s="119"/>
      <c r="ALT1033" s="119"/>
      <c r="ALU1033" s="119"/>
      <c r="ALV1033" s="119"/>
      <c r="ALW1033" s="119"/>
      <c r="ALX1033" s="119"/>
      <c r="ALY1033" s="119"/>
      <c r="ALZ1033" s="119"/>
      <c r="AMA1033" s="119"/>
      <c r="AMB1033" s="119"/>
      <c r="AMC1033" s="119"/>
      <c r="AMD1033" s="119"/>
      <c r="AME1033" s="119"/>
      <c r="AMF1033" s="119"/>
      <c r="AMG1033" s="119"/>
      <c r="AMH1033" s="119"/>
      <c r="AMI1033" s="119"/>
      <c r="AMJ1033" s="119"/>
    </row>
    <row r="1034" spans="1:1024">
      <c r="A1034" s="69"/>
      <c r="B1034" s="69"/>
      <c r="C1034" s="49">
        <f t="shared" ref="C1034:C1097" si="79">IF(F1034=F1033,C1033,IF(F1034=(F1033+10),C1033,(C1033+10)))</f>
        <v>1960</v>
      </c>
      <c r="D1034" s="70" t="s">
        <v>390</v>
      </c>
      <c r="E1034" s="51">
        <f t="shared" si="78"/>
        <v>10</v>
      </c>
      <c r="F1034" s="71">
        <f t="shared" si="76"/>
        <v>53150</v>
      </c>
      <c r="G1034" s="71" t="str">
        <f t="shared" si="77"/>
        <v>2017121</v>
      </c>
      <c r="H1034" s="71">
        <v>10</v>
      </c>
      <c r="I1034" s="71"/>
      <c r="J1034" s="71"/>
      <c r="K1034" s="71"/>
      <c r="L1034" s="71" t="s">
        <v>0</v>
      </c>
      <c r="M1034" s="71">
        <v>2017</v>
      </c>
      <c r="N1034" s="71">
        <v>12</v>
      </c>
      <c r="O1034" s="71">
        <v>1</v>
      </c>
      <c r="P1034" s="71">
        <v>14</v>
      </c>
      <c r="Q1034" s="71">
        <v>45</v>
      </c>
      <c r="R1034" s="71">
        <v>50</v>
      </c>
      <c r="S1034" s="71">
        <v>361</v>
      </c>
      <c r="T1034" s="71">
        <v>1</v>
      </c>
      <c r="U1034" s="71" t="s">
        <v>1</v>
      </c>
      <c r="V1034" s="71" t="s">
        <v>2</v>
      </c>
      <c r="W1034" s="71"/>
      <c r="X1034" s="98" t="s">
        <v>305</v>
      </c>
      <c r="Y1034" s="40" t="s">
        <v>391</v>
      </c>
      <c r="Z1034" s="40" t="s">
        <v>392</v>
      </c>
      <c r="AA1034" s="40" t="s">
        <v>393</v>
      </c>
      <c r="AB1034" s="40">
        <v>-34</v>
      </c>
      <c r="WK1034" s="72"/>
      <c r="WL1034" s="72"/>
      <c r="WM1034" s="72"/>
      <c r="WN1034" s="72"/>
      <c r="WO1034" s="72"/>
      <c r="WP1034" s="72"/>
      <c r="WQ1034" s="72"/>
      <c r="WR1034" s="72"/>
      <c r="WS1034" s="72"/>
      <c r="WT1034" s="72"/>
      <c r="WU1034" s="72"/>
      <c r="WV1034" s="72"/>
      <c r="WW1034" s="72"/>
      <c r="WX1034" s="72"/>
      <c r="WY1034" s="72"/>
      <c r="WZ1034" s="72"/>
      <c r="XA1034" s="72"/>
      <c r="XB1034" s="72"/>
      <c r="XC1034" s="72"/>
      <c r="XD1034" s="72"/>
      <c r="XE1034" s="72"/>
      <c r="XF1034" s="72"/>
      <c r="XG1034" s="72"/>
      <c r="XH1034" s="72"/>
      <c r="XI1034" s="72"/>
      <c r="XJ1034" s="72"/>
      <c r="XK1034" s="72"/>
      <c r="XL1034" s="72"/>
      <c r="XM1034" s="72"/>
      <c r="XN1034" s="72"/>
      <c r="XO1034" s="72"/>
      <c r="XP1034" s="72"/>
      <c r="XQ1034" s="72"/>
      <c r="XR1034" s="72"/>
      <c r="XS1034" s="72"/>
      <c r="XT1034" s="72"/>
      <c r="XU1034" s="72"/>
      <c r="XV1034" s="72"/>
      <c r="XW1034" s="72"/>
      <c r="XX1034" s="72"/>
      <c r="XY1034" s="72"/>
      <c r="XZ1034" s="72"/>
      <c r="YA1034" s="72"/>
      <c r="YB1034" s="72"/>
      <c r="YC1034" s="72"/>
      <c r="YD1034" s="72"/>
      <c r="YE1034" s="72"/>
      <c r="YF1034" s="72"/>
      <c r="YG1034" s="72"/>
      <c r="YH1034" s="72"/>
      <c r="YI1034" s="72"/>
      <c r="YJ1034" s="72"/>
      <c r="YK1034" s="72"/>
      <c r="YL1034" s="72"/>
      <c r="YM1034" s="72"/>
      <c r="YN1034" s="72"/>
      <c r="YO1034" s="72"/>
      <c r="YP1034" s="72"/>
      <c r="YQ1034" s="72"/>
      <c r="YR1034" s="72"/>
      <c r="YS1034" s="72"/>
      <c r="YT1034" s="72"/>
      <c r="YU1034" s="72"/>
      <c r="YV1034" s="72"/>
      <c r="YW1034" s="72"/>
      <c r="YX1034" s="72"/>
      <c r="YY1034" s="72"/>
      <c r="YZ1034" s="72"/>
      <c r="ZA1034" s="72"/>
      <c r="ZB1034" s="72"/>
      <c r="ZC1034" s="72"/>
      <c r="ZD1034" s="72"/>
      <c r="ZE1034" s="72"/>
      <c r="ZF1034" s="72"/>
      <c r="ZG1034" s="72"/>
      <c r="ZH1034" s="72"/>
      <c r="ZI1034" s="72"/>
      <c r="ZJ1034" s="72"/>
      <c r="ZK1034" s="72"/>
      <c r="ZL1034" s="72"/>
      <c r="ZM1034" s="72"/>
      <c r="ZN1034" s="72"/>
      <c r="ZO1034" s="72"/>
      <c r="ZP1034" s="72"/>
      <c r="ZQ1034" s="72"/>
      <c r="ZR1034" s="72"/>
      <c r="ZS1034" s="72"/>
      <c r="ZT1034" s="72"/>
      <c r="ZU1034" s="72"/>
      <c r="ZV1034" s="72"/>
      <c r="ZW1034" s="72"/>
      <c r="ZX1034" s="72"/>
      <c r="ZY1034" s="72"/>
      <c r="ZZ1034" s="72"/>
      <c r="AAA1034" s="72"/>
      <c r="AAB1034" s="72"/>
      <c r="AAC1034" s="72"/>
      <c r="AAD1034" s="72"/>
      <c r="AAE1034" s="72"/>
      <c r="AAF1034" s="72"/>
      <c r="AAG1034" s="72"/>
      <c r="AAH1034" s="72"/>
      <c r="AAI1034" s="72"/>
      <c r="AAJ1034" s="72"/>
      <c r="AAK1034" s="72"/>
      <c r="AAL1034" s="72"/>
      <c r="AAM1034" s="72"/>
      <c r="AAN1034" s="72"/>
      <c r="AAO1034" s="72"/>
      <c r="AAP1034" s="72"/>
      <c r="AAQ1034" s="72"/>
      <c r="AAR1034" s="72"/>
      <c r="AAS1034" s="72"/>
      <c r="AAT1034" s="72"/>
      <c r="AAU1034" s="72"/>
      <c r="AAV1034" s="72"/>
      <c r="AAW1034" s="72"/>
      <c r="AAX1034" s="72"/>
      <c r="AAY1034" s="72"/>
      <c r="AAZ1034" s="72"/>
      <c r="ABA1034" s="72"/>
      <c r="ABB1034" s="72"/>
      <c r="ABC1034" s="72"/>
      <c r="ABD1034" s="72"/>
      <c r="ABE1034" s="72"/>
      <c r="ABF1034" s="72"/>
      <c r="ABG1034" s="72"/>
      <c r="ABH1034" s="72"/>
      <c r="ABI1034" s="72"/>
      <c r="ABJ1034" s="72"/>
      <c r="ABK1034" s="72"/>
      <c r="ABL1034" s="72"/>
      <c r="ABM1034" s="72"/>
      <c r="ABN1034" s="72"/>
      <c r="ABO1034" s="72"/>
      <c r="ABP1034" s="72"/>
      <c r="ABQ1034" s="72"/>
      <c r="ABR1034" s="72"/>
      <c r="ABS1034" s="72"/>
      <c r="ABT1034" s="72"/>
      <c r="ABU1034" s="72"/>
      <c r="ABV1034" s="72"/>
      <c r="ABW1034" s="72"/>
      <c r="ABX1034" s="72"/>
      <c r="ABY1034" s="72"/>
      <c r="ABZ1034" s="72"/>
      <c r="ACA1034" s="72"/>
      <c r="ACB1034" s="72"/>
      <c r="ACC1034" s="72"/>
      <c r="ACD1034" s="72"/>
      <c r="ACE1034" s="72"/>
      <c r="ACF1034" s="72"/>
      <c r="ACG1034" s="72"/>
      <c r="ACH1034" s="72"/>
      <c r="ACI1034" s="72"/>
      <c r="ACJ1034" s="72"/>
      <c r="ACK1034" s="72"/>
      <c r="ACL1034" s="72"/>
      <c r="ACM1034" s="72"/>
      <c r="ACN1034" s="72"/>
      <c r="ACO1034" s="72"/>
      <c r="ACP1034" s="72"/>
      <c r="ACQ1034" s="72"/>
      <c r="ACR1034" s="72"/>
      <c r="ACS1034" s="72"/>
      <c r="ACT1034" s="72"/>
      <c r="ACU1034" s="72"/>
      <c r="ACV1034" s="72"/>
      <c r="ACW1034" s="72"/>
      <c r="ACX1034" s="72"/>
      <c r="ACY1034" s="72"/>
      <c r="ACZ1034" s="72"/>
      <c r="ADA1034" s="72"/>
      <c r="ADB1034" s="72"/>
      <c r="ADC1034" s="72"/>
      <c r="ADD1034" s="72"/>
      <c r="ADE1034" s="72"/>
      <c r="ADF1034" s="72"/>
      <c r="ADG1034" s="72"/>
      <c r="ADH1034" s="72"/>
      <c r="ADI1034" s="72"/>
      <c r="ADJ1034" s="72"/>
      <c r="ADK1034" s="72"/>
      <c r="ADL1034" s="72"/>
      <c r="ADM1034" s="72"/>
      <c r="ADN1034" s="72"/>
      <c r="ADO1034" s="72"/>
      <c r="ADP1034" s="72"/>
      <c r="ADQ1034" s="72"/>
      <c r="ADR1034" s="72"/>
      <c r="ADS1034" s="72"/>
      <c r="ADT1034" s="72"/>
      <c r="ADU1034" s="72"/>
      <c r="ADV1034" s="72"/>
      <c r="ADW1034" s="72"/>
      <c r="ADX1034" s="72"/>
      <c r="ADY1034" s="72"/>
      <c r="ADZ1034" s="72"/>
      <c r="AEA1034" s="72"/>
      <c r="AEB1034" s="72"/>
      <c r="AEC1034" s="72"/>
      <c r="AED1034" s="72"/>
      <c r="AEE1034" s="72"/>
      <c r="AEF1034" s="72"/>
      <c r="AEG1034" s="72"/>
      <c r="AEH1034" s="72"/>
      <c r="AEI1034" s="72"/>
      <c r="AEJ1034" s="72"/>
      <c r="AEK1034" s="72"/>
      <c r="AEL1034" s="72"/>
      <c r="AEM1034" s="72"/>
      <c r="AEN1034" s="72"/>
      <c r="AEO1034" s="72"/>
      <c r="AEP1034" s="72"/>
      <c r="AEQ1034" s="72"/>
      <c r="AER1034" s="72"/>
      <c r="AES1034" s="72"/>
      <c r="AET1034" s="72"/>
      <c r="AEU1034" s="72"/>
      <c r="AEV1034" s="72"/>
      <c r="AEW1034" s="72"/>
      <c r="AEX1034" s="72"/>
      <c r="AEY1034" s="72"/>
      <c r="AEZ1034" s="72"/>
      <c r="AFA1034" s="72"/>
      <c r="AFB1034" s="72"/>
      <c r="AFC1034" s="72"/>
      <c r="AFD1034" s="72"/>
      <c r="AFE1034" s="72"/>
      <c r="AFF1034" s="72"/>
      <c r="AFG1034" s="72"/>
      <c r="AFH1034" s="72"/>
      <c r="AFI1034" s="72"/>
      <c r="AFJ1034" s="72"/>
      <c r="AFK1034" s="72"/>
      <c r="AFL1034" s="72"/>
      <c r="AFM1034" s="72"/>
      <c r="AFN1034" s="72"/>
      <c r="AFO1034" s="72"/>
      <c r="AFP1034" s="72"/>
      <c r="AFQ1034" s="72"/>
      <c r="AFR1034" s="72"/>
      <c r="AFS1034" s="72"/>
      <c r="AFT1034" s="72"/>
      <c r="AFU1034" s="72"/>
      <c r="AFV1034" s="72"/>
      <c r="AFW1034" s="72"/>
      <c r="AFX1034" s="72"/>
      <c r="AFY1034" s="72"/>
      <c r="AFZ1034" s="72"/>
      <c r="AGA1034" s="72"/>
      <c r="AGB1034" s="72"/>
      <c r="AGC1034" s="72"/>
      <c r="AGD1034" s="72"/>
      <c r="AGE1034" s="72"/>
      <c r="AGF1034" s="72"/>
      <c r="AGG1034" s="72"/>
      <c r="AGH1034" s="72"/>
      <c r="AGI1034" s="72"/>
      <c r="AGJ1034" s="72"/>
      <c r="AGK1034" s="72"/>
      <c r="AGL1034" s="72"/>
      <c r="AGM1034" s="72"/>
      <c r="AGN1034" s="72"/>
      <c r="AGO1034" s="72"/>
      <c r="AGP1034" s="72"/>
      <c r="AGQ1034" s="72"/>
      <c r="AGR1034" s="72"/>
      <c r="AGS1034" s="72"/>
      <c r="AGT1034" s="72"/>
      <c r="AGU1034" s="72"/>
      <c r="AGV1034" s="72"/>
      <c r="AGW1034" s="72"/>
      <c r="AGX1034" s="72"/>
      <c r="AGY1034" s="72"/>
      <c r="AGZ1034" s="72"/>
      <c r="AHA1034" s="72"/>
      <c r="AHB1034" s="72"/>
      <c r="AHC1034" s="72"/>
      <c r="AHD1034" s="72"/>
      <c r="AHE1034" s="72"/>
      <c r="AHF1034" s="72"/>
      <c r="AHG1034" s="72"/>
      <c r="AHH1034" s="72"/>
      <c r="AHI1034" s="72"/>
      <c r="AHJ1034" s="72"/>
      <c r="AHK1034" s="72"/>
      <c r="AHL1034" s="72"/>
      <c r="AHM1034" s="72"/>
      <c r="AHN1034" s="72"/>
      <c r="AHO1034" s="72"/>
      <c r="AHP1034" s="72"/>
      <c r="AHQ1034" s="72"/>
      <c r="AHR1034" s="72"/>
      <c r="AHS1034" s="72"/>
      <c r="AHT1034" s="72"/>
      <c r="AHU1034" s="72"/>
      <c r="AHV1034" s="72"/>
      <c r="AHW1034" s="72"/>
      <c r="AHX1034" s="72"/>
      <c r="AHY1034" s="72"/>
      <c r="AHZ1034" s="72"/>
      <c r="AIA1034" s="72"/>
      <c r="AIB1034" s="72"/>
      <c r="AIC1034" s="72"/>
      <c r="AID1034" s="72"/>
      <c r="AIE1034" s="72"/>
      <c r="AIF1034" s="72"/>
      <c r="AIG1034" s="72"/>
      <c r="AIH1034" s="72"/>
      <c r="AII1034" s="72"/>
      <c r="AIJ1034" s="72"/>
      <c r="AIK1034" s="72"/>
      <c r="AIL1034" s="72"/>
      <c r="AIM1034" s="72"/>
      <c r="AIN1034" s="72"/>
      <c r="AIO1034" s="72"/>
      <c r="AIP1034" s="72"/>
      <c r="AIQ1034" s="72"/>
      <c r="AIR1034" s="72"/>
      <c r="AIS1034" s="72"/>
      <c r="AIT1034" s="72"/>
      <c r="AIU1034" s="72"/>
      <c r="AIV1034" s="72"/>
      <c r="AIW1034" s="72"/>
      <c r="AIX1034" s="72"/>
      <c r="AIY1034" s="72"/>
      <c r="AIZ1034" s="72"/>
      <c r="AJA1034" s="72"/>
      <c r="AJB1034" s="72"/>
      <c r="AJC1034" s="72"/>
      <c r="AJD1034" s="72"/>
      <c r="AJE1034" s="72"/>
      <c r="AJF1034" s="72"/>
      <c r="AJG1034" s="72"/>
      <c r="AJH1034" s="72"/>
      <c r="AJI1034" s="72"/>
      <c r="AJJ1034" s="72"/>
      <c r="AJK1034" s="72"/>
      <c r="AJL1034" s="72"/>
      <c r="AJM1034" s="72"/>
      <c r="AJN1034" s="72"/>
      <c r="AJO1034" s="72"/>
      <c r="AJP1034" s="72"/>
      <c r="AJQ1034" s="72"/>
      <c r="AJR1034" s="72"/>
      <c r="AJS1034" s="72"/>
      <c r="AJT1034" s="72"/>
      <c r="AJU1034" s="72"/>
      <c r="AJV1034" s="72"/>
      <c r="AJW1034" s="72"/>
      <c r="AJX1034" s="72"/>
      <c r="AJY1034" s="72"/>
      <c r="AJZ1034" s="72"/>
      <c r="AKA1034" s="72"/>
      <c r="AKB1034" s="72"/>
      <c r="AKC1034" s="72"/>
      <c r="AKD1034" s="72"/>
      <c r="AKE1034" s="72"/>
      <c r="AKF1034" s="72"/>
      <c r="AKG1034" s="72"/>
      <c r="AKH1034" s="72"/>
      <c r="AKI1034" s="72"/>
      <c r="AKJ1034" s="72"/>
      <c r="AKK1034" s="72"/>
      <c r="AKL1034" s="72"/>
      <c r="AKM1034" s="72"/>
      <c r="AKN1034" s="72"/>
      <c r="AKO1034" s="72"/>
      <c r="AKP1034" s="72"/>
      <c r="AKQ1034" s="72"/>
      <c r="AKR1034" s="72"/>
      <c r="AKS1034" s="72"/>
      <c r="AKT1034" s="72"/>
      <c r="AKU1034" s="72"/>
      <c r="AKV1034" s="72"/>
      <c r="AKW1034" s="72"/>
      <c r="AKX1034" s="72"/>
      <c r="AKY1034" s="72"/>
      <c r="AKZ1034" s="72"/>
      <c r="ALA1034" s="72"/>
      <c r="ALB1034" s="72"/>
      <c r="ALC1034" s="72"/>
      <c r="ALD1034" s="72"/>
      <c r="ALE1034" s="72"/>
      <c r="ALF1034" s="72"/>
      <c r="ALG1034" s="72"/>
      <c r="ALH1034" s="72"/>
      <c r="ALI1034" s="72"/>
      <c r="ALJ1034" s="72"/>
      <c r="ALK1034" s="72"/>
      <c r="ALL1034" s="72"/>
      <c r="ALM1034" s="72"/>
      <c r="ALN1034" s="72"/>
      <c r="ALO1034" s="72"/>
      <c r="ALP1034" s="72"/>
      <c r="ALQ1034" s="72"/>
      <c r="ALR1034" s="72"/>
      <c r="ALS1034" s="72"/>
      <c r="ALT1034" s="72"/>
      <c r="ALU1034" s="72"/>
      <c r="ALV1034" s="72"/>
      <c r="ALW1034" s="72"/>
      <c r="ALX1034" s="72"/>
      <c r="ALY1034" s="72"/>
      <c r="ALZ1034" s="72"/>
      <c r="AMA1034" s="72"/>
      <c r="AMB1034" s="72"/>
      <c r="AMC1034" s="72"/>
      <c r="AMD1034" s="72"/>
      <c r="AME1034" s="72"/>
      <c r="AMF1034" s="72"/>
      <c r="AMG1034" s="72"/>
      <c r="AMH1034" s="72"/>
      <c r="AMI1034" s="72"/>
      <c r="AMJ1034" s="72"/>
    </row>
    <row r="1035" spans="1:1024">
      <c r="C1035" s="49">
        <f t="shared" si="79"/>
        <v>1960</v>
      </c>
      <c r="D1035" s="38" t="s">
        <v>390</v>
      </c>
      <c r="E1035" s="51">
        <f t="shared" si="78"/>
        <v>20</v>
      </c>
      <c r="F1035" s="39">
        <f t="shared" si="76"/>
        <v>53150</v>
      </c>
      <c r="G1035" s="39" t="str">
        <f t="shared" si="77"/>
        <v>2017121</v>
      </c>
      <c r="H1035" s="39">
        <v>4</v>
      </c>
      <c r="L1035" s="39" t="s">
        <v>0</v>
      </c>
      <c r="M1035" s="39">
        <v>2017</v>
      </c>
      <c r="N1035" s="39">
        <v>12</v>
      </c>
      <c r="O1035" s="39">
        <v>1</v>
      </c>
      <c r="P1035" s="39">
        <v>14</v>
      </c>
      <c r="Q1035" s="39">
        <v>45</v>
      </c>
      <c r="R1035" s="39">
        <v>50</v>
      </c>
      <c r="S1035" s="39">
        <v>387</v>
      </c>
      <c r="T1035" s="39">
        <v>1</v>
      </c>
      <c r="U1035" s="39" t="s">
        <v>1</v>
      </c>
      <c r="V1035" s="39" t="s">
        <v>2</v>
      </c>
    </row>
    <row r="1036" spans="1:1024">
      <c r="C1036" s="49">
        <f t="shared" si="79"/>
        <v>1960</v>
      </c>
      <c r="D1036" s="38" t="s">
        <v>390</v>
      </c>
      <c r="E1036" s="51">
        <f t="shared" si="78"/>
        <v>30</v>
      </c>
      <c r="F1036" s="39">
        <f t="shared" si="76"/>
        <v>53150</v>
      </c>
      <c r="G1036" s="39" t="str">
        <f t="shared" si="77"/>
        <v>2017121</v>
      </c>
      <c r="H1036" s="39">
        <f>419-416</f>
        <v>3</v>
      </c>
      <c r="L1036" s="39" t="s">
        <v>0</v>
      </c>
      <c r="M1036" s="39">
        <v>2017</v>
      </c>
      <c r="N1036" s="39">
        <v>12</v>
      </c>
      <c r="O1036" s="39">
        <v>1</v>
      </c>
      <c r="P1036" s="39">
        <v>14</v>
      </c>
      <c r="Q1036" s="39">
        <v>45</v>
      </c>
      <c r="R1036" s="39">
        <v>50</v>
      </c>
      <c r="S1036" s="39">
        <v>416</v>
      </c>
      <c r="T1036" s="39">
        <v>1</v>
      </c>
      <c r="U1036" s="39" t="s">
        <v>1</v>
      </c>
      <c r="V1036" s="39" t="s">
        <v>2</v>
      </c>
    </row>
    <row r="1037" spans="1:1024">
      <c r="C1037" s="49">
        <f t="shared" si="79"/>
        <v>1960</v>
      </c>
      <c r="D1037" s="38" t="s">
        <v>390</v>
      </c>
      <c r="E1037" s="51">
        <f t="shared" si="78"/>
        <v>40</v>
      </c>
      <c r="F1037" s="39">
        <f t="shared" si="76"/>
        <v>53150</v>
      </c>
      <c r="G1037" s="39" t="str">
        <f t="shared" si="77"/>
        <v>2017121</v>
      </c>
      <c r="H1037" s="39">
        <f>448-445</f>
        <v>3</v>
      </c>
      <c r="L1037" s="39" t="s">
        <v>0</v>
      </c>
      <c r="M1037" s="39">
        <v>2017</v>
      </c>
      <c r="N1037" s="39">
        <v>12</v>
      </c>
      <c r="O1037" s="39">
        <v>1</v>
      </c>
      <c r="P1037" s="39">
        <v>14</v>
      </c>
      <c r="Q1037" s="39">
        <v>45</v>
      </c>
      <c r="R1037" s="39">
        <v>50</v>
      </c>
      <c r="S1037" s="39">
        <v>445</v>
      </c>
      <c r="T1037" s="39">
        <v>1</v>
      </c>
      <c r="U1037" s="39" t="s">
        <v>1</v>
      </c>
      <c r="V1037" s="39" t="s">
        <v>2</v>
      </c>
    </row>
    <row r="1038" spans="1:1024">
      <c r="C1038" s="49">
        <f t="shared" si="79"/>
        <v>1960</v>
      </c>
      <c r="D1038" s="38" t="s">
        <v>390</v>
      </c>
      <c r="E1038" s="51">
        <f t="shared" si="78"/>
        <v>50</v>
      </c>
      <c r="F1038" s="39">
        <f t="shared" si="76"/>
        <v>53150</v>
      </c>
      <c r="G1038" s="39" t="str">
        <f t="shared" si="77"/>
        <v>2017121</v>
      </c>
      <c r="H1038" s="39">
        <v>4</v>
      </c>
      <c r="L1038" s="39" t="s">
        <v>0</v>
      </c>
      <c r="M1038" s="39">
        <v>2017</v>
      </c>
      <c r="N1038" s="39">
        <v>12</v>
      </c>
      <c r="O1038" s="39">
        <v>1</v>
      </c>
      <c r="P1038" s="39">
        <v>14</v>
      </c>
      <c r="Q1038" s="39">
        <v>45</v>
      </c>
      <c r="R1038" s="39">
        <v>50</v>
      </c>
      <c r="S1038" s="39">
        <v>506</v>
      </c>
      <c r="T1038" s="39">
        <v>1</v>
      </c>
      <c r="U1038" s="39" t="s">
        <v>1</v>
      </c>
      <c r="V1038" s="39" t="s">
        <v>2</v>
      </c>
    </row>
    <row r="1039" spans="1:1024">
      <c r="C1039" s="49">
        <f t="shared" si="79"/>
        <v>1960</v>
      </c>
      <c r="D1039" s="38" t="s">
        <v>390</v>
      </c>
      <c r="E1039" s="51">
        <f t="shared" si="78"/>
        <v>60</v>
      </c>
      <c r="F1039" s="39">
        <f t="shared" si="76"/>
        <v>53150</v>
      </c>
      <c r="G1039" s="39" t="str">
        <f t="shared" si="77"/>
        <v>2017121</v>
      </c>
      <c r="H1039" s="39">
        <v>0</v>
      </c>
      <c r="L1039" s="39" t="s">
        <v>270</v>
      </c>
      <c r="M1039" s="39">
        <v>2017</v>
      </c>
      <c r="N1039" s="39">
        <v>12</v>
      </c>
      <c r="O1039" s="39">
        <v>1</v>
      </c>
      <c r="P1039" s="39">
        <v>14</v>
      </c>
      <c r="Q1039" s="39">
        <v>45</v>
      </c>
      <c r="R1039" s="39">
        <v>50</v>
      </c>
      <c r="S1039" s="39">
        <v>524</v>
      </c>
      <c r="T1039" s="39">
        <v>1</v>
      </c>
      <c r="U1039" s="39" t="s">
        <v>1</v>
      </c>
      <c r="V1039" s="39" t="s">
        <v>2</v>
      </c>
    </row>
    <row r="1040" spans="1:1024">
      <c r="C1040" s="49">
        <f t="shared" si="79"/>
        <v>1960</v>
      </c>
      <c r="D1040" s="38" t="s">
        <v>390</v>
      </c>
      <c r="E1040" s="51">
        <f t="shared" si="78"/>
        <v>70</v>
      </c>
      <c r="F1040" s="39">
        <f t="shared" si="76"/>
        <v>53150</v>
      </c>
      <c r="G1040" s="39" t="str">
        <f t="shared" si="77"/>
        <v>2017121</v>
      </c>
      <c r="H1040" s="39">
        <v>3</v>
      </c>
      <c r="L1040" s="39" t="s">
        <v>0</v>
      </c>
      <c r="M1040" s="39">
        <v>2017</v>
      </c>
      <c r="N1040" s="39">
        <v>12</v>
      </c>
      <c r="O1040" s="39">
        <v>1</v>
      </c>
      <c r="P1040" s="39">
        <v>14</v>
      </c>
      <c r="Q1040" s="39">
        <v>45</v>
      </c>
      <c r="R1040" s="39">
        <v>50</v>
      </c>
      <c r="S1040" s="39">
        <v>541</v>
      </c>
      <c r="T1040" s="39">
        <v>1</v>
      </c>
      <c r="U1040" s="39" t="s">
        <v>1</v>
      </c>
      <c r="V1040" s="39" t="s">
        <v>2</v>
      </c>
    </row>
    <row r="1041" spans="1:1024">
      <c r="C1041" s="49">
        <f t="shared" si="79"/>
        <v>1960</v>
      </c>
      <c r="D1041" s="38" t="s">
        <v>390</v>
      </c>
      <c r="E1041" s="51">
        <f t="shared" si="78"/>
        <v>80</v>
      </c>
      <c r="F1041" s="39">
        <f t="shared" si="76"/>
        <v>53150</v>
      </c>
      <c r="G1041" s="39" t="str">
        <f t="shared" si="77"/>
        <v>2017121</v>
      </c>
      <c r="H1041" s="39">
        <f>574-571</f>
        <v>3</v>
      </c>
      <c r="L1041" s="39" t="s">
        <v>0</v>
      </c>
      <c r="M1041" s="39">
        <v>2017</v>
      </c>
      <c r="N1041" s="39">
        <v>12</v>
      </c>
      <c r="O1041" s="39">
        <v>1</v>
      </c>
      <c r="P1041" s="39">
        <v>14</v>
      </c>
      <c r="Q1041" s="39">
        <v>45</v>
      </c>
      <c r="R1041" s="39">
        <v>50</v>
      </c>
      <c r="S1041" s="39">
        <v>571</v>
      </c>
      <c r="T1041" s="39">
        <v>1</v>
      </c>
      <c r="U1041" s="39" t="s">
        <v>1</v>
      </c>
      <c r="V1041" s="39" t="s">
        <v>2</v>
      </c>
    </row>
    <row r="1042" spans="1:1024">
      <c r="C1042" s="49">
        <f t="shared" si="79"/>
        <v>1960</v>
      </c>
      <c r="D1042" s="38" t="s">
        <v>390</v>
      </c>
      <c r="E1042" s="51">
        <f t="shared" si="78"/>
        <v>90</v>
      </c>
      <c r="F1042" s="39">
        <f t="shared" si="76"/>
        <v>53150</v>
      </c>
      <c r="G1042" s="39" t="str">
        <f t="shared" si="77"/>
        <v>2017121</v>
      </c>
      <c r="H1042" s="39">
        <f>608-605</f>
        <v>3</v>
      </c>
      <c r="L1042" s="39" t="s">
        <v>0</v>
      </c>
      <c r="M1042" s="39">
        <v>2017</v>
      </c>
      <c r="N1042" s="39">
        <v>12</v>
      </c>
      <c r="O1042" s="39">
        <v>1</v>
      </c>
      <c r="P1042" s="39">
        <v>14</v>
      </c>
      <c r="Q1042" s="39">
        <v>45</v>
      </c>
      <c r="R1042" s="39">
        <v>50</v>
      </c>
      <c r="S1042" s="39">
        <v>605</v>
      </c>
      <c r="T1042" s="39">
        <v>1</v>
      </c>
      <c r="U1042" s="39" t="s">
        <v>1</v>
      </c>
      <c r="V1042" s="39" t="s">
        <v>2</v>
      </c>
    </row>
    <row r="1043" spans="1:1024">
      <c r="C1043" s="49">
        <f t="shared" si="79"/>
        <v>1960</v>
      </c>
      <c r="D1043" s="38" t="s">
        <v>390</v>
      </c>
      <c r="E1043" s="51">
        <f t="shared" si="78"/>
        <v>100</v>
      </c>
      <c r="F1043" s="39">
        <f t="shared" si="76"/>
        <v>53150</v>
      </c>
      <c r="G1043" s="39" t="str">
        <f t="shared" si="77"/>
        <v>2017121</v>
      </c>
      <c r="H1043" s="39">
        <f>644-638</f>
        <v>6</v>
      </c>
      <c r="L1043" s="39" t="s">
        <v>0</v>
      </c>
      <c r="M1043" s="39">
        <v>2017</v>
      </c>
      <c r="N1043" s="39">
        <v>12</v>
      </c>
      <c r="O1043" s="39">
        <v>1</v>
      </c>
      <c r="P1043" s="39">
        <v>14</v>
      </c>
      <c r="Q1043" s="39">
        <v>45</v>
      </c>
      <c r="R1043" s="39">
        <v>50</v>
      </c>
      <c r="S1043" s="39">
        <v>638</v>
      </c>
      <c r="T1043" s="39">
        <v>1</v>
      </c>
      <c r="U1043" s="39" t="s">
        <v>1</v>
      </c>
      <c r="V1043" s="39" t="s">
        <v>2</v>
      </c>
    </row>
    <row r="1044" spans="1:1024">
      <c r="C1044" s="49">
        <f t="shared" si="79"/>
        <v>1960</v>
      </c>
      <c r="D1044" s="38" t="s">
        <v>390</v>
      </c>
      <c r="E1044" s="51">
        <f t="shared" si="78"/>
        <v>110</v>
      </c>
      <c r="F1044" s="39">
        <f t="shared" si="76"/>
        <v>53150</v>
      </c>
      <c r="G1044" s="39" t="str">
        <f t="shared" si="77"/>
        <v>2017121</v>
      </c>
      <c r="H1044" s="39">
        <f>673-667</f>
        <v>6</v>
      </c>
      <c r="L1044" s="39" t="s">
        <v>0</v>
      </c>
      <c r="M1044" s="39">
        <v>2017</v>
      </c>
      <c r="N1044" s="39">
        <v>12</v>
      </c>
      <c r="O1044" s="39">
        <v>1</v>
      </c>
      <c r="P1044" s="39">
        <v>14</v>
      </c>
      <c r="Q1044" s="39">
        <v>45</v>
      </c>
      <c r="R1044" s="39">
        <v>50</v>
      </c>
      <c r="S1044" s="39">
        <v>667</v>
      </c>
      <c r="T1044" s="39">
        <v>1</v>
      </c>
      <c r="U1044" s="39" t="s">
        <v>1</v>
      </c>
      <c r="V1044" s="39" t="s">
        <v>2</v>
      </c>
    </row>
    <row r="1045" spans="1:1024">
      <c r="C1045" s="49">
        <f t="shared" si="79"/>
        <v>1960</v>
      </c>
      <c r="D1045" s="38" t="s">
        <v>390</v>
      </c>
      <c r="E1045" s="51">
        <f t="shared" si="78"/>
        <v>120</v>
      </c>
      <c r="F1045" s="39">
        <f t="shared" si="76"/>
        <v>53150</v>
      </c>
      <c r="G1045" s="39" t="str">
        <f t="shared" si="77"/>
        <v>2017121</v>
      </c>
      <c r="H1045" s="39">
        <v>189</v>
      </c>
      <c r="L1045" s="39" t="s">
        <v>0</v>
      </c>
      <c r="M1045" s="39">
        <v>2017</v>
      </c>
      <c r="N1045" s="39">
        <v>12</v>
      </c>
      <c r="O1045" s="39">
        <v>1</v>
      </c>
      <c r="P1045" s="39">
        <v>14</v>
      </c>
      <c r="Q1045" s="39">
        <v>45</v>
      </c>
      <c r="R1045" s="39">
        <v>50</v>
      </c>
      <c r="S1045" s="39">
        <v>696</v>
      </c>
      <c r="T1045" s="39">
        <v>1</v>
      </c>
      <c r="U1045" s="39" t="s">
        <v>1</v>
      </c>
      <c r="V1045" s="39" t="s">
        <v>2</v>
      </c>
    </row>
    <row r="1046" spans="1:1024">
      <c r="C1046" s="49">
        <f t="shared" si="79"/>
        <v>1960</v>
      </c>
      <c r="D1046" s="38" t="s">
        <v>390</v>
      </c>
      <c r="E1046" s="51">
        <f t="shared" si="78"/>
        <v>130</v>
      </c>
      <c r="F1046" s="39">
        <f t="shared" si="76"/>
        <v>53150</v>
      </c>
      <c r="G1046" s="39" t="str">
        <f t="shared" si="77"/>
        <v>2017121</v>
      </c>
      <c r="H1046" s="39">
        <f>910-905</f>
        <v>5</v>
      </c>
      <c r="L1046" s="39" t="s">
        <v>0</v>
      </c>
      <c r="M1046" s="39">
        <v>2017</v>
      </c>
      <c r="N1046" s="39">
        <v>12</v>
      </c>
      <c r="O1046" s="39">
        <v>1</v>
      </c>
      <c r="P1046" s="39">
        <v>14</v>
      </c>
      <c r="Q1046" s="39">
        <v>45</v>
      </c>
      <c r="R1046" s="39">
        <v>50</v>
      </c>
      <c r="S1046" s="39">
        <v>905</v>
      </c>
      <c r="T1046" s="39">
        <v>1</v>
      </c>
      <c r="U1046" s="39" t="s">
        <v>1</v>
      </c>
      <c r="V1046" s="39" t="s">
        <v>2</v>
      </c>
    </row>
    <row r="1047" spans="1:1024">
      <c r="A1047" s="69"/>
      <c r="B1047" s="69"/>
      <c r="C1047" s="49">
        <f t="shared" si="79"/>
        <v>1970</v>
      </c>
      <c r="D1047" s="70" t="s">
        <v>394</v>
      </c>
      <c r="E1047" s="51">
        <f t="shared" si="78"/>
        <v>10</v>
      </c>
      <c r="F1047" s="71">
        <f t="shared" si="76"/>
        <v>53211</v>
      </c>
      <c r="G1047" s="71" t="str">
        <f t="shared" si="77"/>
        <v>2017121</v>
      </c>
      <c r="H1047" s="71">
        <f>158-151</f>
        <v>7</v>
      </c>
      <c r="I1047" s="71"/>
      <c r="J1047" s="71"/>
      <c r="K1047" s="71"/>
      <c r="L1047" s="71" t="s">
        <v>0</v>
      </c>
      <c r="M1047" s="71">
        <v>2017</v>
      </c>
      <c r="N1047" s="71">
        <v>12</v>
      </c>
      <c r="O1047" s="71">
        <v>1</v>
      </c>
      <c r="P1047" s="71">
        <v>14</v>
      </c>
      <c r="Q1047" s="71">
        <v>46</v>
      </c>
      <c r="R1047" s="71">
        <v>51</v>
      </c>
      <c r="S1047" s="71">
        <v>151</v>
      </c>
      <c r="T1047" s="71">
        <v>1</v>
      </c>
      <c r="U1047" s="71" t="s">
        <v>1</v>
      </c>
      <c r="V1047" s="71" t="s">
        <v>2</v>
      </c>
      <c r="W1047" s="71"/>
      <c r="X1047" s="72"/>
      <c r="WK1047" s="72"/>
      <c r="WL1047" s="72"/>
      <c r="WM1047" s="72"/>
      <c r="WN1047" s="72"/>
      <c r="WO1047" s="72"/>
      <c r="WP1047" s="72"/>
      <c r="WQ1047" s="72"/>
      <c r="WR1047" s="72"/>
      <c r="WS1047" s="72"/>
      <c r="WT1047" s="72"/>
      <c r="WU1047" s="72"/>
      <c r="WV1047" s="72"/>
      <c r="WW1047" s="72"/>
      <c r="WX1047" s="72"/>
      <c r="WY1047" s="72"/>
      <c r="WZ1047" s="72"/>
      <c r="XA1047" s="72"/>
      <c r="XB1047" s="72"/>
      <c r="XC1047" s="72"/>
      <c r="XD1047" s="72"/>
      <c r="XE1047" s="72"/>
      <c r="XF1047" s="72"/>
      <c r="XG1047" s="72"/>
      <c r="XH1047" s="72"/>
      <c r="XI1047" s="72"/>
      <c r="XJ1047" s="72"/>
      <c r="XK1047" s="72"/>
      <c r="XL1047" s="72"/>
      <c r="XM1047" s="72"/>
      <c r="XN1047" s="72"/>
      <c r="XO1047" s="72"/>
      <c r="XP1047" s="72"/>
      <c r="XQ1047" s="72"/>
      <c r="XR1047" s="72"/>
      <c r="XS1047" s="72"/>
      <c r="XT1047" s="72"/>
      <c r="XU1047" s="72"/>
      <c r="XV1047" s="72"/>
      <c r="XW1047" s="72"/>
      <c r="XX1047" s="72"/>
      <c r="XY1047" s="72"/>
      <c r="XZ1047" s="72"/>
      <c r="YA1047" s="72"/>
      <c r="YB1047" s="72"/>
      <c r="YC1047" s="72"/>
      <c r="YD1047" s="72"/>
      <c r="YE1047" s="72"/>
      <c r="YF1047" s="72"/>
      <c r="YG1047" s="72"/>
      <c r="YH1047" s="72"/>
      <c r="YI1047" s="72"/>
      <c r="YJ1047" s="72"/>
      <c r="YK1047" s="72"/>
      <c r="YL1047" s="72"/>
      <c r="YM1047" s="72"/>
      <c r="YN1047" s="72"/>
      <c r="YO1047" s="72"/>
      <c r="YP1047" s="72"/>
      <c r="YQ1047" s="72"/>
      <c r="YR1047" s="72"/>
      <c r="YS1047" s="72"/>
      <c r="YT1047" s="72"/>
      <c r="YU1047" s="72"/>
      <c r="YV1047" s="72"/>
      <c r="YW1047" s="72"/>
      <c r="YX1047" s="72"/>
      <c r="YY1047" s="72"/>
      <c r="YZ1047" s="72"/>
      <c r="ZA1047" s="72"/>
      <c r="ZB1047" s="72"/>
      <c r="ZC1047" s="72"/>
      <c r="ZD1047" s="72"/>
      <c r="ZE1047" s="72"/>
      <c r="ZF1047" s="72"/>
      <c r="ZG1047" s="72"/>
      <c r="ZH1047" s="72"/>
      <c r="ZI1047" s="72"/>
      <c r="ZJ1047" s="72"/>
      <c r="ZK1047" s="72"/>
      <c r="ZL1047" s="72"/>
      <c r="ZM1047" s="72"/>
      <c r="ZN1047" s="72"/>
      <c r="ZO1047" s="72"/>
      <c r="ZP1047" s="72"/>
      <c r="ZQ1047" s="72"/>
      <c r="ZR1047" s="72"/>
      <c r="ZS1047" s="72"/>
      <c r="ZT1047" s="72"/>
      <c r="ZU1047" s="72"/>
      <c r="ZV1047" s="72"/>
      <c r="ZW1047" s="72"/>
      <c r="ZX1047" s="72"/>
      <c r="ZY1047" s="72"/>
      <c r="ZZ1047" s="72"/>
      <c r="AAA1047" s="72"/>
      <c r="AAB1047" s="72"/>
      <c r="AAC1047" s="72"/>
      <c r="AAD1047" s="72"/>
      <c r="AAE1047" s="72"/>
      <c r="AAF1047" s="72"/>
      <c r="AAG1047" s="72"/>
      <c r="AAH1047" s="72"/>
      <c r="AAI1047" s="72"/>
      <c r="AAJ1047" s="72"/>
      <c r="AAK1047" s="72"/>
      <c r="AAL1047" s="72"/>
      <c r="AAM1047" s="72"/>
      <c r="AAN1047" s="72"/>
      <c r="AAO1047" s="72"/>
      <c r="AAP1047" s="72"/>
      <c r="AAQ1047" s="72"/>
      <c r="AAR1047" s="72"/>
      <c r="AAS1047" s="72"/>
      <c r="AAT1047" s="72"/>
      <c r="AAU1047" s="72"/>
      <c r="AAV1047" s="72"/>
      <c r="AAW1047" s="72"/>
      <c r="AAX1047" s="72"/>
      <c r="AAY1047" s="72"/>
      <c r="AAZ1047" s="72"/>
      <c r="ABA1047" s="72"/>
      <c r="ABB1047" s="72"/>
      <c r="ABC1047" s="72"/>
      <c r="ABD1047" s="72"/>
      <c r="ABE1047" s="72"/>
      <c r="ABF1047" s="72"/>
      <c r="ABG1047" s="72"/>
      <c r="ABH1047" s="72"/>
      <c r="ABI1047" s="72"/>
      <c r="ABJ1047" s="72"/>
      <c r="ABK1047" s="72"/>
      <c r="ABL1047" s="72"/>
      <c r="ABM1047" s="72"/>
      <c r="ABN1047" s="72"/>
      <c r="ABO1047" s="72"/>
      <c r="ABP1047" s="72"/>
      <c r="ABQ1047" s="72"/>
      <c r="ABR1047" s="72"/>
      <c r="ABS1047" s="72"/>
      <c r="ABT1047" s="72"/>
      <c r="ABU1047" s="72"/>
      <c r="ABV1047" s="72"/>
      <c r="ABW1047" s="72"/>
      <c r="ABX1047" s="72"/>
      <c r="ABY1047" s="72"/>
      <c r="ABZ1047" s="72"/>
      <c r="ACA1047" s="72"/>
      <c r="ACB1047" s="72"/>
      <c r="ACC1047" s="72"/>
      <c r="ACD1047" s="72"/>
      <c r="ACE1047" s="72"/>
      <c r="ACF1047" s="72"/>
      <c r="ACG1047" s="72"/>
      <c r="ACH1047" s="72"/>
      <c r="ACI1047" s="72"/>
      <c r="ACJ1047" s="72"/>
      <c r="ACK1047" s="72"/>
      <c r="ACL1047" s="72"/>
      <c r="ACM1047" s="72"/>
      <c r="ACN1047" s="72"/>
      <c r="ACO1047" s="72"/>
      <c r="ACP1047" s="72"/>
      <c r="ACQ1047" s="72"/>
      <c r="ACR1047" s="72"/>
      <c r="ACS1047" s="72"/>
      <c r="ACT1047" s="72"/>
      <c r="ACU1047" s="72"/>
      <c r="ACV1047" s="72"/>
      <c r="ACW1047" s="72"/>
      <c r="ACX1047" s="72"/>
      <c r="ACY1047" s="72"/>
      <c r="ACZ1047" s="72"/>
      <c r="ADA1047" s="72"/>
      <c r="ADB1047" s="72"/>
      <c r="ADC1047" s="72"/>
      <c r="ADD1047" s="72"/>
      <c r="ADE1047" s="72"/>
      <c r="ADF1047" s="72"/>
      <c r="ADG1047" s="72"/>
      <c r="ADH1047" s="72"/>
      <c r="ADI1047" s="72"/>
      <c r="ADJ1047" s="72"/>
      <c r="ADK1047" s="72"/>
      <c r="ADL1047" s="72"/>
      <c r="ADM1047" s="72"/>
      <c r="ADN1047" s="72"/>
      <c r="ADO1047" s="72"/>
      <c r="ADP1047" s="72"/>
      <c r="ADQ1047" s="72"/>
      <c r="ADR1047" s="72"/>
      <c r="ADS1047" s="72"/>
      <c r="ADT1047" s="72"/>
      <c r="ADU1047" s="72"/>
      <c r="ADV1047" s="72"/>
      <c r="ADW1047" s="72"/>
      <c r="ADX1047" s="72"/>
      <c r="ADY1047" s="72"/>
      <c r="ADZ1047" s="72"/>
      <c r="AEA1047" s="72"/>
      <c r="AEB1047" s="72"/>
      <c r="AEC1047" s="72"/>
      <c r="AED1047" s="72"/>
      <c r="AEE1047" s="72"/>
      <c r="AEF1047" s="72"/>
      <c r="AEG1047" s="72"/>
      <c r="AEH1047" s="72"/>
      <c r="AEI1047" s="72"/>
      <c r="AEJ1047" s="72"/>
      <c r="AEK1047" s="72"/>
      <c r="AEL1047" s="72"/>
      <c r="AEM1047" s="72"/>
      <c r="AEN1047" s="72"/>
      <c r="AEO1047" s="72"/>
      <c r="AEP1047" s="72"/>
      <c r="AEQ1047" s="72"/>
      <c r="AER1047" s="72"/>
      <c r="AES1047" s="72"/>
      <c r="AET1047" s="72"/>
      <c r="AEU1047" s="72"/>
      <c r="AEV1047" s="72"/>
      <c r="AEW1047" s="72"/>
      <c r="AEX1047" s="72"/>
      <c r="AEY1047" s="72"/>
      <c r="AEZ1047" s="72"/>
      <c r="AFA1047" s="72"/>
      <c r="AFB1047" s="72"/>
      <c r="AFC1047" s="72"/>
      <c r="AFD1047" s="72"/>
      <c r="AFE1047" s="72"/>
      <c r="AFF1047" s="72"/>
      <c r="AFG1047" s="72"/>
      <c r="AFH1047" s="72"/>
      <c r="AFI1047" s="72"/>
      <c r="AFJ1047" s="72"/>
      <c r="AFK1047" s="72"/>
      <c r="AFL1047" s="72"/>
      <c r="AFM1047" s="72"/>
      <c r="AFN1047" s="72"/>
      <c r="AFO1047" s="72"/>
      <c r="AFP1047" s="72"/>
      <c r="AFQ1047" s="72"/>
      <c r="AFR1047" s="72"/>
      <c r="AFS1047" s="72"/>
      <c r="AFT1047" s="72"/>
      <c r="AFU1047" s="72"/>
      <c r="AFV1047" s="72"/>
      <c r="AFW1047" s="72"/>
      <c r="AFX1047" s="72"/>
      <c r="AFY1047" s="72"/>
      <c r="AFZ1047" s="72"/>
      <c r="AGA1047" s="72"/>
      <c r="AGB1047" s="72"/>
      <c r="AGC1047" s="72"/>
      <c r="AGD1047" s="72"/>
      <c r="AGE1047" s="72"/>
      <c r="AGF1047" s="72"/>
      <c r="AGG1047" s="72"/>
      <c r="AGH1047" s="72"/>
      <c r="AGI1047" s="72"/>
      <c r="AGJ1047" s="72"/>
      <c r="AGK1047" s="72"/>
      <c r="AGL1047" s="72"/>
      <c r="AGM1047" s="72"/>
      <c r="AGN1047" s="72"/>
      <c r="AGO1047" s="72"/>
      <c r="AGP1047" s="72"/>
      <c r="AGQ1047" s="72"/>
      <c r="AGR1047" s="72"/>
      <c r="AGS1047" s="72"/>
      <c r="AGT1047" s="72"/>
      <c r="AGU1047" s="72"/>
      <c r="AGV1047" s="72"/>
      <c r="AGW1047" s="72"/>
      <c r="AGX1047" s="72"/>
      <c r="AGY1047" s="72"/>
      <c r="AGZ1047" s="72"/>
      <c r="AHA1047" s="72"/>
      <c r="AHB1047" s="72"/>
      <c r="AHC1047" s="72"/>
      <c r="AHD1047" s="72"/>
      <c r="AHE1047" s="72"/>
      <c r="AHF1047" s="72"/>
      <c r="AHG1047" s="72"/>
      <c r="AHH1047" s="72"/>
      <c r="AHI1047" s="72"/>
      <c r="AHJ1047" s="72"/>
      <c r="AHK1047" s="72"/>
      <c r="AHL1047" s="72"/>
      <c r="AHM1047" s="72"/>
      <c r="AHN1047" s="72"/>
      <c r="AHO1047" s="72"/>
      <c r="AHP1047" s="72"/>
      <c r="AHQ1047" s="72"/>
      <c r="AHR1047" s="72"/>
      <c r="AHS1047" s="72"/>
      <c r="AHT1047" s="72"/>
      <c r="AHU1047" s="72"/>
      <c r="AHV1047" s="72"/>
      <c r="AHW1047" s="72"/>
      <c r="AHX1047" s="72"/>
      <c r="AHY1047" s="72"/>
      <c r="AHZ1047" s="72"/>
      <c r="AIA1047" s="72"/>
      <c r="AIB1047" s="72"/>
      <c r="AIC1047" s="72"/>
      <c r="AID1047" s="72"/>
      <c r="AIE1047" s="72"/>
      <c r="AIF1047" s="72"/>
      <c r="AIG1047" s="72"/>
      <c r="AIH1047" s="72"/>
      <c r="AII1047" s="72"/>
      <c r="AIJ1047" s="72"/>
      <c r="AIK1047" s="72"/>
      <c r="AIL1047" s="72"/>
      <c r="AIM1047" s="72"/>
      <c r="AIN1047" s="72"/>
      <c r="AIO1047" s="72"/>
      <c r="AIP1047" s="72"/>
      <c r="AIQ1047" s="72"/>
      <c r="AIR1047" s="72"/>
      <c r="AIS1047" s="72"/>
      <c r="AIT1047" s="72"/>
      <c r="AIU1047" s="72"/>
      <c r="AIV1047" s="72"/>
      <c r="AIW1047" s="72"/>
      <c r="AIX1047" s="72"/>
      <c r="AIY1047" s="72"/>
      <c r="AIZ1047" s="72"/>
      <c r="AJA1047" s="72"/>
      <c r="AJB1047" s="72"/>
      <c r="AJC1047" s="72"/>
      <c r="AJD1047" s="72"/>
      <c r="AJE1047" s="72"/>
      <c r="AJF1047" s="72"/>
      <c r="AJG1047" s="72"/>
      <c r="AJH1047" s="72"/>
      <c r="AJI1047" s="72"/>
      <c r="AJJ1047" s="72"/>
      <c r="AJK1047" s="72"/>
      <c r="AJL1047" s="72"/>
      <c r="AJM1047" s="72"/>
      <c r="AJN1047" s="72"/>
      <c r="AJO1047" s="72"/>
      <c r="AJP1047" s="72"/>
      <c r="AJQ1047" s="72"/>
      <c r="AJR1047" s="72"/>
      <c r="AJS1047" s="72"/>
      <c r="AJT1047" s="72"/>
      <c r="AJU1047" s="72"/>
      <c r="AJV1047" s="72"/>
      <c r="AJW1047" s="72"/>
      <c r="AJX1047" s="72"/>
      <c r="AJY1047" s="72"/>
      <c r="AJZ1047" s="72"/>
      <c r="AKA1047" s="72"/>
      <c r="AKB1047" s="72"/>
      <c r="AKC1047" s="72"/>
      <c r="AKD1047" s="72"/>
      <c r="AKE1047" s="72"/>
      <c r="AKF1047" s="72"/>
      <c r="AKG1047" s="72"/>
      <c r="AKH1047" s="72"/>
      <c r="AKI1047" s="72"/>
      <c r="AKJ1047" s="72"/>
      <c r="AKK1047" s="72"/>
      <c r="AKL1047" s="72"/>
      <c r="AKM1047" s="72"/>
      <c r="AKN1047" s="72"/>
      <c r="AKO1047" s="72"/>
      <c r="AKP1047" s="72"/>
      <c r="AKQ1047" s="72"/>
      <c r="AKR1047" s="72"/>
      <c r="AKS1047" s="72"/>
      <c r="AKT1047" s="72"/>
      <c r="AKU1047" s="72"/>
      <c r="AKV1047" s="72"/>
      <c r="AKW1047" s="72"/>
      <c r="AKX1047" s="72"/>
      <c r="AKY1047" s="72"/>
      <c r="AKZ1047" s="72"/>
      <c r="ALA1047" s="72"/>
      <c r="ALB1047" s="72"/>
      <c r="ALC1047" s="72"/>
      <c r="ALD1047" s="72"/>
      <c r="ALE1047" s="72"/>
      <c r="ALF1047" s="72"/>
      <c r="ALG1047" s="72"/>
      <c r="ALH1047" s="72"/>
      <c r="ALI1047" s="72"/>
      <c r="ALJ1047" s="72"/>
      <c r="ALK1047" s="72"/>
      <c r="ALL1047" s="72"/>
      <c r="ALM1047" s="72"/>
      <c r="ALN1047" s="72"/>
      <c r="ALO1047" s="72"/>
      <c r="ALP1047" s="72"/>
      <c r="ALQ1047" s="72"/>
      <c r="ALR1047" s="72"/>
      <c r="ALS1047" s="72"/>
      <c r="ALT1047" s="72"/>
      <c r="ALU1047" s="72"/>
      <c r="ALV1047" s="72"/>
      <c r="ALW1047" s="72"/>
      <c r="ALX1047" s="72"/>
      <c r="ALY1047" s="72"/>
      <c r="ALZ1047" s="72"/>
      <c r="AMA1047" s="72"/>
      <c r="AMB1047" s="72"/>
      <c r="AMC1047" s="72"/>
      <c r="AMD1047" s="72"/>
      <c r="AME1047" s="72"/>
      <c r="AMF1047" s="72"/>
      <c r="AMG1047" s="72"/>
      <c r="AMH1047" s="72"/>
      <c r="AMI1047" s="72"/>
      <c r="AMJ1047" s="72"/>
    </row>
    <row r="1048" spans="1:1024">
      <c r="C1048" s="49">
        <f t="shared" si="79"/>
        <v>1970</v>
      </c>
      <c r="D1048" s="38" t="s">
        <v>394</v>
      </c>
      <c r="E1048" s="51">
        <f t="shared" si="78"/>
        <v>20</v>
      </c>
      <c r="F1048" s="39">
        <f t="shared" si="76"/>
        <v>53211</v>
      </c>
      <c r="G1048" s="39" t="str">
        <f t="shared" si="77"/>
        <v>2017121</v>
      </c>
      <c r="H1048" s="39">
        <f>220-206</f>
        <v>14</v>
      </c>
      <c r="L1048" s="39" t="s">
        <v>0</v>
      </c>
      <c r="M1048" s="39">
        <v>2017</v>
      </c>
      <c r="N1048" s="39">
        <v>12</v>
      </c>
      <c r="O1048" s="39">
        <v>1</v>
      </c>
      <c r="P1048" s="39">
        <v>14</v>
      </c>
      <c r="Q1048" s="39">
        <v>46</v>
      </c>
      <c r="R1048" s="39">
        <v>51</v>
      </c>
      <c r="S1048" s="39">
        <v>206</v>
      </c>
      <c r="T1048" s="39">
        <v>1</v>
      </c>
      <c r="U1048" s="39" t="s">
        <v>1</v>
      </c>
      <c r="V1048" s="39" t="s">
        <v>2</v>
      </c>
    </row>
    <row r="1049" spans="1:1024">
      <c r="C1049" s="49">
        <f t="shared" si="79"/>
        <v>1970</v>
      </c>
      <c r="D1049" s="38" t="s">
        <v>394</v>
      </c>
      <c r="E1049" s="51">
        <f t="shared" si="78"/>
        <v>30</v>
      </c>
      <c r="F1049" s="39">
        <f t="shared" si="76"/>
        <v>53211</v>
      </c>
      <c r="G1049" s="39" t="str">
        <f t="shared" si="77"/>
        <v>2017121</v>
      </c>
      <c r="H1049" s="39">
        <f>315-306</f>
        <v>9</v>
      </c>
      <c r="L1049" s="39" t="s">
        <v>0</v>
      </c>
      <c r="M1049" s="39">
        <v>2017</v>
      </c>
      <c r="N1049" s="39">
        <v>12</v>
      </c>
      <c r="O1049" s="39">
        <v>1</v>
      </c>
      <c r="P1049" s="39">
        <v>14</v>
      </c>
      <c r="Q1049" s="39">
        <v>46</v>
      </c>
      <c r="R1049" s="39">
        <v>51</v>
      </c>
      <c r="S1049" s="39">
        <v>306</v>
      </c>
      <c r="T1049" s="39">
        <v>1</v>
      </c>
      <c r="U1049" s="39" t="s">
        <v>1</v>
      </c>
      <c r="V1049" s="39" t="s">
        <v>2</v>
      </c>
    </row>
    <row r="1050" spans="1:1024">
      <c r="C1050" s="49">
        <f t="shared" si="79"/>
        <v>1970</v>
      </c>
      <c r="D1050" s="38" t="s">
        <v>394</v>
      </c>
      <c r="E1050" s="51">
        <f t="shared" si="78"/>
        <v>40</v>
      </c>
      <c r="F1050" s="39">
        <f t="shared" si="76"/>
        <v>53211</v>
      </c>
      <c r="G1050" s="39" t="str">
        <f t="shared" si="77"/>
        <v>2017121</v>
      </c>
      <c r="H1050" s="39">
        <v>3</v>
      </c>
      <c r="L1050" s="39" t="s">
        <v>0</v>
      </c>
      <c r="M1050" s="39">
        <v>2017</v>
      </c>
      <c r="N1050" s="39">
        <v>12</v>
      </c>
      <c r="O1050" s="39">
        <v>1</v>
      </c>
      <c r="P1050" s="39">
        <v>14</v>
      </c>
      <c r="Q1050" s="39">
        <v>46</v>
      </c>
      <c r="R1050" s="39">
        <v>51</v>
      </c>
      <c r="S1050" s="39">
        <v>338</v>
      </c>
      <c r="T1050" s="39">
        <v>1</v>
      </c>
      <c r="U1050" s="39" t="s">
        <v>1</v>
      </c>
      <c r="V1050" s="39" t="s">
        <v>2</v>
      </c>
    </row>
    <row r="1051" spans="1:1024">
      <c r="C1051" s="49">
        <f t="shared" si="79"/>
        <v>1970</v>
      </c>
      <c r="D1051" s="38" t="s">
        <v>394</v>
      </c>
      <c r="E1051" s="51">
        <f t="shared" si="78"/>
        <v>50</v>
      </c>
      <c r="F1051" s="39">
        <f t="shared" si="76"/>
        <v>53211</v>
      </c>
      <c r="G1051" s="39" t="str">
        <f t="shared" si="77"/>
        <v>2017121</v>
      </c>
      <c r="H1051" s="39">
        <f>457-368</f>
        <v>89</v>
      </c>
      <c r="L1051" s="39" t="s">
        <v>0</v>
      </c>
      <c r="M1051" s="39">
        <v>2017</v>
      </c>
      <c r="N1051" s="39">
        <v>12</v>
      </c>
      <c r="O1051" s="39">
        <v>1</v>
      </c>
      <c r="P1051" s="39">
        <v>14</v>
      </c>
      <c r="Q1051" s="39">
        <v>46</v>
      </c>
      <c r="R1051" s="39">
        <v>51</v>
      </c>
      <c r="S1051" s="39">
        <v>368</v>
      </c>
      <c r="T1051" s="39">
        <v>1</v>
      </c>
      <c r="U1051" s="39" t="s">
        <v>1</v>
      </c>
      <c r="V1051" s="39" t="s">
        <v>2</v>
      </c>
    </row>
    <row r="1052" spans="1:1024">
      <c r="C1052" s="49">
        <f t="shared" si="79"/>
        <v>1970</v>
      </c>
      <c r="D1052" s="38" t="s">
        <v>394</v>
      </c>
      <c r="E1052" s="51">
        <f t="shared" si="78"/>
        <v>60</v>
      </c>
      <c r="F1052" s="39">
        <f t="shared" si="76"/>
        <v>53211</v>
      </c>
      <c r="G1052" s="39" t="str">
        <f t="shared" si="77"/>
        <v>2017121</v>
      </c>
      <c r="H1052" s="39">
        <f>608-496</f>
        <v>112</v>
      </c>
      <c r="L1052" s="39" t="s">
        <v>0</v>
      </c>
      <c r="M1052" s="39">
        <v>2017</v>
      </c>
      <c r="N1052" s="39">
        <v>12</v>
      </c>
      <c r="O1052" s="39">
        <v>1</v>
      </c>
      <c r="P1052" s="39">
        <v>14</v>
      </c>
      <c r="Q1052" s="39">
        <v>46</v>
      </c>
      <c r="R1052" s="39">
        <v>51</v>
      </c>
      <c r="S1052" s="39">
        <v>496</v>
      </c>
      <c r="T1052" s="39">
        <v>1</v>
      </c>
      <c r="U1052" s="39" t="s">
        <v>1</v>
      </c>
      <c r="V1052" s="39" t="s">
        <v>2</v>
      </c>
    </row>
    <row r="1053" spans="1:1024">
      <c r="C1053" s="49">
        <f t="shared" si="79"/>
        <v>1970</v>
      </c>
      <c r="D1053" s="38" t="s">
        <v>394</v>
      </c>
      <c r="E1053" s="51">
        <f t="shared" si="78"/>
        <v>70</v>
      </c>
      <c r="F1053" s="39">
        <f t="shared" si="76"/>
        <v>53211</v>
      </c>
      <c r="G1053" s="39" t="str">
        <f t="shared" si="77"/>
        <v>2017121</v>
      </c>
      <c r="H1053" s="39">
        <f>664-650</f>
        <v>14</v>
      </c>
      <c r="L1053" s="39" t="s">
        <v>0</v>
      </c>
      <c r="M1053" s="39">
        <v>2017</v>
      </c>
      <c r="N1053" s="39">
        <v>12</v>
      </c>
      <c r="O1053" s="39">
        <v>1</v>
      </c>
      <c r="P1053" s="39">
        <v>14</v>
      </c>
      <c r="Q1053" s="39">
        <v>46</v>
      </c>
      <c r="R1053" s="39">
        <v>51</v>
      </c>
      <c r="S1053" s="39">
        <v>650</v>
      </c>
      <c r="T1053" s="39">
        <v>1</v>
      </c>
      <c r="U1053" s="39" t="s">
        <v>1</v>
      </c>
      <c r="V1053" s="39" t="s">
        <v>2</v>
      </c>
    </row>
    <row r="1054" spans="1:1024">
      <c r="C1054" s="49">
        <f t="shared" si="79"/>
        <v>1970</v>
      </c>
      <c r="D1054" s="38" t="s">
        <v>394</v>
      </c>
      <c r="E1054" s="51">
        <f t="shared" si="78"/>
        <v>80</v>
      </c>
      <c r="F1054" s="39">
        <f t="shared" si="76"/>
        <v>53211</v>
      </c>
      <c r="G1054" s="39" t="str">
        <f t="shared" si="77"/>
        <v>2017121</v>
      </c>
      <c r="H1054" s="39">
        <f>783-777</f>
        <v>6</v>
      </c>
      <c r="L1054" s="39" t="s">
        <v>0</v>
      </c>
      <c r="M1054" s="39">
        <v>2017</v>
      </c>
      <c r="N1054" s="39">
        <v>12</v>
      </c>
      <c r="O1054" s="39">
        <v>1</v>
      </c>
      <c r="P1054" s="39">
        <v>14</v>
      </c>
      <c r="Q1054" s="39">
        <v>46</v>
      </c>
      <c r="R1054" s="39">
        <v>51</v>
      </c>
      <c r="S1054" s="39">
        <v>777</v>
      </c>
      <c r="T1054" s="39">
        <v>1</v>
      </c>
      <c r="U1054" s="39" t="s">
        <v>1</v>
      </c>
      <c r="V1054" s="39" t="s">
        <v>2</v>
      </c>
    </row>
    <row r="1055" spans="1:1024">
      <c r="C1055" s="49">
        <f t="shared" si="79"/>
        <v>1970</v>
      </c>
      <c r="D1055" s="38" t="s">
        <v>394</v>
      </c>
      <c r="E1055" s="51">
        <f t="shared" si="78"/>
        <v>90</v>
      </c>
      <c r="F1055" s="39">
        <f t="shared" si="76"/>
        <v>53211</v>
      </c>
      <c r="G1055" s="39" t="str">
        <f t="shared" si="77"/>
        <v>2017121</v>
      </c>
      <c r="H1055" s="39">
        <f>860-853</f>
        <v>7</v>
      </c>
      <c r="L1055" s="39" t="s">
        <v>0</v>
      </c>
      <c r="M1055" s="39">
        <v>2017</v>
      </c>
      <c r="N1055" s="39">
        <v>12</v>
      </c>
      <c r="O1055" s="39">
        <v>1</v>
      </c>
      <c r="P1055" s="39">
        <v>14</v>
      </c>
      <c r="Q1055" s="39">
        <v>46</v>
      </c>
      <c r="R1055" s="39">
        <v>51</v>
      </c>
      <c r="S1055" s="39">
        <v>853</v>
      </c>
      <c r="T1055" s="39">
        <v>1</v>
      </c>
      <c r="U1055" s="39" t="s">
        <v>1</v>
      </c>
      <c r="V1055" s="39" t="s">
        <v>2</v>
      </c>
    </row>
    <row r="1056" spans="1:1024">
      <c r="A1056" s="118"/>
      <c r="B1056" s="118"/>
      <c r="C1056" s="49">
        <f t="shared" si="79"/>
        <v>1980</v>
      </c>
      <c r="D1056" s="105"/>
      <c r="E1056" s="51">
        <f t="shared" si="78"/>
        <v>10</v>
      </c>
      <c r="F1056" s="90">
        <f t="shared" si="76"/>
        <v>53249</v>
      </c>
      <c r="G1056" s="53" t="str">
        <f t="shared" si="77"/>
        <v>2017121</v>
      </c>
      <c r="H1056" s="53">
        <v>11</v>
      </c>
      <c r="I1056" s="53"/>
      <c r="J1056" s="53"/>
      <c r="K1056" s="53"/>
      <c r="L1056" s="53" t="s">
        <v>0</v>
      </c>
      <c r="M1056" s="53">
        <v>2017</v>
      </c>
      <c r="N1056" s="53">
        <v>12</v>
      </c>
      <c r="O1056" s="53">
        <v>1</v>
      </c>
      <c r="P1056" s="53">
        <v>14</v>
      </c>
      <c r="Q1056" s="53">
        <v>47</v>
      </c>
      <c r="R1056" s="53">
        <v>29</v>
      </c>
      <c r="S1056" s="53">
        <v>473</v>
      </c>
      <c r="T1056" s="53">
        <v>1</v>
      </c>
      <c r="U1056" s="53" t="s">
        <v>1</v>
      </c>
      <c r="V1056" s="53" t="s">
        <v>2</v>
      </c>
      <c r="W1056" s="53"/>
      <c r="X1056" s="54"/>
      <c r="WK1056" s="119"/>
      <c r="WL1056" s="119"/>
      <c r="WM1056" s="119"/>
      <c r="WN1056" s="119"/>
      <c r="WO1056" s="119"/>
      <c r="WP1056" s="119"/>
      <c r="WQ1056" s="119"/>
      <c r="WR1056" s="119"/>
      <c r="WS1056" s="119"/>
      <c r="WT1056" s="119"/>
      <c r="WU1056" s="119"/>
      <c r="WV1056" s="119"/>
      <c r="WW1056" s="119"/>
      <c r="WX1056" s="119"/>
      <c r="WY1056" s="119"/>
      <c r="WZ1056" s="119"/>
      <c r="XA1056" s="119"/>
      <c r="XB1056" s="119"/>
      <c r="XC1056" s="119"/>
      <c r="XD1056" s="119"/>
      <c r="XE1056" s="119"/>
      <c r="XF1056" s="119"/>
      <c r="XG1056" s="119"/>
      <c r="XH1056" s="119"/>
      <c r="XI1056" s="119"/>
      <c r="XJ1056" s="119"/>
      <c r="XK1056" s="119"/>
      <c r="XL1056" s="119"/>
      <c r="XM1056" s="119"/>
      <c r="XN1056" s="119"/>
      <c r="XO1056" s="119"/>
      <c r="XP1056" s="119"/>
      <c r="XQ1056" s="119"/>
      <c r="XR1056" s="119"/>
      <c r="XS1056" s="119"/>
      <c r="XT1056" s="119"/>
      <c r="XU1056" s="119"/>
      <c r="XV1056" s="119"/>
      <c r="XW1056" s="119"/>
      <c r="XX1056" s="119"/>
      <c r="XY1056" s="119"/>
      <c r="XZ1056" s="119"/>
      <c r="YA1056" s="119"/>
      <c r="YB1056" s="119"/>
      <c r="YC1056" s="119"/>
      <c r="YD1056" s="119"/>
      <c r="YE1056" s="119"/>
      <c r="YF1056" s="119"/>
      <c r="YG1056" s="119"/>
      <c r="YH1056" s="119"/>
      <c r="YI1056" s="119"/>
      <c r="YJ1056" s="119"/>
      <c r="YK1056" s="119"/>
      <c r="YL1056" s="119"/>
      <c r="YM1056" s="119"/>
      <c r="YN1056" s="119"/>
      <c r="YO1056" s="119"/>
      <c r="YP1056" s="119"/>
      <c r="YQ1056" s="119"/>
      <c r="YR1056" s="119"/>
      <c r="YS1056" s="119"/>
      <c r="YT1056" s="119"/>
      <c r="YU1056" s="119"/>
      <c r="YV1056" s="119"/>
      <c r="YW1056" s="119"/>
      <c r="YX1056" s="119"/>
      <c r="YY1056" s="119"/>
      <c r="YZ1056" s="119"/>
      <c r="ZA1056" s="119"/>
      <c r="ZB1056" s="119"/>
      <c r="ZC1056" s="119"/>
      <c r="ZD1056" s="119"/>
      <c r="ZE1056" s="119"/>
      <c r="ZF1056" s="119"/>
      <c r="ZG1056" s="119"/>
      <c r="ZH1056" s="119"/>
      <c r="ZI1056" s="119"/>
      <c r="ZJ1056" s="119"/>
      <c r="ZK1056" s="119"/>
      <c r="ZL1056" s="119"/>
      <c r="ZM1056" s="119"/>
      <c r="ZN1056" s="119"/>
      <c r="ZO1056" s="119"/>
      <c r="ZP1056" s="119"/>
      <c r="ZQ1056" s="119"/>
      <c r="ZR1056" s="119"/>
      <c r="ZS1056" s="119"/>
      <c r="ZT1056" s="119"/>
      <c r="ZU1056" s="119"/>
      <c r="ZV1056" s="119"/>
      <c r="ZW1056" s="119"/>
      <c r="ZX1056" s="119"/>
      <c r="ZY1056" s="119"/>
      <c r="ZZ1056" s="119"/>
      <c r="AAA1056" s="119"/>
      <c r="AAB1056" s="119"/>
      <c r="AAC1056" s="119"/>
      <c r="AAD1056" s="119"/>
      <c r="AAE1056" s="119"/>
      <c r="AAF1056" s="119"/>
      <c r="AAG1056" s="119"/>
      <c r="AAH1056" s="119"/>
      <c r="AAI1056" s="119"/>
      <c r="AAJ1056" s="119"/>
      <c r="AAK1056" s="119"/>
      <c r="AAL1056" s="119"/>
      <c r="AAM1056" s="119"/>
      <c r="AAN1056" s="119"/>
      <c r="AAO1056" s="119"/>
      <c r="AAP1056" s="119"/>
      <c r="AAQ1056" s="119"/>
      <c r="AAR1056" s="119"/>
      <c r="AAS1056" s="119"/>
      <c r="AAT1056" s="119"/>
      <c r="AAU1056" s="119"/>
      <c r="AAV1056" s="119"/>
      <c r="AAW1056" s="119"/>
      <c r="AAX1056" s="119"/>
      <c r="AAY1056" s="119"/>
      <c r="AAZ1056" s="119"/>
      <c r="ABA1056" s="119"/>
      <c r="ABB1056" s="119"/>
      <c r="ABC1056" s="119"/>
      <c r="ABD1056" s="119"/>
      <c r="ABE1056" s="119"/>
      <c r="ABF1056" s="119"/>
      <c r="ABG1056" s="119"/>
      <c r="ABH1056" s="119"/>
      <c r="ABI1056" s="119"/>
      <c r="ABJ1056" s="119"/>
      <c r="ABK1056" s="119"/>
      <c r="ABL1056" s="119"/>
      <c r="ABM1056" s="119"/>
      <c r="ABN1056" s="119"/>
      <c r="ABO1056" s="119"/>
      <c r="ABP1056" s="119"/>
      <c r="ABQ1056" s="119"/>
      <c r="ABR1056" s="119"/>
      <c r="ABS1056" s="119"/>
      <c r="ABT1056" s="119"/>
      <c r="ABU1056" s="119"/>
      <c r="ABV1056" s="119"/>
      <c r="ABW1056" s="119"/>
      <c r="ABX1056" s="119"/>
      <c r="ABY1056" s="119"/>
      <c r="ABZ1056" s="119"/>
      <c r="ACA1056" s="119"/>
      <c r="ACB1056" s="119"/>
      <c r="ACC1056" s="119"/>
      <c r="ACD1056" s="119"/>
      <c r="ACE1056" s="119"/>
      <c r="ACF1056" s="119"/>
      <c r="ACG1056" s="119"/>
      <c r="ACH1056" s="119"/>
      <c r="ACI1056" s="119"/>
      <c r="ACJ1056" s="119"/>
      <c r="ACK1056" s="119"/>
      <c r="ACL1056" s="119"/>
      <c r="ACM1056" s="119"/>
      <c r="ACN1056" s="119"/>
      <c r="ACO1056" s="119"/>
      <c r="ACP1056" s="119"/>
      <c r="ACQ1056" s="119"/>
      <c r="ACR1056" s="119"/>
      <c r="ACS1056" s="119"/>
      <c r="ACT1056" s="119"/>
      <c r="ACU1056" s="119"/>
      <c r="ACV1056" s="119"/>
      <c r="ACW1056" s="119"/>
      <c r="ACX1056" s="119"/>
      <c r="ACY1056" s="119"/>
      <c r="ACZ1056" s="119"/>
      <c r="ADA1056" s="119"/>
      <c r="ADB1056" s="119"/>
      <c r="ADC1056" s="119"/>
      <c r="ADD1056" s="119"/>
      <c r="ADE1056" s="119"/>
      <c r="ADF1056" s="119"/>
      <c r="ADG1056" s="119"/>
      <c r="ADH1056" s="119"/>
      <c r="ADI1056" s="119"/>
      <c r="ADJ1056" s="119"/>
      <c r="ADK1056" s="119"/>
      <c r="ADL1056" s="119"/>
      <c r="ADM1056" s="119"/>
      <c r="ADN1056" s="119"/>
      <c r="ADO1056" s="119"/>
      <c r="ADP1056" s="119"/>
      <c r="ADQ1056" s="119"/>
      <c r="ADR1056" s="119"/>
      <c r="ADS1056" s="119"/>
      <c r="ADT1056" s="119"/>
      <c r="ADU1056" s="119"/>
      <c r="ADV1056" s="119"/>
      <c r="ADW1056" s="119"/>
      <c r="ADX1056" s="119"/>
      <c r="ADY1056" s="119"/>
      <c r="ADZ1056" s="119"/>
      <c r="AEA1056" s="119"/>
      <c r="AEB1056" s="119"/>
      <c r="AEC1056" s="119"/>
      <c r="AED1056" s="119"/>
      <c r="AEE1056" s="119"/>
      <c r="AEF1056" s="119"/>
      <c r="AEG1056" s="119"/>
      <c r="AEH1056" s="119"/>
      <c r="AEI1056" s="119"/>
      <c r="AEJ1056" s="119"/>
      <c r="AEK1056" s="119"/>
      <c r="AEL1056" s="119"/>
      <c r="AEM1056" s="119"/>
      <c r="AEN1056" s="119"/>
      <c r="AEO1056" s="119"/>
      <c r="AEP1056" s="119"/>
      <c r="AEQ1056" s="119"/>
      <c r="AER1056" s="119"/>
      <c r="AES1056" s="119"/>
      <c r="AET1056" s="119"/>
      <c r="AEU1056" s="119"/>
      <c r="AEV1056" s="119"/>
      <c r="AEW1056" s="119"/>
      <c r="AEX1056" s="119"/>
      <c r="AEY1056" s="119"/>
      <c r="AEZ1056" s="119"/>
      <c r="AFA1056" s="119"/>
      <c r="AFB1056" s="119"/>
      <c r="AFC1056" s="119"/>
      <c r="AFD1056" s="119"/>
      <c r="AFE1056" s="119"/>
      <c r="AFF1056" s="119"/>
      <c r="AFG1056" s="119"/>
      <c r="AFH1056" s="119"/>
      <c r="AFI1056" s="119"/>
      <c r="AFJ1056" s="119"/>
      <c r="AFK1056" s="119"/>
      <c r="AFL1056" s="119"/>
      <c r="AFM1056" s="119"/>
      <c r="AFN1056" s="119"/>
      <c r="AFO1056" s="119"/>
      <c r="AFP1056" s="119"/>
      <c r="AFQ1056" s="119"/>
      <c r="AFR1056" s="119"/>
      <c r="AFS1056" s="119"/>
      <c r="AFT1056" s="119"/>
      <c r="AFU1056" s="119"/>
      <c r="AFV1056" s="119"/>
      <c r="AFW1056" s="119"/>
      <c r="AFX1056" s="119"/>
      <c r="AFY1056" s="119"/>
      <c r="AFZ1056" s="119"/>
      <c r="AGA1056" s="119"/>
      <c r="AGB1056" s="119"/>
      <c r="AGC1056" s="119"/>
      <c r="AGD1056" s="119"/>
      <c r="AGE1056" s="119"/>
      <c r="AGF1056" s="119"/>
      <c r="AGG1056" s="119"/>
      <c r="AGH1056" s="119"/>
      <c r="AGI1056" s="119"/>
      <c r="AGJ1056" s="119"/>
      <c r="AGK1056" s="119"/>
      <c r="AGL1056" s="119"/>
      <c r="AGM1056" s="119"/>
      <c r="AGN1056" s="119"/>
      <c r="AGO1056" s="119"/>
      <c r="AGP1056" s="119"/>
      <c r="AGQ1056" s="119"/>
      <c r="AGR1056" s="119"/>
      <c r="AGS1056" s="119"/>
      <c r="AGT1056" s="119"/>
      <c r="AGU1056" s="119"/>
      <c r="AGV1056" s="119"/>
      <c r="AGW1056" s="119"/>
      <c r="AGX1056" s="119"/>
      <c r="AGY1056" s="119"/>
      <c r="AGZ1056" s="119"/>
      <c r="AHA1056" s="119"/>
      <c r="AHB1056" s="119"/>
      <c r="AHC1056" s="119"/>
      <c r="AHD1056" s="119"/>
      <c r="AHE1056" s="119"/>
      <c r="AHF1056" s="119"/>
      <c r="AHG1056" s="119"/>
      <c r="AHH1056" s="119"/>
      <c r="AHI1056" s="119"/>
      <c r="AHJ1056" s="119"/>
      <c r="AHK1056" s="119"/>
      <c r="AHL1056" s="119"/>
      <c r="AHM1056" s="119"/>
      <c r="AHN1056" s="119"/>
      <c r="AHO1056" s="119"/>
      <c r="AHP1056" s="119"/>
      <c r="AHQ1056" s="119"/>
      <c r="AHR1056" s="119"/>
      <c r="AHS1056" s="119"/>
      <c r="AHT1056" s="119"/>
      <c r="AHU1056" s="119"/>
      <c r="AHV1056" s="119"/>
      <c r="AHW1056" s="119"/>
      <c r="AHX1056" s="119"/>
      <c r="AHY1056" s="119"/>
      <c r="AHZ1056" s="119"/>
      <c r="AIA1056" s="119"/>
      <c r="AIB1056" s="119"/>
      <c r="AIC1056" s="119"/>
      <c r="AID1056" s="119"/>
      <c r="AIE1056" s="119"/>
      <c r="AIF1056" s="119"/>
      <c r="AIG1056" s="119"/>
      <c r="AIH1056" s="119"/>
      <c r="AII1056" s="119"/>
      <c r="AIJ1056" s="119"/>
      <c r="AIK1056" s="119"/>
      <c r="AIL1056" s="119"/>
      <c r="AIM1056" s="119"/>
      <c r="AIN1056" s="119"/>
      <c r="AIO1056" s="119"/>
      <c r="AIP1056" s="119"/>
      <c r="AIQ1056" s="119"/>
      <c r="AIR1056" s="119"/>
      <c r="AIS1056" s="119"/>
      <c r="AIT1056" s="119"/>
      <c r="AIU1056" s="119"/>
      <c r="AIV1056" s="119"/>
      <c r="AIW1056" s="119"/>
      <c r="AIX1056" s="119"/>
      <c r="AIY1056" s="119"/>
      <c r="AIZ1056" s="119"/>
      <c r="AJA1056" s="119"/>
      <c r="AJB1056" s="119"/>
      <c r="AJC1056" s="119"/>
      <c r="AJD1056" s="119"/>
      <c r="AJE1056" s="119"/>
      <c r="AJF1056" s="119"/>
      <c r="AJG1056" s="119"/>
      <c r="AJH1056" s="119"/>
      <c r="AJI1056" s="119"/>
      <c r="AJJ1056" s="119"/>
      <c r="AJK1056" s="119"/>
      <c r="AJL1056" s="119"/>
      <c r="AJM1056" s="119"/>
      <c r="AJN1056" s="119"/>
      <c r="AJO1056" s="119"/>
      <c r="AJP1056" s="119"/>
      <c r="AJQ1056" s="119"/>
      <c r="AJR1056" s="119"/>
      <c r="AJS1056" s="119"/>
      <c r="AJT1056" s="119"/>
      <c r="AJU1056" s="119"/>
      <c r="AJV1056" s="119"/>
      <c r="AJW1056" s="119"/>
      <c r="AJX1056" s="119"/>
      <c r="AJY1056" s="119"/>
      <c r="AJZ1056" s="119"/>
      <c r="AKA1056" s="119"/>
      <c r="AKB1056" s="119"/>
      <c r="AKC1056" s="119"/>
      <c r="AKD1056" s="119"/>
      <c r="AKE1056" s="119"/>
      <c r="AKF1056" s="119"/>
      <c r="AKG1056" s="119"/>
      <c r="AKH1056" s="119"/>
      <c r="AKI1056" s="119"/>
      <c r="AKJ1056" s="119"/>
      <c r="AKK1056" s="119"/>
      <c r="AKL1056" s="119"/>
      <c r="AKM1056" s="119"/>
      <c r="AKN1056" s="119"/>
      <c r="AKO1056" s="119"/>
      <c r="AKP1056" s="119"/>
      <c r="AKQ1056" s="119"/>
      <c r="AKR1056" s="119"/>
      <c r="AKS1056" s="119"/>
      <c r="AKT1056" s="119"/>
      <c r="AKU1056" s="119"/>
      <c r="AKV1056" s="119"/>
      <c r="AKW1056" s="119"/>
      <c r="AKX1056" s="119"/>
      <c r="AKY1056" s="119"/>
      <c r="AKZ1056" s="119"/>
      <c r="ALA1056" s="119"/>
      <c r="ALB1056" s="119"/>
      <c r="ALC1056" s="119"/>
      <c r="ALD1056" s="119"/>
      <c r="ALE1056" s="119"/>
      <c r="ALF1056" s="119"/>
      <c r="ALG1056" s="119"/>
      <c r="ALH1056" s="119"/>
      <c r="ALI1056" s="119"/>
      <c r="ALJ1056" s="119"/>
      <c r="ALK1056" s="119"/>
      <c r="ALL1056" s="119"/>
      <c r="ALM1056" s="119"/>
      <c r="ALN1056" s="119"/>
      <c r="ALO1056" s="119"/>
      <c r="ALP1056" s="119"/>
      <c r="ALQ1056" s="119"/>
      <c r="ALR1056" s="119"/>
      <c r="ALS1056" s="119"/>
      <c r="ALT1056" s="119"/>
      <c r="ALU1056" s="119"/>
      <c r="ALV1056" s="119"/>
      <c r="ALW1056" s="119"/>
      <c r="ALX1056" s="119"/>
      <c r="ALY1056" s="119"/>
      <c r="ALZ1056" s="119"/>
      <c r="AMA1056" s="119"/>
      <c r="AMB1056" s="119"/>
      <c r="AMC1056" s="119"/>
      <c r="AMD1056" s="119"/>
      <c r="AME1056" s="119"/>
      <c r="AMF1056" s="119"/>
      <c r="AMG1056" s="119"/>
      <c r="AMH1056" s="119"/>
      <c r="AMI1056" s="119"/>
      <c r="AMJ1056" s="119"/>
    </row>
    <row r="1057" spans="1:1024">
      <c r="A1057" s="118"/>
      <c r="B1057" s="118"/>
      <c r="C1057" s="49">
        <f t="shared" si="79"/>
        <v>1980</v>
      </c>
      <c r="D1057" s="123"/>
      <c r="E1057" s="51">
        <f t="shared" si="78"/>
        <v>20</v>
      </c>
      <c r="F1057" s="124">
        <f t="shared" si="76"/>
        <v>53249</v>
      </c>
      <c r="G1057" s="39" t="str">
        <f t="shared" si="77"/>
        <v>2017121</v>
      </c>
      <c r="H1057" s="39">
        <v>16</v>
      </c>
      <c r="L1057" s="39" t="s">
        <v>0</v>
      </c>
      <c r="M1057" s="39">
        <v>2017</v>
      </c>
      <c r="N1057" s="39">
        <v>12</v>
      </c>
      <c r="O1057" s="39">
        <v>1</v>
      </c>
      <c r="P1057" s="39">
        <v>14</v>
      </c>
      <c r="Q1057" s="39">
        <v>47</v>
      </c>
      <c r="R1057" s="39">
        <v>29</v>
      </c>
      <c r="S1057" s="39">
        <v>521</v>
      </c>
      <c r="T1057" s="39">
        <v>2</v>
      </c>
      <c r="U1057" s="39" t="s">
        <v>1</v>
      </c>
      <c r="V1057" s="39" t="s">
        <v>2</v>
      </c>
      <c r="WK1057" s="119"/>
      <c r="WL1057" s="119"/>
      <c r="WM1057" s="119"/>
      <c r="WN1057" s="119"/>
      <c r="WO1057" s="119"/>
      <c r="WP1057" s="119"/>
      <c r="WQ1057" s="119"/>
      <c r="WR1057" s="119"/>
      <c r="WS1057" s="119"/>
      <c r="WT1057" s="119"/>
      <c r="WU1057" s="119"/>
      <c r="WV1057" s="119"/>
      <c r="WW1057" s="119"/>
      <c r="WX1057" s="119"/>
      <c r="WY1057" s="119"/>
      <c r="WZ1057" s="119"/>
      <c r="XA1057" s="119"/>
      <c r="XB1057" s="119"/>
      <c r="XC1057" s="119"/>
      <c r="XD1057" s="119"/>
      <c r="XE1057" s="119"/>
      <c r="XF1057" s="119"/>
      <c r="XG1057" s="119"/>
      <c r="XH1057" s="119"/>
      <c r="XI1057" s="119"/>
      <c r="XJ1057" s="119"/>
      <c r="XK1057" s="119"/>
      <c r="XL1057" s="119"/>
      <c r="XM1057" s="119"/>
      <c r="XN1057" s="119"/>
      <c r="XO1057" s="119"/>
      <c r="XP1057" s="119"/>
      <c r="XQ1057" s="119"/>
      <c r="XR1057" s="119"/>
      <c r="XS1057" s="119"/>
      <c r="XT1057" s="119"/>
      <c r="XU1057" s="119"/>
      <c r="XV1057" s="119"/>
      <c r="XW1057" s="119"/>
      <c r="XX1057" s="119"/>
      <c r="XY1057" s="119"/>
      <c r="XZ1057" s="119"/>
      <c r="YA1057" s="119"/>
      <c r="YB1057" s="119"/>
      <c r="YC1057" s="119"/>
      <c r="YD1057" s="119"/>
      <c r="YE1057" s="119"/>
      <c r="YF1057" s="119"/>
      <c r="YG1057" s="119"/>
      <c r="YH1057" s="119"/>
      <c r="YI1057" s="119"/>
      <c r="YJ1057" s="119"/>
      <c r="YK1057" s="119"/>
      <c r="YL1057" s="119"/>
      <c r="YM1057" s="119"/>
      <c r="YN1057" s="119"/>
      <c r="YO1057" s="119"/>
      <c r="YP1057" s="119"/>
      <c r="YQ1057" s="119"/>
      <c r="YR1057" s="119"/>
      <c r="YS1057" s="119"/>
      <c r="YT1057" s="119"/>
      <c r="YU1057" s="119"/>
      <c r="YV1057" s="119"/>
      <c r="YW1057" s="119"/>
      <c r="YX1057" s="119"/>
      <c r="YY1057" s="119"/>
      <c r="YZ1057" s="119"/>
      <c r="ZA1057" s="119"/>
      <c r="ZB1057" s="119"/>
      <c r="ZC1057" s="119"/>
      <c r="ZD1057" s="119"/>
      <c r="ZE1057" s="119"/>
      <c r="ZF1057" s="119"/>
      <c r="ZG1057" s="119"/>
      <c r="ZH1057" s="119"/>
      <c r="ZI1057" s="119"/>
      <c r="ZJ1057" s="119"/>
      <c r="ZK1057" s="119"/>
      <c r="ZL1057" s="119"/>
      <c r="ZM1057" s="119"/>
      <c r="ZN1057" s="119"/>
      <c r="ZO1057" s="119"/>
      <c r="ZP1057" s="119"/>
      <c r="ZQ1057" s="119"/>
      <c r="ZR1057" s="119"/>
      <c r="ZS1057" s="119"/>
      <c r="ZT1057" s="119"/>
      <c r="ZU1057" s="119"/>
      <c r="ZV1057" s="119"/>
      <c r="ZW1057" s="119"/>
      <c r="ZX1057" s="119"/>
      <c r="ZY1057" s="119"/>
      <c r="ZZ1057" s="119"/>
      <c r="AAA1057" s="119"/>
      <c r="AAB1057" s="119"/>
      <c r="AAC1057" s="119"/>
      <c r="AAD1057" s="119"/>
      <c r="AAE1057" s="119"/>
      <c r="AAF1057" s="119"/>
      <c r="AAG1057" s="119"/>
      <c r="AAH1057" s="119"/>
      <c r="AAI1057" s="119"/>
      <c r="AAJ1057" s="119"/>
      <c r="AAK1057" s="119"/>
      <c r="AAL1057" s="119"/>
      <c r="AAM1057" s="119"/>
      <c r="AAN1057" s="119"/>
      <c r="AAO1057" s="119"/>
      <c r="AAP1057" s="119"/>
      <c r="AAQ1057" s="119"/>
      <c r="AAR1057" s="119"/>
      <c r="AAS1057" s="119"/>
      <c r="AAT1057" s="119"/>
      <c r="AAU1057" s="119"/>
      <c r="AAV1057" s="119"/>
      <c r="AAW1057" s="119"/>
      <c r="AAX1057" s="119"/>
      <c r="AAY1057" s="119"/>
      <c r="AAZ1057" s="119"/>
      <c r="ABA1057" s="119"/>
      <c r="ABB1057" s="119"/>
      <c r="ABC1057" s="119"/>
      <c r="ABD1057" s="119"/>
      <c r="ABE1057" s="119"/>
      <c r="ABF1057" s="119"/>
      <c r="ABG1057" s="119"/>
      <c r="ABH1057" s="119"/>
      <c r="ABI1057" s="119"/>
      <c r="ABJ1057" s="119"/>
      <c r="ABK1057" s="119"/>
      <c r="ABL1057" s="119"/>
      <c r="ABM1057" s="119"/>
      <c r="ABN1057" s="119"/>
      <c r="ABO1057" s="119"/>
      <c r="ABP1057" s="119"/>
      <c r="ABQ1057" s="119"/>
      <c r="ABR1057" s="119"/>
      <c r="ABS1057" s="119"/>
      <c r="ABT1057" s="119"/>
      <c r="ABU1057" s="119"/>
      <c r="ABV1057" s="119"/>
      <c r="ABW1057" s="119"/>
      <c r="ABX1057" s="119"/>
      <c r="ABY1057" s="119"/>
      <c r="ABZ1057" s="119"/>
      <c r="ACA1057" s="119"/>
      <c r="ACB1057" s="119"/>
      <c r="ACC1057" s="119"/>
      <c r="ACD1057" s="119"/>
      <c r="ACE1057" s="119"/>
      <c r="ACF1057" s="119"/>
      <c r="ACG1057" s="119"/>
      <c r="ACH1057" s="119"/>
      <c r="ACI1057" s="119"/>
      <c r="ACJ1057" s="119"/>
      <c r="ACK1057" s="119"/>
      <c r="ACL1057" s="119"/>
      <c r="ACM1057" s="119"/>
      <c r="ACN1057" s="119"/>
      <c r="ACO1057" s="119"/>
      <c r="ACP1057" s="119"/>
      <c r="ACQ1057" s="119"/>
      <c r="ACR1057" s="119"/>
      <c r="ACS1057" s="119"/>
      <c r="ACT1057" s="119"/>
      <c r="ACU1057" s="119"/>
      <c r="ACV1057" s="119"/>
      <c r="ACW1057" s="119"/>
      <c r="ACX1057" s="119"/>
      <c r="ACY1057" s="119"/>
      <c r="ACZ1057" s="119"/>
      <c r="ADA1057" s="119"/>
      <c r="ADB1057" s="119"/>
      <c r="ADC1057" s="119"/>
      <c r="ADD1057" s="119"/>
      <c r="ADE1057" s="119"/>
      <c r="ADF1057" s="119"/>
      <c r="ADG1057" s="119"/>
      <c r="ADH1057" s="119"/>
      <c r="ADI1057" s="119"/>
      <c r="ADJ1057" s="119"/>
      <c r="ADK1057" s="119"/>
      <c r="ADL1057" s="119"/>
      <c r="ADM1057" s="119"/>
      <c r="ADN1057" s="119"/>
      <c r="ADO1057" s="119"/>
      <c r="ADP1057" s="119"/>
      <c r="ADQ1057" s="119"/>
      <c r="ADR1057" s="119"/>
      <c r="ADS1057" s="119"/>
      <c r="ADT1057" s="119"/>
      <c r="ADU1057" s="119"/>
      <c r="ADV1057" s="119"/>
      <c r="ADW1057" s="119"/>
      <c r="ADX1057" s="119"/>
      <c r="ADY1057" s="119"/>
      <c r="ADZ1057" s="119"/>
      <c r="AEA1057" s="119"/>
      <c r="AEB1057" s="119"/>
      <c r="AEC1057" s="119"/>
      <c r="AED1057" s="119"/>
      <c r="AEE1057" s="119"/>
      <c r="AEF1057" s="119"/>
      <c r="AEG1057" s="119"/>
      <c r="AEH1057" s="119"/>
      <c r="AEI1057" s="119"/>
      <c r="AEJ1057" s="119"/>
      <c r="AEK1057" s="119"/>
      <c r="AEL1057" s="119"/>
      <c r="AEM1057" s="119"/>
      <c r="AEN1057" s="119"/>
      <c r="AEO1057" s="119"/>
      <c r="AEP1057" s="119"/>
      <c r="AEQ1057" s="119"/>
      <c r="AER1057" s="119"/>
      <c r="AES1057" s="119"/>
      <c r="AET1057" s="119"/>
      <c r="AEU1057" s="119"/>
      <c r="AEV1057" s="119"/>
      <c r="AEW1057" s="119"/>
      <c r="AEX1057" s="119"/>
      <c r="AEY1057" s="119"/>
      <c r="AEZ1057" s="119"/>
      <c r="AFA1057" s="119"/>
      <c r="AFB1057" s="119"/>
      <c r="AFC1057" s="119"/>
      <c r="AFD1057" s="119"/>
      <c r="AFE1057" s="119"/>
      <c r="AFF1057" s="119"/>
      <c r="AFG1057" s="119"/>
      <c r="AFH1057" s="119"/>
      <c r="AFI1057" s="119"/>
      <c r="AFJ1057" s="119"/>
      <c r="AFK1057" s="119"/>
      <c r="AFL1057" s="119"/>
      <c r="AFM1057" s="119"/>
      <c r="AFN1057" s="119"/>
      <c r="AFO1057" s="119"/>
      <c r="AFP1057" s="119"/>
      <c r="AFQ1057" s="119"/>
      <c r="AFR1057" s="119"/>
      <c r="AFS1057" s="119"/>
      <c r="AFT1057" s="119"/>
      <c r="AFU1057" s="119"/>
      <c r="AFV1057" s="119"/>
      <c r="AFW1057" s="119"/>
      <c r="AFX1057" s="119"/>
      <c r="AFY1057" s="119"/>
      <c r="AFZ1057" s="119"/>
      <c r="AGA1057" s="119"/>
      <c r="AGB1057" s="119"/>
      <c r="AGC1057" s="119"/>
      <c r="AGD1057" s="119"/>
      <c r="AGE1057" s="119"/>
      <c r="AGF1057" s="119"/>
      <c r="AGG1057" s="119"/>
      <c r="AGH1057" s="119"/>
      <c r="AGI1057" s="119"/>
      <c r="AGJ1057" s="119"/>
      <c r="AGK1057" s="119"/>
      <c r="AGL1057" s="119"/>
      <c r="AGM1057" s="119"/>
      <c r="AGN1057" s="119"/>
      <c r="AGO1057" s="119"/>
      <c r="AGP1057" s="119"/>
      <c r="AGQ1057" s="119"/>
      <c r="AGR1057" s="119"/>
      <c r="AGS1057" s="119"/>
      <c r="AGT1057" s="119"/>
      <c r="AGU1057" s="119"/>
      <c r="AGV1057" s="119"/>
      <c r="AGW1057" s="119"/>
      <c r="AGX1057" s="119"/>
      <c r="AGY1057" s="119"/>
      <c r="AGZ1057" s="119"/>
      <c r="AHA1057" s="119"/>
      <c r="AHB1057" s="119"/>
      <c r="AHC1057" s="119"/>
      <c r="AHD1057" s="119"/>
      <c r="AHE1057" s="119"/>
      <c r="AHF1057" s="119"/>
      <c r="AHG1057" s="119"/>
      <c r="AHH1057" s="119"/>
      <c r="AHI1057" s="119"/>
      <c r="AHJ1057" s="119"/>
      <c r="AHK1057" s="119"/>
      <c r="AHL1057" s="119"/>
      <c r="AHM1057" s="119"/>
      <c r="AHN1057" s="119"/>
      <c r="AHO1057" s="119"/>
      <c r="AHP1057" s="119"/>
      <c r="AHQ1057" s="119"/>
      <c r="AHR1057" s="119"/>
      <c r="AHS1057" s="119"/>
      <c r="AHT1057" s="119"/>
      <c r="AHU1057" s="119"/>
      <c r="AHV1057" s="119"/>
      <c r="AHW1057" s="119"/>
      <c r="AHX1057" s="119"/>
      <c r="AHY1057" s="119"/>
      <c r="AHZ1057" s="119"/>
      <c r="AIA1057" s="119"/>
      <c r="AIB1057" s="119"/>
      <c r="AIC1057" s="119"/>
      <c r="AID1057" s="119"/>
      <c r="AIE1057" s="119"/>
      <c r="AIF1057" s="119"/>
      <c r="AIG1057" s="119"/>
      <c r="AIH1057" s="119"/>
      <c r="AII1057" s="119"/>
      <c r="AIJ1057" s="119"/>
      <c r="AIK1057" s="119"/>
      <c r="AIL1057" s="119"/>
      <c r="AIM1057" s="119"/>
      <c r="AIN1057" s="119"/>
      <c r="AIO1057" s="119"/>
      <c r="AIP1057" s="119"/>
      <c r="AIQ1057" s="119"/>
      <c r="AIR1057" s="119"/>
      <c r="AIS1057" s="119"/>
      <c r="AIT1057" s="119"/>
      <c r="AIU1057" s="119"/>
      <c r="AIV1057" s="119"/>
      <c r="AIW1057" s="119"/>
      <c r="AIX1057" s="119"/>
      <c r="AIY1057" s="119"/>
      <c r="AIZ1057" s="119"/>
      <c r="AJA1057" s="119"/>
      <c r="AJB1057" s="119"/>
      <c r="AJC1057" s="119"/>
      <c r="AJD1057" s="119"/>
      <c r="AJE1057" s="119"/>
      <c r="AJF1057" s="119"/>
      <c r="AJG1057" s="119"/>
      <c r="AJH1057" s="119"/>
      <c r="AJI1057" s="119"/>
      <c r="AJJ1057" s="119"/>
      <c r="AJK1057" s="119"/>
      <c r="AJL1057" s="119"/>
      <c r="AJM1057" s="119"/>
      <c r="AJN1057" s="119"/>
      <c r="AJO1057" s="119"/>
      <c r="AJP1057" s="119"/>
      <c r="AJQ1057" s="119"/>
      <c r="AJR1057" s="119"/>
      <c r="AJS1057" s="119"/>
      <c r="AJT1057" s="119"/>
      <c r="AJU1057" s="119"/>
      <c r="AJV1057" s="119"/>
      <c r="AJW1057" s="119"/>
      <c r="AJX1057" s="119"/>
      <c r="AJY1057" s="119"/>
      <c r="AJZ1057" s="119"/>
      <c r="AKA1057" s="119"/>
      <c r="AKB1057" s="119"/>
      <c r="AKC1057" s="119"/>
      <c r="AKD1057" s="119"/>
      <c r="AKE1057" s="119"/>
      <c r="AKF1057" s="119"/>
      <c r="AKG1057" s="119"/>
      <c r="AKH1057" s="119"/>
      <c r="AKI1057" s="119"/>
      <c r="AKJ1057" s="119"/>
      <c r="AKK1057" s="119"/>
      <c r="AKL1057" s="119"/>
      <c r="AKM1057" s="119"/>
      <c r="AKN1057" s="119"/>
      <c r="AKO1057" s="119"/>
      <c r="AKP1057" s="119"/>
      <c r="AKQ1057" s="119"/>
      <c r="AKR1057" s="119"/>
      <c r="AKS1057" s="119"/>
      <c r="AKT1057" s="119"/>
      <c r="AKU1057" s="119"/>
      <c r="AKV1057" s="119"/>
      <c r="AKW1057" s="119"/>
      <c r="AKX1057" s="119"/>
      <c r="AKY1057" s="119"/>
      <c r="AKZ1057" s="119"/>
      <c r="ALA1057" s="119"/>
      <c r="ALB1057" s="119"/>
      <c r="ALC1057" s="119"/>
      <c r="ALD1057" s="119"/>
      <c r="ALE1057" s="119"/>
      <c r="ALF1057" s="119"/>
      <c r="ALG1057" s="119"/>
      <c r="ALH1057" s="119"/>
      <c r="ALI1057" s="119"/>
      <c r="ALJ1057" s="119"/>
      <c r="ALK1057" s="119"/>
      <c r="ALL1057" s="119"/>
      <c r="ALM1057" s="119"/>
      <c r="ALN1057" s="119"/>
      <c r="ALO1057" s="119"/>
      <c r="ALP1057" s="119"/>
      <c r="ALQ1057" s="119"/>
      <c r="ALR1057" s="119"/>
      <c r="ALS1057" s="119"/>
      <c r="ALT1057" s="119"/>
      <c r="ALU1057" s="119"/>
      <c r="ALV1057" s="119"/>
      <c r="ALW1057" s="119"/>
      <c r="ALX1057" s="119"/>
      <c r="ALY1057" s="119"/>
      <c r="ALZ1057" s="119"/>
      <c r="AMA1057" s="119"/>
      <c r="AMB1057" s="119"/>
      <c r="AMC1057" s="119"/>
      <c r="AMD1057" s="119"/>
      <c r="AME1057" s="119"/>
      <c r="AMF1057" s="119"/>
      <c r="AMG1057" s="119"/>
      <c r="AMH1057" s="119"/>
      <c r="AMI1057" s="119"/>
      <c r="AMJ1057" s="119"/>
    </row>
    <row r="1058" spans="1:1024">
      <c r="A1058" s="118"/>
      <c r="B1058" s="118"/>
      <c r="C1058" s="49">
        <f t="shared" si="79"/>
        <v>1980</v>
      </c>
      <c r="E1058" s="51">
        <f t="shared" si="78"/>
        <v>30</v>
      </c>
      <c r="F1058" s="39">
        <f t="shared" si="76"/>
        <v>53249</v>
      </c>
      <c r="G1058" s="39" t="str">
        <f t="shared" si="77"/>
        <v>2017121</v>
      </c>
      <c r="H1058" s="39">
        <v>17</v>
      </c>
      <c r="L1058" s="39" t="s">
        <v>0</v>
      </c>
      <c r="M1058" s="39">
        <v>2017</v>
      </c>
      <c r="N1058" s="39">
        <v>12</v>
      </c>
      <c r="O1058" s="39">
        <v>1</v>
      </c>
      <c r="P1058" s="39">
        <v>14</v>
      </c>
      <c r="Q1058" s="39">
        <v>47</v>
      </c>
      <c r="R1058" s="39">
        <v>29</v>
      </c>
      <c r="S1058" s="39">
        <v>554</v>
      </c>
      <c r="T1058" s="39">
        <v>2</v>
      </c>
      <c r="U1058" s="39" t="s">
        <v>1</v>
      </c>
      <c r="V1058" s="39" t="s">
        <v>2</v>
      </c>
      <c r="X1058" s="40" t="s">
        <v>76</v>
      </c>
      <c r="WK1058" s="119"/>
      <c r="WL1058" s="119"/>
      <c r="WM1058" s="119"/>
      <c r="WN1058" s="119"/>
      <c r="WO1058" s="119"/>
      <c r="WP1058" s="119"/>
      <c r="WQ1058" s="119"/>
      <c r="WR1058" s="119"/>
      <c r="WS1058" s="119"/>
      <c r="WT1058" s="119"/>
      <c r="WU1058" s="119"/>
      <c r="WV1058" s="119"/>
      <c r="WW1058" s="119"/>
      <c r="WX1058" s="119"/>
      <c r="WY1058" s="119"/>
      <c r="WZ1058" s="119"/>
      <c r="XA1058" s="119"/>
      <c r="XB1058" s="119"/>
      <c r="XC1058" s="119"/>
      <c r="XD1058" s="119"/>
      <c r="XE1058" s="119"/>
      <c r="XF1058" s="119"/>
      <c r="XG1058" s="119"/>
      <c r="XH1058" s="119"/>
      <c r="XI1058" s="119"/>
      <c r="XJ1058" s="119"/>
      <c r="XK1058" s="119"/>
      <c r="XL1058" s="119"/>
      <c r="XM1058" s="119"/>
      <c r="XN1058" s="119"/>
      <c r="XO1058" s="119"/>
      <c r="XP1058" s="119"/>
      <c r="XQ1058" s="119"/>
      <c r="XR1058" s="119"/>
      <c r="XS1058" s="119"/>
      <c r="XT1058" s="119"/>
      <c r="XU1058" s="119"/>
      <c r="XV1058" s="119"/>
      <c r="XW1058" s="119"/>
      <c r="XX1058" s="119"/>
      <c r="XY1058" s="119"/>
      <c r="XZ1058" s="119"/>
      <c r="YA1058" s="119"/>
      <c r="YB1058" s="119"/>
      <c r="YC1058" s="119"/>
      <c r="YD1058" s="119"/>
      <c r="YE1058" s="119"/>
      <c r="YF1058" s="119"/>
      <c r="YG1058" s="119"/>
      <c r="YH1058" s="119"/>
      <c r="YI1058" s="119"/>
      <c r="YJ1058" s="119"/>
      <c r="YK1058" s="119"/>
      <c r="YL1058" s="119"/>
      <c r="YM1058" s="119"/>
      <c r="YN1058" s="119"/>
      <c r="YO1058" s="119"/>
      <c r="YP1058" s="119"/>
      <c r="YQ1058" s="119"/>
      <c r="YR1058" s="119"/>
      <c r="YS1058" s="119"/>
      <c r="YT1058" s="119"/>
      <c r="YU1058" s="119"/>
      <c r="YV1058" s="119"/>
      <c r="YW1058" s="119"/>
      <c r="YX1058" s="119"/>
      <c r="YY1058" s="119"/>
      <c r="YZ1058" s="119"/>
      <c r="ZA1058" s="119"/>
      <c r="ZB1058" s="119"/>
      <c r="ZC1058" s="119"/>
      <c r="ZD1058" s="119"/>
      <c r="ZE1058" s="119"/>
      <c r="ZF1058" s="119"/>
      <c r="ZG1058" s="119"/>
      <c r="ZH1058" s="119"/>
      <c r="ZI1058" s="119"/>
      <c r="ZJ1058" s="119"/>
      <c r="ZK1058" s="119"/>
      <c r="ZL1058" s="119"/>
      <c r="ZM1058" s="119"/>
      <c r="ZN1058" s="119"/>
      <c r="ZO1058" s="119"/>
      <c r="ZP1058" s="119"/>
      <c r="ZQ1058" s="119"/>
      <c r="ZR1058" s="119"/>
      <c r="ZS1058" s="119"/>
      <c r="ZT1058" s="119"/>
      <c r="ZU1058" s="119"/>
      <c r="ZV1058" s="119"/>
      <c r="ZW1058" s="119"/>
      <c r="ZX1058" s="119"/>
      <c r="ZY1058" s="119"/>
      <c r="ZZ1058" s="119"/>
      <c r="AAA1058" s="119"/>
      <c r="AAB1058" s="119"/>
      <c r="AAC1058" s="119"/>
      <c r="AAD1058" s="119"/>
      <c r="AAE1058" s="119"/>
      <c r="AAF1058" s="119"/>
      <c r="AAG1058" s="119"/>
      <c r="AAH1058" s="119"/>
      <c r="AAI1058" s="119"/>
      <c r="AAJ1058" s="119"/>
      <c r="AAK1058" s="119"/>
      <c r="AAL1058" s="119"/>
      <c r="AAM1058" s="119"/>
      <c r="AAN1058" s="119"/>
      <c r="AAO1058" s="119"/>
      <c r="AAP1058" s="119"/>
      <c r="AAQ1058" s="119"/>
      <c r="AAR1058" s="119"/>
      <c r="AAS1058" s="119"/>
      <c r="AAT1058" s="119"/>
      <c r="AAU1058" s="119"/>
      <c r="AAV1058" s="119"/>
      <c r="AAW1058" s="119"/>
      <c r="AAX1058" s="119"/>
      <c r="AAY1058" s="119"/>
      <c r="AAZ1058" s="119"/>
      <c r="ABA1058" s="119"/>
      <c r="ABB1058" s="119"/>
      <c r="ABC1058" s="119"/>
      <c r="ABD1058" s="119"/>
      <c r="ABE1058" s="119"/>
      <c r="ABF1058" s="119"/>
      <c r="ABG1058" s="119"/>
      <c r="ABH1058" s="119"/>
      <c r="ABI1058" s="119"/>
      <c r="ABJ1058" s="119"/>
      <c r="ABK1058" s="119"/>
      <c r="ABL1058" s="119"/>
      <c r="ABM1058" s="119"/>
      <c r="ABN1058" s="119"/>
      <c r="ABO1058" s="119"/>
      <c r="ABP1058" s="119"/>
      <c r="ABQ1058" s="119"/>
      <c r="ABR1058" s="119"/>
      <c r="ABS1058" s="119"/>
      <c r="ABT1058" s="119"/>
      <c r="ABU1058" s="119"/>
      <c r="ABV1058" s="119"/>
      <c r="ABW1058" s="119"/>
      <c r="ABX1058" s="119"/>
      <c r="ABY1058" s="119"/>
      <c r="ABZ1058" s="119"/>
      <c r="ACA1058" s="119"/>
      <c r="ACB1058" s="119"/>
      <c r="ACC1058" s="119"/>
      <c r="ACD1058" s="119"/>
      <c r="ACE1058" s="119"/>
      <c r="ACF1058" s="119"/>
      <c r="ACG1058" s="119"/>
      <c r="ACH1058" s="119"/>
      <c r="ACI1058" s="119"/>
      <c r="ACJ1058" s="119"/>
      <c r="ACK1058" s="119"/>
      <c r="ACL1058" s="119"/>
      <c r="ACM1058" s="119"/>
      <c r="ACN1058" s="119"/>
      <c r="ACO1058" s="119"/>
      <c r="ACP1058" s="119"/>
      <c r="ACQ1058" s="119"/>
      <c r="ACR1058" s="119"/>
      <c r="ACS1058" s="119"/>
      <c r="ACT1058" s="119"/>
      <c r="ACU1058" s="119"/>
      <c r="ACV1058" s="119"/>
      <c r="ACW1058" s="119"/>
      <c r="ACX1058" s="119"/>
      <c r="ACY1058" s="119"/>
      <c r="ACZ1058" s="119"/>
      <c r="ADA1058" s="119"/>
      <c r="ADB1058" s="119"/>
      <c r="ADC1058" s="119"/>
      <c r="ADD1058" s="119"/>
      <c r="ADE1058" s="119"/>
      <c r="ADF1058" s="119"/>
      <c r="ADG1058" s="119"/>
      <c r="ADH1058" s="119"/>
      <c r="ADI1058" s="119"/>
      <c r="ADJ1058" s="119"/>
      <c r="ADK1058" s="119"/>
      <c r="ADL1058" s="119"/>
      <c r="ADM1058" s="119"/>
      <c r="ADN1058" s="119"/>
      <c r="ADO1058" s="119"/>
      <c r="ADP1058" s="119"/>
      <c r="ADQ1058" s="119"/>
      <c r="ADR1058" s="119"/>
      <c r="ADS1058" s="119"/>
      <c r="ADT1058" s="119"/>
      <c r="ADU1058" s="119"/>
      <c r="ADV1058" s="119"/>
      <c r="ADW1058" s="119"/>
      <c r="ADX1058" s="119"/>
      <c r="ADY1058" s="119"/>
      <c r="ADZ1058" s="119"/>
      <c r="AEA1058" s="119"/>
      <c r="AEB1058" s="119"/>
      <c r="AEC1058" s="119"/>
      <c r="AED1058" s="119"/>
      <c r="AEE1058" s="119"/>
      <c r="AEF1058" s="119"/>
      <c r="AEG1058" s="119"/>
      <c r="AEH1058" s="119"/>
      <c r="AEI1058" s="119"/>
      <c r="AEJ1058" s="119"/>
      <c r="AEK1058" s="119"/>
      <c r="AEL1058" s="119"/>
      <c r="AEM1058" s="119"/>
      <c r="AEN1058" s="119"/>
      <c r="AEO1058" s="119"/>
      <c r="AEP1058" s="119"/>
      <c r="AEQ1058" s="119"/>
      <c r="AER1058" s="119"/>
      <c r="AES1058" s="119"/>
      <c r="AET1058" s="119"/>
      <c r="AEU1058" s="119"/>
      <c r="AEV1058" s="119"/>
      <c r="AEW1058" s="119"/>
      <c r="AEX1058" s="119"/>
      <c r="AEY1058" s="119"/>
      <c r="AEZ1058" s="119"/>
      <c r="AFA1058" s="119"/>
      <c r="AFB1058" s="119"/>
      <c r="AFC1058" s="119"/>
      <c r="AFD1058" s="119"/>
      <c r="AFE1058" s="119"/>
      <c r="AFF1058" s="119"/>
      <c r="AFG1058" s="119"/>
      <c r="AFH1058" s="119"/>
      <c r="AFI1058" s="119"/>
      <c r="AFJ1058" s="119"/>
      <c r="AFK1058" s="119"/>
      <c r="AFL1058" s="119"/>
      <c r="AFM1058" s="119"/>
      <c r="AFN1058" s="119"/>
      <c r="AFO1058" s="119"/>
      <c r="AFP1058" s="119"/>
      <c r="AFQ1058" s="119"/>
      <c r="AFR1058" s="119"/>
      <c r="AFS1058" s="119"/>
      <c r="AFT1058" s="119"/>
      <c r="AFU1058" s="119"/>
      <c r="AFV1058" s="119"/>
      <c r="AFW1058" s="119"/>
      <c r="AFX1058" s="119"/>
      <c r="AFY1058" s="119"/>
      <c r="AFZ1058" s="119"/>
      <c r="AGA1058" s="119"/>
      <c r="AGB1058" s="119"/>
      <c r="AGC1058" s="119"/>
      <c r="AGD1058" s="119"/>
      <c r="AGE1058" s="119"/>
      <c r="AGF1058" s="119"/>
      <c r="AGG1058" s="119"/>
      <c r="AGH1058" s="119"/>
      <c r="AGI1058" s="119"/>
      <c r="AGJ1058" s="119"/>
      <c r="AGK1058" s="119"/>
      <c r="AGL1058" s="119"/>
      <c r="AGM1058" s="119"/>
      <c r="AGN1058" s="119"/>
      <c r="AGO1058" s="119"/>
      <c r="AGP1058" s="119"/>
      <c r="AGQ1058" s="119"/>
      <c r="AGR1058" s="119"/>
      <c r="AGS1058" s="119"/>
      <c r="AGT1058" s="119"/>
      <c r="AGU1058" s="119"/>
      <c r="AGV1058" s="119"/>
      <c r="AGW1058" s="119"/>
      <c r="AGX1058" s="119"/>
      <c r="AGY1058" s="119"/>
      <c r="AGZ1058" s="119"/>
      <c r="AHA1058" s="119"/>
      <c r="AHB1058" s="119"/>
      <c r="AHC1058" s="119"/>
      <c r="AHD1058" s="119"/>
      <c r="AHE1058" s="119"/>
      <c r="AHF1058" s="119"/>
      <c r="AHG1058" s="119"/>
      <c r="AHH1058" s="119"/>
      <c r="AHI1058" s="119"/>
      <c r="AHJ1058" s="119"/>
      <c r="AHK1058" s="119"/>
      <c r="AHL1058" s="119"/>
      <c r="AHM1058" s="119"/>
      <c r="AHN1058" s="119"/>
      <c r="AHO1058" s="119"/>
      <c r="AHP1058" s="119"/>
      <c r="AHQ1058" s="119"/>
      <c r="AHR1058" s="119"/>
      <c r="AHS1058" s="119"/>
      <c r="AHT1058" s="119"/>
      <c r="AHU1058" s="119"/>
      <c r="AHV1058" s="119"/>
      <c r="AHW1058" s="119"/>
      <c r="AHX1058" s="119"/>
      <c r="AHY1058" s="119"/>
      <c r="AHZ1058" s="119"/>
      <c r="AIA1058" s="119"/>
      <c r="AIB1058" s="119"/>
      <c r="AIC1058" s="119"/>
      <c r="AID1058" s="119"/>
      <c r="AIE1058" s="119"/>
      <c r="AIF1058" s="119"/>
      <c r="AIG1058" s="119"/>
      <c r="AIH1058" s="119"/>
      <c r="AII1058" s="119"/>
      <c r="AIJ1058" s="119"/>
      <c r="AIK1058" s="119"/>
      <c r="AIL1058" s="119"/>
      <c r="AIM1058" s="119"/>
      <c r="AIN1058" s="119"/>
      <c r="AIO1058" s="119"/>
      <c r="AIP1058" s="119"/>
      <c r="AIQ1058" s="119"/>
      <c r="AIR1058" s="119"/>
      <c r="AIS1058" s="119"/>
      <c r="AIT1058" s="119"/>
      <c r="AIU1058" s="119"/>
      <c r="AIV1058" s="119"/>
      <c r="AIW1058" s="119"/>
      <c r="AIX1058" s="119"/>
      <c r="AIY1058" s="119"/>
      <c r="AIZ1058" s="119"/>
      <c r="AJA1058" s="119"/>
      <c r="AJB1058" s="119"/>
      <c r="AJC1058" s="119"/>
      <c r="AJD1058" s="119"/>
      <c r="AJE1058" s="119"/>
      <c r="AJF1058" s="119"/>
      <c r="AJG1058" s="119"/>
      <c r="AJH1058" s="119"/>
      <c r="AJI1058" s="119"/>
      <c r="AJJ1058" s="119"/>
      <c r="AJK1058" s="119"/>
      <c r="AJL1058" s="119"/>
      <c r="AJM1058" s="119"/>
      <c r="AJN1058" s="119"/>
      <c r="AJO1058" s="119"/>
      <c r="AJP1058" s="119"/>
      <c r="AJQ1058" s="119"/>
      <c r="AJR1058" s="119"/>
      <c r="AJS1058" s="119"/>
      <c r="AJT1058" s="119"/>
      <c r="AJU1058" s="119"/>
      <c r="AJV1058" s="119"/>
      <c r="AJW1058" s="119"/>
      <c r="AJX1058" s="119"/>
      <c r="AJY1058" s="119"/>
      <c r="AJZ1058" s="119"/>
      <c r="AKA1058" s="119"/>
      <c r="AKB1058" s="119"/>
      <c r="AKC1058" s="119"/>
      <c r="AKD1058" s="119"/>
      <c r="AKE1058" s="119"/>
      <c r="AKF1058" s="119"/>
      <c r="AKG1058" s="119"/>
      <c r="AKH1058" s="119"/>
      <c r="AKI1058" s="119"/>
      <c r="AKJ1058" s="119"/>
      <c r="AKK1058" s="119"/>
      <c r="AKL1058" s="119"/>
      <c r="AKM1058" s="119"/>
      <c r="AKN1058" s="119"/>
      <c r="AKO1058" s="119"/>
      <c r="AKP1058" s="119"/>
      <c r="AKQ1058" s="119"/>
      <c r="AKR1058" s="119"/>
      <c r="AKS1058" s="119"/>
      <c r="AKT1058" s="119"/>
      <c r="AKU1058" s="119"/>
      <c r="AKV1058" s="119"/>
      <c r="AKW1058" s="119"/>
      <c r="AKX1058" s="119"/>
      <c r="AKY1058" s="119"/>
      <c r="AKZ1058" s="119"/>
      <c r="ALA1058" s="119"/>
      <c r="ALB1058" s="119"/>
      <c r="ALC1058" s="119"/>
      <c r="ALD1058" s="119"/>
      <c r="ALE1058" s="119"/>
      <c r="ALF1058" s="119"/>
      <c r="ALG1058" s="119"/>
      <c r="ALH1058" s="119"/>
      <c r="ALI1058" s="119"/>
      <c r="ALJ1058" s="119"/>
      <c r="ALK1058" s="119"/>
      <c r="ALL1058" s="119"/>
      <c r="ALM1058" s="119"/>
      <c r="ALN1058" s="119"/>
      <c r="ALO1058" s="119"/>
      <c r="ALP1058" s="119"/>
      <c r="ALQ1058" s="119"/>
      <c r="ALR1058" s="119"/>
      <c r="ALS1058" s="119"/>
      <c r="ALT1058" s="119"/>
      <c r="ALU1058" s="119"/>
      <c r="ALV1058" s="119"/>
      <c r="ALW1058" s="119"/>
      <c r="ALX1058" s="119"/>
      <c r="ALY1058" s="119"/>
      <c r="ALZ1058" s="119"/>
      <c r="AMA1058" s="119"/>
      <c r="AMB1058" s="119"/>
      <c r="AMC1058" s="119"/>
      <c r="AMD1058" s="119"/>
      <c r="AME1058" s="119"/>
      <c r="AMF1058" s="119"/>
      <c r="AMG1058" s="119"/>
      <c r="AMH1058" s="119"/>
      <c r="AMI1058" s="119"/>
      <c r="AMJ1058" s="119"/>
    </row>
    <row r="1059" spans="1:1024">
      <c r="A1059" s="118"/>
      <c r="B1059" s="118"/>
      <c r="C1059" s="49">
        <f t="shared" si="79"/>
        <v>1980</v>
      </c>
      <c r="E1059" s="51">
        <f t="shared" si="78"/>
        <v>40</v>
      </c>
      <c r="F1059" s="39">
        <f t="shared" si="76"/>
        <v>53249</v>
      </c>
      <c r="G1059" s="39" t="str">
        <f t="shared" si="77"/>
        <v>2017121</v>
      </c>
      <c r="H1059" s="39">
        <v>24</v>
      </c>
      <c r="L1059" s="39" t="s">
        <v>0</v>
      </c>
      <c r="M1059" s="39">
        <v>2017</v>
      </c>
      <c r="N1059" s="39">
        <v>12</v>
      </c>
      <c r="O1059" s="39">
        <v>1</v>
      </c>
      <c r="P1059" s="39">
        <v>14</v>
      </c>
      <c r="Q1059" s="39">
        <v>47</v>
      </c>
      <c r="R1059" s="39">
        <v>29</v>
      </c>
      <c r="S1059" s="39">
        <v>902</v>
      </c>
      <c r="T1059" s="39">
        <v>3</v>
      </c>
      <c r="U1059" s="39" t="s">
        <v>1</v>
      </c>
      <c r="V1059" s="39" t="s">
        <v>2</v>
      </c>
      <c r="X1059" s="40" t="s">
        <v>77</v>
      </c>
      <c r="WK1059" s="119"/>
      <c r="WL1059" s="119"/>
      <c r="WM1059" s="119"/>
      <c r="WN1059" s="119"/>
      <c r="WO1059" s="119"/>
      <c r="WP1059" s="119"/>
      <c r="WQ1059" s="119"/>
      <c r="WR1059" s="119"/>
      <c r="WS1059" s="119"/>
      <c r="WT1059" s="119"/>
      <c r="WU1059" s="119"/>
      <c r="WV1059" s="119"/>
      <c r="WW1059" s="119"/>
      <c r="WX1059" s="119"/>
      <c r="WY1059" s="119"/>
      <c r="WZ1059" s="119"/>
      <c r="XA1059" s="119"/>
      <c r="XB1059" s="119"/>
      <c r="XC1059" s="119"/>
      <c r="XD1059" s="119"/>
      <c r="XE1059" s="119"/>
      <c r="XF1059" s="119"/>
      <c r="XG1059" s="119"/>
      <c r="XH1059" s="119"/>
      <c r="XI1059" s="119"/>
      <c r="XJ1059" s="119"/>
      <c r="XK1059" s="119"/>
      <c r="XL1059" s="119"/>
      <c r="XM1059" s="119"/>
      <c r="XN1059" s="119"/>
      <c r="XO1059" s="119"/>
      <c r="XP1059" s="119"/>
      <c r="XQ1059" s="119"/>
      <c r="XR1059" s="119"/>
      <c r="XS1059" s="119"/>
      <c r="XT1059" s="119"/>
      <c r="XU1059" s="119"/>
      <c r="XV1059" s="119"/>
      <c r="XW1059" s="119"/>
      <c r="XX1059" s="119"/>
      <c r="XY1059" s="119"/>
      <c r="XZ1059" s="119"/>
      <c r="YA1059" s="119"/>
      <c r="YB1059" s="119"/>
      <c r="YC1059" s="119"/>
      <c r="YD1059" s="119"/>
      <c r="YE1059" s="119"/>
      <c r="YF1059" s="119"/>
      <c r="YG1059" s="119"/>
      <c r="YH1059" s="119"/>
      <c r="YI1059" s="119"/>
      <c r="YJ1059" s="119"/>
      <c r="YK1059" s="119"/>
      <c r="YL1059" s="119"/>
      <c r="YM1059" s="119"/>
      <c r="YN1059" s="119"/>
      <c r="YO1059" s="119"/>
      <c r="YP1059" s="119"/>
      <c r="YQ1059" s="119"/>
      <c r="YR1059" s="119"/>
      <c r="YS1059" s="119"/>
      <c r="YT1059" s="119"/>
      <c r="YU1059" s="119"/>
      <c r="YV1059" s="119"/>
      <c r="YW1059" s="119"/>
      <c r="YX1059" s="119"/>
      <c r="YY1059" s="119"/>
      <c r="YZ1059" s="119"/>
      <c r="ZA1059" s="119"/>
      <c r="ZB1059" s="119"/>
      <c r="ZC1059" s="119"/>
      <c r="ZD1059" s="119"/>
      <c r="ZE1059" s="119"/>
      <c r="ZF1059" s="119"/>
      <c r="ZG1059" s="119"/>
      <c r="ZH1059" s="119"/>
      <c r="ZI1059" s="119"/>
      <c r="ZJ1059" s="119"/>
      <c r="ZK1059" s="119"/>
      <c r="ZL1059" s="119"/>
      <c r="ZM1059" s="119"/>
      <c r="ZN1059" s="119"/>
      <c r="ZO1059" s="119"/>
      <c r="ZP1059" s="119"/>
      <c r="ZQ1059" s="119"/>
      <c r="ZR1059" s="119"/>
      <c r="ZS1059" s="119"/>
      <c r="ZT1059" s="119"/>
      <c r="ZU1059" s="119"/>
      <c r="ZV1059" s="119"/>
      <c r="ZW1059" s="119"/>
      <c r="ZX1059" s="119"/>
      <c r="ZY1059" s="119"/>
      <c r="ZZ1059" s="119"/>
      <c r="AAA1059" s="119"/>
      <c r="AAB1059" s="119"/>
      <c r="AAC1059" s="119"/>
      <c r="AAD1059" s="119"/>
      <c r="AAE1059" s="119"/>
      <c r="AAF1059" s="119"/>
      <c r="AAG1059" s="119"/>
      <c r="AAH1059" s="119"/>
      <c r="AAI1059" s="119"/>
      <c r="AAJ1059" s="119"/>
      <c r="AAK1059" s="119"/>
      <c r="AAL1059" s="119"/>
      <c r="AAM1059" s="119"/>
      <c r="AAN1059" s="119"/>
      <c r="AAO1059" s="119"/>
      <c r="AAP1059" s="119"/>
      <c r="AAQ1059" s="119"/>
      <c r="AAR1059" s="119"/>
      <c r="AAS1059" s="119"/>
      <c r="AAT1059" s="119"/>
      <c r="AAU1059" s="119"/>
      <c r="AAV1059" s="119"/>
      <c r="AAW1059" s="119"/>
      <c r="AAX1059" s="119"/>
      <c r="AAY1059" s="119"/>
      <c r="AAZ1059" s="119"/>
      <c r="ABA1059" s="119"/>
      <c r="ABB1059" s="119"/>
      <c r="ABC1059" s="119"/>
      <c r="ABD1059" s="119"/>
      <c r="ABE1059" s="119"/>
      <c r="ABF1059" s="119"/>
      <c r="ABG1059" s="119"/>
      <c r="ABH1059" s="119"/>
      <c r="ABI1059" s="119"/>
      <c r="ABJ1059" s="119"/>
      <c r="ABK1059" s="119"/>
      <c r="ABL1059" s="119"/>
      <c r="ABM1059" s="119"/>
      <c r="ABN1059" s="119"/>
      <c r="ABO1059" s="119"/>
      <c r="ABP1059" s="119"/>
      <c r="ABQ1059" s="119"/>
      <c r="ABR1059" s="119"/>
      <c r="ABS1059" s="119"/>
      <c r="ABT1059" s="119"/>
      <c r="ABU1059" s="119"/>
      <c r="ABV1059" s="119"/>
      <c r="ABW1059" s="119"/>
      <c r="ABX1059" s="119"/>
      <c r="ABY1059" s="119"/>
      <c r="ABZ1059" s="119"/>
      <c r="ACA1059" s="119"/>
      <c r="ACB1059" s="119"/>
      <c r="ACC1059" s="119"/>
      <c r="ACD1059" s="119"/>
      <c r="ACE1059" s="119"/>
      <c r="ACF1059" s="119"/>
      <c r="ACG1059" s="119"/>
      <c r="ACH1059" s="119"/>
      <c r="ACI1059" s="119"/>
      <c r="ACJ1059" s="119"/>
      <c r="ACK1059" s="119"/>
      <c r="ACL1059" s="119"/>
      <c r="ACM1059" s="119"/>
      <c r="ACN1059" s="119"/>
      <c r="ACO1059" s="119"/>
      <c r="ACP1059" s="119"/>
      <c r="ACQ1059" s="119"/>
      <c r="ACR1059" s="119"/>
      <c r="ACS1059" s="119"/>
      <c r="ACT1059" s="119"/>
      <c r="ACU1059" s="119"/>
      <c r="ACV1059" s="119"/>
      <c r="ACW1059" s="119"/>
      <c r="ACX1059" s="119"/>
      <c r="ACY1059" s="119"/>
      <c r="ACZ1059" s="119"/>
      <c r="ADA1059" s="119"/>
      <c r="ADB1059" s="119"/>
      <c r="ADC1059" s="119"/>
      <c r="ADD1059" s="119"/>
      <c r="ADE1059" s="119"/>
      <c r="ADF1059" s="119"/>
      <c r="ADG1059" s="119"/>
      <c r="ADH1059" s="119"/>
      <c r="ADI1059" s="119"/>
      <c r="ADJ1059" s="119"/>
      <c r="ADK1059" s="119"/>
      <c r="ADL1059" s="119"/>
      <c r="ADM1059" s="119"/>
      <c r="ADN1059" s="119"/>
      <c r="ADO1059" s="119"/>
      <c r="ADP1059" s="119"/>
      <c r="ADQ1059" s="119"/>
      <c r="ADR1059" s="119"/>
      <c r="ADS1059" s="119"/>
      <c r="ADT1059" s="119"/>
      <c r="ADU1059" s="119"/>
      <c r="ADV1059" s="119"/>
      <c r="ADW1059" s="119"/>
      <c r="ADX1059" s="119"/>
      <c r="ADY1059" s="119"/>
      <c r="ADZ1059" s="119"/>
      <c r="AEA1059" s="119"/>
      <c r="AEB1059" s="119"/>
      <c r="AEC1059" s="119"/>
      <c r="AED1059" s="119"/>
      <c r="AEE1059" s="119"/>
      <c r="AEF1059" s="119"/>
      <c r="AEG1059" s="119"/>
      <c r="AEH1059" s="119"/>
      <c r="AEI1059" s="119"/>
      <c r="AEJ1059" s="119"/>
      <c r="AEK1059" s="119"/>
      <c r="AEL1059" s="119"/>
      <c r="AEM1059" s="119"/>
      <c r="AEN1059" s="119"/>
      <c r="AEO1059" s="119"/>
      <c r="AEP1059" s="119"/>
      <c r="AEQ1059" s="119"/>
      <c r="AER1059" s="119"/>
      <c r="AES1059" s="119"/>
      <c r="AET1059" s="119"/>
      <c r="AEU1059" s="119"/>
      <c r="AEV1059" s="119"/>
      <c r="AEW1059" s="119"/>
      <c r="AEX1059" s="119"/>
      <c r="AEY1059" s="119"/>
      <c r="AEZ1059" s="119"/>
      <c r="AFA1059" s="119"/>
      <c r="AFB1059" s="119"/>
      <c r="AFC1059" s="119"/>
      <c r="AFD1059" s="119"/>
      <c r="AFE1059" s="119"/>
      <c r="AFF1059" s="119"/>
      <c r="AFG1059" s="119"/>
      <c r="AFH1059" s="119"/>
      <c r="AFI1059" s="119"/>
      <c r="AFJ1059" s="119"/>
      <c r="AFK1059" s="119"/>
      <c r="AFL1059" s="119"/>
      <c r="AFM1059" s="119"/>
      <c r="AFN1059" s="119"/>
      <c r="AFO1059" s="119"/>
      <c r="AFP1059" s="119"/>
      <c r="AFQ1059" s="119"/>
      <c r="AFR1059" s="119"/>
      <c r="AFS1059" s="119"/>
      <c r="AFT1059" s="119"/>
      <c r="AFU1059" s="119"/>
      <c r="AFV1059" s="119"/>
      <c r="AFW1059" s="119"/>
      <c r="AFX1059" s="119"/>
      <c r="AFY1059" s="119"/>
      <c r="AFZ1059" s="119"/>
      <c r="AGA1059" s="119"/>
      <c r="AGB1059" s="119"/>
      <c r="AGC1059" s="119"/>
      <c r="AGD1059" s="119"/>
      <c r="AGE1059" s="119"/>
      <c r="AGF1059" s="119"/>
      <c r="AGG1059" s="119"/>
      <c r="AGH1059" s="119"/>
      <c r="AGI1059" s="119"/>
      <c r="AGJ1059" s="119"/>
      <c r="AGK1059" s="119"/>
      <c r="AGL1059" s="119"/>
      <c r="AGM1059" s="119"/>
      <c r="AGN1059" s="119"/>
      <c r="AGO1059" s="119"/>
      <c r="AGP1059" s="119"/>
      <c r="AGQ1059" s="119"/>
      <c r="AGR1059" s="119"/>
      <c r="AGS1059" s="119"/>
      <c r="AGT1059" s="119"/>
      <c r="AGU1059" s="119"/>
      <c r="AGV1059" s="119"/>
      <c r="AGW1059" s="119"/>
      <c r="AGX1059" s="119"/>
      <c r="AGY1059" s="119"/>
      <c r="AGZ1059" s="119"/>
      <c r="AHA1059" s="119"/>
      <c r="AHB1059" s="119"/>
      <c r="AHC1059" s="119"/>
      <c r="AHD1059" s="119"/>
      <c r="AHE1059" s="119"/>
      <c r="AHF1059" s="119"/>
      <c r="AHG1059" s="119"/>
      <c r="AHH1059" s="119"/>
      <c r="AHI1059" s="119"/>
      <c r="AHJ1059" s="119"/>
      <c r="AHK1059" s="119"/>
      <c r="AHL1059" s="119"/>
      <c r="AHM1059" s="119"/>
      <c r="AHN1059" s="119"/>
      <c r="AHO1059" s="119"/>
      <c r="AHP1059" s="119"/>
      <c r="AHQ1059" s="119"/>
      <c r="AHR1059" s="119"/>
      <c r="AHS1059" s="119"/>
      <c r="AHT1059" s="119"/>
      <c r="AHU1059" s="119"/>
      <c r="AHV1059" s="119"/>
      <c r="AHW1059" s="119"/>
      <c r="AHX1059" s="119"/>
      <c r="AHY1059" s="119"/>
      <c r="AHZ1059" s="119"/>
      <c r="AIA1059" s="119"/>
      <c r="AIB1059" s="119"/>
      <c r="AIC1059" s="119"/>
      <c r="AID1059" s="119"/>
      <c r="AIE1059" s="119"/>
      <c r="AIF1059" s="119"/>
      <c r="AIG1059" s="119"/>
      <c r="AIH1059" s="119"/>
      <c r="AII1059" s="119"/>
      <c r="AIJ1059" s="119"/>
      <c r="AIK1059" s="119"/>
      <c r="AIL1059" s="119"/>
      <c r="AIM1059" s="119"/>
      <c r="AIN1059" s="119"/>
      <c r="AIO1059" s="119"/>
      <c r="AIP1059" s="119"/>
      <c r="AIQ1059" s="119"/>
      <c r="AIR1059" s="119"/>
      <c r="AIS1059" s="119"/>
      <c r="AIT1059" s="119"/>
      <c r="AIU1059" s="119"/>
      <c r="AIV1059" s="119"/>
      <c r="AIW1059" s="119"/>
      <c r="AIX1059" s="119"/>
      <c r="AIY1059" s="119"/>
      <c r="AIZ1059" s="119"/>
      <c r="AJA1059" s="119"/>
      <c r="AJB1059" s="119"/>
      <c r="AJC1059" s="119"/>
      <c r="AJD1059" s="119"/>
      <c r="AJE1059" s="119"/>
      <c r="AJF1059" s="119"/>
      <c r="AJG1059" s="119"/>
      <c r="AJH1059" s="119"/>
      <c r="AJI1059" s="119"/>
      <c r="AJJ1059" s="119"/>
      <c r="AJK1059" s="119"/>
      <c r="AJL1059" s="119"/>
      <c r="AJM1059" s="119"/>
      <c r="AJN1059" s="119"/>
      <c r="AJO1059" s="119"/>
      <c r="AJP1059" s="119"/>
      <c r="AJQ1059" s="119"/>
      <c r="AJR1059" s="119"/>
      <c r="AJS1059" s="119"/>
      <c r="AJT1059" s="119"/>
      <c r="AJU1059" s="119"/>
      <c r="AJV1059" s="119"/>
      <c r="AJW1059" s="119"/>
      <c r="AJX1059" s="119"/>
      <c r="AJY1059" s="119"/>
      <c r="AJZ1059" s="119"/>
      <c r="AKA1059" s="119"/>
      <c r="AKB1059" s="119"/>
      <c r="AKC1059" s="119"/>
      <c r="AKD1059" s="119"/>
      <c r="AKE1059" s="119"/>
      <c r="AKF1059" s="119"/>
      <c r="AKG1059" s="119"/>
      <c r="AKH1059" s="119"/>
      <c r="AKI1059" s="119"/>
      <c r="AKJ1059" s="119"/>
      <c r="AKK1059" s="119"/>
      <c r="AKL1059" s="119"/>
      <c r="AKM1059" s="119"/>
      <c r="AKN1059" s="119"/>
      <c r="AKO1059" s="119"/>
      <c r="AKP1059" s="119"/>
      <c r="AKQ1059" s="119"/>
      <c r="AKR1059" s="119"/>
      <c r="AKS1059" s="119"/>
      <c r="AKT1059" s="119"/>
      <c r="AKU1059" s="119"/>
      <c r="AKV1059" s="119"/>
      <c r="AKW1059" s="119"/>
      <c r="AKX1059" s="119"/>
      <c r="AKY1059" s="119"/>
      <c r="AKZ1059" s="119"/>
      <c r="ALA1059" s="119"/>
      <c r="ALB1059" s="119"/>
      <c r="ALC1059" s="119"/>
      <c r="ALD1059" s="119"/>
      <c r="ALE1059" s="119"/>
      <c r="ALF1059" s="119"/>
      <c r="ALG1059" s="119"/>
      <c r="ALH1059" s="119"/>
      <c r="ALI1059" s="119"/>
      <c r="ALJ1059" s="119"/>
      <c r="ALK1059" s="119"/>
      <c r="ALL1059" s="119"/>
      <c r="ALM1059" s="119"/>
      <c r="ALN1059" s="119"/>
      <c r="ALO1059" s="119"/>
      <c r="ALP1059" s="119"/>
      <c r="ALQ1059" s="119"/>
      <c r="ALR1059" s="119"/>
      <c r="ALS1059" s="119"/>
      <c r="ALT1059" s="119"/>
      <c r="ALU1059" s="119"/>
      <c r="ALV1059" s="119"/>
      <c r="ALW1059" s="119"/>
      <c r="ALX1059" s="119"/>
      <c r="ALY1059" s="119"/>
      <c r="ALZ1059" s="119"/>
      <c r="AMA1059" s="119"/>
      <c r="AMB1059" s="119"/>
      <c r="AMC1059" s="119"/>
      <c r="AMD1059" s="119"/>
      <c r="AME1059" s="119"/>
      <c r="AMF1059" s="119"/>
      <c r="AMG1059" s="119"/>
      <c r="AMH1059" s="119"/>
      <c r="AMI1059" s="119"/>
      <c r="AMJ1059" s="119"/>
    </row>
    <row r="1060" spans="1:1024">
      <c r="A1060" s="69"/>
      <c r="B1060" s="69"/>
      <c r="C1060" s="49">
        <f t="shared" si="79"/>
        <v>1990</v>
      </c>
      <c r="D1060" s="70" t="s">
        <v>395</v>
      </c>
      <c r="E1060" s="51">
        <f t="shared" si="78"/>
        <v>10</v>
      </c>
      <c r="F1060" s="71">
        <f t="shared" si="76"/>
        <v>53410</v>
      </c>
      <c r="G1060" s="71" t="str">
        <f t="shared" si="77"/>
        <v>2017121</v>
      </c>
      <c r="H1060" s="71">
        <f>707-700</f>
        <v>7</v>
      </c>
      <c r="I1060" s="71"/>
      <c r="J1060" s="71"/>
      <c r="K1060" s="71"/>
      <c r="L1060" s="71" t="s">
        <v>0</v>
      </c>
      <c r="M1060" s="71">
        <v>2017</v>
      </c>
      <c r="N1060" s="71">
        <v>12</v>
      </c>
      <c r="O1060" s="71">
        <v>1</v>
      </c>
      <c r="P1060" s="71">
        <v>14</v>
      </c>
      <c r="Q1060" s="71">
        <v>50</v>
      </c>
      <c r="R1060" s="71">
        <v>10</v>
      </c>
      <c r="S1060" s="71">
        <v>700</v>
      </c>
      <c r="T1060" s="71">
        <v>1</v>
      </c>
      <c r="U1060" s="71" t="s">
        <v>1</v>
      </c>
      <c r="V1060" s="71" t="s">
        <v>2</v>
      </c>
      <c r="W1060" s="71"/>
      <c r="X1060" s="72"/>
      <c r="WK1060" s="72"/>
      <c r="WL1060" s="72"/>
      <c r="WM1060" s="72"/>
      <c r="WN1060" s="72"/>
      <c r="WO1060" s="72"/>
      <c r="WP1060" s="72"/>
      <c r="WQ1060" s="72"/>
      <c r="WR1060" s="72"/>
      <c r="WS1060" s="72"/>
      <c r="WT1060" s="72"/>
      <c r="WU1060" s="72"/>
      <c r="WV1060" s="72"/>
      <c r="WW1060" s="72"/>
      <c r="WX1060" s="72"/>
      <c r="WY1060" s="72"/>
      <c r="WZ1060" s="72"/>
      <c r="XA1060" s="72"/>
      <c r="XB1060" s="72"/>
      <c r="XC1060" s="72"/>
      <c r="XD1060" s="72"/>
      <c r="XE1060" s="72"/>
      <c r="XF1060" s="72"/>
      <c r="XG1060" s="72"/>
      <c r="XH1060" s="72"/>
      <c r="XI1060" s="72"/>
      <c r="XJ1060" s="72"/>
      <c r="XK1060" s="72"/>
      <c r="XL1060" s="72"/>
      <c r="XM1060" s="72"/>
      <c r="XN1060" s="72"/>
      <c r="XO1060" s="72"/>
      <c r="XP1060" s="72"/>
      <c r="XQ1060" s="72"/>
      <c r="XR1060" s="72"/>
      <c r="XS1060" s="72"/>
      <c r="XT1060" s="72"/>
      <c r="XU1060" s="72"/>
      <c r="XV1060" s="72"/>
      <c r="XW1060" s="72"/>
      <c r="XX1060" s="72"/>
      <c r="XY1060" s="72"/>
      <c r="XZ1060" s="72"/>
      <c r="YA1060" s="72"/>
      <c r="YB1060" s="72"/>
      <c r="YC1060" s="72"/>
      <c r="YD1060" s="72"/>
      <c r="YE1060" s="72"/>
      <c r="YF1060" s="72"/>
      <c r="YG1060" s="72"/>
      <c r="YH1060" s="72"/>
      <c r="YI1060" s="72"/>
      <c r="YJ1060" s="72"/>
      <c r="YK1060" s="72"/>
      <c r="YL1060" s="72"/>
      <c r="YM1060" s="72"/>
      <c r="YN1060" s="72"/>
      <c r="YO1060" s="72"/>
      <c r="YP1060" s="72"/>
      <c r="YQ1060" s="72"/>
      <c r="YR1060" s="72"/>
      <c r="YS1060" s="72"/>
      <c r="YT1060" s="72"/>
      <c r="YU1060" s="72"/>
      <c r="YV1060" s="72"/>
      <c r="YW1060" s="72"/>
      <c r="YX1060" s="72"/>
      <c r="YY1060" s="72"/>
      <c r="YZ1060" s="72"/>
      <c r="ZA1060" s="72"/>
      <c r="ZB1060" s="72"/>
      <c r="ZC1060" s="72"/>
      <c r="ZD1060" s="72"/>
      <c r="ZE1060" s="72"/>
      <c r="ZF1060" s="72"/>
      <c r="ZG1060" s="72"/>
      <c r="ZH1060" s="72"/>
      <c r="ZI1060" s="72"/>
      <c r="ZJ1060" s="72"/>
      <c r="ZK1060" s="72"/>
      <c r="ZL1060" s="72"/>
      <c r="ZM1060" s="72"/>
      <c r="ZN1060" s="72"/>
      <c r="ZO1060" s="72"/>
      <c r="ZP1060" s="72"/>
      <c r="ZQ1060" s="72"/>
      <c r="ZR1060" s="72"/>
      <c r="ZS1060" s="72"/>
      <c r="ZT1060" s="72"/>
      <c r="ZU1060" s="72"/>
      <c r="ZV1060" s="72"/>
      <c r="ZW1060" s="72"/>
      <c r="ZX1060" s="72"/>
      <c r="ZY1060" s="72"/>
      <c r="ZZ1060" s="72"/>
      <c r="AAA1060" s="72"/>
      <c r="AAB1060" s="72"/>
      <c r="AAC1060" s="72"/>
      <c r="AAD1060" s="72"/>
      <c r="AAE1060" s="72"/>
      <c r="AAF1060" s="72"/>
      <c r="AAG1060" s="72"/>
      <c r="AAH1060" s="72"/>
      <c r="AAI1060" s="72"/>
      <c r="AAJ1060" s="72"/>
      <c r="AAK1060" s="72"/>
      <c r="AAL1060" s="72"/>
      <c r="AAM1060" s="72"/>
      <c r="AAN1060" s="72"/>
      <c r="AAO1060" s="72"/>
      <c r="AAP1060" s="72"/>
      <c r="AAQ1060" s="72"/>
      <c r="AAR1060" s="72"/>
      <c r="AAS1060" s="72"/>
      <c r="AAT1060" s="72"/>
      <c r="AAU1060" s="72"/>
      <c r="AAV1060" s="72"/>
      <c r="AAW1060" s="72"/>
      <c r="AAX1060" s="72"/>
      <c r="AAY1060" s="72"/>
      <c r="AAZ1060" s="72"/>
      <c r="ABA1060" s="72"/>
      <c r="ABB1060" s="72"/>
      <c r="ABC1060" s="72"/>
      <c r="ABD1060" s="72"/>
      <c r="ABE1060" s="72"/>
      <c r="ABF1060" s="72"/>
      <c r="ABG1060" s="72"/>
      <c r="ABH1060" s="72"/>
      <c r="ABI1060" s="72"/>
      <c r="ABJ1060" s="72"/>
      <c r="ABK1060" s="72"/>
      <c r="ABL1060" s="72"/>
      <c r="ABM1060" s="72"/>
      <c r="ABN1060" s="72"/>
      <c r="ABO1060" s="72"/>
      <c r="ABP1060" s="72"/>
      <c r="ABQ1060" s="72"/>
      <c r="ABR1060" s="72"/>
      <c r="ABS1060" s="72"/>
      <c r="ABT1060" s="72"/>
      <c r="ABU1060" s="72"/>
      <c r="ABV1060" s="72"/>
      <c r="ABW1060" s="72"/>
      <c r="ABX1060" s="72"/>
      <c r="ABY1060" s="72"/>
      <c r="ABZ1060" s="72"/>
      <c r="ACA1060" s="72"/>
      <c r="ACB1060" s="72"/>
      <c r="ACC1060" s="72"/>
      <c r="ACD1060" s="72"/>
      <c r="ACE1060" s="72"/>
      <c r="ACF1060" s="72"/>
      <c r="ACG1060" s="72"/>
      <c r="ACH1060" s="72"/>
      <c r="ACI1060" s="72"/>
      <c r="ACJ1060" s="72"/>
      <c r="ACK1060" s="72"/>
      <c r="ACL1060" s="72"/>
      <c r="ACM1060" s="72"/>
      <c r="ACN1060" s="72"/>
      <c r="ACO1060" s="72"/>
      <c r="ACP1060" s="72"/>
      <c r="ACQ1060" s="72"/>
      <c r="ACR1060" s="72"/>
      <c r="ACS1060" s="72"/>
      <c r="ACT1060" s="72"/>
      <c r="ACU1060" s="72"/>
      <c r="ACV1060" s="72"/>
      <c r="ACW1060" s="72"/>
      <c r="ACX1060" s="72"/>
      <c r="ACY1060" s="72"/>
      <c r="ACZ1060" s="72"/>
      <c r="ADA1060" s="72"/>
      <c r="ADB1060" s="72"/>
      <c r="ADC1060" s="72"/>
      <c r="ADD1060" s="72"/>
      <c r="ADE1060" s="72"/>
      <c r="ADF1060" s="72"/>
      <c r="ADG1060" s="72"/>
      <c r="ADH1060" s="72"/>
      <c r="ADI1060" s="72"/>
      <c r="ADJ1060" s="72"/>
      <c r="ADK1060" s="72"/>
      <c r="ADL1060" s="72"/>
      <c r="ADM1060" s="72"/>
      <c r="ADN1060" s="72"/>
      <c r="ADO1060" s="72"/>
      <c r="ADP1060" s="72"/>
      <c r="ADQ1060" s="72"/>
      <c r="ADR1060" s="72"/>
      <c r="ADS1060" s="72"/>
      <c r="ADT1060" s="72"/>
      <c r="ADU1060" s="72"/>
      <c r="ADV1060" s="72"/>
      <c r="ADW1060" s="72"/>
      <c r="ADX1060" s="72"/>
      <c r="ADY1060" s="72"/>
      <c r="ADZ1060" s="72"/>
      <c r="AEA1060" s="72"/>
      <c r="AEB1060" s="72"/>
      <c r="AEC1060" s="72"/>
      <c r="AED1060" s="72"/>
      <c r="AEE1060" s="72"/>
      <c r="AEF1060" s="72"/>
      <c r="AEG1060" s="72"/>
      <c r="AEH1060" s="72"/>
      <c r="AEI1060" s="72"/>
      <c r="AEJ1060" s="72"/>
      <c r="AEK1060" s="72"/>
      <c r="AEL1060" s="72"/>
      <c r="AEM1060" s="72"/>
      <c r="AEN1060" s="72"/>
      <c r="AEO1060" s="72"/>
      <c r="AEP1060" s="72"/>
      <c r="AEQ1060" s="72"/>
      <c r="AER1060" s="72"/>
      <c r="AES1060" s="72"/>
      <c r="AET1060" s="72"/>
      <c r="AEU1060" s="72"/>
      <c r="AEV1060" s="72"/>
      <c r="AEW1060" s="72"/>
      <c r="AEX1060" s="72"/>
      <c r="AEY1060" s="72"/>
      <c r="AEZ1060" s="72"/>
      <c r="AFA1060" s="72"/>
      <c r="AFB1060" s="72"/>
      <c r="AFC1060" s="72"/>
      <c r="AFD1060" s="72"/>
      <c r="AFE1060" s="72"/>
      <c r="AFF1060" s="72"/>
      <c r="AFG1060" s="72"/>
      <c r="AFH1060" s="72"/>
      <c r="AFI1060" s="72"/>
      <c r="AFJ1060" s="72"/>
      <c r="AFK1060" s="72"/>
      <c r="AFL1060" s="72"/>
      <c r="AFM1060" s="72"/>
      <c r="AFN1060" s="72"/>
      <c r="AFO1060" s="72"/>
      <c r="AFP1060" s="72"/>
      <c r="AFQ1060" s="72"/>
      <c r="AFR1060" s="72"/>
      <c r="AFS1060" s="72"/>
      <c r="AFT1060" s="72"/>
      <c r="AFU1060" s="72"/>
      <c r="AFV1060" s="72"/>
      <c r="AFW1060" s="72"/>
      <c r="AFX1060" s="72"/>
      <c r="AFY1060" s="72"/>
      <c r="AFZ1060" s="72"/>
      <c r="AGA1060" s="72"/>
      <c r="AGB1060" s="72"/>
      <c r="AGC1060" s="72"/>
      <c r="AGD1060" s="72"/>
      <c r="AGE1060" s="72"/>
      <c r="AGF1060" s="72"/>
      <c r="AGG1060" s="72"/>
      <c r="AGH1060" s="72"/>
      <c r="AGI1060" s="72"/>
      <c r="AGJ1060" s="72"/>
      <c r="AGK1060" s="72"/>
      <c r="AGL1060" s="72"/>
      <c r="AGM1060" s="72"/>
      <c r="AGN1060" s="72"/>
      <c r="AGO1060" s="72"/>
      <c r="AGP1060" s="72"/>
      <c r="AGQ1060" s="72"/>
      <c r="AGR1060" s="72"/>
      <c r="AGS1060" s="72"/>
      <c r="AGT1060" s="72"/>
      <c r="AGU1060" s="72"/>
      <c r="AGV1060" s="72"/>
      <c r="AGW1060" s="72"/>
      <c r="AGX1060" s="72"/>
      <c r="AGY1060" s="72"/>
      <c r="AGZ1060" s="72"/>
      <c r="AHA1060" s="72"/>
      <c r="AHB1060" s="72"/>
      <c r="AHC1060" s="72"/>
      <c r="AHD1060" s="72"/>
      <c r="AHE1060" s="72"/>
      <c r="AHF1060" s="72"/>
      <c r="AHG1060" s="72"/>
      <c r="AHH1060" s="72"/>
      <c r="AHI1060" s="72"/>
      <c r="AHJ1060" s="72"/>
      <c r="AHK1060" s="72"/>
      <c r="AHL1060" s="72"/>
      <c r="AHM1060" s="72"/>
      <c r="AHN1060" s="72"/>
      <c r="AHO1060" s="72"/>
      <c r="AHP1060" s="72"/>
      <c r="AHQ1060" s="72"/>
      <c r="AHR1060" s="72"/>
      <c r="AHS1060" s="72"/>
      <c r="AHT1060" s="72"/>
      <c r="AHU1060" s="72"/>
      <c r="AHV1060" s="72"/>
      <c r="AHW1060" s="72"/>
      <c r="AHX1060" s="72"/>
      <c r="AHY1060" s="72"/>
      <c r="AHZ1060" s="72"/>
      <c r="AIA1060" s="72"/>
      <c r="AIB1060" s="72"/>
      <c r="AIC1060" s="72"/>
      <c r="AID1060" s="72"/>
      <c r="AIE1060" s="72"/>
      <c r="AIF1060" s="72"/>
      <c r="AIG1060" s="72"/>
      <c r="AIH1060" s="72"/>
      <c r="AII1060" s="72"/>
      <c r="AIJ1060" s="72"/>
      <c r="AIK1060" s="72"/>
      <c r="AIL1060" s="72"/>
      <c r="AIM1060" s="72"/>
      <c r="AIN1060" s="72"/>
      <c r="AIO1060" s="72"/>
      <c r="AIP1060" s="72"/>
      <c r="AIQ1060" s="72"/>
      <c r="AIR1060" s="72"/>
      <c r="AIS1060" s="72"/>
      <c r="AIT1060" s="72"/>
      <c r="AIU1060" s="72"/>
      <c r="AIV1060" s="72"/>
      <c r="AIW1060" s="72"/>
      <c r="AIX1060" s="72"/>
      <c r="AIY1060" s="72"/>
      <c r="AIZ1060" s="72"/>
      <c r="AJA1060" s="72"/>
      <c r="AJB1060" s="72"/>
      <c r="AJC1060" s="72"/>
      <c r="AJD1060" s="72"/>
      <c r="AJE1060" s="72"/>
      <c r="AJF1060" s="72"/>
      <c r="AJG1060" s="72"/>
      <c r="AJH1060" s="72"/>
      <c r="AJI1060" s="72"/>
      <c r="AJJ1060" s="72"/>
      <c r="AJK1060" s="72"/>
      <c r="AJL1060" s="72"/>
      <c r="AJM1060" s="72"/>
      <c r="AJN1060" s="72"/>
      <c r="AJO1060" s="72"/>
      <c r="AJP1060" s="72"/>
      <c r="AJQ1060" s="72"/>
      <c r="AJR1060" s="72"/>
      <c r="AJS1060" s="72"/>
      <c r="AJT1060" s="72"/>
      <c r="AJU1060" s="72"/>
      <c r="AJV1060" s="72"/>
      <c r="AJW1060" s="72"/>
      <c r="AJX1060" s="72"/>
      <c r="AJY1060" s="72"/>
      <c r="AJZ1060" s="72"/>
      <c r="AKA1060" s="72"/>
      <c r="AKB1060" s="72"/>
      <c r="AKC1060" s="72"/>
      <c r="AKD1060" s="72"/>
      <c r="AKE1060" s="72"/>
      <c r="AKF1060" s="72"/>
      <c r="AKG1060" s="72"/>
      <c r="AKH1060" s="72"/>
      <c r="AKI1060" s="72"/>
      <c r="AKJ1060" s="72"/>
      <c r="AKK1060" s="72"/>
      <c r="AKL1060" s="72"/>
      <c r="AKM1060" s="72"/>
      <c r="AKN1060" s="72"/>
      <c r="AKO1060" s="72"/>
      <c r="AKP1060" s="72"/>
      <c r="AKQ1060" s="72"/>
      <c r="AKR1060" s="72"/>
      <c r="AKS1060" s="72"/>
      <c r="AKT1060" s="72"/>
      <c r="AKU1060" s="72"/>
      <c r="AKV1060" s="72"/>
      <c r="AKW1060" s="72"/>
      <c r="AKX1060" s="72"/>
      <c r="AKY1060" s="72"/>
      <c r="AKZ1060" s="72"/>
      <c r="ALA1060" s="72"/>
      <c r="ALB1060" s="72"/>
      <c r="ALC1060" s="72"/>
      <c r="ALD1060" s="72"/>
      <c r="ALE1060" s="72"/>
      <c r="ALF1060" s="72"/>
      <c r="ALG1060" s="72"/>
      <c r="ALH1060" s="72"/>
      <c r="ALI1060" s="72"/>
      <c r="ALJ1060" s="72"/>
      <c r="ALK1060" s="72"/>
      <c r="ALL1060" s="72"/>
      <c r="ALM1060" s="72"/>
      <c r="ALN1060" s="72"/>
      <c r="ALO1060" s="72"/>
      <c r="ALP1060" s="72"/>
      <c r="ALQ1060" s="72"/>
      <c r="ALR1060" s="72"/>
      <c r="ALS1060" s="72"/>
      <c r="ALT1060" s="72"/>
      <c r="ALU1060" s="72"/>
      <c r="ALV1060" s="72"/>
      <c r="ALW1060" s="72"/>
      <c r="ALX1060" s="72"/>
      <c r="ALY1060" s="72"/>
      <c r="ALZ1060" s="72"/>
      <c r="AMA1060" s="72"/>
      <c r="AMB1060" s="72"/>
      <c r="AMC1060" s="72"/>
      <c r="AMD1060" s="72"/>
      <c r="AME1060" s="72"/>
      <c r="AMF1060" s="72"/>
      <c r="AMG1060" s="72"/>
      <c r="AMH1060" s="72"/>
      <c r="AMI1060" s="72"/>
      <c r="AMJ1060" s="72"/>
    </row>
    <row r="1061" spans="1:1024">
      <c r="C1061" s="49">
        <f t="shared" si="79"/>
        <v>1990</v>
      </c>
      <c r="D1061" s="38" t="s">
        <v>395</v>
      </c>
      <c r="E1061" s="51">
        <f t="shared" si="78"/>
        <v>20</v>
      </c>
      <c r="F1061" s="39">
        <f t="shared" si="76"/>
        <v>53410</v>
      </c>
      <c r="G1061" s="39" t="str">
        <f t="shared" si="77"/>
        <v>2017121</v>
      </c>
      <c r="H1061" s="39">
        <v>55</v>
      </c>
      <c r="L1061" s="39" t="s">
        <v>0</v>
      </c>
      <c r="M1061" s="39">
        <v>2017</v>
      </c>
      <c r="N1061" s="39">
        <v>12</v>
      </c>
      <c r="O1061" s="39">
        <v>1</v>
      </c>
      <c r="P1061" s="39">
        <v>14</v>
      </c>
      <c r="Q1061" s="39">
        <v>50</v>
      </c>
      <c r="R1061" s="39">
        <v>10</v>
      </c>
      <c r="S1061" s="39">
        <v>726</v>
      </c>
      <c r="T1061" s="39">
        <v>1</v>
      </c>
      <c r="U1061" s="39" t="s">
        <v>1</v>
      </c>
      <c r="V1061" s="39" t="s">
        <v>2</v>
      </c>
    </row>
    <row r="1062" spans="1:1024">
      <c r="C1062" s="49">
        <f t="shared" si="79"/>
        <v>1990</v>
      </c>
      <c r="D1062" s="38" t="s">
        <v>395</v>
      </c>
      <c r="E1062" s="51">
        <f t="shared" si="78"/>
        <v>30</v>
      </c>
      <c r="F1062" s="39">
        <f t="shared" si="76"/>
        <v>53410</v>
      </c>
      <c r="G1062" s="39" t="str">
        <f t="shared" si="77"/>
        <v>2017121</v>
      </c>
      <c r="H1062" s="39">
        <v>5</v>
      </c>
      <c r="L1062" s="39" t="s">
        <v>0</v>
      </c>
      <c r="M1062" s="39">
        <v>2017</v>
      </c>
      <c r="N1062" s="39">
        <v>12</v>
      </c>
      <c r="O1062" s="39">
        <v>1</v>
      </c>
      <c r="P1062" s="39">
        <v>14</v>
      </c>
      <c r="Q1062" s="39">
        <v>50</v>
      </c>
      <c r="R1062" s="39">
        <v>10</v>
      </c>
      <c r="S1062" s="39">
        <v>827</v>
      </c>
      <c r="T1062" s="39">
        <v>1</v>
      </c>
      <c r="U1062" s="39" t="s">
        <v>1</v>
      </c>
      <c r="V1062" s="39" t="s">
        <v>2</v>
      </c>
    </row>
    <row r="1063" spans="1:1024">
      <c r="C1063" s="49">
        <f t="shared" si="79"/>
        <v>1990</v>
      </c>
      <c r="D1063" s="38" t="s">
        <v>395</v>
      </c>
      <c r="E1063" s="51">
        <f t="shared" si="78"/>
        <v>40</v>
      </c>
      <c r="F1063" s="39">
        <f t="shared" si="76"/>
        <v>53410</v>
      </c>
      <c r="G1063" s="39" t="str">
        <f t="shared" si="77"/>
        <v>2017121</v>
      </c>
      <c r="H1063" s="39">
        <v>0</v>
      </c>
      <c r="L1063" s="39" t="s">
        <v>9</v>
      </c>
      <c r="M1063" s="39">
        <v>2017</v>
      </c>
      <c r="N1063" s="39">
        <v>12</v>
      </c>
      <c r="O1063" s="39">
        <v>1</v>
      </c>
      <c r="P1063" s="39">
        <v>14</v>
      </c>
      <c r="Q1063" s="39">
        <v>50</v>
      </c>
      <c r="R1063" s="39">
        <v>10</v>
      </c>
      <c r="S1063" s="39">
        <v>963</v>
      </c>
      <c r="T1063" s="39">
        <v>1</v>
      </c>
      <c r="U1063" s="39" t="s">
        <v>1</v>
      </c>
      <c r="V1063" s="39" t="s">
        <v>2</v>
      </c>
    </row>
    <row r="1064" spans="1:1024">
      <c r="A1064" s="69"/>
      <c r="B1064" s="69"/>
      <c r="C1064" s="49">
        <f t="shared" si="79"/>
        <v>2000</v>
      </c>
      <c r="D1064" s="70" t="s">
        <v>396</v>
      </c>
      <c r="E1064" s="51">
        <f t="shared" si="78"/>
        <v>10</v>
      </c>
      <c r="F1064" s="71">
        <f t="shared" si="76"/>
        <v>53473</v>
      </c>
      <c r="G1064" s="71" t="str">
        <f t="shared" si="77"/>
        <v>2017121</v>
      </c>
      <c r="H1064" s="71">
        <f>306-300</f>
        <v>6</v>
      </c>
      <c r="I1064" s="71"/>
      <c r="J1064" s="71"/>
      <c r="K1064" s="71"/>
      <c r="L1064" s="71" t="s">
        <v>0</v>
      </c>
      <c r="M1064" s="71">
        <v>2017</v>
      </c>
      <c r="N1064" s="71">
        <v>12</v>
      </c>
      <c r="O1064" s="71">
        <v>1</v>
      </c>
      <c r="P1064" s="71">
        <v>14</v>
      </c>
      <c r="Q1064" s="71">
        <v>51</v>
      </c>
      <c r="R1064" s="71">
        <v>13</v>
      </c>
      <c r="S1064" s="71">
        <v>300</v>
      </c>
      <c r="T1064" s="71">
        <v>1</v>
      </c>
      <c r="U1064" s="71" t="s">
        <v>1</v>
      </c>
      <c r="V1064" s="71" t="s">
        <v>2</v>
      </c>
      <c r="W1064" s="71"/>
      <c r="X1064" s="72" t="s">
        <v>397</v>
      </c>
      <c r="WK1064" s="72"/>
      <c r="WL1064" s="72"/>
      <c r="WM1064" s="72"/>
      <c r="WN1064" s="72"/>
      <c r="WO1064" s="72"/>
      <c r="WP1064" s="72"/>
      <c r="WQ1064" s="72"/>
      <c r="WR1064" s="72"/>
      <c r="WS1064" s="72"/>
      <c r="WT1064" s="72"/>
      <c r="WU1064" s="72"/>
      <c r="WV1064" s="72"/>
      <c r="WW1064" s="72"/>
      <c r="WX1064" s="72"/>
      <c r="WY1064" s="72"/>
      <c r="WZ1064" s="72"/>
      <c r="XA1064" s="72"/>
      <c r="XB1064" s="72"/>
      <c r="XC1064" s="72"/>
      <c r="XD1064" s="72"/>
      <c r="XE1064" s="72"/>
      <c r="XF1064" s="72"/>
      <c r="XG1064" s="72"/>
      <c r="XH1064" s="72"/>
      <c r="XI1064" s="72"/>
      <c r="XJ1064" s="72"/>
      <c r="XK1064" s="72"/>
      <c r="XL1064" s="72"/>
      <c r="XM1064" s="72"/>
      <c r="XN1064" s="72"/>
      <c r="XO1064" s="72"/>
      <c r="XP1064" s="72"/>
      <c r="XQ1064" s="72"/>
      <c r="XR1064" s="72"/>
      <c r="XS1064" s="72"/>
      <c r="XT1064" s="72"/>
      <c r="XU1064" s="72"/>
      <c r="XV1064" s="72"/>
      <c r="XW1064" s="72"/>
      <c r="XX1064" s="72"/>
      <c r="XY1064" s="72"/>
      <c r="XZ1064" s="72"/>
      <c r="YA1064" s="72"/>
      <c r="YB1064" s="72"/>
      <c r="YC1064" s="72"/>
      <c r="YD1064" s="72"/>
      <c r="YE1064" s="72"/>
      <c r="YF1064" s="72"/>
      <c r="YG1064" s="72"/>
      <c r="YH1064" s="72"/>
      <c r="YI1064" s="72"/>
      <c r="YJ1064" s="72"/>
      <c r="YK1064" s="72"/>
      <c r="YL1064" s="72"/>
      <c r="YM1064" s="72"/>
      <c r="YN1064" s="72"/>
      <c r="YO1064" s="72"/>
      <c r="YP1064" s="72"/>
      <c r="YQ1064" s="72"/>
      <c r="YR1064" s="72"/>
      <c r="YS1064" s="72"/>
      <c r="YT1064" s="72"/>
      <c r="YU1064" s="72"/>
      <c r="YV1064" s="72"/>
      <c r="YW1064" s="72"/>
      <c r="YX1064" s="72"/>
      <c r="YY1064" s="72"/>
      <c r="YZ1064" s="72"/>
      <c r="ZA1064" s="72"/>
      <c r="ZB1064" s="72"/>
      <c r="ZC1064" s="72"/>
      <c r="ZD1064" s="72"/>
      <c r="ZE1064" s="72"/>
      <c r="ZF1064" s="72"/>
      <c r="ZG1064" s="72"/>
      <c r="ZH1064" s="72"/>
      <c r="ZI1064" s="72"/>
      <c r="ZJ1064" s="72"/>
      <c r="ZK1064" s="72"/>
      <c r="ZL1064" s="72"/>
      <c r="ZM1064" s="72"/>
      <c r="ZN1064" s="72"/>
      <c r="ZO1064" s="72"/>
      <c r="ZP1064" s="72"/>
      <c r="ZQ1064" s="72"/>
      <c r="ZR1064" s="72"/>
      <c r="ZS1064" s="72"/>
      <c r="ZT1064" s="72"/>
      <c r="ZU1064" s="72"/>
      <c r="ZV1064" s="72"/>
      <c r="ZW1064" s="72"/>
      <c r="ZX1064" s="72"/>
      <c r="ZY1064" s="72"/>
      <c r="ZZ1064" s="72"/>
      <c r="AAA1064" s="72"/>
      <c r="AAB1064" s="72"/>
      <c r="AAC1064" s="72"/>
      <c r="AAD1064" s="72"/>
      <c r="AAE1064" s="72"/>
      <c r="AAF1064" s="72"/>
      <c r="AAG1064" s="72"/>
      <c r="AAH1064" s="72"/>
      <c r="AAI1064" s="72"/>
      <c r="AAJ1064" s="72"/>
      <c r="AAK1064" s="72"/>
      <c r="AAL1064" s="72"/>
      <c r="AAM1064" s="72"/>
      <c r="AAN1064" s="72"/>
      <c r="AAO1064" s="72"/>
      <c r="AAP1064" s="72"/>
      <c r="AAQ1064" s="72"/>
      <c r="AAR1064" s="72"/>
      <c r="AAS1064" s="72"/>
      <c r="AAT1064" s="72"/>
      <c r="AAU1064" s="72"/>
      <c r="AAV1064" s="72"/>
      <c r="AAW1064" s="72"/>
      <c r="AAX1064" s="72"/>
      <c r="AAY1064" s="72"/>
      <c r="AAZ1064" s="72"/>
      <c r="ABA1064" s="72"/>
      <c r="ABB1064" s="72"/>
      <c r="ABC1064" s="72"/>
      <c r="ABD1064" s="72"/>
      <c r="ABE1064" s="72"/>
      <c r="ABF1064" s="72"/>
      <c r="ABG1064" s="72"/>
      <c r="ABH1064" s="72"/>
      <c r="ABI1064" s="72"/>
      <c r="ABJ1064" s="72"/>
      <c r="ABK1064" s="72"/>
      <c r="ABL1064" s="72"/>
      <c r="ABM1064" s="72"/>
      <c r="ABN1064" s="72"/>
      <c r="ABO1064" s="72"/>
      <c r="ABP1064" s="72"/>
      <c r="ABQ1064" s="72"/>
      <c r="ABR1064" s="72"/>
      <c r="ABS1064" s="72"/>
      <c r="ABT1064" s="72"/>
      <c r="ABU1064" s="72"/>
      <c r="ABV1064" s="72"/>
      <c r="ABW1064" s="72"/>
      <c r="ABX1064" s="72"/>
      <c r="ABY1064" s="72"/>
      <c r="ABZ1064" s="72"/>
      <c r="ACA1064" s="72"/>
      <c r="ACB1064" s="72"/>
      <c r="ACC1064" s="72"/>
      <c r="ACD1064" s="72"/>
      <c r="ACE1064" s="72"/>
      <c r="ACF1064" s="72"/>
      <c r="ACG1064" s="72"/>
      <c r="ACH1064" s="72"/>
      <c r="ACI1064" s="72"/>
      <c r="ACJ1064" s="72"/>
      <c r="ACK1064" s="72"/>
      <c r="ACL1064" s="72"/>
      <c r="ACM1064" s="72"/>
      <c r="ACN1064" s="72"/>
      <c r="ACO1064" s="72"/>
      <c r="ACP1064" s="72"/>
      <c r="ACQ1064" s="72"/>
      <c r="ACR1064" s="72"/>
      <c r="ACS1064" s="72"/>
      <c r="ACT1064" s="72"/>
      <c r="ACU1064" s="72"/>
      <c r="ACV1064" s="72"/>
      <c r="ACW1064" s="72"/>
      <c r="ACX1064" s="72"/>
      <c r="ACY1064" s="72"/>
      <c r="ACZ1064" s="72"/>
      <c r="ADA1064" s="72"/>
      <c r="ADB1064" s="72"/>
      <c r="ADC1064" s="72"/>
      <c r="ADD1064" s="72"/>
      <c r="ADE1064" s="72"/>
      <c r="ADF1064" s="72"/>
      <c r="ADG1064" s="72"/>
      <c r="ADH1064" s="72"/>
      <c r="ADI1064" s="72"/>
      <c r="ADJ1064" s="72"/>
      <c r="ADK1064" s="72"/>
      <c r="ADL1064" s="72"/>
      <c r="ADM1064" s="72"/>
      <c r="ADN1064" s="72"/>
      <c r="ADO1064" s="72"/>
      <c r="ADP1064" s="72"/>
      <c r="ADQ1064" s="72"/>
      <c r="ADR1064" s="72"/>
      <c r="ADS1064" s="72"/>
      <c r="ADT1064" s="72"/>
      <c r="ADU1064" s="72"/>
      <c r="ADV1064" s="72"/>
      <c r="ADW1064" s="72"/>
      <c r="ADX1064" s="72"/>
      <c r="ADY1064" s="72"/>
      <c r="ADZ1064" s="72"/>
      <c r="AEA1064" s="72"/>
      <c r="AEB1064" s="72"/>
      <c r="AEC1064" s="72"/>
      <c r="AED1064" s="72"/>
      <c r="AEE1064" s="72"/>
      <c r="AEF1064" s="72"/>
      <c r="AEG1064" s="72"/>
      <c r="AEH1064" s="72"/>
      <c r="AEI1064" s="72"/>
      <c r="AEJ1064" s="72"/>
      <c r="AEK1064" s="72"/>
      <c r="AEL1064" s="72"/>
      <c r="AEM1064" s="72"/>
      <c r="AEN1064" s="72"/>
      <c r="AEO1064" s="72"/>
      <c r="AEP1064" s="72"/>
      <c r="AEQ1064" s="72"/>
      <c r="AER1064" s="72"/>
      <c r="AES1064" s="72"/>
      <c r="AET1064" s="72"/>
      <c r="AEU1064" s="72"/>
      <c r="AEV1064" s="72"/>
      <c r="AEW1064" s="72"/>
      <c r="AEX1064" s="72"/>
      <c r="AEY1064" s="72"/>
      <c r="AEZ1064" s="72"/>
      <c r="AFA1064" s="72"/>
      <c r="AFB1064" s="72"/>
      <c r="AFC1064" s="72"/>
      <c r="AFD1064" s="72"/>
      <c r="AFE1064" s="72"/>
      <c r="AFF1064" s="72"/>
      <c r="AFG1064" s="72"/>
      <c r="AFH1064" s="72"/>
      <c r="AFI1064" s="72"/>
      <c r="AFJ1064" s="72"/>
      <c r="AFK1064" s="72"/>
      <c r="AFL1064" s="72"/>
      <c r="AFM1064" s="72"/>
      <c r="AFN1064" s="72"/>
      <c r="AFO1064" s="72"/>
      <c r="AFP1064" s="72"/>
      <c r="AFQ1064" s="72"/>
      <c r="AFR1064" s="72"/>
      <c r="AFS1064" s="72"/>
      <c r="AFT1064" s="72"/>
      <c r="AFU1064" s="72"/>
      <c r="AFV1064" s="72"/>
      <c r="AFW1064" s="72"/>
      <c r="AFX1064" s="72"/>
      <c r="AFY1064" s="72"/>
      <c r="AFZ1064" s="72"/>
      <c r="AGA1064" s="72"/>
      <c r="AGB1064" s="72"/>
      <c r="AGC1064" s="72"/>
      <c r="AGD1064" s="72"/>
      <c r="AGE1064" s="72"/>
      <c r="AGF1064" s="72"/>
      <c r="AGG1064" s="72"/>
      <c r="AGH1064" s="72"/>
      <c r="AGI1064" s="72"/>
      <c r="AGJ1064" s="72"/>
      <c r="AGK1064" s="72"/>
      <c r="AGL1064" s="72"/>
      <c r="AGM1064" s="72"/>
      <c r="AGN1064" s="72"/>
      <c r="AGO1064" s="72"/>
      <c r="AGP1064" s="72"/>
      <c r="AGQ1064" s="72"/>
      <c r="AGR1064" s="72"/>
      <c r="AGS1064" s="72"/>
      <c r="AGT1064" s="72"/>
      <c r="AGU1064" s="72"/>
      <c r="AGV1064" s="72"/>
      <c r="AGW1064" s="72"/>
      <c r="AGX1064" s="72"/>
      <c r="AGY1064" s="72"/>
      <c r="AGZ1064" s="72"/>
      <c r="AHA1064" s="72"/>
      <c r="AHB1064" s="72"/>
      <c r="AHC1064" s="72"/>
      <c r="AHD1064" s="72"/>
      <c r="AHE1064" s="72"/>
      <c r="AHF1064" s="72"/>
      <c r="AHG1064" s="72"/>
      <c r="AHH1064" s="72"/>
      <c r="AHI1064" s="72"/>
      <c r="AHJ1064" s="72"/>
      <c r="AHK1064" s="72"/>
      <c r="AHL1064" s="72"/>
      <c r="AHM1064" s="72"/>
      <c r="AHN1064" s="72"/>
      <c r="AHO1064" s="72"/>
      <c r="AHP1064" s="72"/>
      <c r="AHQ1064" s="72"/>
      <c r="AHR1064" s="72"/>
      <c r="AHS1064" s="72"/>
      <c r="AHT1064" s="72"/>
      <c r="AHU1064" s="72"/>
      <c r="AHV1064" s="72"/>
      <c r="AHW1064" s="72"/>
      <c r="AHX1064" s="72"/>
      <c r="AHY1064" s="72"/>
      <c r="AHZ1064" s="72"/>
      <c r="AIA1064" s="72"/>
      <c r="AIB1064" s="72"/>
      <c r="AIC1064" s="72"/>
      <c r="AID1064" s="72"/>
      <c r="AIE1064" s="72"/>
      <c r="AIF1064" s="72"/>
      <c r="AIG1064" s="72"/>
      <c r="AIH1064" s="72"/>
      <c r="AII1064" s="72"/>
      <c r="AIJ1064" s="72"/>
      <c r="AIK1064" s="72"/>
      <c r="AIL1064" s="72"/>
      <c r="AIM1064" s="72"/>
      <c r="AIN1064" s="72"/>
      <c r="AIO1064" s="72"/>
      <c r="AIP1064" s="72"/>
      <c r="AIQ1064" s="72"/>
      <c r="AIR1064" s="72"/>
      <c r="AIS1064" s="72"/>
      <c r="AIT1064" s="72"/>
      <c r="AIU1064" s="72"/>
      <c r="AIV1064" s="72"/>
      <c r="AIW1064" s="72"/>
      <c r="AIX1064" s="72"/>
      <c r="AIY1064" s="72"/>
      <c r="AIZ1064" s="72"/>
      <c r="AJA1064" s="72"/>
      <c r="AJB1064" s="72"/>
      <c r="AJC1064" s="72"/>
      <c r="AJD1064" s="72"/>
      <c r="AJE1064" s="72"/>
      <c r="AJF1064" s="72"/>
      <c r="AJG1064" s="72"/>
      <c r="AJH1064" s="72"/>
      <c r="AJI1064" s="72"/>
      <c r="AJJ1064" s="72"/>
      <c r="AJK1064" s="72"/>
      <c r="AJL1064" s="72"/>
      <c r="AJM1064" s="72"/>
      <c r="AJN1064" s="72"/>
      <c r="AJO1064" s="72"/>
      <c r="AJP1064" s="72"/>
      <c r="AJQ1064" s="72"/>
      <c r="AJR1064" s="72"/>
      <c r="AJS1064" s="72"/>
      <c r="AJT1064" s="72"/>
      <c r="AJU1064" s="72"/>
      <c r="AJV1064" s="72"/>
      <c r="AJW1064" s="72"/>
      <c r="AJX1064" s="72"/>
      <c r="AJY1064" s="72"/>
      <c r="AJZ1064" s="72"/>
      <c r="AKA1064" s="72"/>
      <c r="AKB1064" s="72"/>
      <c r="AKC1064" s="72"/>
      <c r="AKD1064" s="72"/>
      <c r="AKE1064" s="72"/>
      <c r="AKF1064" s="72"/>
      <c r="AKG1064" s="72"/>
      <c r="AKH1064" s="72"/>
      <c r="AKI1064" s="72"/>
      <c r="AKJ1064" s="72"/>
      <c r="AKK1064" s="72"/>
      <c r="AKL1064" s="72"/>
      <c r="AKM1064" s="72"/>
      <c r="AKN1064" s="72"/>
      <c r="AKO1064" s="72"/>
      <c r="AKP1064" s="72"/>
      <c r="AKQ1064" s="72"/>
      <c r="AKR1064" s="72"/>
      <c r="AKS1064" s="72"/>
      <c r="AKT1064" s="72"/>
      <c r="AKU1064" s="72"/>
      <c r="AKV1064" s="72"/>
      <c r="AKW1064" s="72"/>
      <c r="AKX1064" s="72"/>
      <c r="AKY1064" s="72"/>
      <c r="AKZ1064" s="72"/>
      <c r="ALA1064" s="72"/>
      <c r="ALB1064" s="72"/>
      <c r="ALC1064" s="72"/>
      <c r="ALD1064" s="72"/>
      <c r="ALE1064" s="72"/>
      <c r="ALF1064" s="72"/>
      <c r="ALG1064" s="72"/>
      <c r="ALH1064" s="72"/>
      <c r="ALI1064" s="72"/>
      <c r="ALJ1064" s="72"/>
      <c r="ALK1064" s="72"/>
      <c r="ALL1064" s="72"/>
      <c r="ALM1064" s="72"/>
      <c r="ALN1064" s="72"/>
      <c r="ALO1064" s="72"/>
      <c r="ALP1064" s="72"/>
      <c r="ALQ1064" s="72"/>
      <c r="ALR1064" s="72"/>
      <c r="ALS1064" s="72"/>
      <c r="ALT1064" s="72"/>
      <c r="ALU1064" s="72"/>
      <c r="ALV1064" s="72"/>
      <c r="ALW1064" s="72"/>
      <c r="ALX1064" s="72"/>
      <c r="ALY1064" s="72"/>
      <c r="ALZ1064" s="72"/>
      <c r="AMA1064" s="72"/>
      <c r="AMB1064" s="72"/>
      <c r="AMC1064" s="72"/>
      <c r="AMD1064" s="72"/>
      <c r="AME1064" s="72"/>
      <c r="AMF1064" s="72"/>
      <c r="AMG1064" s="72"/>
      <c r="AMH1064" s="72"/>
      <c r="AMI1064" s="72"/>
      <c r="AMJ1064" s="72"/>
    </row>
    <row r="1065" spans="1:1024">
      <c r="C1065" s="49">
        <f t="shared" si="79"/>
        <v>2000</v>
      </c>
      <c r="D1065" s="38" t="s">
        <v>396</v>
      </c>
      <c r="E1065" s="51">
        <f t="shared" si="78"/>
        <v>20</v>
      </c>
      <c r="F1065" s="39">
        <f t="shared" si="76"/>
        <v>53473</v>
      </c>
      <c r="G1065" s="39" t="str">
        <f t="shared" si="77"/>
        <v>2017121</v>
      </c>
      <c r="H1065" s="39">
        <f>383-324</f>
        <v>59</v>
      </c>
      <c r="L1065" s="39" t="s">
        <v>0</v>
      </c>
      <c r="M1065" s="39">
        <v>2017</v>
      </c>
      <c r="N1065" s="39">
        <v>12</v>
      </c>
      <c r="O1065" s="39">
        <v>1</v>
      </c>
      <c r="P1065" s="39">
        <v>14</v>
      </c>
      <c r="Q1065" s="39">
        <v>51</v>
      </c>
      <c r="R1065" s="39">
        <v>13</v>
      </c>
      <c r="S1065" s="39">
        <v>324</v>
      </c>
      <c r="T1065" s="39">
        <v>1</v>
      </c>
      <c r="U1065" s="39" t="s">
        <v>1</v>
      </c>
      <c r="V1065" s="39" t="s">
        <v>2</v>
      </c>
    </row>
    <row r="1066" spans="1:1024">
      <c r="C1066" s="49">
        <f t="shared" si="79"/>
        <v>2000</v>
      </c>
      <c r="D1066" s="38" t="s">
        <v>396</v>
      </c>
      <c r="E1066" s="51">
        <f t="shared" si="78"/>
        <v>30</v>
      </c>
      <c r="F1066" s="39">
        <f t="shared" si="76"/>
        <v>53473</v>
      </c>
      <c r="G1066" s="39" t="str">
        <f t="shared" si="77"/>
        <v>2017121</v>
      </c>
      <c r="H1066" s="39">
        <f>485-478</f>
        <v>7</v>
      </c>
      <c r="L1066" s="39" t="s">
        <v>0</v>
      </c>
      <c r="M1066" s="39">
        <v>2017</v>
      </c>
      <c r="N1066" s="39">
        <v>12</v>
      </c>
      <c r="O1066" s="39">
        <v>1</v>
      </c>
      <c r="P1066" s="39">
        <v>14</v>
      </c>
      <c r="Q1066" s="39">
        <v>51</v>
      </c>
      <c r="R1066" s="39">
        <v>13</v>
      </c>
      <c r="S1066" s="39">
        <v>478</v>
      </c>
      <c r="T1066" s="39">
        <v>1</v>
      </c>
      <c r="U1066" s="39" t="s">
        <v>1</v>
      </c>
      <c r="V1066" s="39" t="s">
        <v>2</v>
      </c>
    </row>
    <row r="1067" spans="1:1024">
      <c r="C1067" s="49">
        <f t="shared" si="79"/>
        <v>2000</v>
      </c>
      <c r="D1067" s="38" t="s">
        <v>396</v>
      </c>
      <c r="E1067" s="51">
        <f t="shared" si="78"/>
        <v>40</v>
      </c>
      <c r="F1067" s="39">
        <f t="shared" si="76"/>
        <v>53473</v>
      </c>
      <c r="G1067" s="39" t="str">
        <f t="shared" si="77"/>
        <v>2017121</v>
      </c>
      <c r="H1067" s="39">
        <f>544-538</f>
        <v>6</v>
      </c>
      <c r="L1067" s="39" t="s">
        <v>0</v>
      </c>
      <c r="M1067" s="39">
        <v>2017</v>
      </c>
      <c r="N1067" s="39">
        <v>12</v>
      </c>
      <c r="O1067" s="39">
        <v>1</v>
      </c>
      <c r="P1067" s="39">
        <v>14</v>
      </c>
      <c r="Q1067" s="39">
        <v>51</v>
      </c>
      <c r="R1067" s="39">
        <v>13</v>
      </c>
      <c r="S1067" s="39">
        <v>538</v>
      </c>
      <c r="T1067" s="39">
        <v>1</v>
      </c>
      <c r="U1067" s="39" t="s">
        <v>1</v>
      </c>
      <c r="V1067" s="39" t="s">
        <v>2</v>
      </c>
    </row>
    <row r="1068" spans="1:1024">
      <c r="C1068" s="49">
        <f t="shared" si="79"/>
        <v>2000</v>
      </c>
      <c r="D1068" s="38" t="s">
        <v>396</v>
      </c>
      <c r="E1068" s="51">
        <f t="shared" si="78"/>
        <v>50</v>
      </c>
      <c r="F1068" s="39">
        <f t="shared" si="76"/>
        <v>53473</v>
      </c>
      <c r="G1068" s="39" t="str">
        <f t="shared" si="77"/>
        <v>2017121</v>
      </c>
      <c r="H1068" s="39">
        <f>728-571</f>
        <v>157</v>
      </c>
      <c r="L1068" s="39" t="s">
        <v>0</v>
      </c>
      <c r="M1068" s="39">
        <v>2017</v>
      </c>
      <c r="N1068" s="39">
        <v>12</v>
      </c>
      <c r="O1068" s="39">
        <v>1</v>
      </c>
      <c r="P1068" s="39">
        <v>14</v>
      </c>
      <c r="Q1068" s="39">
        <v>51</v>
      </c>
      <c r="R1068" s="39">
        <v>13</v>
      </c>
      <c r="S1068" s="39">
        <v>571</v>
      </c>
      <c r="T1068" s="39">
        <v>1</v>
      </c>
      <c r="U1068" s="39" t="s">
        <v>1</v>
      </c>
      <c r="V1068" s="39" t="s">
        <v>2</v>
      </c>
    </row>
    <row r="1069" spans="1:1024">
      <c r="C1069" s="49">
        <f t="shared" si="79"/>
        <v>2000</v>
      </c>
      <c r="D1069" s="38" t="s">
        <v>396</v>
      </c>
      <c r="E1069" s="51">
        <f t="shared" si="78"/>
        <v>60</v>
      </c>
      <c r="F1069" s="39">
        <f t="shared" si="76"/>
        <v>53473</v>
      </c>
      <c r="G1069" s="39" t="str">
        <f t="shared" si="77"/>
        <v>2017121</v>
      </c>
      <c r="H1069" s="39">
        <f>772-769</f>
        <v>3</v>
      </c>
      <c r="L1069" s="39" t="s">
        <v>0</v>
      </c>
      <c r="M1069" s="39">
        <v>2017</v>
      </c>
      <c r="N1069" s="39">
        <v>12</v>
      </c>
      <c r="O1069" s="39">
        <v>1</v>
      </c>
      <c r="P1069" s="39">
        <v>14</v>
      </c>
      <c r="Q1069" s="39">
        <v>51</v>
      </c>
      <c r="R1069" s="39">
        <v>13</v>
      </c>
      <c r="S1069" s="39">
        <v>769</v>
      </c>
      <c r="T1069" s="39">
        <v>1</v>
      </c>
      <c r="U1069" s="39" t="s">
        <v>1</v>
      </c>
      <c r="V1069" s="39" t="s">
        <v>2</v>
      </c>
      <c r="X1069" s="98" t="s">
        <v>305</v>
      </c>
      <c r="Y1069" s="40" t="s">
        <v>398</v>
      </c>
      <c r="Z1069" s="40" t="s">
        <v>399</v>
      </c>
      <c r="AA1069" s="40" t="s">
        <v>400</v>
      </c>
      <c r="AB1069" s="40">
        <v>-14</v>
      </c>
    </row>
    <row r="1070" spans="1:1024">
      <c r="A1070" s="69"/>
      <c r="B1070" s="69"/>
      <c r="C1070" s="49">
        <f t="shared" si="79"/>
        <v>2010</v>
      </c>
      <c r="D1070" s="70" t="s">
        <v>401</v>
      </c>
      <c r="E1070" s="51">
        <f t="shared" si="78"/>
        <v>10</v>
      </c>
      <c r="F1070" s="71">
        <f t="shared" si="76"/>
        <v>53581</v>
      </c>
      <c r="G1070" s="71" t="str">
        <f t="shared" si="77"/>
        <v>2017121</v>
      </c>
      <c r="H1070" s="71">
        <f>751-728</f>
        <v>23</v>
      </c>
      <c r="I1070" s="71"/>
      <c r="J1070" s="71"/>
      <c r="K1070" s="71"/>
      <c r="L1070" s="71" t="s">
        <v>0</v>
      </c>
      <c r="M1070" s="71">
        <v>2017</v>
      </c>
      <c r="N1070" s="71">
        <v>12</v>
      </c>
      <c r="O1070" s="71">
        <v>1</v>
      </c>
      <c r="P1070" s="71">
        <v>14</v>
      </c>
      <c r="Q1070" s="71">
        <v>53</v>
      </c>
      <c r="R1070" s="71">
        <v>1</v>
      </c>
      <c r="S1070" s="71">
        <v>728</v>
      </c>
      <c r="T1070" s="71">
        <v>1</v>
      </c>
      <c r="U1070" s="71" t="s">
        <v>1</v>
      </c>
      <c r="V1070" s="71" t="s">
        <v>2</v>
      </c>
      <c r="W1070" s="71"/>
      <c r="X1070" s="72" t="s">
        <v>402</v>
      </c>
      <c r="WK1070" s="72"/>
      <c r="WL1070" s="72"/>
      <c r="WM1070" s="72"/>
      <c r="WN1070" s="72"/>
      <c r="WO1070" s="72"/>
      <c r="WP1070" s="72"/>
      <c r="WQ1070" s="72"/>
      <c r="WR1070" s="72"/>
      <c r="WS1070" s="72"/>
      <c r="WT1070" s="72"/>
      <c r="WU1070" s="72"/>
      <c r="WV1070" s="72"/>
      <c r="WW1070" s="72"/>
      <c r="WX1070" s="72"/>
      <c r="WY1070" s="72"/>
      <c r="WZ1070" s="72"/>
      <c r="XA1070" s="72"/>
      <c r="XB1070" s="72"/>
      <c r="XC1070" s="72"/>
      <c r="XD1070" s="72"/>
      <c r="XE1070" s="72"/>
      <c r="XF1070" s="72"/>
      <c r="XG1070" s="72"/>
      <c r="XH1070" s="72"/>
      <c r="XI1070" s="72"/>
      <c r="XJ1070" s="72"/>
      <c r="XK1070" s="72"/>
      <c r="XL1070" s="72"/>
      <c r="XM1070" s="72"/>
      <c r="XN1070" s="72"/>
      <c r="XO1070" s="72"/>
      <c r="XP1070" s="72"/>
      <c r="XQ1070" s="72"/>
      <c r="XR1070" s="72"/>
      <c r="XS1070" s="72"/>
      <c r="XT1070" s="72"/>
      <c r="XU1070" s="72"/>
      <c r="XV1070" s="72"/>
      <c r="XW1070" s="72"/>
      <c r="XX1070" s="72"/>
      <c r="XY1070" s="72"/>
      <c r="XZ1070" s="72"/>
      <c r="YA1070" s="72"/>
      <c r="YB1070" s="72"/>
      <c r="YC1070" s="72"/>
      <c r="YD1070" s="72"/>
      <c r="YE1070" s="72"/>
      <c r="YF1070" s="72"/>
      <c r="YG1070" s="72"/>
      <c r="YH1070" s="72"/>
      <c r="YI1070" s="72"/>
      <c r="YJ1070" s="72"/>
      <c r="YK1070" s="72"/>
      <c r="YL1070" s="72"/>
      <c r="YM1070" s="72"/>
      <c r="YN1070" s="72"/>
      <c r="YO1070" s="72"/>
      <c r="YP1070" s="72"/>
      <c r="YQ1070" s="72"/>
      <c r="YR1070" s="72"/>
      <c r="YS1070" s="72"/>
      <c r="YT1070" s="72"/>
      <c r="YU1070" s="72"/>
      <c r="YV1070" s="72"/>
      <c r="YW1070" s="72"/>
      <c r="YX1070" s="72"/>
      <c r="YY1070" s="72"/>
      <c r="YZ1070" s="72"/>
      <c r="ZA1070" s="72"/>
      <c r="ZB1070" s="72"/>
      <c r="ZC1070" s="72"/>
      <c r="ZD1070" s="72"/>
      <c r="ZE1070" s="72"/>
      <c r="ZF1070" s="72"/>
      <c r="ZG1070" s="72"/>
      <c r="ZH1070" s="72"/>
      <c r="ZI1070" s="72"/>
      <c r="ZJ1070" s="72"/>
      <c r="ZK1070" s="72"/>
      <c r="ZL1070" s="72"/>
      <c r="ZM1070" s="72"/>
      <c r="ZN1070" s="72"/>
      <c r="ZO1070" s="72"/>
      <c r="ZP1070" s="72"/>
      <c r="ZQ1070" s="72"/>
      <c r="ZR1070" s="72"/>
      <c r="ZS1070" s="72"/>
      <c r="ZT1070" s="72"/>
      <c r="ZU1070" s="72"/>
      <c r="ZV1070" s="72"/>
      <c r="ZW1070" s="72"/>
      <c r="ZX1070" s="72"/>
      <c r="ZY1070" s="72"/>
      <c r="ZZ1070" s="72"/>
      <c r="AAA1070" s="72"/>
      <c r="AAB1070" s="72"/>
      <c r="AAC1070" s="72"/>
      <c r="AAD1070" s="72"/>
      <c r="AAE1070" s="72"/>
      <c r="AAF1070" s="72"/>
      <c r="AAG1070" s="72"/>
      <c r="AAH1070" s="72"/>
      <c r="AAI1070" s="72"/>
      <c r="AAJ1070" s="72"/>
      <c r="AAK1070" s="72"/>
      <c r="AAL1070" s="72"/>
      <c r="AAM1070" s="72"/>
      <c r="AAN1070" s="72"/>
      <c r="AAO1070" s="72"/>
      <c r="AAP1070" s="72"/>
      <c r="AAQ1070" s="72"/>
      <c r="AAR1070" s="72"/>
      <c r="AAS1070" s="72"/>
      <c r="AAT1070" s="72"/>
      <c r="AAU1070" s="72"/>
      <c r="AAV1070" s="72"/>
      <c r="AAW1070" s="72"/>
      <c r="AAX1070" s="72"/>
      <c r="AAY1070" s="72"/>
      <c r="AAZ1070" s="72"/>
      <c r="ABA1070" s="72"/>
      <c r="ABB1070" s="72"/>
      <c r="ABC1070" s="72"/>
      <c r="ABD1070" s="72"/>
      <c r="ABE1070" s="72"/>
      <c r="ABF1070" s="72"/>
      <c r="ABG1070" s="72"/>
      <c r="ABH1070" s="72"/>
      <c r="ABI1070" s="72"/>
      <c r="ABJ1070" s="72"/>
      <c r="ABK1070" s="72"/>
      <c r="ABL1070" s="72"/>
      <c r="ABM1070" s="72"/>
      <c r="ABN1070" s="72"/>
      <c r="ABO1070" s="72"/>
      <c r="ABP1070" s="72"/>
      <c r="ABQ1070" s="72"/>
      <c r="ABR1070" s="72"/>
      <c r="ABS1070" s="72"/>
      <c r="ABT1070" s="72"/>
      <c r="ABU1070" s="72"/>
      <c r="ABV1070" s="72"/>
      <c r="ABW1070" s="72"/>
      <c r="ABX1070" s="72"/>
      <c r="ABY1070" s="72"/>
      <c r="ABZ1070" s="72"/>
      <c r="ACA1070" s="72"/>
      <c r="ACB1070" s="72"/>
      <c r="ACC1070" s="72"/>
      <c r="ACD1070" s="72"/>
      <c r="ACE1070" s="72"/>
      <c r="ACF1070" s="72"/>
      <c r="ACG1070" s="72"/>
      <c r="ACH1070" s="72"/>
      <c r="ACI1070" s="72"/>
      <c r="ACJ1070" s="72"/>
      <c r="ACK1070" s="72"/>
      <c r="ACL1070" s="72"/>
      <c r="ACM1070" s="72"/>
      <c r="ACN1070" s="72"/>
      <c r="ACO1070" s="72"/>
      <c r="ACP1070" s="72"/>
      <c r="ACQ1070" s="72"/>
      <c r="ACR1070" s="72"/>
      <c r="ACS1070" s="72"/>
      <c r="ACT1070" s="72"/>
      <c r="ACU1070" s="72"/>
      <c r="ACV1070" s="72"/>
      <c r="ACW1070" s="72"/>
      <c r="ACX1070" s="72"/>
      <c r="ACY1070" s="72"/>
      <c r="ACZ1070" s="72"/>
      <c r="ADA1070" s="72"/>
      <c r="ADB1070" s="72"/>
      <c r="ADC1070" s="72"/>
      <c r="ADD1070" s="72"/>
      <c r="ADE1070" s="72"/>
      <c r="ADF1070" s="72"/>
      <c r="ADG1070" s="72"/>
      <c r="ADH1070" s="72"/>
      <c r="ADI1070" s="72"/>
      <c r="ADJ1070" s="72"/>
      <c r="ADK1070" s="72"/>
      <c r="ADL1070" s="72"/>
      <c r="ADM1070" s="72"/>
      <c r="ADN1070" s="72"/>
      <c r="ADO1070" s="72"/>
      <c r="ADP1070" s="72"/>
      <c r="ADQ1070" s="72"/>
      <c r="ADR1070" s="72"/>
      <c r="ADS1070" s="72"/>
      <c r="ADT1070" s="72"/>
      <c r="ADU1070" s="72"/>
      <c r="ADV1070" s="72"/>
      <c r="ADW1070" s="72"/>
      <c r="ADX1070" s="72"/>
      <c r="ADY1070" s="72"/>
      <c r="ADZ1070" s="72"/>
      <c r="AEA1070" s="72"/>
      <c r="AEB1070" s="72"/>
      <c r="AEC1070" s="72"/>
      <c r="AED1070" s="72"/>
      <c r="AEE1070" s="72"/>
      <c r="AEF1070" s="72"/>
      <c r="AEG1070" s="72"/>
      <c r="AEH1070" s="72"/>
      <c r="AEI1070" s="72"/>
      <c r="AEJ1070" s="72"/>
      <c r="AEK1070" s="72"/>
      <c r="AEL1070" s="72"/>
      <c r="AEM1070" s="72"/>
      <c r="AEN1070" s="72"/>
      <c r="AEO1070" s="72"/>
      <c r="AEP1070" s="72"/>
      <c r="AEQ1070" s="72"/>
      <c r="AER1070" s="72"/>
      <c r="AES1070" s="72"/>
      <c r="AET1070" s="72"/>
      <c r="AEU1070" s="72"/>
      <c r="AEV1070" s="72"/>
      <c r="AEW1070" s="72"/>
      <c r="AEX1070" s="72"/>
      <c r="AEY1070" s="72"/>
      <c r="AEZ1070" s="72"/>
      <c r="AFA1070" s="72"/>
      <c r="AFB1070" s="72"/>
      <c r="AFC1070" s="72"/>
      <c r="AFD1070" s="72"/>
      <c r="AFE1070" s="72"/>
      <c r="AFF1070" s="72"/>
      <c r="AFG1070" s="72"/>
      <c r="AFH1070" s="72"/>
      <c r="AFI1070" s="72"/>
      <c r="AFJ1070" s="72"/>
      <c r="AFK1070" s="72"/>
      <c r="AFL1070" s="72"/>
      <c r="AFM1070" s="72"/>
      <c r="AFN1070" s="72"/>
      <c r="AFO1070" s="72"/>
      <c r="AFP1070" s="72"/>
      <c r="AFQ1070" s="72"/>
      <c r="AFR1070" s="72"/>
      <c r="AFS1070" s="72"/>
      <c r="AFT1070" s="72"/>
      <c r="AFU1070" s="72"/>
      <c r="AFV1070" s="72"/>
      <c r="AFW1070" s="72"/>
      <c r="AFX1070" s="72"/>
      <c r="AFY1070" s="72"/>
      <c r="AFZ1070" s="72"/>
      <c r="AGA1070" s="72"/>
      <c r="AGB1070" s="72"/>
      <c r="AGC1070" s="72"/>
      <c r="AGD1070" s="72"/>
      <c r="AGE1070" s="72"/>
      <c r="AGF1070" s="72"/>
      <c r="AGG1070" s="72"/>
      <c r="AGH1070" s="72"/>
      <c r="AGI1070" s="72"/>
      <c r="AGJ1070" s="72"/>
      <c r="AGK1070" s="72"/>
      <c r="AGL1070" s="72"/>
      <c r="AGM1070" s="72"/>
      <c r="AGN1070" s="72"/>
      <c r="AGO1070" s="72"/>
      <c r="AGP1070" s="72"/>
      <c r="AGQ1070" s="72"/>
      <c r="AGR1070" s="72"/>
      <c r="AGS1070" s="72"/>
      <c r="AGT1070" s="72"/>
      <c r="AGU1070" s="72"/>
      <c r="AGV1070" s="72"/>
      <c r="AGW1070" s="72"/>
      <c r="AGX1070" s="72"/>
      <c r="AGY1070" s="72"/>
      <c r="AGZ1070" s="72"/>
      <c r="AHA1070" s="72"/>
      <c r="AHB1070" s="72"/>
      <c r="AHC1070" s="72"/>
      <c r="AHD1070" s="72"/>
      <c r="AHE1070" s="72"/>
      <c r="AHF1070" s="72"/>
      <c r="AHG1070" s="72"/>
      <c r="AHH1070" s="72"/>
      <c r="AHI1070" s="72"/>
      <c r="AHJ1070" s="72"/>
      <c r="AHK1070" s="72"/>
      <c r="AHL1070" s="72"/>
      <c r="AHM1070" s="72"/>
      <c r="AHN1070" s="72"/>
      <c r="AHO1070" s="72"/>
      <c r="AHP1070" s="72"/>
      <c r="AHQ1070" s="72"/>
      <c r="AHR1070" s="72"/>
      <c r="AHS1070" s="72"/>
      <c r="AHT1070" s="72"/>
      <c r="AHU1070" s="72"/>
      <c r="AHV1070" s="72"/>
      <c r="AHW1070" s="72"/>
      <c r="AHX1070" s="72"/>
      <c r="AHY1070" s="72"/>
      <c r="AHZ1070" s="72"/>
      <c r="AIA1070" s="72"/>
      <c r="AIB1070" s="72"/>
      <c r="AIC1070" s="72"/>
      <c r="AID1070" s="72"/>
      <c r="AIE1070" s="72"/>
      <c r="AIF1070" s="72"/>
      <c r="AIG1070" s="72"/>
      <c r="AIH1070" s="72"/>
      <c r="AII1070" s="72"/>
      <c r="AIJ1070" s="72"/>
      <c r="AIK1070" s="72"/>
      <c r="AIL1070" s="72"/>
      <c r="AIM1070" s="72"/>
      <c r="AIN1070" s="72"/>
      <c r="AIO1070" s="72"/>
      <c r="AIP1070" s="72"/>
      <c r="AIQ1070" s="72"/>
      <c r="AIR1070" s="72"/>
      <c r="AIS1070" s="72"/>
      <c r="AIT1070" s="72"/>
      <c r="AIU1070" s="72"/>
      <c r="AIV1070" s="72"/>
      <c r="AIW1070" s="72"/>
      <c r="AIX1070" s="72"/>
      <c r="AIY1070" s="72"/>
      <c r="AIZ1070" s="72"/>
      <c r="AJA1070" s="72"/>
      <c r="AJB1070" s="72"/>
      <c r="AJC1070" s="72"/>
      <c r="AJD1070" s="72"/>
      <c r="AJE1070" s="72"/>
      <c r="AJF1070" s="72"/>
      <c r="AJG1070" s="72"/>
      <c r="AJH1070" s="72"/>
      <c r="AJI1070" s="72"/>
      <c r="AJJ1070" s="72"/>
      <c r="AJK1070" s="72"/>
      <c r="AJL1070" s="72"/>
      <c r="AJM1070" s="72"/>
      <c r="AJN1070" s="72"/>
      <c r="AJO1070" s="72"/>
      <c r="AJP1070" s="72"/>
      <c r="AJQ1070" s="72"/>
      <c r="AJR1070" s="72"/>
      <c r="AJS1070" s="72"/>
      <c r="AJT1070" s="72"/>
      <c r="AJU1070" s="72"/>
      <c r="AJV1070" s="72"/>
      <c r="AJW1070" s="72"/>
      <c r="AJX1070" s="72"/>
      <c r="AJY1070" s="72"/>
      <c r="AJZ1070" s="72"/>
      <c r="AKA1070" s="72"/>
      <c r="AKB1070" s="72"/>
      <c r="AKC1070" s="72"/>
      <c r="AKD1070" s="72"/>
      <c r="AKE1070" s="72"/>
      <c r="AKF1070" s="72"/>
      <c r="AKG1070" s="72"/>
      <c r="AKH1070" s="72"/>
      <c r="AKI1070" s="72"/>
      <c r="AKJ1070" s="72"/>
      <c r="AKK1070" s="72"/>
      <c r="AKL1070" s="72"/>
      <c r="AKM1070" s="72"/>
      <c r="AKN1070" s="72"/>
      <c r="AKO1070" s="72"/>
      <c r="AKP1070" s="72"/>
      <c r="AKQ1070" s="72"/>
      <c r="AKR1070" s="72"/>
      <c r="AKS1070" s="72"/>
      <c r="AKT1070" s="72"/>
      <c r="AKU1070" s="72"/>
      <c r="AKV1070" s="72"/>
      <c r="AKW1070" s="72"/>
      <c r="AKX1070" s="72"/>
      <c r="AKY1070" s="72"/>
      <c r="AKZ1070" s="72"/>
      <c r="ALA1070" s="72"/>
      <c r="ALB1070" s="72"/>
      <c r="ALC1070" s="72"/>
      <c r="ALD1070" s="72"/>
      <c r="ALE1070" s="72"/>
      <c r="ALF1070" s="72"/>
      <c r="ALG1070" s="72"/>
      <c r="ALH1070" s="72"/>
      <c r="ALI1070" s="72"/>
      <c r="ALJ1070" s="72"/>
      <c r="ALK1070" s="72"/>
      <c r="ALL1070" s="72"/>
      <c r="ALM1070" s="72"/>
      <c r="ALN1070" s="72"/>
      <c r="ALO1070" s="72"/>
      <c r="ALP1070" s="72"/>
      <c r="ALQ1070" s="72"/>
      <c r="ALR1070" s="72"/>
      <c r="ALS1070" s="72"/>
      <c r="ALT1070" s="72"/>
      <c r="ALU1070" s="72"/>
      <c r="ALV1070" s="72"/>
      <c r="ALW1070" s="72"/>
      <c r="ALX1070" s="72"/>
      <c r="ALY1070" s="72"/>
      <c r="ALZ1070" s="72"/>
      <c r="AMA1070" s="72"/>
      <c r="AMB1070" s="72"/>
      <c r="AMC1070" s="72"/>
      <c r="AMD1070" s="72"/>
      <c r="AME1070" s="72"/>
      <c r="AMF1070" s="72"/>
      <c r="AMG1070" s="72"/>
      <c r="AMH1070" s="72"/>
      <c r="AMI1070" s="72"/>
      <c r="AMJ1070" s="72"/>
    </row>
    <row r="1071" spans="1:1024">
      <c r="C1071" s="49">
        <f t="shared" si="79"/>
        <v>2010</v>
      </c>
      <c r="D1071" s="38" t="s">
        <v>401</v>
      </c>
      <c r="E1071" s="51">
        <f t="shared" si="78"/>
        <v>20</v>
      </c>
      <c r="F1071" s="39">
        <f t="shared" ref="F1071:F1134" si="80">R1071+(Q1071*60)+(P1071*3600)</f>
        <v>53581</v>
      </c>
      <c r="G1071" s="39" t="str">
        <f t="shared" ref="G1071:G1134" si="81">CONCATENATE(M1071,N1071,O1071)</f>
        <v>2017121</v>
      </c>
      <c r="H1071" s="39">
        <f>930-900</f>
        <v>30</v>
      </c>
      <c r="L1071" s="39" t="s">
        <v>0</v>
      </c>
      <c r="M1071" s="39">
        <v>2017</v>
      </c>
      <c r="N1071" s="39">
        <v>12</v>
      </c>
      <c r="O1071" s="39">
        <v>1</v>
      </c>
      <c r="P1071" s="39">
        <v>14</v>
      </c>
      <c r="Q1071" s="39">
        <v>53</v>
      </c>
      <c r="R1071" s="39">
        <v>1</v>
      </c>
      <c r="S1071" s="39">
        <v>900</v>
      </c>
      <c r="T1071" s="39">
        <v>1</v>
      </c>
      <c r="U1071" s="39" t="s">
        <v>1</v>
      </c>
      <c r="V1071" s="39" t="s">
        <v>2</v>
      </c>
    </row>
    <row r="1072" spans="1:1024">
      <c r="A1072" s="69"/>
      <c r="B1072" s="69"/>
      <c r="C1072" s="49">
        <f t="shared" si="79"/>
        <v>2020</v>
      </c>
      <c r="D1072" s="70" t="s">
        <v>403</v>
      </c>
      <c r="E1072" s="51">
        <f t="shared" ref="E1072:E1135" si="82">IF(C1071=C1072,IF(AND(L1072&lt;&gt;"M",L1072&lt;&gt;"m-up"),E1071+10,E1071),10)</f>
        <v>10</v>
      </c>
      <c r="F1072" s="71">
        <f t="shared" si="80"/>
        <v>53705</v>
      </c>
      <c r="G1072" s="71" t="str">
        <f t="shared" si="81"/>
        <v>2017121</v>
      </c>
      <c r="H1072" s="71">
        <f>814-804</f>
        <v>10</v>
      </c>
      <c r="I1072" s="71"/>
      <c r="J1072" s="71"/>
      <c r="K1072" s="71"/>
      <c r="L1072" s="71" t="s">
        <v>0</v>
      </c>
      <c r="M1072" s="71">
        <v>2017</v>
      </c>
      <c r="N1072" s="71">
        <v>12</v>
      </c>
      <c r="O1072" s="71">
        <v>1</v>
      </c>
      <c r="P1072" s="71">
        <v>14</v>
      </c>
      <c r="Q1072" s="71">
        <v>55</v>
      </c>
      <c r="R1072" s="71">
        <v>5</v>
      </c>
      <c r="S1072" s="71">
        <v>804</v>
      </c>
      <c r="T1072" s="71">
        <v>1</v>
      </c>
      <c r="U1072" s="71" t="s">
        <v>1</v>
      </c>
      <c r="V1072" s="71" t="s">
        <v>2</v>
      </c>
      <c r="W1072" s="71"/>
      <c r="X1072" s="72"/>
      <c r="WK1072" s="72"/>
      <c r="WL1072" s="72"/>
      <c r="WM1072" s="72"/>
      <c r="WN1072" s="72"/>
      <c r="WO1072" s="72"/>
      <c r="WP1072" s="72"/>
      <c r="WQ1072" s="72"/>
      <c r="WR1072" s="72"/>
      <c r="WS1072" s="72"/>
      <c r="WT1072" s="72"/>
      <c r="WU1072" s="72"/>
      <c r="WV1072" s="72"/>
      <c r="WW1072" s="72"/>
      <c r="WX1072" s="72"/>
      <c r="WY1072" s="72"/>
      <c r="WZ1072" s="72"/>
      <c r="XA1072" s="72"/>
      <c r="XB1072" s="72"/>
      <c r="XC1072" s="72"/>
      <c r="XD1072" s="72"/>
      <c r="XE1072" s="72"/>
      <c r="XF1072" s="72"/>
      <c r="XG1072" s="72"/>
      <c r="XH1072" s="72"/>
      <c r="XI1072" s="72"/>
      <c r="XJ1072" s="72"/>
      <c r="XK1072" s="72"/>
      <c r="XL1072" s="72"/>
      <c r="XM1072" s="72"/>
      <c r="XN1072" s="72"/>
      <c r="XO1072" s="72"/>
      <c r="XP1072" s="72"/>
      <c r="XQ1072" s="72"/>
      <c r="XR1072" s="72"/>
      <c r="XS1072" s="72"/>
      <c r="XT1072" s="72"/>
      <c r="XU1072" s="72"/>
      <c r="XV1072" s="72"/>
      <c r="XW1072" s="72"/>
      <c r="XX1072" s="72"/>
      <c r="XY1072" s="72"/>
      <c r="XZ1072" s="72"/>
      <c r="YA1072" s="72"/>
      <c r="YB1072" s="72"/>
      <c r="YC1072" s="72"/>
      <c r="YD1072" s="72"/>
      <c r="YE1072" s="72"/>
      <c r="YF1072" s="72"/>
      <c r="YG1072" s="72"/>
      <c r="YH1072" s="72"/>
      <c r="YI1072" s="72"/>
      <c r="YJ1072" s="72"/>
      <c r="YK1072" s="72"/>
      <c r="YL1072" s="72"/>
      <c r="YM1072" s="72"/>
      <c r="YN1072" s="72"/>
      <c r="YO1072" s="72"/>
      <c r="YP1072" s="72"/>
      <c r="YQ1072" s="72"/>
      <c r="YR1072" s="72"/>
      <c r="YS1072" s="72"/>
      <c r="YT1072" s="72"/>
      <c r="YU1072" s="72"/>
      <c r="YV1072" s="72"/>
      <c r="YW1072" s="72"/>
      <c r="YX1072" s="72"/>
      <c r="YY1072" s="72"/>
      <c r="YZ1072" s="72"/>
      <c r="ZA1072" s="72"/>
      <c r="ZB1072" s="72"/>
      <c r="ZC1072" s="72"/>
      <c r="ZD1072" s="72"/>
      <c r="ZE1072" s="72"/>
      <c r="ZF1072" s="72"/>
      <c r="ZG1072" s="72"/>
      <c r="ZH1072" s="72"/>
      <c r="ZI1072" s="72"/>
      <c r="ZJ1072" s="72"/>
      <c r="ZK1072" s="72"/>
      <c r="ZL1072" s="72"/>
      <c r="ZM1072" s="72"/>
      <c r="ZN1072" s="72"/>
      <c r="ZO1072" s="72"/>
      <c r="ZP1072" s="72"/>
      <c r="ZQ1072" s="72"/>
      <c r="ZR1072" s="72"/>
      <c r="ZS1072" s="72"/>
      <c r="ZT1072" s="72"/>
      <c r="ZU1072" s="72"/>
      <c r="ZV1072" s="72"/>
      <c r="ZW1072" s="72"/>
      <c r="ZX1072" s="72"/>
      <c r="ZY1072" s="72"/>
      <c r="ZZ1072" s="72"/>
      <c r="AAA1072" s="72"/>
      <c r="AAB1072" s="72"/>
      <c r="AAC1072" s="72"/>
      <c r="AAD1072" s="72"/>
      <c r="AAE1072" s="72"/>
      <c r="AAF1072" s="72"/>
      <c r="AAG1072" s="72"/>
      <c r="AAH1072" s="72"/>
      <c r="AAI1072" s="72"/>
      <c r="AAJ1072" s="72"/>
      <c r="AAK1072" s="72"/>
      <c r="AAL1072" s="72"/>
      <c r="AAM1072" s="72"/>
      <c r="AAN1072" s="72"/>
      <c r="AAO1072" s="72"/>
      <c r="AAP1072" s="72"/>
      <c r="AAQ1072" s="72"/>
      <c r="AAR1072" s="72"/>
      <c r="AAS1072" s="72"/>
      <c r="AAT1072" s="72"/>
      <c r="AAU1072" s="72"/>
      <c r="AAV1072" s="72"/>
      <c r="AAW1072" s="72"/>
      <c r="AAX1072" s="72"/>
      <c r="AAY1072" s="72"/>
      <c r="AAZ1072" s="72"/>
      <c r="ABA1072" s="72"/>
      <c r="ABB1072" s="72"/>
      <c r="ABC1072" s="72"/>
      <c r="ABD1072" s="72"/>
      <c r="ABE1072" s="72"/>
      <c r="ABF1072" s="72"/>
      <c r="ABG1072" s="72"/>
      <c r="ABH1072" s="72"/>
      <c r="ABI1072" s="72"/>
      <c r="ABJ1072" s="72"/>
      <c r="ABK1072" s="72"/>
      <c r="ABL1072" s="72"/>
      <c r="ABM1072" s="72"/>
      <c r="ABN1072" s="72"/>
      <c r="ABO1072" s="72"/>
      <c r="ABP1072" s="72"/>
      <c r="ABQ1072" s="72"/>
      <c r="ABR1072" s="72"/>
      <c r="ABS1072" s="72"/>
      <c r="ABT1072" s="72"/>
      <c r="ABU1072" s="72"/>
      <c r="ABV1072" s="72"/>
      <c r="ABW1072" s="72"/>
      <c r="ABX1072" s="72"/>
      <c r="ABY1072" s="72"/>
      <c r="ABZ1072" s="72"/>
      <c r="ACA1072" s="72"/>
      <c r="ACB1072" s="72"/>
      <c r="ACC1072" s="72"/>
      <c r="ACD1072" s="72"/>
      <c r="ACE1072" s="72"/>
      <c r="ACF1072" s="72"/>
      <c r="ACG1072" s="72"/>
      <c r="ACH1072" s="72"/>
      <c r="ACI1072" s="72"/>
      <c r="ACJ1072" s="72"/>
      <c r="ACK1072" s="72"/>
      <c r="ACL1072" s="72"/>
      <c r="ACM1072" s="72"/>
      <c r="ACN1072" s="72"/>
      <c r="ACO1072" s="72"/>
      <c r="ACP1072" s="72"/>
      <c r="ACQ1072" s="72"/>
      <c r="ACR1072" s="72"/>
      <c r="ACS1072" s="72"/>
      <c r="ACT1072" s="72"/>
      <c r="ACU1072" s="72"/>
      <c r="ACV1072" s="72"/>
      <c r="ACW1072" s="72"/>
      <c r="ACX1072" s="72"/>
      <c r="ACY1072" s="72"/>
      <c r="ACZ1072" s="72"/>
      <c r="ADA1072" s="72"/>
      <c r="ADB1072" s="72"/>
      <c r="ADC1072" s="72"/>
      <c r="ADD1072" s="72"/>
      <c r="ADE1072" s="72"/>
      <c r="ADF1072" s="72"/>
      <c r="ADG1072" s="72"/>
      <c r="ADH1072" s="72"/>
      <c r="ADI1072" s="72"/>
      <c r="ADJ1072" s="72"/>
      <c r="ADK1072" s="72"/>
      <c r="ADL1072" s="72"/>
      <c r="ADM1072" s="72"/>
      <c r="ADN1072" s="72"/>
      <c r="ADO1072" s="72"/>
      <c r="ADP1072" s="72"/>
      <c r="ADQ1072" s="72"/>
      <c r="ADR1072" s="72"/>
      <c r="ADS1072" s="72"/>
      <c r="ADT1072" s="72"/>
      <c r="ADU1072" s="72"/>
      <c r="ADV1072" s="72"/>
      <c r="ADW1072" s="72"/>
      <c r="ADX1072" s="72"/>
      <c r="ADY1072" s="72"/>
      <c r="ADZ1072" s="72"/>
      <c r="AEA1072" s="72"/>
      <c r="AEB1072" s="72"/>
      <c r="AEC1072" s="72"/>
      <c r="AED1072" s="72"/>
      <c r="AEE1072" s="72"/>
      <c r="AEF1072" s="72"/>
      <c r="AEG1072" s="72"/>
      <c r="AEH1072" s="72"/>
      <c r="AEI1072" s="72"/>
      <c r="AEJ1072" s="72"/>
      <c r="AEK1072" s="72"/>
      <c r="AEL1072" s="72"/>
      <c r="AEM1072" s="72"/>
      <c r="AEN1072" s="72"/>
      <c r="AEO1072" s="72"/>
      <c r="AEP1072" s="72"/>
      <c r="AEQ1072" s="72"/>
      <c r="AER1072" s="72"/>
      <c r="AES1072" s="72"/>
      <c r="AET1072" s="72"/>
      <c r="AEU1072" s="72"/>
      <c r="AEV1072" s="72"/>
      <c r="AEW1072" s="72"/>
      <c r="AEX1072" s="72"/>
      <c r="AEY1072" s="72"/>
      <c r="AEZ1072" s="72"/>
      <c r="AFA1072" s="72"/>
      <c r="AFB1072" s="72"/>
      <c r="AFC1072" s="72"/>
      <c r="AFD1072" s="72"/>
      <c r="AFE1072" s="72"/>
      <c r="AFF1072" s="72"/>
      <c r="AFG1072" s="72"/>
      <c r="AFH1072" s="72"/>
      <c r="AFI1072" s="72"/>
      <c r="AFJ1072" s="72"/>
      <c r="AFK1072" s="72"/>
      <c r="AFL1072" s="72"/>
      <c r="AFM1072" s="72"/>
      <c r="AFN1072" s="72"/>
      <c r="AFO1072" s="72"/>
      <c r="AFP1072" s="72"/>
      <c r="AFQ1072" s="72"/>
      <c r="AFR1072" s="72"/>
      <c r="AFS1072" s="72"/>
      <c r="AFT1072" s="72"/>
      <c r="AFU1072" s="72"/>
      <c r="AFV1072" s="72"/>
      <c r="AFW1072" s="72"/>
      <c r="AFX1072" s="72"/>
      <c r="AFY1072" s="72"/>
      <c r="AFZ1072" s="72"/>
      <c r="AGA1072" s="72"/>
      <c r="AGB1072" s="72"/>
      <c r="AGC1072" s="72"/>
      <c r="AGD1072" s="72"/>
      <c r="AGE1072" s="72"/>
      <c r="AGF1072" s="72"/>
      <c r="AGG1072" s="72"/>
      <c r="AGH1072" s="72"/>
      <c r="AGI1072" s="72"/>
      <c r="AGJ1072" s="72"/>
      <c r="AGK1072" s="72"/>
      <c r="AGL1072" s="72"/>
      <c r="AGM1072" s="72"/>
      <c r="AGN1072" s="72"/>
      <c r="AGO1072" s="72"/>
      <c r="AGP1072" s="72"/>
      <c r="AGQ1072" s="72"/>
      <c r="AGR1072" s="72"/>
      <c r="AGS1072" s="72"/>
      <c r="AGT1072" s="72"/>
      <c r="AGU1072" s="72"/>
      <c r="AGV1072" s="72"/>
      <c r="AGW1072" s="72"/>
      <c r="AGX1072" s="72"/>
      <c r="AGY1072" s="72"/>
      <c r="AGZ1072" s="72"/>
      <c r="AHA1072" s="72"/>
      <c r="AHB1072" s="72"/>
      <c r="AHC1072" s="72"/>
      <c r="AHD1072" s="72"/>
      <c r="AHE1072" s="72"/>
      <c r="AHF1072" s="72"/>
      <c r="AHG1072" s="72"/>
      <c r="AHH1072" s="72"/>
      <c r="AHI1072" s="72"/>
      <c r="AHJ1072" s="72"/>
      <c r="AHK1072" s="72"/>
      <c r="AHL1072" s="72"/>
      <c r="AHM1072" s="72"/>
      <c r="AHN1072" s="72"/>
      <c r="AHO1072" s="72"/>
      <c r="AHP1072" s="72"/>
      <c r="AHQ1072" s="72"/>
      <c r="AHR1072" s="72"/>
      <c r="AHS1072" s="72"/>
      <c r="AHT1072" s="72"/>
      <c r="AHU1072" s="72"/>
      <c r="AHV1072" s="72"/>
      <c r="AHW1072" s="72"/>
      <c r="AHX1072" s="72"/>
      <c r="AHY1072" s="72"/>
      <c r="AHZ1072" s="72"/>
      <c r="AIA1072" s="72"/>
      <c r="AIB1072" s="72"/>
      <c r="AIC1072" s="72"/>
      <c r="AID1072" s="72"/>
      <c r="AIE1072" s="72"/>
      <c r="AIF1072" s="72"/>
      <c r="AIG1072" s="72"/>
      <c r="AIH1072" s="72"/>
      <c r="AII1072" s="72"/>
      <c r="AIJ1072" s="72"/>
      <c r="AIK1072" s="72"/>
      <c r="AIL1072" s="72"/>
      <c r="AIM1072" s="72"/>
      <c r="AIN1072" s="72"/>
      <c r="AIO1072" s="72"/>
      <c r="AIP1072" s="72"/>
      <c r="AIQ1072" s="72"/>
      <c r="AIR1072" s="72"/>
      <c r="AIS1072" s="72"/>
      <c r="AIT1072" s="72"/>
      <c r="AIU1072" s="72"/>
      <c r="AIV1072" s="72"/>
      <c r="AIW1072" s="72"/>
      <c r="AIX1072" s="72"/>
      <c r="AIY1072" s="72"/>
      <c r="AIZ1072" s="72"/>
      <c r="AJA1072" s="72"/>
      <c r="AJB1072" s="72"/>
      <c r="AJC1072" s="72"/>
      <c r="AJD1072" s="72"/>
      <c r="AJE1072" s="72"/>
      <c r="AJF1072" s="72"/>
      <c r="AJG1072" s="72"/>
      <c r="AJH1072" s="72"/>
      <c r="AJI1072" s="72"/>
      <c r="AJJ1072" s="72"/>
      <c r="AJK1072" s="72"/>
      <c r="AJL1072" s="72"/>
      <c r="AJM1072" s="72"/>
      <c r="AJN1072" s="72"/>
      <c r="AJO1072" s="72"/>
      <c r="AJP1072" s="72"/>
      <c r="AJQ1072" s="72"/>
      <c r="AJR1072" s="72"/>
      <c r="AJS1072" s="72"/>
      <c r="AJT1072" s="72"/>
      <c r="AJU1072" s="72"/>
      <c r="AJV1072" s="72"/>
      <c r="AJW1072" s="72"/>
      <c r="AJX1072" s="72"/>
      <c r="AJY1072" s="72"/>
      <c r="AJZ1072" s="72"/>
      <c r="AKA1072" s="72"/>
      <c r="AKB1072" s="72"/>
      <c r="AKC1072" s="72"/>
      <c r="AKD1072" s="72"/>
      <c r="AKE1072" s="72"/>
      <c r="AKF1072" s="72"/>
      <c r="AKG1072" s="72"/>
      <c r="AKH1072" s="72"/>
      <c r="AKI1072" s="72"/>
      <c r="AKJ1072" s="72"/>
      <c r="AKK1072" s="72"/>
      <c r="AKL1072" s="72"/>
      <c r="AKM1072" s="72"/>
      <c r="AKN1072" s="72"/>
      <c r="AKO1072" s="72"/>
      <c r="AKP1072" s="72"/>
      <c r="AKQ1072" s="72"/>
      <c r="AKR1072" s="72"/>
      <c r="AKS1072" s="72"/>
      <c r="AKT1072" s="72"/>
      <c r="AKU1072" s="72"/>
      <c r="AKV1072" s="72"/>
      <c r="AKW1072" s="72"/>
      <c r="AKX1072" s="72"/>
      <c r="AKY1072" s="72"/>
      <c r="AKZ1072" s="72"/>
      <c r="ALA1072" s="72"/>
      <c r="ALB1072" s="72"/>
      <c r="ALC1072" s="72"/>
      <c r="ALD1072" s="72"/>
      <c r="ALE1072" s="72"/>
      <c r="ALF1072" s="72"/>
      <c r="ALG1072" s="72"/>
      <c r="ALH1072" s="72"/>
      <c r="ALI1072" s="72"/>
      <c r="ALJ1072" s="72"/>
      <c r="ALK1072" s="72"/>
      <c r="ALL1072" s="72"/>
      <c r="ALM1072" s="72"/>
      <c r="ALN1072" s="72"/>
      <c r="ALO1072" s="72"/>
      <c r="ALP1072" s="72"/>
      <c r="ALQ1072" s="72"/>
      <c r="ALR1072" s="72"/>
      <c r="ALS1072" s="72"/>
      <c r="ALT1072" s="72"/>
      <c r="ALU1072" s="72"/>
      <c r="ALV1072" s="72"/>
      <c r="ALW1072" s="72"/>
      <c r="ALX1072" s="72"/>
      <c r="ALY1072" s="72"/>
      <c r="ALZ1072" s="72"/>
      <c r="AMA1072" s="72"/>
      <c r="AMB1072" s="72"/>
      <c r="AMC1072" s="72"/>
      <c r="AMD1072" s="72"/>
      <c r="AME1072" s="72"/>
      <c r="AMF1072" s="72"/>
      <c r="AMG1072" s="72"/>
      <c r="AMH1072" s="72"/>
      <c r="AMI1072" s="72"/>
      <c r="AMJ1072" s="72"/>
    </row>
    <row r="1073" spans="1:1024">
      <c r="C1073" s="49">
        <f t="shared" si="79"/>
        <v>2020</v>
      </c>
      <c r="D1073" s="38" t="s">
        <v>403</v>
      </c>
      <c r="E1073" s="51">
        <f t="shared" si="82"/>
        <v>10</v>
      </c>
      <c r="F1073" s="39">
        <f t="shared" si="80"/>
        <v>53705</v>
      </c>
      <c r="G1073" s="39" t="str">
        <f t="shared" si="81"/>
        <v>2017121</v>
      </c>
      <c r="H1073" s="39">
        <v>0</v>
      </c>
      <c r="L1073" s="39" t="s">
        <v>4</v>
      </c>
      <c r="M1073" s="39">
        <v>2017</v>
      </c>
      <c r="N1073" s="39">
        <v>12</v>
      </c>
      <c r="O1073" s="39">
        <v>1</v>
      </c>
      <c r="P1073" s="39">
        <v>14</v>
      </c>
      <c r="Q1073" s="39">
        <v>55</v>
      </c>
      <c r="R1073" s="39">
        <v>5</v>
      </c>
      <c r="S1073" s="39">
        <v>808</v>
      </c>
      <c r="T1073" s="39">
        <v>1</v>
      </c>
      <c r="U1073" s="39" t="s">
        <v>1</v>
      </c>
      <c r="V1073" s="39" t="s">
        <v>2</v>
      </c>
      <c r="X1073" s="40" t="s">
        <v>404</v>
      </c>
    </row>
    <row r="1074" spans="1:1024">
      <c r="C1074" s="49">
        <f t="shared" si="79"/>
        <v>2020</v>
      </c>
      <c r="D1074" s="38" t="s">
        <v>403</v>
      </c>
      <c r="E1074" s="51">
        <f t="shared" si="82"/>
        <v>20</v>
      </c>
      <c r="F1074" s="39">
        <f t="shared" si="80"/>
        <v>53705</v>
      </c>
      <c r="G1074" s="39" t="str">
        <f t="shared" si="81"/>
        <v>2017121</v>
      </c>
      <c r="H1074" s="39">
        <v>54</v>
      </c>
      <c r="L1074" s="39" t="s">
        <v>0</v>
      </c>
      <c r="M1074" s="39">
        <v>2017</v>
      </c>
      <c r="N1074" s="39">
        <v>12</v>
      </c>
      <c r="O1074" s="39">
        <v>1</v>
      </c>
      <c r="P1074" s="39">
        <v>14</v>
      </c>
      <c r="Q1074" s="39">
        <v>55</v>
      </c>
      <c r="R1074" s="39">
        <v>5</v>
      </c>
      <c r="S1074" s="39">
        <v>856</v>
      </c>
      <c r="T1074" s="39">
        <v>1</v>
      </c>
      <c r="U1074" s="39" t="s">
        <v>1</v>
      </c>
      <c r="V1074" s="39" t="s">
        <v>2</v>
      </c>
    </row>
    <row r="1075" spans="1:1024">
      <c r="C1075" s="49">
        <f t="shared" si="79"/>
        <v>2020</v>
      </c>
      <c r="D1075" s="38" t="s">
        <v>403</v>
      </c>
      <c r="E1075" s="51">
        <f t="shared" si="82"/>
        <v>20</v>
      </c>
      <c r="F1075" s="39">
        <f t="shared" si="80"/>
        <v>53705</v>
      </c>
      <c r="G1075" s="39" t="str">
        <f t="shared" si="81"/>
        <v>2017121</v>
      </c>
      <c r="H1075" s="39">
        <v>0</v>
      </c>
      <c r="L1075" s="39" t="s">
        <v>4</v>
      </c>
      <c r="M1075" s="39">
        <v>2017</v>
      </c>
      <c r="N1075" s="39">
        <v>12</v>
      </c>
      <c r="O1075" s="39">
        <v>1</v>
      </c>
      <c r="P1075" s="39">
        <v>14</v>
      </c>
      <c r="Q1075" s="39">
        <v>55</v>
      </c>
      <c r="R1075" s="39">
        <v>5</v>
      </c>
      <c r="S1075" s="39">
        <v>859</v>
      </c>
      <c r="T1075" s="39">
        <v>1</v>
      </c>
      <c r="U1075" s="39" t="s">
        <v>1</v>
      </c>
      <c r="V1075" s="39" t="s">
        <v>2</v>
      </c>
      <c r="X1075" s="40" t="s">
        <v>404</v>
      </c>
    </row>
    <row r="1076" spans="1:1024">
      <c r="C1076" s="49">
        <f t="shared" si="79"/>
        <v>2020</v>
      </c>
      <c r="D1076" s="38" t="s">
        <v>403</v>
      </c>
      <c r="E1076" s="51">
        <f t="shared" si="82"/>
        <v>20</v>
      </c>
      <c r="F1076" s="39">
        <f t="shared" si="80"/>
        <v>53705</v>
      </c>
      <c r="G1076" s="39" t="str">
        <f t="shared" si="81"/>
        <v>2017121</v>
      </c>
      <c r="H1076" s="39">
        <v>0</v>
      </c>
      <c r="L1076" s="39" t="s">
        <v>4</v>
      </c>
      <c r="M1076" s="39">
        <v>2017</v>
      </c>
      <c r="N1076" s="39">
        <v>12</v>
      </c>
      <c r="O1076" s="39">
        <v>1</v>
      </c>
      <c r="P1076" s="39">
        <v>14</v>
      </c>
      <c r="Q1076" s="39">
        <v>55</v>
      </c>
      <c r="R1076" s="39">
        <v>5</v>
      </c>
      <c r="S1076" s="39">
        <v>861</v>
      </c>
      <c r="T1076" s="39">
        <v>1</v>
      </c>
      <c r="U1076" s="39" t="s">
        <v>1</v>
      </c>
      <c r="V1076" s="39" t="s">
        <v>2</v>
      </c>
      <c r="X1076" s="40" t="s">
        <v>404</v>
      </c>
    </row>
    <row r="1077" spans="1:1024">
      <c r="C1077" s="49">
        <f t="shared" si="79"/>
        <v>2020</v>
      </c>
      <c r="D1077" s="38" t="s">
        <v>403</v>
      </c>
      <c r="E1077" s="51">
        <f t="shared" si="82"/>
        <v>20</v>
      </c>
      <c r="F1077" s="39">
        <f t="shared" si="80"/>
        <v>53705</v>
      </c>
      <c r="G1077" s="39" t="str">
        <f t="shared" si="81"/>
        <v>2017121</v>
      </c>
      <c r="H1077" s="39">
        <v>0</v>
      </c>
      <c r="L1077" s="39" t="s">
        <v>4</v>
      </c>
      <c r="M1077" s="39">
        <v>2017</v>
      </c>
      <c r="N1077" s="39">
        <v>12</v>
      </c>
      <c r="O1077" s="39">
        <v>1</v>
      </c>
      <c r="P1077" s="39">
        <v>14</v>
      </c>
      <c r="Q1077" s="39">
        <v>55</v>
      </c>
      <c r="R1077" s="39">
        <v>5</v>
      </c>
      <c r="S1077" s="39">
        <v>866</v>
      </c>
      <c r="T1077" s="39">
        <v>1</v>
      </c>
      <c r="U1077" s="39" t="s">
        <v>1</v>
      </c>
      <c r="V1077" s="39" t="s">
        <v>2</v>
      </c>
      <c r="X1077" s="40" t="s">
        <v>404</v>
      </c>
    </row>
    <row r="1078" spans="1:1024">
      <c r="C1078" s="49">
        <f t="shared" si="79"/>
        <v>2020</v>
      </c>
      <c r="D1078" s="38" t="s">
        <v>403</v>
      </c>
      <c r="E1078" s="51">
        <f t="shared" si="82"/>
        <v>20</v>
      </c>
      <c r="F1078" s="39">
        <f t="shared" si="80"/>
        <v>53705</v>
      </c>
      <c r="G1078" s="39" t="str">
        <f t="shared" si="81"/>
        <v>2017121</v>
      </c>
      <c r="H1078" s="39">
        <v>0</v>
      </c>
      <c r="L1078" s="39" t="s">
        <v>4</v>
      </c>
      <c r="M1078" s="39">
        <v>2017</v>
      </c>
      <c r="N1078" s="39">
        <v>12</v>
      </c>
      <c r="O1078" s="39">
        <v>1</v>
      </c>
      <c r="P1078" s="39">
        <v>14</v>
      </c>
      <c r="Q1078" s="39">
        <v>55</v>
      </c>
      <c r="R1078" s="39">
        <v>5</v>
      </c>
      <c r="S1078" s="39">
        <v>895</v>
      </c>
      <c r="T1078" s="39">
        <v>1</v>
      </c>
      <c r="U1078" s="39" t="s">
        <v>1</v>
      </c>
      <c r="V1078" s="39" t="s">
        <v>2</v>
      </c>
    </row>
    <row r="1079" spans="1:1024">
      <c r="C1079" s="49">
        <f t="shared" si="79"/>
        <v>2030</v>
      </c>
      <c r="D1079" s="38" t="s">
        <v>403</v>
      </c>
      <c r="E1079" s="51">
        <f t="shared" si="82"/>
        <v>10</v>
      </c>
      <c r="F1079" s="39">
        <f t="shared" si="80"/>
        <v>53706</v>
      </c>
      <c r="G1079" s="39" t="str">
        <f t="shared" si="81"/>
        <v>2017121</v>
      </c>
      <c r="H1079" s="39">
        <f>131-122</f>
        <v>9</v>
      </c>
      <c r="L1079" s="39" t="s">
        <v>0</v>
      </c>
      <c r="M1079" s="39">
        <v>2017</v>
      </c>
      <c r="N1079" s="39">
        <v>12</v>
      </c>
      <c r="O1079" s="39">
        <v>1</v>
      </c>
      <c r="P1079" s="39">
        <v>14</v>
      </c>
      <c r="Q1079" s="39">
        <v>55</v>
      </c>
      <c r="R1079" s="39">
        <v>6</v>
      </c>
      <c r="S1079" s="39">
        <v>122</v>
      </c>
      <c r="T1079" s="39">
        <v>1</v>
      </c>
      <c r="U1079" s="39" t="s">
        <v>1</v>
      </c>
      <c r="V1079" s="39" t="s">
        <v>2</v>
      </c>
    </row>
    <row r="1080" spans="1:1024">
      <c r="C1080" s="49">
        <f t="shared" si="79"/>
        <v>2030</v>
      </c>
      <c r="D1080" s="38" t="s">
        <v>403</v>
      </c>
      <c r="E1080" s="51">
        <f t="shared" si="82"/>
        <v>20</v>
      </c>
      <c r="F1080" s="39">
        <f t="shared" si="80"/>
        <v>53706</v>
      </c>
      <c r="G1080" s="39" t="str">
        <f t="shared" si="81"/>
        <v>2017121</v>
      </c>
      <c r="H1080" s="39">
        <f>180-178</f>
        <v>2</v>
      </c>
      <c r="L1080" s="39" t="s">
        <v>0</v>
      </c>
      <c r="M1080" s="39">
        <v>2017</v>
      </c>
      <c r="N1080" s="39">
        <v>12</v>
      </c>
      <c r="O1080" s="39">
        <v>1</v>
      </c>
      <c r="P1080" s="39">
        <v>14</v>
      </c>
      <c r="Q1080" s="39">
        <v>55</v>
      </c>
      <c r="R1080" s="39">
        <v>6</v>
      </c>
      <c r="S1080" s="39">
        <v>178</v>
      </c>
      <c r="T1080" s="39">
        <v>1</v>
      </c>
      <c r="U1080" s="39" t="s">
        <v>1</v>
      </c>
      <c r="V1080" s="39" t="s">
        <v>2</v>
      </c>
    </row>
    <row r="1081" spans="1:1024">
      <c r="C1081" s="49">
        <f t="shared" si="79"/>
        <v>2030</v>
      </c>
      <c r="D1081" s="38" t="s">
        <v>403</v>
      </c>
      <c r="E1081" s="51">
        <f t="shared" si="82"/>
        <v>30</v>
      </c>
      <c r="F1081" s="39">
        <f t="shared" si="80"/>
        <v>53706</v>
      </c>
      <c r="G1081" s="39" t="str">
        <f t="shared" si="81"/>
        <v>2017121</v>
      </c>
      <c r="H1081" s="39">
        <f>235-233</f>
        <v>2</v>
      </c>
      <c r="L1081" s="39" t="s">
        <v>0</v>
      </c>
      <c r="M1081" s="39">
        <v>2017</v>
      </c>
      <c r="N1081" s="39">
        <v>12</v>
      </c>
      <c r="O1081" s="39">
        <v>1</v>
      </c>
      <c r="P1081" s="39">
        <v>14</v>
      </c>
      <c r="Q1081" s="39">
        <v>55</v>
      </c>
      <c r="R1081" s="39">
        <v>6</v>
      </c>
      <c r="S1081" s="39">
        <v>233</v>
      </c>
      <c r="T1081" s="39">
        <v>1</v>
      </c>
      <c r="U1081" s="39" t="s">
        <v>1</v>
      </c>
      <c r="V1081" s="39" t="s">
        <v>2</v>
      </c>
    </row>
    <row r="1082" spans="1:1024">
      <c r="A1082" s="118"/>
      <c r="B1082" s="118"/>
      <c r="C1082" s="49">
        <f t="shared" si="79"/>
        <v>2040</v>
      </c>
      <c r="D1082" s="80"/>
      <c r="E1082" s="51">
        <f t="shared" si="82"/>
        <v>10</v>
      </c>
      <c r="F1082" s="53">
        <f t="shared" si="80"/>
        <v>53947</v>
      </c>
      <c r="G1082" s="53" t="str">
        <f t="shared" si="81"/>
        <v>2017121</v>
      </c>
      <c r="H1082" s="53">
        <v>6</v>
      </c>
      <c r="I1082" s="53"/>
      <c r="J1082" s="53"/>
      <c r="K1082" s="53"/>
      <c r="L1082" s="53" t="s">
        <v>0</v>
      </c>
      <c r="M1082" s="53">
        <v>2017</v>
      </c>
      <c r="N1082" s="53">
        <v>12</v>
      </c>
      <c r="O1082" s="53">
        <v>1</v>
      </c>
      <c r="P1082" s="53">
        <v>14</v>
      </c>
      <c r="Q1082" s="53">
        <v>59</v>
      </c>
      <c r="R1082" s="53">
        <v>7</v>
      </c>
      <c r="S1082" s="53">
        <v>604</v>
      </c>
      <c r="T1082" s="53">
        <v>1</v>
      </c>
      <c r="U1082" s="53" t="s">
        <v>1</v>
      </c>
      <c r="V1082" s="53" t="s">
        <v>2</v>
      </c>
      <c r="W1082" s="53"/>
      <c r="X1082" s="54"/>
      <c r="WK1082" s="119"/>
      <c r="WL1082" s="119"/>
      <c r="WM1082" s="119"/>
      <c r="WN1082" s="119"/>
      <c r="WO1082" s="119"/>
      <c r="WP1082" s="119"/>
      <c r="WQ1082" s="119"/>
      <c r="WR1082" s="119"/>
      <c r="WS1082" s="119"/>
      <c r="WT1082" s="119"/>
      <c r="WU1082" s="119"/>
      <c r="WV1082" s="119"/>
      <c r="WW1082" s="119"/>
      <c r="WX1082" s="119"/>
      <c r="WY1082" s="119"/>
      <c r="WZ1082" s="119"/>
      <c r="XA1082" s="119"/>
      <c r="XB1082" s="119"/>
      <c r="XC1082" s="119"/>
      <c r="XD1082" s="119"/>
      <c r="XE1082" s="119"/>
      <c r="XF1082" s="119"/>
      <c r="XG1082" s="119"/>
      <c r="XH1082" s="119"/>
      <c r="XI1082" s="119"/>
      <c r="XJ1082" s="119"/>
      <c r="XK1082" s="119"/>
      <c r="XL1082" s="119"/>
      <c r="XM1082" s="119"/>
      <c r="XN1082" s="119"/>
      <c r="XO1082" s="119"/>
      <c r="XP1082" s="119"/>
      <c r="XQ1082" s="119"/>
      <c r="XR1082" s="119"/>
      <c r="XS1082" s="119"/>
      <c r="XT1082" s="119"/>
      <c r="XU1082" s="119"/>
      <c r="XV1082" s="119"/>
      <c r="XW1082" s="119"/>
      <c r="XX1082" s="119"/>
      <c r="XY1082" s="119"/>
      <c r="XZ1082" s="119"/>
      <c r="YA1082" s="119"/>
      <c r="YB1082" s="119"/>
      <c r="YC1082" s="119"/>
      <c r="YD1082" s="119"/>
      <c r="YE1082" s="119"/>
      <c r="YF1082" s="119"/>
      <c r="YG1082" s="119"/>
      <c r="YH1082" s="119"/>
      <c r="YI1082" s="119"/>
      <c r="YJ1082" s="119"/>
      <c r="YK1082" s="119"/>
      <c r="YL1082" s="119"/>
      <c r="YM1082" s="119"/>
      <c r="YN1082" s="119"/>
      <c r="YO1082" s="119"/>
      <c r="YP1082" s="119"/>
      <c r="YQ1082" s="119"/>
      <c r="YR1082" s="119"/>
      <c r="YS1082" s="119"/>
      <c r="YT1082" s="119"/>
      <c r="YU1082" s="119"/>
      <c r="YV1082" s="119"/>
      <c r="YW1082" s="119"/>
      <c r="YX1082" s="119"/>
      <c r="YY1082" s="119"/>
      <c r="YZ1082" s="119"/>
      <c r="ZA1082" s="119"/>
      <c r="ZB1082" s="119"/>
      <c r="ZC1082" s="119"/>
      <c r="ZD1082" s="119"/>
      <c r="ZE1082" s="119"/>
      <c r="ZF1082" s="119"/>
      <c r="ZG1082" s="119"/>
      <c r="ZH1082" s="119"/>
      <c r="ZI1082" s="119"/>
      <c r="ZJ1082" s="119"/>
      <c r="ZK1082" s="119"/>
      <c r="ZL1082" s="119"/>
      <c r="ZM1082" s="119"/>
      <c r="ZN1082" s="119"/>
      <c r="ZO1082" s="119"/>
      <c r="ZP1082" s="119"/>
      <c r="ZQ1082" s="119"/>
      <c r="ZR1082" s="119"/>
      <c r="ZS1082" s="119"/>
      <c r="ZT1082" s="119"/>
      <c r="ZU1082" s="119"/>
      <c r="ZV1082" s="119"/>
      <c r="ZW1082" s="119"/>
      <c r="ZX1082" s="119"/>
      <c r="ZY1082" s="119"/>
      <c r="ZZ1082" s="119"/>
      <c r="AAA1082" s="119"/>
      <c r="AAB1082" s="119"/>
      <c r="AAC1082" s="119"/>
      <c r="AAD1082" s="119"/>
      <c r="AAE1082" s="119"/>
      <c r="AAF1082" s="119"/>
      <c r="AAG1082" s="119"/>
      <c r="AAH1082" s="119"/>
      <c r="AAI1082" s="119"/>
      <c r="AAJ1082" s="119"/>
      <c r="AAK1082" s="119"/>
      <c r="AAL1082" s="119"/>
      <c r="AAM1082" s="119"/>
      <c r="AAN1082" s="119"/>
      <c r="AAO1082" s="119"/>
      <c r="AAP1082" s="119"/>
      <c r="AAQ1082" s="119"/>
      <c r="AAR1082" s="119"/>
      <c r="AAS1082" s="119"/>
      <c r="AAT1082" s="119"/>
      <c r="AAU1082" s="119"/>
      <c r="AAV1082" s="119"/>
      <c r="AAW1082" s="119"/>
      <c r="AAX1082" s="119"/>
      <c r="AAY1082" s="119"/>
      <c r="AAZ1082" s="119"/>
      <c r="ABA1082" s="119"/>
      <c r="ABB1082" s="119"/>
      <c r="ABC1082" s="119"/>
      <c r="ABD1082" s="119"/>
      <c r="ABE1082" s="119"/>
      <c r="ABF1082" s="119"/>
      <c r="ABG1082" s="119"/>
      <c r="ABH1082" s="119"/>
      <c r="ABI1082" s="119"/>
      <c r="ABJ1082" s="119"/>
      <c r="ABK1082" s="119"/>
      <c r="ABL1082" s="119"/>
      <c r="ABM1082" s="119"/>
      <c r="ABN1082" s="119"/>
      <c r="ABO1082" s="119"/>
      <c r="ABP1082" s="119"/>
      <c r="ABQ1082" s="119"/>
      <c r="ABR1082" s="119"/>
      <c r="ABS1082" s="119"/>
      <c r="ABT1082" s="119"/>
      <c r="ABU1082" s="119"/>
      <c r="ABV1082" s="119"/>
      <c r="ABW1082" s="119"/>
      <c r="ABX1082" s="119"/>
      <c r="ABY1082" s="119"/>
      <c r="ABZ1082" s="119"/>
      <c r="ACA1082" s="119"/>
      <c r="ACB1082" s="119"/>
      <c r="ACC1082" s="119"/>
      <c r="ACD1082" s="119"/>
      <c r="ACE1082" s="119"/>
      <c r="ACF1082" s="119"/>
      <c r="ACG1082" s="119"/>
      <c r="ACH1082" s="119"/>
      <c r="ACI1082" s="119"/>
      <c r="ACJ1082" s="119"/>
      <c r="ACK1082" s="119"/>
      <c r="ACL1082" s="119"/>
      <c r="ACM1082" s="119"/>
      <c r="ACN1082" s="119"/>
      <c r="ACO1082" s="119"/>
      <c r="ACP1082" s="119"/>
      <c r="ACQ1082" s="119"/>
      <c r="ACR1082" s="119"/>
      <c r="ACS1082" s="119"/>
      <c r="ACT1082" s="119"/>
      <c r="ACU1082" s="119"/>
      <c r="ACV1082" s="119"/>
      <c r="ACW1082" s="119"/>
      <c r="ACX1082" s="119"/>
      <c r="ACY1082" s="119"/>
      <c r="ACZ1082" s="119"/>
      <c r="ADA1082" s="119"/>
      <c r="ADB1082" s="119"/>
      <c r="ADC1082" s="119"/>
      <c r="ADD1082" s="119"/>
      <c r="ADE1082" s="119"/>
      <c r="ADF1082" s="119"/>
      <c r="ADG1082" s="119"/>
      <c r="ADH1082" s="119"/>
      <c r="ADI1082" s="119"/>
      <c r="ADJ1082" s="119"/>
      <c r="ADK1082" s="119"/>
      <c r="ADL1082" s="119"/>
      <c r="ADM1082" s="119"/>
      <c r="ADN1082" s="119"/>
      <c r="ADO1082" s="119"/>
      <c r="ADP1082" s="119"/>
      <c r="ADQ1082" s="119"/>
      <c r="ADR1082" s="119"/>
      <c r="ADS1082" s="119"/>
      <c r="ADT1082" s="119"/>
      <c r="ADU1082" s="119"/>
      <c r="ADV1082" s="119"/>
      <c r="ADW1082" s="119"/>
      <c r="ADX1082" s="119"/>
      <c r="ADY1082" s="119"/>
      <c r="ADZ1082" s="119"/>
      <c r="AEA1082" s="119"/>
      <c r="AEB1082" s="119"/>
      <c r="AEC1082" s="119"/>
      <c r="AED1082" s="119"/>
      <c r="AEE1082" s="119"/>
      <c r="AEF1082" s="119"/>
      <c r="AEG1082" s="119"/>
      <c r="AEH1082" s="119"/>
      <c r="AEI1082" s="119"/>
      <c r="AEJ1082" s="119"/>
      <c r="AEK1082" s="119"/>
      <c r="AEL1082" s="119"/>
      <c r="AEM1082" s="119"/>
      <c r="AEN1082" s="119"/>
      <c r="AEO1082" s="119"/>
      <c r="AEP1082" s="119"/>
      <c r="AEQ1082" s="119"/>
      <c r="AER1082" s="119"/>
      <c r="AES1082" s="119"/>
      <c r="AET1082" s="119"/>
      <c r="AEU1082" s="119"/>
      <c r="AEV1082" s="119"/>
      <c r="AEW1082" s="119"/>
      <c r="AEX1082" s="119"/>
      <c r="AEY1082" s="119"/>
      <c r="AEZ1082" s="119"/>
      <c r="AFA1082" s="119"/>
      <c r="AFB1082" s="119"/>
      <c r="AFC1082" s="119"/>
      <c r="AFD1082" s="119"/>
      <c r="AFE1082" s="119"/>
      <c r="AFF1082" s="119"/>
      <c r="AFG1082" s="119"/>
      <c r="AFH1082" s="119"/>
      <c r="AFI1082" s="119"/>
      <c r="AFJ1082" s="119"/>
      <c r="AFK1082" s="119"/>
      <c r="AFL1082" s="119"/>
      <c r="AFM1082" s="119"/>
      <c r="AFN1082" s="119"/>
      <c r="AFO1082" s="119"/>
      <c r="AFP1082" s="119"/>
      <c r="AFQ1082" s="119"/>
      <c r="AFR1082" s="119"/>
      <c r="AFS1082" s="119"/>
      <c r="AFT1082" s="119"/>
      <c r="AFU1082" s="119"/>
      <c r="AFV1082" s="119"/>
      <c r="AFW1082" s="119"/>
      <c r="AFX1082" s="119"/>
      <c r="AFY1082" s="119"/>
      <c r="AFZ1082" s="119"/>
      <c r="AGA1082" s="119"/>
      <c r="AGB1082" s="119"/>
      <c r="AGC1082" s="119"/>
      <c r="AGD1082" s="119"/>
      <c r="AGE1082" s="119"/>
      <c r="AGF1082" s="119"/>
      <c r="AGG1082" s="119"/>
      <c r="AGH1082" s="119"/>
      <c r="AGI1082" s="119"/>
      <c r="AGJ1082" s="119"/>
      <c r="AGK1082" s="119"/>
      <c r="AGL1082" s="119"/>
      <c r="AGM1082" s="119"/>
      <c r="AGN1082" s="119"/>
      <c r="AGO1082" s="119"/>
      <c r="AGP1082" s="119"/>
      <c r="AGQ1082" s="119"/>
      <c r="AGR1082" s="119"/>
      <c r="AGS1082" s="119"/>
      <c r="AGT1082" s="119"/>
      <c r="AGU1082" s="119"/>
      <c r="AGV1082" s="119"/>
      <c r="AGW1082" s="119"/>
      <c r="AGX1082" s="119"/>
      <c r="AGY1082" s="119"/>
      <c r="AGZ1082" s="119"/>
      <c r="AHA1082" s="119"/>
      <c r="AHB1082" s="119"/>
      <c r="AHC1082" s="119"/>
      <c r="AHD1082" s="119"/>
      <c r="AHE1082" s="119"/>
      <c r="AHF1082" s="119"/>
      <c r="AHG1082" s="119"/>
      <c r="AHH1082" s="119"/>
      <c r="AHI1082" s="119"/>
      <c r="AHJ1082" s="119"/>
      <c r="AHK1082" s="119"/>
      <c r="AHL1082" s="119"/>
      <c r="AHM1082" s="119"/>
      <c r="AHN1082" s="119"/>
      <c r="AHO1082" s="119"/>
      <c r="AHP1082" s="119"/>
      <c r="AHQ1082" s="119"/>
      <c r="AHR1082" s="119"/>
      <c r="AHS1082" s="119"/>
      <c r="AHT1082" s="119"/>
      <c r="AHU1082" s="119"/>
      <c r="AHV1082" s="119"/>
      <c r="AHW1082" s="119"/>
      <c r="AHX1082" s="119"/>
      <c r="AHY1082" s="119"/>
      <c r="AHZ1082" s="119"/>
      <c r="AIA1082" s="119"/>
      <c r="AIB1082" s="119"/>
      <c r="AIC1082" s="119"/>
      <c r="AID1082" s="119"/>
      <c r="AIE1082" s="119"/>
      <c r="AIF1082" s="119"/>
      <c r="AIG1082" s="119"/>
      <c r="AIH1082" s="119"/>
      <c r="AII1082" s="119"/>
      <c r="AIJ1082" s="119"/>
      <c r="AIK1082" s="119"/>
      <c r="AIL1082" s="119"/>
      <c r="AIM1082" s="119"/>
      <c r="AIN1082" s="119"/>
      <c r="AIO1082" s="119"/>
      <c r="AIP1082" s="119"/>
      <c r="AIQ1082" s="119"/>
      <c r="AIR1082" s="119"/>
      <c r="AIS1082" s="119"/>
      <c r="AIT1082" s="119"/>
      <c r="AIU1082" s="119"/>
      <c r="AIV1082" s="119"/>
      <c r="AIW1082" s="119"/>
      <c r="AIX1082" s="119"/>
      <c r="AIY1082" s="119"/>
      <c r="AIZ1082" s="119"/>
      <c r="AJA1082" s="119"/>
      <c r="AJB1082" s="119"/>
      <c r="AJC1082" s="119"/>
      <c r="AJD1082" s="119"/>
      <c r="AJE1082" s="119"/>
      <c r="AJF1082" s="119"/>
      <c r="AJG1082" s="119"/>
      <c r="AJH1082" s="119"/>
      <c r="AJI1082" s="119"/>
      <c r="AJJ1082" s="119"/>
      <c r="AJK1082" s="119"/>
      <c r="AJL1082" s="119"/>
      <c r="AJM1082" s="119"/>
      <c r="AJN1082" s="119"/>
      <c r="AJO1082" s="119"/>
      <c r="AJP1082" s="119"/>
      <c r="AJQ1082" s="119"/>
      <c r="AJR1082" s="119"/>
      <c r="AJS1082" s="119"/>
      <c r="AJT1082" s="119"/>
      <c r="AJU1082" s="119"/>
      <c r="AJV1082" s="119"/>
      <c r="AJW1082" s="119"/>
      <c r="AJX1082" s="119"/>
      <c r="AJY1082" s="119"/>
      <c r="AJZ1082" s="119"/>
      <c r="AKA1082" s="119"/>
      <c r="AKB1082" s="119"/>
      <c r="AKC1082" s="119"/>
      <c r="AKD1082" s="119"/>
      <c r="AKE1082" s="119"/>
      <c r="AKF1082" s="119"/>
      <c r="AKG1082" s="119"/>
      <c r="AKH1082" s="119"/>
      <c r="AKI1082" s="119"/>
      <c r="AKJ1082" s="119"/>
      <c r="AKK1082" s="119"/>
      <c r="AKL1082" s="119"/>
      <c r="AKM1082" s="119"/>
      <c r="AKN1082" s="119"/>
      <c r="AKO1082" s="119"/>
      <c r="AKP1082" s="119"/>
      <c r="AKQ1082" s="119"/>
      <c r="AKR1082" s="119"/>
      <c r="AKS1082" s="119"/>
      <c r="AKT1082" s="119"/>
      <c r="AKU1082" s="119"/>
      <c r="AKV1082" s="119"/>
      <c r="AKW1082" s="119"/>
      <c r="AKX1082" s="119"/>
      <c r="AKY1082" s="119"/>
      <c r="AKZ1082" s="119"/>
      <c r="ALA1082" s="119"/>
      <c r="ALB1082" s="119"/>
      <c r="ALC1082" s="119"/>
      <c r="ALD1082" s="119"/>
      <c r="ALE1082" s="119"/>
      <c r="ALF1082" s="119"/>
      <c r="ALG1082" s="119"/>
      <c r="ALH1082" s="119"/>
      <c r="ALI1082" s="119"/>
      <c r="ALJ1082" s="119"/>
      <c r="ALK1082" s="119"/>
      <c r="ALL1082" s="119"/>
      <c r="ALM1082" s="119"/>
      <c r="ALN1082" s="119"/>
      <c r="ALO1082" s="119"/>
      <c r="ALP1082" s="119"/>
      <c r="ALQ1082" s="119"/>
      <c r="ALR1082" s="119"/>
      <c r="ALS1082" s="119"/>
      <c r="ALT1082" s="119"/>
      <c r="ALU1082" s="119"/>
      <c r="ALV1082" s="119"/>
      <c r="ALW1082" s="119"/>
      <c r="ALX1082" s="119"/>
      <c r="ALY1082" s="119"/>
      <c r="ALZ1082" s="119"/>
      <c r="AMA1082" s="119"/>
      <c r="AMB1082" s="119"/>
      <c r="AMC1082" s="119"/>
      <c r="AMD1082" s="119"/>
      <c r="AME1082" s="119"/>
      <c r="AMF1082" s="119"/>
      <c r="AMG1082" s="119"/>
      <c r="AMH1082" s="119"/>
      <c r="AMI1082" s="119"/>
      <c r="AMJ1082" s="119"/>
    </row>
    <row r="1083" spans="1:1024">
      <c r="A1083" s="118"/>
      <c r="B1083" s="118"/>
      <c r="C1083" s="49">
        <f t="shared" si="79"/>
        <v>2040</v>
      </c>
      <c r="E1083" s="51">
        <f t="shared" si="82"/>
        <v>20</v>
      </c>
      <c r="F1083" s="39">
        <f t="shared" si="80"/>
        <v>53947</v>
      </c>
      <c r="G1083" s="39" t="str">
        <f t="shared" si="81"/>
        <v>2017121</v>
      </c>
      <c r="H1083" s="39">
        <v>10</v>
      </c>
      <c r="L1083" s="39" t="s">
        <v>0</v>
      </c>
      <c r="M1083" s="39">
        <v>2017</v>
      </c>
      <c r="N1083" s="39">
        <v>12</v>
      </c>
      <c r="O1083" s="39">
        <v>1</v>
      </c>
      <c r="P1083" s="39">
        <v>14</v>
      </c>
      <c r="Q1083" s="39">
        <v>59</v>
      </c>
      <c r="R1083" s="39">
        <v>7</v>
      </c>
      <c r="S1083" s="39">
        <v>683</v>
      </c>
      <c r="T1083" s="39">
        <v>2</v>
      </c>
      <c r="U1083" s="39" t="s">
        <v>1</v>
      </c>
      <c r="V1083" s="39" t="s">
        <v>2</v>
      </c>
      <c r="X1083" s="89" t="s">
        <v>405</v>
      </c>
      <c r="WK1083" s="119"/>
      <c r="WL1083" s="119"/>
      <c r="WM1083" s="119"/>
      <c r="WN1083" s="119"/>
      <c r="WO1083" s="119"/>
      <c r="WP1083" s="119"/>
      <c r="WQ1083" s="119"/>
      <c r="WR1083" s="119"/>
      <c r="WS1083" s="119"/>
      <c r="WT1083" s="119"/>
      <c r="WU1083" s="119"/>
      <c r="WV1083" s="119"/>
      <c r="WW1083" s="119"/>
      <c r="WX1083" s="119"/>
      <c r="WY1083" s="119"/>
      <c r="WZ1083" s="119"/>
      <c r="XA1083" s="119"/>
      <c r="XB1083" s="119"/>
      <c r="XC1083" s="119"/>
      <c r="XD1083" s="119"/>
      <c r="XE1083" s="119"/>
      <c r="XF1083" s="119"/>
      <c r="XG1083" s="119"/>
      <c r="XH1083" s="119"/>
      <c r="XI1083" s="119"/>
      <c r="XJ1083" s="119"/>
      <c r="XK1083" s="119"/>
      <c r="XL1083" s="119"/>
      <c r="XM1083" s="119"/>
      <c r="XN1083" s="119"/>
      <c r="XO1083" s="119"/>
      <c r="XP1083" s="119"/>
      <c r="XQ1083" s="119"/>
      <c r="XR1083" s="119"/>
      <c r="XS1083" s="119"/>
      <c r="XT1083" s="119"/>
      <c r="XU1083" s="119"/>
      <c r="XV1083" s="119"/>
      <c r="XW1083" s="119"/>
      <c r="XX1083" s="119"/>
      <c r="XY1083" s="119"/>
      <c r="XZ1083" s="119"/>
      <c r="YA1083" s="119"/>
      <c r="YB1083" s="119"/>
      <c r="YC1083" s="119"/>
      <c r="YD1083" s="119"/>
      <c r="YE1083" s="119"/>
      <c r="YF1083" s="119"/>
      <c r="YG1083" s="119"/>
      <c r="YH1083" s="119"/>
      <c r="YI1083" s="119"/>
      <c r="YJ1083" s="119"/>
      <c r="YK1083" s="119"/>
      <c r="YL1083" s="119"/>
      <c r="YM1083" s="119"/>
      <c r="YN1083" s="119"/>
      <c r="YO1083" s="119"/>
      <c r="YP1083" s="119"/>
      <c r="YQ1083" s="119"/>
      <c r="YR1083" s="119"/>
      <c r="YS1083" s="119"/>
      <c r="YT1083" s="119"/>
      <c r="YU1083" s="119"/>
      <c r="YV1083" s="119"/>
      <c r="YW1083" s="119"/>
      <c r="YX1083" s="119"/>
      <c r="YY1083" s="119"/>
      <c r="YZ1083" s="119"/>
      <c r="ZA1083" s="119"/>
      <c r="ZB1083" s="119"/>
      <c r="ZC1083" s="119"/>
      <c r="ZD1083" s="119"/>
      <c r="ZE1083" s="119"/>
      <c r="ZF1083" s="119"/>
      <c r="ZG1083" s="119"/>
      <c r="ZH1083" s="119"/>
      <c r="ZI1083" s="119"/>
      <c r="ZJ1083" s="119"/>
      <c r="ZK1083" s="119"/>
      <c r="ZL1083" s="119"/>
      <c r="ZM1083" s="119"/>
      <c r="ZN1083" s="119"/>
      <c r="ZO1083" s="119"/>
      <c r="ZP1083" s="119"/>
      <c r="ZQ1083" s="119"/>
      <c r="ZR1083" s="119"/>
      <c r="ZS1083" s="119"/>
      <c r="ZT1083" s="119"/>
      <c r="ZU1083" s="119"/>
      <c r="ZV1083" s="119"/>
      <c r="ZW1083" s="119"/>
      <c r="ZX1083" s="119"/>
      <c r="ZY1083" s="119"/>
      <c r="ZZ1083" s="119"/>
      <c r="AAA1083" s="119"/>
      <c r="AAB1083" s="119"/>
      <c r="AAC1083" s="119"/>
      <c r="AAD1083" s="119"/>
      <c r="AAE1083" s="119"/>
      <c r="AAF1083" s="119"/>
      <c r="AAG1083" s="119"/>
      <c r="AAH1083" s="119"/>
      <c r="AAI1083" s="119"/>
      <c r="AAJ1083" s="119"/>
      <c r="AAK1083" s="119"/>
      <c r="AAL1083" s="119"/>
      <c r="AAM1083" s="119"/>
      <c r="AAN1083" s="119"/>
      <c r="AAO1083" s="119"/>
      <c r="AAP1083" s="119"/>
      <c r="AAQ1083" s="119"/>
      <c r="AAR1083" s="119"/>
      <c r="AAS1083" s="119"/>
      <c r="AAT1083" s="119"/>
      <c r="AAU1083" s="119"/>
      <c r="AAV1083" s="119"/>
      <c r="AAW1083" s="119"/>
      <c r="AAX1083" s="119"/>
      <c r="AAY1083" s="119"/>
      <c r="AAZ1083" s="119"/>
      <c r="ABA1083" s="119"/>
      <c r="ABB1083" s="119"/>
      <c r="ABC1083" s="119"/>
      <c r="ABD1083" s="119"/>
      <c r="ABE1083" s="119"/>
      <c r="ABF1083" s="119"/>
      <c r="ABG1083" s="119"/>
      <c r="ABH1083" s="119"/>
      <c r="ABI1083" s="119"/>
      <c r="ABJ1083" s="119"/>
      <c r="ABK1083" s="119"/>
      <c r="ABL1083" s="119"/>
      <c r="ABM1083" s="119"/>
      <c r="ABN1083" s="119"/>
      <c r="ABO1083" s="119"/>
      <c r="ABP1083" s="119"/>
      <c r="ABQ1083" s="119"/>
      <c r="ABR1083" s="119"/>
      <c r="ABS1083" s="119"/>
      <c r="ABT1083" s="119"/>
      <c r="ABU1083" s="119"/>
      <c r="ABV1083" s="119"/>
      <c r="ABW1083" s="119"/>
      <c r="ABX1083" s="119"/>
      <c r="ABY1083" s="119"/>
      <c r="ABZ1083" s="119"/>
      <c r="ACA1083" s="119"/>
      <c r="ACB1083" s="119"/>
      <c r="ACC1083" s="119"/>
      <c r="ACD1083" s="119"/>
      <c r="ACE1083" s="119"/>
      <c r="ACF1083" s="119"/>
      <c r="ACG1083" s="119"/>
      <c r="ACH1083" s="119"/>
      <c r="ACI1083" s="119"/>
      <c r="ACJ1083" s="119"/>
      <c r="ACK1083" s="119"/>
      <c r="ACL1083" s="119"/>
      <c r="ACM1083" s="119"/>
      <c r="ACN1083" s="119"/>
      <c r="ACO1083" s="119"/>
      <c r="ACP1083" s="119"/>
      <c r="ACQ1083" s="119"/>
      <c r="ACR1083" s="119"/>
      <c r="ACS1083" s="119"/>
      <c r="ACT1083" s="119"/>
      <c r="ACU1083" s="119"/>
      <c r="ACV1083" s="119"/>
      <c r="ACW1083" s="119"/>
      <c r="ACX1083" s="119"/>
      <c r="ACY1083" s="119"/>
      <c r="ACZ1083" s="119"/>
      <c r="ADA1083" s="119"/>
      <c r="ADB1083" s="119"/>
      <c r="ADC1083" s="119"/>
      <c r="ADD1083" s="119"/>
      <c r="ADE1083" s="119"/>
      <c r="ADF1083" s="119"/>
      <c r="ADG1083" s="119"/>
      <c r="ADH1083" s="119"/>
      <c r="ADI1083" s="119"/>
      <c r="ADJ1083" s="119"/>
      <c r="ADK1083" s="119"/>
      <c r="ADL1083" s="119"/>
      <c r="ADM1083" s="119"/>
      <c r="ADN1083" s="119"/>
      <c r="ADO1083" s="119"/>
      <c r="ADP1083" s="119"/>
      <c r="ADQ1083" s="119"/>
      <c r="ADR1083" s="119"/>
      <c r="ADS1083" s="119"/>
      <c r="ADT1083" s="119"/>
      <c r="ADU1083" s="119"/>
      <c r="ADV1083" s="119"/>
      <c r="ADW1083" s="119"/>
      <c r="ADX1083" s="119"/>
      <c r="ADY1083" s="119"/>
      <c r="ADZ1083" s="119"/>
      <c r="AEA1083" s="119"/>
      <c r="AEB1083" s="119"/>
      <c r="AEC1083" s="119"/>
      <c r="AED1083" s="119"/>
      <c r="AEE1083" s="119"/>
      <c r="AEF1083" s="119"/>
      <c r="AEG1083" s="119"/>
      <c r="AEH1083" s="119"/>
      <c r="AEI1083" s="119"/>
      <c r="AEJ1083" s="119"/>
      <c r="AEK1083" s="119"/>
      <c r="AEL1083" s="119"/>
      <c r="AEM1083" s="119"/>
      <c r="AEN1083" s="119"/>
      <c r="AEO1083" s="119"/>
      <c r="AEP1083" s="119"/>
      <c r="AEQ1083" s="119"/>
      <c r="AER1083" s="119"/>
      <c r="AES1083" s="119"/>
      <c r="AET1083" s="119"/>
      <c r="AEU1083" s="119"/>
      <c r="AEV1083" s="119"/>
      <c r="AEW1083" s="119"/>
      <c r="AEX1083" s="119"/>
      <c r="AEY1083" s="119"/>
      <c r="AEZ1083" s="119"/>
      <c r="AFA1083" s="119"/>
      <c r="AFB1083" s="119"/>
      <c r="AFC1083" s="119"/>
      <c r="AFD1083" s="119"/>
      <c r="AFE1083" s="119"/>
      <c r="AFF1083" s="119"/>
      <c r="AFG1083" s="119"/>
      <c r="AFH1083" s="119"/>
      <c r="AFI1083" s="119"/>
      <c r="AFJ1083" s="119"/>
      <c r="AFK1083" s="119"/>
      <c r="AFL1083" s="119"/>
      <c r="AFM1083" s="119"/>
      <c r="AFN1083" s="119"/>
      <c r="AFO1083" s="119"/>
      <c r="AFP1083" s="119"/>
      <c r="AFQ1083" s="119"/>
      <c r="AFR1083" s="119"/>
      <c r="AFS1083" s="119"/>
      <c r="AFT1083" s="119"/>
      <c r="AFU1083" s="119"/>
      <c r="AFV1083" s="119"/>
      <c r="AFW1083" s="119"/>
      <c r="AFX1083" s="119"/>
      <c r="AFY1083" s="119"/>
      <c r="AFZ1083" s="119"/>
      <c r="AGA1083" s="119"/>
      <c r="AGB1083" s="119"/>
      <c r="AGC1083" s="119"/>
      <c r="AGD1083" s="119"/>
      <c r="AGE1083" s="119"/>
      <c r="AGF1083" s="119"/>
      <c r="AGG1083" s="119"/>
      <c r="AGH1083" s="119"/>
      <c r="AGI1083" s="119"/>
      <c r="AGJ1083" s="119"/>
      <c r="AGK1083" s="119"/>
      <c r="AGL1083" s="119"/>
      <c r="AGM1083" s="119"/>
      <c r="AGN1083" s="119"/>
      <c r="AGO1083" s="119"/>
      <c r="AGP1083" s="119"/>
      <c r="AGQ1083" s="119"/>
      <c r="AGR1083" s="119"/>
      <c r="AGS1083" s="119"/>
      <c r="AGT1083" s="119"/>
      <c r="AGU1083" s="119"/>
      <c r="AGV1083" s="119"/>
      <c r="AGW1083" s="119"/>
      <c r="AGX1083" s="119"/>
      <c r="AGY1083" s="119"/>
      <c r="AGZ1083" s="119"/>
      <c r="AHA1083" s="119"/>
      <c r="AHB1083" s="119"/>
      <c r="AHC1083" s="119"/>
      <c r="AHD1083" s="119"/>
      <c r="AHE1083" s="119"/>
      <c r="AHF1083" s="119"/>
      <c r="AHG1083" s="119"/>
      <c r="AHH1083" s="119"/>
      <c r="AHI1083" s="119"/>
      <c r="AHJ1083" s="119"/>
      <c r="AHK1083" s="119"/>
      <c r="AHL1083" s="119"/>
      <c r="AHM1083" s="119"/>
      <c r="AHN1083" s="119"/>
      <c r="AHO1083" s="119"/>
      <c r="AHP1083" s="119"/>
      <c r="AHQ1083" s="119"/>
      <c r="AHR1083" s="119"/>
      <c r="AHS1083" s="119"/>
      <c r="AHT1083" s="119"/>
      <c r="AHU1083" s="119"/>
      <c r="AHV1083" s="119"/>
      <c r="AHW1083" s="119"/>
      <c r="AHX1083" s="119"/>
      <c r="AHY1083" s="119"/>
      <c r="AHZ1083" s="119"/>
      <c r="AIA1083" s="119"/>
      <c r="AIB1083" s="119"/>
      <c r="AIC1083" s="119"/>
      <c r="AID1083" s="119"/>
      <c r="AIE1083" s="119"/>
      <c r="AIF1083" s="119"/>
      <c r="AIG1083" s="119"/>
      <c r="AIH1083" s="119"/>
      <c r="AII1083" s="119"/>
      <c r="AIJ1083" s="119"/>
      <c r="AIK1083" s="119"/>
      <c r="AIL1083" s="119"/>
      <c r="AIM1083" s="119"/>
      <c r="AIN1083" s="119"/>
      <c r="AIO1083" s="119"/>
      <c r="AIP1083" s="119"/>
      <c r="AIQ1083" s="119"/>
      <c r="AIR1083" s="119"/>
      <c r="AIS1083" s="119"/>
      <c r="AIT1083" s="119"/>
      <c r="AIU1083" s="119"/>
      <c r="AIV1083" s="119"/>
      <c r="AIW1083" s="119"/>
      <c r="AIX1083" s="119"/>
      <c r="AIY1083" s="119"/>
      <c r="AIZ1083" s="119"/>
      <c r="AJA1083" s="119"/>
      <c r="AJB1083" s="119"/>
      <c r="AJC1083" s="119"/>
      <c r="AJD1083" s="119"/>
      <c r="AJE1083" s="119"/>
      <c r="AJF1083" s="119"/>
      <c r="AJG1083" s="119"/>
      <c r="AJH1083" s="119"/>
      <c r="AJI1083" s="119"/>
      <c r="AJJ1083" s="119"/>
      <c r="AJK1083" s="119"/>
      <c r="AJL1083" s="119"/>
      <c r="AJM1083" s="119"/>
      <c r="AJN1083" s="119"/>
      <c r="AJO1083" s="119"/>
      <c r="AJP1083" s="119"/>
      <c r="AJQ1083" s="119"/>
      <c r="AJR1083" s="119"/>
      <c r="AJS1083" s="119"/>
      <c r="AJT1083" s="119"/>
      <c r="AJU1083" s="119"/>
      <c r="AJV1083" s="119"/>
      <c r="AJW1083" s="119"/>
      <c r="AJX1083" s="119"/>
      <c r="AJY1083" s="119"/>
      <c r="AJZ1083" s="119"/>
      <c r="AKA1083" s="119"/>
      <c r="AKB1083" s="119"/>
      <c r="AKC1083" s="119"/>
      <c r="AKD1083" s="119"/>
      <c r="AKE1083" s="119"/>
      <c r="AKF1083" s="119"/>
      <c r="AKG1083" s="119"/>
      <c r="AKH1083" s="119"/>
      <c r="AKI1083" s="119"/>
      <c r="AKJ1083" s="119"/>
      <c r="AKK1083" s="119"/>
      <c r="AKL1083" s="119"/>
      <c r="AKM1083" s="119"/>
      <c r="AKN1083" s="119"/>
      <c r="AKO1083" s="119"/>
      <c r="AKP1083" s="119"/>
      <c r="AKQ1083" s="119"/>
      <c r="AKR1083" s="119"/>
      <c r="AKS1083" s="119"/>
      <c r="AKT1083" s="119"/>
      <c r="AKU1083" s="119"/>
      <c r="AKV1083" s="119"/>
      <c r="AKW1083" s="119"/>
      <c r="AKX1083" s="119"/>
      <c r="AKY1083" s="119"/>
      <c r="AKZ1083" s="119"/>
      <c r="ALA1083" s="119"/>
      <c r="ALB1083" s="119"/>
      <c r="ALC1083" s="119"/>
      <c r="ALD1083" s="119"/>
      <c r="ALE1083" s="119"/>
      <c r="ALF1083" s="119"/>
      <c r="ALG1083" s="119"/>
      <c r="ALH1083" s="119"/>
      <c r="ALI1083" s="119"/>
      <c r="ALJ1083" s="119"/>
      <c r="ALK1083" s="119"/>
      <c r="ALL1083" s="119"/>
      <c r="ALM1083" s="119"/>
      <c r="ALN1083" s="119"/>
      <c r="ALO1083" s="119"/>
      <c r="ALP1083" s="119"/>
      <c r="ALQ1083" s="119"/>
      <c r="ALR1083" s="119"/>
      <c r="ALS1083" s="119"/>
      <c r="ALT1083" s="119"/>
      <c r="ALU1083" s="119"/>
      <c r="ALV1083" s="119"/>
      <c r="ALW1083" s="119"/>
      <c r="ALX1083" s="119"/>
      <c r="ALY1083" s="119"/>
      <c r="ALZ1083" s="119"/>
      <c r="AMA1083" s="119"/>
      <c r="AMB1083" s="119"/>
      <c r="AMC1083" s="119"/>
      <c r="AMD1083" s="119"/>
      <c r="AME1083" s="119"/>
      <c r="AMF1083" s="119"/>
      <c r="AMG1083" s="119"/>
      <c r="AMH1083" s="119"/>
      <c r="AMI1083" s="119"/>
      <c r="AMJ1083" s="119"/>
    </row>
    <row r="1084" spans="1:1024">
      <c r="A1084" s="118"/>
      <c r="B1084" s="118"/>
      <c r="C1084" s="49">
        <f t="shared" si="79"/>
        <v>2040</v>
      </c>
      <c r="E1084" s="51">
        <f t="shared" si="82"/>
        <v>30</v>
      </c>
      <c r="F1084" s="39">
        <f t="shared" si="80"/>
        <v>53947</v>
      </c>
      <c r="G1084" s="39" t="str">
        <f t="shared" si="81"/>
        <v>2017121</v>
      </c>
      <c r="H1084" s="39">
        <v>4</v>
      </c>
      <c r="L1084" s="39" t="s">
        <v>0</v>
      </c>
      <c r="M1084" s="39">
        <v>2017</v>
      </c>
      <c r="N1084" s="39">
        <v>12</v>
      </c>
      <c r="O1084" s="39">
        <v>1</v>
      </c>
      <c r="P1084" s="39">
        <v>14</v>
      </c>
      <c r="Q1084" s="39">
        <v>59</v>
      </c>
      <c r="R1084" s="39">
        <v>7</v>
      </c>
      <c r="S1084" s="39">
        <v>745</v>
      </c>
      <c r="T1084" s="39">
        <v>2</v>
      </c>
      <c r="U1084" s="39" t="s">
        <v>1</v>
      </c>
      <c r="V1084" s="39" t="s">
        <v>2</v>
      </c>
      <c r="WK1084" s="119"/>
      <c r="WL1084" s="119"/>
      <c r="WM1084" s="119"/>
      <c r="WN1084" s="119"/>
      <c r="WO1084" s="119"/>
      <c r="WP1084" s="119"/>
      <c r="WQ1084" s="119"/>
      <c r="WR1084" s="119"/>
      <c r="WS1084" s="119"/>
      <c r="WT1084" s="119"/>
      <c r="WU1084" s="119"/>
      <c r="WV1084" s="119"/>
      <c r="WW1084" s="119"/>
      <c r="WX1084" s="119"/>
      <c r="WY1084" s="119"/>
      <c r="WZ1084" s="119"/>
      <c r="XA1084" s="119"/>
      <c r="XB1084" s="119"/>
      <c r="XC1084" s="119"/>
      <c r="XD1084" s="119"/>
      <c r="XE1084" s="119"/>
      <c r="XF1084" s="119"/>
      <c r="XG1084" s="119"/>
      <c r="XH1084" s="119"/>
      <c r="XI1084" s="119"/>
      <c r="XJ1084" s="119"/>
      <c r="XK1084" s="119"/>
      <c r="XL1084" s="119"/>
      <c r="XM1084" s="119"/>
      <c r="XN1084" s="119"/>
      <c r="XO1084" s="119"/>
      <c r="XP1084" s="119"/>
      <c r="XQ1084" s="119"/>
      <c r="XR1084" s="119"/>
      <c r="XS1084" s="119"/>
      <c r="XT1084" s="119"/>
      <c r="XU1084" s="119"/>
      <c r="XV1084" s="119"/>
      <c r="XW1084" s="119"/>
      <c r="XX1084" s="119"/>
      <c r="XY1084" s="119"/>
      <c r="XZ1084" s="119"/>
      <c r="YA1084" s="119"/>
      <c r="YB1084" s="119"/>
      <c r="YC1084" s="119"/>
      <c r="YD1084" s="119"/>
      <c r="YE1084" s="119"/>
      <c r="YF1084" s="119"/>
      <c r="YG1084" s="119"/>
      <c r="YH1084" s="119"/>
      <c r="YI1084" s="119"/>
      <c r="YJ1084" s="119"/>
      <c r="YK1084" s="119"/>
      <c r="YL1084" s="119"/>
      <c r="YM1084" s="119"/>
      <c r="YN1084" s="119"/>
      <c r="YO1084" s="119"/>
      <c r="YP1084" s="119"/>
      <c r="YQ1084" s="119"/>
      <c r="YR1084" s="119"/>
      <c r="YS1084" s="119"/>
      <c r="YT1084" s="119"/>
      <c r="YU1084" s="119"/>
      <c r="YV1084" s="119"/>
      <c r="YW1084" s="119"/>
      <c r="YX1084" s="119"/>
      <c r="YY1084" s="119"/>
      <c r="YZ1084" s="119"/>
      <c r="ZA1084" s="119"/>
      <c r="ZB1084" s="119"/>
      <c r="ZC1084" s="119"/>
      <c r="ZD1084" s="119"/>
      <c r="ZE1084" s="119"/>
      <c r="ZF1084" s="119"/>
      <c r="ZG1084" s="119"/>
      <c r="ZH1084" s="119"/>
      <c r="ZI1084" s="119"/>
      <c r="ZJ1084" s="119"/>
      <c r="ZK1084" s="119"/>
      <c r="ZL1084" s="119"/>
      <c r="ZM1084" s="119"/>
      <c r="ZN1084" s="119"/>
      <c r="ZO1084" s="119"/>
      <c r="ZP1084" s="119"/>
      <c r="ZQ1084" s="119"/>
      <c r="ZR1084" s="119"/>
      <c r="ZS1084" s="119"/>
      <c r="ZT1084" s="119"/>
      <c r="ZU1084" s="119"/>
      <c r="ZV1084" s="119"/>
      <c r="ZW1084" s="119"/>
      <c r="ZX1084" s="119"/>
      <c r="ZY1084" s="119"/>
      <c r="ZZ1084" s="119"/>
      <c r="AAA1084" s="119"/>
      <c r="AAB1084" s="119"/>
      <c r="AAC1084" s="119"/>
      <c r="AAD1084" s="119"/>
      <c r="AAE1084" s="119"/>
      <c r="AAF1084" s="119"/>
      <c r="AAG1084" s="119"/>
      <c r="AAH1084" s="119"/>
      <c r="AAI1084" s="119"/>
      <c r="AAJ1084" s="119"/>
      <c r="AAK1084" s="119"/>
      <c r="AAL1084" s="119"/>
      <c r="AAM1084" s="119"/>
      <c r="AAN1084" s="119"/>
      <c r="AAO1084" s="119"/>
      <c r="AAP1084" s="119"/>
      <c r="AAQ1084" s="119"/>
      <c r="AAR1084" s="119"/>
      <c r="AAS1084" s="119"/>
      <c r="AAT1084" s="119"/>
      <c r="AAU1084" s="119"/>
      <c r="AAV1084" s="119"/>
      <c r="AAW1084" s="119"/>
      <c r="AAX1084" s="119"/>
      <c r="AAY1084" s="119"/>
      <c r="AAZ1084" s="119"/>
      <c r="ABA1084" s="119"/>
      <c r="ABB1084" s="119"/>
      <c r="ABC1084" s="119"/>
      <c r="ABD1084" s="119"/>
      <c r="ABE1084" s="119"/>
      <c r="ABF1084" s="119"/>
      <c r="ABG1084" s="119"/>
      <c r="ABH1084" s="119"/>
      <c r="ABI1084" s="119"/>
      <c r="ABJ1084" s="119"/>
      <c r="ABK1084" s="119"/>
      <c r="ABL1084" s="119"/>
      <c r="ABM1084" s="119"/>
      <c r="ABN1084" s="119"/>
      <c r="ABO1084" s="119"/>
      <c r="ABP1084" s="119"/>
      <c r="ABQ1084" s="119"/>
      <c r="ABR1084" s="119"/>
      <c r="ABS1084" s="119"/>
      <c r="ABT1084" s="119"/>
      <c r="ABU1084" s="119"/>
      <c r="ABV1084" s="119"/>
      <c r="ABW1084" s="119"/>
      <c r="ABX1084" s="119"/>
      <c r="ABY1084" s="119"/>
      <c r="ABZ1084" s="119"/>
      <c r="ACA1084" s="119"/>
      <c r="ACB1084" s="119"/>
      <c r="ACC1084" s="119"/>
      <c r="ACD1084" s="119"/>
      <c r="ACE1084" s="119"/>
      <c r="ACF1084" s="119"/>
      <c r="ACG1084" s="119"/>
      <c r="ACH1084" s="119"/>
      <c r="ACI1084" s="119"/>
      <c r="ACJ1084" s="119"/>
      <c r="ACK1084" s="119"/>
      <c r="ACL1084" s="119"/>
      <c r="ACM1084" s="119"/>
      <c r="ACN1084" s="119"/>
      <c r="ACO1084" s="119"/>
      <c r="ACP1084" s="119"/>
      <c r="ACQ1084" s="119"/>
      <c r="ACR1084" s="119"/>
      <c r="ACS1084" s="119"/>
      <c r="ACT1084" s="119"/>
      <c r="ACU1084" s="119"/>
      <c r="ACV1084" s="119"/>
      <c r="ACW1084" s="119"/>
      <c r="ACX1084" s="119"/>
      <c r="ACY1084" s="119"/>
      <c r="ACZ1084" s="119"/>
      <c r="ADA1084" s="119"/>
      <c r="ADB1084" s="119"/>
      <c r="ADC1084" s="119"/>
      <c r="ADD1084" s="119"/>
      <c r="ADE1084" s="119"/>
      <c r="ADF1084" s="119"/>
      <c r="ADG1084" s="119"/>
      <c r="ADH1084" s="119"/>
      <c r="ADI1084" s="119"/>
      <c r="ADJ1084" s="119"/>
      <c r="ADK1084" s="119"/>
      <c r="ADL1084" s="119"/>
      <c r="ADM1084" s="119"/>
      <c r="ADN1084" s="119"/>
      <c r="ADO1084" s="119"/>
      <c r="ADP1084" s="119"/>
      <c r="ADQ1084" s="119"/>
      <c r="ADR1084" s="119"/>
      <c r="ADS1084" s="119"/>
      <c r="ADT1084" s="119"/>
      <c r="ADU1084" s="119"/>
      <c r="ADV1084" s="119"/>
      <c r="ADW1084" s="119"/>
      <c r="ADX1084" s="119"/>
      <c r="ADY1084" s="119"/>
      <c r="ADZ1084" s="119"/>
      <c r="AEA1084" s="119"/>
      <c r="AEB1084" s="119"/>
      <c r="AEC1084" s="119"/>
      <c r="AED1084" s="119"/>
      <c r="AEE1084" s="119"/>
      <c r="AEF1084" s="119"/>
      <c r="AEG1084" s="119"/>
      <c r="AEH1084" s="119"/>
      <c r="AEI1084" s="119"/>
      <c r="AEJ1084" s="119"/>
      <c r="AEK1084" s="119"/>
      <c r="AEL1084" s="119"/>
      <c r="AEM1084" s="119"/>
      <c r="AEN1084" s="119"/>
      <c r="AEO1084" s="119"/>
      <c r="AEP1084" s="119"/>
      <c r="AEQ1084" s="119"/>
      <c r="AER1084" s="119"/>
      <c r="AES1084" s="119"/>
      <c r="AET1084" s="119"/>
      <c r="AEU1084" s="119"/>
      <c r="AEV1084" s="119"/>
      <c r="AEW1084" s="119"/>
      <c r="AEX1084" s="119"/>
      <c r="AEY1084" s="119"/>
      <c r="AEZ1084" s="119"/>
      <c r="AFA1084" s="119"/>
      <c r="AFB1084" s="119"/>
      <c r="AFC1084" s="119"/>
      <c r="AFD1084" s="119"/>
      <c r="AFE1084" s="119"/>
      <c r="AFF1084" s="119"/>
      <c r="AFG1084" s="119"/>
      <c r="AFH1084" s="119"/>
      <c r="AFI1084" s="119"/>
      <c r="AFJ1084" s="119"/>
      <c r="AFK1084" s="119"/>
      <c r="AFL1084" s="119"/>
      <c r="AFM1084" s="119"/>
      <c r="AFN1084" s="119"/>
      <c r="AFO1084" s="119"/>
      <c r="AFP1084" s="119"/>
      <c r="AFQ1084" s="119"/>
      <c r="AFR1084" s="119"/>
      <c r="AFS1084" s="119"/>
      <c r="AFT1084" s="119"/>
      <c r="AFU1084" s="119"/>
      <c r="AFV1084" s="119"/>
      <c r="AFW1084" s="119"/>
      <c r="AFX1084" s="119"/>
      <c r="AFY1084" s="119"/>
      <c r="AFZ1084" s="119"/>
      <c r="AGA1084" s="119"/>
      <c r="AGB1084" s="119"/>
      <c r="AGC1084" s="119"/>
      <c r="AGD1084" s="119"/>
      <c r="AGE1084" s="119"/>
      <c r="AGF1084" s="119"/>
      <c r="AGG1084" s="119"/>
      <c r="AGH1084" s="119"/>
      <c r="AGI1084" s="119"/>
      <c r="AGJ1084" s="119"/>
      <c r="AGK1084" s="119"/>
      <c r="AGL1084" s="119"/>
      <c r="AGM1084" s="119"/>
      <c r="AGN1084" s="119"/>
      <c r="AGO1084" s="119"/>
      <c r="AGP1084" s="119"/>
      <c r="AGQ1084" s="119"/>
      <c r="AGR1084" s="119"/>
      <c r="AGS1084" s="119"/>
      <c r="AGT1084" s="119"/>
      <c r="AGU1084" s="119"/>
      <c r="AGV1084" s="119"/>
      <c r="AGW1084" s="119"/>
      <c r="AGX1084" s="119"/>
      <c r="AGY1084" s="119"/>
      <c r="AGZ1084" s="119"/>
      <c r="AHA1084" s="119"/>
      <c r="AHB1084" s="119"/>
      <c r="AHC1084" s="119"/>
      <c r="AHD1084" s="119"/>
      <c r="AHE1084" s="119"/>
      <c r="AHF1084" s="119"/>
      <c r="AHG1084" s="119"/>
      <c r="AHH1084" s="119"/>
      <c r="AHI1084" s="119"/>
      <c r="AHJ1084" s="119"/>
      <c r="AHK1084" s="119"/>
      <c r="AHL1084" s="119"/>
      <c r="AHM1084" s="119"/>
      <c r="AHN1084" s="119"/>
      <c r="AHO1084" s="119"/>
      <c r="AHP1084" s="119"/>
      <c r="AHQ1084" s="119"/>
      <c r="AHR1084" s="119"/>
      <c r="AHS1084" s="119"/>
      <c r="AHT1084" s="119"/>
      <c r="AHU1084" s="119"/>
      <c r="AHV1084" s="119"/>
      <c r="AHW1084" s="119"/>
      <c r="AHX1084" s="119"/>
      <c r="AHY1084" s="119"/>
      <c r="AHZ1084" s="119"/>
      <c r="AIA1084" s="119"/>
      <c r="AIB1084" s="119"/>
      <c r="AIC1084" s="119"/>
      <c r="AID1084" s="119"/>
      <c r="AIE1084" s="119"/>
      <c r="AIF1084" s="119"/>
      <c r="AIG1084" s="119"/>
      <c r="AIH1084" s="119"/>
      <c r="AII1084" s="119"/>
      <c r="AIJ1084" s="119"/>
      <c r="AIK1084" s="119"/>
      <c r="AIL1084" s="119"/>
      <c r="AIM1084" s="119"/>
      <c r="AIN1084" s="119"/>
      <c r="AIO1084" s="119"/>
      <c r="AIP1084" s="119"/>
      <c r="AIQ1084" s="119"/>
      <c r="AIR1084" s="119"/>
      <c r="AIS1084" s="119"/>
      <c r="AIT1084" s="119"/>
      <c r="AIU1084" s="119"/>
      <c r="AIV1084" s="119"/>
      <c r="AIW1084" s="119"/>
      <c r="AIX1084" s="119"/>
      <c r="AIY1084" s="119"/>
      <c r="AIZ1084" s="119"/>
      <c r="AJA1084" s="119"/>
      <c r="AJB1084" s="119"/>
      <c r="AJC1084" s="119"/>
      <c r="AJD1084" s="119"/>
      <c r="AJE1084" s="119"/>
      <c r="AJF1084" s="119"/>
      <c r="AJG1084" s="119"/>
      <c r="AJH1084" s="119"/>
      <c r="AJI1084" s="119"/>
      <c r="AJJ1084" s="119"/>
      <c r="AJK1084" s="119"/>
      <c r="AJL1084" s="119"/>
      <c r="AJM1084" s="119"/>
      <c r="AJN1084" s="119"/>
      <c r="AJO1084" s="119"/>
      <c r="AJP1084" s="119"/>
      <c r="AJQ1084" s="119"/>
      <c r="AJR1084" s="119"/>
      <c r="AJS1084" s="119"/>
      <c r="AJT1084" s="119"/>
      <c r="AJU1084" s="119"/>
      <c r="AJV1084" s="119"/>
      <c r="AJW1084" s="119"/>
      <c r="AJX1084" s="119"/>
      <c r="AJY1084" s="119"/>
      <c r="AJZ1084" s="119"/>
      <c r="AKA1084" s="119"/>
      <c r="AKB1084" s="119"/>
      <c r="AKC1084" s="119"/>
      <c r="AKD1084" s="119"/>
      <c r="AKE1084" s="119"/>
      <c r="AKF1084" s="119"/>
      <c r="AKG1084" s="119"/>
      <c r="AKH1084" s="119"/>
      <c r="AKI1084" s="119"/>
      <c r="AKJ1084" s="119"/>
      <c r="AKK1084" s="119"/>
      <c r="AKL1084" s="119"/>
      <c r="AKM1084" s="119"/>
      <c r="AKN1084" s="119"/>
      <c r="AKO1084" s="119"/>
      <c r="AKP1084" s="119"/>
      <c r="AKQ1084" s="119"/>
      <c r="AKR1084" s="119"/>
      <c r="AKS1084" s="119"/>
      <c r="AKT1084" s="119"/>
      <c r="AKU1084" s="119"/>
      <c r="AKV1084" s="119"/>
      <c r="AKW1084" s="119"/>
      <c r="AKX1084" s="119"/>
      <c r="AKY1084" s="119"/>
      <c r="AKZ1084" s="119"/>
      <c r="ALA1084" s="119"/>
      <c r="ALB1084" s="119"/>
      <c r="ALC1084" s="119"/>
      <c r="ALD1084" s="119"/>
      <c r="ALE1084" s="119"/>
      <c r="ALF1084" s="119"/>
      <c r="ALG1084" s="119"/>
      <c r="ALH1084" s="119"/>
      <c r="ALI1084" s="119"/>
      <c r="ALJ1084" s="119"/>
      <c r="ALK1084" s="119"/>
      <c r="ALL1084" s="119"/>
      <c r="ALM1084" s="119"/>
      <c r="ALN1084" s="119"/>
      <c r="ALO1084" s="119"/>
      <c r="ALP1084" s="119"/>
      <c r="ALQ1084" s="119"/>
      <c r="ALR1084" s="119"/>
      <c r="ALS1084" s="119"/>
      <c r="ALT1084" s="119"/>
      <c r="ALU1084" s="119"/>
      <c r="ALV1084" s="119"/>
      <c r="ALW1084" s="119"/>
      <c r="ALX1084" s="119"/>
      <c r="ALY1084" s="119"/>
      <c r="ALZ1084" s="119"/>
      <c r="AMA1084" s="119"/>
      <c r="AMB1084" s="119"/>
      <c r="AMC1084" s="119"/>
      <c r="AMD1084" s="119"/>
      <c r="AME1084" s="119"/>
      <c r="AMF1084" s="119"/>
      <c r="AMG1084" s="119"/>
      <c r="AMH1084" s="119"/>
      <c r="AMI1084" s="119"/>
      <c r="AMJ1084" s="119"/>
    </row>
    <row r="1085" spans="1:1024">
      <c r="A1085" s="120"/>
      <c r="B1085" s="120"/>
      <c r="C1085" s="49">
        <f t="shared" si="79"/>
        <v>2040</v>
      </c>
      <c r="E1085" s="51">
        <f t="shared" si="82"/>
        <v>40</v>
      </c>
      <c r="F1085" s="39">
        <f t="shared" si="80"/>
        <v>53947</v>
      </c>
      <c r="G1085" s="39" t="str">
        <f t="shared" si="81"/>
        <v>2017121</v>
      </c>
      <c r="L1085" s="39" t="s">
        <v>9</v>
      </c>
      <c r="M1085" s="39">
        <v>2017</v>
      </c>
      <c r="N1085" s="39">
        <v>12</v>
      </c>
      <c r="O1085" s="39">
        <v>1</v>
      </c>
      <c r="P1085" s="39">
        <v>14</v>
      </c>
      <c r="Q1085" s="39">
        <v>59</v>
      </c>
      <c r="R1085" s="39">
        <v>7</v>
      </c>
      <c r="S1085" s="39">
        <v>772</v>
      </c>
      <c r="U1085" s="39" t="s">
        <v>1</v>
      </c>
      <c r="V1085" s="39" t="s">
        <v>2</v>
      </c>
      <c r="WK1085" s="121"/>
      <c r="WL1085" s="121"/>
      <c r="WM1085" s="121"/>
      <c r="WN1085" s="121"/>
      <c r="WO1085" s="121"/>
      <c r="WP1085" s="121"/>
      <c r="WQ1085" s="121"/>
      <c r="WR1085" s="121"/>
      <c r="WS1085" s="121"/>
      <c r="WT1085" s="121"/>
      <c r="WU1085" s="121"/>
      <c r="WV1085" s="121"/>
      <c r="WW1085" s="121"/>
      <c r="WX1085" s="121"/>
      <c r="WY1085" s="121"/>
      <c r="WZ1085" s="121"/>
      <c r="XA1085" s="121"/>
      <c r="XB1085" s="121"/>
      <c r="XC1085" s="121"/>
      <c r="XD1085" s="121"/>
      <c r="XE1085" s="121"/>
      <c r="XF1085" s="121"/>
      <c r="XG1085" s="121"/>
      <c r="XH1085" s="121"/>
      <c r="XI1085" s="121"/>
      <c r="XJ1085" s="121"/>
      <c r="XK1085" s="121"/>
      <c r="XL1085" s="121"/>
      <c r="XM1085" s="121"/>
      <c r="XN1085" s="121"/>
      <c r="XO1085" s="121"/>
      <c r="XP1085" s="121"/>
      <c r="XQ1085" s="121"/>
      <c r="XR1085" s="121"/>
      <c r="XS1085" s="121"/>
      <c r="XT1085" s="121"/>
      <c r="XU1085" s="121"/>
      <c r="XV1085" s="121"/>
      <c r="XW1085" s="121"/>
      <c r="XX1085" s="121"/>
      <c r="XY1085" s="121"/>
      <c r="XZ1085" s="121"/>
      <c r="YA1085" s="121"/>
      <c r="YB1085" s="121"/>
      <c r="YC1085" s="121"/>
      <c r="YD1085" s="121"/>
      <c r="YE1085" s="121"/>
      <c r="YF1085" s="121"/>
      <c r="YG1085" s="121"/>
      <c r="YH1085" s="121"/>
      <c r="YI1085" s="121"/>
      <c r="YJ1085" s="121"/>
      <c r="YK1085" s="121"/>
      <c r="YL1085" s="121"/>
      <c r="YM1085" s="121"/>
      <c r="YN1085" s="121"/>
      <c r="YO1085" s="121"/>
      <c r="YP1085" s="121"/>
      <c r="YQ1085" s="121"/>
      <c r="YR1085" s="121"/>
      <c r="YS1085" s="121"/>
      <c r="YT1085" s="121"/>
      <c r="YU1085" s="121"/>
      <c r="YV1085" s="121"/>
      <c r="YW1085" s="121"/>
      <c r="YX1085" s="121"/>
      <c r="YY1085" s="121"/>
      <c r="YZ1085" s="121"/>
      <c r="ZA1085" s="121"/>
      <c r="ZB1085" s="121"/>
      <c r="ZC1085" s="121"/>
      <c r="ZD1085" s="121"/>
      <c r="ZE1085" s="121"/>
      <c r="ZF1085" s="121"/>
      <c r="ZG1085" s="121"/>
      <c r="ZH1085" s="121"/>
      <c r="ZI1085" s="121"/>
      <c r="ZJ1085" s="121"/>
      <c r="ZK1085" s="121"/>
      <c r="ZL1085" s="121"/>
      <c r="ZM1085" s="121"/>
      <c r="ZN1085" s="121"/>
      <c r="ZO1085" s="121"/>
      <c r="ZP1085" s="121"/>
      <c r="ZQ1085" s="121"/>
      <c r="ZR1085" s="121"/>
      <c r="ZS1085" s="121"/>
      <c r="ZT1085" s="121"/>
      <c r="ZU1085" s="121"/>
      <c r="ZV1085" s="121"/>
      <c r="ZW1085" s="121"/>
      <c r="ZX1085" s="121"/>
      <c r="ZY1085" s="121"/>
      <c r="ZZ1085" s="121"/>
      <c r="AAA1085" s="121"/>
      <c r="AAB1085" s="121"/>
      <c r="AAC1085" s="121"/>
      <c r="AAD1085" s="121"/>
      <c r="AAE1085" s="121"/>
      <c r="AAF1085" s="121"/>
      <c r="AAG1085" s="121"/>
      <c r="AAH1085" s="121"/>
      <c r="AAI1085" s="121"/>
      <c r="AAJ1085" s="121"/>
      <c r="AAK1085" s="121"/>
      <c r="AAL1085" s="121"/>
      <c r="AAM1085" s="121"/>
      <c r="AAN1085" s="121"/>
      <c r="AAO1085" s="121"/>
      <c r="AAP1085" s="121"/>
      <c r="AAQ1085" s="121"/>
      <c r="AAR1085" s="121"/>
      <c r="AAS1085" s="121"/>
      <c r="AAT1085" s="121"/>
      <c r="AAU1085" s="121"/>
      <c r="AAV1085" s="121"/>
      <c r="AAW1085" s="121"/>
      <c r="AAX1085" s="121"/>
      <c r="AAY1085" s="121"/>
      <c r="AAZ1085" s="121"/>
      <c r="ABA1085" s="121"/>
      <c r="ABB1085" s="121"/>
      <c r="ABC1085" s="121"/>
      <c r="ABD1085" s="121"/>
      <c r="ABE1085" s="121"/>
      <c r="ABF1085" s="121"/>
      <c r="ABG1085" s="121"/>
      <c r="ABH1085" s="121"/>
      <c r="ABI1085" s="121"/>
      <c r="ABJ1085" s="121"/>
      <c r="ABK1085" s="121"/>
      <c r="ABL1085" s="121"/>
      <c r="ABM1085" s="121"/>
      <c r="ABN1085" s="121"/>
      <c r="ABO1085" s="121"/>
      <c r="ABP1085" s="121"/>
      <c r="ABQ1085" s="121"/>
      <c r="ABR1085" s="121"/>
      <c r="ABS1085" s="121"/>
      <c r="ABT1085" s="121"/>
      <c r="ABU1085" s="121"/>
      <c r="ABV1085" s="121"/>
      <c r="ABW1085" s="121"/>
      <c r="ABX1085" s="121"/>
      <c r="ABY1085" s="121"/>
      <c r="ABZ1085" s="121"/>
      <c r="ACA1085" s="121"/>
      <c r="ACB1085" s="121"/>
      <c r="ACC1085" s="121"/>
      <c r="ACD1085" s="121"/>
      <c r="ACE1085" s="121"/>
      <c r="ACF1085" s="121"/>
      <c r="ACG1085" s="121"/>
      <c r="ACH1085" s="121"/>
      <c r="ACI1085" s="121"/>
      <c r="ACJ1085" s="121"/>
      <c r="ACK1085" s="121"/>
      <c r="ACL1085" s="121"/>
      <c r="ACM1085" s="121"/>
      <c r="ACN1085" s="121"/>
      <c r="ACO1085" s="121"/>
      <c r="ACP1085" s="121"/>
      <c r="ACQ1085" s="121"/>
      <c r="ACR1085" s="121"/>
      <c r="ACS1085" s="121"/>
      <c r="ACT1085" s="121"/>
      <c r="ACU1085" s="121"/>
      <c r="ACV1085" s="121"/>
      <c r="ACW1085" s="121"/>
      <c r="ACX1085" s="121"/>
      <c r="ACY1085" s="121"/>
      <c r="ACZ1085" s="121"/>
      <c r="ADA1085" s="121"/>
      <c r="ADB1085" s="121"/>
      <c r="ADC1085" s="121"/>
      <c r="ADD1085" s="121"/>
      <c r="ADE1085" s="121"/>
      <c r="ADF1085" s="121"/>
      <c r="ADG1085" s="121"/>
      <c r="ADH1085" s="121"/>
      <c r="ADI1085" s="121"/>
      <c r="ADJ1085" s="121"/>
      <c r="ADK1085" s="121"/>
      <c r="ADL1085" s="121"/>
      <c r="ADM1085" s="121"/>
      <c r="ADN1085" s="121"/>
      <c r="ADO1085" s="121"/>
      <c r="ADP1085" s="121"/>
      <c r="ADQ1085" s="121"/>
      <c r="ADR1085" s="121"/>
      <c r="ADS1085" s="121"/>
      <c r="ADT1085" s="121"/>
      <c r="ADU1085" s="121"/>
      <c r="ADV1085" s="121"/>
      <c r="ADW1085" s="121"/>
      <c r="ADX1085" s="121"/>
      <c r="ADY1085" s="121"/>
      <c r="ADZ1085" s="121"/>
      <c r="AEA1085" s="121"/>
      <c r="AEB1085" s="121"/>
      <c r="AEC1085" s="121"/>
      <c r="AED1085" s="121"/>
      <c r="AEE1085" s="121"/>
      <c r="AEF1085" s="121"/>
      <c r="AEG1085" s="121"/>
      <c r="AEH1085" s="121"/>
      <c r="AEI1085" s="121"/>
      <c r="AEJ1085" s="121"/>
      <c r="AEK1085" s="121"/>
      <c r="AEL1085" s="121"/>
      <c r="AEM1085" s="121"/>
      <c r="AEN1085" s="121"/>
      <c r="AEO1085" s="121"/>
      <c r="AEP1085" s="121"/>
      <c r="AEQ1085" s="121"/>
      <c r="AER1085" s="121"/>
      <c r="AES1085" s="121"/>
      <c r="AET1085" s="121"/>
      <c r="AEU1085" s="121"/>
      <c r="AEV1085" s="121"/>
      <c r="AEW1085" s="121"/>
      <c r="AEX1085" s="121"/>
      <c r="AEY1085" s="121"/>
      <c r="AEZ1085" s="121"/>
      <c r="AFA1085" s="121"/>
      <c r="AFB1085" s="121"/>
      <c r="AFC1085" s="121"/>
      <c r="AFD1085" s="121"/>
      <c r="AFE1085" s="121"/>
      <c r="AFF1085" s="121"/>
      <c r="AFG1085" s="121"/>
      <c r="AFH1085" s="121"/>
      <c r="AFI1085" s="121"/>
      <c r="AFJ1085" s="121"/>
      <c r="AFK1085" s="121"/>
      <c r="AFL1085" s="121"/>
      <c r="AFM1085" s="121"/>
      <c r="AFN1085" s="121"/>
      <c r="AFO1085" s="121"/>
      <c r="AFP1085" s="121"/>
      <c r="AFQ1085" s="121"/>
      <c r="AFR1085" s="121"/>
      <c r="AFS1085" s="121"/>
      <c r="AFT1085" s="121"/>
      <c r="AFU1085" s="121"/>
      <c r="AFV1085" s="121"/>
      <c r="AFW1085" s="121"/>
      <c r="AFX1085" s="121"/>
      <c r="AFY1085" s="121"/>
      <c r="AFZ1085" s="121"/>
      <c r="AGA1085" s="121"/>
      <c r="AGB1085" s="121"/>
      <c r="AGC1085" s="121"/>
      <c r="AGD1085" s="121"/>
      <c r="AGE1085" s="121"/>
      <c r="AGF1085" s="121"/>
      <c r="AGG1085" s="121"/>
      <c r="AGH1085" s="121"/>
      <c r="AGI1085" s="121"/>
      <c r="AGJ1085" s="121"/>
      <c r="AGK1085" s="121"/>
      <c r="AGL1085" s="121"/>
      <c r="AGM1085" s="121"/>
      <c r="AGN1085" s="121"/>
      <c r="AGO1085" s="121"/>
      <c r="AGP1085" s="121"/>
      <c r="AGQ1085" s="121"/>
      <c r="AGR1085" s="121"/>
      <c r="AGS1085" s="121"/>
      <c r="AGT1085" s="121"/>
      <c r="AGU1085" s="121"/>
      <c r="AGV1085" s="121"/>
      <c r="AGW1085" s="121"/>
      <c r="AGX1085" s="121"/>
      <c r="AGY1085" s="121"/>
      <c r="AGZ1085" s="121"/>
      <c r="AHA1085" s="121"/>
      <c r="AHB1085" s="121"/>
      <c r="AHC1085" s="121"/>
      <c r="AHD1085" s="121"/>
      <c r="AHE1085" s="121"/>
      <c r="AHF1085" s="121"/>
      <c r="AHG1085" s="121"/>
      <c r="AHH1085" s="121"/>
      <c r="AHI1085" s="121"/>
      <c r="AHJ1085" s="121"/>
      <c r="AHK1085" s="121"/>
      <c r="AHL1085" s="121"/>
      <c r="AHM1085" s="121"/>
      <c r="AHN1085" s="121"/>
      <c r="AHO1085" s="121"/>
      <c r="AHP1085" s="121"/>
      <c r="AHQ1085" s="121"/>
      <c r="AHR1085" s="121"/>
      <c r="AHS1085" s="121"/>
      <c r="AHT1085" s="121"/>
      <c r="AHU1085" s="121"/>
      <c r="AHV1085" s="121"/>
      <c r="AHW1085" s="121"/>
      <c r="AHX1085" s="121"/>
      <c r="AHY1085" s="121"/>
      <c r="AHZ1085" s="121"/>
      <c r="AIA1085" s="121"/>
      <c r="AIB1085" s="121"/>
      <c r="AIC1085" s="121"/>
      <c r="AID1085" s="121"/>
      <c r="AIE1085" s="121"/>
      <c r="AIF1085" s="121"/>
      <c r="AIG1085" s="121"/>
      <c r="AIH1085" s="121"/>
      <c r="AII1085" s="121"/>
      <c r="AIJ1085" s="121"/>
      <c r="AIK1085" s="121"/>
      <c r="AIL1085" s="121"/>
      <c r="AIM1085" s="121"/>
      <c r="AIN1085" s="121"/>
      <c r="AIO1085" s="121"/>
      <c r="AIP1085" s="121"/>
      <c r="AIQ1085" s="121"/>
      <c r="AIR1085" s="121"/>
      <c r="AIS1085" s="121"/>
      <c r="AIT1085" s="121"/>
      <c r="AIU1085" s="121"/>
      <c r="AIV1085" s="121"/>
      <c r="AIW1085" s="121"/>
      <c r="AIX1085" s="121"/>
      <c r="AIY1085" s="121"/>
      <c r="AIZ1085" s="121"/>
      <c r="AJA1085" s="121"/>
      <c r="AJB1085" s="121"/>
      <c r="AJC1085" s="121"/>
      <c r="AJD1085" s="121"/>
      <c r="AJE1085" s="121"/>
      <c r="AJF1085" s="121"/>
      <c r="AJG1085" s="121"/>
      <c r="AJH1085" s="121"/>
      <c r="AJI1085" s="121"/>
      <c r="AJJ1085" s="121"/>
      <c r="AJK1085" s="121"/>
      <c r="AJL1085" s="121"/>
      <c r="AJM1085" s="121"/>
      <c r="AJN1085" s="121"/>
      <c r="AJO1085" s="121"/>
      <c r="AJP1085" s="121"/>
      <c r="AJQ1085" s="121"/>
      <c r="AJR1085" s="121"/>
      <c r="AJS1085" s="121"/>
      <c r="AJT1085" s="121"/>
      <c r="AJU1085" s="121"/>
      <c r="AJV1085" s="121"/>
      <c r="AJW1085" s="121"/>
      <c r="AJX1085" s="121"/>
      <c r="AJY1085" s="121"/>
      <c r="AJZ1085" s="121"/>
      <c r="AKA1085" s="121"/>
      <c r="AKB1085" s="121"/>
      <c r="AKC1085" s="121"/>
      <c r="AKD1085" s="121"/>
      <c r="AKE1085" s="121"/>
      <c r="AKF1085" s="121"/>
      <c r="AKG1085" s="121"/>
      <c r="AKH1085" s="121"/>
      <c r="AKI1085" s="121"/>
      <c r="AKJ1085" s="121"/>
      <c r="AKK1085" s="121"/>
      <c r="AKL1085" s="121"/>
      <c r="AKM1085" s="121"/>
      <c r="AKN1085" s="121"/>
      <c r="AKO1085" s="121"/>
      <c r="AKP1085" s="121"/>
      <c r="AKQ1085" s="121"/>
      <c r="AKR1085" s="121"/>
      <c r="AKS1085" s="121"/>
      <c r="AKT1085" s="121"/>
      <c r="AKU1085" s="121"/>
      <c r="AKV1085" s="121"/>
      <c r="AKW1085" s="121"/>
      <c r="AKX1085" s="121"/>
      <c r="AKY1085" s="121"/>
      <c r="AKZ1085" s="121"/>
      <c r="ALA1085" s="121"/>
      <c r="ALB1085" s="121"/>
      <c r="ALC1085" s="121"/>
      <c r="ALD1085" s="121"/>
      <c r="ALE1085" s="121"/>
      <c r="ALF1085" s="121"/>
      <c r="ALG1085" s="121"/>
      <c r="ALH1085" s="121"/>
      <c r="ALI1085" s="121"/>
      <c r="ALJ1085" s="121"/>
      <c r="ALK1085" s="121"/>
      <c r="ALL1085" s="121"/>
      <c r="ALM1085" s="121"/>
      <c r="ALN1085" s="121"/>
      <c r="ALO1085" s="121"/>
      <c r="ALP1085" s="121"/>
      <c r="ALQ1085" s="121"/>
      <c r="ALR1085" s="121"/>
      <c r="ALS1085" s="121"/>
      <c r="ALT1085" s="121"/>
      <c r="ALU1085" s="121"/>
      <c r="ALV1085" s="121"/>
      <c r="ALW1085" s="121"/>
      <c r="ALX1085" s="121"/>
      <c r="ALY1085" s="121"/>
      <c r="ALZ1085" s="121"/>
      <c r="AMA1085" s="121"/>
      <c r="AMB1085" s="121"/>
      <c r="AMC1085" s="121"/>
      <c r="AMD1085" s="121"/>
      <c r="AME1085" s="121"/>
      <c r="AMF1085" s="121"/>
      <c r="AMG1085" s="121"/>
      <c r="AMH1085" s="121"/>
      <c r="AMI1085" s="121"/>
      <c r="AMJ1085" s="121"/>
    </row>
    <row r="1086" spans="1:1024">
      <c r="A1086" s="118"/>
      <c r="B1086" s="118"/>
      <c r="C1086" s="49">
        <f t="shared" si="79"/>
        <v>2040</v>
      </c>
      <c r="E1086" s="51">
        <f t="shared" si="82"/>
        <v>50</v>
      </c>
      <c r="F1086" s="39">
        <f t="shared" si="80"/>
        <v>53947</v>
      </c>
      <c r="G1086" s="39" t="str">
        <f t="shared" si="81"/>
        <v>2017121</v>
      </c>
      <c r="H1086" s="39">
        <v>4</v>
      </c>
      <c r="L1086" s="39" t="s">
        <v>0</v>
      </c>
      <c r="M1086" s="39">
        <v>2017</v>
      </c>
      <c r="N1086" s="39">
        <v>12</v>
      </c>
      <c r="O1086" s="39">
        <v>1</v>
      </c>
      <c r="P1086" s="39">
        <v>14</v>
      </c>
      <c r="Q1086" s="39">
        <v>59</v>
      </c>
      <c r="R1086" s="39">
        <v>7</v>
      </c>
      <c r="S1086" s="39">
        <v>789</v>
      </c>
      <c r="T1086" s="39">
        <v>2</v>
      </c>
      <c r="U1086" s="39" t="s">
        <v>1</v>
      </c>
      <c r="V1086" s="39" t="s">
        <v>2</v>
      </c>
      <c r="WK1086" s="119"/>
      <c r="WL1086" s="119"/>
      <c r="WM1086" s="119"/>
      <c r="WN1086" s="119"/>
      <c r="WO1086" s="119"/>
      <c r="WP1086" s="119"/>
      <c r="WQ1086" s="119"/>
      <c r="WR1086" s="119"/>
      <c r="WS1086" s="119"/>
      <c r="WT1086" s="119"/>
      <c r="WU1086" s="119"/>
      <c r="WV1086" s="119"/>
      <c r="WW1086" s="119"/>
      <c r="WX1086" s="119"/>
      <c r="WY1086" s="119"/>
      <c r="WZ1086" s="119"/>
      <c r="XA1086" s="119"/>
      <c r="XB1086" s="119"/>
      <c r="XC1086" s="119"/>
      <c r="XD1086" s="119"/>
      <c r="XE1086" s="119"/>
      <c r="XF1086" s="119"/>
      <c r="XG1086" s="119"/>
      <c r="XH1086" s="119"/>
      <c r="XI1086" s="119"/>
      <c r="XJ1086" s="119"/>
      <c r="XK1086" s="119"/>
      <c r="XL1086" s="119"/>
      <c r="XM1086" s="119"/>
      <c r="XN1086" s="119"/>
      <c r="XO1086" s="119"/>
      <c r="XP1086" s="119"/>
      <c r="XQ1086" s="119"/>
      <c r="XR1086" s="119"/>
      <c r="XS1086" s="119"/>
      <c r="XT1086" s="119"/>
      <c r="XU1086" s="119"/>
      <c r="XV1086" s="119"/>
      <c r="XW1086" s="119"/>
      <c r="XX1086" s="119"/>
      <c r="XY1086" s="119"/>
      <c r="XZ1086" s="119"/>
      <c r="YA1086" s="119"/>
      <c r="YB1086" s="119"/>
      <c r="YC1086" s="119"/>
      <c r="YD1086" s="119"/>
      <c r="YE1086" s="119"/>
      <c r="YF1086" s="119"/>
      <c r="YG1086" s="119"/>
      <c r="YH1086" s="119"/>
      <c r="YI1086" s="119"/>
      <c r="YJ1086" s="119"/>
      <c r="YK1086" s="119"/>
      <c r="YL1086" s="119"/>
      <c r="YM1086" s="119"/>
      <c r="YN1086" s="119"/>
      <c r="YO1086" s="119"/>
      <c r="YP1086" s="119"/>
      <c r="YQ1086" s="119"/>
      <c r="YR1086" s="119"/>
      <c r="YS1086" s="119"/>
      <c r="YT1086" s="119"/>
      <c r="YU1086" s="119"/>
      <c r="YV1086" s="119"/>
      <c r="YW1086" s="119"/>
      <c r="YX1086" s="119"/>
      <c r="YY1086" s="119"/>
      <c r="YZ1086" s="119"/>
      <c r="ZA1086" s="119"/>
      <c r="ZB1086" s="119"/>
      <c r="ZC1086" s="119"/>
      <c r="ZD1086" s="119"/>
      <c r="ZE1086" s="119"/>
      <c r="ZF1086" s="119"/>
      <c r="ZG1086" s="119"/>
      <c r="ZH1086" s="119"/>
      <c r="ZI1086" s="119"/>
      <c r="ZJ1086" s="119"/>
      <c r="ZK1086" s="119"/>
      <c r="ZL1086" s="119"/>
      <c r="ZM1086" s="119"/>
      <c r="ZN1086" s="119"/>
      <c r="ZO1086" s="119"/>
      <c r="ZP1086" s="119"/>
      <c r="ZQ1086" s="119"/>
      <c r="ZR1086" s="119"/>
      <c r="ZS1086" s="119"/>
      <c r="ZT1086" s="119"/>
      <c r="ZU1086" s="119"/>
      <c r="ZV1086" s="119"/>
      <c r="ZW1086" s="119"/>
      <c r="ZX1086" s="119"/>
      <c r="ZY1086" s="119"/>
      <c r="ZZ1086" s="119"/>
      <c r="AAA1086" s="119"/>
      <c r="AAB1086" s="119"/>
      <c r="AAC1086" s="119"/>
      <c r="AAD1086" s="119"/>
      <c r="AAE1086" s="119"/>
      <c r="AAF1086" s="119"/>
      <c r="AAG1086" s="119"/>
      <c r="AAH1086" s="119"/>
      <c r="AAI1086" s="119"/>
      <c r="AAJ1086" s="119"/>
      <c r="AAK1086" s="119"/>
      <c r="AAL1086" s="119"/>
      <c r="AAM1086" s="119"/>
      <c r="AAN1086" s="119"/>
      <c r="AAO1086" s="119"/>
      <c r="AAP1086" s="119"/>
      <c r="AAQ1086" s="119"/>
      <c r="AAR1086" s="119"/>
      <c r="AAS1086" s="119"/>
      <c r="AAT1086" s="119"/>
      <c r="AAU1086" s="119"/>
      <c r="AAV1086" s="119"/>
      <c r="AAW1086" s="119"/>
      <c r="AAX1086" s="119"/>
      <c r="AAY1086" s="119"/>
      <c r="AAZ1086" s="119"/>
      <c r="ABA1086" s="119"/>
      <c r="ABB1086" s="119"/>
      <c r="ABC1086" s="119"/>
      <c r="ABD1086" s="119"/>
      <c r="ABE1086" s="119"/>
      <c r="ABF1086" s="119"/>
      <c r="ABG1086" s="119"/>
      <c r="ABH1086" s="119"/>
      <c r="ABI1086" s="119"/>
      <c r="ABJ1086" s="119"/>
      <c r="ABK1086" s="119"/>
      <c r="ABL1086" s="119"/>
      <c r="ABM1086" s="119"/>
      <c r="ABN1086" s="119"/>
      <c r="ABO1086" s="119"/>
      <c r="ABP1086" s="119"/>
      <c r="ABQ1086" s="119"/>
      <c r="ABR1086" s="119"/>
      <c r="ABS1086" s="119"/>
      <c r="ABT1086" s="119"/>
      <c r="ABU1086" s="119"/>
      <c r="ABV1086" s="119"/>
      <c r="ABW1086" s="119"/>
      <c r="ABX1086" s="119"/>
      <c r="ABY1086" s="119"/>
      <c r="ABZ1086" s="119"/>
      <c r="ACA1086" s="119"/>
      <c r="ACB1086" s="119"/>
      <c r="ACC1086" s="119"/>
      <c r="ACD1086" s="119"/>
      <c r="ACE1086" s="119"/>
      <c r="ACF1086" s="119"/>
      <c r="ACG1086" s="119"/>
      <c r="ACH1086" s="119"/>
      <c r="ACI1086" s="119"/>
      <c r="ACJ1086" s="119"/>
      <c r="ACK1086" s="119"/>
      <c r="ACL1086" s="119"/>
      <c r="ACM1086" s="119"/>
      <c r="ACN1086" s="119"/>
      <c r="ACO1086" s="119"/>
      <c r="ACP1086" s="119"/>
      <c r="ACQ1086" s="119"/>
      <c r="ACR1086" s="119"/>
      <c r="ACS1086" s="119"/>
      <c r="ACT1086" s="119"/>
      <c r="ACU1086" s="119"/>
      <c r="ACV1086" s="119"/>
      <c r="ACW1086" s="119"/>
      <c r="ACX1086" s="119"/>
      <c r="ACY1086" s="119"/>
      <c r="ACZ1086" s="119"/>
      <c r="ADA1086" s="119"/>
      <c r="ADB1086" s="119"/>
      <c r="ADC1086" s="119"/>
      <c r="ADD1086" s="119"/>
      <c r="ADE1086" s="119"/>
      <c r="ADF1086" s="119"/>
      <c r="ADG1086" s="119"/>
      <c r="ADH1086" s="119"/>
      <c r="ADI1086" s="119"/>
      <c r="ADJ1086" s="119"/>
      <c r="ADK1086" s="119"/>
      <c r="ADL1086" s="119"/>
      <c r="ADM1086" s="119"/>
      <c r="ADN1086" s="119"/>
      <c r="ADO1086" s="119"/>
      <c r="ADP1086" s="119"/>
      <c r="ADQ1086" s="119"/>
      <c r="ADR1086" s="119"/>
      <c r="ADS1086" s="119"/>
      <c r="ADT1086" s="119"/>
      <c r="ADU1086" s="119"/>
      <c r="ADV1086" s="119"/>
      <c r="ADW1086" s="119"/>
      <c r="ADX1086" s="119"/>
      <c r="ADY1086" s="119"/>
      <c r="ADZ1086" s="119"/>
      <c r="AEA1086" s="119"/>
      <c r="AEB1086" s="119"/>
      <c r="AEC1086" s="119"/>
      <c r="AED1086" s="119"/>
      <c r="AEE1086" s="119"/>
      <c r="AEF1086" s="119"/>
      <c r="AEG1086" s="119"/>
      <c r="AEH1086" s="119"/>
      <c r="AEI1086" s="119"/>
      <c r="AEJ1086" s="119"/>
      <c r="AEK1086" s="119"/>
      <c r="AEL1086" s="119"/>
      <c r="AEM1086" s="119"/>
      <c r="AEN1086" s="119"/>
      <c r="AEO1086" s="119"/>
      <c r="AEP1086" s="119"/>
      <c r="AEQ1086" s="119"/>
      <c r="AER1086" s="119"/>
      <c r="AES1086" s="119"/>
      <c r="AET1086" s="119"/>
      <c r="AEU1086" s="119"/>
      <c r="AEV1086" s="119"/>
      <c r="AEW1086" s="119"/>
      <c r="AEX1086" s="119"/>
      <c r="AEY1086" s="119"/>
      <c r="AEZ1086" s="119"/>
      <c r="AFA1086" s="119"/>
      <c r="AFB1086" s="119"/>
      <c r="AFC1086" s="119"/>
      <c r="AFD1086" s="119"/>
      <c r="AFE1086" s="119"/>
      <c r="AFF1086" s="119"/>
      <c r="AFG1086" s="119"/>
      <c r="AFH1086" s="119"/>
      <c r="AFI1086" s="119"/>
      <c r="AFJ1086" s="119"/>
      <c r="AFK1086" s="119"/>
      <c r="AFL1086" s="119"/>
      <c r="AFM1086" s="119"/>
      <c r="AFN1086" s="119"/>
      <c r="AFO1086" s="119"/>
      <c r="AFP1086" s="119"/>
      <c r="AFQ1086" s="119"/>
      <c r="AFR1086" s="119"/>
      <c r="AFS1086" s="119"/>
      <c r="AFT1086" s="119"/>
      <c r="AFU1086" s="119"/>
      <c r="AFV1086" s="119"/>
      <c r="AFW1086" s="119"/>
      <c r="AFX1086" s="119"/>
      <c r="AFY1086" s="119"/>
      <c r="AFZ1086" s="119"/>
      <c r="AGA1086" s="119"/>
      <c r="AGB1086" s="119"/>
      <c r="AGC1086" s="119"/>
      <c r="AGD1086" s="119"/>
      <c r="AGE1086" s="119"/>
      <c r="AGF1086" s="119"/>
      <c r="AGG1086" s="119"/>
      <c r="AGH1086" s="119"/>
      <c r="AGI1086" s="119"/>
      <c r="AGJ1086" s="119"/>
      <c r="AGK1086" s="119"/>
      <c r="AGL1086" s="119"/>
      <c r="AGM1086" s="119"/>
      <c r="AGN1086" s="119"/>
      <c r="AGO1086" s="119"/>
      <c r="AGP1086" s="119"/>
      <c r="AGQ1086" s="119"/>
      <c r="AGR1086" s="119"/>
      <c r="AGS1086" s="119"/>
      <c r="AGT1086" s="119"/>
      <c r="AGU1086" s="119"/>
      <c r="AGV1086" s="119"/>
      <c r="AGW1086" s="119"/>
      <c r="AGX1086" s="119"/>
      <c r="AGY1086" s="119"/>
      <c r="AGZ1086" s="119"/>
      <c r="AHA1086" s="119"/>
      <c r="AHB1086" s="119"/>
      <c r="AHC1086" s="119"/>
      <c r="AHD1086" s="119"/>
      <c r="AHE1086" s="119"/>
      <c r="AHF1086" s="119"/>
      <c r="AHG1086" s="119"/>
      <c r="AHH1086" s="119"/>
      <c r="AHI1086" s="119"/>
      <c r="AHJ1086" s="119"/>
      <c r="AHK1086" s="119"/>
      <c r="AHL1086" s="119"/>
      <c r="AHM1086" s="119"/>
      <c r="AHN1086" s="119"/>
      <c r="AHO1086" s="119"/>
      <c r="AHP1086" s="119"/>
      <c r="AHQ1086" s="119"/>
      <c r="AHR1086" s="119"/>
      <c r="AHS1086" s="119"/>
      <c r="AHT1086" s="119"/>
      <c r="AHU1086" s="119"/>
      <c r="AHV1086" s="119"/>
      <c r="AHW1086" s="119"/>
      <c r="AHX1086" s="119"/>
      <c r="AHY1086" s="119"/>
      <c r="AHZ1086" s="119"/>
      <c r="AIA1086" s="119"/>
      <c r="AIB1086" s="119"/>
      <c r="AIC1086" s="119"/>
      <c r="AID1086" s="119"/>
      <c r="AIE1086" s="119"/>
      <c r="AIF1086" s="119"/>
      <c r="AIG1086" s="119"/>
      <c r="AIH1086" s="119"/>
      <c r="AII1086" s="119"/>
      <c r="AIJ1086" s="119"/>
      <c r="AIK1086" s="119"/>
      <c r="AIL1086" s="119"/>
      <c r="AIM1086" s="119"/>
      <c r="AIN1086" s="119"/>
      <c r="AIO1086" s="119"/>
      <c r="AIP1086" s="119"/>
      <c r="AIQ1086" s="119"/>
      <c r="AIR1086" s="119"/>
      <c r="AIS1086" s="119"/>
      <c r="AIT1086" s="119"/>
      <c r="AIU1086" s="119"/>
      <c r="AIV1086" s="119"/>
      <c r="AIW1086" s="119"/>
      <c r="AIX1086" s="119"/>
      <c r="AIY1086" s="119"/>
      <c r="AIZ1086" s="119"/>
      <c r="AJA1086" s="119"/>
      <c r="AJB1086" s="119"/>
      <c r="AJC1086" s="119"/>
      <c r="AJD1086" s="119"/>
      <c r="AJE1086" s="119"/>
      <c r="AJF1086" s="119"/>
      <c r="AJG1086" s="119"/>
      <c r="AJH1086" s="119"/>
      <c r="AJI1086" s="119"/>
      <c r="AJJ1086" s="119"/>
      <c r="AJK1086" s="119"/>
      <c r="AJL1086" s="119"/>
      <c r="AJM1086" s="119"/>
      <c r="AJN1086" s="119"/>
      <c r="AJO1086" s="119"/>
      <c r="AJP1086" s="119"/>
      <c r="AJQ1086" s="119"/>
      <c r="AJR1086" s="119"/>
      <c r="AJS1086" s="119"/>
      <c r="AJT1086" s="119"/>
      <c r="AJU1086" s="119"/>
      <c r="AJV1086" s="119"/>
      <c r="AJW1086" s="119"/>
      <c r="AJX1086" s="119"/>
      <c r="AJY1086" s="119"/>
      <c r="AJZ1086" s="119"/>
      <c r="AKA1086" s="119"/>
      <c r="AKB1086" s="119"/>
      <c r="AKC1086" s="119"/>
      <c r="AKD1086" s="119"/>
      <c r="AKE1086" s="119"/>
      <c r="AKF1086" s="119"/>
      <c r="AKG1086" s="119"/>
      <c r="AKH1086" s="119"/>
      <c r="AKI1086" s="119"/>
      <c r="AKJ1086" s="119"/>
      <c r="AKK1086" s="119"/>
      <c r="AKL1086" s="119"/>
      <c r="AKM1086" s="119"/>
      <c r="AKN1086" s="119"/>
      <c r="AKO1086" s="119"/>
      <c r="AKP1086" s="119"/>
      <c r="AKQ1086" s="119"/>
      <c r="AKR1086" s="119"/>
      <c r="AKS1086" s="119"/>
      <c r="AKT1086" s="119"/>
      <c r="AKU1086" s="119"/>
      <c r="AKV1086" s="119"/>
      <c r="AKW1086" s="119"/>
      <c r="AKX1086" s="119"/>
      <c r="AKY1086" s="119"/>
      <c r="AKZ1086" s="119"/>
      <c r="ALA1086" s="119"/>
      <c r="ALB1086" s="119"/>
      <c r="ALC1086" s="119"/>
      <c r="ALD1086" s="119"/>
      <c r="ALE1086" s="119"/>
      <c r="ALF1086" s="119"/>
      <c r="ALG1086" s="119"/>
      <c r="ALH1086" s="119"/>
      <c r="ALI1086" s="119"/>
      <c r="ALJ1086" s="119"/>
      <c r="ALK1086" s="119"/>
      <c r="ALL1086" s="119"/>
      <c r="ALM1086" s="119"/>
      <c r="ALN1086" s="119"/>
      <c r="ALO1086" s="119"/>
      <c r="ALP1086" s="119"/>
      <c r="ALQ1086" s="119"/>
      <c r="ALR1086" s="119"/>
      <c r="ALS1086" s="119"/>
      <c r="ALT1086" s="119"/>
      <c r="ALU1086" s="119"/>
      <c r="ALV1086" s="119"/>
      <c r="ALW1086" s="119"/>
      <c r="ALX1086" s="119"/>
      <c r="ALY1086" s="119"/>
      <c r="ALZ1086" s="119"/>
      <c r="AMA1086" s="119"/>
      <c r="AMB1086" s="119"/>
      <c r="AMC1086" s="119"/>
      <c r="AMD1086" s="119"/>
      <c r="AME1086" s="119"/>
      <c r="AMF1086" s="119"/>
      <c r="AMG1086" s="119"/>
      <c r="AMH1086" s="119"/>
      <c r="AMI1086" s="119"/>
      <c r="AMJ1086" s="119"/>
    </row>
    <row r="1087" spans="1:1024">
      <c r="A1087" s="120"/>
      <c r="B1087" s="120"/>
      <c r="C1087" s="49">
        <f t="shared" si="79"/>
        <v>2040</v>
      </c>
      <c r="E1087" s="51">
        <f t="shared" si="82"/>
        <v>60</v>
      </c>
      <c r="F1087" s="39">
        <f t="shared" si="80"/>
        <v>53947</v>
      </c>
      <c r="G1087" s="39" t="str">
        <f t="shared" si="81"/>
        <v>2017121</v>
      </c>
      <c r="H1087" s="39">
        <v>2</v>
      </c>
      <c r="L1087" s="39" t="s">
        <v>0</v>
      </c>
      <c r="M1087" s="39">
        <v>2017</v>
      </c>
      <c r="N1087" s="39">
        <v>12</v>
      </c>
      <c r="O1087" s="39">
        <v>1</v>
      </c>
      <c r="P1087" s="39">
        <v>14</v>
      </c>
      <c r="Q1087" s="39">
        <v>59</v>
      </c>
      <c r="R1087" s="39">
        <v>7</v>
      </c>
      <c r="S1087" s="39">
        <v>806</v>
      </c>
      <c r="T1087" s="39">
        <v>2</v>
      </c>
      <c r="U1087" s="39" t="s">
        <v>1</v>
      </c>
      <c r="V1087" s="39" t="s">
        <v>2</v>
      </c>
      <c r="WK1087" s="121"/>
      <c r="WL1087" s="121"/>
      <c r="WM1087" s="121"/>
      <c r="WN1087" s="121"/>
      <c r="WO1087" s="121"/>
      <c r="WP1087" s="121"/>
      <c r="WQ1087" s="121"/>
      <c r="WR1087" s="121"/>
      <c r="WS1087" s="121"/>
      <c r="WT1087" s="121"/>
      <c r="WU1087" s="121"/>
      <c r="WV1087" s="121"/>
      <c r="WW1087" s="121"/>
      <c r="WX1087" s="121"/>
      <c r="WY1087" s="121"/>
      <c r="WZ1087" s="121"/>
      <c r="XA1087" s="121"/>
      <c r="XB1087" s="121"/>
      <c r="XC1087" s="121"/>
      <c r="XD1087" s="121"/>
      <c r="XE1087" s="121"/>
      <c r="XF1087" s="121"/>
      <c r="XG1087" s="121"/>
      <c r="XH1087" s="121"/>
      <c r="XI1087" s="121"/>
      <c r="XJ1087" s="121"/>
      <c r="XK1087" s="121"/>
      <c r="XL1087" s="121"/>
      <c r="XM1087" s="121"/>
      <c r="XN1087" s="121"/>
      <c r="XO1087" s="121"/>
      <c r="XP1087" s="121"/>
      <c r="XQ1087" s="121"/>
      <c r="XR1087" s="121"/>
      <c r="XS1087" s="121"/>
      <c r="XT1087" s="121"/>
      <c r="XU1087" s="121"/>
      <c r="XV1087" s="121"/>
      <c r="XW1087" s="121"/>
      <c r="XX1087" s="121"/>
      <c r="XY1087" s="121"/>
      <c r="XZ1087" s="121"/>
      <c r="YA1087" s="121"/>
      <c r="YB1087" s="121"/>
      <c r="YC1087" s="121"/>
      <c r="YD1087" s="121"/>
      <c r="YE1087" s="121"/>
      <c r="YF1087" s="121"/>
      <c r="YG1087" s="121"/>
      <c r="YH1087" s="121"/>
      <c r="YI1087" s="121"/>
      <c r="YJ1087" s="121"/>
      <c r="YK1087" s="121"/>
      <c r="YL1087" s="121"/>
      <c r="YM1087" s="121"/>
      <c r="YN1087" s="121"/>
      <c r="YO1087" s="121"/>
      <c r="YP1087" s="121"/>
      <c r="YQ1087" s="121"/>
      <c r="YR1087" s="121"/>
      <c r="YS1087" s="121"/>
      <c r="YT1087" s="121"/>
      <c r="YU1087" s="121"/>
      <c r="YV1087" s="121"/>
      <c r="YW1087" s="121"/>
      <c r="YX1087" s="121"/>
      <c r="YY1087" s="121"/>
      <c r="YZ1087" s="121"/>
      <c r="ZA1087" s="121"/>
      <c r="ZB1087" s="121"/>
      <c r="ZC1087" s="121"/>
      <c r="ZD1087" s="121"/>
      <c r="ZE1087" s="121"/>
      <c r="ZF1087" s="121"/>
      <c r="ZG1087" s="121"/>
      <c r="ZH1087" s="121"/>
      <c r="ZI1087" s="121"/>
      <c r="ZJ1087" s="121"/>
      <c r="ZK1087" s="121"/>
      <c r="ZL1087" s="121"/>
      <c r="ZM1087" s="121"/>
      <c r="ZN1087" s="121"/>
      <c r="ZO1087" s="121"/>
      <c r="ZP1087" s="121"/>
      <c r="ZQ1087" s="121"/>
      <c r="ZR1087" s="121"/>
      <c r="ZS1087" s="121"/>
      <c r="ZT1087" s="121"/>
      <c r="ZU1087" s="121"/>
      <c r="ZV1087" s="121"/>
      <c r="ZW1087" s="121"/>
      <c r="ZX1087" s="121"/>
      <c r="ZY1087" s="121"/>
      <c r="ZZ1087" s="121"/>
      <c r="AAA1087" s="121"/>
      <c r="AAB1087" s="121"/>
      <c r="AAC1087" s="121"/>
      <c r="AAD1087" s="121"/>
      <c r="AAE1087" s="121"/>
      <c r="AAF1087" s="121"/>
      <c r="AAG1087" s="121"/>
      <c r="AAH1087" s="121"/>
      <c r="AAI1087" s="121"/>
      <c r="AAJ1087" s="121"/>
      <c r="AAK1087" s="121"/>
      <c r="AAL1087" s="121"/>
      <c r="AAM1087" s="121"/>
      <c r="AAN1087" s="121"/>
      <c r="AAO1087" s="121"/>
      <c r="AAP1087" s="121"/>
      <c r="AAQ1087" s="121"/>
      <c r="AAR1087" s="121"/>
      <c r="AAS1087" s="121"/>
      <c r="AAT1087" s="121"/>
      <c r="AAU1087" s="121"/>
      <c r="AAV1087" s="121"/>
      <c r="AAW1087" s="121"/>
      <c r="AAX1087" s="121"/>
      <c r="AAY1087" s="121"/>
      <c r="AAZ1087" s="121"/>
      <c r="ABA1087" s="121"/>
      <c r="ABB1087" s="121"/>
      <c r="ABC1087" s="121"/>
      <c r="ABD1087" s="121"/>
      <c r="ABE1087" s="121"/>
      <c r="ABF1087" s="121"/>
      <c r="ABG1087" s="121"/>
      <c r="ABH1087" s="121"/>
      <c r="ABI1087" s="121"/>
      <c r="ABJ1087" s="121"/>
      <c r="ABK1087" s="121"/>
      <c r="ABL1087" s="121"/>
      <c r="ABM1087" s="121"/>
      <c r="ABN1087" s="121"/>
      <c r="ABO1087" s="121"/>
      <c r="ABP1087" s="121"/>
      <c r="ABQ1087" s="121"/>
      <c r="ABR1087" s="121"/>
      <c r="ABS1087" s="121"/>
      <c r="ABT1087" s="121"/>
      <c r="ABU1087" s="121"/>
      <c r="ABV1087" s="121"/>
      <c r="ABW1087" s="121"/>
      <c r="ABX1087" s="121"/>
      <c r="ABY1087" s="121"/>
      <c r="ABZ1087" s="121"/>
      <c r="ACA1087" s="121"/>
      <c r="ACB1087" s="121"/>
      <c r="ACC1087" s="121"/>
      <c r="ACD1087" s="121"/>
      <c r="ACE1087" s="121"/>
      <c r="ACF1087" s="121"/>
      <c r="ACG1087" s="121"/>
      <c r="ACH1087" s="121"/>
      <c r="ACI1087" s="121"/>
      <c r="ACJ1087" s="121"/>
      <c r="ACK1087" s="121"/>
      <c r="ACL1087" s="121"/>
      <c r="ACM1087" s="121"/>
      <c r="ACN1087" s="121"/>
      <c r="ACO1087" s="121"/>
      <c r="ACP1087" s="121"/>
      <c r="ACQ1087" s="121"/>
      <c r="ACR1087" s="121"/>
      <c r="ACS1087" s="121"/>
      <c r="ACT1087" s="121"/>
      <c r="ACU1087" s="121"/>
      <c r="ACV1087" s="121"/>
      <c r="ACW1087" s="121"/>
      <c r="ACX1087" s="121"/>
      <c r="ACY1087" s="121"/>
      <c r="ACZ1087" s="121"/>
      <c r="ADA1087" s="121"/>
      <c r="ADB1087" s="121"/>
      <c r="ADC1087" s="121"/>
      <c r="ADD1087" s="121"/>
      <c r="ADE1087" s="121"/>
      <c r="ADF1087" s="121"/>
      <c r="ADG1087" s="121"/>
      <c r="ADH1087" s="121"/>
      <c r="ADI1087" s="121"/>
      <c r="ADJ1087" s="121"/>
      <c r="ADK1087" s="121"/>
      <c r="ADL1087" s="121"/>
      <c r="ADM1087" s="121"/>
      <c r="ADN1087" s="121"/>
      <c r="ADO1087" s="121"/>
      <c r="ADP1087" s="121"/>
      <c r="ADQ1087" s="121"/>
      <c r="ADR1087" s="121"/>
      <c r="ADS1087" s="121"/>
      <c r="ADT1087" s="121"/>
      <c r="ADU1087" s="121"/>
      <c r="ADV1087" s="121"/>
      <c r="ADW1087" s="121"/>
      <c r="ADX1087" s="121"/>
      <c r="ADY1087" s="121"/>
      <c r="ADZ1087" s="121"/>
      <c r="AEA1087" s="121"/>
      <c r="AEB1087" s="121"/>
      <c r="AEC1087" s="121"/>
      <c r="AED1087" s="121"/>
      <c r="AEE1087" s="121"/>
      <c r="AEF1087" s="121"/>
      <c r="AEG1087" s="121"/>
      <c r="AEH1087" s="121"/>
      <c r="AEI1087" s="121"/>
      <c r="AEJ1087" s="121"/>
      <c r="AEK1087" s="121"/>
      <c r="AEL1087" s="121"/>
      <c r="AEM1087" s="121"/>
      <c r="AEN1087" s="121"/>
      <c r="AEO1087" s="121"/>
      <c r="AEP1087" s="121"/>
      <c r="AEQ1087" s="121"/>
      <c r="AER1087" s="121"/>
      <c r="AES1087" s="121"/>
      <c r="AET1087" s="121"/>
      <c r="AEU1087" s="121"/>
      <c r="AEV1087" s="121"/>
      <c r="AEW1087" s="121"/>
      <c r="AEX1087" s="121"/>
      <c r="AEY1087" s="121"/>
      <c r="AEZ1087" s="121"/>
      <c r="AFA1087" s="121"/>
      <c r="AFB1087" s="121"/>
      <c r="AFC1087" s="121"/>
      <c r="AFD1087" s="121"/>
      <c r="AFE1087" s="121"/>
      <c r="AFF1087" s="121"/>
      <c r="AFG1087" s="121"/>
      <c r="AFH1087" s="121"/>
      <c r="AFI1087" s="121"/>
      <c r="AFJ1087" s="121"/>
      <c r="AFK1087" s="121"/>
      <c r="AFL1087" s="121"/>
      <c r="AFM1087" s="121"/>
      <c r="AFN1087" s="121"/>
      <c r="AFO1087" s="121"/>
      <c r="AFP1087" s="121"/>
      <c r="AFQ1087" s="121"/>
      <c r="AFR1087" s="121"/>
      <c r="AFS1087" s="121"/>
      <c r="AFT1087" s="121"/>
      <c r="AFU1087" s="121"/>
      <c r="AFV1087" s="121"/>
      <c r="AFW1087" s="121"/>
      <c r="AFX1087" s="121"/>
      <c r="AFY1087" s="121"/>
      <c r="AFZ1087" s="121"/>
      <c r="AGA1087" s="121"/>
      <c r="AGB1087" s="121"/>
      <c r="AGC1087" s="121"/>
      <c r="AGD1087" s="121"/>
      <c r="AGE1087" s="121"/>
      <c r="AGF1087" s="121"/>
      <c r="AGG1087" s="121"/>
      <c r="AGH1087" s="121"/>
      <c r="AGI1087" s="121"/>
      <c r="AGJ1087" s="121"/>
      <c r="AGK1087" s="121"/>
      <c r="AGL1087" s="121"/>
      <c r="AGM1087" s="121"/>
      <c r="AGN1087" s="121"/>
      <c r="AGO1087" s="121"/>
      <c r="AGP1087" s="121"/>
      <c r="AGQ1087" s="121"/>
      <c r="AGR1087" s="121"/>
      <c r="AGS1087" s="121"/>
      <c r="AGT1087" s="121"/>
      <c r="AGU1087" s="121"/>
      <c r="AGV1087" s="121"/>
      <c r="AGW1087" s="121"/>
      <c r="AGX1087" s="121"/>
      <c r="AGY1087" s="121"/>
      <c r="AGZ1087" s="121"/>
      <c r="AHA1087" s="121"/>
      <c r="AHB1087" s="121"/>
      <c r="AHC1087" s="121"/>
      <c r="AHD1087" s="121"/>
      <c r="AHE1087" s="121"/>
      <c r="AHF1087" s="121"/>
      <c r="AHG1087" s="121"/>
      <c r="AHH1087" s="121"/>
      <c r="AHI1087" s="121"/>
      <c r="AHJ1087" s="121"/>
      <c r="AHK1087" s="121"/>
      <c r="AHL1087" s="121"/>
      <c r="AHM1087" s="121"/>
      <c r="AHN1087" s="121"/>
      <c r="AHO1087" s="121"/>
      <c r="AHP1087" s="121"/>
      <c r="AHQ1087" s="121"/>
      <c r="AHR1087" s="121"/>
      <c r="AHS1087" s="121"/>
      <c r="AHT1087" s="121"/>
      <c r="AHU1087" s="121"/>
      <c r="AHV1087" s="121"/>
      <c r="AHW1087" s="121"/>
      <c r="AHX1087" s="121"/>
      <c r="AHY1087" s="121"/>
      <c r="AHZ1087" s="121"/>
      <c r="AIA1087" s="121"/>
      <c r="AIB1087" s="121"/>
      <c r="AIC1087" s="121"/>
      <c r="AID1087" s="121"/>
      <c r="AIE1087" s="121"/>
      <c r="AIF1087" s="121"/>
      <c r="AIG1087" s="121"/>
      <c r="AIH1087" s="121"/>
      <c r="AII1087" s="121"/>
      <c r="AIJ1087" s="121"/>
      <c r="AIK1087" s="121"/>
      <c r="AIL1087" s="121"/>
      <c r="AIM1087" s="121"/>
      <c r="AIN1087" s="121"/>
      <c r="AIO1087" s="121"/>
      <c r="AIP1087" s="121"/>
      <c r="AIQ1087" s="121"/>
      <c r="AIR1087" s="121"/>
      <c r="AIS1087" s="121"/>
      <c r="AIT1087" s="121"/>
      <c r="AIU1087" s="121"/>
      <c r="AIV1087" s="121"/>
      <c r="AIW1087" s="121"/>
      <c r="AIX1087" s="121"/>
      <c r="AIY1087" s="121"/>
      <c r="AIZ1087" s="121"/>
      <c r="AJA1087" s="121"/>
      <c r="AJB1087" s="121"/>
      <c r="AJC1087" s="121"/>
      <c r="AJD1087" s="121"/>
      <c r="AJE1087" s="121"/>
      <c r="AJF1087" s="121"/>
      <c r="AJG1087" s="121"/>
      <c r="AJH1087" s="121"/>
      <c r="AJI1087" s="121"/>
      <c r="AJJ1087" s="121"/>
      <c r="AJK1087" s="121"/>
      <c r="AJL1087" s="121"/>
      <c r="AJM1087" s="121"/>
      <c r="AJN1087" s="121"/>
      <c r="AJO1087" s="121"/>
      <c r="AJP1087" s="121"/>
      <c r="AJQ1087" s="121"/>
      <c r="AJR1087" s="121"/>
      <c r="AJS1087" s="121"/>
      <c r="AJT1087" s="121"/>
      <c r="AJU1087" s="121"/>
      <c r="AJV1087" s="121"/>
      <c r="AJW1087" s="121"/>
      <c r="AJX1087" s="121"/>
      <c r="AJY1087" s="121"/>
      <c r="AJZ1087" s="121"/>
      <c r="AKA1087" s="121"/>
      <c r="AKB1087" s="121"/>
      <c r="AKC1087" s="121"/>
      <c r="AKD1087" s="121"/>
      <c r="AKE1087" s="121"/>
      <c r="AKF1087" s="121"/>
      <c r="AKG1087" s="121"/>
      <c r="AKH1087" s="121"/>
      <c r="AKI1087" s="121"/>
      <c r="AKJ1087" s="121"/>
      <c r="AKK1087" s="121"/>
      <c r="AKL1087" s="121"/>
      <c r="AKM1087" s="121"/>
      <c r="AKN1087" s="121"/>
      <c r="AKO1087" s="121"/>
      <c r="AKP1087" s="121"/>
      <c r="AKQ1087" s="121"/>
      <c r="AKR1087" s="121"/>
      <c r="AKS1087" s="121"/>
      <c r="AKT1087" s="121"/>
      <c r="AKU1087" s="121"/>
      <c r="AKV1087" s="121"/>
      <c r="AKW1087" s="121"/>
      <c r="AKX1087" s="121"/>
      <c r="AKY1087" s="121"/>
      <c r="AKZ1087" s="121"/>
      <c r="ALA1087" s="121"/>
      <c r="ALB1087" s="121"/>
      <c r="ALC1087" s="121"/>
      <c r="ALD1087" s="121"/>
      <c r="ALE1087" s="121"/>
      <c r="ALF1087" s="121"/>
      <c r="ALG1087" s="121"/>
      <c r="ALH1087" s="121"/>
      <c r="ALI1087" s="121"/>
      <c r="ALJ1087" s="121"/>
      <c r="ALK1087" s="121"/>
      <c r="ALL1087" s="121"/>
      <c r="ALM1087" s="121"/>
      <c r="ALN1087" s="121"/>
      <c r="ALO1087" s="121"/>
      <c r="ALP1087" s="121"/>
      <c r="ALQ1087" s="121"/>
      <c r="ALR1087" s="121"/>
      <c r="ALS1087" s="121"/>
      <c r="ALT1087" s="121"/>
      <c r="ALU1087" s="121"/>
      <c r="ALV1087" s="121"/>
      <c r="ALW1087" s="121"/>
      <c r="ALX1087" s="121"/>
      <c r="ALY1087" s="121"/>
      <c r="ALZ1087" s="121"/>
      <c r="AMA1087" s="121"/>
      <c r="AMB1087" s="121"/>
      <c r="AMC1087" s="121"/>
      <c r="AMD1087" s="121"/>
      <c r="AME1087" s="121"/>
      <c r="AMF1087" s="121"/>
      <c r="AMG1087" s="121"/>
      <c r="AMH1087" s="121"/>
      <c r="AMI1087" s="121"/>
      <c r="AMJ1087" s="121"/>
    </row>
    <row r="1088" spans="1:1024">
      <c r="A1088" s="118"/>
      <c r="B1088" s="118"/>
      <c r="C1088" s="49">
        <f t="shared" si="79"/>
        <v>2040</v>
      </c>
      <c r="E1088" s="51">
        <f t="shared" si="82"/>
        <v>70</v>
      </c>
      <c r="F1088" s="39">
        <f t="shared" si="80"/>
        <v>53947</v>
      </c>
      <c r="G1088" s="39" t="str">
        <f t="shared" si="81"/>
        <v>2017121</v>
      </c>
      <c r="H1088" s="39">
        <v>3</v>
      </c>
      <c r="L1088" s="39" t="s">
        <v>0</v>
      </c>
      <c r="M1088" s="39">
        <v>2017</v>
      </c>
      <c r="N1088" s="39">
        <v>12</v>
      </c>
      <c r="O1088" s="39">
        <v>1</v>
      </c>
      <c r="P1088" s="39">
        <v>14</v>
      </c>
      <c r="Q1088" s="39">
        <v>59</v>
      </c>
      <c r="R1088" s="39">
        <v>7</v>
      </c>
      <c r="S1088" s="39">
        <v>837</v>
      </c>
      <c r="T1088" s="39">
        <v>2</v>
      </c>
      <c r="U1088" s="39" t="s">
        <v>1</v>
      </c>
      <c r="V1088" s="39" t="s">
        <v>2</v>
      </c>
      <c r="WK1088" s="119"/>
      <c r="WL1088" s="119"/>
      <c r="WM1088" s="119"/>
      <c r="WN1088" s="119"/>
      <c r="WO1088" s="119"/>
      <c r="WP1088" s="119"/>
      <c r="WQ1088" s="119"/>
      <c r="WR1088" s="119"/>
      <c r="WS1088" s="119"/>
      <c r="WT1088" s="119"/>
      <c r="WU1088" s="119"/>
      <c r="WV1088" s="119"/>
      <c r="WW1088" s="119"/>
      <c r="WX1088" s="119"/>
      <c r="WY1088" s="119"/>
      <c r="WZ1088" s="119"/>
      <c r="XA1088" s="119"/>
      <c r="XB1088" s="119"/>
      <c r="XC1088" s="119"/>
      <c r="XD1088" s="119"/>
      <c r="XE1088" s="119"/>
      <c r="XF1088" s="119"/>
      <c r="XG1088" s="119"/>
      <c r="XH1088" s="119"/>
      <c r="XI1088" s="119"/>
      <c r="XJ1088" s="119"/>
      <c r="XK1088" s="119"/>
      <c r="XL1088" s="119"/>
      <c r="XM1088" s="119"/>
      <c r="XN1088" s="119"/>
      <c r="XO1088" s="119"/>
      <c r="XP1088" s="119"/>
      <c r="XQ1088" s="119"/>
      <c r="XR1088" s="119"/>
      <c r="XS1088" s="119"/>
      <c r="XT1088" s="119"/>
      <c r="XU1088" s="119"/>
      <c r="XV1088" s="119"/>
      <c r="XW1088" s="119"/>
      <c r="XX1088" s="119"/>
      <c r="XY1088" s="119"/>
      <c r="XZ1088" s="119"/>
      <c r="YA1088" s="119"/>
      <c r="YB1088" s="119"/>
      <c r="YC1088" s="119"/>
      <c r="YD1088" s="119"/>
      <c r="YE1088" s="119"/>
      <c r="YF1088" s="119"/>
      <c r="YG1088" s="119"/>
      <c r="YH1088" s="119"/>
      <c r="YI1088" s="119"/>
      <c r="YJ1088" s="119"/>
      <c r="YK1088" s="119"/>
      <c r="YL1088" s="119"/>
      <c r="YM1088" s="119"/>
      <c r="YN1088" s="119"/>
      <c r="YO1088" s="119"/>
      <c r="YP1088" s="119"/>
      <c r="YQ1088" s="119"/>
      <c r="YR1088" s="119"/>
      <c r="YS1088" s="119"/>
      <c r="YT1088" s="119"/>
      <c r="YU1088" s="119"/>
      <c r="YV1088" s="119"/>
      <c r="YW1088" s="119"/>
      <c r="YX1088" s="119"/>
      <c r="YY1088" s="119"/>
      <c r="YZ1088" s="119"/>
      <c r="ZA1088" s="119"/>
      <c r="ZB1088" s="119"/>
      <c r="ZC1088" s="119"/>
      <c r="ZD1088" s="119"/>
      <c r="ZE1088" s="119"/>
      <c r="ZF1088" s="119"/>
      <c r="ZG1088" s="119"/>
      <c r="ZH1088" s="119"/>
      <c r="ZI1088" s="119"/>
      <c r="ZJ1088" s="119"/>
      <c r="ZK1088" s="119"/>
      <c r="ZL1088" s="119"/>
      <c r="ZM1088" s="119"/>
      <c r="ZN1088" s="119"/>
      <c r="ZO1088" s="119"/>
      <c r="ZP1088" s="119"/>
      <c r="ZQ1088" s="119"/>
      <c r="ZR1088" s="119"/>
      <c r="ZS1088" s="119"/>
      <c r="ZT1088" s="119"/>
      <c r="ZU1088" s="119"/>
      <c r="ZV1088" s="119"/>
      <c r="ZW1088" s="119"/>
      <c r="ZX1088" s="119"/>
      <c r="ZY1088" s="119"/>
      <c r="ZZ1088" s="119"/>
      <c r="AAA1088" s="119"/>
      <c r="AAB1088" s="119"/>
      <c r="AAC1088" s="119"/>
      <c r="AAD1088" s="119"/>
      <c r="AAE1088" s="119"/>
      <c r="AAF1088" s="119"/>
      <c r="AAG1088" s="119"/>
      <c r="AAH1088" s="119"/>
      <c r="AAI1088" s="119"/>
      <c r="AAJ1088" s="119"/>
      <c r="AAK1088" s="119"/>
      <c r="AAL1088" s="119"/>
      <c r="AAM1088" s="119"/>
      <c r="AAN1088" s="119"/>
      <c r="AAO1088" s="119"/>
      <c r="AAP1088" s="119"/>
      <c r="AAQ1088" s="119"/>
      <c r="AAR1088" s="119"/>
      <c r="AAS1088" s="119"/>
      <c r="AAT1088" s="119"/>
      <c r="AAU1088" s="119"/>
      <c r="AAV1088" s="119"/>
      <c r="AAW1088" s="119"/>
      <c r="AAX1088" s="119"/>
      <c r="AAY1088" s="119"/>
      <c r="AAZ1088" s="119"/>
      <c r="ABA1088" s="119"/>
      <c r="ABB1088" s="119"/>
      <c r="ABC1088" s="119"/>
      <c r="ABD1088" s="119"/>
      <c r="ABE1088" s="119"/>
      <c r="ABF1088" s="119"/>
      <c r="ABG1088" s="119"/>
      <c r="ABH1088" s="119"/>
      <c r="ABI1088" s="119"/>
      <c r="ABJ1088" s="119"/>
      <c r="ABK1088" s="119"/>
      <c r="ABL1088" s="119"/>
      <c r="ABM1088" s="119"/>
      <c r="ABN1088" s="119"/>
      <c r="ABO1088" s="119"/>
      <c r="ABP1088" s="119"/>
      <c r="ABQ1088" s="119"/>
      <c r="ABR1088" s="119"/>
      <c r="ABS1088" s="119"/>
      <c r="ABT1088" s="119"/>
      <c r="ABU1088" s="119"/>
      <c r="ABV1088" s="119"/>
      <c r="ABW1088" s="119"/>
      <c r="ABX1088" s="119"/>
      <c r="ABY1088" s="119"/>
      <c r="ABZ1088" s="119"/>
      <c r="ACA1088" s="119"/>
      <c r="ACB1088" s="119"/>
      <c r="ACC1088" s="119"/>
      <c r="ACD1088" s="119"/>
      <c r="ACE1088" s="119"/>
      <c r="ACF1088" s="119"/>
      <c r="ACG1088" s="119"/>
      <c r="ACH1088" s="119"/>
      <c r="ACI1088" s="119"/>
      <c r="ACJ1088" s="119"/>
      <c r="ACK1088" s="119"/>
      <c r="ACL1088" s="119"/>
      <c r="ACM1088" s="119"/>
      <c r="ACN1088" s="119"/>
      <c r="ACO1088" s="119"/>
      <c r="ACP1088" s="119"/>
      <c r="ACQ1088" s="119"/>
      <c r="ACR1088" s="119"/>
      <c r="ACS1088" s="119"/>
      <c r="ACT1088" s="119"/>
      <c r="ACU1088" s="119"/>
      <c r="ACV1088" s="119"/>
      <c r="ACW1088" s="119"/>
      <c r="ACX1088" s="119"/>
      <c r="ACY1088" s="119"/>
      <c r="ACZ1088" s="119"/>
      <c r="ADA1088" s="119"/>
      <c r="ADB1088" s="119"/>
      <c r="ADC1088" s="119"/>
      <c r="ADD1088" s="119"/>
      <c r="ADE1088" s="119"/>
      <c r="ADF1088" s="119"/>
      <c r="ADG1088" s="119"/>
      <c r="ADH1088" s="119"/>
      <c r="ADI1088" s="119"/>
      <c r="ADJ1088" s="119"/>
      <c r="ADK1088" s="119"/>
      <c r="ADL1088" s="119"/>
      <c r="ADM1088" s="119"/>
      <c r="ADN1088" s="119"/>
      <c r="ADO1088" s="119"/>
      <c r="ADP1088" s="119"/>
      <c r="ADQ1088" s="119"/>
      <c r="ADR1088" s="119"/>
      <c r="ADS1088" s="119"/>
      <c r="ADT1088" s="119"/>
      <c r="ADU1088" s="119"/>
      <c r="ADV1088" s="119"/>
      <c r="ADW1088" s="119"/>
      <c r="ADX1088" s="119"/>
      <c r="ADY1088" s="119"/>
      <c r="ADZ1088" s="119"/>
      <c r="AEA1088" s="119"/>
      <c r="AEB1088" s="119"/>
      <c r="AEC1088" s="119"/>
      <c r="AED1088" s="119"/>
      <c r="AEE1088" s="119"/>
      <c r="AEF1088" s="119"/>
      <c r="AEG1088" s="119"/>
      <c r="AEH1088" s="119"/>
      <c r="AEI1088" s="119"/>
      <c r="AEJ1088" s="119"/>
      <c r="AEK1088" s="119"/>
      <c r="AEL1088" s="119"/>
      <c r="AEM1088" s="119"/>
      <c r="AEN1088" s="119"/>
      <c r="AEO1088" s="119"/>
      <c r="AEP1088" s="119"/>
      <c r="AEQ1088" s="119"/>
      <c r="AER1088" s="119"/>
      <c r="AES1088" s="119"/>
      <c r="AET1088" s="119"/>
      <c r="AEU1088" s="119"/>
      <c r="AEV1088" s="119"/>
      <c r="AEW1088" s="119"/>
      <c r="AEX1088" s="119"/>
      <c r="AEY1088" s="119"/>
      <c r="AEZ1088" s="119"/>
      <c r="AFA1088" s="119"/>
      <c r="AFB1088" s="119"/>
      <c r="AFC1088" s="119"/>
      <c r="AFD1088" s="119"/>
      <c r="AFE1088" s="119"/>
      <c r="AFF1088" s="119"/>
      <c r="AFG1088" s="119"/>
      <c r="AFH1088" s="119"/>
      <c r="AFI1088" s="119"/>
      <c r="AFJ1088" s="119"/>
      <c r="AFK1088" s="119"/>
      <c r="AFL1088" s="119"/>
      <c r="AFM1088" s="119"/>
      <c r="AFN1088" s="119"/>
      <c r="AFO1088" s="119"/>
      <c r="AFP1088" s="119"/>
      <c r="AFQ1088" s="119"/>
      <c r="AFR1088" s="119"/>
      <c r="AFS1088" s="119"/>
      <c r="AFT1088" s="119"/>
      <c r="AFU1088" s="119"/>
      <c r="AFV1088" s="119"/>
      <c r="AFW1088" s="119"/>
      <c r="AFX1088" s="119"/>
      <c r="AFY1088" s="119"/>
      <c r="AFZ1088" s="119"/>
      <c r="AGA1088" s="119"/>
      <c r="AGB1088" s="119"/>
      <c r="AGC1088" s="119"/>
      <c r="AGD1088" s="119"/>
      <c r="AGE1088" s="119"/>
      <c r="AGF1088" s="119"/>
      <c r="AGG1088" s="119"/>
      <c r="AGH1088" s="119"/>
      <c r="AGI1088" s="119"/>
      <c r="AGJ1088" s="119"/>
      <c r="AGK1088" s="119"/>
      <c r="AGL1088" s="119"/>
      <c r="AGM1088" s="119"/>
      <c r="AGN1088" s="119"/>
      <c r="AGO1088" s="119"/>
      <c r="AGP1088" s="119"/>
      <c r="AGQ1088" s="119"/>
      <c r="AGR1088" s="119"/>
      <c r="AGS1088" s="119"/>
      <c r="AGT1088" s="119"/>
      <c r="AGU1088" s="119"/>
      <c r="AGV1088" s="119"/>
      <c r="AGW1088" s="119"/>
      <c r="AGX1088" s="119"/>
      <c r="AGY1088" s="119"/>
      <c r="AGZ1088" s="119"/>
      <c r="AHA1088" s="119"/>
      <c r="AHB1088" s="119"/>
      <c r="AHC1088" s="119"/>
      <c r="AHD1088" s="119"/>
      <c r="AHE1088" s="119"/>
      <c r="AHF1088" s="119"/>
      <c r="AHG1088" s="119"/>
      <c r="AHH1088" s="119"/>
      <c r="AHI1088" s="119"/>
      <c r="AHJ1088" s="119"/>
      <c r="AHK1088" s="119"/>
      <c r="AHL1088" s="119"/>
      <c r="AHM1088" s="119"/>
      <c r="AHN1088" s="119"/>
      <c r="AHO1088" s="119"/>
      <c r="AHP1088" s="119"/>
      <c r="AHQ1088" s="119"/>
      <c r="AHR1088" s="119"/>
      <c r="AHS1088" s="119"/>
      <c r="AHT1088" s="119"/>
      <c r="AHU1088" s="119"/>
      <c r="AHV1088" s="119"/>
      <c r="AHW1088" s="119"/>
      <c r="AHX1088" s="119"/>
      <c r="AHY1088" s="119"/>
      <c r="AHZ1088" s="119"/>
      <c r="AIA1088" s="119"/>
      <c r="AIB1088" s="119"/>
      <c r="AIC1088" s="119"/>
      <c r="AID1088" s="119"/>
      <c r="AIE1088" s="119"/>
      <c r="AIF1088" s="119"/>
      <c r="AIG1088" s="119"/>
      <c r="AIH1088" s="119"/>
      <c r="AII1088" s="119"/>
      <c r="AIJ1088" s="119"/>
      <c r="AIK1088" s="119"/>
      <c r="AIL1088" s="119"/>
      <c r="AIM1088" s="119"/>
      <c r="AIN1088" s="119"/>
      <c r="AIO1088" s="119"/>
      <c r="AIP1088" s="119"/>
      <c r="AIQ1088" s="119"/>
      <c r="AIR1088" s="119"/>
      <c r="AIS1088" s="119"/>
      <c r="AIT1088" s="119"/>
      <c r="AIU1088" s="119"/>
      <c r="AIV1088" s="119"/>
      <c r="AIW1088" s="119"/>
      <c r="AIX1088" s="119"/>
      <c r="AIY1088" s="119"/>
      <c r="AIZ1088" s="119"/>
      <c r="AJA1088" s="119"/>
      <c r="AJB1088" s="119"/>
      <c r="AJC1088" s="119"/>
      <c r="AJD1088" s="119"/>
      <c r="AJE1088" s="119"/>
      <c r="AJF1088" s="119"/>
      <c r="AJG1088" s="119"/>
      <c r="AJH1088" s="119"/>
      <c r="AJI1088" s="119"/>
      <c r="AJJ1088" s="119"/>
      <c r="AJK1088" s="119"/>
      <c r="AJL1088" s="119"/>
      <c r="AJM1088" s="119"/>
      <c r="AJN1088" s="119"/>
      <c r="AJO1088" s="119"/>
      <c r="AJP1088" s="119"/>
      <c r="AJQ1088" s="119"/>
      <c r="AJR1088" s="119"/>
      <c r="AJS1088" s="119"/>
      <c r="AJT1088" s="119"/>
      <c r="AJU1088" s="119"/>
      <c r="AJV1088" s="119"/>
      <c r="AJW1088" s="119"/>
      <c r="AJX1088" s="119"/>
      <c r="AJY1088" s="119"/>
      <c r="AJZ1088" s="119"/>
      <c r="AKA1088" s="119"/>
      <c r="AKB1088" s="119"/>
      <c r="AKC1088" s="119"/>
      <c r="AKD1088" s="119"/>
      <c r="AKE1088" s="119"/>
      <c r="AKF1088" s="119"/>
      <c r="AKG1088" s="119"/>
      <c r="AKH1088" s="119"/>
      <c r="AKI1088" s="119"/>
      <c r="AKJ1088" s="119"/>
      <c r="AKK1088" s="119"/>
      <c r="AKL1088" s="119"/>
      <c r="AKM1088" s="119"/>
      <c r="AKN1088" s="119"/>
      <c r="AKO1088" s="119"/>
      <c r="AKP1088" s="119"/>
      <c r="AKQ1088" s="119"/>
      <c r="AKR1088" s="119"/>
      <c r="AKS1088" s="119"/>
      <c r="AKT1088" s="119"/>
      <c r="AKU1088" s="119"/>
      <c r="AKV1088" s="119"/>
      <c r="AKW1088" s="119"/>
      <c r="AKX1088" s="119"/>
      <c r="AKY1088" s="119"/>
      <c r="AKZ1088" s="119"/>
      <c r="ALA1088" s="119"/>
      <c r="ALB1088" s="119"/>
      <c r="ALC1088" s="119"/>
      <c r="ALD1088" s="119"/>
      <c r="ALE1088" s="119"/>
      <c r="ALF1088" s="119"/>
      <c r="ALG1088" s="119"/>
      <c r="ALH1088" s="119"/>
      <c r="ALI1088" s="119"/>
      <c r="ALJ1088" s="119"/>
      <c r="ALK1088" s="119"/>
      <c r="ALL1088" s="119"/>
      <c r="ALM1088" s="119"/>
      <c r="ALN1088" s="119"/>
      <c r="ALO1088" s="119"/>
      <c r="ALP1088" s="119"/>
      <c r="ALQ1088" s="119"/>
      <c r="ALR1088" s="119"/>
      <c r="ALS1088" s="119"/>
      <c r="ALT1088" s="119"/>
      <c r="ALU1088" s="119"/>
      <c r="ALV1088" s="119"/>
      <c r="ALW1088" s="119"/>
      <c r="ALX1088" s="119"/>
      <c r="ALY1088" s="119"/>
      <c r="ALZ1088" s="119"/>
      <c r="AMA1088" s="119"/>
      <c r="AMB1088" s="119"/>
      <c r="AMC1088" s="119"/>
      <c r="AMD1088" s="119"/>
      <c r="AME1088" s="119"/>
      <c r="AMF1088" s="119"/>
      <c r="AMG1088" s="119"/>
      <c r="AMH1088" s="119"/>
      <c r="AMI1088" s="119"/>
      <c r="AMJ1088" s="119"/>
    </row>
    <row r="1089" spans="1:1024">
      <c r="A1089" s="118"/>
      <c r="B1089" s="118"/>
      <c r="C1089" s="49">
        <f t="shared" si="79"/>
        <v>2040</v>
      </c>
      <c r="E1089" s="51">
        <f t="shared" si="82"/>
        <v>80</v>
      </c>
      <c r="F1089" s="39">
        <f t="shared" si="80"/>
        <v>53947</v>
      </c>
      <c r="G1089" s="39" t="str">
        <f t="shared" si="81"/>
        <v>2017121</v>
      </c>
      <c r="H1089" s="39">
        <v>3</v>
      </c>
      <c r="L1089" s="39" t="s">
        <v>0</v>
      </c>
      <c r="M1089" s="39">
        <v>2017</v>
      </c>
      <c r="N1089" s="39">
        <v>12</v>
      </c>
      <c r="O1089" s="39">
        <v>1</v>
      </c>
      <c r="P1089" s="39">
        <v>14</v>
      </c>
      <c r="Q1089" s="39">
        <v>59</v>
      </c>
      <c r="R1089" s="39">
        <v>7</v>
      </c>
      <c r="S1089" s="39">
        <v>870</v>
      </c>
      <c r="T1089" s="39">
        <v>2</v>
      </c>
      <c r="U1089" s="39" t="s">
        <v>1</v>
      </c>
      <c r="V1089" s="39" t="s">
        <v>2</v>
      </c>
      <c r="WK1089" s="119"/>
      <c r="WL1089" s="119"/>
      <c r="WM1089" s="119"/>
      <c r="WN1089" s="119"/>
      <c r="WO1089" s="119"/>
      <c r="WP1089" s="119"/>
      <c r="WQ1089" s="119"/>
      <c r="WR1089" s="119"/>
      <c r="WS1089" s="119"/>
      <c r="WT1089" s="119"/>
      <c r="WU1089" s="119"/>
      <c r="WV1089" s="119"/>
      <c r="WW1089" s="119"/>
      <c r="WX1089" s="119"/>
      <c r="WY1089" s="119"/>
      <c r="WZ1089" s="119"/>
      <c r="XA1089" s="119"/>
      <c r="XB1089" s="119"/>
      <c r="XC1089" s="119"/>
      <c r="XD1089" s="119"/>
      <c r="XE1089" s="119"/>
      <c r="XF1089" s="119"/>
      <c r="XG1089" s="119"/>
      <c r="XH1089" s="119"/>
      <c r="XI1089" s="119"/>
      <c r="XJ1089" s="119"/>
      <c r="XK1089" s="119"/>
      <c r="XL1089" s="119"/>
      <c r="XM1089" s="119"/>
      <c r="XN1089" s="119"/>
      <c r="XO1089" s="119"/>
      <c r="XP1089" s="119"/>
      <c r="XQ1089" s="119"/>
      <c r="XR1089" s="119"/>
      <c r="XS1089" s="119"/>
      <c r="XT1089" s="119"/>
      <c r="XU1089" s="119"/>
      <c r="XV1089" s="119"/>
      <c r="XW1089" s="119"/>
      <c r="XX1089" s="119"/>
      <c r="XY1089" s="119"/>
      <c r="XZ1089" s="119"/>
      <c r="YA1089" s="119"/>
      <c r="YB1089" s="119"/>
      <c r="YC1089" s="119"/>
      <c r="YD1089" s="119"/>
      <c r="YE1089" s="119"/>
      <c r="YF1089" s="119"/>
      <c r="YG1089" s="119"/>
      <c r="YH1089" s="119"/>
      <c r="YI1089" s="119"/>
      <c r="YJ1089" s="119"/>
      <c r="YK1089" s="119"/>
      <c r="YL1089" s="119"/>
      <c r="YM1089" s="119"/>
      <c r="YN1089" s="119"/>
      <c r="YO1089" s="119"/>
      <c r="YP1089" s="119"/>
      <c r="YQ1089" s="119"/>
      <c r="YR1089" s="119"/>
      <c r="YS1089" s="119"/>
      <c r="YT1089" s="119"/>
      <c r="YU1089" s="119"/>
      <c r="YV1089" s="119"/>
      <c r="YW1089" s="119"/>
      <c r="YX1089" s="119"/>
      <c r="YY1089" s="119"/>
      <c r="YZ1089" s="119"/>
      <c r="ZA1089" s="119"/>
      <c r="ZB1089" s="119"/>
      <c r="ZC1089" s="119"/>
      <c r="ZD1089" s="119"/>
      <c r="ZE1089" s="119"/>
      <c r="ZF1089" s="119"/>
      <c r="ZG1089" s="119"/>
      <c r="ZH1089" s="119"/>
      <c r="ZI1089" s="119"/>
      <c r="ZJ1089" s="119"/>
      <c r="ZK1089" s="119"/>
      <c r="ZL1089" s="119"/>
      <c r="ZM1089" s="119"/>
      <c r="ZN1089" s="119"/>
      <c r="ZO1089" s="119"/>
      <c r="ZP1089" s="119"/>
      <c r="ZQ1089" s="119"/>
      <c r="ZR1089" s="119"/>
      <c r="ZS1089" s="119"/>
      <c r="ZT1089" s="119"/>
      <c r="ZU1089" s="119"/>
      <c r="ZV1089" s="119"/>
      <c r="ZW1089" s="119"/>
      <c r="ZX1089" s="119"/>
      <c r="ZY1089" s="119"/>
      <c r="ZZ1089" s="119"/>
      <c r="AAA1089" s="119"/>
      <c r="AAB1089" s="119"/>
      <c r="AAC1089" s="119"/>
      <c r="AAD1089" s="119"/>
      <c r="AAE1089" s="119"/>
      <c r="AAF1089" s="119"/>
      <c r="AAG1089" s="119"/>
      <c r="AAH1089" s="119"/>
      <c r="AAI1089" s="119"/>
      <c r="AAJ1089" s="119"/>
      <c r="AAK1089" s="119"/>
      <c r="AAL1089" s="119"/>
      <c r="AAM1089" s="119"/>
      <c r="AAN1089" s="119"/>
      <c r="AAO1089" s="119"/>
      <c r="AAP1089" s="119"/>
      <c r="AAQ1089" s="119"/>
      <c r="AAR1089" s="119"/>
      <c r="AAS1089" s="119"/>
      <c r="AAT1089" s="119"/>
      <c r="AAU1089" s="119"/>
      <c r="AAV1089" s="119"/>
      <c r="AAW1089" s="119"/>
      <c r="AAX1089" s="119"/>
      <c r="AAY1089" s="119"/>
      <c r="AAZ1089" s="119"/>
      <c r="ABA1089" s="119"/>
      <c r="ABB1089" s="119"/>
      <c r="ABC1089" s="119"/>
      <c r="ABD1089" s="119"/>
      <c r="ABE1089" s="119"/>
      <c r="ABF1089" s="119"/>
      <c r="ABG1089" s="119"/>
      <c r="ABH1089" s="119"/>
      <c r="ABI1089" s="119"/>
      <c r="ABJ1089" s="119"/>
      <c r="ABK1089" s="119"/>
      <c r="ABL1089" s="119"/>
      <c r="ABM1089" s="119"/>
      <c r="ABN1089" s="119"/>
      <c r="ABO1089" s="119"/>
      <c r="ABP1089" s="119"/>
      <c r="ABQ1089" s="119"/>
      <c r="ABR1089" s="119"/>
      <c r="ABS1089" s="119"/>
      <c r="ABT1089" s="119"/>
      <c r="ABU1089" s="119"/>
      <c r="ABV1089" s="119"/>
      <c r="ABW1089" s="119"/>
      <c r="ABX1089" s="119"/>
      <c r="ABY1089" s="119"/>
      <c r="ABZ1089" s="119"/>
      <c r="ACA1089" s="119"/>
      <c r="ACB1089" s="119"/>
      <c r="ACC1089" s="119"/>
      <c r="ACD1089" s="119"/>
      <c r="ACE1089" s="119"/>
      <c r="ACF1089" s="119"/>
      <c r="ACG1089" s="119"/>
      <c r="ACH1089" s="119"/>
      <c r="ACI1089" s="119"/>
      <c r="ACJ1089" s="119"/>
      <c r="ACK1089" s="119"/>
      <c r="ACL1089" s="119"/>
      <c r="ACM1089" s="119"/>
      <c r="ACN1089" s="119"/>
      <c r="ACO1089" s="119"/>
      <c r="ACP1089" s="119"/>
      <c r="ACQ1089" s="119"/>
      <c r="ACR1089" s="119"/>
      <c r="ACS1089" s="119"/>
      <c r="ACT1089" s="119"/>
      <c r="ACU1089" s="119"/>
      <c r="ACV1089" s="119"/>
      <c r="ACW1089" s="119"/>
      <c r="ACX1089" s="119"/>
      <c r="ACY1089" s="119"/>
      <c r="ACZ1089" s="119"/>
      <c r="ADA1089" s="119"/>
      <c r="ADB1089" s="119"/>
      <c r="ADC1089" s="119"/>
      <c r="ADD1089" s="119"/>
      <c r="ADE1089" s="119"/>
      <c r="ADF1089" s="119"/>
      <c r="ADG1089" s="119"/>
      <c r="ADH1089" s="119"/>
      <c r="ADI1089" s="119"/>
      <c r="ADJ1089" s="119"/>
      <c r="ADK1089" s="119"/>
      <c r="ADL1089" s="119"/>
      <c r="ADM1089" s="119"/>
      <c r="ADN1089" s="119"/>
      <c r="ADO1089" s="119"/>
      <c r="ADP1089" s="119"/>
      <c r="ADQ1089" s="119"/>
      <c r="ADR1089" s="119"/>
      <c r="ADS1089" s="119"/>
      <c r="ADT1089" s="119"/>
      <c r="ADU1089" s="119"/>
      <c r="ADV1089" s="119"/>
      <c r="ADW1089" s="119"/>
      <c r="ADX1089" s="119"/>
      <c r="ADY1089" s="119"/>
      <c r="ADZ1089" s="119"/>
      <c r="AEA1089" s="119"/>
      <c r="AEB1089" s="119"/>
      <c r="AEC1089" s="119"/>
      <c r="AED1089" s="119"/>
      <c r="AEE1089" s="119"/>
      <c r="AEF1089" s="119"/>
      <c r="AEG1089" s="119"/>
      <c r="AEH1089" s="119"/>
      <c r="AEI1089" s="119"/>
      <c r="AEJ1089" s="119"/>
      <c r="AEK1089" s="119"/>
      <c r="AEL1089" s="119"/>
      <c r="AEM1089" s="119"/>
      <c r="AEN1089" s="119"/>
      <c r="AEO1089" s="119"/>
      <c r="AEP1089" s="119"/>
      <c r="AEQ1089" s="119"/>
      <c r="AER1089" s="119"/>
      <c r="AES1089" s="119"/>
      <c r="AET1089" s="119"/>
      <c r="AEU1089" s="119"/>
      <c r="AEV1089" s="119"/>
      <c r="AEW1089" s="119"/>
      <c r="AEX1089" s="119"/>
      <c r="AEY1089" s="119"/>
      <c r="AEZ1089" s="119"/>
      <c r="AFA1089" s="119"/>
      <c r="AFB1089" s="119"/>
      <c r="AFC1089" s="119"/>
      <c r="AFD1089" s="119"/>
      <c r="AFE1089" s="119"/>
      <c r="AFF1089" s="119"/>
      <c r="AFG1089" s="119"/>
      <c r="AFH1089" s="119"/>
      <c r="AFI1089" s="119"/>
      <c r="AFJ1089" s="119"/>
      <c r="AFK1089" s="119"/>
      <c r="AFL1089" s="119"/>
      <c r="AFM1089" s="119"/>
      <c r="AFN1089" s="119"/>
      <c r="AFO1089" s="119"/>
      <c r="AFP1089" s="119"/>
      <c r="AFQ1089" s="119"/>
      <c r="AFR1089" s="119"/>
      <c r="AFS1089" s="119"/>
      <c r="AFT1089" s="119"/>
      <c r="AFU1089" s="119"/>
      <c r="AFV1089" s="119"/>
      <c r="AFW1089" s="119"/>
      <c r="AFX1089" s="119"/>
      <c r="AFY1089" s="119"/>
      <c r="AFZ1089" s="119"/>
      <c r="AGA1089" s="119"/>
      <c r="AGB1089" s="119"/>
      <c r="AGC1089" s="119"/>
      <c r="AGD1089" s="119"/>
      <c r="AGE1089" s="119"/>
      <c r="AGF1089" s="119"/>
      <c r="AGG1089" s="119"/>
      <c r="AGH1089" s="119"/>
      <c r="AGI1089" s="119"/>
      <c r="AGJ1089" s="119"/>
      <c r="AGK1089" s="119"/>
      <c r="AGL1089" s="119"/>
      <c r="AGM1089" s="119"/>
      <c r="AGN1089" s="119"/>
      <c r="AGO1089" s="119"/>
      <c r="AGP1089" s="119"/>
      <c r="AGQ1089" s="119"/>
      <c r="AGR1089" s="119"/>
      <c r="AGS1089" s="119"/>
      <c r="AGT1089" s="119"/>
      <c r="AGU1089" s="119"/>
      <c r="AGV1089" s="119"/>
      <c r="AGW1089" s="119"/>
      <c r="AGX1089" s="119"/>
      <c r="AGY1089" s="119"/>
      <c r="AGZ1089" s="119"/>
      <c r="AHA1089" s="119"/>
      <c r="AHB1089" s="119"/>
      <c r="AHC1089" s="119"/>
      <c r="AHD1089" s="119"/>
      <c r="AHE1089" s="119"/>
      <c r="AHF1089" s="119"/>
      <c r="AHG1089" s="119"/>
      <c r="AHH1089" s="119"/>
      <c r="AHI1089" s="119"/>
      <c r="AHJ1089" s="119"/>
      <c r="AHK1089" s="119"/>
      <c r="AHL1089" s="119"/>
      <c r="AHM1089" s="119"/>
      <c r="AHN1089" s="119"/>
      <c r="AHO1089" s="119"/>
      <c r="AHP1089" s="119"/>
      <c r="AHQ1089" s="119"/>
      <c r="AHR1089" s="119"/>
      <c r="AHS1089" s="119"/>
      <c r="AHT1089" s="119"/>
      <c r="AHU1089" s="119"/>
      <c r="AHV1089" s="119"/>
      <c r="AHW1089" s="119"/>
      <c r="AHX1089" s="119"/>
      <c r="AHY1089" s="119"/>
      <c r="AHZ1089" s="119"/>
      <c r="AIA1089" s="119"/>
      <c r="AIB1089" s="119"/>
      <c r="AIC1089" s="119"/>
      <c r="AID1089" s="119"/>
      <c r="AIE1089" s="119"/>
      <c r="AIF1089" s="119"/>
      <c r="AIG1089" s="119"/>
      <c r="AIH1089" s="119"/>
      <c r="AII1089" s="119"/>
      <c r="AIJ1089" s="119"/>
      <c r="AIK1089" s="119"/>
      <c r="AIL1089" s="119"/>
      <c r="AIM1089" s="119"/>
      <c r="AIN1089" s="119"/>
      <c r="AIO1089" s="119"/>
      <c r="AIP1089" s="119"/>
      <c r="AIQ1089" s="119"/>
      <c r="AIR1089" s="119"/>
      <c r="AIS1089" s="119"/>
      <c r="AIT1089" s="119"/>
      <c r="AIU1089" s="119"/>
      <c r="AIV1089" s="119"/>
      <c r="AIW1089" s="119"/>
      <c r="AIX1089" s="119"/>
      <c r="AIY1089" s="119"/>
      <c r="AIZ1089" s="119"/>
      <c r="AJA1089" s="119"/>
      <c r="AJB1089" s="119"/>
      <c r="AJC1089" s="119"/>
      <c r="AJD1089" s="119"/>
      <c r="AJE1089" s="119"/>
      <c r="AJF1089" s="119"/>
      <c r="AJG1089" s="119"/>
      <c r="AJH1089" s="119"/>
      <c r="AJI1089" s="119"/>
      <c r="AJJ1089" s="119"/>
      <c r="AJK1089" s="119"/>
      <c r="AJL1089" s="119"/>
      <c r="AJM1089" s="119"/>
      <c r="AJN1089" s="119"/>
      <c r="AJO1089" s="119"/>
      <c r="AJP1089" s="119"/>
      <c r="AJQ1089" s="119"/>
      <c r="AJR1089" s="119"/>
      <c r="AJS1089" s="119"/>
      <c r="AJT1089" s="119"/>
      <c r="AJU1089" s="119"/>
      <c r="AJV1089" s="119"/>
      <c r="AJW1089" s="119"/>
      <c r="AJX1089" s="119"/>
      <c r="AJY1089" s="119"/>
      <c r="AJZ1089" s="119"/>
      <c r="AKA1089" s="119"/>
      <c r="AKB1089" s="119"/>
      <c r="AKC1089" s="119"/>
      <c r="AKD1089" s="119"/>
      <c r="AKE1089" s="119"/>
      <c r="AKF1089" s="119"/>
      <c r="AKG1089" s="119"/>
      <c r="AKH1089" s="119"/>
      <c r="AKI1089" s="119"/>
      <c r="AKJ1089" s="119"/>
      <c r="AKK1089" s="119"/>
      <c r="AKL1089" s="119"/>
      <c r="AKM1089" s="119"/>
      <c r="AKN1089" s="119"/>
      <c r="AKO1089" s="119"/>
      <c r="AKP1089" s="119"/>
      <c r="AKQ1089" s="119"/>
      <c r="AKR1089" s="119"/>
      <c r="AKS1089" s="119"/>
      <c r="AKT1089" s="119"/>
      <c r="AKU1089" s="119"/>
      <c r="AKV1089" s="119"/>
      <c r="AKW1089" s="119"/>
      <c r="AKX1089" s="119"/>
      <c r="AKY1089" s="119"/>
      <c r="AKZ1089" s="119"/>
      <c r="ALA1089" s="119"/>
      <c r="ALB1089" s="119"/>
      <c r="ALC1089" s="119"/>
      <c r="ALD1089" s="119"/>
      <c r="ALE1089" s="119"/>
      <c r="ALF1089" s="119"/>
      <c r="ALG1089" s="119"/>
      <c r="ALH1089" s="119"/>
      <c r="ALI1089" s="119"/>
      <c r="ALJ1089" s="119"/>
      <c r="ALK1089" s="119"/>
      <c r="ALL1089" s="119"/>
      <c r="ALM1089" s="119"/>
      <c r="ALN1089" s="119"/>
      <c r="ALO1089" s="119"/>
      <c r="ALP1089" s="119"/>
      <c r="ALQ1089" s="119"/>
      <c r="ALR1089" s="119"/>
      <c r="ALS1089" s="119"/>
      <c r="ALT1089" s="119"/>
      <c r="ALU1089" s="119"/>
      <c r="ALV1089" s="119"/>
      <c r="ALW1089" s="119"/>
      <c r="ALX1089" s="119"/>
      <c r="ALY1089" s="119"/>
      <c r="ALZ1089" s="119"/>
      <c r="AMA1089" s="119"/>
      <c r="AMB1089" s="119"/>
      <c r="AMC1089" s="119"/>
      <c r="AMD1089" s="119"/>
      <c r="AME1089" s="119"/>
      <c r="AMF1089" s="119"/>
      <c r="AMG1089" s="119"/>
      <c r="AMH1089" s="119"/>
      <c r="AMI1089" s="119"/>
      <c r="AMJ1089" s="119"/>
    </row>
    <row r="1090" spans="1:1024">
      <c r="A1090" s="118"/>
      <c r="B1090" s="118"/>
      <c r="C1090" s="49">
        <f t="shared" si="79"/>
        <v>2040</v>
      </c>
      <c r="E1090" s="51">
        <f t="shared" si="82"/>
        <v>90</v>
      </c>
      <c r="F1090" s="39">
        <f t="shared" si="80"/>
        <v>53947</v>
      </c>
      <c r="G1090" s="39" t="str">
        <f t="shared" si="81"/>
        <v>2017121</v>
      </c>
      <c r="H1090" s="39">
        <v>15</v>
      </c>
      <c r="L1090" s="39" t="s">
        <v>0</v>
      </c>
      <c r="M1090" s="39">
        <v>2017</v>
      </c>
      <c r="N1090" s="39">
        <v>12</v>
      </c>
      <c r="O1090" s="39">
        <v>1</v>
      </c>
      <c r="P1090" s="39">
        <v>14</v>
      </c>
      <c r="Q1090" s="39">
        <v>59</v>
      </c>
      <c r="R1090" s="39">
        <v>7</v>
      </c>
      <c r="S1090" s="39">
        <v>899</v>
      </c>
      <c r="T1090" s="39">
        <v>2</v>
      </c>
      <c r="U1090" s="39" t="s">
        <v>1</v>
      </c>
      <c r="V1090" s="39" t="s">
        <v>2</v>
      </c>
      <c r="WK1090" s="119"/>
      <c r="WL1090" s="119"/>
      <c r="WM1090" s="119"/>
      <c r="WN1090" s="119"/>
      <c r="WO1090" s="119"/>
      <c r="WP1090" s="119"/>
      <c r="WQ1090" s="119"/>
      <c r="WR1090" s="119"/>
      <c r="WS1090" s="119"/>
      <c r="WT1090" s="119"/>
      <c r="WU1090" s="119"/>
      <c r="WV1090" s="119"/>
      <c r="WW1090" s="119"/>
      <c r="WX1090" s="119"/>
      <c r="WY1090" s="119"/>
      <c r="WZ1090" s="119"/>
      <c r="XA1090" s="119"/>
      <c r="XB1090" s="119"/>
      <c r="XC1090" s="119"/>
      <c r="XD1090" s="119"/>
      <c r="XE1090" s="119"/>
      <c r="XF1090" s="119"/>
      <c r="XG1090" s="119"/>
      <c r="XH1090" s="119"/>
      <c r="XI1090" s="119"/>
      <c r="XJ1090" s="119"/>
      <c r="XK1090" s="119"/>
      <c r="XL1090" s="119"/>
      <c r="XM1090" s="119"/>
      <c r="XN1090" s="119"/>
      <c r="XO1090" s="119"/>
      <c r="XP1090" s="119"/>
      <c r="XQ1090" s="119"/>
      <c r="XR1090" s="119"/>
      <c r="XS1090" s="119"/>
      <c r="XT1090" s="119"/>
      <c r="XU1090" s="119"/>
      <c r="XV1090" s="119"/>
      <c r="XW1090" s="119"/>
      <c r="XX1090" s="119"/>
      <c r="XY1090" s="119"/>
      <c r="XZ1090" s="119"/>
      <c r="YA1090" s="119"/>
      <c r="YB1090" s="119"/>
      <c r="YC1090" s="119"/>
      <c r="YD1090" s="119"/>
      <c r="YE1090" s="119"/>
      <c r="YF1090" s="119"/>
      <c r="YG1090" s="119"/>
      <c r="YH1090" s="119"/>
      <c r="YI1090" s="119"/>
      <c r="YJ1090" s="119"/>
      <c r="YK1090" s="119"/>
      <c r="YL1090" s="119"/>
      <c r="YM1090" s="119"/>
      <c r="YN1090" s="119"/>
      <c r="YO1090" s="119"/>
      <c r="YP1090" s="119"/>
      <c r="YQ1090" s="119"/>
      <c r="YR1090" s="119"/>
      <c r="YS1090" s="119"/>
      <c r="YT1090" s="119"/>
      <c r="YU1090" s="119"/>
      <c r="YV1090" s="119"/>
      <c r="YW1090" s="119"/>
      <c r="YX1090" s="119"/>
      <c r="YY1090" s="119"/>
      <c r="YZ1090" s="119"/>
      <c r="ZA1090" s="119"/>
      <c r="ZB1090" s="119"/>
      <c r="ZC1090" s="119"/>
      <c r="ZD1090" s="119"/>
      <c r="ZE1090" s="119"/>
      <c r="ZF1090" s="119"/>
      <c r="ZG1090" s="119"/>
      <c r="ZH1090" s="119"/>
      <c r="ZI1090" s="119"/>
      <c r="ZJ1090" s="119"/>
      <c r="ZK1090" s="119"/>
      <c r="ZL1090" s="119"/>
      <c r="ZM1090" s="119"/>
      <c r="ZN1090" s="119"/>
      <c r="ZO1090" s="119"/>
      <c r="ZP1090" s="119"/>
      <c r="ZQ1090" s="119"/>
      <c r="ZR1090" s="119"/>
      <c r="ZS1090" s="119"/>
      <c r="ZT1090" s="119"/>
      <c r="ZU1090" s="119"/>
      <c r="ZV1090" s="119"/>
      <c r="ZW1090" s="119"/>
      <c r="ZX1090" s="119"/>
      <c r="ZY1090" s="119"/>
      <c r="ZZ1090" s="119"/>
      <c r="AAA1090" s="119"/>
      <c r="AAB1090" s="119"/>
      <c r="AAC1090" s="119"/>
      <c r="AAD1090" s="119"/>
      <c r="AAE1090" s="119"/>
      <c r="AAF1090" s="119"/>
      <c r="AAG1090" s="119"/>
      <c r="AAH1090" s="119"/>
      <c r="AAI1090" s="119"/>
      <c r="AAJ1090" s="119"/>
      <c r="AAK1090" s="119"/>
      <c r="AAL1090" s="119"/>
      <c r="AAM1090" s="119"/>
      <c r="AAN1090" s="119"/>
      <c r="AAO1090" s="119"/>
      <c r="AAP1090" s="119"/>
      <c r="AAQ1090" s="119"/>
      <c r="AAR1090" s="119"/>
      <c r="AAS1090" s="119"/>
      <c r="AAT1090" s="119"/>
      <c r="AAU1090" s="119"/>
      <c r="AAV1090" s="119"/>
      <c r="AAW1090" s="119"/>
      <c r="AAX1090" s="119"/>
      <c r="AAY1090" s="119"/>
      <c r="AAZ1090" s="119"/>
      <c r="ABA1090" s="119"/>
      <c r="ABB1090" s="119"/>
      <c r="ABC1090" s="119"/>
      <c r="ABD1090" s="119"/>
      <c r="ABE1090" s="119"/>
      <c r="ABF1090" s="119"/>
      <c r="ABG1090" s="119"/>
      <c r="ABH1090" s="119"/>
      <c r="ABI1090" s="119"/>
      <c r="ABJ1090" s="119"/>
      <c r="ABK1090" s="119"/>
      <c r="ABL1090" s="119"/>
      <c r="ABM1090" s="119"/>
      <c r="ABN1090" s="119"/>
      <c r="ABO1090" s="119"/>
      <c r="ABP1090" s="119"/>
      <c r="ABQ1090" s="119"/>
      <c r="ABR1090" s="119"/>
      <c r="ABS1090" s="119"/>
      <c r="ABT1090" s="119"/>
      <c r="ABU1090" s="119"/>
      <c r="ABV1090" s="119"/>
      <c r="ABW1090" s="119"/>
      <c r="ABX1090" s="119"/>
      <c r="ABY1090" s="119"/>
      <c r="ABZ1090" s="119"/>
      <c r="ACA1090" s="119"/>
      <c r="ACB1090" s="119"/>
      <c r="ACC1090" s="119"/>
      <c r="ACD1090" s="119"/>
      <c r="ACE1090" s="119"/>
      <c r="ACF1090" s="119"/>
      <c r="ACG1090" s="119"/>
      <c r="ACH1090" s="119"/>
      <c r="ACI1090" s="119"/>
      <c r="ACJ1090" s="119"/>
      <c r="ACK1090" s="119"/>
      <c r="ACL1090" s="119"/>
      <c r="ACM1090" s="119"/>
      <c r="ACN1090" s="119"/>
      <c r="ACO1090" s="119"/>
      <c r="ACP1090" s="119"/>
      <c r="ACQ1090" s="119"/>
      <c r="ACR1090" s="119"/>
      <c r="ACS1090" s="119"/>
      <c r="ACT1090" s="119"/>
      <c r="ACU1090" s="119"/>
      <c r="ACV1090" s="119"/>
      <c r="ACW1090" s="119"/>
      <c r="ACX1090" s="119"/>
      <c r="ACY1090" s="119"/>
      <c r="ACZ1090" s="119"/>
      <c r="ADA1090" s="119"/>
      <c r="ADB1090" s="119"/>
      <c r="ADC1090" s="119"/>
      <c r="ADD1090" s="119"/>
      <c r="ADE1090" s="119"/>
      <c r="ADF1090" s="119"/>
      <c r="ADG1090" s="119"/>
      <c r="ADH1090" s="119"/>
      <c r="ADI1090" s="119"/>
      <c r="ADJ1090" s="119"/>
      <c r="ADK1090" s="119"/>
      <c r="ADL1090" s="119"/>
      <c r="ADM1090" s="119"/>
      <c r="ADN1090" s="119"/>
      <c r="ADO1090" s="119"/>
      <c r="ADP1090" s="119"/>
      <c r="ADQ1090" s="119"/>
      <c r="ADR1090" s="119"/>
      <c r="ADS1090" s="119"/>
      <c r="ADT1090" s="119"/>
      <c r="ADU1090" s="119"/>
      <c r="ADV1090" s="119"/>
      <c r="ADW1090" s="119"/>
      <c r="ADX1090" s="119"/>
      <c r="ADY1090" s="119"/>
      <c r="ADZ1090" s="119"/>
      <c r="AEA1090" s="119"/>
      <c r="AEB1090" s="119"/>
      <c r="AEC1090" s="119"/>
      <c r="AED1090" s="119"/>
      <c r="AEE1090" s="119"/>
      <c r="AEF1090" s="119"/>
      <c r="AEG1090" s="119"/>
      <c r="AEH1090" s="119"/>
      <c r="AEI1090" s="119"/>
      <c r="AEJ1090" s="119"/>
      <c r="AEK1090" s="119"/>
      <c r="AEL1090" s="119"/>
      <c r="AEM1090" s="119"/>
      <c r="AEN1090" s="119"/>
      <c r="AEO1090" s="119"/>
      <c r="AEP1090" s="119"/>
      <c r="AEQ1090" s="119"/>
      <c r="AER1090" s="119"/>
      <c r="AES1090" s="119"/>
      <c r="AET1090" s="119"/>
      <c r="AEU1090" s="119"/>
      <c r="AEV1090" s="119"/>
      <c r="AEW1090" s="119"/>
      <c r="AEX1090" s="119"/>
      <c r="AEY1090" s="119"/>
      <c r="AEZ1090" s="119"/>
      <c r="AFA1090" s="119"/>
      <c r="AFB1090" s="119"/>
      <c r="AFC1090" s="119"/>
      <c r="AFD1090" s="119"/>
      <c r="AFE1090" s="119"/>
      <c r="AFF1090" s="119"/>
      <c r="AFG1090" s="119"/>
      <c r="AFH1090" s="119"/>
      <c r="AFI1090" s="119"/>
      <c r="AFJ1090" s="119"/>
      <c r="AFK1090" s="119"/>
      <c r="AFL1090" s="119"/>
      <c r="AFM1090" s="119"/>
      <c r="AFN1090" s="119"/>
      <c r="AFO1090" s="119"/>
      <c r="AFP1090" s="119"/>
      <c r="AFQ1090" s="119"/>
      <c r="AFR1090" s="119"/>
      <c r="AFS1090" s="119"/>
      <c r="AFT1090" s="119"/>
      <c r="AFU1090" s="119"/>
      <c r="AFV1090" s="119"/>
      <c r="AFW1090" s="119"/>
      <c r="AFX1090" s="119"/>
      <c r="AFY1090" s="119"/>
      <c r="AFZ1090" s="119"/>
      <c r="AGA1090" s="119"/>
      <c r="AGB1090" s="119"/>
      <c r="AGC1090" s="119"/>
      <c r="AGD1090" s="119"/>
      <c r="AGE1090" s="119"/>
      <c r="AGF1090" s="119"/>
      <c r="AGG1090" s="119"/>
      <c r="AGH1090" s="119"/>
      <c r="AGI1090" s="119"/>
      <c r="AGJ1090" s="119"/>
      <c r="AGK1090" s="119"/>
      <c r="AGL1090" s="119"/>
      <c r="AGM1090" s="119"/>
      <c r="AGN1090" s="119"/>
      <c r="AGO1090" s="119"/>
      <c r="AGP1090" s="119"/>
      <c r="AGQ1090" s="119"/>
      <c r="AGR1090" s="119"/>
      <c r="AGS1090" s="119"/>
      <c r="AGT1090" s="119"/>
      <c r="AGU1090" s="119"/>
      <c r="AGV1090" s="119"/>
      <c r="AGW1090" s="119"/>
      <c r="AGX1090" s="119"/>
      <c r="AGY1090" s="119"/>
      <c r="AGZ1090" s="119"/>
      <c r="AHA1090" s="119"/>
      <c r="AHB1090" s="119"/>
      <c r="AHC1090" s="119"/>
      <c r="AHD1090" s="119"/>
      <c r="AHE1090" s="119"/>
      <c r="AHF1090" s="119"/>
      <c r="AHG1090" s="119"/>
      <c r="AHH1090" s="119"/>
      <c r="AHI1090" s="119"/>
      <c r="AHJ1090" s="119"/>
      <c r="AHK1090" s="119"/>
      <c r="AHL1090" s="119"/>
      <c r="AHM1090" s="119"/>
      <c r="AHN1090" s="119"/>
      <c r="AHO1090" s="119"/>
      <c r="AHP1090" s="119"/>
      <c r="AHQ1090" s="119"/>
      <c r="AHR1090" s="119"/>
      <c r="AHS1090" s="119"/>
      <c r="AHT1090" s="119"/>
      <c r="AHU1090" s="119"/>
      <c r="AHV1090" s="119"/>
      <c r="AHW1090" s="119"/>
      <c r="AHX1090" s="119"/>
      <c r="AHY1090" s="119"/>
      <c r="AHZ1090" s="119"/>
      <c r="AIA1090" s="119"/>
      <c r="AIB1090" s="119"/>
      <c r="AIC1090" s="119"/>
      <c r="AID1090" s="119"/>
      <c r="AIE1090" s="119"/>
      <c r="AIF1090" s="119"/>
      <c r="AIG1090" s="119"/>
      <c r="AIH1090" s="119"/>
      <c r="AII1090" s="119"/>
      <c r="AIJ1090" s="119"/>
      <c r="AIK1090" s="119"/>
      <c r="AIL1090" s="119"/>
      <c r="AIM1090" s="119"/>
      <c r="AIN1090" s="119"/>
      <c r="AIO1090" s="119"/>
      <c r="AIP1090" s="119"/>
      <c r="AIQ1090" s="119"/>
      <c r="AIR1090" s="119"/>
      <c r="AIS1090" s="119"/>
      <c r="AIT1090" s="119"/>
      <c r="AIU1090" s="119"/>
      <c r="AIV1090" s="119"/>
      <c r="AIW1090" s="119"/>
      <c r="AIX1090" s="119"/>
      <c r="AIY1090" s="119"/>
      <c r="AIZ1090" s="119"/>
      <c r="AJA1090" s="119"/>
      <c r="AJB1090" s="119"/>
      <c r="AJC1090" s="119"/>
      <c r="AJD1090" s="119"/>
      <c r="AJE1090" s="119"/>
      <c r="AJF1090" s="119"/>
      <c r="AJG1090" s="119"/>
      <c r="AJH1090" s="119"/>
      <c r="AJI1090" s="119"/>
      <c r="AJJ1090" s="119"/>
      <c r="AJK1090" s="119"/>
      <c r="AJL1090" s="119"/>
      <c r="AJM1090" s="119"/>
      <c r="AJN1090" s="119"/>
      <c r="AJO1090" s="119"/>
      <c r="AJP1090" s="119"/>
      <c r="AJQ1090" s="119"/>
      <c r="AJR1090" s="119"/>
      <c r="AJS1090" s="119"/>
      <c r="AJT1090" s="119"/>
      <c r="AJU1090" s="119"/>
      <c r="AJV1090" s="119"/>
      <c r="AJW1090" s="119"/>
      <c r="AJX1090" s="119"/>
      <c r="AJY1090" s="119"/>
      <c r="AJZ1090" s="119"/>
      <c r="AKA1090" s="119"/>
      <c r="AKB1090" s="119"/>
      <c r="AKC1090" s="119"/>
      <c r="AKD1090" s="119"/>
      <c r="AKE1090" s="119"/>
      <c r="AKF1090" s="119"/>
      <c r="AKG1090" s="119"/>
      <c r="AKH1090" s="119"/>
      <c r="AKI1090" s="119"/>
      <c r="AKJ1090" s="119"/>
      <c r="AKK1090" s="119"/>
      <c r="AKL1090" s="119"/>
      <c r="AKM1090" s="119"/>
      <c r="AKN1090" s="119"/>
      <c r="AKO1090" s="119"/>
      <c r="AKP1090" s="119"/>
      <c r="AKQ1090" s="119"/>
      <c r="AKR1090" s="119"/>
      <c r="AKS1090" s="119"/>
      <c r="AKT1090" s="119"/>
      <c r="AKU1090" s="119"/>
      <c r="AKV1090" s="119"/>
      <c r="AKW1090" s="119"/>
      <c r="AKX1090" s="119"/>
      <c r="AKY1090" s="119"/>
      <c r="AKZ1090" s="119"/>
      <c r="ALA1090" s="119"/>
      <c r="ALB1090" s="119"/>
      <c r="ALC1090" s="119"/>
      <c r="ALD1090" s="119"/>
      <c r="ALE1090" s="119"/>
      <c r="ALF1090" s="119"/>
      <c r="ALG1090" s="119"/>
      <c r="ALH1090" s="119"/>
      <c r="ALI1090" s="119"/>
      <c r="ALJ1090" s="119"/>
      <c r="ALK1090" s="119"/>
      <c r="ALL1090" s="119"/>
      <c r="ALM1090" s="119"/>
      <c r="ALN1090" s="119"/>
      <c r="ALO1090" s="119"/>
      <c r="ALP1090" s="119"/>
      <c r="ALQ1090" s="119"/>
      <c r="ALR1090" s="119"/>
      <c r="ALS1090" s="119"/>
      <c r="ALT1090" s="119"/>
      <c r="ALU1090" s="119"/>
      <c r="ALV1090" s="119"/>
      <c r="ALW1090" s="119"/>
      <c r="ALX1090" s="119"/>
      <c r="ALY1090" s="119"/>
      <c r="ALZ1090" s="119"/>
      <c r="AMA1090" s="119"/>
      <c r="AMB1090" s="119"/>
      <c r="AMC1090" s="119"/>
      <c r="AMD1090" s="119"/>
      <c r="AME1090" s="119"/>
      <c r="AMF1090" s="119"/>
      <c r="AMG1090" s="119"/>
      <c r="AMH1090" s="119"/>
      <c r="AMI1090" s="119"/>
      <c r="AMJ1090" s="119"/>
    </row>
    <row r="1091" spans="1:1024">
      <c r="A1091" s="118"/>
      <c r="B1091" s="118"/>
      <c r="C1091" s="49">
        <f t="shared" si="79"/>
        <v>2040</v>
      </c>
      <c r="E1091" s="51">
        <f t="shared" si="82"/>
        <v>100</v>
      </c>
      <c r="F1091" s="39">
        <f t="shared" si="80"/>
        <v>53947</v>
      </c>
      <c r="G1091" s="39" t="str">
        <f t="shared" si="81"/>
        <v>2017121</v>
      </c>
      <c r="H1091" s="39">
        <v>7</v>
      </c>
      <c r="L1091" s="39" t="s">
        <v>0</v>
      </c>
      <c r="M1091" s="39">
        <v>2017</v>
      </c>
      <c r="N1091" s="39">
        <v>12</v>
      </c>
      <c r="O1091" s="39">
        <v>1</v>
      </c>
      <c r="P1091" s="39">
        <v>14</v>
      </c>
      <c r="Q1091" s="39">
        <v>59</v>
      </c>
      <c r="R1091" s="39">
        <v>7</v>
      </c>
      <c r="S1091" s="39">
        <v>963</v>
      </c>
      <c r="T1091" s="39">
        <v>2</v>
      </c>
      <c r="U1091" s="39" t="s">
        <v>1</v>
      </c>
      <c r="V1091" s="39" t="s">
        <v>2</v>
      </c>
      <c r="WK1091" s="119"/>
      <c r="WL1091" s="119"/>
      <c r="WM1091" s="119"/>
      <c r="WN1091" s="119"/>
      <c r="WO1091" s="119"/>
      <c r="WP1091" s="119"/>
      <c r="WQ1091" s="119"/>
      <c r="WR1091" s="119"/>
      <c r="WS1091" s="119"/>
      <c r="WT1091" s="119"/>
      <c r="WU1091" s="119"/>
      <c r="WV1091" s="119"/>
      <c r="WW1091" s="119"/>
      <c r="WX1091" s="119"/>
      <c r="WY1091" s="119"/>
      <c r="WZ1091" s="119"/>
      <c r="XA1091" s="119"/>
      <c r="XB1091" s="119"/>
      <c r="XC1091" s="119"/>
      <c r="XD1091" s="119"/>
      <c r="XE1091" s="119"/>
      <c r="XF1091" s="119"/>
      <c r="XG1091" s="119"/>
      <c r="XH1091" s="119"/>
      <c r="XI1091" s="119"/>
      <c r="XJ1091" s="119"/>
      <c r="XK1091" s="119"/>
      <c r="XL1091" s="119"/>
      <c r="XM1091" s="119"/>
      <c r="XN1091" s="119"/>
      <c r="XO1091" s="119"/>
      <c r="XP1091" s="119"/>
      <c r="XQ1091" s="119"/>
      <c r="XR1091" s="119"/>
      <c r="XS1091" s="119"/>
      <c r="XT1091" s="119"/>
      <c r="XU1091" s="119"/>
      <c r="XV1091" s="119"/>
      <c r="XW1091" s="119"/>
      <c r="XX1091" s="119"/>
      <c r="XY1091" s="119"/>
      <c r="XZ1091" s="119"/>
      <c r="YA1091" s="119"/>
      <c r="YB1091" s="119"/>
      <c r="YC1091" s="119"/>
      <c r="YD1091" s="119"/>
      <c r="YE1091" s="119"/>
      <c r="YF1091" s="119"/>
      <c r="YG1091" s="119"/>
      <c r="YH1091" s="119"/>
      <c r="YI1091" s="119"/>
      <c r="YJ1091" s="119"/>
      <c r="YK1091" s="119"/>
      <c r="YL1091" s="119"/>
      <c r="YM1091" s="119"/>
      <c r="YN1091" s="119"/>
      <c r="YO1091" s="119"/>
      <c r="YP1091" s="119"/>
      <c r="YQ1091" s="119"/>
      <c r="YR1091" s="119"/>
      <c r="YS1091" s="119"/>
      <c r="YT1091" s="119"/>
      <c r="YU1091" s="119"/>
      <c r="YV1091" s="119"/>
      <c r="YW1091" s="119"/>
      <c r="YX1091" s="119"/>
      <c r="YY1091" s="119"/>
      <c r="YZ1091" s="119"/>
      <c r="ZA1091" s="119"/>
      <c r="ZB1091" s="119"/>
      <c r="ZC1091" s="119"/>
      <c r="ZD1091" s="119"/>
      <c r="ZE1091" s="119"/>
      <c r="ZF1091" s="119"/>
      <c r="ZG1091" s="119"/>
      <c r="ZH1091" s="119"/>
      <c r="ZI1091" s="119"/>
      <c r="ZJ1091" s="119"/>
      <c r="ZK1091" s="119"/>
      <c r="ZL1091" s="119"/>
      <c r="ZM1091" s="119"/>
      <c r="ZN1091" s="119"/>
      <c r="ZO1091" s="119"/>
      <c r="ZP1091" s="119"/>
      <c r="ZQ1091" s="119"/>
      <c r="ZR1091" s="119"/>
      <c r="ZS1091" s="119"/>
      <c r="ZT1091" s="119"/>
      <c r="ZU1091" s="119"/>
      <c r="ZV1091" s="119"/>
      <c r="ZW1091" s="119"/>
      <c r="ZX1091" s="119"/>
      <c r="ZY1091" s="119"/>
      <c r="ZZ1091" s="119"/>
      <c r="AAA1091" s="119"/>
      <c r="AAB1091" s="119"/>
      <c r="AAC1091" s="119"/>
      <c r="AAD1091" s="119"/>
      <c r="AAE1091" s="119"/>
      <c r="AAF1091" s="119"/>
      <c r="AAG1091" s="119"/>
      <c r="AAH1091" s="119"/>
      <c r="AAI1091" s="119"/>
      <c r="AAJ1091" s="119"/>
      <c r="AAK1091" s="119"/>
      <c r="AAL1091" s="119"/>
      <c r="AAM1091" s="119"/>
      <c r="AAN1091" s="119"/>
      <c r="AAO1091" s="119"/>
      <c r="AAP1091" s="119"/>
      <c r="AAQ1091" s="119"/>
      <c r="AAR1091" s="119"/>
      <c r="AAS1091" s="119"/>
      <c r="AAT1091" s="119"/>
      <c r="AAU1091" s="119"/>
      <c r="AAV1091" s="119"/>
      <c r="AAW1091" s="119"/>
      <c r="AAX1091" s="119"/>
      <c r="AAY1091" s="119"/>
      <c r="AAZ1091" s="119"/>
      <c r="ABA1091" s="119"/>
      <c r="ABB1091" s="119"/>
      <c r="ABC1091" s="119"/>
      <c r="ABD1091" s="119"/>
      <c r="ABE1091" s="119"/>
      <c r="ABF1091" s="119"/>
      <c r="ABG1091" s="119"/>
      <c r="ABH1091" s="119"/>
      <c r="ABI1091" s="119"/>
      <c r="ABJ1091" s="119"/>
      <c r="ABK1091" s="119"/>
      <c r="ABL1091" s="119"/>
      <c r="ABM1091" s="119"/>
      <c r="ABN1091" s="119"/>
      <c r="ABO1091" s="119"/>
      <c r="ABP1091" s="119"/>
      <c r="ABQ1091" s="119"/>
      <c r="ABR1091" s="119"/>
      <c r="ABS1091" s="119"/>
      <c r="ABT1091" s="119"/>
      <c r="ABU1091" s="119"/>
      <c r="ABV1091" s="119"/>
      <c r="ABW1091" s="119"/>
      <c r="ABX1091" s="119"/>
      <c r="ABY1091" s="119"/>
      <c r="ABZ1091" s="119"/>
      <c r="ACA1091" s="119"/>
      <c r="ACB1091" s="119"/>
      <c r="ACC1091" s="119"/>
      <c r="ACD1091" s="119"/>
      <c r="ACE1091" s="119"/>
      <c r="ACF1091" s="119"/>
      <c r="ACG1091" s="119"/>
      <c r="ACH1091" s="119"/>
      <c r="ACI1091" s="119"/>
      <c r="ACJ1091" s="119"/>
      <c r="ACK1091" s="119"/>
      <c r="ACL1091" s="119"/>
      <c r="ACM1091" s="119"/>
      <c r="ACN1091" s="119"/>
      <c r="ACO1091" s="119"/>
      <c r="ACP1091" s="119"/>
      <c r="ACQ1091" s="119"/>
      <c r="ACR1091" s="119"/>
      <c r="ACS1091" s="119"/>
      <c r="ACT1091" s="119"/>
      <c r="ACU1091" s="119"/>
      <c r="ACV1091" s="119"/>
      <c r="ACW1091" s="119"/>
      <c r="ACX1091" s="119"/>
      <c r="ACY1091" s="119"/>
      <c r="ACZ1091" s="119"/>
      <c r="ADA1091" s="119"/>
      <c r="ADB1091" s="119"/>
      <c r="ADC1091" s="119"/>
      <c r="ADD1091" s="119"/>
      <c r="ADE1091" s="119"/>
      <c r="ADF1091" s="119"/>
      <c r="ADG1091" s="119"/>
      <c r="ADH1091" s="119"/>
      <c r="ADI1091" s="119"/>
      <c r="ADJ1091" s="119"/>
      <c r="ADK1091" s="119"/>
      <c r="ADL1091" s="119"/>
      <c r="ADM1091" s="119"/>
      <c r="ADN1091" s="119"/>
      <c r="ADO1091" s="119"/>
      <c r="ADP1091" s="119"/>
      <c r="ADQ1091" s="119"/>
      <c r="ADR1091" s="119"/>
      <c r="ADS1091" s="119"/>
      <c r="ADT1091" s="119"/>
      <c r="ADU1091" s="119"/>
      <c r="ADV1091" s="119"/>
      <c r="ADW1091" s="119"/>
      <c r="ADX1091" s="119"/>
      <c r="ADY1091" s="119"/>
      <c r="ADZ1091" s="119"/>
      <c r="AEA1091" s="119"/>
      <c r="AEB1091" s="119"/>
      <c r="AEC1091" s="119"/>
      <c r="AED1091" s="119"/>
      <c r="AEE1091" s="119"/>
      <c r="AEF1091" s="119"/>
      <c r="AEG1091" s="119"/>
      <c r="AEH1091" s="119"/>
      <c r="AEI1091" s="119"/>
      <c r="AEJ1091" s="119"/>
      <c r="AEK1091" s="119"/>
      <c r="AEL1091" s="119"/>
      <c r="AEM1091" s="119"/>
      <c r="AEN1091" s="119"/>
      <c r="AEO1091" s="119"/>
      <c r="AEP1091" s="119"/>
      <c r="AEQ1091" s="119"/>
      <c r="AER1091" s="119"/>
      <c r="AES1091" s="119"/>
      <c r="AET1091" s="119"/>
      <c r="AEU1091" s="119"/>
      <c r="AEV1091" s="119"/>
      <c r="AEW1091" s="119"/>
      <c r="AEX1091" s="119"/>
      <c r="AEY1091" s="119"/>
      <c r="AEZ1091" s="119"/>
      <c r="AFA1091" s="119"/>
      <c r="AFB1091" s="119"/>
      <c r="AFC1091" s="119"/>
      <c r="AFD1091" s="119"/>
      <c r="AFE1091" s="119"/>
      <c r="AFF1091" s="119"/>
      <c r="AFG1091" s="119"/>
      <c r="AFH1091" s="119"/>
      <c r="AFI1091" s="119"/>
      <c r="AFJ1091" s="119"/>
      <c r="AFK1091" s="119"/>
      <c r="AFL1091" s="119"/>
      <c r="AFM1091" s="119"/>
      <c r="AFN1091" s="119"/>
      <c r="AFO1091" s="119"/>
      <c r="AFP1091" s="119"/>
      <c r="AFQ1091" s="119"/>
      <c r="AFR1091" s="119"/>
      <c r="AFS1091" s="119"/>
      <c r="AFT1091" s="119"/>
      <c r="AFU1091" s="119"/>
      <c r="AFV1091" s="119"/>
      <c r="AFW1091" s="119"/>
      <c r="AFX1091" s="119"/>
      <c r="AFY1091" s="119"/>
      <c r="AFZ1091" s="119"/>
      <c r="AGA1091" s="119"/>
      <c r="AGB1091" s="119"/>
      <c r="AGC1091" s="119"/>
      <c r="AGD1091" s="119"/>
      <c r="AGE1091" s="119"/>
      <c r="AGF1091" s="119"/>
      <c r="AGG1091" s="119"/>
      <c r="AGH1091" s="119"/>
      <c r="AGI1091" s="119"/>
      <c r="AGJ1091" s="119"/>
      <c r="AGK1091" s="119"/>
      <c r="AGL1091" s="119"/>
      <c r="AGM1091" s="119"/>
      <c r="AGN1091" s="119"/>
      <c r="AGO1091" s="119"/>
      <c r="AGP1091" s="119"/>
      <c r="AGQ1091" s="119"/>
      <c r="AGR1091" s="119"/>
      <c r="AGS1091" s="119"/>
      <c r="AGT1091" s="119"/>
      <c r="AGU1091" s="119"/>
      <c r="AGV1091" s="119"/>
      <c r="AGW1091" s="119"/>
      <c r="AGX1091" s="119"/>
      <c r="AGY1091" s="119"/>
      <c r="AGZ1091" s="119"/>
      <c r="AHA1091" s="119"/>
      <c r="AHB1091" s="119"/>
      <c r="AHC1091" s="119"/>
      <c r="AHD1091" s="119"/>
      <c r="AHE1091" s="119"/>
      <c r="AHF1091" s="119"/>
      <c r="AHG1091" s="119"/>
      <c r="AHH1091" s="119"/>
      <c r="AHI1091" s="119"/>
      <c r="AHJ1091" s="119"/>
      <c r="AHK1091" s="119"/>
      <c r="AHL1091" s="119"/>
      <c r="AHM1091" s="119"/>
      <c r="AHN1091" s="119"/>
      <c r="AHO1091" s="119"/>
      <c r="AHP1091" s="119"/>
      <c r="AHQ1091" s="119"/>
      <c r="AHR1091" s="119"/>
      <c r="AHS1091" s="119"/>
      <c r="AHT1091" s="119"/>
      <c r="AHU1091" s="119"/>
      <c r="AHV1091" s="119"/>
      <c r="AHW1091" s="119"/>
      <c r="AHX1091" s="119"/>
      <c r="AHY1091" s="119"/>
      <c r="AHZ1091" s="119"/>
      <c r="AIA1091" s="119"/>
      <c r="AIB1091" s="119"/>
      <c r="AIC1091" s="119"/>
      <c r="AID1091" s="119"/>
      <c r="AIE1091" s="119"/>
      <c r="AIF1091" s="119"/>
      <c r="AIG1091" s="119"/>
      <c r="AIH1091" s="119"/>
      <c r="AII1091" s="119"/>
      <c r="AIJ1091" s="119"/>
      <c r="AIK1091" s="119"/>
      <c r="AIL1091" s="119"/>
      <c r="AIM1091" s="119"/>
      <c r="AIN1091" s="119"/>
      <c r="AIO1091" s="119"/>
      <c r="AIP1091" s="119"/>
      <c r="AIQ1091" s="119"/>
      <c r="AIR1091" s="119"/>
      <c r="AIS1091" s="119"/>
      <c r="AIT1091" s="119"/>
      <c r="AIU1091" s="119"/>
      <c r="AIV1091" s="119"/>
      <c r="AIW1091" s="119"/>
      <c r="AIX1091" s="119"/>
      <c r="AIY1091" s="119"/>
      <c r="AIZ1091" s="119"/>
      <c r="AJA1091" s="119"/>
      <c r="AJB1091" s="119"/>
      <c r="AJC1091" s="119"/>
      <c r="AJD1091" s="119"/>
      <c r="AJE1091" s="119"/>
      <c r="AJF1091" s="119"/>
      <c r="AJG1091" s="119"/>
      <c r="AJH1091" s="119"/>
      <c r="AJI1091" s="119"/>
      <c r="AJJ1091" s="119"/>
      <c r="AJK1091" s="119"/>
      <c r="AJL1091" s="119"/>
      <c r="AJM1091" s="119"/>
      <c r="AJN1091" s="119"/>
      <c r="AJO1091" s="119"/>
      <c r="AJP1091" s="119"/>
      <c r="AJQ1091" s="119"/>
      <c r="AJR1091" s="119"/>
      <c r="AJS1091" s="119"/>
      <c r="AJT1091" s="119"/>
      <c r="AJU1091" s="119"/>
      <c r="AJV1091" s="119"/>
      <c r="AJW1091" s="119"/>
      <c r="AJX1091" s="119"/>
      <c r="AJY1091" s="119"/>
      <c r="AJZ1091" s="119"/>
      <c r="AKA1091" s="119"/>
      <c r="AKB1091" s="119"/>
      <c r="AKC1091" s="119"/>
      <c r="AKD1091" s="119"/>
      <c r="AKE1091" s="119"/>
      <c r="AKF1091" s="119"/>
      <c r="AKG1091" s="119"/>
      <c r="AKH1091" s="119"/>
      <c r="AKI1091" s="119"/>
      <c r="AKJ1091" s="119"/>
      <c r="AKK1091" s="119"/>
      <c r="AKL1091" s="119"/>
      <c r="AKM1091" s="119"/>
      <c r="AKN1091" s="119"/>
      <c r="AKO1091" s="119"/>
      <c r="AKP1091" s="119"/>
      <c r="AKQ1091" s="119"/>
      <c r="AKR1091" s="119"/>
      <c r="AKS1091" s="119"/>
      <c r="AKT1091" s="119"/>
      <c r="AKU1091" s="119"/>
      <c r="AKV1091" s="119"/>
      <c r="AKW1091" s="119"/>
      <c r="AKX1091" s="119"/>
      <c r="AKY1091" s="119"/>
      <c r="AKZ1091" s="119"/>
      <c r="ALA1091" s="119"/>
      <c r="ALB1091" s="119"/>
      <c r="ALC1091" s="119"/>
      <c r="ALD1091" s="119"/>
      <c r="ALE1091" s="119"/>
      <c r="ALF1091" s="119"/>
      <c r="ALG1091" s="119"/>
      <c r="ALH1091" s="119"/>
      <c r="ALI1091" s="119"/>
      <c r="ALJ1091" s="119"/>
      <c r="ALK1091" s="119"/>
      <c r="ALL1091" s="119"/>
      <c r="ALM1091" s="119"/>
      <c r="ALN1091" s="119"/>
      <c r="ALO1091" s="119"/>
      <c r="ALP1091" s="119"/>
      <c r="ALQ1091" s="119"/>
      <c r="ALR1091" s="119"/>
      <c r="ALS1091" s="119"/>
      <c r="ALT1091" s="119"/>
      <c r="ALU1091" s="119"/>
      <c r="ALV1091" s="119"/>
      <c r="ALW1091" s="119"/>
      <c r="ALX1091" s="119"/>
      <c r="ALY1091" s="119"/>
      <c r="ALZ1091" s="119"/>
      <c r="AMA1091" s="119"/>
      <c r="AMB1091" s="119"/>
      <c r="AMC1091" s="119"/>
      <c r="AMD1091" s="119"/>
      <c r="AME1091" s="119"/>
      <c r="AMF1091" s="119"/>
      <c r="AMG1091" s="119"/>
      <c r="AMH1091" s="119"/>
      <c r="AMI1091" s="119"/>
      <c r="AMJ1091" s="119"/>
    </row>
    <row r="1092" spans="1:1024">
      <c r="A1092" s="118"/>
      <c r="B1092" s="118"/>
      <c r="C1092" s="49">
        <f t="shared" si="79"/>
        <v>2050</v>
      </c>
      <c r="E1092" s="51">
        <f t="shared" si="82"/>
        <v>10</v>
      </c>
      <c r="F1092" s="39">
        <f t="shared" si="80"/>
        <v>53948</v>
      </c>
      <c r="G1092" s="39" t="str">
        <f t="shared" si="81"/>
        <v>2017121</v>
      </c>
      <c r="H1092" s="39">
        <v>3</v>
      </c>
      <c r="L1092" s="39" t="s">
        <v>0</v>
      </c>
      <c r="M1092" s="39">
        <v>2017</v>
      </c>
      <c r="N1092" s="39">
        <v>12</v>
      </c>
      <c r="O1092" s="39">
        <v>1</v>
      </c>
      <c r="P1092" s="39">
        <v>14</v>
      </c>
      <c r="Q1092" s="39">
        <v>59</v>
      </c>
      <c r="R1092" s="39">
        <v>8</v>
      </c>
      <c r="S1092" s="39">
        <v>3</v>
      </c>
      <c r="T1092" s="39">
        <v>2</v>
      </c>
      <c r="U1092" s="39" t="s">
        <v>1</v>
      </c>
      <c r="V1092" s="39" t="s">
        <v>2</v>
      </c>
      <c r="WK1092" s="119"/>
      <c r="WL1092" s="119"/>
      <c r="WM1092" s="119"/>
      <c r="WN1092" s="119"/>
      <c r="WO1092" s="119"/>
      <c r="WP1092" s="119"/>
      <c r="WQ1092" s="119"/>
      <c r="WR1092" s="119"/>
      <c r="WS1092" s="119"/>
      <c r="WT1092" s="119"/>
      <c r="WU1092" s="119"/>
      <c r="WV1092" s="119"/>
      <c r="WW1092" s="119"/>
      <c r="WX1092" s="119"/>
      <c r="WY1092" s="119"/>
      <c r="WZ1092" s="119"/>
      <c r="XA1092" s="119"/>
      <c r="XB1092" s="119"/>
      <c r="XC1092" s="119"/>
      <c r="XD1092" s="119"/>
      <c r="XE1092" s="119"/>
      <c r="XF1092" s="119"/>
      <c r="XG1092" s="119"/>
      <c r="XH1092" s="119"/>
      <c r="XI1092" s="119"/>
      <c r="XJ1092" s="119"/>
      <c r="XK1092" s="119"/>
      <c r="XL1092" s="119"/>
      <c r="XM1092" s="119"/>
      <c r="XN1092" s="119"/>
      <c r="XO1092" s="119"/>
      <c r="XP1092" s="119"/>
      <c r="XQ1092" s="119"/>
      <c r="XR1092" s="119"/>
      <c r="XS1092" s="119"/>
      <c r="XT1092" s="119"/>
      <c r="XU1092" s="119"/>
      <c r="XV1092" s="119"/>
      <c r="XW1092" s="119"/>
      <c r="XX1092" s="119"/>
      <c r="XY1092" s="119"/>
      <c r="XZ1092" s="119"/>
      <c r="YA1092" s="119"/>
      <c r="YB1092" s="119"/>
      <c r="YC1092" s="119"/>
      <c r="YD1092" s="119"/>
      <c r="YE1092" s="119"/>
      <c r="YF1092" s="119"/>
      <c r="YG1092" s="119"/>
      <c r="YH1092" s="119"/>
      <c r="YI1092" s="119"/>
      <c r="YJ1092" s="119"/>
      <c r="YK1092" s="119"/>
      <c r="YL1092" s="119"/>
      <c r="YM1092" s="119"/>
      <c r="YN1092" s="119"/>
      <c r="YO1092" s="119"/>
      <c r="YP1092" s="119"/>
      <c r="YQ1092" s="119"/>
      <c r="YR1092" s="119"/>
      <c r="YS1092" s="119"/>
      <c r="YT1092" s="119"/>
      <c r="YU1092" s="119"/>
      <c r="YV1092" s="119"/>
      <c r="YW1092" s="119"/>
      <c r="YX1092" s="119"/>
      <c r="YY1092" s="119"/>
      <c r="YZ1092" s="119"/>
      <c r="ZA1092" s="119"/>
      <c r="ZB1092" s="119"/>
      <c r="ZC1092" s="119"/>
      <c r="ZD1092" s="119"/>
      <c r="ZE1092" s="119"/>
      <c r="ZF1092" s="119"/>
      <c r="ZG1092" s="119"/>
      <c r="ZH1092" s="119"/>
      <c r="ZI1092" s="119"/>
      <c r="ZJ1092" s="119"/>
      <c r="ZK1092" s="119"/>
      <c r="ZL1092" s="119"/>
      <c r="ZM1092" s="119"/>
      <c r="ZN1092" s="119"/>
      <c r="ZO1092" s="119"/>
      <c r="ZP1092" s="119"/>
      <c r="ZQ1092" s="119"/>
      <c r="ZR1092" s="119"/>
      <c r="ZS1092" s="119"/>
      <c r="ZT1092" s="119"/>
      <c r="ZU1092" s="119"/>
      <c r="ZV1092" s="119"/>
      <c r="ZW1092" s="119"/>
      <c r="ZX1092" s="119"/>
      <c r="ZY1092" s="119"/>
      <c r="ZZ1092" s="119"/>
      <c r="AAA1092" s="119"/>
      <c r="AAB1092" s="119"/>
      <c r="AAC1092" s="119"/>
      <c r="AAD1092" s="119"/>
      <c r="AAE1092" s="119"/>
      <c r="AAF1092" s="119"/>
      <c r="AAG1092" s="119"/>
      <c r="AAH1092" s="119"/>
      <c r="AAI1092" s="119"/>
      <c r="AAJ1092" s="119"/>
      <c r="AAK1092" s="119"/>
      <c r="AAL1092" s="119"/>
      <c r="AAM1092" s="119"/>
      <c r="AAN1092" s="119"/>
      <c r="AAO1092" s="119"/>
      <c r="AAP1092" s="119"/>
      <c r="AAQ1092" s="119"/>
      <c r="AAR1092" s="119"/>
      <c r="AAS1092" s="119"/>
      <c r="AAT1092" s="119"/>
      <c r="AAU1092" s="119"/>
      <c r="AAV1092" s="119"/>
      <c r="AAW1092" s="119"/>
      <c r="AAX1092" s="119"/>
      <c r="AAY1092" s="119"/>
      <c r="AAZ1092" s="119"/>
      <c r="ABA1092" s="119"/>
      <c r="ABB1092" s="119"/>
      <c r="ABC1092" s="119"/>
      <c r="ABD1092" s="119"/>
      <c r="ABE1092" s="119"/>
      <c r="ABF1092" s="119"/>
      <c r="ABG1092" s="119"/>
      <c r="ABH1092" s="119"/>
      <c r="ABI1092" s="119"/>
      <c r="ABJ1092" s="119"/>
      <c r="ABK1092" s="119"/>
      <c r="ABL1092" s="119"/>
      <c r="ABM1092" s="119"/>
      <c r="ABN1092" s="119"/>
      <c r="ABO1092" s="119"/>
      <c r="ABP1092" s="119"/>
      <c r="ABQ1092" s="119"/>
      <c r="ABR1092" s="119"/>
      <c r="ABS1092" s="119"/>
      <c r="ABT1092" s="119"/>
      <c r="ABU1092" s="119"/>
      <c r="ABV1092" s="119"/>
      <c r="ABW1092" s="119"/>
      <c r="ABX1092" s="119"/>
      <c r="ABY1092" s="119"/>
      <c r="ABZ1092" s="119"/>
      <c r="ACA1092" s="119"/>
      <c r="ACB1092" s="119"/>
      <c r="ACC1092" s="119"/>
      <c r="ACD1092" s="119"/>
      <c r="ACE1092" s="119"/>
      <c r="ACF1092" s="119"/>
      <c r="ACG1092" s="119"/>
      <c r="ACH1092" s="119"/>
      <c r="ACI1092" s="119"/>
      <c r="ACJ1092" s="119"/>
      <c r="ACK1092" s="119"/>
      <c r="ACL1092" s="119"/>
      <c r="ACM1092" s="119"/>
      <c r="ACN1092" s="119"/>
      <c r="ACO1092" s="119"/>
      <c r="ACP1092" s="119"/>
      <c r="ACQ1092" s="119"/>
      <c r="ACR1092" s="119"/>
      <c r="ACS1092" s="119"/>
      <c r="ACT1092" s="119"/>
      <c r="ACU1092" s="119"/>
      <c r="ACV1092" s="119"/>
      <c r="ACW1092" s="119"/>
      <c r="ACX1092" s="119"/>
      <c r="ACY1092" s="119"/>
      <c r="ACZ1092" s="119"/>
      <c r="ADA1092" s="119"/>
      <c r="ADB1092" s="119"/>
      <c r="ADC1092" s="119"/>
      <c r="ADD1092" s="119"/>
      <c r="ADE1092" s="119"/>
      <c r="ADF1092" s="119"/>
      <c r="ADG1092" s="119"/>
      <c r="ADH1092" s="119"/>
      <c r="ADI1092" s="119"/>
      <c r="ADJ1092" s="119"/>
      <c r="ADK1092" s="119"/>
      <c r="ADL1092" s="119"/>
      <c r="ADM1092" s="119"/>
      <c r="ADN1092" s="119"/>
      <c r="ADO1092" s="119"/>
      <c r="ADP1092" s="119"/>
      <c r="ADQ1092" s="119"/>
      <c r="ADR1092" s="119"/>
      <c r="ADS1092" s="119"/>
      <c r="ADT1092" s="119"/>
      <c r="ADU1092" s="119"/>
      <c r="ADV1092" s="119"/>
      <c r="ADW1092" s="119"/>
      <c r="ADX1092" s="119"/>
      <c r="ADY1092" s="119"/>
      <c r="ADZ1092" s="119"/>
      <c r="AEA1092" s="119"/>
      <c r="AEB1092" s="119"/>
      <c r="AEC1092" s="119"/>
      <c r="AED1092" s="119"/>
      <c r="AEE1092" s="119"/>
      <c r="AEF1092" s="119"/>
      <c r="AEG1092" s="119"/>
      <c r="AEH1092" s="119"/>
      <c r="AEI1092" s="119"/>
      <c r="AEJ1092" s="119"/>
      <c r="AEK1092" s="119"/>
      <c r="AEL1092" s="119"/>
      <c r="AEM1092" s="119"/>
      <c r="AEN1092" s="119"/>
      <c r="AEO1092" s="119"/>
      <c r="AEP1092" s="119"/>
      <c r="AEQ1092" s="119"/>
      <c r="AER1092" s="119"/>
      <c r="AES1092" s="119"/>
      <c r="AET1092" s="119"/>
      <c r="AEU1092" s="119"/>
      <c r="AEV1092" s="119"/>
      <c r="AEW1092" s="119"/>
      <c r="AEX1092" s="119"/>
      <c r="AEY1092" s="119"/>
      <c r="AEZ1092" s="119"/>
      <c r="AFA1092" s="119"/>
      <c r="AFB1092" s="119"/>
      <c r="AFC1092" s="119"/>
      <c r="AFD1092" s="119"/>
      <c r="AFE1092" s="119"/>
      <c r="AFF1092" s="119"/>
      <c r="AFG1092" s="119"/>
      <c r="AFH1092" s="119"/>
      <c r="AFI1092" s="119"/>
      <c r="AFJ1092" s="119"/>
      <c r="AFK1092" s="119"/>
      <c r="AFL1092" s="119"/>
      <c r="AFM1092" s="119"/>
      <c r="AFN1092" s="119"/>
      <c r="AFO1092" s="119"/>
      <c r="AFP1092" s="119"/>
      <c r="AFQ1092" s="119"/>
      <c r="AFR1092" s="119"/>
      <c r="AFS1092" s="119"/>
      <c r="AFT1092" s="119"/>
      <c r="AFU1092" s="119"/>
      <c r="AFV1092" s="119"/>
      <c r="AFW1092" s="119"/>
      <c r="AFX1092" s="119"/>
      <c r="AFY1092" s="119"/>
      <c r="AFZ1092" s="119"/>
      <c r="AGA1092" s="119"/>
      <c r="AGB1092" s="119"/>
      <c r="AGC1092" s="119"/>
      <c r="AGD1092" s="119"/>
      <c r="AGE1092" s="119"/>
      <c r="AGF1092" s="119"/>
      <c r="AGG1092" s="119"/>
      <c r="AGH1092" s="119"/>
      <c r="AGI1092" s="119"/>
      <c r="AGJ1092" s="119"/>
      <c r="AGK1092" s="119"/>
      <c r="AGL1092" s="119"/>
      <c r="AGM1092" s="119"/>
      <c r="AGN1092" s="119"/>
      <c r="AGO1092" s="119"/>
      <c r="AGP1092" s="119"/>
      <c r="AGQ1092" s="119"/>
      <c r="AGR1092" s="119"/>
      <c r="AGS1092" s="119"/>
      <c r="AGT1092" s="119"/>
      <c r="AGU1092" s="119"/>
      <c r="AGV1092" s="119"/>
      <c r="AGW1092" s="119"/>
      <c r="AGX1092" s="119"/>
      <c r="AGY1092" s="119"/>
      <c r="AGZ1092" s="119"/>
      <c r="AHA1092" s="119"/>
      <c r="AHB1092" s="119"/>
      <c r="AHC1092" s="119"/>
      <c r="AHD1092" s="119"/>
      <c r="AHE1092" s="119"/>
      <c r="AHF1092" s="119"/>
      <c r="AHG1092" s="119"/>
      <c r="AHH1092" s="119"/>
      <c r="AHI1092" s="119"/>
      <c r="AHJ1092" s="119"/>
      <c r="AHK1092" s="119"/>
      <c r="AHL1092" s="119"/>
      <c r="AHM1092" s="119"/>
      <c r="AHN1092" s="119"/>
      <c r="AHO1092" s="119"/>
      <c r="AHP1092" s="119"/>
      <c r="AHQ1092" s="119"/>
      <c r="AHR1092" s="119"/>
      <c r="AHS1092" s="119"/>
      <c r="AHT1092" s="119"/>
      <c r="AHU1092" s="119"/>
      <c r="AHV1092" s="119"/>
      <c r="AHW1092" s="119"/>
      <c r="AHX1092" s="119"/>
      <c r="AHY1092" s="119"/>
      <c r="AHZ1092" s="119"/>
      <c r="AIA1092" s="119"/>
      <c r="AIB1092" s="119"/>
      <c r="AIC1092" s="119"/>
      <c r="AID1092" s="119"/>
      <c r="AIE1092" s="119"/>
      <c r="AIF1092" s="119"/>
      <c r="AIG1092" s="119"/>
      <c r="AIH1092" s="119"/>
      <c r="AII1092" s="119"/>
      <c r="AIJ1092" s="119"/>
      <c r="AIK1092" s="119"/>
      <c r="AIL1092" s="119"/>
      <c r="AIM1092" s="119"/>
      <c r="AIN1092" s="119"/>
      <c r="AIO1092" s="119"/>
      <c r="AIP1092" s="119"/>
      <c r="AIQ1092" s="119"/>
      <c r="AIR1092" s="119"/>
      <c r="AIS1092" s="119"/>
      <c r="AIT1092" s="119"/>
      <c r="AIU1092" s="119"/>
      <c r="AIV1092" s="119"/>
      <c r="AIW1092" s="119"/>
      <c r="AIX1092" s="119"/>
      <c r="AIY1092" s="119"/>
      <c r="AIZ1092" s="119"/>
      <c r="AJA1092" s="119"/>
      <c r="AJB1092" s="119"/>
      <c r="AJC1092" s="119"/>
      <c r="AJD1092" s="119"/>
      <c r="AJE1092" s="119"/>
      <c r="AJF1092" s="119"/>
      <c r="AJG1092" s="119"/>
      <c r="AJH1092" s="119"/>
      <c r="AJI1092" s="119"/>
      <c r="AJJ1092" s="119"/>
      <c r="AJK1092" s="119"/>
      <c r="AJL1092" s="119"/>
      <c r="AJM1092" s="119"/>
      <c r="AJN1092" s="119"/>
      <c r="AJO1092" s="119"/>
      <c r="AJP1092" s="119"/>
      <c r="AJQ1092" s="119"/>
      <c r="AJR1092" s="119"/>
      <c r="AJS1092" s="119"/>
      <c r="AJT1092" s="119"/>
      <c r="AJU1092" s="119"/>
      <c r="AJV1092" s="119"/>
      <c r="AJW1092" s="119"/>
      <c r="AJX1092" s="119"/>
      <c r="AJY1092" s="119"/>
      <c r="AJZ1092" s="119"/>
      <c r="AKA1092" s="119"/>
      <c r="AKB1092" s="119"/>
      <c r="AKC1092" s="119"/>
      <c r="AKD1092" s="119"/>
      <c r="AKE1092" s="119"/>
      <c r="AKF1092" s="119"/>
      <c r="AKG1092" s="119"/>
      <c r="AKH1092" s="119"/>
      <c r="AKI1092" s="119"/>
      <c r="AKJ1092" s="119"/>
      <c r="AKK1092" s="119"/>
      <c r="AKL1092" s="119"/>
      <c r="AKM1092" s="119"/>
      <c r="AKN1092" s="119"/>
      <c r="AKO1092" s="119"/>
      <c r="AKP1092" s="119"/>
      <c r="AKQ1092" s="119"/>
      <c r="AKR1092" s="119"/>
      <c r="AKS1092" s="119"/>
      <c r="AKT1092" s="119"/>
      <c r="AKU1092" s="119"/>
      <c r="AKV1092" s="119"/>
      <c r="AKW1092" s="119"/>
      <c r="AKX1092" s="119"/>
      <c r="AKY1092" s="119"/>
      <c r="AKZ1092" s="119"/>
      <c r="ALA1092" s="119"/>
      <c r="ALB1092" s="119"/>
      <c r="ALC1092" s="119"/>
      <c r="ALD1092" s="119"/>
      <c r="ALE1092" s="119"/>
      <c r="ALF1092" s="119"/>
      <c r="ALG1092" s="119"/>
      <c r="ALH1092" s="119"/>
      <c r="ALI1092" s="119"/>
      <c r="ALJ1092" s="119"/>
      <c r="ALK1092" s="119"/>
      <c r="ALL1092" s="119"/>
      <c r="ALM1092" s="119"/>
      <c r="ALN1092" s="119"/>
      <c r="ALO1092" s="119"/>
      <c r="ALP1092" s="119"/>
      <c r="ALQ1092" s="119"/>
      <c r="ALR1092" s="119"/>
      <c r="ALS1092" s="119"/>
      <c r="ALT1092" s="119"/>
      <c r="ALU1092" s="119"/>
      <c r="ALV1092" s="119"/>
      <c r="ALW1092" s="119"/>
      <c r="ALX1092" s="119"/>
      <c r="ALY1092" s="119"/>
      <c r="ALZ1092" s="119"/>
      <c r="AMA1092" s="119"/>
      <c r="AMB1092" s="119"/>
      <c r="AMC1092" s="119"/>
      <c r="AMD1092" s="119"/>
      <c r="AME1092" s="119"/>
      <c r="AMF1092" s="119"/>
      <c r="AMG1092" s="119"/>
      <c r="AMH1092" s="119"/>
      <c r="AMI1092" s="119"/>
      <c r="AMJ1092" s="119"/>
    </row>
    <row r="1093" spans="1:1024">
      <c r="A1093" s="118"/>
      <c r="B1093" s="118"/>
      <c r="C1093" s="49">
        <f t="shared" si="79"/>
        <v>2050</v>
      </c>
      <c r="E1093" s="51">
        <f t="shared" si="82"/>
        <v>20</v>
      </c>
      <c r="F1093" s="39">
        <f t="shared" si="80"/>
        <v>53948</v>
      </c>
      <c r="G1093" s="39" t="str">
        <f t="shared" si="81"/>
        <v>2017121</v>
      </c>
      <c r="H1093" s="39">
        <v>97</v>
      </c>
      <c r="L1093" s="39" t="s">
        <v>0</v>
      </c>
      <c r="M1093" s="39">
        <v>2017</v>
      </c>
      <c r="N1093" s="39">
        <v>12</v>
      </c>
      <c r="O1093" s="39">
        <v>1</v>
      </c>
      <c r="P1093" s="39">
        <v>14</v>
      </c>
      <c r="Q1093" s="39">
        <v>59</v>
      </c>
      <c r="R1093" s="39">
        <v>8</v>
      </c>
      <c r="S1093" s="39">
        <v>38</v>
      </c>
      <c r="T1093" s="39">
        <v>2</v>
      </c>
      <c r="U1093" s="39" t="s">
        <v>1</v>
      </c>
      <c r="V1093" s="39" t="s">
        <v>2</v>
      </c>
      <c r="WK1093" s="119"/>
      <c r="WL1093" s="119"/>
      <c r="WM1093" s="119"/>
      <c r="WN1093" s="119"/>
      <c r="WO1093" s="119"/>
      <c r="WP1093" s="119"/>
      <c r="WQ1093" s="119"/>
      <c r="WR1093" s="119"/>
      <c r="WS1093" s="119"/>
      <c r="WT1093" s="119"/>
      <c r="WU1093" s="119"/>
      <c r="WV1093" s="119"/>
      <c r="WW1093" s="119"/>
      <c r="WX1093" s="119"/>
      <c r="WY1093" s="119"/>
      <c r="WZ1093" s="119"/>
      <c r="XA1093" s="119"/>
      <c r="XB1093" s="119"/>
      <c r="XC1093" s="119"/>
      <c r="XD1093" s="119"/>
      <c r="XE1093" s="119"/>
      <c r="XF1093" s="119"/>
      <c r="XG1093" s="119"/>
      <c r="XH1093" s="119"/>
      <c r="XI1093" s="119"/>
      <c r="XJ1093" s="119"/>
      <c r="XK1093" s="119"/>
      <c r="XL1093" s="119"/>
      <c r="XM1093" s="119"/>
      <c r="XN1093" s="119"/>
      <c r="XO1093" s="119"/>
      <c r="XP1093" s="119"/>
      <c r="XQ1093" s="119"/>
      <c r="XR1093" s="119"/>
      <c r="XS1093" s="119"/>
      <c r="XT1093" s="119"/>
      <c r="XU1093" s="119"/>
      <c r="XV1093" s="119"/>
      <c r="XW1093" s="119"/>
      <c r="XX1093" s="119"/>
      <c r="XY1093" s="119"/>
      <c r="XZ1093" s="119"/>
      <c r="YA1093" s="119"/>
      <c r="YB1093" s="119"/>
      <c r="YC1093" s="119"/>
      <c r="YD1093" s="119"/>
      <c r="YE1093" s="119"/>
      <c r="YF1093" s="119"/>
      <c r="YG1093" s="119"/>
      <c r="YH1093" s="119"/>
      <c r="YI1093" s="119"/>
      <c r="YJ1093" s="119"/>
      <c r="YK1093" s="119"/>
      <c r="YL1093" s="119"/>
      <c r="YM1093" s="119"/>
      <c r="YN1093" s="119"/>
      <c r="YO1093" s="119"/>
      <c r="YP1093" s="119"/>
      <c r="YQ1093" s="119"/>
      <c r="YR1093" s="119"/>
      <c r="YS1093" s="119"/>
      <c r="YT1093" s="119"/>
      <c r="YU1093" s="119"/>
      <c r="YV1093" s="119"/>
      <c r="YW1093" s="119"/>
      <c r="YX1093" s="119"/>
      <c r="YY1093" s="119"/>
      <c r="YZ1093" s="119"/>
      <c r="ZA1093" s="119"/>
      <c r="ZB1093" s="119"/>
      <c r="ZC1093" s="119"/>
      <c r="ZD1093" s="119"/>
      <c r="ZE1093" s="119"/>
      <c r="ZF1093" s="119"/>
      <c r="ZG1093" s="119"/>
      <c r="ZH1093" s="119"/>
      <c r="ZI1093" s="119"/>
      <c r="ZJ1093" s="119"/>
      <c r="ZK1093" s="119"/>
      <c r="ZL1093" s="119"/>
      <c r="ZM1093" s="119"/>
      <c r="ZN1093" s="119"/>
      <c r="ZO1093" s="119"/>
      <c r="ZP1093" s="119"/>
      <c r="ZQ1093" s="119"/>
      <c r="ZR1093" s="119"/>
      <c r="ZS1093" s="119"/>
      <c r="ZT1093" s="119"/>
      <c r="ZU1093" s="119"/>
      <c r="ZV1093" s="119"/>
      <c r="ZW1093" s="119"/>
      <c r="ZX1093" s="119"/>
      <c r="ZY1093" s="119"/>
      <c r="ZZ1093" s="119"/>
      <c r="AAA1093" s="119"/>
      <c r="AAB1093" s="119"/>
      <c r="AAC1093" s="119"/>
      <c r="AAD1093" s="119"/>
      <c r="AAE1093" s="119"/>
      <c r="AAF1093" s="119"/>
      <c r="AAG1093" s="119"/>
      <c r="AAH1093" s="119"/>
      <c r="AAI1093" s="119"/>
      <c r="AAJ1093" s="119"/>
      <c r="AAK1093" s="119"/>
      <c r="AAL1093" s="119"/>
      <c r="AAM1093" s="119"/>
      <c r="AAN1093" s="119"/>
      <c r="AAO1093" s="119"/>
      <c r="AAP1093" s="119"/>
      <c r="AAQ1093" s="119"/>
      <c r="AAR1093" s="119"/>
      <c r="AAS1093" s="119"/>
      <c r="AAT1093" s="119"/>
      <c r="AAU1093" s="119"/>
      <c r="AAV1093" s="119"/>
      <c r="AAW1093" s="119"/>
      <c r="AAX1093" s="119"/>
      <c r="AAY1093" s="119"/>
      <c r="AAZ1093" s="119"/>
      <c r="ABA1093" s="119"/>
      <c r="ABB1093" s="119"/>
      <c r="ABC1093" s="119"/>
      <c r="ABD1093" s="119"/>
      <c r="ABE1093" s="119"/>
      <c r="ABF1093" s="119"/>
      <c r="ABG1093" s="119"/>
      <c r="ABH1093" s="119"/>
      <c r="ABI1093" s="119"/>
      <c r="ABJ1093" s="119"/>
      <c r="ABK1093" s="119"/>
      <c r="ABL1093" s="119"/>
      <c r="ABM1093" s="119"/>
      <c r="ABN1093" s="119"/>
      <c r="ABO1093" s="119"/>
      <c r="ABP1093" s="119"/>
      <c r="ABQ1093" s="119"/>
      <c r="ABR1093" s="119"/>
      <c r="ABS1093" s="119"/>
      <c r="ABT1093" s="119"/>
      <c r="ABU1093" s="119"/>
      <c r="ABV1093" s="119"/>
      <c r="ABW1093" s="119"/>
      <c r="ABX1093" s="119"/>
      <c r="ABY1093" s="119"/>
      <c r="ABZ1093" s="119"/>
      <c r="ACA1093" s="119"/>
      <c r="ACB1093" s="119"/>
      <c r="ACC1093" s="119"/>
      <c r="ACD1093" s="119"/>
      <c r="ACE1093" s="119"/>
      <c r="ACF1093" s="119"/>
      <c r="ACG1093" s="119"/>
      <c r="ACH1093" s="119"/>
      <c r="ACI1093" s="119"/>
      <c r="ACJ1093" s="119"/>
      <c r="ACK1093" s="119"/>
      <c r="ACL1093" s="119"/>
      <c r="ACM1093" s="119"/>
      <c r="ACN1093" s="119"/>
      <c r="ACO1093" s="119"/>
      <c r="ACP1093" s="119"/>
      <c r="ACQ1093" s="119"/>
      <c r="ACR1093" s="119"/>
      <c r="ACS1093" s="119"/>
      <c r="ACT1093" s="119"/>
      <c r="ACU1093" s="119"/>
      <c r="ACV1093" s="119"/>
      <c r="ACW1093" s="119"/>
      <c r="ACX1093" s="119"/>
      <c r="ACY1093" s="119"/>
      <c r="ACZ1093" s="119"/>
      <c r="ADA1093" s="119"/>
      <c r="ADB1093" s="119"/>
      <c r="ADC1093" s="119"/>
      <c r="ADD1093" s="119"/>
      <c r="ADE1093" s="119"/>
      <c r="ADF1093" s="119"/>
      <c r="ADG1093" s="119"/>
      <c r="ADH1093" s="119"/>
      <c r="ADI1093" s="119"/>
      <c r="ADJ1093" s="119"/>
      <c r="ADK1093" s="119"/>
      <c r="ADL1093" s="119"/>
      <c r="ADM1093" s="119"/>
      <c r="ADN1093" s="119"/>
      <c r="ADO1093" s="119"/>
      <c r="ADP1093" s="119"/>
      <c r="ADQ1093" s="119"/>
      <c r="ADR1093" s="119"/>
      <c r="ADS1093" s="119"/>
      <c r="ADT1093" s="119"/>
      <c r="ADU1093" s="119"/>
      <c r="ADV1093" s="119"/>
      <c r="ADW1093" s="119"/>
      <c r="ADX1093" s="119"/>
      <c r="ADY1093" s="119"/>
      <c r="ADZ1093" s="119"/>
      <c r="AEA1093" s="119"/>
      <c r="AEB1093" s="119"/>
      <c r="AEC1093" s="119"/>
      <c r="AED1093" s="119"/>
      <c r="AEE1093" s="119"/>
      <c r="AEF1093" s="119"/>
      <c r="AEG1093" s="119"/>
      <c r="AEH1093" s="119"/>
      <c r="AEI1093" s="119"/>
      <c r="AEJ1093" s="119"/>
      <c r="AEK1093" s="119"/>
      <c r="AEL1093" s="119"/>
      <c r="AEM1093" s="119"/>
      <c r="AEN1093" s="119"/>
      <c r="AEO1093" s="119"/>
      <c r="AEP1093" s="119"/>
      <c r="AEQ1093" s="119"/>
      <c r="AER1093" s="119"/>
      <c r="AES1093" s="119"/>
      <c r="AET1093" s="119"/>
      <c r="AEU1093" s="119"/>
      <c r="AEV1093" s="119"/>
      <c r="AEW1093" s="119"/>
      <c r="AEX1093" s="119"/>
      <c r="AEY1093" s="119"/>
      <c r="AEZ1093" s="119"/>
      <c r="AFA1093" s="119"/>
      <c r="AFB1093" s="119"/>
      <c r="AFC1093" s="119"/>
      <c r="AFD1093" s="119"/>
      <c r="AFE1093" s="119"/>
      <c r="AFF1093" s="119"/>
      <c r="AFG1093" s="119"/>
      <c r="AFH1093" s="119"/>
      <c r="AFI1093" s="119"/>
      <c r="AFJ1093" s="119"/>
      <c r="AFK1093" s="119"/>
      <c r="AFL1093" s="119"/>
      <c r="AFM1093" s="119"/>
      <c r="AFN1093" s="119"/>
      <c r="AFO1093" s="119"/>
      <c r="AFP1093" s="119"/>
      <c r="AFQ1093" s="119"/>
      <c r="AFR1093" s="119"/>
      <c r="AFS1093" s="119"/>
      <c r="AFT1093" s="119"/>
      <c r="AFU1093" s="119"/>
      <c r="AFV1093" s="119"/>
      <c r="AFW1093" s="119"/>
      <c r="AFX1093" s="119"/>
      <c r="AFY1093" s="119"/>
      <c r="AFZ1093" s="119"/>
      <c r="AGA1093" s="119"/>
      <c r="AGB1093" s="119"/>
      <c r="AGC1093" s="119"/>
      <c r="AGD1093" s="119"/>
      <c r="AGE1093" s="119"/>
      <c r="AGF1093" s="119"/>
      <c r="AGG1093" s="119"/>
      <c r="AGH1093" s="119"/>
      <c r="AGI1093" s="119"/>
      <c r="AGJ1093" s="119"/>
      <c r="AGK1093" s="119"/>
      <c r="AGL1093" s="119"/>
      <c r="AGM1093" s="119"/>
      <c r="AGN1093" s="119"/>
      <c r="AGO1093" s="119"/>
      <c r="AGP1093" s="119"/>
      <c r="AGQ1093" s="119"/>
      <c r="AGR1093" s="119"/>
      <c r="AGS1093" s="119"/>
      <c r="AGT1093" s="119"/>
      <c r="AGU1093" s="119"/>
      <c r="AGV1093" s="119"/>
      <c r="AGW1093" s="119"/>
      <c r="AGX1093" s="119"/>
      <c r="AGY1093" s="119"/>
      <c r="AGZ1093" s="119"/>
      <c r="AHA1093" s="119"/>
      <c r="AHB1093" s="119"/>
      <c r="AHC1093" s="119"/>
      <c r="AHD1093" s="119"/>
      <c r="AHE1093" s="119"/>
      <c r="AHF1093" s="119"/>
      <c r="AHG1093" s="119"/>
      <c r="AHH1093" s="119"/>
      <c r="AHI1093" s="119"/>
      <c r="AHJ1093" s="119"/>
      <c r="AHK1093" s="119"/>
      <c r="AHL1093" s="119"/>
      <c r="AHM1093" s="119"/>
      <c r="AHN1093" s="119"/>
      <c r="AHO1093" s="119"/>
      <c r="AHP1093" s="119"/>
      <c r="AHQ1093" s="119"/>
      <c r="AHR1093" s="119"/>
      <c r="AHS1093" s="119"/>
      <c r="AHT1093" s="119"/>
      <c r="AHU1093" s="119"/>
      <c r="AHV1093" s="119"/>
      <c r="AHW1093" s="119"/>
      <c r="AHX1093" s="119"/>
      <c r="AHY1093" s="119"/>
      <c r="AHZ1093" s="119"/>
      <c r="AIA1093" s="119"/>
      <c r="AIB1093" s="119"/>
      <c r="AIC1093" s="119"/>
      <c r="AID1093" s="119"/>
      <c r="AIE1093" s="119"/>
      <c r="AIF1093" s="119"/>
      <c r="AIG1093" s="119"/>
      <c r="AIH1093" s="119"/>
      <c r="AII1093" s="119"/>
      <c r="AIJ1093" s="119"/>
      <c r="AIK1093" s="119"/>
      <c r="AIL1093" s="119"/>
      <c r="AIM1093" s="119"/>
      <c r="AIN1093" s="119"/>
      <c r="AIO1093" s="119"/>
      <c r="AIP1093" s="119"/>
      <c r="AIQ1093" s="119"/>
      <c r="AIR1093" s="119"/>
      <c r="AIS1093" s="119"/>
      <c r="AIT1093" s="119"/>
      <c r="AIU1093" s="119"/>
      <c r="AIV1093" s="119"/>
      <c r="AIW1093" s="119"/>
      <c r="AIX1093" s="119"/>
      <c r="AIY1093" s="119"/>
      <c r="AIZ1093" s="119"/>
      <c r="AJA1093" s="119"/>
      <c r="AJB1093" s="119"/>
      <c r="AJC1093" s="119"/>
      <c r="AJD1093" s="119"/>
      <c r="AJE1093" s="119"/>
      <c r="AJF1093" s="119"/>
      <c r="AJG1093" s="119"/>
      <c r="AJH1093" s="119"/>
      <c r="AJI1093" s="119"/>
      <c r="AJJ1093" s="119"/>
      <c r="AJK1093" s="119"/>
      <c r="AJL1093" s="119"/>
      <c r="AJM1093" s="119"/>
      <c r="AJN1093" s="119"/>
      <c r="AJO1093" s="119"/>
      <c r="AJP1093" s="119"/>
      <c r="AJQ1093" s="119"/>
      <c r="AJR1093" s="119"/>
      <c r="AJS1093" s="119"/>
      <c r="AJT1093" s="119"/>
      <c r="AJU1093" s="119"/>
      <c r="AJV1093" s="119"/>
      <c r="AJW1093" s="119"/>
      <c r="AJX1093" s="119"/>
      <c r="AJY1093" s="119"/>
      <c r="AJZ1093" s="119"/>
      <c r="AKA1093" s="119"/>
      <c r="AKB1093" s="119"/>
      <c r="AKC1093" s="119"/>
      <c r="AKD1093" s="119"/>
      <c r="AKE1093" s="119"/>
      <c r="AKF1093" s="119"/>
      <c r="AKG1093" s="119"/>
      <c r="AKH1093" s="119"/>
      <c r="AKI1093" s="119"/>
      <c r="AKJ1093" s="119"/>
      <c r="AKK1093" s="119"/>
      <c r="AKL1093" s="119"/>
      <c r="AKM1093" s="119"/>
      <c r="AKN1093" s="119"/>
      <c r="AKO1093" s="119"/>
      <c r="AKP1093" s="119"/>
      <c r="AKQ1093" s="119"/>
      <c r="AKR1093" s="119"/>
      <c r="AKS1093" s="119"/>
      <c r="AKT1093" s="119"/>
      <c r="AKU1093" s="119"/>
      <c r="AKV1093" s="119"/>
      <c r="AKW1093" s="119"/>
      <c r="AKX1093" s="119"/>
      <c r="AKY1093" s="119"/>
      <c r="AKZ1093" s="119"/>
      <c r="ALA1093" s="119"/>
      <c r="ALB1093" s="119"/>
      <c r="ALC1093" s="119"/>
      <c r="ALD1093" s="119"/>
      <c r="ALE1093" s="119"/>
      <c r="ALF1093" s="119"/>
      <c r="ALG1093" s="119"/>
      <c r="ALH1093" s="119"/>
      <c r="ALI1093" s="119"/>
      <c r="ALJ1093" s="119"/>
      <c r="ALK1093" s="119"/>
      <c r="ALL1093" s="119"/>
      <c r="ALM1093" s="119"/>
      <c r="ALN1093" s="119"/>
      <c r="ALO1093" s="119"/>
      <c r="ALP1093" s="119"/>
      <c r="ALQ1093" s="119"/>
      <c r="ALR1093" s="119"/>
      <c r="ALS1093" s="119"/>
      <c r="ALT1093" s="119"/>
      <c r="ALU1093" s="119"/>
      <c r="ALV1093" s="119"/>
      <c r="ALW1093" s="119"/>
      <c r="ALX1093" s="119"/>
      <c r="ALY1093" s="119"/>
      <c r="ALZ1093" s="119"/>
      <c r="AMA1093" s="119"/>
      <c r="AMB1093" s="119"/>
      <c r="AMC1093" s="119"/>
      <c r="AMD1093" s="119"/>
      <c r="AME1093" s="119"/>
      <c r="AMF1093" s="119"/>
      <c r="AMG1093" s="119"/>
      <c r="AMH1093" s="119"/>
      <c r="AMI1093" s="119"/>
      <c r="AMJ1093" s="119"/>
    </row>
    <row r="1094" spans="1:1024">
      <c r="A1094" s="118"/>
      <c r="B1094" s="118"/>
      <c r="C1094" s="49">
        <f t="shared" si="79"/>
        <v>2050</v>
      </c>
      <c r="E1094" s="51">
        <f t="shared" si="82"/>
        <v>30</v>
      </c>
      <c r="F1094" s="39">
        <f t="shared" si="80"/>
        <v>53948</v>
      </c>
      <c r="G1094" s="39" t="str">
        <f t="shared" si="81"/>
        <v>2017121</v>
      </c>
      <c r="H1094" s="39">
        <v>45</v>
      </c>
      <c r="L1094" s="39" t="s">
        <v>0</v>
      </c>
      <c r="M1094" s="39">
        <v>2017</v>
      </c>
      <c r="N1094" s="39">
        <v>12</v>
      </c>
      <c r="O1094" s="39">
        <v>1</v>
      </c>
      <c r="P1094" s="39">
        <v>14</v>
      </c>
      <c r="Q1094" s="39">
        <v>59</v>
      </c>
      <c r="R1094" s="39">
        <v>8</v>
      </c>
      <c r="S1094" s="39">
        <v>176</v>
      </c>
      <c r="T1094" s="39">
        <v>2</v>
      </c>
      <c r="U1094" s="39" t="s">
        <v>1</v>
      </c>
      <c r="V1094" s="39" t="s">
        <v>2</v>
      </c>
      <c r="WK1094" s="119"/>
      <c r="WL1094" s="119"/>
      <c r="WM1094" s="119"/>
      <c r="WN1094" s="119"/>
      <c r="WO1094" s="119"/>
      <c r="WP1094" s="119"/>
      <c r="WQ1094" s="119"/>
      <c r="WR1094" s="119"/>
      <c r="WS1094" s="119"/>
      <c r="WT1094" s="119"/>
      <c r="WU1094" s="119"/>
      <c r="WV1094" s="119"/>
      <c r="WW1094" s="119"/>
      <c r="WX1094" s="119"/>
      <c r="WY1094" s="119"/>
      <c r="WZ1094" s="119"/>
      <c r="XA1094" s="119"/>
      <c r="XB1094" s="119"/>
      <c r="XC1094" s="119"/>
      <c r="XD1094" s="119"/>
      <c r="XE1094" s="119"/>
      <c r="XF1094" s="119"/>
      <c r="XG1094" s="119"/>
      <c r="XH1094" s="119"/>
      <c r="XI1094" s="119"/>
      <c r="XJ1094" s="119"/>
      <c r="XK1094" s="119"/>
      <c r="XL1094" s="119"/>
      <c r="XM1094" s="119"/>
      <c r="XN1094" s="119"/>
      <c r="XO1094" s="119"/>
      <c r="XP1094" s="119"/>
      <c r="XQ1094" s="119"/>
      <c r="XR1094" s="119"/>
      <c r="XS1094" s="119"/>
      <c r="XT1094" s="119"/>
      <c r="XU1094" s="119"/>
      <c r="XV1094" s="119"/>
      <c r="XW1094" s="119"/>
      <c r="XX1094" s="119"/>
      <c r="XY1094" s="119"/>
      <c r="XZ1094" s="119"/>
      <c r="YA1094" s="119"/>
      <c r="YB1094" s="119"/>
      <c r="YC1094" s="119"/>
      <c r="YD1094" s="119"/>
      <c r="YE1094" s="119"/>
      <c r="YF1094" s="119"/>
      <c r="YG1094" s="119"/>
      <c r="YH1094" s="119"/>
      <c r="YI1094" s="119"/>
      <c r="YJ1094" s="119"/>
      <c r="YK1094" s="119"/>
      <c r="YL1094" s="119"/>
      <c r="YM1094" s="119"/>
      <c r="YN1094" s="119"/>
      <c r="YO1094" s="119"/>
      <c r="YP1094" s="119"/>
      <c r="YQ1094" s="119"/>
      <c r="YR1094" s="119"/>
      <c r="YS1094" s="119"/>
      <c r="YT1094" s="119"/>
      <c r="YU1094" s="119"/>
      <c r="YV1094" s="119"/>
      <c r="YW1094" s="119"/>
      <c r="YX1094" s="119"/>
      <c r="YY1094" s="119"/>
      <c r="YZ1094" s="119"/>
      <c r="ZA1094" s="119"/>
      <c r="ZB1094" s="119"/>
      <c r="ZC1094" s="119"/>
      <c r="ZD1094" s="119"/>
      <c r="ZE1094" s="119"/>
      <c r="ZF1094" s="119"/>
      <c r="ZG1094" s="119"/>
      <c r="ZH1094" s="119"/>
      <c r="ZI1094" s="119"/>
      <c r="ZJ1094" s="119"/>
      <c r="ZK1094" s="119"/>
      <c r="ZL1094" s="119"/>
      <c r="ZM1094" s="119"/>
      <c r="ZN1094" s="119"/>
      <c r="ZO1094" s="119"/>
      <c r="ZP1094" s="119"/>
      <c r="ZQ1094" s="119"/>
      <c r="ZR1094" s="119"/>
      <c r="ZS1094" s="119"/>
      <c r="ZT1094" s="119"/>
      <c r="ZU1094" s="119"/>
      <c r="ZV1094" s="119"/>
      <c r="ZW1094" s="119"/>
      <c r="ZX1094" s="119"/>
      <c r="ZY1094" s="119"/>
      <c r="ZZ1094" s="119"/>
      <c r="AAA1094" s="119"/>
      <c r="AAB1094" s="119"/>
      <c r="AAC1094" s="119"/>
      <c r="AAD1094" s="119"/>
      <c r="AAE1094" s="119"/>
      <c r="AAF1094" s="119"/>
      <c r="AAG1094" s="119"/>
      <c r="AAH1094" s="119"/>
      <c r="AAI1094" s="119"/>
      <c r="AAJ1094" s="119"/>
      <c r="AAK1094" s="119"/>
      <c r="AAL1094" s="119"/>
      <c r="AAM1094" s="119"/>
      <c r="AAN1094" s="119"/>
      <c r="AAO1094" s="119"/>
      <c r="AAP1094" s="119"/>
      <c r="AAQ1094" s="119"/>
      <c r="AAR1094" s="119"/>
      <c r="AAS1094" s="119"/>
      <c r="AAT1094" s="119"/>
      <c r="AAU1094" s="119"/>
      <c r="AAV1094" s="119"/>
      <c r="AAW1094" s="119"/>
      <c r="AAX1094" s="119"/>
      <c r="AAY1094" s="119"/>
      <c r="AAZ1094" s="119"/>
      <c r="ABA1094" s="119"/>
      <c r="ABB1094" s="119"/>
      <c r="ABC1094" s="119"/>
      <c r="ABD1094" s="119"/>
      <c r="ABE1094" s="119"/>
      <c r="ABF1094" s="119"/>
      <c r="ABG1094" s="119"/>
      <c r="ABH1094" s="119"/>
      <c r="ABI1094" s="119"/>
      <c r="ABJ1094" s="119"/>
      <c r="ABK1094" s="119"/>
      <c r="ABL1094" s="119"/>
      <c r="ABM1094" s="119"/>
      <c r="ABN1094" s="119"/>
      <c r="ABO1094" s="119"/>
      <c r="ABP1094" s="119"/>
      <c r="ABQ1094" s="119"/>
      <c r="ABR1094" s="119"/>
      <c r="ABS1094" s="119"/>
      <c r="ABT1094" s="119"/>
      <c r="ABU1094" s="119"/>
      <c r="ABV1094" s="119"/>
      <c r="ABW1094" s="119"/>
      <c r="ABX1094" s="119"/>
      <c r="ABY1094" s="119"/>
      <c r="ABZ1094" s="119"/>
      <c r="ACA1094" s="119"/>
      <c r="ACB1094" s="119"/>
      <c r="ACC1094" s="119"/>
      <c r="ACD1094" s="119"/>
      <c r="ACE1094" s="119"/>
      <c r="ACF1094" s="119"/>
      <c r="ACG1094" s="119"/>
      <c r="ACH1094" s="119"/>
      <c r="ACI1094" s="119"/>
      <c r="ACJ1094" s="119"/>
      <c r="ACK1094" s="119"/>
      <c r="ACL1094" s="119"/>
      <c r="ACM1094" s="119"/>
      <c r="ACN1094" s="119"/>
      <c r="ACO1094" s="119"/>
      <c r="ACP1094" s="119"/>
      <c r="ACQ1094" s="119"/>
      <c r="ACR1094" s="119"/>
      <c r="ACS1094" s="119"/>
      <c r="ACT1094" s="119"/>
      <c r="ACU1094" s="119"/>
      <c r="ACV1094" s="119"/>
      <c r="ACW1094" s="119"/>
      <c r="ACX1094" s="119"/>
      <c r="ACY1094" s="119"/>
      <c r="ACZ1094" s="119"/>
      <c r="ADA1094" s="119"/>
      <c r="ADB1094" s="119"/>
      <c r="ADC1094" s="119"/>
      <c r="ADD1094" s="119"/>
      <c r="ADE1094" s="119"/>
      <c r="ADF1094" s="119"/>
      <c r="ADG1094" s="119"/>
      <c r="ADH1094" s="119"/>
      <c r="ADI1094" s="119"/>
      <c r="ADJ1094" s="119"/>
      <c r="ADK1094" s="119"/>
      <c r="ADL1094" s="119"/>
      <c r="ADM1094" s="119"/>
      <c r="ADN1094" s="119"/>
      <c r="ADO1094" s="119"/>
      <c r="ADP1094" s="119"/>
      <c r="ADQ1094" s="119"/>
      <c r="ADR1094" s="119"/>
      <c r="ADS1094" s="119"/>
      <c r="ADT1094" s="119"/>
      <c r="ADU1094" s="119"/>
      <c r="ADV1094" s="119"/>
      <c r="ADW1094" s="119"/>
      <c r="ADX1094" s="119"/>
      <c r="ADY1094" s="119"/>
      <c r="ADZ1094" s="119"/>
      <c r="AEA1094" s="119"/>
      <c r="AEB1094" s="119"/>
      <c r="AEC1094" s="119"/>
      <c r="AED1094" s="119"/>
      <c r="AEE1094" s="119"/>
      <c r="AEF1094" s="119"/>
      <c r="AEG1094" s="119"/>
      <c r="AEH1094" s="119"/>
      <c r="AEI1094" s="119"/>
      <c r="AEJ1094" s="119"/>
      <c r="AEK1094" s="119"/>
      <c r="AEL1094" s="119"/>
      <c r="AEM1094" s="119"/>
      <c r="AEN1094" s="119"/>
      <c r="AEO1094" s="119"/>
      <c r="AEP1094" s="119"/>
      <c r="AEQ1094" s="119"/>
      <c r="AER1094" s="119"/>
      <c r="AES1094" s="119"/>
      <c r="AET1094" s="119"/>
      <c r="AEU1094" s="119"/>
      <c r="AEV1094" s="119"/>
      <c r="AEW1094" s="119"/>
      <c r="AEX1094" s="119"/>
      <c r="AEY1094" s="119"/>
      <c r="AEZ1094" s="119"/>
      <c r="AFA1094" s="119"/>
      <c r="AFB1094" s="119"/>
      <c r="AFC1094" s="119"/>
      <c r="AFD1094" s="119"/>
      <c r="AFE1094" s="119"/>
      <c r="AFF1094" s="119"/>
      <c r="AFG1094" s="119"/>
      <c r="AFH1094" s="119"/>
      <c r="AFI1094" s="119"/>
      <c r="AFJ1094" s="119"/>
      <c r="AFK1094" s="119"/>
      <c r="AFL1094" s="119"/>
      <c r="AFM1094" s="119"/>
      <c r="AFN1094" s="119"/>
      <c r="AFO1094" s="119"/>
      <c r="AFP1094" s="119"/>
      <c r="AFQ1094" s="119"/>
      <c r="AFR1094" s="119"/>
      <c r="AFS1094" s="119"/>
      <c r="AFT1094" s="119"/>
      <c r="AFU1094" s="119"/>
      <c r="AFV1094" s="119"/>
      <c r="AFW1094" s="119"/>
      <c r="AFX1094" s="119"/>
      <c r="AFY1094" s="119"/>
      <c r="AFZ1094" s="119"/>
      <c r="AGA1094" s="119"/>
      <c r="AGB1094" s="119"/>
      <c r="AGC1094" s="119"/>
      <c r="AGD1094" s="119"/>
      <c r="AGE1094" s="119"/>
      <c r="AGF1094" s="119"/>
      <c r="AGG1094" s="119"/>
      <c r="AGH1094" s="119"/>
      <c r="AGI1094" s="119"/>
      <c r="AGJ1094" s="119"/>
      <c r="AGK1094" s="119"/>
      <c r="AGL1094" s="119"/>
      <c r="AGM1094" s="119"/>
      <c r="AGN1094" s="119"/>
      <c r="AGO1094" s="119"/>
      <c r="AGP1094" s="119"/>
      <c r="AGQ1094" s="119"/>
      <c r="AGR1094" s="119"/>
      <c r="AGS1094" s="119"/>
      <c r="AGT1094" s="119"/>
      <c r="AGU1094" s="119"/>
      <c r="AGV1094" s="119"/>
      <c r="AGW1094" s="119"/>
      <c r="AGX1094" s="119"/>
      <c r="AGY1094" s="119"/>
      <c r="AGZ1094" s="119"/>
      <c r="AHA1094" s="119"/>
      <c r="AHB1094" s="119"/>
      <c r="AHC1094" s="119"/>
      <c r="AHD1094" s="119"/>
      <c r="AHE1094" s="119"/>
      <c r="AHF1094" s="119"/>
      <c r="AHG1094" s="119"/>
      <c r="AHH1094" s="119"/>
      <c r="AHI1094" s="119"/>
      <c r="AHJ1094" s="119"/>
      <c r="AHK1094" s="119"/>
      <c r="AHL1094" s="119"/>
      <c r="AHM1094" s="119"/>
      <c r="AHN1094" s="119"/>
      <c r="AHO1094" s="119"/>
      <c r="AHP1094" s="119"/>
      <c r="AHQ1094" s="119"/>
      <c r="AHR1094" s="119"/>
      <c r="AHS1094" s="119"/>
      <c r="AHT1094" s="119"/>
      <c r="AHU1094" s="119"/>
      <c r="AHV1094" s="119"/>
      <c r="AHW1094" s="119"/>
      <c r="AHX1094" s="119"/>
      <c r="AHY1094" s="119"/>
      <c r="AHZ1094" s="119"/>
      <c r="AIA1094" s="119"/>
      <c r="AIB1094" s="119"/>
      <c r="AIC1094" s="119"/>
      <c r="AID1094" s="119"/>
      <c r="AIE1094" s="119"/>
      <c r="AIF1094" s="119"/>
      <c r="AIG1094" s="119"/>
      <c r="AIH1094" s="119"/>
      <c r="AII1094" s="119"/>
      <c r="AIJ1094" s="119"/>
      <c r="AIK1094" s="119"/>
      <c r="AIL1094" s="119"/>
      <c r="AIM1094" s="119"/>
      <c r="AIN1094" s="119"/>
      <c r="AIO1094" s="119"/>
      <c r="AIP1094" s="119"/>
      <c r="AIQ1094" s="119"/>
      <c r="AIR1094" s="119"/>
      <c r="AIS1094" s="119"/>
      <c r="AIT1094" s="119"/>
      <c r="AIU1094" s="119"/>
      <c r="AIV1094" s="119"/>
      <c r="AIW1094" s="119"/>
      <c r="AIX1094" s="119"/>
      <c r="AIY1094" s="119"/>
      <c r="AIZ1094" s="119"/>
      <c r="AJA1094" s="119"/>
      <c r="AJB1094" s="119"/>
      <c r="AJC1094" s="119"/>
      <c r="AJD1094" s="119"/>
      <c r="AJE1094" s="119"/>
      <c r="AJF1094" s="119"/>
      <c r="AJG1094" s="119"/>
      <c r="AJH1094" s="119"/>
      <c r="AJI1094" s="119"/>
      <c r="AJJ1094" s="119"/>
      <c r="AJK1094" s="119"/>
      <c r="AJL1094" s="119"/>
      <c r="AJM1094" s="119"/>
      <c r="AJN1094" s="119"/>
      <c r="AJO1094" s="119"/>
      <c r="AJP1094" s="119"/>
      <c r="AJQ1094" s="119"/>
      <c r="AJR1094" s="119"/>
      <c r="AJS1094" s="119"/>
      <c r="AJT1094" s="119"/>
      <c r="AJU1094" s="119"/>
      <c r="AJV1094" s="119"/>
      <c r="AJW1094" s="119"/>
      <c r="AJX1094" s="119"/>
      <c r="AJY1094" s="119"/>
      <c r="AJZ1094" s="119"/>
      <c r="AKA1094" s="119"/>
      <c r="AKB1094" s="119"/>
      <c r="AKC1094" s="119"/>
      <c r="AKD1094" s="119"/>
      <c r="AKE1094" s="119"/>
      <c r="AKF1094" s="119"/>
      <c r="AKG1094" s="119"/>
      <c r="AKH1094" s="119"/>
      <c r="AKI1094" s="119"/>
      <c r="AKJ1094" s="119"/>
      <c r="AKK1094" s="119"/>
      <c r="AKL1094" s="119"/>
      <c r="AKM1094" s="119"/>
      <c r="AKN1094" s="119"/>
      <c r="AKO1094" s="119"/>
      <c r="AKP1094" s="119"/>
      <c r="AKQ1094" s="119"/>
      <c r="AKR1094" s="119"/>
      <c r="AKS1094" s="119"/>
      <c r="AKT1094" s="119"/>
      <c r="AKU1094" s="119"/>
      <c r="AKV1094" s="119"/>
      <c r="AKW1094" s="119"/>
      <c r="AKX1094" s="119"/>
      <c r="AKY1094" s="119"/>
      <c r="AKZ1094" s="119"/>
      <c r="ALA1094" s="119"/>
      <c r="ALB1094" s="119"/>
      <c r="ALC1094" s="119"/>
      <c r="ALD1094" s="119"/>
      <c r="ALE1094" s="119"/>
      <c r="ALF1094" s="119"/>
      <c r="ALG1094" s="119"/>
      <c r="ALH1094" s="119"/>
      <c r="ALI1094" s="119"/>
      <c r="ALJ1094" s="119"/>
      <c r="ALK1094" s="119"/>
      <c r="ALL1094" s="119"/>
      <c r="ALM1094" s="119"/>
      <c r="ALN1094" s="119"/>
      <c r="ALO1094" s="119"/>
      <c r="ALP1094" s="119"/>
      <c r="ALQ1094" s="119"/>
      <c r="ALR1094" s="119"/>
      <c r="ALS1094" s="119"/>
      <c r="ALT1094" s="119"/>
      <c r="ALU1094" s="119"/>
      <c r="ALV1094" s="119"/>
      <c r="ALW1094" s="119"/>
      <c r="ALX1094" s="119"/>
      <c r="ALY1094" s="119"/>
      <c r="ALZ1094" s="119"/>
      <c r="AMA1094" s="119"/>
      <c r="AMB1094" s="119"/>
      <c r="AMC1094" s="119"/>
      <c r="AMD1094" s="119"/>
      <c r="AME1094" s="119"/>
      <c r="AMF1094" s="119"/>
      <c r="AMG1094" s="119"/>
      <c r="AMH1094" s="119"/>
      <c r="AMI1094" s="119"/>
      <c r="AMJ1094" s="119"/>
    </row>
    <row r="1095" spans="1:1024">
      <c r="A1095" s="118"/>
      <c r="B1095" s="118"/>
      <c r="C1095" s="49">
        <f t="shared" si="79"/>
        <v>2050</v>
      </c>
      <c r="E1095" s="51">
        <f t="shared" si="82"/>
        <v>40</v>
      </c>
      <c r="F1095" s="39">
        <f t="shared" si="80"/>
        <v>53948</v>
      </c>
      <c r="G1095" s="39" t="str">
        <f t="shared" si="81"/>
        <v>2017121</v>
      </c>
      <c r="H1095" s="39">
        <v>32</v>
      </c>
      <c r="L1095" s="39" t="s">
        <v>0</v>
      </c>
      <c r="M1095" s="39">
        <v>2017</v>
      </c>
      <c r="N1095" s="39">
        <v>12</v>
      </c>
      <c r="O1095" s="39">
        <v>1</v>
      </c>
      <c r="P1095" s="39">
        <v>14</v>
      </c>
      <c r="Q1095" s="39">
        <v>59</v>
      </c>
      <c r="R1095" s="39">
        <v>8</v>
      </c>
      <c r="S1095" s="39">
        <v>273</v>
      </c>
      <c r="T1095" s="39">
        <v>2</v>
      </c>
      <c r="U1095" s="39" t="s">
        <v>1</v>
      </c>
      <c r="V1095" s="39" t="s">
        <v>2</v>
      </c>
      <c r="WK1095" s="119"/>
      <c r="WL1095" s="119"/>
      <c r="WM1095" s="119"/>
      <c r="WN1095" s="119"/>
      <c r="WO1095" s="119"/>
      <c r="WP1095" s="119"/>
      <c r="WQ1095" s="119"/>
      <c r="WR1095" s="119"/>
      <c r="WS1095" s="119"/>
      <c r="WT1095" s="119"/>
      <c r="WU1095" s="119"/>
      <c r="WV1095" s="119"/>
      <c r="WW1095" s="119"/>
      <c r="WX1095" s="119"/>
      <c r="WY1095" s="119"/>
      <c r="WZ1095" s="119"/>
      <c r="XA1095" s="119"/>
      <c r="XB1095" s="119"/>
      <c r="XC1095" s="119"/>
      <c r="XD1095" s="119"/>
      <c r="XE1095" s="119"/>
      <c r="XF1095" s="119"/>
      <c r="XG1095" s="119"/>
      <c r="XH1095" s="119"/>
      <c r="XI1095" s="119"/>
      <c r="XJ1095" s="119"/>
      <c r="XK1095" s="119"/>
      <c r="XL1095" s="119"/>
      <c r="XM1095" s="119"/>
      <c r="XN1095" s="119"/>
      <c r="XO1095" s="119"/>
      <c r="XP1095" s="119"/>
      <c r="XQ1095" s="119"/>
      <c r="XR1095" s="119"/>
      <c r="XS1095" s="119"/>
      <c r="XT1095" s="119"/>
      <c r="XU1095" s="119"/>
      <c r="XV1095" s="119"/>
      <c r="XW1095" s="119"/>
      <c r="XX1095" s="119"/>
      <c r="XY1095" s="119"/>
      <c r="XZ1095" s="119"/>
      <c r="YA1095" s="119"/>
      <c r="YB1095" s="119"/>
      <c r="YC1095" s="119"/>
      <c r="YD1095" s="119"/>
      <c r="YE1095" s="119"/>
      <c r="YF1095" s="119"/>
      <c r="YG1095" s="119"/>
      <c r="YH1095" s="119"/>
      <c r="YI1095" s="119"/>
      <c r="YJ1095" s="119"/>
      <c r="YK1095" s="119"/>
      <c r="YL1095" s="119"/>
      <c r="YM1095" s="119"/>
      <c r="YN1095" s="119"/>
      <c r="YO1095" s="119"/>
      <c r="YP1095" s="119"/>
      <c r="YQ1095" s="119"/>
      <c r="YR1095" s="119"/>
      <c r="YS1095" s="119"/>
      <c r="YT1095" s="119"/>
      <c r="YU1095" s="119"/>
      <c r="YV1095" s="119"/>
      <c r="YW1095" s="119"/>
      <c r="YX1095" s="119"/>
      <c r="YY1095" s="119"/>
      <c r="YZ1095" s="119"/>
      <c r="ZA1095" s="119"/>
      <c r="ZB1095" s="119"/>
      <c r="ZC1095" s="119"/>
      <c r="ZD1095" s="119"/>
      <c r="ZE1095" s="119"/>
      <c r="ZF1095" s="119"/>
      <c r="ZG1095" s="119"/>
      <c r="ZH1095" s="119"/>
      <c r="ZI1095" s="119"/>
      <c r="ZJ1095" s="119"/>
      <c r="ZK1095" s="119"/>
      <c r="ZL1095" s="119"/>
      <c r="ZM1095" s="119"/>
      <c r="ZN1095" s="119"/>
      <c r="ZO1095" s="119"/>
      <c r="ZP1095" s="119"/>
      <c r="ZQ1095" s="119"/>
      <c r="ZR1095" s="119"/>
      <c r="ZS1095" s="119"/>
      <c r="ZT1095" s="119"/>
      <c r="ZU1095" s="119"/>
      <c r="ZV1095" s="119"/>
      <c r="ZW1095" s="119"/>
      <c r="ZX1095" s="119"/>
      <c r="ZY1095" s="119"/>
      <c r="ZZ1095" s="119"/>
      <c r="AAA1095" s="119"/>
      <c r="AAB1095" s="119"/>
      <c r="AAC1095" s="119"/>
      <c r="AAD1095" s="119"/>
      <c r="AAE1095" s="119"/>
      <c r="AAF1095" s="119"/>
      <c r="AAG1095" s="119"/>
      <c r="AAH1095" s="119"/>
      <c r="AAI1095" s="119"/>
      <c r="AAJ1095" s="119"/>
      <c r="AAK1095" s="119"/>
      <c r="AAL1095" s="119"/>
      <c r="AAM1095" s="119"/>
      <c r="AAN1095" s="119"/>
      <c r="AAO1095" s="119"/>
      <c r="AAP1095" s="119"/>
      <c r="AAQ1095" s="119"/>
      <c r="AAR1095" s="119"/>
      <c r="AAS1095" s="119"/>
      <c r="AAT1095" s="119"/>
      <c r="AAU1095" s="119"/>
      <c r="AAV1095" s="119"/>
      <c r="AAW1095" s="119"/>
      <c r="AAX1095" s="119"/>
      <c r="AAY1095" s="119"/>
      <c r="AAZ1095" s="119"/>
      <c r="ABA1095" s="119"/>
      <c r="ABB1095" s="119"/>
      <c r="ABC1095" s="119"/>
      <c r="ABD1095" s="119"/>
      <c r="ABE1095" s="119"/>
      <c r="ABF1095" s="119"/>
      <c r="ABG1095" s="119"/>
      <c r="ABH1095" s="119"/>
      <c r="ABI1095" s="119"/>
      <c r="ABJ1095" s="119"/>
      <c r="ABK1095" s="119"/>
      <c r="ABL1095" s="119"/>
      <c r="ABM1095" s="119"/>
      <c r="ABN1095" s="119"/>
      <c r="ABO1095" s="119"/>
      <c r="ABP1095" s="119"/>
      <c r="ABQ1095" s="119"/>
      <c r="ABR1095" s="119"/>
      <c r="ABS1095" s="119"/>
      <c r="ABT1095" s="119"/>
      <c r="ABU1095" s="119"/>
      <c r="ABV1095" s="119"/>
      <c r="ABW1095" s="119"/>
      <c r="ABX1095" s="119"/>
      <c r="ABY1095" s="119"/>
      <c r="ABZ1095" s="119"/>
      <c r="ACA1095" s="119"/>
      <c r="ACB1095" s="119"/>
      <c r="ACC1095" s="119"/>
      <c r="ACD1095" s="119"/>
      <c r="ACE1095" s="119"/>
      <c r="ACF1095" s="119"/>
      <c r="ACG1095" s="119"/>
      <c r="ACH1095" s="119"/>
      <c r="ACI1095" s="119"/>
      <c r="ACJ1095" s="119"/>
      <c r="ACK1095" s="119"/>
      <c r="ACL1095" s="119"/>
      <c r="ACM1095" s="119"/>
      <c r="ACN1095" s="119"/>
      <c r="ACO1095" s="119"/>
      <c r="ACP1095" s="119"/>
      <c r="ACQ1095" s="119"/>
      <c r="ACR1095" s="119"/>
      <c r="ACS1095" s="119"/>
      <c r="ACT1095" s="119"/>
      <c r="ACU1095" s="119"/>
      <c r="ACV1095" s="119"/>
      <c r="ACW1095" s="119"/>
      <c r="ACX1095" s="119"/>
      <c r="ACY1095" s="119"/>
      <c r="ACZ1095" s="119"/>
      <c r="ADA1095" s="119"/>
      <c r="ADB1095" s="119"/>
      <c r="ADC1095" s="119"/>
      <c r="ADD1095" s="119"/>
      <c r="ADE1095" s="119"/>
      <c r="ADF1095" s="119"/>
      <c r="ADG1095" s="119"/>
      <c r="ADH1095" s="119"/>
      <c r="ADI1095" s="119"/>
      <c r="ADJ1095" s="119"/>
      <c r="ADK1095" s="119"/>
      <c r="ADL1095" s="119"/>
      <c r="ADM1095" s="119"/>
      <c r="ADN1095" s="119"/>
      <c r="ADO1095" s="119"/>
      <c r="ADP1095" s="119"/>
      <c r="ADQ1095" s="119"/>
      <c r="ADR1095" s="119"/>
      <c r="ADS1095" s="119"/>
      <c r="ADT1095" s="119"/>
      <c r="ADU1095" s="119"/>
      <c r="ADV1095" s="119"/>
      <c r="ADW1095" s="119"/>
      <c r="ADX1095" s="119"/>
      <c r="ADY1095" s="119"/>
      <c r="ADZ1095" s="119"/>
      <c r="AEA1095" s="119"/>
      <c r="AEB1095" s="119"/>
      <c r="AEC1095" s="119"/>
      <c r="AED1095" s="119"/>
      <c r="AEE1095" s="119"/>
      <c r="AEF1095" s="119"/>
      <c r="AEG1095" s="119"/>
      <c r="AEH1095" s="119"/>
      <c r="AEI1095" s="119"/>
      <c r="AEJ1095" s="119"/>
      <c r="AEK1095" s="119"/>
      <c r="AEL1095" s="119"/>
      <c r="AEM1095" s="119"/>
      <c r="AEN1095" s="119"/>
      <c r="AEO1095" s="119"/>
      <c r="AEP1095" s="119"/>
      <c r="AEQ1095" s="119"/>
      <c r="AER1095" s="119"/>
      <c r="AES1095" s="119"/>
      <c r="AET1095" s="119"/>
      <c r="AEU1095" s="119"/>
      <c r="AEV1095" s="119"/>
      <c r="AEW1095" s="119"/>
      <c r="AEX1095" s="119"/>
      <c r="AEY1095" s="119"/>
      <c r="AEZ1095" s="119"/>
      <c r="AFA1095" s="119"/>
      <c r="AFB1095" s="119"/>
      <c r="AFC1095" s="119"/>
      <c r="AFD1095" s="119"/>
      <c r="AFE1095" s="119"/>
      <c r="AFF1095" s="119"/>
      <c r="AFG1095" s="119"/>
      <c r="AFH1095" s="119"/>
      <c r="AFI1095" s="119"/>
      <c r="AFJ1095" s="119"/>
      <c r="AFK1095" s="119"/>
      <c r="AFL1095" s="119"/>
      <c r="AFM1095" s="119"/>
      <c r="AFN1095" s="119"/>
      <c r="AFO1095" s="119"/>
      <c r="AFP1095" s="119"/>
      <c r="AFQ1095" s="119"/>
      <c r="AFR1095" s="119"/>
      <c r="AFS1095" s="119"/>
      <c r="AFT1095" s="119"/>
      <c r="AFU1095" s="119"/>
      <c r="AFV1095" s="119"/>
      <c r="AFW1095" s="119"/>
      <c r="AFX1095" s="119"/>
      <c r="AFY1095" s="119"/>
      <c r="AFZ1095" s="119"/>
      <c r="AGA1095" s="119"/>
      <c r="AGB1095" s="119"/>
      <c r="AGC1095" s="119"/>
      <c r="AGD1095" s="119"/>
      <c r="AGE1095" s="119"/>
      <c r="AGF1095" s="119"/>
      <c r="AGG1095" s="119"/>
      <c r="AGH1095" s="119"/>
      <c r="AGI1095" s="119"/>
      <c r="AGJ1095" s="119"/>
      <c r="AGK1095" s="119"/>
      <c r="AGL1095" s="119"/>
      <c r="AGM1095" s="119"/>
      <c r="AGN1095" s="119"/>
      <c r="AGO1095" s="119"/>
      <c r="AGP1095" s="119"/>
      <c r="AGQ1095" s="119"/>
      <c r="AGR1095" s="119"/>
      <c r="AGS1095" s="119"/>
      <c r="AGT1095" s="119"/>
      <c r="AGU1095" s="119"/>
      <c r="AGV1095" s="119"/>
      <c r="AGW1095" s="119"/>
      <c r="AGX1095" s="119"/>
      <c r="AGY1095" s="119"/>
      <c r="AGZ1095" s="119"/>
      <c r="AHA1095" s="119"/>
      <c r="AHB1095" s="119"/>
      <c r="AHC1095" s="119"/>
      <c r="AHD1095" s="119"/>
      <c r="AHE1095" s="119"/>
      <c r="AHF1095" s="119"/>
      <c r="AHG1095" s="119"/>
      <c r="AHH1095" s="119"/>
      <c r="AHI1095" s="119"/>
      <c r="AHJ1095" s="119"/>
      <c r="AHK1095" s="119"/>
      <c r="AHL1095" s="119"/>
      <c r="AHM1095" s="119"/>
      <c r="AHN1095" s="119"/>
      <c r="AHO1095" s="119"/>
      <c r="AHP1095" s="119"/>
      <c r="AHQ1095" s="119"/>
      <c r="AHR1095" s="119"/>
      <c r="AHS1095" s="119"/>
      <c r="AHT1095" s="119"/>
      <c r="AHU1095" s="119"/>
      <c r="AHV1095" s="119"/>
      <c r="AHW1095" s="119"/>
      <c r="AHX1095" s="119"/>
      <c r="AHY1095" s="119"/>
      <c r="AHZ1095" s="119"/>
      <c r="AIA1095" s="119"/>
      <c r="AIB1095" s="119"/>
      <c r="AIC1095" s="119"/>
      <c r="AID1095" s="119"/>
      <c r="AIE1095" s="119"/>
      <c r="AIF1095" s="119"/>
      <c r="AIG1095" s="119"/>
      <c r="AIH1095" s="119"/>
      <c r="AII1095" s="119"/>
      <c r="AIJ1095" s="119"/>
      <c r="AIK1095" s="119"/>
      <c r="AIL1095" s="119"/>
      <c r="AIM1095" s="119"/>
      <c r="AIN1095" s="119"/>
      <c r="AIO1095" s="119"/>
      <c r="AIP1095" s="119"/>
      <c r="AIQ1095" s="119"/>
      <c r="AIR1095" s="119"/>
      <c r="AIS1095" s="119"/>
      <c r="AIT1095" s="119"/>
      <c r="AIU1095" s="119"/>
      <c r="AIV1095" s="119"/>
      <c r="AIW1095" s="119"/>
      <c r="AIX1095" s="119"/>
      <c r="AIY1095" s="119"/>
      <c r="AIZ1095" s="119"/>
      <c r="AJA1095" s="119"/>
      <c r="AJB1095" s="119"/>
      <c r="AJC1095" s="119"/>
      <c r="AJD1095" s="119"/>
      <c r="AJE1095" s="119"/>
      <c r="AJF1095" s="119"/>
      <c r="AJG1095" s="119"/>
      <c r="AJH1095" s="119"/>
      <c r="AJI1095" s="119"/>
      <c r="AJJ1095" s="119"/>
      <c r="AJK1095" s="119"/>
      <c r="AJL1095" s="119"/>
      <c r="AJM1095" s="119"/>
      <c r="AJN1095" s="119"/>
      <c r="AJO1095" s="119"/>
      <c r="AJP1095" s="119"/>
      <c r="AJQ1095" s="119"/>
      <c r="AJR1095" s="119"/>
      <c r="AJS1095" s="119"/>
      <c r="AJT1095" s="119"/>
      <c r="AJU1095" s="119"/>
      <c r="AJV1095" s="119"/>
      <c r="AJW1095" s="119"/>
      <c r="AJX1095" s="119"/>
      <c r="AJY1095" s="119"/>
      <c r="AJZ1095" s="119"/>
      <c r="AKA1095" s="119"/>
      <c r="AKB1095" s="119"/>
      <c r="AKC1095" s="119"/>
      <c r="AKD1095" s="119"/>
      <c r="AKE1095" s="119"/>
      <c r="AKF1095" s="119"/>
      <c r="AKG1095" s="119"/>
      <c r="AKH1095" s="119"/>
      <c r="AKI1095" s="119"/>
      <c r="AKJ1095" s="119"/>
      <c r="AKK1095" s="119"/>
      <c r="AKL1095" s="119"/>
      <c r="AKM1095" s="119"/>
      <c r="AKN1095" s="119"/>
      <c r="AKO1095" s="119"/>
      <c r="AKP1095" s="119"/>
      <c r="AKQ1095" s="119"/>
      <c r="AKR1095" s="119"/>
      <c r="AKS1095" s="119"/>
      <c r="AKT1095" s="119"/>
      <c r="AKU1095" s="119"/>
      <c r="AKV1095" s="119"/>
      <c r="AKW1095" s="119"/>
      <c r="AKX1095" s="119"/>
      <c r="AKY1095" s="119"/>
      <c r="AKZ1095" s="119"/>
      <c r="ALA1095" s="119"/>
      <c r="ALB1095" s="119"/>
      <c r="ALC1095" s="119"/>
      <c r="ALD1095" s="119"/>
      <c r="ALE1095" s="119"/>
      <c r="ALF1095" s="119"/>
      <c r="ALG1095" s="119"/>
      <c r="ALH1095" s="119"/>
      <c r="ALI1095" s="119"/>
      <c r="ALJ1095" s="119"/>
      <c r="ALK1095" s="119"/>
      <c r="ALL1095" s="119"/>
      <c r="ALM1095" s="119"/>
      <c r="ALN1095" s="119"/>
      <c r="ALO1095" s="119"/>
      <c r="ALP1095" s="119"/>
      <c r="ALQ1095" s="119"/>
      <c r="ALR1095" s="119"/>
      <c r="ALS1095" s="119"/>
      <c r="ALT1095" s="119"/>
      <c r="ALU1095" s="119"/>
      <c r="ALV1095" s="119"/>
      <c r="ALW1095" s="119"/>
      <c r="ALX1095" s="119"/>
      <c r="ALY1095" s="119"/>
      <c r="ALZ1095" s="119"/>
      <c r="AMA1095" s="119"/>
      <c r="AMB1095" s="119"/>
      <c r="AMC1095" s="119"/>
      <c r="AMD1095" s="119"/>
      <c r="AME1095" s="119"/>
      <c r="AMF1095" s="119"/>
      <c r="AMG1095" s="119"/>
      <c r="AMH1095" s="119"/>
      <c r="AMI1095" s="119"/>
      <c r="AMJ1095" s="119"/>
    </row>
    <row r="1096" spans="1:1024">
      <c r="A1096" s="118"/>
      <c r="B1096" s="118"/>
      <c r="C1096" s="49">
        <f t="shared" si="79"/>
        <v>2050</v>
      </c>
      <c r="E1096" s="51">
        <f t="shared" si="82"/>
        <v>40</v>
      </c>
      <c r="F1096" s="39">
        <f t="shared" si="80"/>
        <v>53948</v>
      </c>
      <c r="G1096" s="39" t="str">
        <f t="shared" si="81"/>
        <v>2017121</v>
      </c>
      <c r="H1096" s="39">
        <v>0</v>
      </c>
      <c r="L1096" s="39" t="s">
        <v>4</v>
      </c>
      <c r="M1096" s="39">
        <v>2017</v>
      </c>
      <c r="N1096" s="39">
        <v>12</v>
      </c>
      <c r="O1096" s="39">
        <v>1</v>
      </c>
      <c r="P1096" s="39">
        <v>14</v>
      </c>
      <c r="Q1096" s="39">
        <v>59</v>
      </c>
      <c r="R1096" s="39">
        <v>8</v>
      </c>
      <c r="S1096" s="39">
        <v>284</v>
      </c>
      <c r="T1096" s="39">
        <v>2</v>
      </c>
      <c r="U1096" s="39" t="s">
        <v>1</v>
      </c>
      <c r="V1096" s="39" t="s">
        <v>2</v>
      </c>
      <c r="WK1096" s="119"/>
      <c r="WL1096" s="119"/>
      <c r="WM1096" s="119"/>
      <c r="WN1096" s="119"/>
      <c r="WO1096" s="119"/>
      <c r="WP1096" s="119"/>
      <c r="WQ1096" s="119"/>
      <c r="WR1096" s="119"/>
      <c r="WS1096" s="119"/>
      <c r="WT1096" s="119"/>
      <c r="WU1096" s="119"/>
      <c r="WV1096" s="119"/>
      <c r="WW1096" s="119"/>
      <c r="WX1096" s="119"/>
      <c r="WY1096" s="119"/>
      <c r="WZ1096" s="119"/>
      <c r="XA1096" s="119"/>
      <c r="XB1096" s="119"/>
      <c r="XC1096" s="119"/>
      <c r="XD1096" s="119"/>
      <c r="XE1096" s="119"/>
      <c r="XF1096" s="119"/>
      <c r="XG1096" s="119"/>
      <c r="XH1096" s="119"/>
      <c r="XI1096" s="119"/>
      <c r="XJ1096" s="119"/>
      <c r="XK1096" s="119"/>
      <c r="XL1096" s="119"/>
      <c r="XM1096" s="119"/>
      <c r="XN1096" s="119"/>
      <c r="XO1096" s="119"/>
      <c r="XP1096" s="119"/>
      <c r="XQ1096" s="119"/>
      <c r="XR1096" s="119"/>
      <c r="XS1096" s="119"/>
      <c r="XT1096" s="119"/>
      <c r="XU1096" s="119"/>
      <c r="XV1096" s="119"/>
      <c r="XW1096" s="119"/>
      <c r="XX1096" s="119"/>
      <c r="XY1096" s="119"/>
      <c r="XZ1096" s="119"/>
      <c r="YA1096" s="119"/>
      <c r="YB1096" s="119"/>
      <c r="YC1096" s="119"/>
      <c r="YD1096" s="119"/>
      <c r="YE1096" s="119"/>
      <c r="YF1096" s="119"/>
      <c r="YG1096" s="119"/>
      <c r="YH1096" s="119"/>
      <c r="YI1096" s="119"/>
      <c r="YJ1096" s="119"/>
      <c r="YK1096" s="119"/>
      <c r="YL1096" s="119"/>
      <c r="YM1096" s="119"/>
      <c r="YN1096" s="119"/>
      <c r="YO1096" s="119"/>
      <c r="YP1096" s="119"/>
      <c r="YQ1096" s="119"/>
      <c r="YR1096" s="119"/>
      <c r="YS1096" s="119"/>
      <c r="YT1096" s="119"/>
      <c r="YU1096" s="119"/>
      <c r="YV1096" s="119"/>
      <c r="YW1096" s="119"/>
      <c r="YX1096" s="119"/>
      <c r="YY1096" s="119"/>
      <c r="YZ1096" s="119"/>
      <c r="ZA1096" s="119"/>
      <c r="ZB1096" s="119"/>
      <c r="ZC1096" s="119"/>
      <c r="ZD1096" s="119"/>
      <c r="ZE1096" s="119"/>
      <c r="ZF1096" s="119"/>
      <c r="ZG1096" s="119"/>
      <c r="ZH1096" s="119"/>
      <c r="ZI1096" s="119"/>
      <c r="ZJ1096" s="119"/>
      <c r="ZK1096" s="119"/>
      <c r="ZL1096" s="119"/>
      <c r="ZM1096" s="119"/>
      <c r="ZN1096" s="119"/>
      <c r="ZO1096" s="119"/>
      <c r="ZP1096" s="119"/>
      <c r="ZQ1096" s="119"/>
      <c r="ZR1096" s="119"/>
      <c r="ZS1096" s="119"/>
      <c r="ZT1096" s="119"/>
      <c r="ZU1096" s="119"/>
      <c r="ZV1096" s="119"/>
      <c r="ZW1096" s="119"/>
      <c r="ZX1096" s="119"/>
      <c r="ZY1096" s="119"/>
      <c r="ZZ1096" s="119"/>
      <c r="AAA1096" s="119"/>
      <c r="AAB1096" s="119"/>
      <c r="AAC1096" s="119"/>
      <c r="AAD1096" s="119"/>
      <c r="AAE1096" s="119"/>
      <c r="AAF1096" s="119"/>
      <c r="AAG1096" s="119"/>
      <c r="AAH1096" s="119"/>
      <c r="AAI1096" s="119"/>
      <c r="AAJ1096" s="119"/>
      <c r="AAK1096" s="119"/>
      <c r="AAL1096" s="119"/>
      <c r="AAM1096" s="119"/>
      <c r="AAN1096" s="119"/>
      <c r="AAO1096" s="119"/>
      <c r="AAP1096" s="119"/>
      <c r="AAQ1096" s="119"/>
      <c r="AAR1096" s="119"/>
      <c r="AAS1096" s="119"/>
      <c r="AAT1096" s="119"/>
      <c r="AAU1096" s="119"/>
      <c r="AAV1096" s="119"/>
      <c r="AAW1096" s="119"/>
      <c r="AAX1096" s="119"/>
      <c r="AAY1096" s="119"/>
      <c r="AAZ1096" s="119"/>
      <c r="ABA1096" s="119"/>
      <c r="ABB1096" s="119"/>
      <c r="ABC1096" s="119"/>
      <c r="ABD1096" s="119"/>
      <c r="ABE1096" s="119"/>
      <c r="ABF1096" s="119"/>
      <c r="ABG1096" s="119"/>
      <c r="ABH1096" s="119"/>
      <c r="ABI1096" s="119"/>
      <c r="ABJ1096" s="119"/>
      <c r="ABK1096" s="119"/>
      <c r="ABL1096" s="119"/>
      <c r="ABM1096" s="119"/>
      <c r="ABN1096" s="119"/>
      <c r="ABO1096" s="119"/>
      <c r="ABP1096" s="119"/>
      <c r="ABQ1096" s="119"/>
      <c r="ABR1096" s="119"/>
      <c r="ABS1096" s="119"/>
      <c r="ABT1096" s="119"/>
      <c r="ABU1096" s="119"/>
      <c r="ABV1096" s="119"/>
      <c r="ABW1096" s="119"/>
      <c r="ABX1096" s="119"/>
      <c r="ABY1096" s="119"/>
      <c r="ABZ1096" s="119"/>
      <c r="ACA1096" s="119"/>
      <c r="ACB1096" s="119"/>
      <c r="ACC1096" s="119"/>
      <c r="ACD1096" s="119"/>
      <c r="ACE1096" s="119"/>
      <c r="ACF1096" s="119"/>
      <c r="ACG1096" s="119"/>
      <c r="ACH1096" s="119"/>
      <c r="ACI1096" s="119"/>
      <c r="ACJ1096" s="119"/>
      <c r="ACK1096" s="119"/>
      <c r="ACL1096" s="119"/>
      <c r="ACM1096" s="119"/>
      <c r="ACN1096" s="119"/>
      <c r="ACO1096" s="119"/>
      <c r="ACP1096" s="119"/>
      <c r="ACQ1096" s="119"/>
      <c r="ACR1096" s="119"/>
      <c r="ACS1096" s="119"/>
      <c r="ACT1096" s="119"/>
      <c r="ACU1096" s="119"/>
      <c r="ACV1096" s="119"/>
      <c r="ACW1096" s="119"/>
      <c r="ACX1096" s="119"/>
      <c r="ACY1096" s="119"/>
      <c r="ACZ1096" s="119"/>
      <c r="ADA1096" s="119"/>
      <c r="ADB1096" s="119"/>
      <c r="ADC1096" s="119"/>
      <c r="ADD1096" s="119"/>
      <c r="ADE1096" s="119"/>
      <c r="ADF1096" s="119"/>
      <c r="ADG1096" s="119"/>
      <c r="ADH1096" s="119"/>
      <c r="ADI1096" s="119"/>
      <c r="ADJ1096" s="119"/>
      <c r="ADK1096" s="119"/>
      <c r="ADL1096" s="119"/>
      <c r="ADM1096" s="119"/>
      <c r="ADN1096" s="119"/>
      <c r="ADO1096" s="119"/>
      <c r="ADP1096" s="119"/>
      <c r="ADQ1096" s="119"/>
      <c r="ADR1096" s="119"/>
      <c r="ADS1096" s="119"/>
      <c r="ADT1096" s="119"/>
      <c r="ADU1096" s="119"/>
      <c r="ADV1096" s="119"/>
      <c r="ADW1096" s="119"/>
      <c r="ADX1096" s="119"/>
      <c r="ADY1096" s="119"/>
      <c r="ADZ1096" s="119"/>
      <c r="AEA1096" s="119"/>
      <c r="AEB1096" s="119"/>
      <c r="AEC1096" s="119"/>
      <c r="AED1096" s="119"/>
      <c r="AEE1096" s="119"/>
      <c r="AEF1096" s="119"/>
      <c r="AEG1096" s="119"/>
      <c r="AEH1096" s="119"/>
      <c r="AEI1096" s="119"/>
      <c r="AEJ1096" s="119"/>
      <c r="AEK1096" s="119"/>
      <c r="AEL1096" s="119"/>
      <c r="AEM1096" s="119"/>
      <c r="AEN1096" s="119"/>
      <c r="AEO1096" s="119"/>
      <c r="AEP1096" s="119"/>
      <c r="AEQ1096" s="119"/>
      <c r="AER1096" s="119"/>
      <c r="AES1096" s="119"/>
      <c r="AET1096" s="119"/>
      <c r="AEU1096" s="119"/>
      <c r="AEV1096" s="119"/>
      <c r="AEW1096" s="119"/>
      <c r="AEX1096" s="119"/>
      <c r="AEY1096" s="119"/>
      <c r="AEZ1096" s="119"/>
      <c r="AFA1096" s="119"/>
      <c r="AFB1096" s="119"/>
      <c r="AFC1096" s="119"/>
      <c r="AFD1096" s="119"/>
      <c r="AFE1096" s="119"/>
      <c r="AFF1096" s="119"/>
      <c r="AFG1096" s="119"/>
      <c r="AFH1096" s="119"/>
      <c r="AFI1096" s="119"/>
      <c r="AFJ1096" s="119"/>
      <c r="AFK1096" s="119"/>
      <c r="AFL1096" s="119"/>
      <c r="AFM1096" s="119"/>
      <c r="AFN1096" s="119"/>
      <c r="AFO1096" s="119"/>
      <c r="AFP1096" s="119"/>
      <c r="AFQ1096" s="119"/>
      <c r="AFR1096" s="119"/>
      <c r="AFS1096" s="119"/>
      <c r="AFT1096" s="119"/>
      <c r="AFU1096" s="119"/>
      <c r="AFV1096" s="119"/>
      <c r="AFW1096" s="119"/>
      <c r="AFX1096" s="119"/>
      <c r="AFY1096" s="119"/>
      <c r="AFZ1096" s="119"/>
      <c r="AGA1096" s="119"/>
      <c r="AGB1096" s="119"/>
      <c r="AGC1096" s="119"/>
      <c r="AGD1096" s="119"/>
      <c r="AGE1096" s="119"/>
      <c r="AGF1096" s="119"/>
      <c r="AGG1096" s="119"/>
      <c r="AGH1096" s="119"/>
      <c r="AGI1096" s="119"/>
      <c r="AGJ1096" s="119"/>
      <c r="AGK1096" s="119"/>
      <c r="AGL1096" s="119"/>
      <c r="AGM1096" s="119"/>
      <c r="AGN1096" s="119"/>
      <c r="AGO1096" s="119"/>
      <c r="AGP1096" s="119"/>
      <c r="AGQ1096" s="119"/>
      <c r="AGR1096" s="119"/>
      <c r="AGS1096" s="119"/>
      <c r="AGT1096" s="119"/>
      <c r="AGU1096" s="119"/>
      <c r="AGV1096" s="119"/>
      <c r="AGW1096" s="119"/>
      <c r="AGX1096" s="119"/>
      <c r="AGY1096" s="119"/>
      <c r="AGZ1096" s="119"/>
      <c r="AHA1096" s="119"/>
      <c r="AHB1096" s="119"/>
      <c r="AHC1096" s="119"/>
      <c r="AHD1096" s="119"/>
      <c r="AHE1096" s="119"/>
      <c r="AHF1096" s="119"/>
      <c r="AHG1096" s="119"/>
      <c r="AHH1096" s="119"/>
      <c r="AHI1096" s="119"/>
      <c r="AHJ1096" s="119"/>
      <c r="AHK1096" s="119"/>
      <c r="AHL1096" s="119"/>
      <c r="AHM1096" s="119"/>
      <c r="AHN1096" s="119"/>
      <c r="AHO1096" s="119"/>
      <c r="AHP1096" s="119"/>
      <c r="AHQ1096" s="119"/>
      <c r="AHR1096" s="119"/>
      <c r="AHS1096" s="119"/>
      <c r="AHT1096" s="119"/>
      <c r="AHU1096" s="119"/>
      <c r="AHV1096" s="119"/>
      <c r="AHW1096" s="119"/>
      <c r="AHX1096" s="119"/>
      <c r="AHY1096" s="119"/>
      <c r="AHZ1096" s="119"/>
      <c r="AIA1096" s="119"/>
      <c r="AIB1096" s="119"/>
      <c r="AIC1096" s="119"/>
      <c r="AID1096" s="119"/>
      <c r="AIE1096" s="119"/>
      <c r="AIF1096" s="119"/>
      <c r="AIG1096" s="119"/>
      <c r="AIH1096" s="119"/>
      <c r="AII1096" s="119"/>
      <c r="AIJ1096" s="119"/>
      <c r="AIK1096" s="119"/>
      <c r="AIL1096" s="119"/>
      <c r="AIM1096" s="119"/>
      <c r="AIN1096" s="119"/>
      <c r="AIO1096" s="119"/>
      <c r="AIP1096" s="119"/>
      <c r="AIQ1096" s="119"/>
      <c r="AIR1096" s="119"/>
      <c r="AIS1096" s="119"/>
      <c r="AIT1096" s="119"/>
      <c r="AIU1096" s="119"/>
      <c r="AIV1096" s="119"/>
      <c r="AIW1096" s="119"/>
      <c r="AIX1096" s="119"/>
      <c r="AIY1096" s="119"/>
      <c r="AIZ1096" s="119"/>
      <c r="AJA1096" s="119"/>
      <c r="AJB1096" s="119"/>
      <c r="AJC1096" s="119"/>
      <c r="AJD1096" s="119"/>
      <c r="AJE1096" s="119"/>
      <c r="AJF1096" s="119"/>
      <c r="AJG1096" s="119"/>
      <c r="AJH1096" s="119"/>
      <c r="AJI1096" s="119"/>
      <c r="AJJ1096" s="119"/>
      <c r="AJK1096" s="119"/>
      <c r="AJL1096" s="119"/>
      <c r="AJM1096" s="119"/>
      <c r="AJN1096" s="119"/>
      <c r="AJO1096" s="119"/>
      <c r="AJP1096" s="119"/>
      <c r="AJQ1096" s="119"/>
      <c r="AJR1096" s="119"/>
      <c r="AJS1096" s="119"/>
      <c r="AJT1096" s="119"/>
      <c r="AJU1096" s="119"/>
      <c r="AJV1096" s="119"/>
      <c r="AJW1096" s="119"/>
      <c r="AJX1096" s="119"/>
      <c r="AJY1096" s="119"/>
      <c r="AJZ1096" s="119"/>
      <c r="AKA1096" s="119"/>
      <c r="AKB1096" s="119"/>
      <c r="AKC1096" s="119"/>
      <c r="AKD1096" s="119"/>
      <c r="AKE1096" s="119"/>
      <c r="AKF1096" s="119"/>
      <c r="AKG1096" s="119"/>
      <c r="AKH1096" s="119"/>
      <c r="AKI1096" s="119"/>
      <c r="AKJ1096" s="119"/>
      <c r="AKK1096" s="119"/>
      <c r="AKL1096" s="119"/>
      <c r="AKM1096" s="119"/>
      <c r="AKN1096" s="119"/>
      <c r="AKO1096" s="119"/>
      <c r="AKP1096" s="119"/>
      <c r="AKQ1096" s="119"/>
      <c r="AKR1096" s="119"/>
      <c r="AKS1096" s="119"/>
      <c r="AKT1096" s="119"/>
      <c r="AKU1096" s="119"/>
      <c r="AKV1096" s="119"/>
      <c r="AKW1096" s="119"/>
      <c r="AKX1096" s="119"/>
      <c r="AKY1096" s="119"/>
      <c r="AKZ1096" s="119"/>
      <c r="ALA1096" s="119"/>
      <c r="ALB1096" s="119"/>
      <c r="ALC1096" s="119"/>
      <c r="ALD1096" s="119"/>
      <c r="ALE1096" s="119"/>
      <c r="ALF1096" s="119"/>
      <c r="ALG1096" s="119"/>
      <c r="ALH1096" s="119"/>
      <c r="ALI1096" s="119"/>
      <c r="ALJ1096" s="119"/>
      <c r="ALK1096" s="119"/>
      <c r="ALL1096" s="119"/>
      <c r="ALM1096" s="119"/>
      <c r="ALN1096" s="119"/>
      <c r="ALO1096" s="119"/>
      <c r="ALP1096" s="119"/>
      <c r="ALQ1096" s="119"/>
      <c r="ALR1096" s="119"/>
      <c r="ALS1096" s="119"/>
      <c r="ALT1096" s="119"/>
      <c r="ALU1096" s="119"/>
      <c r="ALV1096" s="119"/>
      <c r="ALW1096" s="119"/>
      <c r="ALX1096" s="119"/>
      <c r="ALY1096" s="119"/>
      <c r="ALZ1096" s="119"/>
      <c r="AMA1096" s="119"/>
      <c r="AMB1096" s="119"/>
      <c r="AMC1096" s="119"/>
      <c r="AMD1096" s="119"/>
      <c r="AME1096" s="119"/>
      <c r="AMF1096" s="119"/>
      <c r="AMG1096" s="119"/>
      <c r="AMH1096" s="119"/>
      <c r="AMI1096" s="119"/>
      <c r="AMJ1096" s="119"/>
    </row>
    <row r="1097" spans="1:1024">
      <c r="A1097" s="69"/>
      <c r="B1097" s="69"/>
      <c r="C1097" s="49">
        <f t="shared" si="79"/>
        <v>2060</v>
      </c>
      <c r="D1097" s="70" t="s">
        <v>406</v>
      </c>
      <c r="E1097" s="51">
        <f t="shared" si="82"/>
        <v>10</v>
      </c>
      <c r="F1097" s="71">
        <f t="shared" si="80"/>
        <v>54357</v>
      </c>
      <c r="G1097" s="71" t="str">
        <f t="shared" si="81"/>
        <v>2017121</v>
      </c>
      <c r="H1097" s="71">
        <f>638-627</f>
        <v>11</v>
      </c>
      <c r="I1097" s="71"/>
      <c r="J1097" s="71"/>
      <c r="K1097" s="71"/>
      <c r="L1097" s="71" t="s">
        <v>0</v>
      </c>
      <c r="M1097" s="71">
        <v>2017</v>
      </c>
      <c r="N1097" s="71">
        <v>12</v>
      </c>
      <c r="O1097" s="71">
        <v>1</v>
      </c>
      <c r="P1097" s="71">
        <v>15</v>
      </c>
      <c r="Q1097" s="71">
        <v>5</v>
      </c>
      <c r="R1097" s="71">
        <v>57</v>
      </c>
      <c r="S1097" s="71">
        <v>627</v>
      </c>
      <c r="T1097" s="71">
        <v>1</v>
      </c>
      <c r="U1097" s="71" t="s">
        <v>1</v>
      </c>
      <c r="V1097" s="71" t="s">
        <v>2</v>
      </c>
      <c r="W1097" s="71"/>
      <c r="X1097" s="94" t="s">
        <v>48</v>
      </c>
      <c r="WK1097" s="72"/>
      <c r="WL1097" s="72"/>
      <c r="WM1097" s="72"/>
      <c r="WN1097" s="72"/>
      <c r="WO1097" s="72"/>
      <c r="WP1097" s="72"/>
      <c r="WQ1097" s="72"/>
      <c r="WR1097" s="72"/>
      <c r="WS1097" s="72"/>
      <c r="WT1097" s="72"/>
      <c r="WU1097" s="72"/>
      <c r="WV1097" s="72"/>
      <c r="WW1097" s="72"/>
      <c r="WX1097" s="72"/>
      <c r="WY1097" s="72"/>
      <c r="WZ1097" s="72"/>
      <c r="XA1097" s="72"/>
      <c r="XB1097" s="72"/>
      <c r="XC1097" s="72"/>
      <c r="XD1097" s="72"/>
      <c r="XE1097" s="72"/>
      <c r="XF1097" s="72"/>
      <c r="XG1097" s="72"/>
      <c r="XH1097" s="72"/>
      <c r="XI1097" s="72"/>
      <c r="XJ1097" s="72"/>
      <c r="XK1097" s="72"/>
      <c r="XL1097" s="72"/>
      <c r="XM1097" s="72"/>
      <c r="XN1097" s="72"/>
      <c r="XO1097" s="72"/>
      <c r="XP1097" s="72"/>
      <c r="XQ1097" s="72"/>
      <c r="XR1097" s="72"/>
      <c r="XS1097" s="72"/>
      <c r="XT1097" s="72"/>
      <c r="XU1097" s="72"/>
      <c r="XV1097" s="72"/>
      <c r="XW1097" s="72"/>
      <c r="XX1097" s="72"/>
      <c r="XY1097" s="72"/>
      <c r="XZ1097" s="72"/>
      <c r="YA1097" s="72"/>
      <c r="YB1097" s="72"/>
      <c r="YC1097" s="72"/>
      <c r="YD1097" s="72"/>
      <c r="YE1097" s="72"/>
      <c r="YF1097" s="72"/>
      <c r="YG1097" s="72"/>
      <c r="YH1097" s="72"/>
      <c r="YI1097" s="72"/>
      <c r="YJ1097" s="72"/>
      <c r="YK1097" s="72"/>
      <c r="YL1097" s="72"/>
      <c r="YM1097" s="72"/>
      <c r="YN1097" s="72"/>
      <c r="YO1097" s="72"/>
      <c r="YP1097" s="72"/>
      <c r="YQ1097" s="72"/>
      <c r="YR1097" s="72"/>
      <c r="YS1097" s="72"/>
      <c r="YT1097" s="72"/>
      <c r="YU1097" s="72"/>
      <c r="YV1097" s="72"/>
      <c r="YW1097" s="72"/>
      <c r="YX1097" s="72"/>
      <c r="YY1097" s="72"/>
      <c r="YZ1097" s="72"/>
      <c r="ZA1097" s="72"/>
      <c r="ZB1097" s="72"/>
      <c r="ZC1097" s="72"/>
      <c r="ZD1097" s="72"/>
      <c r="ZE1097" s="72"/>
      <c r="ZF1097" s="72"/>
      <c r="ZG1097" s="72"/>
      <c r="ZH1097" s="72"/>
      <c r="ZI1097" s="72"/>
      <c r="ZJ1097" s="72"/>
      <c r="ZK1097" s="72"/>
      <c r="ZL1097" s="72"/>
      <c r="ZM1097" s="72"/>
      <c r="ZN1097" s="72"/>
      <c r="ZO1097" s="72"/>
      <c r="ZP1097" s="72"/>
      <c r="ZQ1097" s="72"/>
      <c r="ZR1097" s="72"/>
      <c r="ZS1097" s="72"/>
      <c r="ZT1097" s="72"/>
      <c r="ZU1097" s="72"/>
      <c r="ZV1097" s="72"/>
      <c r="ZW1097" s="72"/>
      <c r="ZX1097" s="72"/>
      <c r="ZY1097" s="72"/>
      <c r="ZZ1097" s="72"/>
      <c r="AAA1097" s="72"/>
      <c r="AAB1097" s="72"/>
      <c r="AAC1097" s="72"/>
      <c r="AAD1097" s="72"/>
      <c r="AAE1097" s="72"/>
      <c r="AAF1097" s="72"/>
      <c r="AAG1097" s="72"/>
      <c r="AAH1097" s="72"/>
      <c r="AAI1097" s="72"/>
      <c r="AAJ1097" s="72"/>
      <c r="AAK1097" s="72"/>
      <c r="AAL1097" s="72"/>
      <c r="AAM1097" s="72"/>
      <c r="AAN1097" s="72"/>
      <c r="AAO1097" s="72"/>
      <c r="AAP1097" s="72"/>
      <c r="AAQ1097" s="72"/>
      <c r="AAR1097" s="72"/>
      <c r="AAS1097" s="72"/>
      <c r="AAT1097" s="72"/>
      <c r="AAU1097" s="72"/>
      <c r="AAV1097" s="72"/>
      <c r="AAW1097" s="72"/>
      <c r="AAX1097" s="72"/>
      <c r="AAY1097" s="72"/>
      <c r="AAZ1097" s="72"/>
      <c r="ABA1097" s="72"/>
      <c r="ABB1097" s="72"/>
      <c r="ABC1097" s="72"/>
      <c r="ABD1097" s="72"/>
      <c r="ABE1097" s="72"/>
      <c r="ABF1097" s="72"/>
      <c r="ABG1097" s="72"/>
      <c r="ABH1097" s="72"/>
      <c r="ABI1097" s="72"/>
      <c r="ABJ1097" s="72"/>
      <c r="ABK1097" s="72"/>
      <c r="ABL1097" s="72"/>
      <c r="ABM1097" s="72"/>
      <c r="ABN1097" s="72"/>
      <c r="ABO1097" s="72"/>
      <c r="ABP1097" s="72"/>
      <c r="ABQ1097" s="72"/>
      <c r="ABR1097" s="72"/>
      <c r="ABS1097" s="72"/>
      <c r="ABT1097" s="72"/>
      <c r="ABU1097" s="72"/>
      <c r="ABV1097" s="72"/>
      <c r="ABW1097" s="72"/>
      <c r="ABX1097" s="72"/>
      <c r="ABY1097" s="72"/>
      <c r="ABZ1097" s="72"/>
      <c r="ACA1097" s="72"/>
      <c r="ACB1097" s="72"/>
      <c r="ACC1097" s="72"/>
      <c r="ACD1097" s="72"/>
      <c r="ACE1097" s="72"/>
      <c r="ACF1097" s="72"/>
      <c r="ACG1097" s="72"/>
      <c r="ACH1097" s="72"/>
      <c r="ACI1097" s="72"/>
      <c r="ACJ1097" s="72"/>
      <c r="ACK1097" s="72"/>
      <c r="ACL1097" s="72"/>
      <c r="ACM1097" s="72"/>
      <c r="ACN1097" s="72"/>
      <c r="ACO1097" s="72"/>
      <c r="ACP1097" s="72"/>
      <c r="ACQ1097" s="72"/>
      <c r="ACR1097" s="72"/>
      <c r="ACS1097" s="72"/>
      <c r="ACT1097" s="72"/>
      <c r="ACU1097" s="72"/>
      <c r="ACV1097" s="72"/>
      <c r="ACW1097" s="72"/>
      <c r="ACX1097" s="72"/>
      <c r="ACY1097" s="72"/>
      <c r="ACZ1097" s="72"/>
      <c r="ADA1097" s="72"/>
      <c r="ADB1097" s="72"/>
      <c r="ADC1097" s="72"/>
      <c r="ADD1097" s="72"/>
      <c r="ADE1097" s="72"/>
      <c r="ADF1097" s="72"/>
      <c r="ADG1097" s="72"/>
      <c r="ADH1097" s="72"/>
      <c r="ADI1097" s="72"/>
      <c r="ADJ1097" s="72"/>
      <c r="ADK1097" s="72"/>
      <c r="ADL1097" s="72"/>
      <c r="ADM1097" s="72"/>
      <c r="ADN1097" s="72"/>
      <c r="ADO1097" s="72"/>
      <c r="ADP1097" s="72"/>
      <c r="ADQ1097" s="72"/>
      <c r="ADR1097" s="72"/>
      <c r="ADS1097" s="72"/>
      <c r="ADT1097" s="72"/>
      <c r="ADU1097" s="72"/>
      <c r="ADV1097" s="72"/>
      <c r="ADW1097" s="72"/>
      <c r="ADX1097" s="72"/>
      <c r="ADY1097" s="72"/>
      <c r="ADZ1097" s="72"/>
      <c r="AEA1097" s="72"/>
      <c r="AEB1097" s="72"/>
      <c r="AEC1097" s="72"/>
      <c r="AED1097" s="72"/>
      <c r="AEE1097" s="72"/>
      <c r="AEF1097" s="72"/>
      <c r="AEG1097" s="72"/>
      <c r="AEH1097" s="72"/>
      <c r="AEI1097" s="72"/>
      <c r="AEJ1097" s="72"/>
      <c r="AEK1097" s="72"/>
      <c r="AEL1097" s="72"/>
      <c r="AEM1097" s="72"/>
      <c r="AEN1097" s="72"/>
      <c r="AEO1097" s="72"/>
      <c r="AEP1097" s="72"/>
      <c r="AEQ1097" s="72"/>
      <c r="AER1097" s="72"/>
      <c r="AES1097" s="72"/>
      <c r="AET1097" s="72"/>
      <c r="AEU1097" s="72"/>
      <c r="AEV1097" s="72"/>
      <c r="AEW1097" s="72"/>
      <c r="AEX1097" s="72"/>
      <c r="AEY1097" s="72"/>
      <c r="AEZ1097" s="72"/>
      <c r="AFA1097" s="72"/>
      <c r="AFB1097" s="72"/>
      <c r="AFC1097" s="72"/>
      <c r="AFD1097" s="72"/>
      <c r="AFE1097" s="72"/>
      <c r="AFF1097" s="72"/>
      <c r="AFG1097" s="72"/>
      <c r="AFH1097" s="72"/>
      <c r="AFI1097" s="72"/>
      <c r="AFJ1097" s="72"/>
      <c r="AFK1097" s="72"/>
      <c r="AFL1097" s="72"/>
      <c r="AFM1097" s="72"/>
      <c r="AFN1097" s="72"/>
      <c r="AFO1097" s="72"/>
      <c r="AFP1097" s="72"/>
      <c r="AFQ1097" s="72"/>
      <c r="AFR1097" s="72"/>
      <c r="AFS1097" s="72"/>
      <c r="AFT1097" s="72"/>
      <c r="AFU1097" s="72"/>
      <c r="AFV1097" s="72"/>
      <c r="AFW1097" s="72"/>
      <c r="AFX1097" s="72"/>
      <c r="AFY1097" s="72"/>
      <c r="AFZ1097" s="72"/>
      <c r="AGA1097" s="72"/>
      <c r="AGB1097" s="72"/>
      <c r="AGC1097" s="72"/>
      <c r="AGD1097" s="72"/>
      <c r="AGE1097" s="72"/>
      <c r="AGF1097" s="72"/>
      <c r="AGG1097" s="72"/>
      <c r="AGH1097" s="72"/>
      <c r="AGI1097" s="72"/>
      <c r="AGJ1097" s="72"/>
      <c r="AGK1097" s="72"/>
      <c r="AGL1097" s="72"/>
      <c r="AGM1097" s="72"/>
      <c r="AGN1097" s="72"/>
      <c r="AGO1097" s="72"/>
      <c r="AGP1097" s="72"/>
      <c r="AGQ1097" s="72"/>
      <c r="AGR1097" s="72"/>
      <c r="AGS1097" s="72"/>
      <c r="AGT1097" s="72"/>
      <c r="AGU1097" s="72"/>
      <c r="AGV1097" s="72"/>
      <c r="AGW1097" s="72"/>
      <c r="AGX1097" s="72"/>
      <c r="AGY1097" s="72"/>
      <c r="AGZ1097" s="72"/>
      <c r="AHA1097" s="72"/>
      <c r="AHB1097" s="72"/>
      <c r="AHC1097" s="72"/>
      <c r="AHD1097" s="72"/>
      <c r="AHE1097" s="72"/>
      <c r="AHF1097" s="72"/>
      <c r="AHG1097" s="72"/>
      <c r="AHH1097" s="72"/>
      <c r="AHI1097" s="72"/>
      <c r="AHJ1097" s="72"/>
      <c r="AHK1097" s="72"/>
      <c r="AHL1097" s="72"/>
      <c r="AHM1097" s="72"/>
      <c r="AHN1097" s="72"/>
      <c r="AHO1097" s="72"/>
      <c r="AHP1097" s="72"/>
      <c r="AHQ1097" s="72"/>
      <c r="AHR1097" s="72"/>
      <c r="AHS1097" s="72"/>
      <c r="AHT1097" s="72"/>
      <c r="AHU1097" s="72"/>
      <c r="AHV1097" s="72"/>
      <c r="AHW1097" s="72"/>
      <c r="AHX1097" s="72"/>
      <c r="AHY1097" s="72"/>
      <c r="AHZ1097" s="72"/>
      <c r="AIA1097" s="72"/>
      <c r="AIB1097" s="72"/>
      <c r="AIC1097" s="72"/>
      <c r="AID1097" s="72"/>
      <c r="AIE1097" s="72"/>
      <c r="AIF1097" s="72"/>
      <c r="AIG1097" s="72"/>
      <c r="AIH1097" s="72"/>
      <c r="AII1097" s="72"/>
      <c r="AIJ1097" s="72"/>
      <c r="AIK1097" s="72"/>
      <c r="AIL1097" s="72"/>
      <c r="AIM1097" s="72"/>
      <c r="AIN1097" s="72"/>
      <c r="AIO1097" s="72"/>
      <c r="AIP1097" s="72"/>
      <c r="AIQ1097" s="72"/>
      <c r="AIR1097" s="72"/>
      <c r="AIS1097" s="72"/>
      <c r="AIT1097" s="72"/>
      <c r="AIU1097" s="72"/>
      <c r="AIV1097" s="72"/>
      <c r="AIW1097" s="72"/>
      <c r="AIX1097" s="72"/>
      <c r="AIY1097" s="72"/>
      <c r="AIZ1097" s="72"/>
      <c r="AJA1097" s="72"/>
      <c r="AJB1097" s="72"/>
      <c r="AJC1097" s="72"/>
      <c r="AJD1097" s="72"/>
      <c r="AJE1097" s="72"/>
      <c r="AJF1097" s="72"/>
      <c r="AJG1097" s="72"/>
      <c r="AJH1097" s="72"/>
      <c r="AJI1097" s="72"/>
      <c r="AJJ1097" s="72"/>
      <c r="AJK1097" s="72"/>
      <c r="AJL1097" s="72"/>
      <c r="AJM1097" s="72"/>
      <c r="AJN1097" s="72"/>
      <c r="AJO1097" s="72"/>
      <c r="AJP1097" s="72"/>
      <c r="AJQ1097" s="72"/>
      <c r="AJR1097" s="72"/>
      <c r="AJS1097" s="72"/>
      <c r="AJT1097" s="72"/>
      <c r="AJU1097" s="72"/>
      <c r="AJV1097" s="72"/>
      <c r="AJW1097" s="72"/>
      <c r="AJX1097" s="72"/>
      <c r="AJY1097" s="72"/>
      <c r="AJZ1097" s="72"/>
      <c r="AKA1097" s="72"/>
      <c r="AKB1097" s="72"/>
      <c r="AKC1097" s="72"/>
      <c r="AKD1097" s="72"/>
      <c r="AKE1097" s="72"/>
      <c r="AKF1097" s="72"/>
      <c r="AKG1097" s="72"/>
      <c r="AKH1097" s="72"/>
      <c r="AKI1097" s="72"/>
      <c r="AKJ1097" s="72"/>
      <c r="AKK1097" s="72"/>
      <c r="AKL1097" s="72"/>
      <c r="AKM1097" s="72"/>
      <c r="AKN1097" s="72"/>
      <c r="AKO1097" s="72"/>
      <c r="AKP1097" s="72"/>
      <c r="AKQ1097" s="72"/>
      <c r="AKR1097" s="72"/>
      <c r="AKS1097" s="72"/>
      <c r="AKT1097" s="72"/>
      <c r="AKU1097" s="72"/>
      <c r="AKV1097" s="72"/>
      <c r="AKW1097" s="72"/>
      <c r="AKX1097" s="72"/>
      <c r="AKY1097" s="72"/>
      <c r="AKZ1097" s="72"/>
      <c r="ALA1097" s="72"/>
      <c r="ALB1097" s="72"/>
      <c r="ALC1097" s="72"/>
      <c r="ALD1097" s="72"/>
      <c r="ALE1097" s="72"/>
      <c r="ALF1097" s="72"/>
      <c r="ALG1097" s="72"/>
      <c r="ALH1097" s="72"/>
      <c r="ALI1097" s="72"/>
      <c r="ALJ1097" s="72"/>
      <c r="ALK1097" s="72"/>
      <c r="ALL1097" s="72"/>
      <c r="ALM1097" s="72"/>
      <c r="ALN1097" s="72"/>
      <c r="ALO1097" s="72"/>
      <c r="ALP1097" s="72"/>
      <c r="ALQ1097" s="72"/>
      <c r="ALR1097" s="72"/>
      <c r="ALS1097" s="72"/>
      <c r="ALT1097" s="72"/>
      <c r="ALU1097" s="72"/>
      <c r="ALV1097" s="72"/>
      <c r="ALW1097" s="72"/>
      <c r="ALX1097" s="72"/>
      <c r="ALY1097" s="72"/>
      <c r="ALZ1097" s="72"/>
      <c r="AMA1097" s="72"/>
      <c r="AMB1097" s="72"/>
      <c r="AMC1097" s="72"/>
      <c r="AMD1097" s="72"/>
      <c r="AME1097" s="72"/>
      <c r="AMF1097" s="72"/>
      <c r="AMG1097" s="72"/>
      <c r="AMH1097" s="72"/>
      <c r="AMI1097" s="72"/>
      <c r="AMJ1097" s="72"/>
    </row>
    <row r="1098" spans="1:1024">
      <c r="A1098" s="120"/>
      <c r="B1098" s="120"/>
      <c r="C1098" s="49">
        <f t="shared" ref="C1098:C1161" si="83">IF(F1098=F1097,C1097,IF(F1098=(F1097+10),C1097,(C1097+10)))</f>
        <v>2070</v>
      </c>
      <c r="D1098" s="80"/>
      <c r="E1098" s="51">
        <f t="shared" si="82"/>
        <v>10</v>
      </c>
      <c r="F1098" s="53">
        <f t="shared" si="80"/>
        <v>54392</v>
      </c>
      <c r="G1098" s="53" t="str">
        <f t="shared" si="81"/>
        <v>2017121</v>
      </c>
      <c r="H1098" s="53">
        <v>6</v>
      </c>
      <c r="I1098" s="53"/>
      <c r="J1098" s="53"/>
      <c r="K1098" s="53"/>
      <c r="L1098" s="53" t="s">
        <v>0</v>
      </c>
      <c r="M1098" s="53">
        <v>2017</v>
      </c>
      <c r="N1098" s="53">
        <v>12</v>
      </c>
      <c r="O1098" s="53">
        <v>1</v>
      </c>
      <c r="P1098" s="53">
        <v>15</v>
      </c>
      <c r="Q1098" s="53">
        <v>6</v>
      </c>
      <c r="R1098" s="53">
        <v>32</v>
      </c>
      <c r="S1098" s="53">
        <v>313</v>
      </c>
      <c r="T1098" s="53">
        <v>1</v>
      </c>
      <c r="U1098" s="53" t="s">
        <v>1</v>
      </c>
      <c r="V1098" s="53" t="s">
        <v>2</v>
      </c>
      <c r="W1098" s="53"/>
      <c r="X1098" s="54"/>
      <c r="WK1098" s="121"/>
      <c r="WL1098" s="121"/>
      <c r="WM1098" s="121"/>
      <c r="WN1098" s="121"/>
      <c r="WO1098" s="121"/>
      <c r="WP1098" s="121"/>
      <c r="WQ1098" s="121"/>
      <c r="WR1098" s="121"/>
      <c r="WS1098" s="121"/>
      <c r="WT1098" s="121"/>
      <c r="WU1098" s="121"/>
      <c r="WV1098" s="121"/>
      <c r="WW1098" s="121"/>
      <c r="WX1098" s="121"/>
      <c r="WY1098" s="121"/>
      <c r="WZ1098" s="121"/>
      <c r="XA1098" s="121"/>
      <c r="XB1098" s="121"/>
      <c r="XC1098" s="121"/>
      <c r="XD1098" s="121"/>
      <c r="XE1098" s="121"/>
      <c r="XF1098" s="121"/>
      <c r="XG1098" s="121"/>
      <c r="XH1098" s="121"/>
      <c r="XI1098" s="121"/>
      <c r="XJ1098" s="121"/>
      <c r="XK1098" s="121"/>
      <c r="XL1098" s="121"/>
      <c r="XM1098" s="121"/>
      <c r="XN1098" s="121"/>
      <c r="XO1098" s="121"/>
      <c r="XP1098" s="121"/>
      <c r="XQ1098" s="121"/>
      <c r="XR1098" s="121"/>
      <c r="XS1098" s="121"/>
      <c r="XT1098" s="121"/>
      <c r="XU1098" s="121"/>
      <c r="XV1098" s="121"/>
      <c r="XW1098" s="121"/>
      <c r="XX1098" s="121"/>
      <c r="XY1098" s="121"/>
      <c r="XZ1098" s="121"/>
      <c r="YA1098" s="121"/>
      <c r="YB1098" s="121"/>
      <c r="YC1098" s="121"/>
      <c r="YD1098" s="121"/>
      <c r="YE1098" s="121"/>
      <c r="YF1098" s="121"/>
      <c r="YG1098" s="121"/>
      <c r="YH1098" s="121"/>
      <c r="YI1098" s="121"/>
      <c r="YJ1098" s="121"/>
      <c r="YK1098" s="121"/>
      <c r="YL1098" s="121"/>
      <c r="YM1098" s="121"/>
      <c r="YN1098" s="121"/>
      <c r="YO1098" s="121"/>
      <c r="YP1098" s="121"/>
      <c r="YQ1098" s="121"/>
      <c r="YR1098" s="121"/>
      <c r="YS1098" s="121"/>
      <c r="YT1098" s="121"/>
      <c r="YU1098" s="121"/>
      <c r="YV1098" s="121"/>
      <c r="YW1098" s="121"/>
      <c r="YX1098" s="121"/>
      <c r="YY1098" s="121"/>
      <c r="YZ1098" s="121"/>
      <c r="ZA1098" s="121"/>
      <c r="ZB1098" s="121"/>
      <c r="ZC1098" s="121"/>
      <c r="ZD1098" s="121"/>
      <c r="ZE1098" s="121"/>
      <c r="ZF1098" s="121"/>
      <c r="ZG1098" s="121"/>
      <c r="ZH1098" s="121"/>
      <c r="ZI1098" s="121"/>
      <c r="ZJ1098" s="121"/>
      <c r="ZK1098" s="121"/>
      <c r="ZL1098" s="121"/>
      <c r="ZM1098" s="121"/>
      <c r="ZN1098" s="121"/>
      <c r="ZO1098" s="121"/>
      <c r="ZP1098" s="121"/>
      <c r="ZQ1098" s="121"/>
      <c r="ZR1098" s="121"/>
      <c r="ZS1098" s="121"/>
      <c r="ZT1098" s="121"/>
      <c r="ZU1098" s="121"/>
      <c r="ZV1098" s="121"/>
      <c r="ZW1098" s="121"/>
      <c r="ZX1098" s="121"/>
      <c r="ZY1098" s="121"/>
      <c r="ZZ1098" s="121"/>
      <c r="AAA1098" s="121"/>
      <c r="AAB1098" s="121"/>
      <c r="AAC1098" s="121"/>
      <c r="AAD1098" s="121"/>
      <c r="AAE1098" s="121"/>
      <c r="AAF1098" s="121"/>
      <c r="AAG1098" s="121"/>
      <c r="AAH1098" s="121"/>
      <c r="AAI1098" s="121"/>
      <c r="AAJ1098" s="121"/>
      <c r="AAK1098" s="121"/>
      <c r="AAL1098" s="121"/>
      <c r="AAM1098" s="121"/>
      <c r="AAN1098" s="121"/>
      <c r="AAO1098" s="121"/>
      <c r="AAP1098" s="121"/>
      <c r="AAQ1098" s="121"/>
      <c r="AAR1098" s="121"/>
      <c r="AAS1098" s="121"/>
      <c r="AAT1098" s="121"/>
      <c r="AAU1098" s="121"/>
      <c r="AAV1098" s="121"/>
      <c r="AAW1098" s="121"/>
      <c r="AAX1098" s="121"/>
      <c r="AAY1098" s="121"/>
      <c r="AAZ1098" s="121"/>
      <c r="ABA1098" s="121"/>
      <c r="ABB1098" s="121"/>
      <c r="ABC1098" s="121"/>
      <c r="ABD1098" s="121"/>
      <c r="ABE1098" s="121"/>
      <c r="ABF1098" s="121"/>
      <c r="ABG1098" s="121"/>
      <c r="ABH1098" s="121"/>
      <c r="ABI1098" s="121"/>
      <c r="ABJ1098" s="121"/>
      <c r="ABK1098" s="121"/>
      <c r="ABL1098" s="121"/>
      <c r="ABM1098" s="121"/>
      <c r="ABN1098" s="121"/>
      <c r="ABO1098" s="121"/>
      <c r="ABP1098" s="121"/>
      <c r="ABQ1098" s="121"/>
      <c r="ABR1098" s="121"/>
      <c r="ABS1098" s="121"/>
      <c r="ABT1098" s="121"/>
      <c r="ABU1098" s="121"/>
      <c r="ABV1098" s="121"/>
      <c r="ABW1098" s="121"/>
      <c r="ABX1098" s="121"/>
      <c r="ABY1098" s="121"/>
      <c r="ABZ1098" s="121"/>
      <c r="ACA1098" s="121"/>
      <c r="ACB1098" s="121"/>
      <c r="ACC1098" s="121"/>
      <c r="ACD1098" s="121"/>
      <c r="ACE1098" s="121"/>
      <c r="ACF1098" s="121"/>
      <c r="ACG1098" s="121"/>
      <c r="ACH1098" s="121"/>
      <c r="ACI1098" s="121"/>
      <c r="ACJ1098" s="121"/>
      <c r="ACK1098" s="121"/>
      <c r="ACL1098" s="121"/>
      <c r="ACM1098" s="121"/>
      <c r="ACN1098" s="121"/>
      <c r="ACO1098" s="121"/>
      <c r="ACP1098" s="121"/>
      <c r="ACQ1098" s="121"/>
      <c r="ACR1098" s="121"/>
      <c r="ACS1098" s="121"/>
      <c r="ACT1098" s="121"/>
      <c r="ACU1098" s="121"/>
      <c r="ACV1098" s="121"/>
      <c r="ACW1098" s="121"/>
      <c r="ACX1098" s="121"/>
      <c r="ACY1098" s="121"/>
      <c r="ACZ1098" s="121"/>
      <c r="ADA1098" s="121"/>
      <c r="ADB1098" s="121"/>
      <c r="ADC1098" s="121"/>
      <c r="ADD1098" s="121"/>
      <c r="ADE1098" s="121"/>
      <c r="ADF1098" s="121"/>
      <c r="ADG1098" s="121"/>
      <c r="ADH1098" s="121"/>
      <c r="ADI1098" s="121"/>
      <c r="ADJ1098" s="121"/>
      <c r="ADK1098" s="121"/>
      <c r="ADL1098" s="121"/>
      <c r="ADM1098" s="121"/>
      <c r="ADN1098" s="121"/>
      <c r="ADO1098" s="121"/>
      <c r="ADP1098" s="121"/>
      <c r="ADQ1098" s="121"/>
      <c r="ADR1098" s="121"/>
      <c r="ADS1098" s="121"/>
      <c r="ADT1098" s="121"/>
      <c r="ADU1098" s="121"/>
      <c r="ADV1098" s="121"/>
      <c r="ADW1098" s="121"/>
      <c r="ADX1098" s="121"/>
      <c r="ADY1098" s="121"/>
      <c r="ADZ1098" s="121"/>
      <c r="AEA1098" s="121"/>
      <c r="AEB1098" s="121"/>
      <c r="AEC1098" s="121"/>
      <c r="AED1098" s="121"/>
      <c r="AEE1098" s="121"/>
      <c r="AEF1098" s="121"/>
      <c r="AEG1098" s="121"/>
      <c r="AEH1098" s="121"/>
      <c r="AEI1098" s="121"/>
      <c r="AEJ1098" s="121"/>
      <c r="AEK1098" s="121"/>
      <c r="AEL1098" s="121"/>
      <c r="AEM1098" s="121"/>
      <c r="AEN1098" s="121"/>
      <c r="AEO1098" s="121"/>
      <c r="AEP1098" s="121"/>
      <c r="AEQ1098" s="121"/>
      <c r="AER1098" s="121"/>
      <c r="AES1098" s="121"/>
      <c r="AET1098" s="121"/>
      <c r="AEU1098" s="121"/>
      <c r="AEV1098" s="121"/>
      <c r="AEW1098" s="121"/>
      <c r="AEX1098" s="121"/>
      <c r="AEY1098" s="121"/>
      <c r="AEZ1098" s="121"/>
      <c r="AFA1098" s="121"/>
      <c r="AFB1098" s="121"/>
      <c r="AFC1098" s="121"/>
      <c r="AFD1098" s="121"/>
      <c r="AFE1098" s="121"/>
      <c r="AFF1098" s="121"/>
      <c r="AFG1098" s="121"/>
      <c r="AFH1098" s="121"/>
      <c r="AFI1098" s="121"/>
      <c r="AFJ1098" s="121"/>
      <c r="AFK1098" s="121"/>
      <c r="AFL1098" s="121"/>
      <c r="AFM1098" s="121"/>
      <c r="AFN1098" s="121"/>
      <c r="AFO1098" s="121"/>
      <c r="AFP1098" s="121"/>
      <c r="AFQ1098" s="121"/>
      <c r="AFR1098" s="121"/>
      <c r="AFS1098" s="121"/>
      <c r="AFT1098" s="121"/>
      <c r="AFU1098" s="121"/>
      <c r="AFV1098" s="121"/>
      <c r="AFW1098" s="121"/>
      <c r="AFX1098" s="121"/>
      <c r="AFY1098" s="121"/>
      <c r="AFZ1098" s="121"/>
      <c r="AGA1098" s="121"/>
      <c r="AGB1098" s="121"/>
      <c r="AGC1098" s="121"/>
      <c r="AGD1098" s="121"/>
      <c r="AGE1098" s="121"/>
      <c r="AGF1098" s="121"/>
      <c r="AGG1098" s="121"/>
      <c r="AGH1098" s="121"/>
      <c r="AGI1098" s="121"/>
      <c r="AGJ1098" s="121"/>
      <c r="AGK1098" s="121"/>
      <c r="AGL1098" s="121"/>
      <c r="AGM1098" s="121"/>
      <c r="AGN1098" s="121"/>
      <c r="AGO1098" s="121"/>
      <c r="AGP1098" s="121"/>
      <c r="AGQ1098" s="121"/>
      <c r="AGR1098" s="121"/>
      <c r="AGS1098" s="121"/>
      <c r="AGT1098" s="121"/>
      <c r="AGU1098" s="121"/>
      <c r="AGV1098" s="121"/>
      <c r="AGW1098" s="121"/>
      <c r="AGX1098" s="121"/>
      <c r="AGY1098" s="121"/>
      <c r="AGZ1098" s="121"/>
      <c r="AHA1098" s="121"/>
      <c r="AHB1098" s="121"/>
      <c r="AHC1098" s="121"/>
      <c r="AHD1098" s="121"/>
      <c r="AHE1098" s="121"/>
      <c r="AHF1098" s="121"/>
      <c r="AHG1098" s="121"/>
      <c r="AHH1098" s="121"/>
      <c r="AHI1098" s="121"/>
      <c r="AHJ1098" s="121"/>
      <c r="AHK1098" s="121"/>
      <c r="AHL1098" s="121"/>
      <c r="AHM1098" s="121"/>
      <c r="AHN1098" s="121"/>
      <c r="AHO1098" s="121"/>
      <c r="AHP1098" s="121"/>
      <c r="AHQ1098" s="121"/>
      <c r="AHR1098" s="121"/>
      <c r="AHS1098" s="121"/>
      <c r="AHT1098" s="121"/>
      <c r="AHU1098" s="121"/>
      <c r="AHV1098" s="121"/>
      <c r="AHW1098" s="121"/>
      <c r="AHX1098" s="121"/>
      <c r="AHY1098" s="121"/>
      <c r="AHZ1098" s="121"/>
      <c r="AIA1098" s="121"/>
      <c r="AIB1098" s="121"/>
      <c r="AIC1098" s="121"/>
      <c r="AID1098" s="121"/>
      <c r="AIE1098" s="121"/>
      <c r="AIF1098" s="121"/>
      <c r="AIG1098" s="121"/>
      <c r="AIH1098" s="121"/>
      <c r="AII1098" s="121"/>
      <c r="AIJ1098" s="121"/>
      <c r="AIK1098" s="121"/>
      <c r="AIL1098" s="121"/>
      <c r="AIM1098" s="121"/>
      <c r="AIN1098" s="121"/>
      <c r="AIO1098" s="121"/>
      <c r="AIP1098" s="121"/>
      <c r="AIQ1098" s="121"/>
      <c r="AIR1098" s="121"/>
      <c r="AIS1098" s="121"/>
      <c r="AIT1098" s="121"/>
      <c r="AIU1098" s="121"/>
      <c r="AIV1098" s="121"/>
      <c r="AIW1098" s="121"/>
      <c r="AIX1098" s="121"/>
      <c r="AIY1098" s="121"/>
      <c r="AIZ1098" s="121"/>
      <c r="AJA1098" s="121"/>
      <c r="AJB1098" s="121"/>
      <c r="AJC1098" s="121"/>
      <c r="AJD1098" s="121"/>
      <c r="AJE1098" s="121"/>
      <c r="AJF1098" s="121"/>
      <c r="AJG1098" s="121"/>
      <c r="AJH1098" s="121"/>
      <c r="AJI1098" s="121"/>
      <c r="AJJ1098" s="121"/>
      <c r="AJK1098" s="121"/>
      <c r="AJL1098" s="121"/>
      <c r="AJM1098" s="121"/>
      <c r="AJN1098" s="121"/>
      <c r="AJO1098" s="121"/>
      <c r="AJP1098" s="121"/>
      <c r="AJQ1098" s="121"/>
      <c r="AJR1098" s="121"/>
      <c r="AJS1098" s="121"/>
      <c r="AJT1098" s="121"/>
      <c r="AJU1098" s="121"/>
      <c r="AJV1098" s="121"/>
      <c r="AJW1098" s="121"/>
      <c r="AJX1098" s="121"/>
      <c r="AJY1098" s="121"/>
      <c r="AJZ1098" s="121"/>
      <c r="AKA1098" s="121"/>
      <c r="AKB1098" s="121"/>
      <c r="AKC1098" s="121"/>
      <c r="AKD1098" s="121"/>
      <c r="AKE1098" s="121"/>
      <c r="AKF1098" s="121"/>
      <c r="AKG1098" s="121"/>
      <c r="AKH1098" s="121"/>
      <c r="AKI1098" s="121"/>
      <c r="AKJ1098" s="121"/>
      <c r="AKK1098" s="121"/>
      <c r="AKL1098" s="121"/>
      <c r="AKM1098" s="121"/>
      <c r="AKN1098" s="121"/>
      <c r="AKO1098" s="121"/>
      <c r="AKP1098" s="121"/>
      <c r="AKQ1098" s="121"/>
      <c r="AKR1098" s="121"/>
      <c r="AKS1098" s="121"/>
      <c r="AKT1098" s="121"/>
      <c r="AKU1098" s="121"/>
      <c r="AKV1098" s="121"/>
      <c r="AKW1098" s="121"/>
      <c r="AKX1098" s="121"/>
      <c r="AKY1098" s="121"/>
      <c r="AKZ1098" s="121"/>
      <c r="ALA1098" s="121"/>
      <c r="ALB1098" s="121"/>
      <c r="ALC1098" s="121"/>
      <c r="ALD1098" s="121"/>
      <c r="ALE1098" s="121"/>
      <c r="ALF1098" s="121"/>
      <c r="ALG1098" s="121"/>
      <c r="ALH1098" s="121"/>
      <c r="ALI1098" s="121"/>
      <c r="ALJ1098" s="121"/>
      <c r="ALK1098" s="121"/>
      <c r="ALL1098" s="121"/>
      <c r="ALM1098" s="121"/>
      <c r="ALN1098" s="121"/>
      <c r="ALO1098" s="121"/>
      <c r="ALP1098" s="121"/>
      <c r="ALQ1098" s="121"/>
      <c r="ALR1098" s="121"/>
      <c r="ALS1098" s="121"/>
      <c r="ALT1098" s="121"/>
      <c r="ALU1098" s="121"/>
      <c r="ALV1098" s="121"/>
      <c r="ALW1098" s="121"/>
      <c r="ALX1098" s="121"/>
      <c r="ALY1098" s="121"/>
      <c r="ALZ1098" s="121"/>
      <c r="AMA1098" s="121"/>
      <c r="AMB1098" s="121"/>
      <c r="AMC1098" s="121"/>
      <c r="AMD1098" s="121"/>
      <c r="AME1098" s="121"/>
      <c r="AMF1098" s="121"/>
      <c r="AMG1098" s="121"/>
      <c r="AMH1098" s="121"/>
      <c r="AMI1098" s="121"/>
      <c r="AMJ1098" s="121"/>
    </row>
    <row r="1099" spans="1:1024">
      <c r="A1099" s="118"/>
      <c r="B1099" s="118"/>
      <c r="C1099" s="49">
        <f t="shared" si="83"/>
        <v>2070</v>
      </c>
      <c r="E1099" s="51">
        <f t="shared" si="82"/>
        <v>20</v>
      </c>
      <c r="F1099" s="39">
        <f t="shared" si="80"/>
        <v>54392</v>
      </c>
      <c r="G1099" s="39" t="str">
        <f t="shared" si="81"/>
        <v>2017121</v>
      </c>
      <c r="H1099" s="39">
        <v>17</v>
      </c>
      <c r="L1099" s="39" t="s">
        <v>0</v>
      </c>
      <c r="M1099" s="39">
        <v>2017</v>
      </c>
      <c r="N1099" s="39">
        <v>12</v>
      </c>
      <c r="O1099" s="39">
        <v>1</v>
      </c>
      <c r="P1099" s="39">
        <v>15</v>
      </c>
      <c r="Q1099" s="39">
        <v>6</v>
      </c>
      <c r="R1099" s="39">
        <v>32</v>
      </c>
      <c r="S1099" s="39">
        <v>341</v>
      </c>
      <c r="T1099" s="39">
        <v>1</v>
      </c>
      <c r="U1099" s="39" t="s">
        <v>1</v>
      </c>
      <c r="V1099" s="39" t="s">
        <v>2</v>
      </c>
      <c r="X1099" s="40" t="s">
        <v>15</v>
      </c>
      <c r="WK1099" s="119"/>
      <c r="WL1099" s="119"/>
      <c r="WM1099" s="119"/>
      <c r="WN1099" s="119"/>
      <c r="WO1099" s="119"/>
      <c r="WP1099" s="119"/>
      <c r="WQ1099" s="119"/>
      <c r="WR1099" s="119"/>
      <c r="WS1099" s="119"/>
      <c r="WT1099" s="119"/>
      <c r="WU1099" s="119"/>
      <c r="WV1099" s="119"/>
      <c r="WW1099" s="119"/>
      <c r="WX1099" s="119"/>
      <c r="WY1099" s="119"/>
      <c r="WZ1099" s="119"/>
      <c r="XA1099" s="119"/>
      <c r="XB1099" s="119"/>
      <c r="XC1099" s="119"/>
      <c r="XD1099" s="119"/>
      <c r="XE1099" s="119"/>
      <c r="XF1099" s="119"/>
      <c r="XG1099" s="119"/>
      <c r="XH1099" s="119"/>
      <c r="XI1099" s="119"/>
      <c r="XJ1099" s="119"/>
      <c r="XK1099" s="119"/>
      <c r="XL1099" s="119"/>
      <c r="XM1099" s="119"/>
      <c r="XN1099" s="119"/>
      <c r="XO1099" s="119"/>
      <c r="XP1099" s="119"/>
      <c r="XQ1099" s="119"/>
      <c r="XR1099" s="119"/>
      <c r="XS1099" s="119"/>
      <c r="XT1099" s="119"/>
      <c r="XU1099" s="119"/>
      <c r="XV1099" s="119"/>
      <c r="XW1099" s="119"/>
      <c r="XX1099" s="119"/>
      <c r="XY1099" s="119"/>
      <c r="XZ1099" s="119"/>
      <c r="YA1099" s="119"/>
      <c r="YB1099" s="119"/>
      <c r="YC1099" s="119"/>
      <c r="YD1099" s="119"/>
      <c r="YE1099" s="119"/>
      <c r="YF1099" s="119"/>
      <c r="YG1099" s="119"/>
      <c r="YH1099" s="119"/>
      <c r="YI1099" s="119"/>
      <c r="YJ1099" s="119"/>
      <c r="YK1099" s="119"/>
      <c r="YL1099" s="119"/>
      <c r="YM1099" s="119"/>
      <c r="YN1099" s="119"/>
      <c r="YO1099" s="119"/>
      <c r="YP1099" s="119"/>
      <c r="YQ1099" s="119"/>
      <c r="YR1099" s="119"/>
      <c r="YS1099" s="119"/>
      <c r="YT1099" s="119"/>
      <c r="YU1099" s="119"/>
      <c r="YV1099" s="119"/>
      <c r="YW1099" s="119"/>
      <c r="YX1099" s="119"/>
      <c r="YY1099" s="119"/>
      <c r="YZ1099" s="119"/>
      <c r="ZA1099" s="119"/>
      <c r="ZB1099" s="119"/>
      <c r="ZC1099" s="119"/>
      <c r="ZD1099" s="119"/>
      <c r="ZE1099" s="119"/>
      <c r="ZF1099" s="119"/>
      <c r="ZG1099" s="119"/>
      <c r="ZH1099" s="119"/>
      <c r="ZI1099" s="119"/>
      <c r="ZJ1099" s="119"/>
      <c r="ZK1099" s="119"/>
      <c r="ZL1099" s="119"/>
      <c r="ZM1099" s="119"/>
      <c r="ZN1099" s="119"/>
      <c r="ZO1099" s="119"/>
      <c r="ZP1099" s="119"/>
      <c r="ZQ1099" s="119"/>
      <c r="ZR1099" s="119"/>
      <c r="ZS1099" s="119"/>
      <c r="ZT1099" s="119"/>
      <c r="ZU1099" s="119"/>
      <c r="ZV1099" s="119"/>
      <c r="ZW1099" s="119"/>
      <c r="ZX1099" s="119"/>
      <c r="ZY1099" s="119"/>
      <c r="ZZ1099" s="119"/>
      <c r="AAA1099" s="119"/>
      <c r="AAB1099" s="119"/>
      <c r="AAC1099" s="119"/>
      <c r="AAD1099" s="119"/>
      <c r="AAE1099" s="119"/>
      <c r="AAF1099" s="119"/>
      <c r="AAG1099" s="119"/>
      <c r="AAH1099" s="119"/>
      <c r="AAI1099" s="119"/>
      <c r="AAJ1099" s="119"/>
      <c r="AAK1099" s="119"/>
      <c r="AAL1099" s="119"/>
      <c r="AAM1099" s="119"/>
      <c r="AAN1099" s="119"/>
      <c r="AAO1099" s="119"/>
      <c r="AAP1099" s="119"/>
      <c r="AAQ1099" s="119"/>
      <c r="AAR1099" s="119"/>
      <c r="AAS1099" s="119"/>
      <c r="AAT1099" s="119"/>
      <c r="AAU1099" s="119"/>
      <c r="AAV1099" s="119"/>
      <c r="AAW1099" s="119"/>
      <c r="AAX1099" s="119"/>
      <c r="AAY1099" s="119"/>
      <c r="AAZ1099" s="119"/>
      <c r="ABA1099" s="119"/>
      <c r="ABB1099" s="119"/>
      <c r="ABC1099" s="119"/>
      <c r="ABD1099" s="119"/>
      <c r="ABE1099" s="119"/>
      <c r="ABF1099" s="119"/>
      <c r="ABG1099" s="119"/>
      <c r="ABH1099" s="119"/>
      <c r="ABI1099" s="119"/>
      <c r="ABJ1099" s="119"/>
      <c r="ABK1099" s="119"/>
      <c r="ABL1099" s="119"/>
      <c r="ABM1099" s="119"/>
      <c r="ABN1099" s="119"/>
      <c r="ABO1099" s="119"/>
      <c r="ABP1099" s="119"/>
      <c r="ABQ1099" s="119"/>
      <c r="ABR1099" s="119"/>
      <c r="ABS1099" s="119"/>
      <c r="ABT1099" s="119"/>
      <c r="ABU1099" s="119"/>
      <c r="ABV1099" s="119"/>
      <c r="ABW1099" s="119"/>
      <c r="ABX1099" s="119"/>
      <c r="ABY1099" s="119"/>
      <c r="ABZ1099" s="119"/>
      <c r="ACA1099" s="119"/>
      <c r="ACB1099" s="119"/>
      <c r="ACC1099" s="119"/>
      <c r="ACD1099" s="119"/>
      <c r="ACE1099" s="119"/>
      <c r="ACF1099" s="119"/>
      <c r="ACG1099" s="119"/>
      <c r="ACH1099" s="119"/>
      <c r="ACI1099" s="119"/>
      <c r="ACJ1099" s="119"/>
      <c r="ACK1099" s="119"/>
      <c r="ACL1099" s="119"/>
      <c r="ACM1099" s="119"/>
      <c r="ACN1099" s="119"/>
      <c r="ACO1099" s="119"/>
      <c r="ACP1099" s="119"/>
      <c r="ACQ1099" s="119"/>
      <c r="ACR1099" s="119"/>
      <c r="ACS1099" s="119"/>
      <c r="ACT1099" s="119"/>
      <c r="ACU1099" s="119"/>
      <c r="ACV1099" s="119"/>
      <c r="ACW1099" s="119"/>
      <c r="ACX1099" s="119"/>
      <c r="ACY1099" s="119"/>
      <c r="ACZ1099" s="119"/>
      <c r="ADA1099" s="119"/>
      <c r="ADB1099" s="119"/>
      <c r="ADC1099" s="119"/>
      <c r="ADD1099" s="119"/>
      <c r="ADE1099" s="119"/>
      <c r="ADF1099" s="119"/>
      <c r="ADG1099" s="119"/>
      <c r="ADH1099" s="119"/>
      <c r="ADI1099" s="119"/>
      <c r="ADJ1099" s="119"/>
      <c r="ADK1099" s="119"/>
      <c r="ADL1099" s="119"/>
      <c r="ADM1099" s="119"/>
      <c r="ADN1099" s="119"/>
      <c r="ADO1099" s="119"/>
      <c r="ADP1099" s="119"/>
      <c r="ADQ1099" s="119"/>
      <c r="ADR1099" s="119"/>
      <c r="ADS1099" s="119"/>
      <c r="ADT1099" s="119"/>
      <c r="ADU1099" s="119"/>
      <c r="ADV1099" s="119"/>
      <c r="ADW1099" s="119"/>
      <c r="ADX1099" s="119"/>
      <c r="ADY1099" s="119"/>
      <c r="ADZ1099" s="119"/>
      <c r="AEA1099" s="119"/>
      <c r="AEB1099" s="119"/>
      <c r="AEC1099" s="119"/>
      <c r="AED1099" s="119"/>
      <c r="AEE1099" s="119"/>
      <c r="AEF1099" s="119"/>
      <c r="AEG1099" s="119"/>
      <c r="AEH1099" s="119"/>
      <c r="AEI1099" s="119"/>
      <c r="AEJ1099" s="119"/>
      <c r="AEK1099" s="119"/>
      <c r="AEL1099" s="119"/>
      <c r="AEM1099" s="119"/>
      <c r="AEN1099" s="119"/>
      <c r="AEO1099" s="119"/>
      <c r="AEP1099" s="119"/>
      <c r="AEQ1099" s="119"/>
      <c r="AER1099" s="119"/>
      <c r="AES1099" s="119"/>
      <c r="AET1099" s="119"/>
      <c r="AEU1099" s="119"/>
      <c r="AEV1099" s="119"/>
      <c r="AEW1099" s="119"/>
      <c r="AEX1099" s="119"/>
      <c r="AEY1099" s="119"/>
      <c r="AEZ1099" s="119"/>
      <c r="AFA1099" s="119"/>
      <c r="AFB1099" s="119"/>
      <c r="AFC1099" s="119"/>
      <c r="AFD1099" s="119"/>
      <c r="AFE1099" s="119"/>
      <c r="AFF1099" s="119"/>
      <c r="AFG1099" s="119"/>
      <c r="AFH1099" s="119"/>
      <c r="AFI1099" s="119"/>
      <c r="AFJ1099" s="119"/>
      <c r="AFK1099" s="119"/>
      <c r="AFL1099" s="119"/>
      <c r="AFM1099" s="119"/>
      <c r="AFN1099" s="119"/>
      <c r="AFO1099" s="119"/>
      <c r="AFP1099" s="119"/>
      <c r="AFQ1099" s="119"/>
      <c r="AFR1099" s="119"/>
      <c r="AFS1099" s="119"/>
      <c r="AFT1099" s="119"/>
      <c r="AFU1099" s="119"/>
      <c r="AFV1099" s="119"/>
      <c r="AFW1099" s="119"/>
      <c r="AFX1099" s="119"/>
      <c r="AFY1099" s="119"/>
      <c r="AFZ1099" s="119"/>
      <c r="AGA1099" s="119"/>
      <c r="AGB1099" s="119"/>
      <c r="AGC1099" s="119"/>
      <c r="AGD1099" s="119"/>
      <c r="AGE1099" s="119"/>
      <c r="AGF1099" s="119"/>
      <c r="AGG1099" s="119"/>
      <c r="AGH1099" s="119"/>
      <c r="AGI1099" s="119"/>
      <c r="AGJ1099" s="119"/>
      <c r="AGK1099" s="119"/>
      <c r="AGL1099" s="119"/>
      <c r="AGM1099" s="119"/>
      <c r="AGN1099" s="119"/>
      <c r="AGO1099" s="119"/>
      <c r="AGP1099" s="119"/>
      <c r="AGQ1099" s="119"/>
      <c r="AGR1099" s="119"/>
      <c r="AGS1099" s="119"/>
      <c r="AGT1099" s="119"/>
      <c r="AGU1099" s="119"/>
      <c r="AGV1099" s="119"/>
      <c r="AGW1099" s="119"/>
      <c r="AGX1099" s="119"/>
      <c r="AGY1099" s="119"/>
      <c r="AGZ1099" s="119"/>
      <c r="AHA1099" s="119"/>
      <c r="AHB1099" s="119"/>
      <c r="AHC1099" s="119"/>
      <c r="AHD1099" s="119"/>
      <c r="AHE1099" s="119"/>
      <c r="AHF1099" s="119"/>
      <c r="AHG1099" s="119"/>
      <c r="AHH1099" s="119"/>
      <c r="AHI1099" s="119"/>
      <c r="AHJ1099" s="119"/>
      <c r="AHK1099" s="119"/>
      <c r="AHL1099" s="119"/>
      <c r="AHM1099" s="119"/>
      <c r="AHN1099" s="119"/>
      <c r="AHO1099" s="119"/>
      <c r="AHP1099" s="119"/>
      <c r="AHQ1099" s="119"/>
      <c r="AHR1099" s="119"/>
      <c r="AHS1099" s="119"/>
      <c r="AHT1099" s="119"/>
      <c r="AHU1099" s="119"/>
      <c r="AHV1099" s="119"/>
      <c r="AHW1099" s="119"/>
      <c r="AHX1099" s="119"/>
      <c r="AHY1099" s="119"/>
      <c r="AHZ1099" s="119"/>
      <c r="AIA1099" s="119"/>
      <c r="AIB1099" s="119"/>
      <c r="AIC1099" s="119"/>
      <c r="AID1099" s="119"/>
      <c r="AIE1099" s="119"/>
      <c r="AIF1099" s="119"/>
      <c r="AIG1099" s="119"/>
      <c r="AIH1099" s="119"/>
      <c r="AII1099" s="119"/>
      <c r="AIJ1099" s="119"/>
      <c r="AIK1099" s="119"/>
      <c r="AIL1099" s="119"/>
      <c r="AIM1099" s="119"/>
      <c r="AIN1099" s="119"/>
      <c r="AIO1099" s="119"/>
      <c r="AIP1099" s="119"/>
      <c r="AIQ1099" s="119"/>
      <c r="AIR1099" s="119"/>
      <c r="AIS1099" s="119"/>
      <c r="AIT1099" s="119"/>
      <c r="AIU1099" s="119"/>
      <c r="AIV1099" s="119"/>
      <c r="AIW1099" s="119"/>
      <c r="AIX1099" s="119"/>
      <c r="AIY1099" s="119"/>
      <c r="AIZ1099" s="119"/>
      <c r="AJA1099" s="119"/>
      <c r="AJB1099" s="119"/>
      <c r="AJC1099" s="119"/>
      <c r="AJD1099" s="119"/>
      <c r="AJE1099" s="119"/>
      <c r="AJF1099" s="119"/>
      <c r="AJG1099" s="119"/>
      <c r="AJH1099" s="119"/>
      <c r="AJI1099" s="119"/>
      <c r="AJJ1099" s="119"/>
      <c r="AJK1099" s="119"/>
      <c r="AJL1099" s="119"/>
      <c r="AJM1099" s="119"/>
      <c r="AJN1099" s="119"/>
      <c r="AJO1099" s="119"/>
      <c r="AJP1099" s="119"/>
      <c r="AJQ1099" s="119"/>
      <c r="AJR1099" s="119"/>
      <c r="AJS1099" s="119"/>
      <c r="AJT1099" s="119"/>
      <c r="AJU1099" s="119"/>
      <c r="AJV1099" s="119"/>
      <c r="AJW1099" s="119"/>
      <c r="AJX1099" s="119"/>
      <c r="AJY1099" s="119"/>
      <c r="AJZ1099" s="119"/>
      <c r="AKA1099" s="119"/>
      <c r="AKB1099" s="119"/>
      <c r="AKC1099" s="119"/>
      <c r="AKD1099" s="119"/>
      <c r="AKE1099" s="119"/>
      <c r="AKF1099" s="119"/>
      <c r="AKG1099" s="119"/>
      <c r="AKH1099" s="119"/>
      <c r="AKI1099" s="119"/>
      <c r="AKJ1099" s="119"/>
      <c r="AKK1099" s="119"/>
      <c r="AKL1099" s="119"/>
      <c r="AKM1099" s="119"/>
      <c r="AKN1099" s="119"/>
      <c r="AKO1099" s="119"/>
      <c r="AKP1099" s="119"/>
      <c r="AKQ1099" s="119"/>
      <c r="AKR1099" s="119"/>
      <c r="AKS1099" s="119"/>
      <c r="AKT1099" s="119"/>
      <c r="AKU1099" s="119"/>
      <c r="AKV1099" s="119"/>
      <c r="AKW1099" s="119"/>
      <c r="AKX1099" s="119"/>
      <c r="AKY1099" s="119"/>
      <c r="AKZ1099" s="119"/>
      <c r="ALA1099" s="119"/>
      <c r="ALB1099" s="119"/>
      <c r="ALC1099" s="119"/>
      <c r="ALD1099" s="119"/>
      <c r="ALE1099" s="119"/>
      <c r="ALF1099" s="119"/>
      <c r="ALG1099" s="119"/>
      <c r="ALH1099" s="119"/>
      <c r="ALI1099" s="119"/>
      <c r="ALJ1099" s="119"/>
      <c r="ALK1099" s="119"/>
      <c r="ALL1099" s="119"/>
      <c r="ALM1099" s="119"/>
      <c r="ALN1099" s="119"/>
      <c r="ALO1099" s="119"/>
      <c r="ALP1099" s="119"/>
      <c r="ALQ1099" s="119"/>
      <c r="ALR1099" s="119"/>
      <c r="ALS1099" s="119"/>
      <c r="ALT1099" s="119"/>
      <c r="ALU1099" s="119"/>
      <c r="ALV1099" s="119"/>
      <c r="ALW1099" s="119"/>
      <c r="ALX1099" s="119"/>
      <c r="ALY1099" s="119"/>
      <c r="ALZ1099" s="119"/>
      <c r="AMA1099" s="119"/>
      <c r="AMB1099" s="119"/>
      <c r="AMC1099" s="119"/>
      <c r="AMD1099" s="119"/>
      <c r="AME1099" s="119"/>
      <c r="AMF1099" s="119"/>
      <c r="AMG1099" s="119"/>
      <c r="AMH1099" s="119"/>
      <c r="AMI1099" s="119"/>
      <c r="AMJ1099" s="119"/>
    </row>
    <row r="1100" spans="1:1024">
      <c r="A1100" s="118"/>
      <c r="B1100" s="118"/>
      <c r="C1100" s="49">
        <f t="shared" si="83"/>
        <v>2070</v>
      </c>
      <c r="E1100" s="51">
        <f t="shared" si="82"/>
        <v>30</v>
      </c>
      <c r="F1100" s="39">
        <f t="shared" si="80"/>
        <v>54392</v>
      </c>
      <c r="G1100" s="39" t="str">
        <f t="shared" si="81"/>
        <v>2017121</v>
      </c>
      <c r="H1100" s="39">
        <v>5</v>
      </c>
      <c r="L1100" s="39" t="s">
        <v>0</v>
      </c>
      <c r="M1100" s="39">
        <v>2017</v>
      </c>
      <c r="N1100" s="39">
        <v>12</v>
      </c>
      <c r="O1100" s="39">
        <v>1</v>
      </c>
      <c r="P1100" s="39">
        <v>15</v>
      </c>
      <c r="Q1100" s="39">
        <v>6</v>
      </c>
      <c r="R1100" s="39">
        <v>32</v>
      </c>
      <c r="S1100" s="39">
        <v>404</v>
      </c>
      <c r="T1100" s="39">
        <v>1</v>
      </c>
      <c r="U1100" s="39" t="s">
        <v>1</v>
      </c>
      <c r="V1100" s="39" t="s">
        <v>2</v>
      </c>
      <c r="WK1100" s="119"/>
      <c r="WL1100" s="119"/>
      <c r="WM1100" s="119"/>
      <c r="WN1100" s="119"/>
      <c r="WO1100" s="119"/>
      <c r="WP1100" s="119"/>
      <c r="WQ1100" s="119"/>
      <c r="WR1100" s="119"/>
      <c r="WS1100" s="119"/>
      <c r="WT1100" s="119"/>
      <c r="WU1100" s="119"/>
      <c r="WV1100" s="119"/>
      <c r="WW1100" s="119"/>
      <c r="WX1100" s="119"/>
      <c r="WY1100" s="119"/>
      <c r="WZ1100" s="119"/>
      <c r="XA1100" s="119"/>
      <c r="XB1100" s="119"/>
      <c r="XC1100" s="119"/>
      <c r="XD1100" s="119"/>
      <c r="XE1100" s="119"/>
      <c r="XF1100" s="119"/>
      <c r="XG1100" s="119"/>
      <c r="XH1100" s="119"/>
      <c r="XI1100" s="119"/>
      <c r="XJ1100" s="119"/>
      <c r="XK1100" s="119"/>
      <c r="XL1100" s="119"/>
      <c r="XM1100" s="119"/>
      <c r="XN1100" s="119"/>
      <c r="XO1100" s="119"/>
      <c r="XP1100" s="119"/>
      <c r="XQ1100" s="119"/>
      <c r="XR1100" s="119"/>
      <c r="XS1100" s="119"/>
      <c r="XT1100" s="119"/>
      <c r="XU1100" s="119"/>
      <c r="XV1100" s="119"/>
      <c r="XW1100" s="119"/>
      <c r="XX1100" s="119"/>
      <c r="XY1100" s="119"/>
      <c r="XZ1100" s="119"/>
      <c r="YA1100" s="119"/>
      <c r="YB1100" s="119"/>
      <c r="YC1100" s="119"/>
      <c r="YD1100" s="119"/>
      <c r="YE1100" s="119"/>
      <c r="YF1100" s="119"/>
      <c r="YG1100" s="119"/>
      <c r="YH1100" s="119"/>
      <c r="YI1100" s="119"/>
      <c r="YJ1100" s="119"/>
      <c r="YK1100" s="119"/>
      <c r="YL1100" s="119"/>
      <c r="YM1100" s="119"/>
      <c r="YN1100" s="119"/>
      <c r="YO1100" s="119"/>
      <c r="YP1100" s="119"/>
      <c r="YQ1100" s="119"/>
      <c r="YR1100" s="119"/>
      <c r="YS1100" s="119"/>
      <c r="YT1100" s="119"/>
      <c r="YU1100" s="119"/>
      <c r="YV1100" s="119"/>
      <c r="YW1100" s="119"/>
      <c r="YX1100" s="119"/>
      <c r="YY1100" s="119"/>
      <c r="YZ1100" s="119"/>
      <c r="ZA1100" s="119"/>
      <c r="ZB1100" s="119"/>
      <c r="ZC1100" s="119"/>
      <c r="ZD1100" s="119"/>
      <c r="ZE1100" s="119"/>
      <c r="ZF1100" s="119"/>
      <c r="ZG1100" s="119"/>
      <c r="ZH1100" s="119"/>
      <c r="ZI1100" s="119"/>
      <c r="ZJ1100" s="119"/>
      <c r="ZK1100" s="119"/>
      <c r="ZL1100" s="119"/>
      <c r="ZM1100" s="119"/>
      <c r="ZN1100" s="119"/>
      <c r="ZO1100" s="119"/>
      <c r="ZP1100" s="119"/>
      <c r="ZQ1100" s="119"/>
      <c r="ZR1100" s="119"/>
      <c r="ZS1100" s="119"/>
      <c r="ZT1100" s="119"/>
      <c r="ZU1100" s="119"/>
      <c r="ZV1100" s="119"/>
      <c r="ZW1100" s="119"/>
      <c r="ZX1100" s="119"/>
      <c r="ZY1100" s="119"/>
      <c r="ZZ1100" s="119"/>
      <c r="AAA1100" s="119"/>
      <c r="AAB1100" s="119"/>
      <c r="AAC1100" s="119"/>
      <c r="AAD1100" s="119"/>
      <c r="AAE1100" s="119"/>
      <c r="AAF1100" s="119"/>
      <c r="AAG1100" s="119"/>
      <c r="AAH1100" s="119"/>
      <c r="AAI1100" s="119"/>
      <c r="AAJ1100" s="119"/>
      <c r="AAK1100" s="119"/>
      <c r="AAL1100" s="119"/>
      <c r="AAM1100" s="119"/>
      <c r="AAN1100" s="119"/>
      <c r="AAO1100" s="119"/>
      <c r="AAP1100" s="119"/>
      <c r="AAQ1100" s="119"/>
      <c r="AAR1100" s="119"/>
      <c r="AAS1100" s="119"/>
      <c r="AAT1100" s="119"/>
      <c r="AAU1100" s="119"/>
      <c r="AAV1100" s="119"/>
      <c r="AAW1100" s="119"/>
      <c r="AAX1100" s="119"/>
      <c r="AAY1100" s="119"/>
      <c r="AAZ1100" s="119"/>
      <c r="ABA1100" s="119"/>
      <c r="ABB1100" s="119"/>
      <c r="ABC1100" s="119"/>
      <c r="ABD1100" s="119"/>
      <c r="ABE1100" s="119"/>
      <c r="ABF1100" s="119"/>
      <c r="ABG1100" s="119"/>
      <c r="ABH1100" s="119"/>
      <c r="ABI1100" s="119"/>
      <c r="ABJ1100" s="119"/>
      <c r="ABK1100" s="119"/>
      <c r="ABL1100" s="119"/>
      <c r="ABM1100" s="119"/>
      <c r="ABN1100" s="119"/>
      <c r="ABO1100" s="119"/>
      <c r="ABP1100" s="119"/>
      <c r="ABQ1100" s="119"/>
      <c r="ABR1100" s="119"/>
      <c r="ABS1100" s="119"/>
      <c r="ABT1100" s="119"/>
      <c r="ABU1100" s="119"/>
      <c r="ABV1100" s="119"/>
      <c r="ABW1100" s="119"/>
      <c r="ABX1100" s="119"/>
      <c r="ABY1100" s="119"/>
      <c r="ABZ1100" s="119"/>
      <c r="ACA1100" s="119"/>
      <c r="ACB1100" s="119"/>
      <c r="ACC1100" s="119"/>
      <c r="ACD1100" s="119"/>
      <c r="ACE1100" s="119"/>
      <c r="ACF1100" s="119"/>
      <c r="ACG1100" s="119"/>
      <c r="ACH1100" s="119"/>
      <c r="ACI1100" s="119"/>
      <c r="ACJ1100" s="119"/>
      <c r="ACK1100" s="119"/>
      <c r="ACL1100" s="119"/>
      <c r="ACM1100" s="119"/>
      <c r="ACN1100" s="119"/>
      <c r="ACO1100" s="119"/>
      <c r="ACP1100" s="119"/>
      <c r="ACQ1100" s="119"/>
      <c r="ACR1100" s="119"/>
      <c r="ACS1100" s="119"/>
      <c r="ACT1100" s="119"/>
      <c r="ACU1100" s="119"/>
      <c r="ACV1100" s="119"/>
      <c r="ACW1100" s="119"/>
      <c r="ACX1100" s="119"/>
      <c r="ACY1100" s="119"/>
      <c r="ACZ1100" s="119"/>
      <c r="ADA1100" s="119"/>
      <c r="ADB1100" s="119"/>
      <c r="ADC1100" s="119"/>
      <c r="ADD1100" s="119"/>
      <c r="ADE1100" s="119"/>
      <c r="ADF1100" s="119"/>
      <c r="ADG1100" s="119"/>
      <c r="ADH1100" s="119"/>
      <c r="ADI1100" s="119"/>
      <c r="ADJ1100" s="119"/>
      <c r="ADK1100" s="119"/>
      <c r="ADL1100" s="119"/>
      <c r="ADM1100" s="119"/>
      <c r="ADN1100" s="119"/>
      <c r="ADO1100" s="119"/>
      <c r="ADP1100" s="119"/>
      <c r="ADQ1100" s="119"/>
      <c r="ADR1100" s="119"/>
      <c r="ADS1100" s="119"/>
      <c r="ADT1100" s="119"/>
      <c r="ADU1100" s="119"/>
      <c r="ADV1100" s="119"/>
      <c r="ADW1100" s="119"/>
      <c r="ADX1100" s="119"/>
      <c r="ADY1100" s="119"/>
      <c r="ADZ1100" s="119"/>
      <c r="AEA1100" s="119"/>
      <c r="AEB1100" s="119"/>
      <c r="AEC1100" s="119"/>
      <c r="AED1100" s="119"/>
      <c r="AEE1100" s="119"/>
      <c r="AEF1100" s="119"/>
      <c r="AEG1100" s="119"/>
      <c r="AEH1100" s="119"/>
      <c r="AEI1100" s="119"/>
      <c r="AEJ1100" s="119"/>
      <c r="AEK1100" s="119"/>
      <c r="AEL1100" s="119"/>
      <c r="AEM1100" s="119"/>
      <c r="AEN1100" s="119"/>
      <c r="AEO1100" s="119"/>
      <c r="AEP1100" s="119"/>
      <c r="AEQ1100" s="119"/>
      <c r="AER1100" s="119"/>
      <c r="AES1100" s="119"/>
      <c r="AET1100" s="119"/>
      <c r="AEU1100" s="119"/>
      <c r="AEV1100" s="119"/>
      <c r="AEW1100" s="119"/>
      <c r="AEX1100" s="119"/>
      <c r="AEY1100" s="119"/>
      <c r="AEZ1100" s="119"/>
      <c r="AFA1100" s="119"/>
      <c r="AFB1100" s="119"/>
      <c r="AFC1100" s="119"/>
      <c r="AFD1100" s="119"/>
      <c r="AFE1100" s="119"/>
      <c r="AFF1100" s="119"/>
      <c r="AFG1100" s="119"/>
      <c r="AFH1100" s="119"/>
      <c r="AFI1100" s="119"/>
      <c r="AFJ1100" s="119"/>
      <c r="AFK1100" s="119"/>
      <c r="AFL1100" s="119"/>
      <c r="AFM1100" s="119"/>
      <c r="AFN1100" s="119"/>
      <c r="AFO1100" s="119"/>
      <c r="AFP1100" s="119"/>
      <c r="AFQ1100" s="119"/>
      <c r="AFR1100" s="119"/>
      <c r="AFS1100" s="119"/>
      <c r="AFT1100" s="119"/>
      <c r="AFU1100" s="119"/>
      <c r="AFV1100" s="119"/>
      <c r="AFW1100" s="119"/>
      <c r="AFX1100" s="119"/>
      <c r="AFY1100" s="119"/>
      <c r="AFZ1100" s="119"/>
      <c r="AGA1100" s="119"/>
      <c r="AGB1100" s="119"/>
      <c r="AGC1100" s="119"/>
      <c r="AGD1100" s="119"/>
      <c r="AGE1100" s="119"/>
      <c r="AGF1100" s="119"/>
      <c r="AGG1100" s="119"/>
      <c r="AGH1100" s="119"/>
      <c r="AGI1100" s="119"/>
      <c r="AGJ1100" s="119"/>
      <c r="AGK1100" s="119"/>
      <c r="AGL1100" s="119"/>
      <c r="AGM1100" s="119"/>
      <c r="AGN1100" s="119"/>
      <c r="AGO1100" s="119"/>
      <c r="AGP1100" s="119"/>
      <c r="AGQ1100" s="119"/>
      <c r="AGR1100" s="119"/>
      <c r="AGS1100" s="119"/>
      <c r="AGT1100" s="119"/>
      <c r="AGU1100" s="119"/>
      <c r="AGV1100" s="119"/>
      <c r="AGW1100" s="119"/>
      <c r="AGX1100" s="119"/>
      <c r="AGY1100" s="119"/>
      <c r="AGZ1100" s="119"/>
      <c r="AHA1100" s="119"/>
      <c r="AHB1100" s="119"/>
      <c r="AHC1100" s="119"/>
      <c r="AHD1100" s="119"/>
      <c r="AHE1100" s="119"/>
      <c r="AHF1100" s="119"/>
      <c r="AHG1100" s="119"/>
      <c r="AHH1100" s="119"/>
      <c r="AHI1100" s="119"/>
      <c r="AHJ1100" s="119"/>
      <c r="AHK1100" s="119"/>
      <c r="AHL1100" s="119"/>
      <c r="AHM1100" s="119"/>
      <c r="AHN1100" s="119"/>
      <c r="AHO1100" s="119"/>
      <c r="AHP1100" s="119"/>
      <c r="AHQ1100" s="119"/>
      <c r="AHR1100" s="119"/>
      <c r="AHS1100" s="119"/>
      <c r="AHT1100" s="119"/>
      <c r="AHU1100" s="119"/>
      <c r="AHV1100" s="119"/>
      <c r="AHW1100" s="119"/>
      <c r="AHX1100" s="119"/>
      <c r="AHY1100" s="119"/>
      <c r="AHZ1100" s="119"/>
      <c r="AIA1100" s="119"/>
      <c r="AIB1100" s="119"/>
      <c r="AIC1100" s="119"/>
      <c r="AID1100" s="119"/>
      <c r="AIE1100" s="119"/>
      <c r="AIF1100" s="119"/>
      <c r="AIG1100" s="119"/>
      <c r="AIH1100" s="119"/>
      <c r="AII1100" s="119"/>
      <c r="AIJ1100" s="119"/>
      <c r="AIK1100" s="119"/>
      <c r="AIL1100" s="119"/>
      <c r="AIM1100" s="119"/>
      <c r="AIN1100" s="119"/>
      <c r="AIO1100" s="119"/>
      <c r="AIP1100" s="119"/>
      <c r="AIQ1100" s="119"/>
      <c r="AIR1100" s="119"/>
      <c r="AIS1100" s="119"/>
      <c r="AIT1100" s="119"/>
      <c r="AIU1100" s="119"/>
      <c r="AIV1100" s="119"/>
      <c r="AIW1100" s="119"/>
      <c r="AIX1100" s="119"/>
      <c r="AIY1100" s="119"/>
      <c r="AIZ1100" s="119"/>
      <c r="AJA1100" s="119"/>
      <c r="AJB1100" s="119"/>
      <c r="AJC1100" s="119"/>
      <c r="AJD1100" s="119"/>
      <c r="AJE1100" s="119"/>
      <c r="AJF1100" s="119"/>
      <c r="AJG1100" s="119"/>
      <c r="AJH1100" s="119"/>
      <c r="AJI1100" s="119"/>
      <c r="AJJ1100" s="119"/>
      <c r="AJK1100" s="119"/>
      <c r="AJL1100" s="119"/>
      <c r="AJM1100" s="119"/>
      <c r="AJN1100" s="119"/>
      <c r="AJO1100" s="119"/>
      <c r="AJP1100" s="119"/>
      <c r="AJQ1100" s="119"/>
      <c r="AJR1100" s="119"/>
      <c r="AJS1100" s="119"/>
      <c r="AJT1100" s="119"/>
      <c r="AJU1100" s="119"/>
      <c r="AJV1100" s="119"/>
      <c r="AJW1100" s="119"/>
      <c r="AJX1100" s="119"/>
      <c r="AJY1100" s="119"/>
      <c r="AJZ1100" s="119"/>
      <c r="AKA1100" s="119"/>
      <c r="AKB1100" s="119"/>
      <c r="AKC1100" s="119"/>
      <c r="AKD1100" s="119"/>
      <c r="AKE1100" s="119"/>
      <c r="AKF1100" s="119"/>
      <c r="AKG1100" s="119"/>
      <c r="AKH1100" s="119"/>
      <c r="AKI1100" s="119"/>
      <c r="AKJ1100" s="119"/>
      <c r="AKK1100" s="119"/>
      <c r="AKL1100" s="119"/>
      <c r="AKM1100" s="119"/>
      <c r="AKN1100" s="119"/>
      <c r="AKO1100" s="119"/>
      <c r="AKP1100" s="119"/>
      <c r="AKQ1100" s="119"/>
      <c r="AKR1100" s="119"/>
      <c r="AKS1100" s="119"/>
      <c r="AKT1100" s="119"/>
      <c r="AKU1100" s="119"/>
      <c r="AKV1100" s="119"/>
      <c r="AKW1100" s="119"/>
      <c r="AKX1100" s="119"/>
      <c r="AKY1100" s="119"/>
      <c r="AKZ1100" s="119"/>
      <c r="ALA1100" s="119"/>
      <c r="ALB1100" s="119"/>
      <c r="ALC1100" s="119"/>
      <c r="ALD1100" s="119"/>
      <c r="ALE1100" s="119"/>
      <c r="ALF1100" s="119"/>
      <c r="ALG1100" s="119"/>
      <c r="ALH1100" s="119"/>
      <c r="ALI1100" s="119"/>
      <c r="ALJ1100" s="119"/>
      <c r="ALK1100" s="119"/>
      <c r="ALL1100" s="119"/>
      <c r="ALM1100" s="119"/>
      <c r="ALN1100" s="119"/>
      <c r="ALO1100" s="119"/>
      <c r="ALP1100" s="119"/>
      <c r="ALQ1100" s="119"/>
      <c r="ALR1100" s="119"/>
      <c r="ALS1100" s="119"/>
      <c r="ALT1100" s="119"/>
      <c r="ALU1100" s="119"/>
      <c r="ALV1100" s="119"/>
      <c r="ALW1100" s="119"/>
      <c r="ALX1100" s="119"/>
      <c r="ALY1100" s="119"/>
      <c r="ALZ1100" s="119"/>
      <c r="AMA1100" s="119"/>
      <c r="AMB1100" s="119"/>
      <c r="AMC1100" s="119"/>
      <c r="AMD1100" s="119"/>
      <c r="AME1100" s="119"/>
      <c r="AMF1100" s="119"/>
      <c r="AMG1100" s="119"/>
      <c r="AMH1100" s="119"/>
      <c r="AMI1100" s="119"/>
      <c r="AMJ1100" s="119"/>
    </row>
    <row r="1101" spans="1:1024">
      <c r="A1101" s="118"/>
      <c r="B1101" s="118"/>
      <c r="C1101" s="49">
        <f t="shared" si="83"/>
        <v>2070</v>
      </c>
      <c r="E1101" s="51">
        <f t="shared" si="82"/>
        <v>40</v>
      </c>
      <c r="F1101" s="39">
        <f t="shared" si="80"/>
        <v>54392</v>
      </c>
      <c r="G1101" s="39" t="str">
        <f t="shared" si="81"/>
        <v>2017121</v>
      </c>
      <c r="L1101" s="39" t="s">
        <v>9</v>
      </c>
      <c r="M1101" s="39">
        <v>2017</v>
      </c>
      <c r="N1101" s="39">
        <v>12</v>
      </c>
      <c r="O1101" s="39">
        <v>1</v>
      </c>
      <c r="P1101" s="39">
        <v>15</v>
      </c>
      <c r="Q1101" s="39">
        <v>6</v>
      </c>
      <c r="R1101" s="39">
        <v>32</v>
      </c>
      <c r="S1101" s="39">
        <v>466</v>
      </c>
      <c r="U1101" s="39" t="s">
        <v>1</v>
      </c>
      <c r="V1101" s="39" t="s">
        <v>2</v>
      </c>
      <c r="WK1101" s="119"/>
      <c r="WL1101" s="119"/>
      <c r="WM1101" s="119"/>
      <c r="WN1101" s="119"/>
      <c r="WO1101" s="119"/>
      <c r="WP1101" s="119"/>
      <c r="WQ1101" s="119"/>
      <c r="WR1101" s="119"/>
      <c r="WS1101" s="119"/>
      <c r="WT1101" s="119"/>
      <c r="WU1101" s="119"/>
      <c r="WV1101" s="119"/>
      <c r="WW1101" s="119"/>
      <c r="WX1101" s="119"/>
      <c r="WY1101" s="119"/>
      <c r="WZ1101" s="119"/>
      <c r="XA1101" s="119"/>
      <c r="XB1101" s="119"/>
      <c r="XC1101" s="119"/>
      <c r="XD1101" s="119"/>
      <c r="XE1101" s="119"/>
      <c r="XF1101" s="119"/>
      <c r="XG1101" s="119"/>
      <c r="XH1101" s="119"/>
      <c r="XI1101" s="119"/>
      <c r="XJ1101" s="119"/>
      <c r="XK1101" s="119"/>
      <c r="XL1101" s="119"/>
      <c r="XM1101" s="119"/>
      <c r="XN1101" s="119"/>
      <c r="XO1101" s="119"/>
      <c r="XP1101" s="119"/>
      <c r="XQ1101" s="119"/>
      <c r="XR1101" s="119"/>
      <c r="XS1101" s="119"/>
      <c r="XT1101" s="119"/>
      <c r="XU1101" s="119"/>
      <c r="XV1101" s="119"/>
      <c r="XW1101" s="119"/>
      <c r="XX1101" s="119"/>
      <c r="XY1101" s="119"/>
      <c r="XZ1101" s="119"/>
      <c r="YA1101" s="119"/>
      <c r="YB1101" s="119"/>
      <c r="YC1101" s="119"/>
      <c r="YD1101" s="119"/>
      <c r="YE1101" s="119"/>
      <c r="YF1101" s="119"/>
      <c r="YG1101" s="119"/>
      <c r="YH1101" s="119"/>
      <c r="YI1101" s="119"/>
      <c r="YJ1101" s="119"/>
      <c r="YK1101" s="119"/>
      <c r="YL1101" s="119"/>
      <c r="YM1101" s="119"/>
      <c r="YN1101" s="119"/>
      <c r="YO1101" s="119"/>
      <c r="YP1101" s="119"/>
      <c r="YQ1101" s="119"/>
      <c r="YR1101" s="119"/>
      <c r="YS1101" s="119"/>
      <c r="YT1101" s="119"/>
      <c r="YU1101" s="119"/>
      <c r="YV1101" s="119"/>
      <c r="YW1101" s="119"/>
      <c r="YX1101" s="119"/>
      <c r="YY1101" s="119"/>
      <c r="YZ1101" s="119"/>
      <c r="ZA1101" s="119"/>
      <c r="ZB1101" s="119"/>
      <c r="ZC1101" s="119"/>
      <c r="ZD1101" s="119"/>
      <c r="ZE1101" s="119"/>
      <c r="ZF1101" s="119"/>
      <c r="ZG1101" s="119"/>
      <c r="ZH1101" s="119"/>
      <c r="ZI1101" s="119"/>
      <c r="ZJ1101" s="119"/>
      <c r="ZK1101" s="119"/>
      <c r="ZL1101" s="119"/>
      <c r="ZM1101" s="119"/>
      <c r="ZN1101" s="119"/>
      <c r="ZO1101" s="119"/>
      <c r="ZP1101" s="119"/>
      <c r="ZQ1101" s="119"/>
      <c r="ZR1101" s="119"/>
      <c r="ZS1101" s="119"/>
      <c r="ZT1101" s="119"/>
      <c r="ZU1101" s="119"/>
      <c r="ZV1101" s="119"/>
      <c r="ZW1101" s="119"/>
      <c r="ZX1101" s="119"/>
      <c r="ZY1101" s="119"/>
      <c r="ZZ1101" s="119"/>
      <c r="AAA1101" s="119"/>
      <c r="AAB1101" s="119"/>
      <c r="AAC1101" s="119"/>
      <c r="AAD1101" s="119"/>
      <c r="AAE1101" s="119"/>
      <c r="AAF1101" s="119"/>
      <c r="AAG1101" s="119"/>
      <c r="AAH1101" s="119"/>
      <c r="AAI1101" s="119"/>
      <c r="AAJ1101" s="119"/>
      <c r="AAK1101" s="119"/>
      <c r="AAL1101" s="119"/>
      <c r="AAM1101" s="119"/>
      <c r="AAN1101" s="119"/>
      <c r="AAO1101" s="119"/>
      <c r="AAP1101" s="119"/>
      <c r="AAQ1101" s="119"/>
      <c r="AAR1101" s="119"/>
      <c r="AAS1101" s="119"/>
      <c r="AAT1101" s="119"/>
      <c r="AAU1101" s="119"/>
      <c r="AAV1101" s="119"/>
      <c r="AAW1101" s="119"/>
      <c r="AAX1101" s="119"/>
      <c r="AAY1101" s="119"/>
      <c r="AAZ1101" s="119"/>
      <c r="ABA1101" s="119"/>
      <c r="ABB1101" s="119"/>
      <c r="ABC1101" s="119"/>
      <c r="ABD1101" s="119"/>
      <c r="ABE1101" s="119"/>
      <c r="ABF1101" s="119"/>
      <c r="ABG1101" s="119"/>
      <c r="ABH1101" s="119"/>
      <c r="ABI1101" s="119"/>
      <c r="ABJ1101" s="119"/>
      <c r="ABK1101" s="119"/>
      <c r="ABL1101" s="119"/>
      <c r="ABM1101" s="119"/>
      <c r="ABN1101" s="119"/>
      <c r="ABO1101" s="119"/>
      <c r="ABP1101" s="119"/>
      <c r="ABQ1101" s="119"/>
      <c r="ABR1101" s="119"/>
      <c r="ABS1101" s="119"/>
      <c r="ABT1101" s="119"/>
      <c r="ABU1101" s="119"/>
      <c r="ABV1101" s="119"/>
      <c r="ABW1101" s="119"/>
      <c r="ABX1101" s="119"/>
      <c r="ABY1101" s="119"/>
      <c r="ABZ1101" s="119"/>
      <c r="ACA1101" s="119"/>
      <c r="ACB1101" s="119"/>
      <c r="ACC1101" s="119"/>
      <c r="ACD1101" s="119"/>
      <c r="ACE1101" s="119"/>
      <c r="ACF1101" s="119"/>
      <c r="ACG1101" s="119"/>
      <c r="ACH1101" s="119"/>
      <c r="ACI1101" s="119"/>
      <c r="ACJ1101" s="119"/>
      <c r="ACK1101" s="119"/>
      <c r="ACL1101" s="119"/>
      <c r="ACM1101" s="119"/>
      <c r="ACN1101" s="119"/>
      <c r="ACO1101" s="119"/>
      <c r="ACP1101" s="119"/>
      <c r="ACQ1101" s="119"/>
      <c r="ACR1101" s="119"/>
      <c r="ACS1101" s="119"/>
      <c r="ACT1101" s="119"/>
      <c r="ACU1101" s="119"/>
      <c r="ACV1101" s="119"/>
      <c r="ACW1101" s="119"/>
      <c r="ACX1101" s="119"/>
      <c r="ACY1101" s="119"/>
      <c r="ACZ1101" s="119"/>
      <c r="ADA1101" s="119"/>
      <c r="ADB1101" s="119"/>
      <c r="ADC1101" s="119"/>
      <c r="ADD1101" s="119"/>
      <c r="ADE1101" s="119"/>
      <c r="ADF1101" s="119"/>
      <c r="ADG1101" s="119"/>
      <c r="ADH1101" s="119"/>
      <c r="ADI1101" s="119"/>
      <c r="ADJ1101" s="119"/>
      <c r="ADK1101" s="119"/>
      <c r="ADL1101" s="119"/>
      <c r="ADM1101" s="119"/>
      <c r="ADN1101" s="119"/>
      <c r="ADO1101" s="119"/>
      <c r="ADP1101" s="119"/>
      <c r="ADQ1101" s="119"/>
      <c r="ADR1101" s="119"/>
      <c r="ADS1101" s="119"/>
      <c r="ADT1101" s="119"/>
      <c r="ADU1101" s="119"/>
      <c r="ADV1101" s="119"/>
      <c r="ADW1101" s="119"/>
      <c r="ADX1101" s="119"/>
      <c r="ADY1101" s="119"/>
      <c r="ADZ1101" s="119"/>
      <c r="AEA1101" s="119"/>
      <c r="AEB1101" s="119"/>
      <c r="AEC1101" s="119"/>
      <c r="AED1101" s="119"/>
      <c r="AEE1101" s="119"/>
      <c r="AEF1101" s="119"/>
      <c r="AEG1101" s="119"/>
      <c r="AEH1101" s="119"/>
      <c r="AEI1101" s="119"/>
      <c r="AEJ1101" s="119"/>
      <c r="AEK1101" s="119"/>
      <c r="AEL1101" s="119"/>
      <c r="AEM1101" s="119"/>
      <c r="AEN1101" s="119"/>
      <c r="AEO1101" s="119"/>
      <c r="AEP1101" s="119"/>
      <c r="AEQ1101" s="119"/>
      <c r="AER1101" s="119"/>
      <c r="AES1101" s="119"/>
      <c r="AET1101" s="119"/>
      <c r="AEU1101" s="119"/>
      <c r="AEV1101" s="119"/>
      <c r="AEW1101" s="119"/>
      <c r="AEX1101" s="119"/>
      <c r="AEY1101" s="119"/>
      <c r="AEZ1101" s="119"/>
      <c r="AFA1101" s="119"/>
      <c r="AFB1101" s="119"/>
      <c r="AFC1101" s="119"/>
      <c r="AFD1101" s="119"/>
      <c r="AFE1101" s="119"/>
      <c r="AFF1101" s="119"/>
      <c r="AFG1101" s="119"/>
      <c r="AFH1101" s="119"/>
      <c r="AFI1101" s="119"/>
      <c r="AFJ1101" s="119"/>
      <c r="AFK1101" s="119"/>
      <c r="AFL1101" s="119"/>
      <c r="AFM1101" s="119"/>
      <c r="AFN1101" s="119"/>
      <c r="AFO1101" s="119"/>
      <c r="AFP1101" s="119"/>
      <c r="AFQ1101" s="119"/>
      <c r="AFR1101" s="119"/>
      <c r="AFS1101" s="119"/>
      <c r="AFT1101" s="119"/>
      <c r="AFU1101" s="119"/>
      <c r="AFV1101" s="119"/>
      <c r="AFW1101" s="119"/>
      <c r="AFX1101" s="119"/>
      <c r="AFY1101" s="119"/>
      <c r="AFZ1101" s="119"/>
      <c r="AGA1101" s="119"/>
      <c r="AGB1101" s="119"/>
      <c r="AGC1101" s="119"/>
      <c r="AGD1101" s="119"/>
      <c r="AGE1101" s="119"/>
      <c r="AGF1101" s="119"/>
      <c r="AGG1101" s="119"/>
      <c r="AGH1101" s="119"/>
      <c r="AGI1101" s="119"/>
      <c r="AGJ1101" s="119"/>
      <c r="AGK1101" s="119"/>
      <c r="AGL1101" s="119"/>
      <c r="AGM1101" s="119"/>
      <c r="AGN1101" s="119"/>
      <c r="AGO1101" s="119"/>
      <c r="AGP1101" s="119"/>
      <c r="AGQ1101" s="119"/>
      <c r="AGR1101" s="119"/>
      <c r="AGS1101" s="119"/>
      <c r="AGT1101" s="119"/>
      <c r="AGU1101" s="119"/>
      <c r="AGV1101" s="119"/>
      <c r="AGW1101" s="119"/>
      <c r="AGX1101" s="119"/>
      <c r="AGY1101" s="119"/>
      <c r="AGZ1101" s="119"/>
      <c r="AHA1101" s="119"/>
      <c r="AHB1101" s="119"/>
      <c r="AHC1101" s="119"/>
      <c r="AHD1101" s="119"/>
      <c r="AHE1101" s="119"/>
      <c r="AHF1101" s="119"/>
      <c r="AHG1101" s="119"/>
      <c r="AHH1101" s="119"/>
      <c r="AHI1101" s="119"/>
      <c r="AHJ1101" s="119"/>
      <c r="AHK1101" s="119"/>
      <c r="AHL1101" s="119"/>
      <c r="AHM1101" s="119"/>
      <c r="AHN1101" s="119"/>
      <c r="AHO1101" s="119"/>
      <c r="AHP1101" s="119"/>
      <c r="AHQ1101" s="119"/>
      <c r="AHR1101" s="119"/>
      <c r="AHS1101" s="119"/>
      <c r="AHT1101" s="119"/>
      <c r="AHU1101" s="119"/>
      <c r="AHV1101" s="119"/>
      <c r="AHW1101" s="119"/>
      <c r="AHX1101" s="119"/>
      <c r="AHY1101" s="119"/>
      <c r="AHZ1101" s="119"/>
      <c r="AIA1101" s="119"/>
      <c r="AIB1101" s="119"/>
      <c r="AIC1101" s="119"/>
      <c r="AID1101" s="119"/>
      <c r="AIE1101" s="119"/>
      <c r="AIF1101" s="119"/>
      <c r="AIG1101" s="119"/>
      <c r="AIH1101" s="119"/>
      <c r="AII1101" s="119"/>
      <c r="AIJ1101" s="119"/>
      <c r="AIK1101" s="119"/>
      <c r="AIL1101" s="119"/>
      <c r="AIM1101" s="119"/>
      <c r="AIN1101" s="119"/>
      <c r="AIO1101" s="119"/>
      <c r="AIP1101" s="119"/>
      <c r="AIQ1101" s="119"/>
      <c r="AIR1101" s="119"/>
      <c r="AIS1101" s="119"/>
      <c r="AIT1101" s="119"/>
      <c r="AIU1101" s="119"/>
      <c r="AIV1101" s="119"/>
      <c r="AIW1101" s="119"/>
      <c r="AIX1101" s="119"/>
      <c r="AIY1101" s="119"/>
      <c r="AIZ1101" s="119"/>
      <c r="AJA1101" s="119"/>
      <c r="AJB1101" s="119"/>
      <c r="AJC1101" s="119"/>
      <c r="AJD1101" s="119"/>
      <c r="AJE1101" s="119"/>
      <c r="AJF1101" s="119"/>
      <c r="AJG1101" s="119"/>
      <c r="AJH1101" s="119"/>
      <c r="AJI1101" s="119"/>
      <c r="AJJ1101" s="119"/>
      <c r="AJK1101" s="119"/>
      <c r="AJL1101" s="119"/>
      <c r="AJM1101" s="119"/>
      <c r="AJN1101" s="119"/>
      <c r="AJO1101" s="119"/>
      <c r="AJP1101" s="119"/>
      <c r="AJQ1101" s="119"/>
      <c r="AJR1101" s="119"/>
      <c r="AJS1101" s="119"/>
      <c r="AJT1101" s="119"/>
      <c r="AJU1101" s="119"/>
      <c r="AJV1101" s="119"/>
      <c r="AJW1101" s="119"/>
      <c r="AJX1101" s="119"/>
      <c r="AJY1101" s="119"/>
      <c r="AJZ1101" s="119"/>
      <c r="AKA1101" s="119"/>
      <c r="AKB1101" s="119"/>
      <c r="AKC1101" s="119"/>
      <c r="AKD1101" s="119"/>
      <c r="AKE1101" s="119"/>
      <c r="AKF1101" s="119"/>
      <c r="AKG1101" s="119"/>
      <c r="AKH1101" s="119"/>
      <c r="AKI1101" s="119"/>
      <c r="AKJ1101" s="119"/>
      <c r="AKK1101" s="119"/>
      <c r="AKL1101" s="119"/>
      <c r="AKM1101" s="119"/>
      <c r="AKN1101" s="119"/>
      <c r="AKO1101" s="119"/>
      <c r="AKP1101" s="119"/>
      <c r="AKQ1101" s="119"/>
      <c r="AKR1101" s="119"/>
      <c r="AKS1101" s="119"/>
      <c r="AKT1101" s="119"/>
      <c r="AKU1101" s="119"/>
      <c r="AKV1101" s="119"/>
      <c r="AKW1101" s="119"/>
      <c r="AKX1101" s="119"/>
      <c r="AKY1101" s="119"/>
      <c r="AKZ1101" s="119"/>
      <c r="ALA1101" s="119"/>
      <c r="ALB1101" s="119"/>
      <c r="ALC1101" s="119"/>
      <c r="ALD1101" s="119"/>
      <c r="ALE1101" s="119"/>
      <c r="ALF1101" s="119"/>
      <c r="ALG1101" s="119"/>
      <c r="ALH1101" s="119"/>
      <c r="ALI1101" s="119"/>
      <c r="ALJ1101" s="119"/>
      <c r="ALK1101" s="119"/>
      <c r="ALL1101" s="119"/>
      <c r="ALM1101" s="119"/>
      <c r="ALN1101" s="119"/>
      <c r="ALO1101" s="119"/>
      <c r="ALP1101" s="119"/>
      <c r="ALQ1101" s="119"/>
      <c r="ALR1101" s="119"/>
      <c r="ALS1101" s="119"/>
      <c r="ALT1101" s="119"/>
      <c r="ALU1101" s="119"/>
      <c r="ALV1101" s="119"/>
      <c r="ALW1101" s="119"/>
      <c r="ALX1101" s="119"/>
      <c r="ALY1101" s="119"/>
      <c r="ALZ1101" s="119"/>
      <c r="AMA1101" s="119"/>
      <c r="AMB1101" s="119"/>
      <c r="AMC1101" s="119"/>
      <c r="AMD1101" s="119"/>
      <c r="AME1101" s="119"/>
      <c r="AMF1101" s="119"/>
      <c r="AMG1101" s="119"/>
      <c r="AMH1101" s="119"/>
      <c r="AMI1101" s="119"/>
      <c r="AMJ1101" s="119"/>
    </row>
    <row r="1102" spans="1:1024">
      <c r="A1102" s="118"/>
      <c r="B1102" s="118"/>
      <c r="C1102" s="49">
        <f t="shared" si="83"/>
        <v>2080</v>
      </c>
      <c r="D1102" s="80" t="s">
        <v>407</v>
      </c>
      <c r="E1102" s="51">
        <f t="shared" si="82"/>
        <v>10</v>
      </c>
      <c r="F1102" s="53">
        <f t="shared" si="80"/>
        <v>54414</v>
      </c>
      <c r="G1102" s="53" t="str">
        <f t="shared" si="81"/>
        <v>2017121</v>
      </c>
      <c r="H1102" s="53">
        <v>6</v>
      </c>
      <c r="I1102" s="53"/>
      <c r="J1102" s="53"/>
      <c r="K1102" s="53"/>
      <c r="L1102" s="53" t="s">
        <v>0</v>
      </c>
      <c r="M1102" s="53">
        <v>2017</v>
      </c>
      <c r="N1102" s="53">
        <v>12</v>
      </c>
      <c r="O1102" s="53">
        <v>1</v>
      </c>
      <c r="P1102" s="53">
        <v>15</v>
      </c>
      <c r="Q1102" s="53">
        <v>6</v>
      </c>
      <c r="R1102" s="53">
        <v>54</v>
      </c>
      <c r="S1102" s="53">
        <v>172</v>
      </c>
      <c r="T1102" s="53">
        <v>1</v>
      </c>
      <c r="U1102" s="53" t="s">
        <v>1</v>
      </c>
      <c r="V1102" s="53" t="s">
        <v>2</v>
      </c>
      <c r="W1102" s="53"/>
      <c r="X1102" s="54"/>
      <c r="WK1102" s="119"/>
      <c r="WL1102" s="119"/>
      <c r="WM1102" s="119"/>
      <c r="WN1102" s="119"/>
      <c r="WO1102" s="119"/>
      <c r="WP1102" s="119"/>
      <c r="WQ1102" s="119"/>
      <c r="WR1102" s="119"/>
      <c r="WS1102" s="119"/>
      <c r="WT1102" s="119"/>
      <c r="WU1102" s="119"/>
      <c r="WV1102" s="119"/>
      <c r="WW1102" s="119"/>
      <c r="WX1102" s="119"/>
      <c r="WY1102" s="119"/>
      <c r="WZ1102" s="119"/>
      <c r="XA1102" s="119"/>
      <c r="XB1102" s="119"/>
      <c r="XC1102" s="119"/>
      <c r="XD1102" s="119"/>
      <c r="XE1102" s="119"/>
      <c r="XF1102" s="119"/>
      <c r="XG1102" s="119"/>
      <c r="XH1102" s="119"/>
      <c r="XI1102" s="119"/>
      <c r="XJ1102" s="119"/>
      <c r="XK1102" s="119"/>
      <c r="XL1102" s="119"/>
      <c r="XM1102" s="119"/>
      <c r="XN1102" s="119"/>
      <c r="XO1102" s="119"/>
      <c r="XP1102" s="119"/>
      <c r="XQ1102" s="119"/>
      <c r="XR1102" s="119"/>
      <c r="XS1102" s="119"/>
      <c r="XT1102" s="119"/>
      <c r="XU1102" s="119"/>
      <c r="XV1102" s="119"/>
      <c r="XW1102" s="119"/>
      <c r="XX1102" s="119"/>
      <c r="XY1102" s="119"/>
      <c r="XZ1102" s="119"/>
      <c r="YA1102" s="119"/>
      <c r="YB1102" s="119"/>
      <c r="YC1102" s="119"/>
      <c r="YD1102" s="119"/>
      <c r="YE1102" s="119"/>
      <c r="YF1102" s="119"/>
      <c r="YG1102" s="119"/>
      <c r="YH1102" s="119"/>
      <c r="YI1102" s="119"/>
      <c r="YJ1102" s="119"/>
      <c r="YK1102" s="119"/>
      <c r="YL1102" s="119"/>
      <c r="YM1102" s="119"/>
      <c r="YN1102" s="119"/>
      <c r="YO1102" s="119"/>
      <c r="YP1102" s="119"/>
      <c r="YQ1102" s="119"/>
      <c r="YR1102" s="119"/>
      <c r="YS1102" s="119"/>
      <c r="YT1102" s="119"/>
      <c r="YU1102" s="119"/>
      <c r="YV1102" s="119"/>
      <c r="YW1102" s="119"/>
      <c r="YX1102" s="119"/>
      <c r="YY1102" s="119"/>
      <c r="YZ1102" s="119"/>
      <c r="ZA1102" s="119"/>
      <c r="ZB1102" s="119"/>
      <c r="ZC1102" s="119"/>
      <c r="ZD1102" s="119"/>
      <c r="ZE1102" s="119"/>
      <c r="ZF1102" s="119"/>
      <c r="ZG1102" s="119"/>
      <c r="ZH1102" s="119"/>
      <c r="ZI1102" s="119"/>
      <c r="ZJ1102" s="119"/>
      <c r="ZK1102" s="119"/>
      <c r="ZL1102" s="119"/>
      <c r="ZM1102" s="119"/>
      <c r="ZN1102" s="119"/>
      <c r="ZO1102" s="119"/>
      <c r="ZP1102" s="119"/>
      <c r="ZQ1102" s="119"/>
      <c r="ZR1102" s="119"/>
      <c r="ZS1102" s="119"/>
      <c r="ZT1102" s="119"/>
      <c r="ZU1102" s="119"/>
      <c r="ZV1102" s="119"/>
      <c r="ZW1102" s="119"/>
      <c r="ZX1102" s="119"/>
      <c r="ZY1102" s="119"/>
      <c r="ZZ1102" s="119"/>
      <c r="AAA1102" s="119"/>
      <c r="AAB1102" s="119"/>
      <c r="AAC1102" s="119"/>
      <c r="AAD1102" s="119"/>
      <c r="AAE1102" s="119"/>
      <c r="AAF1102" s="119"/>
      <c r="AAG1102" s="119"/>
      <c r="AAH1102" s="119"/>
      <c r="AAI1102" s="119"/>
      <c r="AAJ1102" s="119"/>
      <c r="AAK1102" s="119"/>
      <c r="AAL1102" s="119"/>
      <c r="AAM1102" s="119"/>
      <c r="AAN1102" s="119"/>
      <c r="AAO1102" s="119"/>
      <c r="AAP1102" s="119"/>
      <c r="AAQ1102" s="119"/>
      <c r="AAR1102" s="119"/>
      <c r="AAS1102" s="119"/>
      <c r="AAT1102" s="119"/>
      <c r="AAU1102" s="119"/>
      <c r="AAV1102" s="119"/>
      <c r="AAW1102" s="119"/>
      <c r="AAX1102" s="119"/>
      <c r="AAY1102" s="119"/>
      <c r="AAZ1102" s="119"/>
      <c r="ABA1102" s="119"/>
      <c r="ABB1102" s="119"/>
      <c r="ABC1102" s="119"/>
      <c r="ABD1102" s="119"/>
      <c r="ABE1102" s="119"/>
      <c r="ABF1102" s="119"/>
      <c r="ABG1102" s="119"/>
      <c r="ABH1102" s="119"/>
      <c r="ABI1102" s="119"/>
      <c r="ABJ1102" s="119"/>
      <c r="ABK1102" s="119"/>
      <c r="ABL1102" s="119"/>
      <c r="ABM1102" s="119"/>
      <c r="ABN1102" s="119"/>
      <c r="ABO1102" s="119"/>
      <c r="ABP1102" s="119"/>
      <c r="ABQ1102" s="119"/>
      <c r="ABR1102" s="119"/>
      <c r="ABS1102" s="119"/>
      <c r="ABT1102" s="119"/>
      <c r="ABU1102" s="119"/>
      <c r="ABV1102" s="119"/>
      <c r="ABW1102" s="119"/>
      <c r="ABX1102" s="119"/>
      <c r="ABY1102" s="119"/>
      <c r="ABZ1102" s="119"/>
      <c r="ACA1102" s="119"/>
      <c r="ACB1102" s="119"/>
      <c r="ACC1102" s="119"/>
      <c r="ACD1102" s="119"/>
      <c r="ACE1102" s="119"/>
      <c r="ACF1102" s="119"/>
      <c r="ACG1102" s="119"/>
      <c r="ACH1102" s="119"/>
      <c r="ACI1102" s="119"/>
      <c r="ACJ1102" s="119"/>
      <c r="ACK1102" s="119"/>
      <c r="ACL1102" s="119"/>
      <c r="ACM1102" s="119"/>
      <c r="ACN1102" s="119"/>
      <c r="ACO1102" s="119"/>
      <c r="ACP1102" s="119"/>
      <c r="ACQ1102" s="119"/>
      <c r="ACR1102" s="119"/>
      <c r="ACS1102" s="119"/>
      <c r="ACT1102" s="119"/>
      <c r="ACU1102" s="119"/>
      <c r="ACV1102" s="119"/>
      <c r="ACW1102" s="119"/>
      <c r="ACX1102" s="119"/>
      <c r="ACY1102" s="119"/>
      <c r="ACZ1102" s="119"/>
      <c r="ADA1102" s="119"/>
      <c r="ADB1102" s="119"/>
      <c r="ADC1102" s="119"/>
      <c r="ADD1102" s="119"/>
      <c r="ADE1102" s="119"/>
      <c r="ADF1102" s="119"/>
      <c r="ADG1102" s="119"/>
      <c r="ADH1102" s="119"/>
      <c r="ADI1102" s="119"/>
      <c r="ADJ1102" s="119"/>
      <c r="ADK1102" s="119"/>
      <c r="ADL1102" s="119"/>
      <c r="ADM1102" s="119"/>
      <c r="ADN1102" s="119"/>
      <c r="ADO1102" s="119"/>
      <c r="ADP1102" s="119"/>
      <c r="ADQ1102" s="119"/>
      <c r="ADR1102" s="119"/>
      <c r="ADS1102" s="119"/>
      <c r="ADT1102" s="119"/>
      <c r="ADU1102" s="119"/>
      <c r="ADV1102" s="119"/>
      <c r="ADW1102" s="119"/>
      <c r="ADX1102" s="119"/>
      <c r="ADY1102" s="119"/>
      <c r="ADZ1102" s="119"/>
      <c r="AEA1102" s="119"/>
      <c r="AEB1102" s="119"/>
      <c r="AEC1102" s="119"/>
      <c r="AED1102" s="119"/>
      <c r="AEE1102" s="119"/>
      <c r="AEF1102" s="119"/>
      <c r="AEG1102" s="119"/>
      <c r="AEH1102" s="119"/>
      <c r="AEI1102" s="119"/>
      <c r="AEJ1102" s="119"/>
      <c r="AEK1102" s="119"/>
      <c r="AEL1102" s="119"/>
      <c r="AEM1102" s="119"/>
      <c r="AEN1102" s="119"/>
      <c r="AEO1102" s="119"/>
      <c r="AEP1102" s="119"/>
      <c r="AEQ1102" s="119"/>
      <c r="AER1102" s="119"/>
      <c r="AES1102" s="119"/>
      <c r="AET1102" s="119"/>
      <c r="AEU1102" s="119"/>
      <c r="AEV1102" s="119"/>
      <c r="AEW1102" s="119"/>
      <c r="AEX1102" s="119"/>
      <c r="AEY1102" s="119"/>
      <c r="AEZ1102" s="119"/>
      <c r="AFA1102" s="119"/>
      <c r="AFB1102" s="119"/>
      <c r="AFC1102" s="119"/>
      <c r="AFD1102" s="119"/>
      <c r="AFE1102" s="119"/>
      <c r="AFF1102" s="119"/>
      <c r="AFG1102" s="119"/>
      <c r="AFH1102" s="119"/>
      <c r="AFI1102" s="119"/>
      <c r="AFJ1102" s="119"/>
      <c r="AFK1102" s="119"/>
      <c r="AFL1102" s="119"/>
      <c r="AFM1102" s="119"/>
      <c r="AFN1102" s="119"/>
      <c r="AFO1102" s="119"/>
      <c r="AFP1102" s="119"/>
      <c r="AFQ1102" s="119"/>
      <c r="AFR1102" s="119"/>
      <c r="AFS1102" s="119"/>
      <c r="AFT1102" s="119"/>
      <c r="AFU1102" s="119"/>
      <c r="AFV1102" s="119"/>
      <c r="AFW1102" s="119"/>
      <c r="AFX1102" s="119"/>
      <c r="AFY1102" s="119"/>
      <c r="AFZ1102" s="119"/>
      <c r="AGA1102" s="119"/>
      <c r="AGB1102" s="119"/>
      <c r="AGC1102" s="119"/>
      <c r="AGD1102" s="119"/>
      <c r="AGE1102" s="119"/>
      <c r="AGF1102" s="119"/>
      <c r="AGG1102" s="119"/>
      <c r="AGH1102" s="119"/>
      <c r="AGI1102" s="119"/>
      <c r="AGJ1102" s="119"/>
      <c r="AGK1102" s="119"/>
      <c r="AGL1102" s="119"/>
      <c r="AGM1102" s="119"/>
      <c r="AGN1102" s="119"/>
      <c r="AGO1102" s="119"/>
      <c r="AGP1102" s="119"/>
      <c r="AGQ1102" s="119"/>
      <c r="AGR1102" s="119"/>
      <c r="AGS1102" s="119"/>
      <c r="AGT1102" s="119"/>
      <c r="AGU1102" s="119"/>
      <c r="AGV1102" s="119"/>
      <c r="AGW1102" s="119"/>
      <c r="AGX1102" s="119"/>
      <c r="AGY1102" s="119"/>
      <c r="AGZ1102" s="119"/>
      <c r="AHA1102" s="119"/>
      <c r="AHB1102" s="119"/>
      <c r="AHC1102" s="119"/>
      <c r="AHD1102" s="119"/>
      <c r="AHE1102" s="119"/>
      <c r="AHF1102" s="119"/>
      <c r="AHG1102" s="119"/>
      <c r="AHH1102" s="119"/>
      <c r="AHI1102" s="119"/>
      <c r="AHJ1102" s="119"/>
      <c r="AHK1102" s="119"/>
      <c r="AHL1102" s="119"/>
      <c r="AHM1102" s="119"/>
      <c r="AHN1102" s="119"/>
      <c r="AHO1102" s="119"/>
      <c r="AHP1102" s="119"/>
      <c r="AHQ1102" s="119"/>
      <c r="AHR1102" s="119"/>
      <c r="AHS1102" s="119"/>
      <c r="AHT1102" s="119"/>
      <c r="AHU1102" s="119"/>
      <c r="AHV1102" s="119"/>
      <c r="AHW1102" s="119"/>
      <c r="AHX1102" s="119"/>
      <c r="AHY1102" s="119"/>
      <c r="AHZ1102" s="119"/>
      <c r="AIA1102" s="119"/>
      <c r="AIB1102" s="119"/>
      <c r="AIC1102" s="119"/>
      <c r="AID1102" s="119"/>
      <c r="AIE1102" s="119"/>
      <c r="AIF1102" s="119"/>
      <c r="AIG1102" s="119"/>
      <c r="AIH1102" s="119"/>
      <c r="AII1102" s="119"/>
      <c r="AIJ1102" s="119"/>
      <c r="AIK1102" s="119"/>
      <c r="AIL1102" s="119"/>
      <c r="AIM1102" s="119"/>
      <c r="AIN1102" s="119"/>
      <c r="AIO1102" s="119"/>
      <c r="AIP1102" s="119"/>
      <c r="AIQ1102" s="119"/>
      <c r="AIR1102" s="119"/>
      <c r="AIS1102" s="119"/>
      <c r="AIT1102" s="119"/>
      <c r="AIU1102" s="119"/>
      <c r="AIV1102" s="119"/>
      <c r="AIW1102" s="119"/>
      <c r="AIX1102" s="119"/>
      <c r="AIY1102" s="119"/>
      <c r="AIZ1102" s="119"/>
      <c r="AJA1102" s="119"/>
      <c r="AJB1102" s="119"/>
      <c r="AJC1102" s="119"/>
      <c r="AJD1102" s="119"/>
      <c r="AJE1102" s="119"/>
      <c r="AJF1102" s="119"/>
      <c r="AJG1102" s="119"/>
      <c r="AJH1102" s="119"/>
      <c r="AJI1102" s="119"/>
      <c r="AJJ1102" s="119"/>
      <c r="AJK1102" s="119"/>
      <c r="AJL1102" s="119"/>
      <c r="AJM1102" s="119"/>
      <c r="AJN1102" s="119"/>
      <c r="AJO1102" s="119"/>
      <c r="AJP1102" s="119"/>
      <c r="AJQ1102" s="119"/>
      <c r="AJR1102" s="119"/>
      <c r="AJS1102" s="119"/>
      <c r="AJT1102" s="119"/>
      <c r="AJU1102" s="119"/>
      <c r="AJV1102" s="119"/>
      <c r="AJW1102" s="119"/>
      <c r="AJX1102" s="119"/>
      <c r="AJY1102" s="119"/>
      <c r="AJZ1102" s="119"/>
      <c r="AKA1102" s="119"/>
      <c r="AKB1102" s="119"/>
      <c r="AKC1102" s="119"/>
      <c r="AKD1102" s="119"/>
      <c r="AKE1102" s="119"/>
      <c r="AKF1102" s="119"/>
      <c r="AKG1102" s="119"/>
      <c r="AKH1102" s="119"/>
      <c r="AKI1102" s="119"/>
      <c r="AKJ1102" s="119"/>
      <c r="AKK1102" s="119"/>
      <c r="AKL1102" s="119"/>
      <c r="AKM1102" s="119"/>
      <c r="AKN1102" s="119"/>
      <c r="AKO1102" s="119"/>
      <c r="AKP1102" s="119"/>
      <c r="AKQ1102" s="119"/>
      <c r="AKR1102" s="119"/>
      <c r="AKS1102" s="119"/>
      <c r="AKT1102" s="119"/>
      <c r="AKU1102" s="119"/>
      <c r="AKV1102" s="119"/>
      <c r="AKW1102" s="119"/>
      <c r="AKX1102" s="119"/>
      <c r="AKY1102" s="119"/>
      <c r="AKZ1102" s="119"/>
      <c r="ALA1102" s="119"/>
      <c r="ALB1102" s="119"/>
      <c r="ALC1102" s="119"/>
      <c r="ALD1102" s="119"/>
      <c r="ALE1102" s="119"/>
      <c r="ALF1102" s="119"/>
      <c r="ALG1102" s="119"/>
      <c r="ALH1102" s="119"/>
      <c r="ALI1102" s="119"/>
      <c r="ALJ1102" s="119"/>
      <c r="ALK1102" s="119"/>
      <c r="ALL1102" s="119"/>
      <c r="ALM1102" s="119"/>
      <c r="ALN1102" s="119"/>
      <c r="ALO1102" s="119"/>
      <c r="ALP1102" s="119"/>
      <c r="ALQ1102" s="119"/>
      <c r="ALR1102" s="119"/>
      <c r="ALS1102" s="119"/>
      <c r="ALT1102" s="119"/>
      <c r="ALU1102" s="119"/>
      <c r="ALV1102" s="119"/>
      <c r="ALW1102" s="119"/>
      <c r="ALX1102" s="119"/>
      <c r="ALY1102" s="119"/>
      <c r="ALZ1102" s="119"/>
      <c r="AMA1102" s="119"/>
      <c r="AMB1102" s="119"/>
      <c r="AMC1102" s="119"/>
      <c r="AMD1102" s="119"/>
      <c r="AME1102" s="119"/>
      <c r="AMF1102" s="119"/>
      <c r="AMG1102" s="119"/>
      <c r="AMH1102" s="119"/>
      <c r="AMI1102" s="119"/>
      <c r="AMJ1102" s="119"/>
    </row>
    <row r="1103" spans="1:1024">
      <c r="A1103" s="118"/>
      <c r="B1103" s="118"/>
      <c r="C1103" s="49">
        <f t="shared" si="83"/>
        <v>2080</v>
      </c>
      <c r="D1103" s="38" t="s">
        <v>407</v>
      </c>
      <c r="E1103" s="51">
        <f t="shared" si="82"/>
        <v>20</v>
      </c>
      <c r="F1103" s="39">
        <f t="shared" si="80"/>
        <v>54414</v>
      </c>
      <c r="G1103" s="39" t="str">
        <f t="shared" si="81"/>
        <v>2017121</v>
      </c>
      <c r="H1103" s="39">
        <v>1</v>
      </c>
      <c r="L1103" s="39" t="s">
        <v>0</v>
      </c>
      <c r="M1103" s="39">
        <v>2017</v>
      </c>
      <c r="N1103" s="39">
        <v>12</v>
      </c>
      <c r="O1103" s="39">
        <v>1</v>
      </c>
      <c r="P1103" s="39">
        <v>15</v>
      </c>
      <c r="Q1103" s="39">
        <v>6</v>
      </c>
      <c r="R1103" s="39">
        <v>54</v>
      </c>
      <c r="S1103" s="39">
        <v>189</v>
      </c>
      <c r="T1103" s="39">
        <v>1</v>
      </c>
      <c r="U1103" s="39" t="s">
        <v>1</v>
      </c>
      <c r="V1103" s="39" t="s">
        <v>2</v>
      </c>
      <c r="WK1103" s="119"/>
      <c r="WL1103" s="119"/>
      <c r="WM1103" s="119"/>
      <c r="WN1103" s="119"/>
      <c r="WO1103" s="119"/>
      <c r="WP1103" s="119"/>
      <c r="WQ1103" s="119"/>
      <c r="WR1103" s="119"/>
      <c r="WS1103" s="119"/>
      <c r="WT1103" s="119"/>
      <c r="WU1103" s="119"/>
      <c r="WV1103" s="119"/>
      <c r="WW1103" s="119"/>
      <c r="WX1103" s="119"/>
      <c r="WY1103" s="119"/>
      <c r="WZ1103" s="119"/>
      <c r="XA1103" s="119"/>
      <c r="XB1103" s="119"/>
      <c r="XC1103" s="119"/>
      <c r="XD1103" s="119"/>
      <c r="XE1103" s="119"/>
      <c r="XF1103" s="119"/>
      <c r="XG1103" s="119"/>
      <c r="XH1103" s="119"/>
      <c r="XI1103" s="119"/>
      <c r="XJ1103" s="119"/>
      <c r="XK1103" s="119"/>
      <c r="XL1103" s="119"/>
      <c r="XM1103" s="119"/>
      <c r="XN1103" s="119"/>
      <c r="XO1103" s="119"/>
      <c r="XP1103" s="119"/>
      <c r="XQ1103" s="119"/>
      <c r="XR1103" s="119"/>
      <c r="XS1103" s="119"/>
      <c r="XT1103" s="119"/>
      <c r="XU1103" s="119"/>
      <c r="XV1103" s="119"/>
      <c r="XW1103" s="119"/>
      <c r="XX1103" s="119"/>
      <c r="XY1103" s="119"/>
      <c r="XZ1103" s="119"/>
      <c r="YA1103" s="119"/>
      <c r="YB1103" s="119"/>
      <c r="YC1103" s="119"/>
      <c r="YD1103" s="119"/>
      <c r="YE1103" s="119"/>
      <c r="YF1103" s="119"/>
      <c r="YG1103" s="119"/>
      <c r="YH1103" s="119"/>
      <c r="YI1103" s="119"/>
      <c r="YJ1103" s="119"/>
      <c r="YK1103" s="119"/>
      <c r="YL1103" s="119"/>
      <c r="YM1103" s="119"/>
      <c r="YN1103" s="119"/>
      <c r="YO1103" s="119"/>
      <c r="YP1103" s="119"/>
      <c r="YQ1103" s="119"/>
      <c r="YR1103" s="119"/>
      <c r="YS1103" s="119"/>
      <c r="YT1103" s="119"/>
      <c r="YU1103" s="119"/>
      <c r="YV1103" s="119"/>
      <c r="YW1103" s="119"/>
      <c r="YX1103" s="119"/>
      <c r="YY1103" s="119"/>
      <c r="YZ1103" s="119"/>
      <c r="ZA1103" s="119"/>
      <c r="ZB1103" s="119"/>
      <c r="ZC1103" s="119"/>
      <c r="ZD1103" s="119"/>
      <c r="ZE1103" s="119"/>
      <c r="ZF1103" s="119"/>
      <c r="ZG1103" s="119"/>
      <c r="ZH1103" s="119"/>
      <c r="ZI1103" s="119"/>
      <c r="ZJ1103" s="119"/>
      <c r="ZK1103" s="119"/>
      <c r="ZL1103" s="119"/>
      <c r="ZM1103" s="119"/>
      <c r="ZN1103" s="119"/>
      <c r="ZO1103" s="119"/>
      <c r="ZP1103" s="119"/>
      <c r="ZQ1103" s="119"/>
      <c r="ZR1103" s="119"/>
      <c r="ZS1103" s="119"/>
      <c r="ZT1103" s="119"/>
      <c r="ZU1103" s="119"/>
      <c r="ZV1103" s="119"/>
      <c r="ZW1103" s="119"/>
      <c r="ZX1103" s="119"/>
      <c r="ZY1103" s="119"/>
      <c r="ZZ1103" s="119"/>
      <c r="AAA1103" s="119"/>
      <c r="AAB1103" s="119"/>
      <c r="AAC1103" s="119"/>
      <c r="AAD1103" s="119"/>
      <c r="AAE1103" s="119"/>
      <c r="AAF1103" s="119"/>
      <c r="AAG1103" s="119"/>
      <c r="AAH1103" s="119"/>
      <c r="AAI1103" s="119"/>
      <c r="AAJ1103" s="119"/>
      <c r="AAK1103" s="119"/>
      <c r="AAL1103" s="119"/>
      <c r="AAM1103" s="119"/>
      <c r="AAN1103" s="119"/>
      <c r="AAO1103" s="119"/>
      <c r="AAP1103" s="119"/>
      <c r="AAQ1103" s="119"/>
      <c r="AAR1103" s="119"/>
      <c r="AAS1103" s="119"/>
      <c r="AAT1103" s="119"/>
      <c r="AAU1103" s="119"/>
      <c r="AAV1103" s="119"/>
      <c r="AAW1103" s="119"/>
      <c r="AAX1103" s="119"/>
      <c r="AAY1103" s="119"/>
      <c r="AAZ1103" s="119"/>
      <c r="ABA1103" s="119"/>
      <c r="ABB1103" s="119"/>
      <c r="ABC1103" s="119"/>
      <c r="ABD1103" s="119"/>
      <c r="ABE1103" s="119"/>
      <c r="ABF1103" s="119"/>
      <c r="ABG1103" s="119"/>
      <c r="ABH1103" s="119"/>
      <c r="ABI1103" s="119"/>
      <c r="ABJ1103" s="119"/>
      <c r="ABK1103" s="119"/>
      <c r="ABL1103" s="119"/>
      <c r="ABM1103" s="119"/>
      <c r="ABN1103" s="119"/>
      <c r="ABO1103" s="119"/>
      <c r="ABP1103" s="119"/>
      <c r="ABQ1103" s="119"/>
      <c r="ABR1103" s="119"/>
      <c r="ABS1103" s="119"/>
      <c r="ABT1103" s="119"/>
      <c r="ABU1103" s="119"/>
      <c r="ABV1103" s="119"/>
      <c r="ABW1103" s="119"/>
      <c r="ABX1103" s="119"/>
      <c r="ABY1103" s="119"/>
      <c r="ABZ1103" s="119"/>
      <c r="ACA1103" s="119"/>
      <c r="ACB1103" s="119"/>
      <c r="ACC1103" s="119"/>
      <c r="ACD1103" s="119"/>
      <c r="ACE1103" s="119"/>
      <c r="ACF1103" s="119"/>
      <c r="ACG1103" s="119"/>
      <c r="ACH1103" s="119"/>
      <c r="ACI1103" s="119"/>
      <c r="ACJ1103" s="119"/>
      <c r="ACK1103" s="119"/>
      <c r="ACL1103" s="119"/>
      <c r="ACM1103" s="119"/>
      <c r="ACN1103" s="119"/>
      <c r="ACO1103" s="119"/>
      <c r="ACP1103" s="119"/>
      <c r="ACQ1103" s="119"/>
      <c r="ACR1103" s="119"/>
      <c r="ACS1103" s="119"/>
      <c r="ACT1103" s="119"/>
      <c r="ACU1103" s="119"/>
      <c r="ACV1103" s="119"/>
      <c r="ACW1103" s="119"/>
      <c r="ACX1103" s="119"/>
      <c r="ACY1103" s="119"/>
      <c r="ACZ1103" s="119"/>
      <c r="ADA1103" s="119"/>
      <c r="ADB1103" s="119"/>
      <c r="ADC1103" s="119"/>
      <c r="ADD1103" s="119"/>
      <c r="ADE1103" s="119"/>
      <c r="ADF1103" s="119"/>
      <c r="ADG1103" s="119"/>
      <c r="ADH1103" s="119"/>
      <c r="ADI1103" s="119"/>
      <c r="ADJ1103" s="119"/>
      <c r="ADK1103" s="119"/>
      <c r="ADL1103" s="119"/>
      <c r="ADM1103" s="119"/>
      <c r="ADN1103" s="119"/>
      <c r="ADO1103" s="119"/>
      <c r="ADP1103" s="119"/>
      <c r="ADQ1103" s="119"/>
      <c r="ADR1103" s="119"/>
      <c r="ADS1103" s="119"/>
      <c r="ADT1103" s="119"/>
      <c r="ADU1103" s="119"/>
      <c r="ADV1103" s="119"/>
      <c r="ADW1103" s="119"/>
      <c r="ADX1103" s="119"/>
      <c r="ADY1103" s="119"/>
      <c r="ADZ1103" s="119"/>
      <c r="AEA1103" s="119"/>
      <c r="AEB1103" s="119"/>
      <c r="AEC1103" s="119"/>
      <c r="AED1103" s="119"/>
      <c r="AEE1103" s="119"/>
      <c r="AEF1103" s="119"/>
      <c r="AEG1103" s="119"/>
      <c r="AEH1103" s="119"/>
      <c r="AEI1103" s="119"/>
      <c r="AEJ1103" s="119"/>
      <c r="AEK1103" s="119"/>
      <c r="AEL1103" s="119"/>
      <c r="AEM1103" s="119"/>
      <c r="AEN1103" s="119"/>
      <c r="AEO1103" s="119"/>
      <c r="AEP1103" s="119"/>
      <c r="AEQ1103" s="119"/>
      <c r="AER1103" s="119"/>
      <c r="AES1103" s="119"/>
      <c r="AET1103" s="119"/>
      <c r="AEU1103" s="119"/>
      <c r="AEV1103" s="119"/>
      <c r="AEW1103" s="119"/>
      <c r="AEX1103" s="119"/>
      <c r="AEY1103" s="119"/>
      <c r="AEZ1103" s="119"/>
      <c r="AFA1103" s="119"/>
      <c r="AFB1103" s="119"/>
      <c r="AFC1103" s="119"/>
      <c r="AFD1103" s="119"/>
      <c r="AFE1103" s="119"/>
      <c r="AFF1103" s="119"/>
      <c r="AFG1103" s="119"/>
      <c r="AFH1103" s="119"/>
      <c r="AFI1103" s="119"/>
      <c r="AFJ1103" s="119"/>
      <c r="AFK1103" s="119"/>
      <c r="AFL1103" s="119"/>
      <c r="AFM1103" s="119"/>
      <c r="AFN1103" s="119"/>
      <c r="AFO1103" s="119"/>
      <c r="AFP1103" s="119"/>
      <c r="AFQ1103" s="119"/>
      <c r="AFR1103" s="119"/>
      <c r="AFS1103" s="119"/>
      <c r="AFT1103" s="119"/>
      <c r="AFU1103" s="119"/>
      <c r="AFV1103" s="119"/>
      <c r="AFW1103" s="119"/>
      <c r="AFX1103" s="119"/>
      <c r="AFY1103" s="119"/>
      <c r="AFZ1103" s="119"/>
      <c r="AGA1103" s="119"/>
      <c r="AGB1103" s="119"/>
      <c r="AGC1103" s="119"/>
      <c r="AGD1103" s="119"/>
      <c r="AGE1103" s="119"/>
      <c r="AGF1103" s="119"/>
      <c r="AGG1103" s="119"/>
      <c r="AGH1103" s="119"/>
      <c r="AGI1103" s="119"/>
      <c r="AGJ1103" s="119"/>
      <c r="AGK1103" s="119"/>
      <c r="AGL1103" s="119"/>
      <c r="AGM1103" s="119"/>
      <c r="AGN1103" s="119"/>
      <c r="AGO1103" s="119"/>
      <c r="AGP1103" s="119"/>
      <c r="AGQ1103" s="119"/>
      <c r="AGR1103" s="119"/>
      <c r="AGS1103" s="119"/>
      <c r="AGT1103" s="119"/>
      <c r="AGU1103" s="119"/>
      <c r="AGV1103" s="119"/>
      <c r="AGW1103" s="119"/>
      <c r="AGX1103" s="119"/>
      <c r="AGY1103" s="119"/>
      <c r="AGZ1103" s="119"/>
      <c r="AHA1103" s="119"/>
      <c r="AHB1103" s="119"/>
      <c r="AHC1103" s="119"/>
      <c r="AHD1103" s="119"/>
      <c r="AHE1103" s="119"/>
      <c r="AHF1103" s="119"/>
      <c r="AHG1103" s="119"/>
      <c r="AHH1103" s="119"/>
      <c r="AHI1103" s="119"/>
      <c r="AHJ1103" s="119"/>
      <c r="AHK1103" s="119"/>
      <c r="AHL1103" s="119"/>
      <c r="AHM1103" s="119"/>
      <c r="AHN1103" s="119"/>
      <c r="AHO1103" s="119"/>
      <c r="AHP1103" s="119"/>
      <c r="AHQ1103" s="119"/>
      <c r="AHR1103" s="119"/>
      <c r="AHS1103" s="119"/>
      <c r="AHT1103" s="119"/>
      <c r="AHU1103" s="119"/>
      <c r="AHV1103" s="119"/>
      <c r="AHW1103" s="119"/>
      <c r="AHX1103" s="119"/>
      <c r="AHY1103" s="119"/>
      <c r="AHZ1103" s="119"/>
      <c r="AIA1103" s="119"/>
      <c r="AIB1103" s="119"/>
      <c r="AIC1103" s="119"/>
      <c r="AID1103" s="119"/>
      <c r="AIE1103" s="119"/>
      <c r="AIF1103" s="119"/>
      <c r="AIG1103" s="119"/>
      <c r="AIH1103" s="119"/>
      <c r="AII1103" s="119"/>
      <c r="AIJ1103" s="119"/>
      <c r="AIK1103" s="119"/>
      <c r="AIL1103" s="119"/>
      <c r="AIM1103" s="119"/>
      <c r="AIN1103" s="119"/>
      <c r="AIO1103" s="119"/>
      <c r="AIP1103" s="119"/>
      <c r="AIQ1103" s="119"/>
      <c r="AIR1103" s="119"/>
      <c r="AIS1103" s="119"/>
      <c r="AIT1103" s="119"/>
      <c r="AIU1103" s="119"/>
      <c r="AIV1103" s="119"/>
      <c r="AIW1103" s="119"/>
      <c r="AIX1103" s="119"/>
      <c r="AIY1103" s="119"/>
      <c r="AIZ1103" s="119"/>
      <c r="AJA1103" s="119"/>
      <c r="AJB1103" s="119"/>
      <c r="AJC1103" s="119"/>
      <c r="AJD1103" s="119"/>
      <c r="AJE1103" s="119"/>
      <c r="AJF1103" s="119"/>
      <c r="AJG1103" s="119"/>
      <c r="AJH1103" s="119"/>
      <c r="AJI1103" s="119"/>
      <c r="AJJ1103" s="119"/>
      <c r="AJK1103" s="119"/>
      <c r="AJL1103" s="119"/>
      <c r="AJM1103" s="119"/>
      <c r="AJN1103" s="119"/>
      <c r="AJO1103" s="119"/>
      <c r="AJP1103" s="119"/>
      <c r="AJQ1103" s="119"/>
      <c r="AJR1103" s="119"/>
      <c r="AJS1103" s="119"/>
      <c r="AJT1103" s="119"/>
      <c r="AJU1103" s="119"/>
      <c r="AJV1103" s="119"/>
      <c r="AJW1103" s="119"/>
      <c r="AJX1103" s="119"/>
      <c r="AJY1103" s="119"/>
      <c r="AJZ1103" s="119"/>
      <c r="AKA1103" s="119"/>
      <c r="AKB1103" s="119"/>
      <c r="AKC1103" s="119"/>
      <c r="AKD1103" s="119"/>
      <c r="AKE1103" s="119"/>
      <c r="AKF1103" s="119"/>
      <c r="AKG1103" s="119"/>
      <c r="AKH1103" s="119"/>
      <c r="AKI1103" s="119"/>
      <c r="AKJ1103" s="119"/>
      <c r="AKK1103" s="119"/>
      <c r="AKL1103" s="119"/>
      <c r="AKM1103" s="119"/>
      <c r="AKN1103" s="119"/>
      <c r="AKO1103" s="119"/>
      <c r="AKP1103" s="119"/>
      <c r="AKQ1103" s="119"/>
      <c r="AKR1103" s="119"/>
      <c r="AKS1103" s="119"/>
      <c r="AKT1103" s="119"/>
      <c r="AKU1103" s="119"/>
      <c r="AKV1103" s="119"/>
      <c r="AKW1103" s="119"/>
      <c r="AKX1103" s="119"/>
      <c r="AKY1103" s="119"/>
      <c r="AKZ1103" s="119"/>
      <c r="ALA1103" s="119"/>
      <c r="ALB1103" s="119"/>
      <c r="ALC1103" s="119"/>
      <c r="ALD1103" s="119"/>
      <c r="ALE1103" s="119"/>
      <c r="ALF1103" s="119"/>
      <c r="ALG1103" s="119"/>
      <c r="ALH1103" s="119"/>
      <c r="ALI1103" s="119"/>
      <c r="ALJ1103" s="119"/>
      <c r="ALK1103" s="119"/>
      <c r="ALL1103" s="119"/>
      <c r="ALM1103" s="119"/>
      <c r="ALN1103" s="119"/>
      <c r="ALO1103" s="119"/>
      <c r="ALP1103" s="119"/>
      <c r="ALQ1103" s="119"/>
      <c r="ALR1103" s="119"/>
      <c r="ALS1103" s="119"/>
      <c r="ALT1103" s="119"/>
      <c r="ALU1103" s="119"/>
      <c r="ALV1103" s="119"/>
      <c r="ALW1103" s="119"/>
      <c r="ALX1103" s="119"/>
      <c r="ALY1103" s="119"/>
      <c r="ALZ1103" s="119"/>
      <c r="AMA1103" s="119"/>
      <c r="AMB1103" s="119"/>
      <c r="AMC1103" s="119"/>
      <c r="AMD1103" s="119"/>
      <c r="AME1103" s="119"/>
      <c r="AMF1103" s="119"/>
      <c r="AMG1103" s="119"/>
      <c r="AMH1103" s="119"/>
      <c r="AMI1103" s="119"/>
      <c r="AMJ1103" s="119"/>
    </row>
    <row r="1104" spans="1:1024">
      <c r="A1104" s="118"/>
      <c r="B1104" s="118"/>
      <c r="C1104" s="49">
        <f t="shared" si="83"/>
        <v>2080</v>
      </c>
      <c r="D1104" s="38" t="s">
        <v>407</v>
      </c>
      <c r="E1104" s="51">
        <f t="shared" si="82"/>
        <v>30</v>
      </c>
      <c r="F1104" s="39">
        <f t="shared" si="80"/>
        <v>54414</v>
      </c>
      <c r="G1104" s="39" t="str">
        <f t="shared" si="81"/>
        <v>2017121</v>
      </c>
      <c r="H1104" s="39">
        <v>2</v>
      </c>
      <c r="L1104" s="39" t="s">
        <v>0</v>
      </c>
      <c r="M1104" s="39">
        <v>2017</v>
      </c>
      <c r="N1104" s="39">
        <v>12</v>
      </c>
      <c r="O1104" s="39">
        <v>1</v>
      </c>
      <c r="P1104" s="39">
        <v>15</v>
      </c>
      <c r="Q1104" s="39">
        <v>6</v>
      </c>
      <c r="R1104" s="39">
        <v>54</v>
      </c>
      <c r="S1104" s="39">
        <v>201</v>
      </c>
      <c r="T1104" s="39">
        <v>1</v>
      </c>
      <c r="U1104" s="39" t="s">
        <v>1</v>
      </c>
      <c r="V1104" s="39" t="s">
        <v>2</v>
      </c>
      <c r="WK1104" s="119"/>
      <c r="WL1104" s="119"/>
      <c r="WM1104" s="119"/>
      <c r="WN1104" s="119"/>
      <c r="WO1104" s="119"/>
      <c r="WP1104" s="119"/>
      <c r="WQ1104" s="119"/>
      <c r="WR1104" s="119"/>
      <c r="WS1104" s="119"/>
      <c r="WT1104" s="119"/>
      <c r="WU1104" s="119"/>
      <c r="WV1104" s="119"/>
      <c r="WW1104" s="119"/>
      <c r="WX1104" s="119"/>
      <c r="WY1104" s="119"/>
      <c r="WZ1104" s="119"/>
      <c r="XA1104" s="119"/>
      <c r="XB1104" s="119"/>
      <c r="XC1104" s="119"/>
      <c r="XD1104" s="119"/>
      <c r="XE1104" s="119"/>
      <c r="XF1104" s="119"/>
      <c r="XG1104" s="119"/>
      <c r="XH1104" s="119"/>
      <c r="XI1104" s="119"/>
      <c r="XJ1104" s="119"/>
      <c r="XK1104" s="119"/>
      <c r="XL1104" s="119"/>
      <c r="XM1104" s="119"/>
      <c r="XN1104" s="119"/>
      <c r="XO1104" s="119"/>
      <c r="XP1104" s="119"/>
      <c r="XQ1104" s="119"/>
      <c r="XR1104" s="119"/>
      <c r="XS1104" s="119"/>
      <c r="XT1104" s="119"/>
      <c r="XU1104" s="119"/>
      <c r="XV1104" s="119"/>
      <c r="XW1104" s="119"/>
      <c r="XX1104" s="119"/>
      <c r="XY1104" s="119"/>
      <c r="XZ1104" s="119"/>
      <c r="YA1104" s="119"/>
      <c r="YB1104" s="119"/>
      <c r="YC1104" s="119"/>
      <c r="YD1104" s="119"/>
      <c r="YE1104" s="119"/>
      <c r="YF1104" s="119"/>
      <c r="YG1104" s="119"/>
      <c r="YH1104" s="119"/>
      <c r="YI1104" s="119"/>
      <c r="YJ1104" s="119"/>
      <c r="YK1104" s="119"/>
      <c r="YL1104" s="119"/>
      <c r="YM1104" s="119"/>
      <c r="YN1104" s="119"/>
      <c r="YO1104" s="119"/>
      <c r="YP1104" s="119"/>
      <c r="YQ1104" s="119"/>
      <c r="YR1104" s="119"/>
      <c r="YS1104" s="119"/>
      <c r="YT1104" s="119"/>
      <c r="YU1104" s="119"/>
      <c r="YV1104" s="119"/>
      <c r="YW1104" s="119"/>
      <c r="YX1104" s="119"/>
      <c r="YY1104" s="119"/>
      <c r="YZ1104" s="119"/>
      <c r="ZA1104" s="119"/>
      <c r="ZB1104" s="119"/>
      <c r="ZC1104" s="119"/>
      <c r="ZD1104" s="119"/>
      <c r="ZE1104" s="119"/>
      <c r="ZF1104" s="119"/>
      <c r="ZG1104" s="119"/>
      <c r="ZH1104" s="119"/>
      <c r="ZI1104" s="119"/>
      <c r="ZJ1104" s="119"/>
      <c r="ZK1104" s="119"/>
      <c r="ZL1104" s="119"/>
      <c r="ZM1104" s="119"/>
      <c r="ZN1104" s="119"/>
      <c r="ZO1104" s="119"/>
      <c r="ZP1104" s="119"/>
      <c r="ZQ1104" s="119"/>
      <c r="ZR1104" s="119"/>
      <c r="ZS1104" s="119"/>
      <c r="ZT1104" s="119"/>
      <c r="ZU1104" s="119"/>
      <c r="ZV1104" s="119"/>
      <c r="ZW1104" s="119"/>
      <c r="ZX1104" s="119"/>
      <c r="ZY1104" s="119"/>
      <c r="ZZ1104" s="119"/>
      <c r="AAA1104" s="119"/>
      <c r="AAB1104" s="119"/>
      <c r="AAC1104" s="119"/>
      <c r="AAD1104" s="119"/>
      <c r="AAE1104" s="119"/>
      <c r="AAF1104" s="119"/>
      <c r="AAG1104" s="119"/>
      <c r="AAH1104" s="119"/>
      <c r="AAI1104" s="119"/>
      <c r="AAJ1104" s="119"/>
      <c r="AAK1104" s="119"/>
      <c r="AAL1104" s="119"/>
      <c r="AAM1104" s="119"/>
      <c r="AAN1104" s="119"/>
      <c r="AAO1104" s="119"/>
      <c r="AAP1104" s="119"/>
      <c r="AAQ1104" s="119"/>
      <c r="AAR1104" s="119"/>
      <c r="AAS1104" s="119"/>
      <c r="AAT1104" s="119"/>
      <c r="AAU1104" s="119"/>
      <c r="AAV1104" s="119"/>
      <c r="AAW1104" s="119"/>
      <c r="AAX1104" s="119"/>
      <c r="AAY1104" s="119"/>
      <c r="AAZ1104" s="119"/>
      <c r="ABA1104" s="119"/>
      <c r="ABB1104" s="119"/>
      <c r="ABC1104" s="119"/>
      <c r="ABD1104" s="119"/>
      <c r="ABE1104" s="119"/>
      <c r="ABF1104" s="119"/>
      <c r="ABG1104" s="119"/>
      <c r="ABH1104" s="119"/>
      <c r="ABI1104" s="119"/>
      <c r="ABJ1104" s="119"/>
      <c r="ABK1104" s="119"/>
      <c r="ABL1104" s="119"/>
      <c r="ABM1104" s="119"/>
      <c r="ABN1104" s="119"/>
      <c r="ABO1104" s="119"/>
      <c r="ABP1104" s="119"/>
      <c r="ABQ1104" s="119"/>
      <c r="ABR1104" s="119"/>
      <c r="ABS1104" s="119"/>
      <c r="ABT1104" s="119"/>
      <c r="ABU1104" s="119"/>
      <c r="ABV1104" s="119"/>
      <c r="ABW1104" s="119"/>
      <c r="ABX1104" s="119"/>
      <c r="ABY1104" s="119"/>
      <c r="ABZ1104" s="119"/>
      <c r="ACA1104" s="119"/>
      <c r="ACB1104" s="119"/>
      <c r="ACC1104" s="119"/>
      <c r="ACD1104" s="119"/>
      <c r="ACE1104" s="119"/>
      <c r="ACF1104" s="119"/>
      <c r="ACG1104" s="119"/>
      <c r="ACH1104" s="119"/>
      <c r="ACI1104" s="119"/>
      <c r="ACJ1104" s="119"/>
      <c r="ACK1104" s="119"/>
      <c r="ACL1104" s="119"/>
      <c r="ACM1104" s="119"/>
      <c r="ACN1104" s="119"/>
      <c r="ACO1104" s="119"/>
      <c r="ACP1104" s="119"/>
      <c r="ACQ1104" s="119"/>
      <c r="ACR1104" s="119"/>
      <c r="ACS1104" s="119"/>
      <c r="ACT1104" s="119"/>
      <c r="ACU1104" s="119"/>
      <c r="ACV1104" s="119"/>
      <c r="ACW1104" s="119"/>
      <c r="ACX1104" s="119"/>
      <c r="ACY1104" s="119"/>
      <c r="ACZ1104" s="119"/>
      <c r="ADA1104" s="119"/>
      <c r="ADB1104" s="119"/>
      <c r="ADC1104" s="119"/>
      <c r="ADD1104" s="119"/>
      <c r="ADE1104" s="119"/>
      <c r="ADF1104" s="119"/>
      <c r="ADG1104" s="119"/>
      <c r="ADH1104" s="119"/>
      <c r="ADI1104" s="119"/>
      <c r="ADJ1104" s="119"/>
      <c r="ADK1104" s="119"/>
      <c r="ADL1104" s="119"/>
      <c r="ADM1104" s="119"/>
      <c r="ADN1104" s="119"/>
      <c r="ADO1104" s="119"/>
      <c r="ADP1104" s="119"/>
      <c r="ADQ1104" s="119"/>
      <c r="ADR1104" s="119"/>
      <c r="ADS1104" s="119"/>
      <c r="ADT1104" s="119"/>
      <c r="ADU1104" s="119"/>
      <c r="ADV1104" s="119"/>
      <c r="ADW1104" s="119"/>
      <c r="ADX1104" s="119"/>
      <c r="ADY1104" s="119"/>
      <c r="ADZ1104" s="119"/>
      <c r="AEA1104" s="119"/>
      <c r="AEB1104" s="119"/>
      <c r="AEC1104" s="119"/>
      <c r="AED1104" s="119"/>
      <c r="AEE1104" s="119"/>
      <c r="AEF1104" s="119"/>
      <c r="AEG1104" s="119"/>
      <c r="AEH1104" s="119"/>
      <c r="AEI1104" s="119"/>
      <c r="AEJ1104" s="119"/>
      <c r="AEK1104" s="119"/>
      <c r="AEL1104" s="119"/>
      <c r="AEM1104" s="119"/>
      <c r="AEN1104" s="119"/>
      <c r="AEO1104" s="119"/>
      <c r="AEP1104" s="119"/>
      <c r="AEQ1104" s="119"/>
      <c r="AER1104" s="119"/>
      <c r="AES1104" s="119"/>
      <c r="AET1104" s="119"/>
      <c r="AEU1104" s="119"/>
      <c r="AEV1104" s="119"/>
      <c r="AEW1104" s="119"/>
      <c r="AEX1104" s="119"/>
      <c r="AEY1104" s="119"/>
      <c r="AEZ1104" s="119"/>
      <c r="AFA1104" s="119"/>
      <c r="AFB1104" s="119"/>
      <c r="AFC1104" s="119"/>
      <c r="AFD1104" s="119"/>
      <c r="AFE1104" s="119"/>
      <c r="AFF1104" s="119"/>
      <c r="AFG1104" s="119"/>
      <c r="AFH1104" s="119"/>
      <c r="AFI1104" s="119"/>
      <c r="AFJ1104" s="119"/>
      <c r="AFK1104" s="119"/>
      <c r="AFL1104" s="119"/>
      <c r="AFM1104" s="119"/>
      <c r="AFN1104" s="119"/>
      <c r="AFO1104" s="119"/>
      <c r="AFP1104" s="119"/>
      <c r="AFQ1104" s="119"/>
      <c r="AFR1104" s="119"/>
      <c r="AFS1104" s="119"/>
      <c r="AFT1104" s="119"/>
      <c r="AFU1104" s="119"/>
      <c r="AFV1104" s="119"/>
      <c r="AFW1104" s="119"/>
      <c r="AFX1104" s="119"/>
      <c r="AFY1104" s="119"/>
      <c r="AFZ1104" s="119"/>
      <c r="AGA1104" s="119"/>
      <c r="AGB1104" s="119"/>
      <c r="AGC1104" s="119"/>
      <c r="AGD1104" s="119"/>
      <c r="AGE1104" s="119"/>
      <c r="AGF1104" s="119"/>
      <c r="AGG1104" s="119"/>
      <c r="AGH1104" s="119"/>
      <c r="AGI1104" s="119"/>
      <c r="AGJ1104" s="119"/>
      <c r="AGK1104" s="119"/>
      <c r="AGL1104" s="119"/>
      <c r="AGM1104" s="119"/>
      <c r="AGN1104" s="119"/>
      <c r="AGO1104" s="119"/>
      <c r="AGP1104" s="119"/>
      <c r="AGQ1104" s="119"/>
      <c r="AGR1104" s="119"/>
      <c r="AGS1104" s="119"/>
      <c r="AGT1104" s="119"/>
      <c r="AGU1104" s="119"/>
      <c r="AGV1104" s="119"/>
      <c r="AGW1104" s="119"/>
      <c r="AGX1104" s="119"/>
      <c r="AGY1104" s="119"/>
      <c r="AGZ1104" s="119"/>
      <c r="AHA1104" s="119"/>
      <c r="AHB1104" s="119"/>
      <c r="AHC1104" s="119"/>
      <c r="AHD1104" s="119"/>
      <c r="AHE1104" s="119"/>
      <c r="AHF1104" s="119"/>
      <c r="AHG1104" s="119"/>
      <c r="AHH1104" s="119"/>
      <c r="AHI1104" s="119"/>
      <c r="AHJ1104" s="119"/>
      <c r="AHK1104" s="119"/>
      <c r="AHL1104" s="119"/>
      <c r="AHM1104" s="119"/>
      <c r="AHN1104" s="119"/>
      <c r="AHO1104" s="119"/>
      <c r="AHP1104" s="119"/>
      <c r="AHQ1104" s="119"/>
      <c r="AHR1104" s="119"/>
      <c r="AHS1104" s="119"/>
      <c r="AHT1104" s="119"/>
      <c r="AHU1104" s="119"/>
      <c r="AHV1104" s="119"/>
      <c r="AHW1104" s="119"/>
      <c r="AHX1104" s="119"/>
      <c r="AHY1104" s="119"/>
      <c r="AHZ1104" s="119"/>
      <c r="AIA1104" s="119"/>
      <c r="AIB1104" s="119"/>
      <c r="AIC1104" s="119"/>
      <c r="AID1104" s="119"/>
      <c r="AIE1104" s="119"/>
      <c r="AIF1104" s="119"/>
      <c r="AIG1104" s="119"/>
      <c r="AIH1104" s="119"/>
      <c r="AII1104" s="119"/>
      <c r="AIJ1104" s="119"/>
      <c r="AIK1104" s="119"/>
      <c r="AIL1104" s="119"/>
      <c r="AIM1104" s="119"/>
      <c r="AIN1104" s="119"/>
      <c r="AIO1104" s="119"/>
      <c r="AIP1104" s="119"/>
      <c r="AIQ1104" s="119"/>
      <c r="AIR1104" s="119"/>
      <c r="AIS1104" s="119"/>
      <c r="AIT1104" s="119"/>
      <c r="AIU1104" s="119"/>
      <c r="AIV1104" s="119"/>
      <c r="AIW1104" s="119"/>
      <c r="AIX1104" s="119"/>
      <c r="AIY1104" s="119"/>
      <c r="AIZ1104" s="119"/>
      <c r="AJA1104" s="119"/>
      <c r="AJB1104" s="119"/>
      <c r="AJC1104" s="119"/>
      <c r="AJD1104" s="119"/>
      <c r="AJE1104" s="119"/>
      <c r="AJF1104" s="119"/>
      <c r="AJG1104" s="119"/>
      <c r="AJH1104" s="119"/>
      <c r="AJI1104" s="119"/>
      <c r="AJJ1104" s="119"/>
      <c r="AJK1104" s="119"/>
      <c r="AJL1104" s="119"/>
      <c r="AJM1104" s="119"/>
      <c r="AJN1104" s="119"/>
      <c r="AJO1104" s="119"/>
      <c r="AJP1104" s="119"/>
      <c r="AJQ1104" s="119"/>
      <c r="AJR1104" s="119"/>
      <c r="AJS1104" s="119"/>
      <c r="AJT1104" s="119"/>
      <c r="AJU1104" s="119"/>
      <c r="AJV1104" s="119"/>
      <c r="AJW1104" s="119"/>
      <c r="AJX1104" s="119"/>
      <c r="AJY1104" s="119"/>
      <c r="AJZ1104" s="119"/>
      <c r="AKA1104" s="119"/>
      <c r="AKB1104" s="119"/>
      <c r="AKC1104" s="119"/>
      <c r="AKD1104" s="119"/>
      <c r="AKE1104" s="119"/>
      <c r="AKF1104" s="119"/>
      <c r="AKG1104" s="119"/>
      <c r="AKH1104" s="119"/>
      <c r="AKI1104" s="119"/>
      <c r="AKJ1104" s="119"/>
      <c r="AKK1104" s="119"/>
      <c r="AKL1104" s="119"/>
      <c r="AKM1104" s="119"/>
      <c r="AKN1104" s="119"/>
      <c r="AKO1104" s="119"/>
      <c r="AKP1104" s="119"/>
      <c r="AKQ1104" s="119"/>
      <c r="AKR1104" s="119"/>
      <c r="AKS1104" s="119"/>
      <c r="AKT1104" s="119"/>
      <c r="AKU1104" s="119"/>
      <c r="AKV1104" s="119"/>
      <c r="AKW1104" s="119"/>
      <c r="AKX1104" s="119"/>
      <c r="AKY1104" s="119"/>
      <c r="AKZ1104" s="119"/>
      <c r="ALA1104" s="119"/>
      <c r="ALB1104" s="119"/>
      <c r="ALC1104" s="119"/>
      <c r="ALD1104" s="119"/>
      <c r="ALE1104" s="119"/>
      <c r="ALF1104" s="119"/>
      <c r="ALG1104" s="119"/>
      <c r="ALH1104" s="119"/>
      <c r="ALI1104" s="119"/>
      <c r="ALJ1104" s="119"/>
      <c r="ALK1104" s="119"/>
      <c r="ALL1104" s="119"/>
      <c r="ALM1104" s="119"/>
      <c r="ALN1104" s="119"/>
      <c r="ALO1104" s="119"/>
      <c r="ALP1104" s="119"/>
      <c r="ALQ1104" s="119"/>
      <c r="ALR1104" s="119"/>
      <c r="ALS1104" s="119"/>
      <c r="ALT1104" s="119"/>
      <c r="ALU1104" s="119"/>
      <c r="ALV1104" s="119"/>
      <c r="ALW1104" s="119"/>
      <c r="ALX1104" s="119"/>
      <c r="ALY1104" s="119"/>
      <c r="ALZ1104" s="119"/>
      <c r="AMA1104" s="119"/>
      <c r="AMB1104" s="119"/>
      <c r="AMC1104" s="119"/>
      <c r="AMD1104" s="119"/>
      <c r="AME1104" s="119"/>
      <c r="AMF1104" s="119"/>
      <c r="AMG1104" s="119"/>
      <c r="AMH1104" s="119"/>
      <c r="AMI1104" s="119"/>
      <c r="AMJ1104" s="119"/>
    </row>
    <row r="1105" spans="1:1024">
      <c r="A1105" s="118"/>
      <c r="B1105" s="118"/>
      <c r="C1105" s="49">
        <f t="shared" si="83"/>
        <v>2080</v>
      </c>
      <c r="D1105" s="38" t="s">
        <v>407</v>
      </c>
      <c r="E1105" s="51">
        <f t="shared" si="82"/>
        <v>40</v>
      </c>
      <c r="F1105" s="39">
        <f t="shared" si="80"/>
        <v>54414</v>
      </c>
      <c r="G1105" s="39" t="str">
        <f t="shared" si="81"/>
        <v>2017121</v>
      </c>
      <c r="H1105" s="39">
        <v>213</v>
      </c>
      <c r="L1105" s="39" t="s">
        <v>0</v>
      </c>
      <c r="M1105" s="39">
        <v>2017</v>
      </c>
      <c r="N1105" s="39">
        <v>12</v>
      </c>
      <c r="O1105" s="39">
        <v>1</v>
      </c>
      <c r="P1105" s="39">
        <v>15</v>
      </c>
      <c r="Q1105" s="39">
        <v>6</v>
      </c>
      <c r="R1105" s="39">
        <v>54</v>
      </c>
      <c r="S1105" s="39">
        <v>220</v>
      </c>
      <c r="T1105" s="39">
        <v>1</v>
      </c>
      <c r="U1105" s="39" t="s">
        <v>1</v>
      </c>
      <c r="V1105" s="39" t="s">
        <v>2</v>
      </c>
      <c r="WK1105" s="119"/>
      <c r="WL1105" s="119"/>
      <c r="WM1105" s="119"/>
      <c r="WN1105" s="119"/>
      <c r="WO1105" s="119"/>
      <c r="WP1105" s="119"/>
      <c r="WQ1105" s="119"/>
      <c r="WR1105" s="119"/>
      <c r="WS1105" s="119"/>
      <c r="WT1105" s="119"/>
      <c r="WU1105" s="119"/>
      <c r="WV1105" s="119"/>
      <c r="WW1105" s="119"/>
      <c r="WX1105" s="119"/>
      <c r="WY1105" s="119"/>
      <c r="WZ1105" s="119"/>
      <c r="XA1105" s="119"/>
      <c r="XB1105" s="119"/>
      <c r="XC1105" s="119"/>
      <c r="XD1105" s="119"/>
      <c r="XE1105" s="119"/>
      <c r="XF1105" s="119"/>
      <c r="XG1105" s="119"/>
      <c r="XH1105" s="119"/>
      <c r="XI1105" s="119"/>
      <c r="XJ1105" s="119"/>
      <c r="XK1105" s="119"/>
      <c r="XL1105" s="119"/>
      <c r="XM1105" s="119"/>
      <c r="XN1105" s="119"/>
      <c r="XO1105" s="119"/>
      <c r="XP1105" s="119"/>
      <c r="XQ1105" s="119"/>
      <c r="XR1105" s="119"/>
      <c r="XS1105" s="119"/>
      <c r="XT1105" s="119"/>
      <c r="XU1105" s="119"/>
      <c r="XV1105" s="119"/>
      <c r="XW1105" s="119"/>
      <c r="XX1105" s="119"/>
      <c r="XY1105" s="119"/>
      <c r="XZ1105" s="119"/>
      <c r="YA1105" s="119"/>
      <c r="YB1105" s="119"/>
      <c r="YC1105" s="119"/>
      <c r="YD1105" s="119"/>
      <c r="YE1105" s="119"/>
      <c r="YF1105" s="119"/>
      <c r="YG1105" s="119"/>
      <c r="YH1105" s="119"/>
      <c r="YI1105" s="119"/>
      <c r="YJ1105" s="119"/>
      <c r="YK1105" s="119"/>
      <c r="YL1105" s="119"/>
      <c r="YM1105" s="119"/>
      <c r="YN1105" s="119"/>
      <c r="YO1105" s="119"/>
      <c r="YP1105" s="119"/>
      <c r="YQ1105" s="119"/>
      <c r="YR1105" s="119"/>
      <c r="YS1105" s="119"/>
      <c r="YT1105" s="119"/>
      <c r="YU1105" s="119"/>
      <c r="YV1105" s="119"/>
      <c r="YW1105" s="119"/>
      <c r="YX1105" s="119"/>
      <c r="YY1105" s="119"/>
      <c r="YZ1105" s="119"/>
      <c r="ZA1105" s="119"/>
      <c r="ZB1105" s="119"/>
      <c r="ZC1105" s="119"/>
      <c r="ZD1105" s="119"/>
      <c r="ZE1105" s="119"/>
      <c r="ZF1105" s="119"/>
      <c r="ZG1105" s="119"/>
      <c r="ZH1105" s="119"/>
      <c r="ZI1105" s="119"/>
      <c r="ZJ1105" s="119"/>
      <c r="ZK1105" s="119"/>
      <c r="ZL1105" s="119"/>
      <c r="ZM1105" s="119"/>
      <c r="ZN1105" s="119"/>
      <c r="ZO1105" s="119"/>
      <c r="ZP1105" s="119"/>
      <c r="ZQ1105" s="119"/>
      <c r="ZR1105" s="119"/>
      <c r="ZS1105" s="119"/>
      <c r="ZT1105" s="119"/>
      <c r="ZU1105" s="119"/>
      <c r="ZV1105" s="119"/>
      <c r="ZW1105" s="119"/>
      <c r="ZX1105" s="119"/>
      <c r="ZY1105" s="119"/>
      <c r="ZZ1105" s="119"/>
      <c r="AAA1105" s="119"/>
      <c r="AAB1105" s="119"/>
      <c r="AAC1105" s="119"/>
      <c r="AAD1105" s="119"/>
      <c r="AAE1105" s="119"/>
      <c r="AAF1105" s="119"/>
      <c r="AAG1105" s="119"/>
      <c r="AAH1105" s="119"/>
      <c r="AAI1105" s="119"/>
      <c r="AAJ1105" s="119"/>
      <c r="AAK1105" s="119"/>
      <c r="AAL1105" s="119"/>
      <c r="AAM1105" s="119"/>
      <c r="AAN1105" s="119"/>
      <c r="AAO1105" s="119"/>
      <c r="AAP1105" s="119"/>
      <c r="AAQ1105" s="119"/>
      <c r="AAR1105" s="119"/>
      <c r="AAS1105" s="119"/>
      <c r="AAT1105" s="119"/>
      <c r="AAU1105" s="119"/>
      <c r="AAV1105" s="119"/>
      <c r="AAW1105" s="119"/>
      <c r="AAX1105" s="119"/>
      <c r="AAY1105" s="119"/>
      <c r="AAZ1105" s="119"/>
      <c r="ABA1105" s="119"/>
      <c r="ABB1105" s="119"/>
      <c r="ABC1105" s="119"/>
      <c r="ABD1105" s="119"/>
      <c r="ABE1105" s="119"/>
      <c r="ABF1105" s="119"/>
      <c r="ABG1105" s="119"/>
      <c r="ABH1105" s="119"/>
      <c r="ABI1105" s="119"/>
      <c r="ABJ1105" s="119"/>
      <c r="ABK1105" s="119"/>
      <c r="ABL1105" s="119"/>
      <c r="ABM1105" s="119"/>
      <c r="ABN1105" s="119"/>
      <c r="ABO1105" s="119"/>
      <c r="ABP1105" s="119"/>
      <c r="ABQ1105" s="119"/>
      <c r="ABR1105" s="119"/>
      <c r="ABS1105" s="119"/>
      <c r="ABT1105" s="119"/>
      <c r="ABU1105" s="119"/>
      <c r="ABV1105" s="119"/>
      <c r="ABW1105" s="119"/>
      <c r="ABX1105" s="119"/>
      <c r="ABY1105" s="119"/>
      <c r="ABZ1105" s="119"/>
      <c r="ACA1105" s="119"/>
      <c r="ACB1105" s="119"/>
      <c r="ACC1105" s="119"/>
      <c r="ACD1105" s="119"/>
      <c r="ACE1105" s="119"/>
      <c r="ACF1105" s="119"/>
      <c r="ACG1105" s="119"/>
      <c r="ACH1105" s="119"/>
      <c r="ACI1105" s="119"/>
      <c r="ACJ1105" s="119"/>
      <c r="ACK1105" s="119"/>
      <c r="ACL1105" s="119"/>
      <c r="ACM1105" s="119"/>
      <c r="ACN1105" s="119"/>
      <c r="ACO1105" s="119"/>
      <c r="ACP1105" s="119"/>
      <c r="ACQ1105" s="119"/>
      <c r="ACR1105" s="119"/>
      <c r="ACS1105" s="119"/>
      <c r="ACT1105" s="119"/>
      <c r="ACU1105" s="119"/>
      <c r="ACV1105" s="119"/>
      <c r="ACW1105" s="119"/>
      <c r="ACX1105" s="119"/>
      <c r="ACY1105" s="119"/>
      <c r="ACZ1105" s="119"/>
      <c r="ADA1105" s="119"/>
      <c r="ADB1105" s="119"/>
      <c r="ADC1105" s="119"/>
      <c r="ADD1105" s="119"/>
      <c r="ADE1105" s="119"/>
      <c r="ADF1105" s="119"/>
      <c r="ADG1105" s="119"/>
      <c r="ADH1105" s="119"/>
      <c r="ADI1105" s="119"/>
      <c r="ADJ1105" s="119"/>
      <c r="ADK1105" s="119"/>
      <c r="ADL1105" s="119"/>
      <c r="ADM1105" s="119"/>
      <c r="ADN1105" s="119"/>
      <c r="ADO1105" s="119"/>
      <c r="ADP1105" s="119"/>
      <c r="ADQ1105" s="119"/>
      <c r="ADR1105" s="119"/>
      <c r="ADS1105" s="119"/>
      <c r="ADT1105" s="119"/>
      <c r="ADU1105" s="119"/>
      <c r="ADV1105" s="119"/>
      <c r="ADW1105" s="119"/>
      <c r="ADX1105" s="119"/>
      <c r="ADY1105" s="119"/>
      <c r="ADZ1105" s="119"/>
      <c r="AEA1105" s="119"/>
      <c r="AEB1105" s="119"/>
      <c r="AEC1105" s="119"/>
      <c r="AED1105" s="119"/>
      <c r="AEE1105" s="119"/>
      <c r="AEF1105" s="119"/>
      <c r="AEG1105" s="119"/>
      <c r="AEH1105" s="119"/>
      <c r="AEI1105" s="119"/>
      <c r="AEJ1105" s="119"/>
      <c r="AEK1105" s="119"/>
      <c r="AEL1105" s="119"/>
      <c r="AEM1105" s="119"/>
      <c r="AEN1105" s="119"/>
      <c r="AEO1105" s="119"/>
      <c r="AEP1105" s="119"/>
      <c r="AEQ1105" s="119"/>
      <c r="AER1105" s="119"/>
      <c r="AES1105" s="119"/>
      <c r="AET1105" s="119"/>
      <c r="AEU1105" s="119"/>
      <c r="AEV1105" s="119"/>
      <c r="AEW1105" s="119"/>
      <c r="AEX1105" s="119"/>
      <c r="AEY1105" s="119"/>
      <c r="AEZ1105" s="119"/>
      <c r="AFA1105" s="119"/>
      <c r="AFB1105" s="119"/>
      <c r="AFC1105" s="119"/>
      <c r="AFD1105" s="119"/>
      <c r="AFE1105" s="119"/>
      <c r="AFF1105" s="119"/>
      <c r="AFG1105" s="119"/>
      <c r="AFH1105" s="119"/>
      <c r="AFI1105" s="119"/>
      <c r="AFJ1105" s="119"/>
      <c r="AFK1105" s="119"/>
      <c r="AFL1105" s="119"/>
      <c r="AFM1105" s="119"/>
      <c r="AFN1105" s="119"/>
      <c r="AFO1105" s="119"/>
      <c r="AFP1105" s="119"/>
      <c r="AFQ1105" s="119"/>
      <c r="AFR1105" s="119"/>
      <c r="AFS1105" s="119"/>
      <c r="AFT1105" s="119"/>
      <c r="AFU1105" s="119"/>
      <c r="AFV1105" s="119"/>
      <c r="AFW1105" s="119"/>
      <c r="AFX1105" s="119"/>
      <c r="AFY1105" s="119"/>
      <c r="AFZ1105" s="119"/>
      <c r="AGA1105" s="119"/>
      <c r="AGB1105" s="119"/>
      <c r="AGC1105" s="119"/>
      <c r="AGD1105" s="119"/>
      <c r="AGE1105" s="119"/>
      <c r="AGF1105" s="119"/>
      <c r="AGG1105" s="119"/>
      <c r="AGH1105" s="119"/>
      <c r="AGI1105" s="119"/>
      <c r="AGJ1105" s="119"/>
      <c r="AGK1105" s="119"/>
      <c r="AGL1105" s="119"/>
      <c r="AGM1105" s="119"/>
      <c r="AGN1105" s="119"/>
      <c r="AGO1105" s="119"/>
      <c r="AGP1105" s="119"/>
      <c r="AGQ1105" s="119"/>
      <c r="AGR1105" s="119"/>
      <c r="AGS1105" s="119"/>
      <c r="AGT1105" s="119"/>
      <c r="AGU1105" s="119"/>
      <c r="AGV1105" s="119"/>
      <c r="AGW1105" s="119"/>
      <c r="AGX1105" s="119"/>
      <c r="AGY1105" s="119"/>
      <c r="AGZ1105" s="119"/>
      <c r="AHA1105" s="119"/>
      <c r="AHB1105" s="119"/>
      <c r="AHC1105" s="119"/>
      <c r="AHD1105" s="119"/>
      <c r="AHE1105" s="119"/>
      <c r="AHF1105" s="119"/>
      <c r="AHG1105" s="119"/>
      <c r="AHH1105" s="119"/>
      <c r="AHI1105" s="119"/>
      <c r="AHJ1105" s="119"/>
      <c r="AHK1105" s="119"/>
      <c r="AHL1105" s="119"/>
      <c r="AHM1105" s="119"/>
      <c r="AHN1105" s="119"/>
      <c r="AHO1105" s="119"/>
      <c r="AHP1105" s="119"/>
      <c r="AHQ1105" s="119"/>
      <c r="AHR1105" s="119"/>
      <c r="AHS1105" s="119"/>
      <c r="AHT1105" s="119"/>
      <c r="AHU1105" s="119"/>
      <c r="AHV1105" s="119"/>
      <c r="AHW1105" s="119"/>
      <c r="AHX1105" s="119"/>
      <c r="AHY1105" s="119"/>
      <c r="AHZ1105" s="119"/>
      <c r="AIA1105" s="119"/>
      <c r="AIB1105" s="119"/>
      <c r="AIC1105" s="119"/>
      <c r="AID1105" s="119"/>
      <c r="AIE1105" s="119"/>
      <c r="AIF1105" s="119"/>
      <c r="AIG1105" s="119"/>
      <c r="AIH1105" s="119"/>
      <c r="AII1105" s="119"/>
      <c r="AIJ1105" s="119"/>
      <c r="AIK1105" s="119"/>
      <c r="AIL1105" s="119"/>
      <c r="AIM1105" s="119"/>
      <c r="AIN1105" s="119"/>
      <c r="AIO1105" s="119"/>
      <c r="AIP1105" s="119"/>
      <c r="AIQ1105" s="119"/>
      <c r="AIR1105" s="119"/>
      <c r="AIS1105" s="119"/>
      <c r="AIT1105" s="119"/>
      <c r="AIU1105" s="119"/>
      <c r="AIV1105" s="119"/>
      <c r="AIW1105" s="119"/>
      <c r="AIX1105" s="119"/>
      <c r="AIY1105" s="119"/>
      <c r="AIZ1105" s="119"/>
      <c r="AJA1105" s="119"/>
      <c r="AJB1105" s="119"/>
      <c r="AJC1105" s="119"/>
      <c r="AJD1105" s="119"/>
      <c r="AJE1105" s="119"/>
      <c r="AJF1105" s="119"/>
      <c r="AJG1105" s="119"/>
      <c r="AJH1105" s="119"/>
      <c r="AJI1105" s="119"/>
      <c r="AJJ1105" s="119"/>
      <c r="AJK1105" s="119"/>
      <c r="AJL1105" s="119"/>
      <c r="AJM1105" s="119"/>
      <c r="AJN1105" s="119"/>
      <c r="AJO1105" s="119"/>
      <c r="AJP1105" s="119"/>
      <c r="AJQ1105" s="119"/>
      <c r="AJR1105" s="119"/>
      <c r="AJS1105" s="119"/>
      <c r="AJT1105" s="119"/>
      <c r="AJU1105" s="119"/>
      <c r="AJV1105" s="119"/>
      <c r="AJW1105" s="119"/>
      <c r="AJX1105" s="119"/>
      <c r="AJY1105" s="119"/>
      <c r="AJZ1105" s="119"/>
      <c r="AKA1105" s="119"/>
      <c r="AKB1105" s="119"/>
      <c r="AKC1105" s="119"/>
      <c r="AKD1105" s="119"/>
      <c r="AKE1105" s="119"/>
      <c r="AKF1105" s="119"/>
      <c r="AKG1105" s="119"/>
      <c r="AKH1105" s="119"/>
      <c r="AKI1105" s="119"/>
      <c r="AKJ1105" s="119"/>
      <c r="AKK1105" s="119"/>
      <c r="AKL1105" s="119"/>
      <c r="AKM1105" s="119"/>
      <c r="AKN1105" s="119"/>
      <c r="AKO1105" s="119"/>
      <c r="AKP1105" s="119"/>
      <c r="AKQ1105" s="119"/>
      <c r="AKR1105" s="119"/>
      <c r="AKS1105" s="119"/>
      <c r="AKT1105" s="119"/>
      <c r="AKU1105" s="119"/>
      <c r="AKV1105" s="119"/>
      <c r="AKW1105" s="119"/>
      <c r="AKX1105" s="119"/>
      <c r="AKY1105" s="119"/>
      <c r="AKZ1105" s="119"/>
      <c r="ALA1105" s="119"/>
      <c r="ALB1105" s="119"/>
      <c r="ALC1105" s="119"/>
      <c r="ALD1105" s="119"/>
      <c r="ALE1105" s="119"/>
      <c r="ALF1105" s="119"/>
      <c r="ALG1105" s="119"/>
      <c r="ALH1105" s="119"/>
      <c r="ALI1105" s="119"/>
      <c r="ALJ1105" s="119"/>
      <c r="ALK1105" s="119"/>
      <c r="ALL1105" s="119"/>
      <c r="ALM1105" s="119"/>
      <c r="ALN1105" s="119"/>
      <c r="ALO1105" s="119"/>
      <c r="ALP1105" s="119"/>
      <c r="ALQ1105" s="119"/>
      <c r="ALR1105" s="119"/>
      <c r="ALS1105" s="119"/>
      <c r="ALT1105" s="119"/>
      <c r="ALU1105" s="119"/>
      <c r="ALV1105" s="119"/>
      <c r="ALW1105" s="119"/>
      <c r="ALX1105" s="119"/>
      <c r="ALY1105" s="119"/>
      <c r="ALZ1105" s="119"/>
      <c r="AMA1105" s="119"/>
      <c r="AMB1105" s="119"/>
      <c r="AMC1105" s="119"/>
      <c r="AMD1105" s="119"/>
      <c r="AME1105" s="119"/>
      <c r="AMF1105" s="119"/>
      <c r="AMG1105" s="119"/>
      <c r="AMH1105" s="119"/>
      <c r="AMI1105" s="119"/>
      <c r="AMJ1105" s="119"/>
    </row>
    <row r="1106" spans="1:1024">
      <c r="A1106" s="118"/>
      <c r="B1106" s="118"/>
      <c r="C1106" s="49">
        <f t="shared" si="83"/>
        <v>2090</v>
      </c>
      <c r="D1106" s="80"/>
      <c r="E1106" s="51">
        <f t="shared" si="82"/>
        <v>10</v>
      </c>
      <c r="F1106" s="53">
        <f t="shared" si="80"/>
        <v>56339</v>
      </c>
      <c r="G1106" s="53" t="str">
        <f t="shared" si="81"/>
        <v>2017121</v>
      </c>
      <c r="H1106" s="53"/>
      <c r="I1106" s="53"/>
      <c r="J1106" s="53"/>
      <c r="K1106" s="53"/>
      <c r="L1106" s="53" t="s">
        <v>9</v>
      </c>
      <c r="M1106" s="53">
        <v>2017</v>
      </c>
      <c r="N1106" s="53">
        <v>12</v>
      </c>
      <c r="O1106" s="53">
        <v>1</v>
      </c>
      <c r="P1106" s="53">
        <v>15</v>
      </c>
      <c r="Q1106" s="53">
        <v>38</v>
      </c>
      <c r="R1106" s="53">
        <v>59</v>
      </c>
      <c r="S1106" s="53">
        <v>835</v>
      </c>
      <c r="T1106" s="53"/>
      <c r="U1106" s="53" t="s">
        <v>1</v>
      </c>
      <c r="V1106" s="53" t="s">
        <v>2</v>
      </c>
      <c r="W1106" s="53"/>
      <c r="X1106" s="54"/>
      <c r="WK1106" s="119"/>
      <c r="WL1106" s="119"/>
      <c r="WM1106" s="119"/>
      <c r="WN1106" s="119"/>
      <c r="WO1106" s="119"/>
      <c r="WP1106" s="119"/>
      <c r="WQ1106" s="119"/>
      <c r="WR1106" s="119"/>
      <c r="WS1106" s="119"/>
      <c r="WT1106" s="119"/>
      <c r="WU1106" s="119"/>
      <c r="WV1106" s="119"/>
      <c r="WW1106" s="119"/>
      <c r="WX1106" s="119"/>
      <c r="WY1106" s="119"/>
      <c r="WZ1106" s="119"/>
      <c r="XA1106" s="119"/>
      <c r="XB1106" s="119"/>
      <c r="XC1106" s="119"/>
      <c r="XD1106" s="119"/>
      <c r="XE1106" s="119"/>
      <c r="XF1106" s="119"/>
      <c r="XG1106" s="119"/>
      <c r="XH1106" s="119"/>
      <c r="XI1106" s="119"/>
      <c r="XJ1106" s="119"/>
      <c r="XK1106" s="119"/>
      <c r="XL1106" s="119"/>
      <c r="XM1106" s="119"/>
      <c r="XN1106" s="119"/>
      <c r="XO1106" s="119"/>
      <c r="XP1106" s="119"/>
      <c r="XQ1106" s="119"/>
      <c r="XR1106" s="119"/>
      <c r="XS1106" s="119"/>
      <c r="XT1106" s="119"/>
      <c r="XU1106" s="119"/>
      <c r="XV1106" s="119"/>
      <c r="XW1106" s="119"/>
      <c r="XX1106" s="119"/>
      <c r="XY1106" s="119"/>
      <c r="XZ1106" s="119"/>
      <c r="YA1106" s="119"/>
      <c r="YB1106" s="119"/>
      <c r="YC1106" s="119"/>
      <c r="YD1106" s="119"/>
      <c r="YE1106" s="119"/>
      <c r="YF1106" s="119"/>
      <c r="YG1106" s="119"/>
      <c r="YH1106" s="119"/>
      <c r="YI1106" s="119"/>
      <c r="YJ1106" s="119"/>
      <c r="YK1106" s="119"/>
      <c r="YL1106" s="119"/>
      <c r="YM1106" s="119"/>
      <c r="YN1106" s="119"/>
      <c r="YO1106" s="119"/>
      <c r="YP1106" s="119"/>
      <c r="YQ1106" s="119"/>
      <c r="YR1106" s="119"/>
      <c r="YS1106" s="119"/>
      <c r="YT1106" s="119"/>
      <c r="YU1106" s="119"/>
      <c r="YV1106" s="119"/>
      <c r="YW1106" s="119"/>
      <c r="YX1106" s="119"/>
      <c r="YY1106" s="119"/>
      <c r="YZ1106" s="119"/>
      <c r="ZA1106" s="119"/>
      <c r="ZB1106" s="119"/>
      <c r="ZC1106" s="119"/>
      <c r="ZD1106" s="119"/>
      <c r="ZE1106" s="119"/>
      <c r="ZF1106" s="119"/>
      <c r="ZG1106" s="119"/>
      <c r="ZH1106" s="119"/>
      <c r="ZI1106" s="119"/>
      <c r="ZJ1106" s="119"/>
      <c r="ZK1106" s="119"/>
      <c r="ZL1106" s="119"/>
      <c r="ZM1106" s="119"/>
      <c r="ZN1106" s="119"/>
      <c r="ZO1106" s="119"/>
      <c r="ZP1106" s="119"/>
      <c r="ZQ1106" s="119"/>
      <c r="ZR1106" s="119"/>
      <c r="ZS1106" s="119"/>
      <c r="ZT1106" s="119"/>
      <c r="ZU1106" s="119"/>
      <c r="ZV1106" s="119"/>
      <c r="ZW1106" s="119"/>
      <c r="ZX1106" s="119"/>
      <c r="ZY1106" s="119"/>
      <c r="ZZ1106" s="119"/>
      <c r="AAA1106" s="119"/>
      <c r="AAB1106" s="119"/>
      <c r="AAC1106" s="119"/>
      <c r="AAD1106" s="119"/>
      <c r="AAE1106" s="119"/>
      <c r="AAF1106" s="119"/>
      <c r="AAG1106" s="119"/>
      <c r="AAH1106" s="119"/>
      <c r="AAI1106" s="119"/>
      <c r="AAJ1106" s="119"/>
      <c r="AAK1106" s="119"/>
      <c r="AAL1106" s="119"/>
      <c r="AAM1106" s="119"/>
      <c r="AAN1106" s="119"/>
      <c r="AAO1106" s="119"/>
      <c r="AAP1106" s="119"/>
      <c r="AAQ1106" s="119"/>
      <c r="AAR1106" s="119"/>
      <c r="AAS1106" s="119"/>
      <c r="AAT1106" s="119"/>
      <c r="AAU1106" s="119"/>
      <c r="AAV1106" s="119"/>
      <c r="AAW1106" s="119"/>
      <c r="AAX1106" s="119"/>
      <c r="AAY1106" s="119"/>
      <c r="AAZ1106" s="119"/>
      <c r="ABA1106" s="119"/>
      <c r="ABB1106" s="119"/>
      <c r="ABC1106" s="119"/>
      <c r="ABD1106" s="119"/>
      <c r="ABE1106" s="119"/>
      <c r="ABF1106" s="119"/>
      <c r="ABG1106" s="119"/>
      <c r="ABH1106" s="119"/>
      <c r="ABI1106" s="119"/>
      <c r="ABJ1106" s="119"/>
      <c r="ABK1106" s="119"/>
      <c r="ABL1106" s="119"/>
      <c r="ABM1106" s="119"/>
      <c r="ABN1106" s="119"/>
      <c r="ABO1106" s="119"/>
      <c r="ABP1106" s="119"/>
      <c r="ABQ1106" s="119"/>
      <c r="ABR1106" s="119"/>
      <c r="ABS1106" s="119"/>
      <c r="ABT1106" s="119"/>
      <c r="ABU1106" s="119"/>
      <c r="ABV1106" s="119"/>
      <c r="ABW1106" s="119"/>
      <c r="ABX1106" s="119"/>
      <c r="ABY1106" s="119"/>
      <c r="ABZ1106" s="119"/>
      <c r="ACA1106" s="119"/>
      <c r="ACB1106" s="119"/>
      <c r="ACC1106" s="119"/>
      <c r="ACD1106" s="119"/>
      <c r="ACE1106" s="119"/>
      <c r="ACF1106" s="119"/>
      <c r="ACG1106" s="119"/>
      <c r="ACH1106" s="119"/>
      <c r="ACI1106" s="119"/>
      <c r="ACJ1106" s="119"/>
      <c r="ACK1106" s="119"/>
      <c r="ACL1106" s="119"/>
      <c r="ACM1106" s="119"/>
      <c r="ACN1106" s="119"/>
      <c r="ACO1106" s="119"/>
      <c r="ACP1106" s="119"/>
      <c r="ACQ1106" s="119"/>
      <c r="ACR1106" s="119"/>
      <c r="ACS1106" s="119"/>
      <c r="ACT1106" s="119"/>
      <c r="ACU1106" s="119"/>
      <c r="ACV1106" s="119"/>
      <c r="ACW1106" s="119"/>
      <c r="ACX1106" s="119"/>
      <c r="ACY1106" s="119"/>
      <c r="ACZ1106" s="119"/>
      <c r="ADA1106" s="119"/>
      <c r="ADB1106" s="119"/>
      <c r="ADC1106" s="119"/>
      <c r="ADD1106" s="119"/>
      <c r="ADE1106" s="119"/>
      <c r="ADF1106" s="119"/>
      <c r="ADG1106" s="119"/>
      <c r="ADH1106" s="119"/>
      <c r="ADI1106" s="119"/>
      <c r="ADJ1106" s="119"/>
      <c r="ADK1106" s="119"/>
      <c r="ADL1106" s="119"/>
      <c r="ADM1106" s="119"/>
      <c r="ADN1106" s="119"/>
      <c r="ADO1106" s="119"/>
      <c r="ADP1106" s="119"/>
      <c r="ADQ1106" s="119"/>
      <c r="ADR1106" s="119"/>
      <c r="ADS1106" s="119"/>
      <c r="ADT1106" s="119"/>
      <c r="ADU1106" s="119"/>
      <c r="ADV1106" s="119"/>
      <c r="ADW1106" s="119"/>
      <c r="ADX1106" s="119"/>
      <c r="ADY1106" s="119"/>
      <c r="ADZ1106" s="119"/>
      <c r="AEA1106" s="119"/>
      <c r="AEB1106" s="119"/>
      <c r="AEC1106" s="119"/>
      <c r="AED1106" s="119"/>
      <c r="AEE1106" s="119"/>
      <c r="AEF1106" s="119"/>
      <c r="AEG1106" s="119"/>
      <c r="AEH1106" s="119"/>
      <c r="AEI1106" s="119"/>
      <c r="AEJ1106" s="119"/>
      <c r="AEK1106" s="119"/>
      <c r="AEL1106" s="119"/>
      <c r="AEM1106" s="119"/>
      <c r="AEN1106" s="119"/>
      <c r="AEO1106" s="119"/>
      <c r="AEP1106" s="119"/>
      <c r="AEQ1106" s="119"/>
      <c r="AER1106" s="119"/>
      <c r="AES1106" s="119"/>
      <c r="AET1106" s="119"/>
      <c r="AEU1106" s="119"/>
      <c r="AEV1106" s="119"/>
      <c r="AEW1106" s="119"/>
      <c r="AEX1106" s="119"/>
      <c r="AEY1106" s="119"/>
      <c r="AEZ1106" s="119"/>
      <c r="AFA1106" s="119"/>
      <c r="AFB1106" s="119"/>
      <c r="AFC1106" s="119"/>
      <c r="AFD1106" s="119"/>
      <c r="AFE1106" s="119"/>
      <c r="AFF1106" s="119"/>
      <c r="AFG1106" s="119"/>
      <c r="AFH1106" s="119"/>
      <c r="AFI1106" s="119"/>
      <c r="AFJ1106" s="119"/>
      <c r="AFK1106" s="119"/>
      <c r="AFL1106" s="119"/>
      <c r="AFM1106" s="119"/>
      <c r="AFN1106" s="119"/>
      <c r="AFO1106" s="119"/>
      <c r="AFP1106" s="119"/>
      <c r="AFQ1106" s="119"/>
      <c r="AFR1106" s="119"/>
      <c r="AFS1106" s="119"/>
      <c r="AFT1106" s="119"/>
      <c r="AFU1106" s="119"/>
      <c r="AFV1106" s="119"/>
      <c r="AFW1106" s="119"/>
      <c r="AFX1106" s="119"/>
      <c r="AFY1106" s="119"/>
      <c r="AFZ1106" s="119"/>
      <c r="AGA1106" s="119"/>
      <c r="AGB1106" s="119"/>
      <c r="AGC1106" s="119"/>
      <c r="AGD1106" s="119"/>
      <c r="AGE1106" s="119"/>
      <c r="AGF1106" s="119"/>
      <c r="AGG1106" s="119"/>
      <c r="AGH1106" s="119"/>
      <c r="AGI1106" s="119"/>
      <c r="AGJ1106" s="119"/>
      <c r="AGK1106" s="119"/>
      <c r="AGL1106" s="119"/>
      <c r="AGM1106" s="119"/>
      <c r="AGN1106" s="119"/>
      <c r="AGO1106" s="119"/>
      <c r="AGP1106" s="119"/>
      <c r="AGQ1106" s="119"/>
      <c r="AGR1106" s="119"/>
      <c r="AGS1106" s="119"/>
      <c r="AGT1106" s="119"/>
      <c r="AGU1106" s="119"/>
      <c r="AGV1106" s="119"/>
      <c r="AGW1106" s="119"/>
      <c r="AGX1106" s="119"/>
      <c r="AGY1106" s="119"/>
      <c r="AGZ1106" s="119"/>
      <c r="AHA1106" s="119"/>
      <c r="AHB1106" s="119"/>
      <c r="AHC1106" s="119"/>
      <c r="AHD1106" s="119"/>
      <c r="AHE1106" s="119"/>
      <c r="AHF1106" s="119"/>
      <c r="AHG1106" s="119"/>
      <c r="AHH1106" s="119"/>
      <c r="AHI1106" s="119"/>
      <c r="AHJ1106" s="119"/>
      <c r="AHK1106" s="119"/>
      <c r="AHL1106" s="119"/>
      <c r="AHM1106" s="119"/>
      <c r="AHN1106" s="119"/>
      <c r="AHO1106" s="119"/>
      <c r="AHP1106" s="119"/>
      <c r="AHQ1106" s="119"/>
      <c r="AHR1106" s="119"/>
      <c r="AHS1106" s="119"/>
      <c r="AHT1106" s="119"/>
      <c r="AHU1106" s="119"/>
      <c r="AHV1106" s="119"/>
      <c r="AHW1106" s="119"/>
      <c r="AHX1106" s="119"/>
      <c r="AHY1106" s="119"/>
      <c r="AHZ1106" s="119"/>
      <c r="AIA1106" s="119"/>
      <c r="AIB1106" s="119"/>
      <c r="AIC1106" s="119"/>
      <c r="AID1106" s="119"/>
      <c r="AIE1106" s="119"/>
      <c r="AIF1106" s="119"/>
      <c r="AIG1106" s="119"/>
      <c r="AIH1106" s="119"/>
      <c r="AII1106" s="119"/>
      <c r="AIJ1106" s="119"/>
      <c r="AIK1106" s="119"/>
      <c r="AIL1106" s="119"/>
      <c r="AIM1106" s="119"/>
      <c r="AIN1106" s="119"/>
      <c r="AIO1106" s="119"/>
      <c r="AIP1106" s="119"/>
      <c r="AIQ1106" s="119"/>
      <c r="AIR1106" s="119"/>
      <c r="AIS1106" s="119"/>
      <c r="AIT1106" s="119"/>
      <c r="AIU1106" s="119"/>
      <c r="AIV1106" s="119"/>
      <c r="AIW1106" s="119"/>
      <c r="AIX1106" s="119"/>
      <c r="AIY1106" s="119"/>
      <c r="AIZ1106" s="119"/>
      <c r="AJA1106" s="119"/>
      <c r="AJB1106" s="119"/>
      <c r="AJC1106" s="119"/>
      <c r="AJD1106" s="119"/>
      <c r="AJE1106" s="119"/>
      <c r="AJF1106" s="119"/>
      <c r="AJG1106" s="119"/>
      <c r="AJH1106" s="119"/>
      <c r="AJI1106" s="119"/>
      <c r="AJJ1106" s="119"/>
      <c r="AJK1106" s="119"/>
      <c r="AJL1106" s="119"/>
      <c r="AJM1106" s="119"/>
      <c r="AJN1106" s="119"/>
      <c r="AJO1106" s="119"/>
      <c r="AJP1106" s="119"/>
      <c r="AJQ1106" s="119"/>
      <c r="AJR1106" s="119"/>
      <c r="AJS1106" s="119"/>
      <c r="AJT1106" s="119"/>
      <c r="AJU1106" s="119"/>
      <c r="AJV1106" s="119"/>
      <c r="AJW1106" s="119"/>
      <c r="AJX1106" s="119"/>
      <c r="AJY1106" s="119"/>
      <c r="AJZ1106" s="119"/>
      <c r="AKA1106" s="119"/>
      <c r="AKB1106" s="119"/>
      <c r="AKC1106" s="119"/>
      <c r="AKD1106" s="119"/>
      <c r="AKE1106" s="119"/>
      <c r="AKF1106" s="119"/>
      <c r="AKG1106" s="119"/>
      <c r="AKH1106" s="119"/>
      <c r="AKI1106" s="119"/>
      <c r="AKJ1106" s="119"/>
      <c r="AKK1106" s="119"/>
      <c r="AKL1106" s="119"/>
      <c r="AKM1106" s="119"/>
      <c r="AKN1106" s="119"/>
      <c r="AKO1106" s="119"/>
      <c r="AKP1106" s="119"/>
      <c r="AKQ1106" s="119"/>
      <c r="AKR1106" s="119"/>
      <c r="AKS1106" s="119"/>
      <c r="AKT1106" s="119"/>
      <c r="AKU1106" s="119"/>
      <c r="AKV1106" s="119"/>
      <c r="AKW1106" s="119"/>
      <c r="AKX1106" s="119"/>
      <c r="AKY1106" s="119"/>
      <c r="AKZ1106" s="119"/>
      <c r="ALA1106" s="119"/>
      <c r="ALB1106" s="119"/>
      <c r="ALC1106" s="119"/>
      <c r="ALD1106" s="119"/>
      <c r="ALE1106" s="119"/>
      <c r="ALF1106" s="119"/>
      <c r="ALG1106" s="119"/>
      <c r="ALH1106" s="119"/>
      <c r="ALI1106" s="119"/>
      <c r="ALJ1106" s="119"/>
      <c r="ALK1106" s="119"/>
      <c r="ALL1106" s="119"/>
      <c r="ALM1106" s="119"/>
      <c r="ALN1106" s="119"/>
      <c r="ALO1106" s="119"/>
      <c r="ALP1106" s="119"/>
      <c r="ALQ1106" s="119"/>
      <c r="ALR1106" s="119"/>
      <c r="ALS1106" s="119"/>
      <c r="ALT1106" s="119"/>
      <c r="ALU1106" s="119"/>
      <c r="ALV1106" s="119"/>
      <c r="ALW1106" s="119"/>
      <c r="ALX1106" s="119"/>
      <c r="ALY1106" s="119"/>
      <c r="ALZ1106" s="119"/>
      <c r="AMA1106" s="119"/>
      <c r="AMB1106" s="119"/>
      <c r="AMC1106" s="119"/>
      <c r="AMD1106" s="119"/>
      <c r="AME1106" s="119"/>
      <c r="AMF1106" s="119"/>
      <c r="AMG1106" s="119"/>
      <c r="AMH1106" s="119"/>
      <c r="AMI1106" s="119"/>
      <c r="AMJ1106" s="119"/>
    </row>
    <row r="1107" spans="1:1024">
      <c r="A1107" s="118"/>
      <c r="B1107" s="118"/>
      <c r="C1107" s="49">
        <f t="shared" si="83"/>
        <v>2090</v>
      </c>
      <c r="E1107" s="51">
        <f t="shared" si="82"/>
        <v>20</v>
      </c>
      <c r="F1107" s="39">
        <f t="shared" si="80"/>
        <v>56339</v>
      </c>
      <c r="G1107" s="39" t="str">
        <f t="shared" si="81"/>
        <v>2017121</v>
      </c>
      <c r="H1107" s="39">
        <v>9</v>
      </c>
      <c r="L1107" s="39" t="s">
        <v>0</v>
      </c>
      <c r="M1107" s="39">
        <v>2017</v>
      </c>
      <c r="N1107" s="39">
        <v>12</v>
      </c>
      <c r="O1107" s="39">
        <v>1</v>
      </c>
      <c r="P1107" s="39">
        <v>15</v>
      </c>
      <c r="Q1107" s="39">
        <v>38</v>
      </c>
      <c r="R1107" s="39">
        <v>59</v>
      </c>
      <c r="S1107" s="39">
        <v>963</v>
      </c>
      <c r="T1107" s="39">
        <v>1</v>
      </c>
      <c r="U1107" s="39" t="s">
        <v>1</v>
      </c>
      <c r="V1107" s="39" t="s">
        <v>2</v>
      </c>
      <c r="WK1107" s="119"/>
      <c r="WL1107" s="119"/>
      <c r="WM1107" s="119"/>
      <c r="WN1107" s="119"/>
      <c r="WO1107" s="119"/>
      <c r="WP1107" s="119"/>
      <c r="WQ1107" s="119"/>
      <c r="WR1107" s="119"/>
      <c r="WS1107" s="119"/>
      <c r="WT1107" s="119"/>
      <c r="WU1107" s="119"/>
      <c r="WV1107" s="119"/>
      <c r="WW1107" s="119"/>
      <c r="WX1107" s="119"/>
      <c r="WY1107" s="119"/>
      <c r="WZ1107" s="119"/>
      <c r="XA1107" s="119"/>
      <c r="XB1107" s="119"/>
      <c r="XC1107" s="119"/>
      <c r="XD1107" s="119"/>
      <c r="XE1107" s="119"/>
      <c r="XF1107" s="119"/>
      <c r="XG1107" s="119"/>
      <c r="XH1107" s="119"/>
      <c r="XI1107" s="119"/>
      <c r="XJ1107" s="119"/>
      <c r="XK1107" s="119"/>
      <c r="XL1107" s="119"/>
      <c r="XM1107" s="119"/>
      <c r="XN1107" s="119"/>
      <c r="XO1107" s="119"/>
      <c r="XP1107" s="119"/>
      <c r="XQ1107" s="119"/>
      <c r="XR1107" s="119"/>
      <c r="XS1107" s="119"/>
      <c r="XT1107" s="119"/>
      <c r="XU1107" s="119"/>
      <c r="XV1107" s="119"/>
      <c r="XW1107" s="119"/>
      <c r="XX1107" s="119"/>
      <c r="XY1107" s="119"/>
      <c r="XZ1107" s="119"/>
      <c r="YA1107" s="119"/>
      <c r="YB1107" s="119"/>
      <c r="YC1107" s="119"/>
      <c r="YD1107" s="119"/>
      <c r="YE1107" s="119"/>
      <c r="YF1107" s="119"/>
      <c r="YG1107" s="119"/>
      <c r="YH1107" s="119"/>
      <c r="YI1107" s="119"/>
      <c r="YJ1107" s="119"/>
      <c r="YK1107" s="119"/>
      <c r="YL1107" s="119"/>
      <c r="YM1107" s="119"/>
      <c r="YN1107" s="119"/>
      <c r="YO1107" s="119"/>
      <c r="YP1107" s="119"/>
      <c r="YQ1107" s="119"/>
      <c r="YR1107" s="119"/>
      <c r="YS1107" s="119"/>
      <c r="YT1107" s="119"/>
      <c r="YU1107" s="119"/>
      <c r="YV1107" s="119"/>
      <c r="YW1107" s="119"/>
      <c r="YX1107" s="119"/>
      <c r="YY1107" s="119"/>
      <c r="YZ1107" s="119"/>
      <c r="ZA1107" s="119"/>
      <c r="ZB1107" s="119"/>
      <c r="ZC1107" s="119"/>
      <c r="ZD1107" s="119"/>
      <c r="ZE1107" s="119"/>
      <c r="ZF1107" s="119"/>
      <c r="ZG1107" s="119"/>
      <c r="ZH1107" s="119"/>
      <c r="ZI1107" s="119"/>
      <c r="ZJ1107" s="119"/>
      <c r="ZK1107" s="119"/>
      <c r="ZL1107" s="119"/>
      <c r="ZM1107" s="119"/>
      <c r="ZN1107" s="119"/>
      <c r="ZO1107" s="119"/>
      <c r="ZP1107" s="119"/>
      <c r="ZQ1107" s="119"/>
      <c r="ZR1107" s="119"/>
      <c r="ZS1107" s="119"/>
      <c r="ZT1107" s="119"/>
      <c r="ZU1107" s="119"/>
      <c r="ZV1107" s="119"/>
      <c r="ZW1107" s="119"/>
      <c r="ZX1107" s="119"/>
      <c r="ZY1107" s="119"/>
      <c r="ZZ1107" s="119"/>
      <c r="AAA1107" s="119"/>
      <c r="AAB1107" s="119"/>
      <c r="AAC1107" s="119"/>
      <c r="AAD1107" s="119"/>
      <c r="AAE1107" s="119"/>
      <c r="AAF1107" s="119"/>
      <c r="AAG1107" s="119"/>
      <c r="AAH1107" s="119"/>
      <c r="AAI1107" s="119"/>
      <c r="AAJ1107" s="119"/>
      <c r="AAK1107" s="119"/>
      <c r="AAL1107" s="119"/>
      <c r="AAM1107" s="119"/>
      <c r="AAN1107" s="119"/>
      <c r="AAO1107" s="119"/>
      <c r="AAP1107" s="119"/>
      <c r="AAQ1107" s="119"/>
      <c r="AAR1107" s="119"/>
      <c r="AAS1107" s="119"/>
      <c r="AAT1107" s="119"/>
      <c r="AAU1107" s="119"/>
      <c r="AAV1107" s="119"/>
      <c r="AAW1107" s="119"/>
      <c r="AAX1107" s="119"/>
      <c r="AAY1107" s="119"/>
      <c r="AAZ1107" s="119"/>
      <c r="ABA1107" s="119"/>
      <c r="ABB1107" s="119"/>
      <c r="ABC1107" s="119"/>
      <c r="ABD1107" s="119"/>
      <c r="ABE1107" s="119"/>
      <c r="ABF1107" s="119"/>
      <c r="ABG1107" s="119"/>
      <c r="ABH1107" s="119"/>
      <c r="ABI1107" s="119"/>
      <c r="ABJ1107" s="119"/>
      <c r="ABK1107" s="119"/>
      <c r="ABL1107" s="119"/>
      <c r="ABM1107" s="119"/>
      <c r="ABN1107" s="119"/>
      <c r="ABO1107" s="119"/>
      <c r="ABP1107" s="119"/>
      <c r="ABQ1107" s="119"/>
      <c r="ABR1107" s="119"/>
      <c r="ABS1107" s="119"/>
      <c r="ABT1107" s="119"/>
      <c r="ABU1107" s="119"/>
      <c r="ABV1107" s="119"/>
      <c r="ABW1107" s="119"/>
      <c r="ABX1107" s="119"/>
      <c r="ABY1107" s="119"/>
      <c r="ABZ1107" s="119"/>
      <c r="ACA1107" s="119"/>
      <c r="ACB1107" s="119"/>
      <c r="ACC1107" s="119"/>
      <c r="ACD1107" s="119"/>
      <c r="ACE1107" s="119"/>
      <c r="ACF1107" s="119"/>
      <c r="ACG1107" s="119"/>
      <c r="ACH1107" s="119"/>
      <c r="ACI1107" s="119"/>
      <c r="ACJ1107" s="119"/>
      <c r="ACK1107" s="119"/>
      <c r="ACL1107" s="119"/>
      <c r="ACM1107" s="119"/>
      <c r="ACN1107" s="119"/>
      <c r="ACO1107" s="119"/>
      <c r="ACP1107" s="119"/>
      <c r="ACQ1107" s="119"/>
      <c r="ACR1107" s="119"/>
      <c r="ACS1107" s="119"/>
      <c r="ACT1107" s="119"/>
      <c r="ACU1107" s="119"/>
      <c r="ACV1107" s="119"/>
      <c r="ACW1107" s="119"/>
      <c r="ACX1107" s="119"/>
      <c r="ACY1107" s="119"/>
      <c r="ACZ1107" s="119"/>
      <c r="ADA1107" s="119"/>
      <c r="ADB1107" s="119"/>
      <c r="ADC1107" s="119"/>
      <c r="ADD1107" s="119"/>
      <c r="ADE1107" s="119"/>
      <c r="ADF1107" s="119"/>
      <c r="ADG1107" s="119"/>
      <c r="ADH1107" s="119"/>
      <c r="ADI1107" s="119"/>
      <c r="ADJ1107" s="119"/>
      <c r="ADK1107" s="119"/>
      <c r="ADL1107" s="119"/>
      <c r="ADM1107" s="119"/>
      <c r="ADN1107" s="119"/>
      <c r="ADO1107" s="119"/>
      <c r="ADP1107" s="119"/>
      <c r="ADQ1107" s="119"/>
      <c r="ADR1107" s="119"/>
      <c r="ADS1107" s="119"/>
      <c r="ADT1107" s="119"/>
      <c r="ADU1107" s="119"/>
      <c r="ADV1107" s="119"/>
      <c r="ADW1107" s="119"/>
      <c r="ADX1107" s="119"/>
      <c r="ADY1107" s="119"/>
      <c r="ADZ1107" s="119"/>
      <c r="AEA1107" s="119"/>
      <c r="AEB1107" s="119"/>
      <c r="AEC1107" s="119"/>
      <c r="AED1107" s="119"/>
      <c r="AEE1107" s="119"/>
      <c r="AEF1107" s="119"/>
      <c r="AEG1107" s="119"/>
      <c r="AEH1107" s="119"/>
      <c r="AEI1107" s="119"/>
      <c r="AEJ1107" s="119"/>
      <c r="AEK1107" s="119"/>
      <c r="AEL1107" s="119"/>
      <c r="AEM1107" s="119"/>
      <c r="AEN1107" s="119"/>
      <c r="AEO1107" s="119"/>
      <c r="AEP1107" s="119"/>
      <c r="AEQ1107" s="119"/>
      <c r="AER1107" s="119"/>
      <c r="AES1107" s="119"/>
      <c r="AET1107" s="119"/>
      <c r="AEU1107" s="119"/>
      <c r="AEV1107" s="119"/>
      <c r="AEW1107" s="119"/>
      <c r="AEX1107" s="119"/>
      <c r="AEY1107" s="119"/>
      <c r="AEZ1107" s="119"/>
      <c r="AFA1107" s="119"/>
      <c r="AFB1107" s="119"/>
      <c r="AFC1107" s="119"/>
      <c r="AFD1107" s="119"/>
      <c r="AFE1107" s="119"/>
      <c r="AFF1107" s="119"/>
      <c r="AFG1107" s="119"/>
      <c r="AFH1107" s="119"/>
      <c r="AFI1107" s="119"/>
      <c r="AFJ1107" s="119"/>
      <c r="AFK1107" s="119"/>
      <c r="AFL1107" s="119"/>
      <c r="AFM1107" s="119"/>
      <c r="AFN1107" s="119"/>
      <c r="AFO1107" s="119"/>
      <c r="AFP1107" s="119"/>
      <c r="AFQ1107" s="119"/>
      <c r="AFR1107" s="119"/>
      <c r="AFS1107" s="119"/>
      <c r="AFT1107" s="119"/>
      <c r="AFU1107" s="119"/>
      <c r="AFV1107" s="119"/>
      <c r="AFW1107" s="119"/>
      <c r="AFX1107" s="119"/>
      <c r="AFY1107" s="119"/>
      <c r="AFZ1107" s="119"/>
      <c r="AGA1107" s="119"/>
      <c r="AGB1107" s="119"/>
      <c r="AGC1107" s="119"/>
      <c r="AGD1107" s="119"/>
      <c r="AGE1107" s="119"/>
      <c r="AGF1107" s="119"/>
      <c r="AGG1107" s="119"/>
      <c r="AGH1107" s="119"/>
      <c r="AGI1107" s="119"/>
      <c r="AGJ1107" s="119"/>
      <c r="AGK1107" s="119"/>
      <c r="AGL1107" s="119"/>
      <c r="AGM1107" s="119"/>
      <c r="AGN1107" s="119"/>
      <c r="AGO1107" s="119"/>
      <c r="AGP1107" s="119"/>
      <c r="AGQ1107" s="119"/>
      <c r="AGR1107" s="119"/>
      <c r="AGS1107" s="119"/>
      <c r="AGT1107" s="119"/>
      <c r="AGU1107" s="119"/>
      <c r="AGV1107" s="119"/>
      <c r="AGW1107" s="119"/>
      <c r="AGX1107" s="119"/>
      <c r="AGY1107" s="119"/>
      <c r="AGZ1107" s="119"/>
      <c r="AHA1107" s="119"/>
      <c r="AHB1107" s="119"/>
      <c r="AHC1107" s="119"/>
      <c r="AHD1107" s="119"/>
      <c r="AHE1107" s="119"/>
      <c r="AHF1107" s="119"/>
      <c r="AHG1107" s="119"/>
      <c r="AHH1107" s="119"/>
      <c r="AHI1107" s="119"/>
      <c r="AHJ1107" s="119"/>
      <c r="AHK1107" s="119"/>
      <c r="AHL1107" s="119"/>
      <c r="AHM1107" s="119"/>
      <c r="AHN1107" s="119"/>
      <c r="AHO1107" s="119"/>
      <c r="AHP1107" s="119"/>
      <c r="AHQ1107" s="119"/>
      <c r="AHR1107" s="119"/>
      <c r="AHS1107" s="119"/>
      <c r="AHT1107" s="119"/>
      <c r="AHU1107" s="119"/>
      <c r="AHV1107" s="119"/>
      <c r="AHW1107" s="119"/>
      <c r="AHX1107" s="119"/>
      <c r="AHY1107" s="119"/>
      <c r="AHZ1107" s="119"/>
      <c r="AIA1107" s="119"/>
      <c r="AIB1107" s="119"/>
      <c r="AIC1107" s="119"/>
      <c r="AID1107" s="119"/>
      <c r="AIE1107" s="119"/>
      <c r="AIF1107" s="119"/>
      <c r="AIG1107" s="119"/>
      <c r="AIH1107" s="119"/>
      <c r="AII1107" s="119"/>
      <c r="AIJ1107" s="119"/>
      <c r="AIK1107" s="119"/>
      <c r="AIL1107" s="119"/>
      <c r="AIM1107" s="119"/>
      <c r="AIN1107" s="119"/>
      <c r="AIO1107" s="119"/>
      <c r="AIP1107" s="119"/>
      <c r="AIQ1107" s="119"/>
      <c r="AIR1107" s="119"/>
      <c r="AIS1107" s="119"/>
      <c r="AIT1107" s="119"/>
      <c r="AIU1107" s="119"/>
      <c r="AIV1107" s="119"/>
      <c r="AIW1107" s="119"/>
      <c r="AIX1107" s="119"/>
      <c r="AIY1107" s="119"/>
      <c r="AIZ1107" s="119"/>
      <c r="AJA1107" s="119"/>
      <c r="AJB1107" s="119"/>
      <c r="AJC1107" s="119"/>
      <c r="AJD1107" s="119"/>
      <c r="AJE1107" s="119"/>
      <c r="AJF1107" s="119"/>
      <c r="AJG1107" s="119"/>
      <c r="AJH1107" s="119"/>
      <c r="AJI1107" s="119"/>
      <c r="AJJ1107" s="119"/>
      <c r="AJK1107" s="119"/>
      <c r="AJL1107" s="119"/>
      <c r="AJM1107" s="119"/>
      <c r="AJN1107" s="119"/>
      <c r="AJO1107" s="119"/>
      <c r="AJP1107" s="119"/>
      <c r="AJQ1107" s="119"/>
      <c r="AJR1107" s="119"/>
      <c r="AJS1107" s="119"/>
      <c r="AJT1107" s="119"/>
      <c r="AJU1107" s="119"/>
      <c r="AJV1107" s="119"/>
      <c r="AJW1107" s="119"/>
      <c r="AJX1107" s="119"/>
      <c r="AJY1107" s="119"/>
      <c r="AJZ1107" s="119"/>
      <c r="AKA1107" s="119"/>
      <c r="AKB1107" s="119"/>
      <c r="AKC1107" s="119"/>
      <c r="AKD1107" s="119"/>
      <c r="AKE1107" s="119"/>
      <c r="AKF1107" s="119"/>
      <c r="AKG1107" s="119"/>
      <c r="AKH1107" s="119"/>
      <c r="AKI1107" s="119"/>
      <c r="AKJ1107" s="119"/>
      <c r="AKK1107" s="119"/>
      <c r="AKL1107" s="119"/>
      <c r="AKM1107" s="119"/>
      <c r="AKN1107" s="119"/>
      <c r="AKO1107" s="119"/>
      <c r="AKP1107" s="119"/>
      <c r="AKQ1107" s="119"/>
      <c r="AKR1107" s="119"/>
      <c r="AKS1107" s="119"/>
      <c r="AKT1107" s="119"/>
      <c r="AKU1107" s="119"/>
      <c r="AKV1107" s="119"/>
      <c r="AKW1107" s="119"/>
      <c r="AKX1107" s="119"/>
      <c r="AKY1107" s="119"/>
      <c r="AKZ1107" s="119"/>
      <c r="ALA1107" s="119"/>
      <c r="ALB1107" s="119"/>
      <c r="ALC1107" s="119"/>
      <c r="ALD1107" s="119"/>
      <c r="ALE1107" s="119"/>
      <c r="ALF1107" s="119"/>
      <c r="ALG1107" s="119"/>
      <c r="ALH1107" s="119"/>
      <c r="ALI1107" s="119"/>
      <c r="ALJ1107" s="119"/>
      <c r="ALK1107" s="119"/>
      <c r="ALL1107" s="119"/>
      <c r="ALM1107" s="119"/>
      <c r="ALN1107" s="119"/>
      <c r="ALO1107" s="119"/>
      <c r="ALP1107" s="119"/>
      <c r="ALQ1107" s="119"/>
      <c r="ALR1107" s="119"/>
      <c r="ALS1107" s="119"/>
      <c r="ALT1107" s="119"/>
      <c r="ALU1107" s="119"/>
      <c r="ALV1107" s="119"/>
      <c r="ALW1107" s="119"/>
      <c r="ALX1107" s="119"/>
      <c r="ALY1107" s="119"/>
      <c r="ALZ1107" s="119"/>
      <c r="AMA1107" s="119"/>
      <c r="AMB1107" s="119"/>
      <c r="AMC1107" s="119"/>
      <c r="AMD1107" s="119"/>
      <c r="AME1107" s="119"/>
      <c r="AMF1107" s="119"/>
      <c r="AMG1107" s="119"/>
      <c r="AMH1107" s="119"/>
      <c r="AMI1107" s="119"/>
      <c r="AMJ1107" s="119"/>
    </row>
    <row r="1108" spans="1:1024">
      <c r="A1108" s="118"/>
      <c r="B1108" s="118"/>
      <c r="C1108" s="49">
        <f t="shared" si="83"/>
        <v>2100</v>
      </c>
      <c r="D1108" s="80"/>
      <c r="E1108" s="51">
        <f t="shared" si="82"/>
        <v>10</v>
      </c>
      <c r="F1108" s="53">
        <f t="shared" si="80"/>
        <v>56413</v>
      </c>
      <c r="G1108" s="53" t="str">
        <f t="shared" si="81"/>
        <v>2017121</v>
      </c>
      <c r="H1108" s="53">
        <v>3</v>
      </c>
      <c r="I1108" s="53"/>
      <c r="J1108" s="53"/>
      <c r="K1108" s="53"/>
      <c r="L1108" s="53" t="s">
        <v>0</v>
      </c>
      <c r="M1108" s="53">
        <v>2017</v>
      </c>
      <c r="N1108" s="53">
        <v>12</v>
      </c>
      <c r="O1108" s="53">
        <v>1</v>
      </c>
      <c r="P1108" s="53">
        <v>15</v>
      </c>
      <c r="Q1108" s="53">
        <v>40</v>
      </c>
      <c r="R1108" s="53">
        <v>13</v>
      </c>
      <c r="S1108" s="53">
        <v>75</v>
      </c>
      <c r="T1108" s="53">
        <v>1</v>
      </c>
      <c r="U1108" s="53" t="s">
        <v>29</v>
      </c>
      <c r="V1108" s="53" t="s">
        <v>2</v>
      </c>
      <c r="W1108" s="53"/>
      <c r="X1108" s="54"/>
      <c r="WK1108" s="119"/>
      <c r="WL1108" s="119"/>
      <c r="WM1108" s="119"/>
      <c r="WN1108" s="119"/>
      <c r="WO1108" s="119"/>
      <c r="WP1108" s="119"/>
      <c r="WQ1108" s="119"/>
      <c r="WR1108" s="119"/>
      <c r="WS1108" s="119"/>
      <c r="WT1108" s="119"/>
      <c r="WU1108" s="119"/>
      <c r="WV1108" s="119"/>
      <c r="WW1108" s="119"/>
      <c r="WX1108" s="119"/>
      <c r="WY1108" s="119"/>
      <c r="WZ1108" s="119"/>
      <c r="XA1108" s="119"/>
      <c r="XB1108" s="119"/>
      <c r="XC1108" s="119"/>
      <c r="XD1108" s="119"/>
      <c r="XE1108" s="119"/>
      <c r="XF1108" s="119"/>
      <c r="XG1108" s="119"/>
      <c r="XH1108" s="119"/>
      <c r="XI1108" s="119"/>
      <c r="XJ1108" s="119"/>
      <c r="XK1108" s="119"/>
      <c r="XL1108" s="119"/>
      <c r="XM1108" s="119"/>
      <c r="XN1108" s="119"/>
      <c r="XO1108" s="119"/>
      <c r="XP1108" s="119"/>
      <c r="XQ1108" s="119"/>
      <c r="XR1108" s="119"/>
      <c r="XS1108" s="119"/>
      <c r="XT1108" s="119"/>
      <c r="XU1108" s="119"/>
      <c r="XV1108" s="119"/>
      <c r="XW1108" s="119"/>
      <c r="XX1108" s="119"/>
      <c r="XY1108" s="119"/>
      <c r="XZ1108" s="119"/>
      <c r="YA1108" s="119"/>
      <c r="YB1108" s="119"/>
      <c r="YC1108" s="119"/>
      <c r="YD1108" s="119"/>
      <c r="YE1108" s="119"/>
      <c r="YF1108" s="119"/>
      <c r="YG1108" s="119"/>
      <c r="YH1108" s="119"/>
      <c r="YI1108" s="119"/>
      <c r="YJ1108" s="119"/>
      <c r="YK1108" s="119"/>
      <c r="YL1108" s="119"/>
      <c r="YM1108" s="119"/>
      <c r="YN1108" s="119"/>
      <c r="YO1108" s="119"/>
      <c r="YP1108" s="119"/>
      <c r="YQ1108" s="119"/>
      <c r="YR1108" s="119"/>
      <c r="YS1108" s="119"/>
      <c r="YT1108" s="119"/>
      <c r="YU1108" s="119"/>
      <c r="YV1108" s="119"/>
      <c r="YW1108" s="119"/>
      <c r="YX1108" s="119"/>
      <c r="YY1108" s="119"/>
      <c r="YZ1108" s="119"/>
      <c r="ZA1108" s="119"/>
      <c r="ZB1108" s="119"/>
      <c r="ZC1108" s="119"/>
      <c r="ZD1108" s="119"/>
      <c r="ZE1108" s="119"/>
      <c r="ZF1108" s="119"/>
      <c r="ZG1108" s="119"/>
      <c r="ZH1108" s="119"/>
      <c r="ZI1108" s="119"/>
      <c r="ZJ1108" s="119"/>
      <c r="ZK1108" s="119"/>
      <c r="ZL1108" s="119"/>
      <c r="ZM1108" s="119"/>
      <c r="ZN1108" s="119"/>
      <c r="ZO1108" s="119"/>
      <c r="ZP1108" s="119"/>
      <c r="ZQ1108" s="119"/>
      <c r="ZR1108" s="119"/>
      <c r="ZS1108" s="119"/>
      <c r="ZT1108" s="119"/>
      <c r="ZU1108" s="119"/>
      <c r="ZV1108" s="119"/>
      <c r="ZW1108" s="119"/>
      <c r="ZX1108" s="119"/>
      <c r="ZY1108" s="119"/>
      <c r="ZZ1108" s="119"/>
      <c r="AAA1108" s="119"/>
      <c r="AAB1108" s="119"/>
      <c r="AAC1108" s="119"/>
      <c r="AAD1108" s="119"/>
      <c r="AAE1108" s="119"/>
      <c r="AAF1108" s="119"/>
      <c r="AAG1108" s="119"/>
      <c r="AAH1108" s="119"/>
      <c r="AAI1108" s="119"/>
      <c r="AAJ1108" s="119"/>
      <c r="AAK1108" s="119"/>
      <c r="AAL1108" s="119"/>
      <c r="AAM1108" s="119"/>
      <c r="AAN1108" s="119"/>
      <c r="AAO1108" s="119"/>
      <c r="AAP1108" s="119"/>
      <c r="AAQ1108" s="119"/>
      <c r="AAR1108" s="119"/>
      <c r="AAS1108" s="119"/>
      <c r="AAT1108" s="119"/>
      <c r="AAU1108" s="119"/>
      <c r="AAV1108" s="119"/>
      <c r="AAW1108" s="119"/>
      <c r="AAX1108" s="119"/>
      <c r="AAY1108" s="119"/>
      <c r="AAZ1108" s="119"/>
      <c r="ABA1108" s="119"/>
      <c r="ABB1108" s="119"/>
      <c r="ABC1108" s="119"/>
      <c r="ABD1108" s="119"/>
      <c r="ABE1108" s="119"/>
      <c r="ABF1108" s="119"/>
      <c r="ABG1108" s="119"/>
      <c r="ABH1108" s="119"/>
      <c r="ABI1108" s="119"/>
      <c r="ABJ1108" s="119"/>
      <c r="ABK1108" s="119"/>
      <c r="ABL1108" s="119"/>
      <c r="ABM1108" s="119"/>
      <c r="ABN1108" s="119"/>
      <c r="ABO1108" s="119"/>
      <c r="ABP1108" s="119"/>
      <c r="ABQ1108" s="119"/>
      <c r="ABR1108" s="119"/>
      <c r="ABS1108" s="119"/>
      <c r="ABT1108" s="119"/>
      <c r="ABU1108" s="119"/>
      <c r="ABV1108" s="119"/>
      <c r="ABW1108" s="119"/>
      <c r="ABX1108" s="119"/>
      <c r="ABY1108" s="119"/>
      <c r="ABZ1108" s="119"/>
      <c r="ACA1108" s="119"/>
      <c r="ACB1108" s="119"/>
      <c r="ACC1108" s="119"/>
      <c r="ACD1108" s="119"/>
      <c r="ACE1108" s="119"/>
      <c r="ACF1108" s="119"/>
      <c r="ACG1108" s="119"/>
      <c r="ACH1108" s="119"/>
      <c r="ACI1108" s="119"/>
      <c r="ACJ1108" s="119"/>
      <c r="ACK1108" s="119"/>
      <c r="ACL1108" s="119"/>
      <c r="ACM1108" s="119"/>
      <c r="ACN1108" s="119"/>
      <c r="ACO1108" s="119"/>
      <c r="ACP1108" s="119"/>
      <c r="ACQ1108" s="119"/>
      <c r="ACR1108" s="119"/>
      <c r="ACS1108" s="119"/>
      <c r="ACT1108" s="119"/>
      <c r="ACU1108" s="119"/>
      <c r="ACV1108" s="119"/>
      <c r="ACW1108" s="119"/>
      <c r="ACX1108" s="119"/>
      <c r="ACY1108" s="119"/>
      <c r="ACZ1108" s="119"/>
      <c r="ADA1108" s="119"/>
      <c r="ADB1108" s="119"/>
      <c r="ADC1108" s="119"/>
      <c r="ADD1108" s="119"/>
      <c r="ADE1108" s="119"/>
      <c r="ADF1108" s="119"/>
      <c r="ADG1108" s="119"/>
      <c r="ADH1108" s="119"/>
      <c r="ADI1108" s="119"/>
      <c r="ADJ1108" s="119"/>
      <c r="ADK1108" s="119"/>
      <c r="ADL1108" s="119"/>
      <c r="ADM1108" s="119"/>
      <c r="ADN1108" s="119"/>
      <c r="ADO1108" s="119"/>
      <c r="ADP1108" s="119"/>
      <c r="ADQ1108" s="119"/>
      <c r="ADR1108" s="119"/>
      <c r="ADS1108" s="119"/>
      <c r="ADT1108" s="119"/>
      <c r="ADU1108" s="119"/>
      <c r="ADV1108" s="119"/>
      <c r="ADW1108" s="119"/>
      <c r="ADX1108" s="119"/>
      <c r="ADY1108" s="119"/>
      <c r="ADZ1108" s="119"/>
      <c r="AEA1108" s="119"/>
      <c r="AEB1108" s="119"/>
      <c r="AEC1108" s="119"/>
      <c r="AED1108" s="119"/>
      <c r="AEE1108" s="119"/>
      <c r="AEF1108" s="119"/>
      <c r="AEG1108" s="119"/>
      <c r="AEH1108" s="119"/>
      <c r="AEI1108" s="119"/>
      <c r="AEJ1108" s="119"/>
      <c r="AEK1108" s="119"/>
      <c r="AEL1108" s="119"/>
      <c r="AEM1108" s="119"/>
      <c r="AEN1108" s="119"/>
      <c r="AEO1108" s="119"/>
      <c r="AEP1108" s="119"/>
      <c r="AEQ1108" s="119"/>
      <c r="AER1108" s="119"/>
      <c r="AES1108" s="119"/>
      <c r="AET1108" s="119"/>
      <c r="AEU1108" s="119"/>
      <c r="AEV1108" s="119"/>
      <c r="AEW1108" s="119"/>
      <c r="AEX1108" s="119"/>
      <c r="AEY1108" s="119"/>
      <c r="AEZ1108" s="119"/>
      <c r="AFA1108" s="119"/>
      <c r="AFB1108" s="119"/>
      <c r="AFC1108" s="119"/>
      <c r="AFD1108" s="119"/>
      <c r="AFE1108" s="119"/>
      <c r="AFF1108" s="119"/>
      <c r="AFG1108" s="119"/>
      <c r="AFH1108" s="119"/>
      <c r="AFI1108" s="119"/>
      <c r="AFJ1108" s="119"/>
      <c r="AFK1108" s="119"/>
      <c r="AFL1108" s="119"/>
      <c r="AFM1108" s="119"/>
      <c r="AFN1108" s="119"/>
      <c r="AFO1108" s="119"/>
      <c r="AFP1108" s="119"/>
      <c r="AFQ1108" s="119"/>
      <c r="AFR1108" s="119"/>
      <c r="AFS1108" s="119"/>
      <c r="AFT1108" s="119"/>
      <c r="AFU1108" s="119"/>
      <c r="AFV1108" s="119"/>
      <c r="AFW1108" s="119"/>
      <c r="AFX1108" s="119"/>
      <c r="AFY1108" s="119"/>
      <c r="AFZ1108" s="119"/>
      <c r="AGA1108" s="119"/>
      <c r="AGB1108" s="119"/>
      <c r="AGC1108" s="119"/>
      <c r="AGD1108" s="119"/>
      <c r="AGE1108" s="119"/>
      <c r="AGF1108" s="119"/>
      <c r="AGG1108" s="119"/>
      <c r="AGH1108" s="119"/>
      <c r="AGI1108" s="119"/>
      <c r="AGJ1108" s="119"/>
      <c r="AGK1108" s="119"/>
      <c r="AGL1108" s="119"/>
      <c r="AGM1108" s="119"/>
      <c r="AGN1108" s="119"/>
      <c r="AGO1108" s="119"/>
      <c r="AGP1108" s="119"/>
      <c r="AGQ1108" s="119"/>
      <c r="AGR1108" s="119"/>
      <c r="AGS1108" s="119"/>
      <c r="AGT1108" s="119"/>
      <c r="AGU1108" s="119"/>
      <c r="AGV1108" s="119"/>
      <c r="AGW1108" s="119"/>
      <c r="AGX1108" s="119"/>
      <c r="AGY1108" s="119"/>
      <c r="AGZ1108" s="119"/>
      <c r="AHA1108" s="119"/>
      <c r="AHB1108" s="119"/>
      <c r="AHC1108" s="119"/>
      <c r="AHD1108" s="119"/>
      <c r="AHE1108" s="119"/>
      <c r="AHF1108" s="119"/>
      <c r="AHG1108" s="119"/>
      <c r="AHH1108" s="119"/>
      <c r="AHI1108" s="119"/>
      <c r="AHJ1108" s="119"/>
      <c r="AHK1108" s="119"/>
      <c r="AHL1108" s="119"/>
      <c r="AHM1108" s="119"/>
      <c r="AHN1108" s="119"/>
      <c r="AHO1108" s="119"/>
      <c r="AHP1108" s="119"/>
      <c r="AHQ1108" s="119"/>
      <c r="AHR1108" s="119"/>
      <c r="AHS1108" s="119"/>
      <c r="AHT1108" s="119"/>
      <c r="AHU1108" s="119"/>
      <c r="AHV1108" s="119"/>
      <c r="AHW1108" s="119"/>
      <c r="AHX1108" s="119"/>
      <c r="AHY1108" s="119"/>
      <c r="AHZ1108" s="119"/>
      <c r="AIA1108" s="119"/>
      <c r="AIB1108" s="119"/>
      <c r="AIC1108" s="119"/>
      <c r="AID1108" s="119"/>
      <c r="AIE1108" s="119"/>
      <c r="AIF1108" s="119"/>
      <c r="AIG1108" s="119"/>
      <c r="AIH1108" s="119"/>
      <c r="AII1108" s="119"/>
      <c r="AIJ1108" s="119"/>
      <c r="AIK1108" s="119"/>
      <c r="AIL1108" s="119"/>
      <c r="AIM1108" s="119"/>
      <c r="AIN1108" s="119"/>
      <c r="AIO1108" s="119"/>
      <c r="AIP1108" s="119"/>
      <c r="AIQ1108" s="119"/>
      <c r="AIR1108" s="119"/>
      <c r="AIS1108" s="119"/>
      <c r="AIT1108" s="119"/>
      <c r="AIU1108" s="119"/>
      <c r="AIV1108" s="119"/>
      <c r="AIW1108" s="119"/>
      <c r="AIX1108" s="119"/>
      <c r="AIY1108" s="119"/>
      <c r="AIZ1108" s="119"/>
      <c r="AJA1108" s="119"/>
      <c r="AJB1108" s="119"/>
      <c r="AJC1108" s="119"/>
      <c r="AJD1108" s="119"/>
      <c r="AJE1108" s="119"/>
      <c r="AJF1108" s="119"/>
      <c r="AJG1108" s="119"/>
      <c r="AJH1108" s="119"/>
      <c r="AJI1108" s="119"/>
      <c r="AJJ1108" s="119"/>
      <c r="AJK1108" s="119"/>
      <c r="AJL1108" s="119"/>
      <c r="AJM1108" s="119"/>
      <c r="AJN1108" s="119"/>
      <c r="AJO1108" s="119"/>
      <c r="AJP1108" s="119"/>
      <c r="AJQ1108" s="119"/>
      <c r="AJR1108" s="119"/>
      <c r="AJS1108" s="119"/>
      <c r="AJT1108" s="119"/>
      <c r="AJU1108" s="119"/>
      <c r="AJV1108" s="119"/>
      <c r="AJW1108" s="119"/>
      <c r="AJX1108" s="119"/>
      <c r="AJY1108" s="119"/>
      <c r="AJZ1108" s="119"/>
      <c r="AKA1108" s="119"/>
      <c r="AKB1108" s="119"/>
      <c r="AKC1108" s="119"/>
      <c r="AKD1108" s="119"/>
      <c r="AKE1108" s="119"/>
      <c r="AKF1108" s="119"/>
      <c r="AKG1108" s="119"/>
      <c r="AKH1108" s="119"/>
      <c r="AKI1108" s="119"/>
      <c r="AKJ1108" s="119"/>
      <c r="AKK1108" s="119"/>
      <c r="AKL1108" s="119"/>
      <c r="AKM1108" s="119"/>
      <c r="AKN1108" s="119"/>
      <c r="AKO1108" s="119"/>
      <c r="AKP1108" s="119"/>
      <c r="AKQ1108" s="119"/>
      <c r="AKR1108" s="119"/>
      <c r="AKS1108" s="119"/>
      <c r="AKT1108" s="119"/>
      <c r="AKU1108" s="119"/>
      <c r="AKV1108" s="119"/>
      <c r="AKW1108" s="119"/>
      <c r="AKX1108" s="119"/>
      <c r="AKY1108" s="119"/>
      <c r="AKZ1108" s="119"/>
      <c r="ALA1108" s="119"/>
      <c r="ALB1108" s="119"/>
      <c r="ALC1108" s="119"/>
      <c r="ALD1108" s="119"/>
      <c r="ALE1108" s="119"/>
      <c r="ALF1108" s="119"/>
      <c r="ALG1108" s="119"/>
      <c r="ALH1108" s="119"/>
      <c r="ALI1108" s="119"/>
      <c r="ALJ1108" s="119"/>
      <c r="ALK1108" s="119"/>
      <c r="ALL1108" s="119"/>
      <c r="ALM1108" s="119"/>
      <c r="ALN1108" s="119"/>
      <c r="ALO1108" s="119"/>
      <c r="ALP1108" s="119"/>
      <c r="ALQ1108" s="119"/>
      <c r="ALR1108" s="119"/>
      <c r="ALS1108" s="119"/>
      <c r="ALT1108" s="119"/>
      <c r="ALU1108" s="119"/>
      <c r="ALV1108" s="119"/>
      <c r="ALW1108" s="119"/>
      <c r="ALX1108" s="119"/>
      <c r="ALY1108" s="119"/>
      <c r="ALZ1108" s="119"/>
      <c r="AMA1108" s="119"/>
      <c r="AMB1108" s="119"/>
      <c r="AMC1108" s="119"/>
      <c r="AMD1108" s="119"/>
      <c r="AME1108" s="119"/>
      <c r="AMF1108" s="119"/>
      <c r="AMG1108" s="119"/>
      <c r="AMH1108" s="119"/>
      <c r="AMI1108" s="119"/>
      <c r="AMJ1108" s="119"/>
    </row>
    <row r="1109" spans="1:1024">
      <c r="A1109" s="118"/>
      <c r="B1109" s="118"/>
      <c r="C1109" s="49">
        <f t="shared" si="83"/>
        <v>2110</v>
      </c>
      <c r="D1109" s="80"/>
      <c r="E1109" s="51">
        <f t="shared" si="82"/>
        <v>10</v>
      </c>
      <c r="F1109" s="53">
        <f t="shared" si="80"/>
        <v>67393</v>
      </c>
      <c r="G1109" s="53" t="str">
        <f t="shared" si="81"/>
        <v>2017123</v>
      </c>
      <c r="H1109" s="53">
        <v>90</v>
      </c>
      <c r="I1109" s="53"/>
      <c r="J1109" s="53"/>
      <c r="K1109" s="53"/>
      <c r="L1109" s="53" t="s">
        <v>0</v>
      </c>
      <c r="M1109" s="53">
        <v>2017</v>
      </c>
      <c r="N1109" s="53">
        <v>12</v>
      </c>
      <c r="O1109" s="53">
        <v>3</v>
      </c>
      <c r="P1109" s="53">
        <v>18</v>
      </c>
      <c r="Q1109" s="53">
        <v>43</v>
      </c>
      <c r="R1109" s="53">
        <v>13</v>
      </c>
      <c r="S1109" s="53">
        <v>817</v>
      </c>
      <c r="T1109" s="53">
        <v>1</v>
      </c>
      <c r="U1109" s="53" t="s">
        <v>29</v>
      </c>
      <c r="V1109" s="53" t="s">
        <v>2</v>
      </c>
      <c r="W1109" s="53"/>
      <c r="X1109" s="54"/>
      <c r="WK1109" s="119"/>
      <c r="WL1109" s="119"/>
      <c r="WM1109" s="119"/>
      <c r="WN1109" s="119"/>
      <c r="WO1109" s="119"/>
      <c r="WP1109" s="119"/>
      <c r="WQ1109" s="119"/>
      <c r="WR1109" s="119"/>
      <c r="WS1109" s="119"/>
      <c r="WT1109" s="119"/>
      <c r="WU1109" s="119"/>
      <c r="WV1109" s="119"/>
      <c r="WW1109" s="119"/>
      <c r="WX1109" s="119"/>
      <c r="WY1109" s="119"/>
      <c r="WZ1109" s="119"/>
      <c r="XA1109" s="119"/>
      <c r="XB1109" s="119"/>
      <c r="XC1109" s="119"/>
      <c r="XD1109" s="119"/>
      <c r="XE1109" s="119"/>
      <c r="XF1109" s="119"/>
      <c r="XG1109" s="119"/>
      <c r="XH1109" s="119"/>
      <c r="XI1109" s="119"/>
      <c r="XJ1109" s="119"/>
      <c r="XK1109" s="119"/>
      <c r="XL1109" s="119"/>
      <c r="XM1109" s="119"/>
      <c r="XN1109" s="119"/>
      <c r="XO1109" s="119"/>
      <c r="XP1109" s="119"/>
      <c r="XQ1109" s="119"/>
      <c r="XR1109" s="119"/>
      <c r="XS1109" s="119"/>
      <c r="XT1109" s="119"/>
      <c r="XU1109" s="119"/>
      <c r="XV1109" s="119"/>
      <c r="XW1109" s="119"/>
      <c r="XX1109" s="119"/>
      <c r="XY1109" s="119"/>
      <c r="XZ1109" s="119"/>
      <c r="YA1109" s="119"/>
      <c r="YB1109" s="119"/>
      <c r="YC1109" s="119"/>
      <c r="YD1109" s="119"/>
      <c r="YE1109" s="119"/>
      <c r="YF1109" s="119"/>
      <c r="YG1109" s="119"/>
      <c r="YH1109" s="119"/>
      <c r="YI1109" s="119"/>
      <c r="YJ1109" s="119"/>
      <c r="YK1109" s="119"/>
      <c r="YL1109" s="119"/>
      <c r="YM1109" s="119"/>
      <c r="YN1109" s="119"/>
      <c r="YO1109" s="119"/>
      <c r="YP1109" s="119"/>
      <c r="YQ1109" s="119"/>
      <c r="YR1109" s="119"/>
      <c r="YS1109" s="119"/>
      <c r="YT1109" s="119"/>
      <c r="YU1109" s="119"/>
      <c r="YV1109" s="119"/>
      <c r="YW1109" s="119"/>
      <c r="YX1109" s="119"/>
      <c r="YY1109" s="119"/>
      <c r="YZ1109" s="119"/>
      <c r="ZA1109" s="119"/>
      <c r="ZB1109" s="119"/>
      <c r="ZC1109" s="119"/>
      <c r="ZD1109" s="119"/>
      <c r="ZE1109" s="119"/>
      <c r="ZF1109" s="119"/>
      <c r="ZG1109" s="119"/>
      <c r="ZH1109" s="119"/>
      <c r="ZI1109" s="119"/>
      <c r="ZJ1109" s="119"/>
      <c r="ZK1109" s="119"/>
      <c r="ZL1109" s="119"/>
      <c r="ZM1109" s="119"/>
      <c r="ZN1109" s="119"/>
      <c r="ZO1109" s="119"/>
      <c r="ZP1109" s="119"/>
      <c r="ZQ1109" s="119"/>
      <c r="ZR1109" s="119"/>
      <c r="ZS1109" s="119"/>
      <c r="ZT1109" s="119"/>
      <c r="ZU1109" s="119"/>
      <c r="ZV1109" s="119"/>
      <c r="ZW1109" s="119"/>
      <c r="ZX1109" s="119"/>
      <c r="ZY1109" s="119"/>
      <c r="ZZ1109" s="119"/>
      <c r="AAA1109" s="119"/>
      <c r="AAB1109" s="119"/>
      <c r="AAC1109" s="119"/>
      <c r="AAD1109" s="119"/>
      <c r="AAE1109" s="119"/>
      <c r="AAF1109" s="119"/>
      <c r="AAG1109" s="119"/>
      <c r="AAH1109" s="119"/>
      <c r="AAI1109" s="119"/>
      <c r="AAJ1109" s="119"/>
      <c r="AAK1109" s="119"/>
      <c r="AAL1109" s="119"/>
      <c r="AAM1109" s="119"/>
      <c r="AAN1109" s="119"/>
      <c r="AAO1109" s="119"/>
      <c r="AAP1109" s="119"/>
      <c r="AAQ1109" s="119"/>
      <c r="AAR1109" s="119"/>
      <c r="AAS1109" s="119"/>
      <c r="AAT1109" s="119"/>
      <c r="AAU1109" s="119"/>
      <c r="AAV1109" s="119"/>
      <c r="AAW1109" s="119"/>
      <c r="AAX1109" s="119"/>
      <c r="AAY1109" s="119"/>
      <c r="AAZ1109" s="119"/>
      <c r="ABA1109" s="119"/>
      <c r="ABB1109" s="119"/>
      <c r="ABC1109" s="119"/>
      <c r="ABD1109" s="119"/>
      <c r="ABE1109" s="119"/>
      <c r="ABF1109" s="119"/>
      <c r="ABG1109" s="119"/>
      <c r="ABH1109" s="119"/>
      <c r="ABI1109" s="119"/>
      <c r="ABJ1109" s="119"/>
      <c r="ABK1109" s="119"/>
      <c r="ABL1109" s="119"/>
      <c r="ABM1109" s="119"/>
      <c r="ABN1109" s="119"/>
      <c r="ABO1109" s="119"/>
      <c r="ABP1109" s="119"/>
      <c r="ABQ1109" s="119"/>
      <c r="ABR1109" s="119"/>
      <c r="ABS1109" s="119"/>
      <c r="ABT1109" s="119"/>
      <c r="ABU1109" s="119"/>
      <c r="ABV1109" s="119"/>
      <c r="ABW1109" s="119"/>
      <c r="ABX1109" s="119"/>
      <c r="ABY1109" s="119"/>
      <c r="ABZ1109" s="119"/>
      <c r="ACA1109" s="119"/>
      <c r="ACB1109" s="119"/>
      <c r="ACC1109" s="119"/>
      <c r="ACD1109" s="119"/>
      <c r="ACE1109" s="119"/>
      <c r="ACF1109" s="119"/>
      <c r="ACG1109" s="119"/>
      <c r="ACH1109" s="119"/>
      <c r="ACI1109" s="119"/>
      <c r="ACJ1109" s="119"/>
      <c r="ACK1109" s="119"/>
      <c r="ACL1109" s="119"/>
      <c r="ACM1109" s="119"/>
      <c r="ACN1109" s="119"/>
      <c r="ACO1109" s="119"/>
      <c r="ACP1109" s="119"/>
      <c r="ACQ1109" s="119"/>
      <c r="ACR1109" s="119"/>
      <c r="ACS1109" s="119"/>
      <c r="ACT1109" s="119"/>
      <c r="ACU1109" s="119"/>
      <c r="ACV1109" s="119"/>
      <c r="ACW1109" s="119"/>
      <c r="ACX1109" s="119"/>
      <c r="ACY1109" s="119"/>
      <c r="ACZ1109" s="119"/>
      <c r="ADA1109" s="119"/>
      <c r="ADB1109" s="119"/>
      <c r="ADC1109" s="119"/>
      <c r="ADD1109" s="119"/>
      <c r="ADE1109" s="119"/>
      <c r="ADF1109" s="119"/>
      <c r="ADG1109" s="119"/>
      <c r="ADH1109" s="119"/>
      <c r="ADI1109" s="119"/>
      <c r="ADJ1109" s="119"/>
      <c r="ADK1109" s="119"/>
      <c r="ADL1109" s="119"/>
      <c r="ADM1109" s="119"/>
      <c r="ADN1109" s="119"/>
      <c r="ADO1109" s="119"/>
      <c r="ADP1109" s="119"/>
      <c r="ADQ1109" s="119"/>
      <c r="ADR1109" s="119"/>
      <c r="ADS1109" s="119"/>
      <c r="ADT1109" s="119"/>
      <c r="ADU1109" s="119"/>
      <c r="ADV1109" s="119"/>
      <c r="ADW1109" s="119"/>
      <c r="ADX1109" s="119"/>
      <c r="ADY1109" s="119"/>
      <c r="ADZ1109" s="119"/>
      <c r="AEA1109" s="119"/>
      <c r="AEB1109" s="119"/>
      <c r="AEC1109" s="119"/>
      <c r="AED1109" s="119"/>
      <c r="AEE1109" s="119"/>
      <c r="AEF1109" s="119"/>
      <c r="AEG1109" s="119"/>
      <c r="AEH1109" s="119"/>
      <c r="AEI1109" s="119"/>
      <c r="AEJ1109" s="119"/>
      <c r="AEK1109" s="119"/>
      <c r="AEL1109" s="119"/>
      <c r="AEM1109" s="119"/>
      <c r="AEN1109" s="119"/>
      <c r="AEO1109" s="119"/>
      <c r="AEP1109" s="119"/>
      <c r="AEQ1109" s="119"/>
      <c r="AER1109" s="119"/>
      <c r="AES1109" s="119"/>
      <c r="AET1109" s="119"/>
      <c r="AEU1109" s="119"/>
      <c r="AEV1109" s="119"/>
      <c r="AEW1109" s="119"/>
      <c r="AEX1109" s="119"/>
      <c r="AEY1109" s="119"/>
      <c r="AEZ1109" s="119"/>
      <c r="AFA1109" s="119"/>
      <c r="AFB1109" s="119"/>
      <c r="AFC1109" s="119"/>
      <c r="AFD1109" s="119"/>
      <c r="AFE1109" s="119"/>
      <c r="AFF1109" s="119"/>
      <c r="AFG1109" s="119"/>
      <c r="AFH1109" s="119"/>
      <c r="AFI1109" s="119"/>
      <c r="AFJ1109" s="119"/>
      <c r="AFK1109" s="119"/>
      <c r="AFL1109" s="119"/>
      <c r="AFM1109" s="119"/>
      <c r="AFN1109" s="119"/>
      <c r="AFO1109" s="119"/>
      <c r="AFP1109" s="119"/>
      <c r="AFQ1109" s="119"/>
      <c r="AFR1109" s="119"/>
      <c r="AFS1109" s="119"/>
      <c r="AFT1109" s="119"/>
      <c r="AFU1109" s="119"/>
      <c r="AFV1109" s="119"/>
      <c r="AFW1109" s="119"/>
      <c r="AFX1109" s="119"/>
      <c r="AFY1109" s="119"/>
      <c r="AFZ1109" s="119"/>
      <c r="AGA1109" s="119"/>
      <c r="AGB1109" s="119"/>
      <c r="AGC1109" s="119"/>
      <c r="AGD1109" s="119"/>
      <c r="AGE1109" s="119"/>
      <c r="AGF1109" s="119"/>
      <c r="AGG1109" s="119"/>
      <c r="AGH1109" s="119"/>
      <c r="AGI1109" s="119"/>
      <c r="AGJ1109" s="119"/>
      <c r="AGK1109" s="119"/>
      <c r="AGL1109" s="119"/>
      <c r="AGM1109" s="119"/>
      <c r="AGN1109" s="119"/>
      <c r="AGO1109" s="119"/>
      <c r="AGP1109" s="119"/>
      <c r="AGQ1109" s="119"/>
      <c r="AGR1109" s="119"/>
      <c r="AGS1109" s="119"/>
      <c r="AGT1109" s="119"/>
      <c r="AGU1109" s="119"/>
      <c r="AGV1109" s="119"/>
      <c r="AGW1109" s="119"/>
      <c r="AGX1109" s="119"/>
      <c r="AGY1109" s="119"/>
      <c r="AGZ1109" s="119"/>
      <c r="AHA1109" s="119"/>
      <c r="AHB1109" s="119"/>
      <c r="AHC1109" s="119"/>
      <c r="AHD1109" s="119"/>
      <c r="AHE1109" s="119"/>
      <c r="AHF1109" s="119"/>
      <c r="AHG1109" s="119"/>
      <c r="AHH1109" s="119"/>
      <c r="AHI1109" s="119"/>
      <c r="AHJ1109" s="119"/>
      <c r="AHK1109" s="119"/>
      <c r="AHL1109" s="119"/>
      <c r="AHM1109" s="119"/>
      <c r="AHN1109" s="119"/>
      <c r="AHO1109" s="119"/>
      <c r="AHP1109" s="119"/>
      <c r="AHQ1109" s="119"/>
      <c r="AHR1109" s="119"/>
      <c r="AHS1109" s="119"/>
      <c r="AHT1109" s="119"/>
      <c r="AHU1109" s="119"/>
      <c r="AHV1109" s="119"/>
      <c r="AHW1109" s="119"/>
      <c r="AHX1109" s="119"/>
      <c r="AHY1109" s="119"/>
      <c r="AHZ1109" s="119"/>
      <c r="AIA1109" s="119"/>
      <c r="AIB1109" s="119"/>
      <c r="AIC1109" s="119"/>
      <c r="AID1109" s="119"/>
      <c r="AIE1109" s="119"/>
      <c r="AIF1109" s="119"/>
      <c r="AIG1109" s="119"/>
      <c r="AIH1109" s="119"/>
      <c r="AII1109" s="119"/>
      <c r="AIJ1109" s="119"/>
      <c r="AIK1109" s="119"/>
      <c r="AIL1109" s="119"/>
      <c r="AIM1109" s="119"/>
      <c r="AIN1109" s="119"/>
      <c r="AIO1109" s="119"/>
      <c r="AIP1109" s="119"/>
      <c r="AIQ1109" s="119"/>
      <c r="AIR1109" s="119"/>
      <c r="AIS1109" s="119"/>
      <c r="AIT1109" s="119"/>
      <c r="AIU1109" s="119"/>
      <c r="AIV1109" s="119"/>
      <c r="AIW1109" s="119"/>
      <c r="AIX1109" s="119"/>
      <c r="AIY1109" s="119"/>
      <c r="AIZ1109" s="119"/>
      <c r="AJA1109" s="119"/>
      <c r="AJB1109" s="119"/>
      <c r="AJC1109" s="119"/>
      <c r="AJD1109" s="119"/>
      <c r="AJE1109" s="119"/>
      <c r="AJF1109" s="119"/>
      <c r="AJG1109" s="119"/>
      <c r="AJH1109" s="119"/>
      <c r="AJI1109" s="119"/>
      <c r="AJJ1109" s="119"/>
      <c r="AJK1109" s="119"/>
      <c r="AJL1109" s="119"/>
      <c r="AJM1109" s="119"/>
      <c r="AJN1109" s="119"/>
      <c r="AJO1109" s="119"/>
      <c r="AJP1109" s="119"/>
      <c r="AJQ1109" s="119"/>
      <c r="AJR1109" s="119"/>
      <c r="AJS1109" s="119"/>
      <c r="AJT1109" s="119"/>
      <c r="AJU1109" s="119"/>
      <c r="AJV1109" s="119"/>
      <c r="AJW1109" s="119"/>
      <c r="AJX1109" s="119"/>
      <c r="AJY1109" s="119"/>
      <c r="AJZ1109" s="119"/>
      <c r="AKA1109" s="119"/>
      <c r="AKB1109" s="119"/>
      <c r="AKC1109" s="119"/>
      <c r="AKD1109" s="119"/>
      <c r="AKE1109" s="119"/>
      <c r="AKF1109" s="119"/>
      <c r="AKG1109" s="119"/>
      <c r="AKH1109" s="119"/>
      <c r="AKI1109" s="119"/>
      <c r="AKJ1109" s="119"/>
      <c r="AKK1109" s="119"/>
      <c r="AKL1109" s="119"/>
      <c r="AKM1109" s="119"/>
      <c r="AKN1109" s="119"/>
      <c r="AKO1109" s="119"/>
      <c r="AKP1109" s="119"/>
      <c r="AKQ1109" s="119"/>
      <c r="AKR1109" s="119"/>
      <c r="AKS1109" s="119"/>
      <c r="AKT1109" s="119"/>
      <c r="AKU1109" s="119"/>
      <c r="AKV1109" s="119"/>
      <c r="AKW1109" s="119"/>
      <c r="AKX1109" s="119"/>
      <c r="AKY1109" s="119"/>
      <c r="AKZ1109" s="119"/>
      <c r="ALA1109" s="119"/>
      <c r="ALB1109" s="119"/>
      <c r="ALC1109" s="119"/>
      <c r="ALD1109" s="119"/>
      <c r="ALE1109" s="119"/>
      <c r="ALF1109" s="119"/>
      <c r="ALG1109" s="119"/>
      <c r="ALH1109" s="119"/>
      <c r="ALI1109" s="119"/>
      <c r="ALJ1109" s="119"/>
      <c r="ALK1109" s="119"/>
      <c r="ALL1109" s="119"/>
      <c r="ALM1109" s="119"/>
      <c r="ALN1109" s="119"/>
      <c r="ALO1109" s="119"/>
      <c r="ALP1109" s="119"/>
      <c r="ALQ1109" s="119"/>
      <c r="ALR1109" s="119"/>
      <c r="ALS1109" s="119"/>
      <c r="ALT1109" s="119"/>
      <c r="ALU1109" s="119"/>
      <c r="ALV1109" s="119"/>
      <c r="ALW1109" s="119"/>
      <c r="ALX1109" s="119"/>
      <c r="ALY1109" s="119"/>
      <c r="ALZ1109" s="119"/>
      <c r="AMA1109" s="119"/>
      <c r="AMB1109" s="119"/>
      <c r="AMC1109" s="119"/>
      <c r="AMD1109" s="119"/>
      <c r="AME1109" s="119"/>
      <c r="AMF1109" s="119"/>
      <c r="AMG1109" s="119"/>
      <c r="AMH1109" s="119"/>
      <c r="AMI1109" s="119"/>
      <c r="AMJ1109" s="119"/>
    </row>
    <row r="1110" spans="1:1024" s="94" customFormat="1">
      <c r="A1110" s="115"/>
      <c r="B1110" s="115"/>
      <c r="C1110" s="49">
        <f t="shared" si="83"/>
        <v>2120</v>
      </c>
      <c r="D1110" s="125" t="s">
        <v>408</v>
      </c>
      <c r="E1110" s="51">
        <f t="shared" si="82"/>
        <v>10</v>
      </c>
      <c r="F1110" s="110">
        <f t="shared" si="80"/>
        <v>67939</v>
      </c>
      <c r="G1110" s="110" t="str">
        <f t="shared" si="81"/>
        <v>2017123</v>
      </c>
      <c r="H1110" s="110">
        <v>567</v>
      </c>
      <c r="I1110" s="110"/>
      <c r="J1110" s="110"/>
      <c r="K1110" s="110"/>
      <c r="L1110" s="110" t="s">
        <v>0</v>
      </c>
      <c r="M1110" s="110">
        <v>2017</v>
      </c>
      <c r="N1110" s="110">
        <v>12</v>
      </c>
      <c r="O1110" s="110">
        <v>3</v>
      </c>
      <c r="P1110" s="110">
        <v>18</v>
      </c>
      <c r="Q1110" s="110">
        <v>52</v>
      </c>
      <c r="R1110" s="110">
        <v>19</v>
      </c>
      <c r="S1110" s="110">
        <v>800</v>
      </c>
      <c r="T1110" s="110">
        <v>1</v>
      </c>
      <c r="U1110" s="110" t="s">
        <v>29</v>
      </c>
      <c r="V1110" s="110" t="s">
        <v>2</v>
      </c>
      <c r="W1110" s="110"/>
      <c r="X1110" s="126" t="s">
        <v>409</v>
      </c>
      <c r="Y1110" s="98" t="s">
        <v>410</v>
      </c>
      <c r="Z1110" s="98" t="s">
        <v>411</v>
      </c>
      <c r="AA1110" s="98" t="s">
        <v>412</v>
      </c>
      <c r="AB1110" s="98">
        <v>40</v>
      </c>
      <c r="AC1110" s="98"/>
      <c r="AD1110" s="40"/>
      <c r="AE1110" s="40"/>
      <c r="AF1110" s="40"/>
      <c r="AG1110" s="40"/>
      <c r="AH1110" s="40"/>
      <c r="AI1110" s="40"/>
      <c r="AJ1110" s="40"/>
      <c r="AK1110" s="40"/>
      <c r="AL1110" s="40"/>
      <c r="AM1110" s="40"/>
      <c r="AN1110" s="40"/>
      <c r="AO1110" s="40"/>
      <c r="AP1110" s="40"/>
      <c r="AQ1110" s="40"/>
      <c r="AR1110" s="40"/>
      <c r="AS1110" s="40"/>
      <c r="AT1110" s="40"/>
      <c r="AU1110" s="40"/>
      <c r="AV1110" s="40"/>
      <c r="AW1110" s="40"/>
      <c r="AX1110" s="40"/>
      <c r="AY1110" s="40"/>
      <c r="AZ1110" s="40"/>
      <c r="BA1110" s="40"/>
      <c r="BB1110" s="40"/>
      <c r="BC1110" s="40"/>
      <c r="BD1110" s="40"/>
      <c r="BE1110" s="40"/>
      <c r="BF1110" s="40"/>
      <c r="BG1110" s="40"/>
      <c r="BH1110" s="40"/>
      <c r="BI1110" s="40"/>
      <c r="BJ1110" s="40"/>
      <c r="BK1110" s="40"/>
      <c r="BL1110" s="40"/>
      <c r="BM1110" s="40"/>
      <c r="BN1110" s="40"/>
      <c r="BO1110" s="40"/>
      <c r="BP1110" s="40"/>
      <c r="BQ1110" s="40"/>
      <c r="BR1110" s="40"/>
      <c r="BS1110" s="40"/>
      <c r="BT1110" s="40"/>
      <c r="BU1110" s="40"/>
      <c r="BV1110" s="40"/>
      <c r="BW1110" s="40"/>
      <c r="BX1110" s="40"/>
      <c r="BY1110" s="40"/>
      <c r="BZ1110" s="40"/>
      <c r="CA1110" s="40"/>
      <c r="CB1110" s="40"/>
      <c r="CC1110" s="40"/>
      <c r="CD1110" s="40"/>
      <c r="CE1110" s="40"/>
      <c r="CF1110" s="40"/>
      <c r="CG1110" s="40"/>
      <c r="CH1110" s="40"/>
      <c r="CI1110" s="40"/>
      <c r="CJ1110" s="40"/>
      <c r="CK1110" s="40"/>
      <c r="CL1110" s="40"/>
      <c r="CM1110" s="40"/>
      <c r="CN1110" s="40"/>
      <c r="CO1110" s="40"/>
      <c r="CP1110" s="40"/>
      <c r="CQ1110" s="40"/>
      <c r="CR1110" s="40"/>
      <c r="CS1110" s="40"/>
      <c r="CT1110" s="40"/>
      <c r="CU1110" s="40"/>
      <c r="CV1110" s="40"/>
      <c r="CW1110" s="40"/>
      <c r="CX1110" s="40"/>
      <c r="CY1110" s="40"/>
      <c r="CZ1110" s="40"/>
      <c r="DA1110" s="40"/>
      <c r="DB1110" s="40"/>
      <c r="DC1110" s="40"/>
      <c r="DD1110" s="40"/>
      <c r="DE1110" s="40"/>
      <c r="DF1110" s="40"/>
      <c r="DG1110" s="40"/>
      <c r="DH1110" s="40"/>
      <c r="DI1110" s="40"/>
      <c r="DJ1110" s="40"/>
      <c r="DK1110" s="40"/>
      <c r="DL1110" s="40"/>
      <c r="DM1110" s="40"/>
      <c r="DN1110" s="40"/>
      <c r="DO1110" s="40"/>
      <c r="DP1110" s="40"/>
      <c r="DQ1110" s="40"/>
      <c r="DR1110" s="40"/>
      <c r="DS1110" s="40"/>
      <c r="DT1110" s="40"/>
      <c r="DU1110" s="40"/>
      <c r="DV1110" s="40"/>
      <c r="DW1110" s="40"/>
      <c r="DX1110" s="40"/>
      <c r="DY1110" s="40"/>
      <c r="DZ1110" s="40"/>
      <c r="EA1110" s="40"/>
      <c r="EB1110" s="40"/>
      <c r="EC1110" s="40"/>
      <c r="ED1110" s="40"/>
      <c r="EE1110" s="40"/>
      <c r="EF1110" s="40"/>
      <c r="EG1110" s="40"/>
      <c r="EH1110" s="40"/>
      <c r="EI1110" s="40"/>
      <c r="EJ1110" s="40"/>
      <c r="EK1110" s="40"/>
      <c r="EL1110" s="40"/>
      <c r="EM1110" s="40"/>
      <c r="EN1110" s="40"/>
      <c r="EO1110" s="40"/>
      <c r="EP1110" s="40"/>
      <c r="EQ1110" s="40"/>
      <c r="ER1110" s="40"/>
      <c r="ES1110" s="40"/>
      <c r="ET1110" s="40"/>
      <c r="EU1110" s="40"/>
      <c r="EV1110" s="40"/>
      <c r="EW1110" s="40"/>
      <c r="EX1110" s="40"/>
      <c r="EY1110" s="40"/>
      <c r="EZ1110" s="40"/>
      <c r="FA1110" s="40"/>
      <c r="FB1110" s="40"/>
      <c r="FC1110" s="40"/>
      <c r="FD1110" s="40"/>
      <c r="FE1110" s="40"/>
      <c r="FF1110" s="40"/>
      <c r="FG1110" s="40"/>
      <c r="FH1110" s="40"/>
      <c r="FI1110" s="40"/>
      <c r="FJ1110" s="40"/>
      <c r="FK1110" s="40"/>
      <c r="FL1110" s="40"/>
      <c r="FM1110" s="40"/>
      <c r="FN1110" s="40"/>
      <c r="FO1110" s="40"/>
      <c r="FP1110" s="40"/>
      <c r="FQ1110" s="40"/>
      <c r="FR1110" s="40"/>
      <c r="FS1110" s="40"/>
      <c r="FT1110" s="40"/>
      <c r="FU1110" s="40"/>
      <c r="FV1110" s="40"/>
      <c r="FW1110" s="40"/>
      <c r="FX1110" s="40"/>
      <c r="FY1110" s="40"/>
      <c r="FZ1110" s="40"/>
      <c r="GA1110" s="40"/>
      <c r="GB1110" s="40"/>
      <c r="GC1110" s="40"/>
      <c r="GD1110" s="40"/>
      <c r="GE1110" s="40"/>
      <c r="GF1110" s="40"/>
      <c r="GG1110" s="40"/>
      <c r="GH1110" s="40"/>
      <c r="GI1110" s="40"/>
      <c r="GJ1110" s="40"/>
      <c r="GK1110" s="40"/>
      <c r="GL1110" s="40"/>
      <c r="GM1110" s="40"/>
      <c r="GN1110" s="40"/>
      <c r="GO1110" s="40"/>
      <c r="GP1110" s="40"/>
      <c r="GQ1110" s="40"/>
      <c r="GR1110" s="40"/>
      <c r="GS1110" s="40"/>
      <c r="GT1110" s="40"/>
      <c r="GU1110" s="40"/>
      <c r="GV1110" s="40"/>
      <c r="GW1110" s="40"/>
      <c r="GX1110" s="40"/>
      <c r="GY1110" s="40"/>
      <c r="GZ1110" s="40"/>
      <c r="HA1110" s="40"/>
      <c r="HB1110" s="40"/>
      <c r="HC1110" s="40"/>
      <c r="HD1110" s="40"/>
      <c r="HE1110" s="40"/>
      <c r="HF1110" s="40"/>
      <c r="HG1110" s="40"/>
      <c r="HH1110" s="40"/>
      <c r="HI1110" s="40"/>
      <c r="HJ1110" s="40"/>
      <c r="HK1110" s="40"/>
      <c r="HL1110" s="40"/>
      <c r="HM1110" s="40"/>
      <c r="HN1110" s="40"/>
      <c r="HO1110" s="40"/>
      <c r="HP1110" s="40"/>
      <c r="HQ1110" s="40"/>
      <c r="HR1110" s="40"/>
      <c r="HS1110" s="40"/>
      <c r="HT1110" s="40"/>
      <c r="HU1110" s="40"/>
      <c r="HV1110" s="40"/>
      <c r="HW1110" s="40"/>
      <c r="HX1110" s="40"/>
      <c r="HY1110" s="40"/>
      <c r="HZ1110" s="40"/>
      <c r="IA1110" s="40"/>
      <c r="IB1110" s="40"/>
      <c r="IC1110" s="40"/>
      <c r="ID1110" s="40"/>
      <c r="IE1110" s="40"/>
      <c r="IF1110" s="40"/>
      <c r="IG1110" s="40"/>
      <c r="IH1110" s="40"/>
      <c r="II1110" s="40"/>
      <c r="IJ1110" s="40"/>
      <c r="IK1110" s="40"/>
      <c r="IL1110" s="40"/>
      <c r="IM1110" s="40"/>
      <c r="IN1110" s="40"/>
      <c r="IO1110" s="40"/>
      <c r="IP1110" s="40"/>
      <c r="IQ1110" s="40"/>
      <c r="IR1110" s="40"/>
      <c r="IS1110" s="40"/>
      <c r="IT1110" s="40"/>
      <c r="IU1110" s="40"/>
      <c r="IV1110" s="40"/>
      <c r="IW1110" s="40"/>
      <c r="IX1110" s="40"/>
      <c r="IY1110" s="40"/>
      <c r="IZ1110" s="40"/>
      <c r="JA1110" s="40"/>
      <c r="JB1110" s="40"/>
      <c r="JC1110" s="40"/>
      <c r="JD1110" s="40"/>
      <c r="JE1110" s="40"/>
      <c r="JF1110" s="40"/>
      <c r="JG1110" s="40"/>
      <c r="JH1110" s="40"/>
      <c r="JI1110" s="40"/>
      <c r="JJ1110" s="40"/>
      <c r="JK1110" s="40"/>
      <c r="JL1110" s="40"/>
      <c r="JM1110" s="40"/>
      <c r="JN1110" s="40"/>
      <c r="JO1110" s="40"/>
      <c r="JP1110" s="40"/>
      <c r="JQ1110" s="40"/>
      <c r="JR1110" s="40"/>
      <c r="JS1110" s="40"/>
      <c r="JT1110" s="40"/>
      <c r="JU1110" s="40"/>
      <c r="JV1110" s="40"/>
      <c r="JW1110" s="40"/>
      <c r="JX1110" s="40"/>
      <c r="JY1110" s="40"/>
      <c r="JZ1110" s="40"/>
      <c r="KA1110" s="40"/>
      <c r="KB1110" s="40"/>
      <c r="KC1110" s="40"/>
    </row>
    <row r="1111" spans="1:1024">
      <c r="A1111" s="118"/>
      <c r="B1111" s="118"/>
      <c r="C1111" s="49">
        <f t="shared" si="83"/>
        <v>2120</v>
      </c>
      <c r="D1111" s="38" t="s">
        <v>408</v>
      </c>
      <c r="E1111" s="51">
        <f t="shared" si="82"/>
        <v>20</v>
      </c>
      <c r="F1111" s="39">
        <f t="shared" si="80"/>
        <v>67939</v>
      </c>
      <c r="G1111" s="39" t="str">
        <f t="shared" si="81"/>
        <v>2017123</v>
      </c>
      <c r="H1111" s="39">
        <v>729</v>
      </c>
      <c r="L1111" s="39" t="s">
        <v>17</v>
      </c>
      <c r="M1111" s="39">
        <v>2017</v>
      </c>
      <c r="N1111" s="39">
        <v>12</v>
      </c>
      <c r="O1111" s="39">
        <v>3</v>
      </c>
      <c r="P1111" s="39">
        <v>18</v>
      </c>
      <c r="Q1111" s="39">
        <v>52</v>
      </c>
      <c r="R1111" s="39">
        <v>19</v>
      </c>
      <c r="S1111" s="39">
        <v>826</v>
      </c>
      <c r="T1111" s="39">
        <v>2</v>
      </c>
      <c r="U1111" s="39" t="s">
        <v>1</v>
      </c>
      <c r="V1111" s="39" t="s">
        <v>2</v>
      </c>
      <c r="X1111" s="40" t="s">
        <v>78</v>
      </c>
      <c r="WK1111" s="119"/>
      <c r="WL1111" s="119"/>
      <c r="WM1111" s="119"/>
      <c r="WN1111" s="119"/>
      <c r="WO1111" s="119"/>
      <c r="WP1111" s="119"/>
      <c r="WQ1111" s="119"/>
      <c r="WR1111" s="119"/>
      <c r="WS1111" s="119"/>
      <c r="WT1111" s="119"/>
      <c r="WU1111" s="119"/>
      <c r="WV1111" s="119"/>
      <c r="WW1111" s="119"/>
      <c r="WX1111" s="119"/>
      <c r="WY1111" s="119"/>
      <c r="WZ1111" s="119"/>
      <c r="XA1111" s="119"/>
      <c r="XB1111" s="119"/>
      <c r="XC1111" s="119"/>
      <c r="XD1111" s="119"/>
      <c r="XE1111" s="119"/>
      <c r="XF1111" s="119"/>
      <c r="XG1111" s="119"/>
      <c r="XH1111" s="119"/>
      <c r="XI1111" s="119"/>
      <c r="XJ1111" s="119"/>
      <c r="XK1111" s="119"/>
      <c r="XL1111" s="119"/>
      <c r="XM1111" s="119"/>
      <c r="XN1111" s="119"/>
      <c r="XO1111" s="119"/>
      <c r="XP1111" s="119"/>
      <c r="XQ1111" s="119"/>
      <c r="XR1111" s="119"/>
      <c r="XS1111" s="119"/>
      <c r="XT1111" s="119"/>
      <c r="XU1111" s="119"/>
      <c r="XV1111" s="119"/>
      <c r="XW1111" s="119"/>
      <c r="XX1111" s="119"/>
      <c r="XY1111" s="119"/>
      <c r="XZ1111" s="119"/>
      <c r="YA1111" s="119"/>
      <c r="YB1111" s="119"/>
      <c r="YC1111" s="119"/>
      <c r="YD1111" s="119"/>
      <c r="YE1111" s="119"/>
      <c r="YF1111" s="119"/>
      <c r="YG1111" s="119"/>
      <c r="YH1111" s="119"/>
      <c r="YI1111" s="119"/>
      <c r="YJ1111" s="119"/>
      <c r="YK1111" s="119"/>
      <c r="YL1111" s="119"/>
      <c r="YM1111" s="119"/>
      <c r="YN1111" s="119"/>
      <c r="YO1111" s="119"/>
      <c r="YP1111" s="119"/>
      <c r="YQ1111" s="119"/>
      <c r="YR1111" s="119"/>
      <c r="YS1111" s="119"/>
      <c r="YT1111" s="119"/>
      <c r="YU1111" s="119"/>
      <c r="YV1111" s="119"/>
      <c r="YW1111" s="119"/>
      <c r="YX1111" s="119"/>
      <c r="YY1111" s="119"/>
      <c r="YZ1111" s="119"/>
      <c r="ZA1111" s="119"/>
      <c r="ZB1111" s="119"/>
      <c r="ZC1111" s="119"/>
      <c r="ZD1111" s="119"/>
      <c r="ZE1111" s="119"/>
      <c r="ZF1111" s="119"/>
      <c r="ZG1111" s="119"/>
      <c r="ZH1111" s="119"/>
      <c r="ZI1111" s="119"/>
      <c r="ZJ1111" s="119"/>
      <c r="ZK1111" s="119"/>
      <c r="ZL1111" s="119"/>
      <c r="ZM1111" s="119"/>
      <c r="ZN1111" s="119"/>
      <c r="ZO1111" s="119"/>
      <c r="ZP1111" s="119"/>
      <c r="ZQ1111" s="119"/>
      <c r="ZR1111" s="119"/>
      <c r="ZS1111" s="119"/>
      <c r="ZT1111" s="119"/>
      <c r="ZU1111" s="119"/>
      <c r="ZV1111" s="119"/>
      <c r="ZW1111" s="119"/>
      <c r="ZX1111" s="119"/>
      <c r="ZY1111" s="119"/>
      <c r="ZZ1111" s="119"/>
      <c r="AAA1111" s="119"/>
      <c r="AAB1111" s="119"/>
      <c r="AAC1111" s="119"/>
      <c r="AAD1111" s="119"/>
      <c r="AAE1111" s="119"/>
      <c r="AAF1111" s="119"/>
      <c r="AAG1111" s="119"/>
      <c r="AAH1111" s="119"/>
      <c r="AAI1111" s="119"/>
      <c r="AAJ1111" s="119"/>
      <c r="AAK1111" s="119"/>
      <c r="AAL1111" s="119"/>
      <c r="AAM1111" s="119"/>
      <c r="AAN1111" s="119"/>
      <c r="AAO1111" s="119"/>
      <c r="AAP1111" s="119"/>
      <c r="AAQ1111" s="119"/>
      <c r="AAR1111" s="119"/>
      <c r="AAS1111" s="119"/>
      <c r="AAT1111" s="119"/>
      <c r="AAU1111" s="119"/>
      <c r="AAV1111" s="119"/>
      <c r="AAW1111" s="119"/>
      <c r="AAX1111" s="119"/>
      <c r="AAY1111" s="119"/>
      <c r="AAZ1111" s="119"/>
      <c r="ABA1111" s="119"/>
      <c r="ABB1111" s="119"/>
      <c r="ABC1111" s="119"/>
      <c r="ABD1111" s="119"/>
      <c r="ABE1111" s="119"/>
      <c r="ABF1111" s="119"/>
      <c r="ABG1111" s="119"/>
      <c r="ABH1111" s="119"/>
      <c r="ABI1111" s="119"/>
      <c r="ABJ1111" s="119"/>
      <c r="ABK1111" s="119"/>
      <c r="ABL1111" s="119"/>
      <c r="ABM1111" s="119"/>
      <c r="ABN1111" s="119"/>
      <c r="ABO1111" s="119"/>
      <c r="ABP1111" s="119"/>
      <c r="ABQ1111" s="119"/>
      <c r="ABR1111" s="119"/>
      <c r="ABS1111" s="119"/>
      <c r="ABT1111" s="119"/>
      <c r="ABU1111" s="119"/>
      <c r="ABV1111" s="119"/>
      <c r="ABW1111" s="119"/>
      <c r="ABX1111" s="119"/>
      <c r="ABY1111" s="119"/>
      <c r="ABZ1111" s="119"/>
      <c r="ACA1111" s="119"/>
      <c r="ACB1111" s="119"/>
      <c r="ACC1111" s="119"/>
      <c r="ACD1111" s="119"/>
      <c r="ACE1111" s="119"/>
      <c r="ACF1111" s="119"/>
      <c r="ACG1111" s="119"/>
      <c r="ACH1111" s="119"/>
      <c r="ACI1111" s="119"/>
      <c r="ACJ1111" s="119"/>
      <c r="ACK1111" s="119"/>
      <c r="ACL1111" s="119"/>
      <c r="ACM1111" s="119"/>
      <c r="ACN1111" s="119"/>
      <c r="ACO1111" s="119"/>
      <c r="ACP1111" s="119"/>
      <c r="ACQ1111" s="119"/>
      <c r="ACR1111" s="119"/>
      <c r="ACS1111" s="119"/>
      <c r="ACT1111" s="119"/>
      <c r="ACU1111" s="119"/>
      <c r="ACV1111" s="119"/>
      <c r="ACW1111" s="119"/>
      <c r="ACX1111" s="119"/>
      <c r="ACY1111" s="119"/>
      <c r="ACZ1111" s="119"/>
      <c r="ADA1111" s="119"/>
      <c r="ADB1111" s="119"/>
      <c r="ADC1111" s="119"/>
      <c r="ADD1111" s="119"/>
      <c r="ADE1111" s="119"/>
      <c r="ADF1111" s="119"/>
      <c r="ADG1111" s="119"/>
      <c r="ADH1111" s="119"/>
      <c r="ADI1111" s="119"/>
      <c r="ADJ1111" s="119"/>
      <c r="ADK1111" s="119"/>
      <c r="ADL1111" s="119"/>
      <c r="ADM1111" s="119"/>
      <c r="ADN1111" s="119"/>
      <c r="ADO1111" s="119"/>
      <c r="ADP1111" s="119"/>
      <c r="ADQ1111" s="119"/>
      <c r="ADR1111" s="119"/>
      <c r="ADS1111" s="119"/>
      <c r="ADT1111" s="119"/>
      <c r="ADU1111" s="119"/>
      <c r="ADV1111" s="119"/>
      <c r="ADW1111" s="119"/>
      <c r="ADX1111" s="119"/>
      <c r="ADY1111" s="119"/>
      <c r="ADZ1111" s="119"/>
      <c r="AEA1111" s="119"/>
      <c r="AEB1111" s="119"/>
      <c r="AEC1111" s="119"/>
      <c r="AED1111" s="119"/>
      <c r="AEE1111" s="119"/>
      <c r="AEF1111" s="119"/>
      <c r="AEG1111" s="119"/>
      <c r="AEH1111" s="119"/>
      <c r="AEI1111" s="119"/>
      <c r="AEJ1111" s="119"/>
      <c r="AEK1111" s="119"/>
      <c r="AEL1111" s="119"/>
      <c r="AEM1111" s="119"/>
      <c r="AEN1111" s="119"/>
      <c r="AEO1111" s="119"/>
      <c r="AEP1111" s="119"/>
      <c r="AEQ1111" s="119"/>
      <c r="AER1111" s="119"/>
      <c r="AES1111" s="119"/>
      <c r="AET1111" s="119"/>
      <c r="AEU1111" s="119"/>
      <c r="AEV1111" s="119"/>
      <c r="AEW1111" s="119"/>
      <c r="AEX1111" s="119"/>
      <c r="AEY1111" s="119"/>
      <c r="AEZ1111" s="119"/>
      <c r="AFA1111" s="119"/>
      <c r="AFB1111" s="119"/>
      <c r="AFC1111" s="119"/>
      <c r="AFD1111" s="119"/>
      <c r="AFE1111" s="119"/>
      <c r="AFF1111" s="119"/>
      <c r="AFG1111" s="119"/>
      <c r="AFH1111" s="119"/>
      <c r="AFI1111" s="119"/>
      <c r="AFJ1111" s="119"/>
      <c r="AFK1111" s="119"/>
      <c r="AFL1111" s="119"/>
      <c r="AFM1111" s="119"/>
      <c r="AFN1111" s="119"/>
      <c r="AFO1111" s="119"/>
      <c r="AFP1111" s="119"/>
      <c r="AFQ1111" s="119"/>
      <c r="AFR1111" s="119"/>
      <c r="AFS1111" s="119"/>
      <c r="AFT1111" s="119"/>
      <c r="AFU1111" s="119"/>
      <c r="AFV1111" s="119"/>
      <c r="AFW1111" s="119"/>
      <c r="AFX1111" s="119"/>
      <c r="AFY1111" s="119"/>
      <c r="AFZ1111" s="119"/>
      <c r="AGA1111" s="119"/>
      <c r="AGB1111" s="119"/>
      <c r="AGC1111" s="119"/>
      <c r="AGD1111" s="119"/>
      <c r="AGE1111" s="119"/>
      <c r="AGF1111" s="119"/>
      <c r="AGG1111" s="119"/>
      <c r="AGH1111" s="119"/>
      <c r="AGI1111" s="119"/>
      <c r="AGJ1111" s="119"/>
      <c r="AGK1111" s="119"/>
      <c r="AGL1111" s="119"/>
      <c r="AGM1111" s="119"/>
      <c r="AGN1111" s="119"/>
      <c r="AGO1111" s="119"/>
      <c r="AGP1111" s="119"/>
      <c r="AGQ1111" s="119"/>
      <c r="AGR1111" s="119"/>
      <c r="AGS1111" s="119"/>
      <c r="AGT1111" s="119"/>
      <c r="AGU1111" s="119"/>
      <c r="AGV1111" s="119"/>
      <c r="AGW1111" s="119"/>
      <c r="AGX1111" s="119"/>
      <c r="AGY1111" s="119"/>
      <c r="AGZ1111" s="119"/>
      <c r="AHA1111" s="119"/>
      <c r="AHB1111" s="119"/>
      <c r="AHC1111" s="119"/>
      <c r="AHD1111" s="119"/>
      <c r="AHE1111" s="119"/>
      <c r="AHF1111" s="119"/>
      <c r="AHG1111" s="119"/>
      <c r="AHH1111" s="119"/>
      <c r="AHI1111" s="119"/>
      <c r="AHJ1111" s="119"/>
      <c r="AHK1111" s="119"/>
      <c r="AHL1111" s="119"/>
      <c r="AHM1111" s="119"/>
      <c r="AHN1111" s="119"/>
      <c r="AHO1111" s="119"/>
      <c r="AHP1111" s="119"/>
      <c r="AHQ1111" s="119"/>
      <c r="AHR1111" s="119"/>
      <c r="AHS1111" s="119"/>
      <c r="AHT1111" s="119"/>
      <c r="AHU1111" s="119"/>
      <c r="AHV1111" s="119"/>
      <c r="AHW1111" s="119"/>
      <c r="AHX1111" s="119"/>
      <c r="AHY1111" s="119"/>
      <c r="AHZ1111" s="119"/>
      <c r="AIA1111" s="119"/>
      <c r="AIB1111" s="119"/>
      <c r="AIC1111" s="119"/>
      <c r="AID1111" s="119"/>
      <c r="AIE1111" s="119"/>
      <c r="AIF1111" s="119"/>
      <c r="AIG1111" s="119"/>
      <c r="AIH1111" s="119"/>
      <c r="AII1111" s="119"/>
      <c r="AIJ1111" s="119"/>
      <c r="AIK1111" s="119"/>
      <c r="AIL1111" s="119"/>
      <c r="AIM1111" s="119"/>
      <c r="AIN1111" s="119"/>
      <c r="AIO1111" s="119"/>
      <c r="AIP1111" s="119"/>
      <c r="AIQ1111" s="119"/>
      <c r="AIR1111" s="119"/>
      <c r="AIS1111" s="119"/>
      <c r="AIT1111" s="119"/>
      <c r="AIU1111" s="119"/>
      <c r="AIV1111" s="119"/>
      <c r="AIW1111" s="119"/>
      <c r="AIX1111" s="119"/>
      <c r="AIY1111" s="119"/>
      <c r="AIZ1111" s="119"/>
      <c r="AJA1111" s="119"/>
      <c r="AJB1111" s="119"/>
      <c r="AJC1111" s="119"/>
      <c r="AJD1111" s="119"/>
      <c r="AJE1111" s="119"/>
      <c r="AJF1111" s="119"/>
      <c r="AJG1111" s="119"/>
      <c r="AJH1111" s="119"/>
      <c r="AJI1111" s="119"/>
      <c r="AJJ1111" s="119"/>
      <c r="AJK1111" s="119"/>
      <c r="AJL1111" s="119"/>
      <c r="AJM1111" s="119"/>
      <c r="AJN1111" s="119"/>
      <c r="AJO1111" s="119"/>
      <c r="AJP1111" s="119"/>
      <c r="AJQ1111" s="119"/>
      <c r="AJR1111" s="119"/>
      <c r="AJS1111" s="119"/>
      <c r="AJT1111" s="119"/>
      <c r="AJU1111" s="119"/>
      <c r="AJV1111" s="119"/>
      <c r="AJW1111" s="119"/>
      <c r="AJX1111" s="119"/>
      <c r="AJY1111" s="119"/>
      <c r="AJZ1111" s="119"/>
      <c r="AKA1111" s="119"/>
      <c r="AKB1111" s="119"/>
      <c r="AKC1111" s="119"/>
      <c r="AKD1111" s="119"/>
      <c r="AKE1111" s="119"/>
      <c r="AKF1111" s="119"/>
      <c r="AKG1111" s="119"/>
      <c r="AKH1111" s="119"/>
      <c r="AKI1111" s="119"/>
      <c r="AKJ1111" s="119"/>
      <c r="AKK1111" s="119"/>
      <c r="AKL1111" s="119"/>
      <c r="AKM1111" s="119"/>
      <c r="AKN1111" s="119"/>
      <c r="AKO1111" s="119"/>
      <c r="AKP1111" s="119"/>
      <c r="AKQ1111" s="119"/>
      <c r="AKR1111" s="119"/>
      <c r="AKS1111" s="119"/>
      <c r="AKT1111" s="119"/>
      <c r="AKU1111" s="119"/>
      <c r="AKV1111" s="119"/>
      <c r="AKW1111" s="119"/>
      <c r="AKX1111" s="119"/>
      <c r="AKY1111" s="119"/>
      <c r="AKZ1111" s="119"/>
      <c r="ALA1111" s="119"/>
      <c r="ALB1111" s="119"/>
      <c r="ALC1111" s="119"/>
      <c r="ALD1111" s="119"/>
      <c r="ALE1111" s="119"/>
      <c r="ALF1111" s="119"/>
      <c r="ALG1111" s="119"/>
      <c r="ALH1111" s="119"/>
      <c r="ALI1111" s="119"/>
      <c r="ALJ1111" s="119"/>
      <c r="ALK1111" s="119"/>
      <c r="ALL1111" s="119"/>
      <c r="ALM1111" s="119"/>
      <c r="ALN1111" s="119"/>
      <c r="ALO1111" s="119"/>
      <c r="ALP1111" s="119"/>
      <c r="ALQ1111" s="119"/>
      <c r="ALR1111" s="119"/>
      <c r="ALS1111" s="119"/>
      <c r="ALT1111" s="119"/>
      <c r="ALU1111" s="119"/>
      <c r="ALV1111" s="119"/>
      <c r="ALW1111" s="119"/>
      <c r="ALX1111" s="119"/>
      <c r="ALY1111" s="119"/>
      <c r="ALZ1111" s="119"/>
      <c r="AMA1111" s="119"/>
      <c r="AMB1111" s="119"/>
      <c r="AMC1111" s="119"/>
      <c r="AMD1111" s="119"/>
      <c r="AME1111" s="119"/>
      <c r="AMF1111" s="119"/>
      <c r="AMG1111" s="119"/>
      <c r="AMH1111" s="119"/>
      <c r="AMI1111" s="119"/>
      <c r="AMJ1111" s="119"/>
    </row>
    <row r="1112" spans="1:1024">
      <c r="A1112" s="118"/>
      <c r="B1112" s="118"/>
      <c r="C1112" s="49">
        <f t="shared" si="83"/>
        <v>2120</v>
      </c>
      <c r="D1112" s="38" t="s">
        <v>408</v>
      </c>
      <c r="E1112" s="51">
        <f t="shared" si="82"/>
        <v>30</v>
      </c>
      <c r="F1112" s="39">
        <f t="shared" si="80"/>
        <v>67939</v>
      </c>
      <c r="G1112" s="39" t="str">
        <f t="shared" si="81"/>
        <v>2017123</v>
      </c>
      <c r="H1112" s="39">
        <v>0</v>
      </c>
      <c r="L1112" s="39" t="s">
        <v>413</v>
      </c>
      <c r="M1112" s="39">
        <v>2017</v>
      </c>
      <c r="N1112" s="39">
        <v>12</v>
      </c>
      <c r="O1112" s="39">
        <v>3</v>
      </c>
      <c r="P1112" s="39">
        <v>18</v>
      </c>
      <c r="Q1112" s="39">
        <v>52</v>
      </c>
      <c r="R1112" s="39">
        <v>19</v>
      </c>
      <c r="S1112" s="39">
        <v>949</v>
      </c>
      <c r="T1112" s="39">
        <v>2</v>
      </c>
      <c r="U1112" s="39" t="s">
        <v>1</v>
      </c>
      <c r="V1112" s="39" t="s">
        <v>2</v>
      </c>
      <c r="WK1112" s="119"/>
      <c r="WL1112" s="119"/>
      <c r="WM1112" s="119"/>
      <c r="WN1112" s="119"/>
      <c r="WO1112" s="119"/>
      <c r="WP1112" s="119"/>
      <c r="WQ1112" s="119"/>
      <c r="WR1112" s="119"/>
      <c r="WS1112" s="119"/>
      <c r="WT1112" s="119"/>
      <c r="WU1112" s="119"/>
      <c r="WV1112" s="119"/>
      <c r="WW1112" s="119"/>
      <c r="WX1112" s="119"/>
      <c r="WY1112" s="119"/>
      <c r="WZ1112" s="119"/>
      <c r="XA1112" s="119"/>
      <c r="XB1112" s="119"/>
      <c r="XC1112" s="119"/>
      <c r="XD1112" s="119"/>
      <c r="XE1112" s="119"/>
      <c r="XF1112" s="119"/>
      <c r="XG1112" s="119"/>
      <c r="XH1112" s="119"/>
      <c r="XI1112" s="119"/>
      <c r="XJ1112" s="119"/>
      <c r="XK1112" s="119"/>
      <c r="XL1112" s="119"/>
      <c r="XM1112" s="119"/>
      <c r="XN1112" s="119"/>
      <c r="XO1112" s="119"/>
      <c r="XP1112" s="119"/>
      <c r="XQ1112" s="119"/>
      <c r="XR1112" s="119"/>
      <c r="XS1112" s="119"/>
      <c r="XT1112" s="119"/>
      <c r="XU1112" s="119"/>
      <c r="XV1112" s="119"/>
      <c r="XW1112" s="119"/>
      <c r="XX1112" s="119"/>
      <c r="XY1112" s="119"/>
      <c r="XZ1112" s="119"/>
      <c r="YA1112" s="119"/>
      <c r="YB1112" s="119"/>
      <c r="YC1112" s="119"/>
      <c r="YD1112" s="119"/>
      <c r="YE1112" s="119"/>
      <c r="YF1112" s="119"/>
      <c r="YG1112" s="119"/>
      <c r="YH1112" s="119"/>
      <c r="YI1112" s="119"/>
      <c r="YJ1112" s="119"/>
      <c r="YK1112" s="119"/>
      <c r="YL1112" s="119"/>
      <c r="YM1112" s="119"/>
      <c r="YN1112" s="119"/>
      <c r="YO1112" s="119"/>
      <c r="YP1112" s="119"/>
      <c r="YQ1112" s="119"/>
      <c r="YR1112" s="119"/>
      <c r="YS1112" s="119"/>
      <c r="YT1112" s="119"/>
      <c r="YU1112" s="119"/>
      <c r="YV1112" s="119"/>
      <c r="YW1112" s="119"/>
      <c r="YX1112" s="119"/>
      <c r="YY1112" s="119"/>
      <c r="YZ1112" s="119"/>
      <c r="ZA1112" s="119"/>
      <c r="ZB1112" s="119"/>
      <c r="ZC1112" s="119"/>
      <c r="ZD1112" s="119"/>
      <c r="ZE1112" s="119"/>
      <c r="ZF1112" s="119"/>
      <c r="ZG1112" s="119"/>
      <c r="ZH1112" s="119"/>
      <c r="ZI1112" s="119"/>
      <c r="ZJ1112" s="119"/>
      <c r="ZK1112" s="119"/>
      <c r="ZL1112" s="119"/>
      <c r="ZM1112" s="119"/>
      <c r="ZN1112" s="119"/>
      <c r="ZO1112" s="119"/>
      <c r="ZP1112" s="119"/>
      <c r="ZQ1112" s="119"/>
      <c r="ZR1112" s="119"/>
      <c r="ZS1112" s="119"/>
      <c r="ZT1112" s="119"/>
      <c r="ZU1112" s="119"/>
      <c r="ZV1112" s="119"/>
      <c r="ZW1112" s="119"/>
      <c r="ZX1112" s="119"/>
      <c r="ZY1112" s="119"/>
      <c r="ZZ1112" s="119"/>
      <c r="AAA1112" s="119"/>
      <c r="AAB1112" s="119"/>
      <c r="AAC1112" s="119"/>
      <c r="AAD1112" s="119"/>
      <c r="AAE1112" s="119"/>
      <c r="AAF1112" s="119"/>
      <c r="AAG1112" s="119"/>
      <c r="AAH1112" s="119"/>
      <c r="AAI1112" s="119"/>
      <c r="AAJ1112" s="119"/>
      <c r="AAK1112" s="119"/>
      <c r="AAL1112" s="119"/>
      <c r="AAM1112" s="119"/>
      <c r="AAN1112" s="119"/>
      <c r="AAO1112" s="119"/>
      <c r="AAP1112" s="119"/>
      <c r="AAQ1112" s="119"/>
      <c r="AAR1112" s="119"/>
      <c r="AAS1112" s="119"/>
      <c r="AAT1112" s="119"/>
      <c r="AAU1112" s="119"/>
      <c r="AAV1112" s="119"/>
      <c r="AAW1112" s="119"/>
      <c r="AAX1112" s="119"/>
      <c r="AAY1112" s="119"/>
      <c r="AAZ1112" s="119"/>
      <c r="ABA1112" s="119"/>
      <c r="ABB1112" s="119"/>
      <c r="ABC1112" s="119"/>
      <c r="ABD1112" s="119"/>
      <c r="ABE1112" s="119"/>
      <c r="ABF1112" s="119"/>
      <c r="ABG1112" s="119"/>
      <c r="ABH1112" s="119"/>
      <c r="ABI1112" s="119"/>
      <c r="ABJ1112" s="119"/>
      <c r="ABK1112" s="119"/>
      <c r="ABL1112" s="119"/>
      <c r="ABM1112" s="119"/>
      <c r="ABN1112" s="119"/>
      <c r="ABO1112" s="119"/>
      <c r="ABP1112" s="119"/>
      <c r="ABQ1112" s="119"/>
      <c r="ABR1112" s="119"/>
      <c r="ABS1112" s="119"/>
      <c r="ABT1112" s="119"/>
      <c r="ABU1112" s="119"/>
      <c r="ABV1112" s="119"/>
      <c r="ABW1112" s="119"/>
      <c r="ABX1112" s="119"/>
      <c r="ABY1112" s="119"/>
      <c r="ABZ1112" s="119"/>
      <c r="ACA1112" s="119"/>
      <c r="ACB1112" s="119"/>
      <c r="ACC1112" s="119"/>
      <c r="ACD1112" s="119"/>
      <c r="ACE1112" s="119"/>
      <c r="ACF1112" s="119"/>
      <c r="ACG1112" s="119"/>
      <c r="ACH1112" s="119"/>
      <c r="ACI1112" s="119"/>
      <c r="ACJ1112" s="119"/>
      <c r="ACK1112" s="119"/>
      <c r="ACL1112" s="119"/>
      <c r="ACM1112" s="119"/>
      <c r="ACN1112" s="119"/>
      <c r="ACO1112" s="119"/>
      <c r="ACP1112" s="119"/>
      <c r="ACQ1112" s="119"/>
      <c r="ACR1112" s="119"/>
      <c r="ACS1112" s="119"/>
      <c r="ACT1112" s="119"/>
      <c r="ACU1112" s="119"/>
      <c r="ACV1112" s="119"/>
      <c r="ACW1112" s="119"/>
      <c r="ACX1112" s="119"/>
      <c r="ACY1112" s="119"/>
      <c r="ACZ1112" s="119"/>
      <c r="ADA1112" s="119"/>
      <c r="ADB1112" s="119"/>
      <c r="ADC1112" s="119"/>
      <c r="ADD1112" s="119"/>
      <c r="ADE1112" s="119"/>
      <c r="ADF1112" s="119"/>
      <c r="ADG1112" s="119"/>
      <c r="ADH1112" s="119"/>
      <c r="ADI1112" s="119"/>
      <c r="ADJ1112" s="119"/>
      <c r="ADK1112" s="119"/>
      <c r="ADL1112" s="119"/>
      <c r="ADM1112" s="119"/>
      <c r="ADN1112" s="119"/>
      <c r="ADO1112" s="119"/>
      <c r="ADP1112" s="119"/>
      <c r="ADQ1112" s="119"/>
      <c r="ADR1112" s="119"/>
      <c r="ADS1112" s="119"/>
      <c r="ADT1112" s="119"/>
      <c r="ADU1112" s="119"/>
      <c r="ADV1112" s="119"/>
      <c r="ADW1112" s="119"/>
      <c r="ADX1112" s="119"/>
      <c r="ADY1112" s="119"/>
      <c r="ADZ1112" s="119"/>
      <c r="AEA1112" s="119"/>
      <c r="AEB1112" s="119"/>
      <c r="AEC1112" s="119"/>
      <c r="AED1112" s="119"/>
      <c r="AEE1112" s="119"/>
      <c r="AEF1112" s="119"/>
      <c r="AEG1112" s="119"/>
      <c r="AEH1112" s="119"/>
      <c r="AEI1112" s="119"/>
      <c r="AEJ1112" s="119"/>
      <c r="AEK1112" s="119"/>
      <c r="AEL1112" s="119"/>
      <c r="AEM1112" s="119"/>
      <c r="AEN1112" s="119"/>
      <c r="AEO1112" s="119"/>
      <c r="AEP1112" s="119"/>
      <c r="AEQ1112" s="119"/>
      <c r="AER1112" s="119"/>
      <c r="AES1112" s="119"/>
      <c r="AET1112" s="119"/>
      <c r="AEU1112" s="119"/>
      <c r="AEV1112" s="119"/>
      <c r="AEW1112" s="119"/>
      <c r="AEX1112" s="119"/>
      <c r="AEY1112" s="119"/>
      <c r="AEZ1112" s="119"/>
      <c r="AFA1112" s="119"/>
      <c r="AFB1112" s="119"/>
      <c r="AFC1112" s="119"/>
      <c r="AFD1112" s="119"/>
      <c r="AFE1112" s="119"/>
      <c r="AFF1112" s="119"/>
      <c r="AFG1112" s="119"/>
      <c r="AFH1112" s="119"/>
      <c r="AFI1112" s="119"/>
      <c r="AFJ1112" s="119"/>
      <c r="AFK1112" s="119"/>
      <c r="AFL1112" s="119"/>
      <c r="AFM1112" s="119"/>
      <c r="AFN1112" s="119"/>
      <c r="AFO1112" s="119"/>
      <c r="AFP1112" s="119"/>
      <c r="AFQ1112" s="119"/>
      <c r="AFR1112" s="119"/>
      <c r="AFS1112" s="119"/>
      <c r="AFT1112" s="119"/>
      <c r="AFU1112" s="119"/>
      <c r="AFV1112" s="119"/>
      <c r="AFW1112" s="119"/>
      <c r="AFX1112" s="119"/>
      <c r="AFY1112" s="119"/>
      <c r="AFZ1112" s="119"/>
      <c r="AGA1112" s="119"/>
      <c r="AGB1112" s="119"/>
      <c r="AGC1112" s="119"/>
      <c r="AGD1112" s="119"/>
      <c r="AGE1112" s="119"/>
      <c r="AGF1112" s="119"/>
      <c r="AGG1112" s="119"/>
      <c r="AGH1112" s="119"/>
      <c r="AGI1112" s="119"/>
      <c r="AGJ1112" s="119"/>
      <c r="AGK1112" s="119"/>
      <c r="AGL1112" s="119"/>
      <c r="AGM1112" s="119"/>
      <c r="AGN1112" s="119"/>
      <c r="AGO1112" s="119"/>
      <c r="AGP1112" s="119"/>
      <c r="AGQ1112" s="119"/>
      <c r="AGR1112" s="119"/>
      <c r="AGS1112" s="119"/>
      <c r="AGT1112" s="119"/>
      <c r="AGU1112" s="119"/>
      <c r="AGV1112" s="119"/>
      <c r="AGW1112" s="119"/>
      <c r="AGX1112" s="119"/>
      <c r="AGY1112" s="119"/>
      <c r="AGZ1112" s="119"/>
      <c r="AHA1112" s="119"/>
      <c r="AHB1112" s="119"/>
      <c r="AHC1112" s="119"/>
      <c r="AHD1112" s="119"/>
      <c r="AHE1112" s="119"/>
      <c r="AHF1112" s="119"/>
      <c r="AHG1112" s="119"/>
      <c r="AHH1112" s="119"/>
      <c r="AHI1112" s="119"/>
      <c r="AHJ1112" s="119"/>
      <c r="AHK1112" s="119"/>
      <c r="AHL1112" s="119"/>
      <c r="AHM1112" s="119"/>
      <c r="AHN1112" s="119"/>
      <c r="AHO1112" s="119"/>
      <c r="AHP1112" s="119"/>
      <c r="AHQ1112" s="119"/>
      <c r="AHR1112" s="119"/>
      <c r="AHS1112" s="119"/>
      <c r="AHT1112" s="119"/>
      <c r="AHU1112" s="119"/>
      <c r="AHV1112" s="119"/>
      <c r="AHW1112" s="119"/>
      <c r="AHX1112" s="119"/>
      <c r="AHY1112" s="119"/>
      <c r="AHZ1112" s="119"/>
      <c r="AIA1112" s="119"/>
      <c r="AIB1112" s="119"/>
      <c r="AIC1112" s="119"/>
      <c r="AID1112" s="119"/>
      <c r="AIE1112" s="119"/>
      <c r="AIF1112" s="119"/>
      <c r="AIG1112" s="119"/>
      <c r="AIH1112" s="119"/>
      <c r="AII1112" s="119"/>
      <c r="AIJ1112" s="119"/>
      <c r="AIK1112" s="119"/>
      <c r="AIL1112" s="119"/>
      <c r="AIM1112" s="119"/>
      <c r="AIN1112" s="119"/>
      <c r="AIO1112" s="119"/>
      <c r="AIP1112" s="119"/>
      <c r="AIQ1112" s="119"/>
      <c r="AIR1112" s="119"/>
      <c r="AIS1112" s="119"/>
      <c r="AIT1112" s="119"/>
      <c r="AIU1112" s="119"/>
      <c r="AIV1112" s="119"/>
      <c r="AIW1112" s="119"/>
      <c r="AIX1112" s="119"/>
      <c r="AIY1112" s="119"/>
      <c r="AIZ1112" s="119"/>
      <c r="AJA1112" s="119"/>
      <c r="AJB1112" s="119"/>
      <c r="AJC1112" s="119"/>
      <c r="AJD1112" s="119"/>
      <c r="AJE1112" s="119"/>
      <c r="AJF1112" s="119"/>
      <c r="AJG1112" s="119"/>
      <c r="AJH1112" s="119"/>
      <c r="AJI1112" s="119"/>
      <c r="AJJ1112" s="119"/>
      <c r="AJK1112" s="119"/>
      <c r="AJL1112" s="119"/>
      <c r="AJM1112" s="119"/>
      <c r="AJN1112" s="119"/>
      <c r="AJO1112" s="119"/>
      <c r="AJP1112" s="119"/>
      <c r="AJQ1112" s="119"/>
      <c r="AJR1112" s="119"/>
      <c r="AJS1112" s="119"/>
      <c r="AJT1112" s="119"/>
      <c r="AJU1112" s="119"/>
      <c r="AJV1112" s="119"/>
      <c r="AJW1112" s="119"/>
      <c r="AJX1112" s="119"/>
      <c r="AJY1112" s="119"/>
      <c r="AJZ1112" s="119"/>
      <c r="AKA1112" s="119"/>
      <c r="AKB1112" s="119"/>
      <c r="AKC1112" s="119"/>
      <c r="AKD1112" s="119"/>
      <c r="AKE1112" s="119"/>
      <c r="AKF1112" s="119"/>
      <c r="AKG1112" s="119"/>
      <c r="AKH1112" s="119"/>
      <c r="AKI1112" s="119"/>
      <c r="AKJ1112" s="119"/>
      <c r="AKK1112" s="119"/>
      <c r="AKL1112" s="119"/>
      <c r="AKM1112" s="119"/>
      <c r="AKN1112" s="119"/>
      <c r="AKO1112" s="119"/>
      <c r="AKP1112" s="119"/>
      <c r="AKQ1112" s="119"/>
      <c r="AKR1112" s="119"/>
      <c r="AKS1112" s="119"/>
      <c r="AKT1112" s="119"/>
      <c r="AKU1112" s="119"/>
      <c r="AKV1112" s="119"/>
      <c r="AKW1112" s="119"/>
      <c r="AKX1112" s="119"/>
      <c r="AKY1112" s="119"/>
      <c r="AKZ1112" s="119"/>
      <c r="ALA1112" s="119"/>
      <c r="ALB1112" s="119"/>
      <c r="ALC1112" s="119"/>
      <c r="ALD1112" s="119"/>
      <c r="ALE1112" s="119"/>
      <c r="ALF1112" s="119"/>
      <c r="ALG1112" s="119"/>
      <c r="ALH1112" s="119"/>
      <c r="ALI1112" s="119"/>
      <c r="ALJ1112" s="119"/>
      <c r="ALK1112" s="119"/>
      <c r="ALL1112" s="119"/>
      <c r="ALM1112" s="119"/>
      <c r="ALN1112" s="119"/>
      <c r="ALO1112" s="119"/>
      <c r="ALP1112" s="119"/>
      <c r="ALQ1112" s="119"/>
      <c r="ALR1112" s="119"/>
      <c r="ALS1112" s="119"/>
      <c r="ALT1112" s="119"/>
      <c r="ALU1112" s="119"/>
      <c r="ALV1112" s="119"/>
      <c r="ALW1112" s="119"/>
      <c r="ALX1112" s="119"/>
      <c r="ALY1112" s="119"/>
      <c r="ALZ1112" s="119"/>
      <c r="AMA1112" s="119"/>
      <c r="AMB1112" s="119"/>
      <c r="AMC1112" s="119"/>
      <c r="AMD1112" s="119"/>
      <c r="AME1112" s="119"/>
      <c r="AMF1112" s="119"/>
      <c r="AMG1112" s="119"/>
      <c r="AMH1112" s="119"/>
      <c r="AMI1112" s="119"/>
      <c r="AMJ1112" s="119"/>
    </row>
    <row r="1113" spans="1:1024">
      <c r="A1113" s="118"/>
      <c r="B1113" s="118"/>
      <c r="C1113" s="49">
        <f t="shared" si="83"/>
        <v>2120</v>
      </c>
      <c r="D1113" s="38" t="s">
        <v>408</v>
      </c>
      <c r="E1113" s="51">
        <f t="shared" si="82"/>
        <v>30</v>
      </c>
      <c r="F1113" s="39">
        <f t="shared" si="80"/>
        <v>67939</v>
      </c>
      <c r="G1113" s="39" t="str">
        <f t="shared" si="81"/>
        <v>2017123</v>
      </c>
      <c r="H1113" s="39">
        <v>0</v>
      </c>
      <c r="L1113" s="79" t="s">
        <v>21</v>
      </c>
      <c r="M1113" s="39">
        <v>2017</v>
      </c>
      <c r="N1113" s="39">
        <v>12</v>
      </c>
      <c r="O1113" s="39">
        <v>3</v>
      </c>
      <c r="P1113" s="39">
        <v>18</v>
      </c>
      <c r="Q1113" s="39">
        <v>52</v>
      </c>
      <c r="R1113" s="39">
        <v>19</v>
      </c>
      <c r="S1113" s="39">
        <v>955</v>
      </c>
      <c r="T1113" s="39">
        <v>2</v>
      </c>
      <c r="U1113" s="39" t="s">
        <v>1</v>
      </c>
      <c r="V1113" s="39" t="s">
        <v>2</v>
      </c>
      <c r="WK1113" s="119"/>
      <c r="WL1113" s="119"/>
      <c r="WM1113" s="119"/>
      <c r="WN1113" s="119"/>
      <c r="WO1113" s="119"/>
      <c r="WP1113" s="119"/>
      <c r="WQ1113" s="119"/>
      <c r="WR1113" s="119"/>
      <c r="WS1113" s="119"/>
      <c r="WT1113" s="119"/>
      <c r="WU1113" s="119"/>
      <c r="WV1113" s="119"/>
      <c r="WW1113" s="119"/>
      <c r="WX1113" s="119"/>
      <c r="WY1113" s="119"/>
      <c r="WZ1113" s="119"/>
      <c r="XA1113" s="119"/>
      <c r="XB1113" s="119"/>
      <c r="XC1113" s="119"/>
      <c r="XD1113" s="119"/>
      <c r="XE1113" s="119"/>
      <c r="XF1113" s="119"/>
      <c r="XG1113" s="119"/>
      <c r="XH1113" s="119"/>
      <c r="XI1113" s="119"/>
      <c r="XJ1113" s="119"/>
      <c r="XK1113" s="119"/>
      <c r="XL1113" s="119"/>
      <c r="XM1113" s="119"/>
      <c r="XN1113" s="119"/>
      <c r="XO1113" s="119"/>
      <c r="XP1113" s="119"/>
      <c r="XQ1113" s="119"/>
      <c r="XR1113" s="119"/>
      <c r="XS1113" s="119"/>
      <c r="XT1113" s="119"/>
      <c r="XU1113" s="119"/>
      <c r="XV1113" s="119"/>
      <c r="XW1113" s="119"/>
      <c r="XX1113" s="119"/>
      <c r="XY1113" s="119"/>
      <c r="XZ1113" s="119"/>
      <c r="YA1113" s="119"/>
      <c r="YB1113" s="119"/>
      <c r="YC1113" s="119"/>
      <c r="YD1113" s="119"/>
      <c r="YE1113" s="119"/>
      <c r="YF1113" s="119"/>
      <c r="YG1113" s="119"/>
      <c r="YH1113" s="119"/>
      <c r="YI1113" s="119"/>
      <c r="YJ1113" s="119"/>
      <c r="YK1113" s="119"/>
      <c r="YL1113" s="119"/>
      <c r="YM1113" s="119"/>
      <c r="YN1113" s="119"/>
      <c r="YO1113" s="119"/>
      <c r="YP1113" s="119"/>
      <c r="YQ1113" s="119"/>
      <c r="YR1113" s="119"/>
      <c r="YS1113" s="119"/>
      <c r="YT1113" s="119"/>
      <c r="YU1113" s="119"/>
      <c r="YV1113" s="119"/>
      <c r="YW1113" s="119"/>
      <c r="YX1113" s="119"/>
      <c r="YY1113" s="119"/>
      <c r="YZ1113" s="119"/>
      <c r="ZA1113" s="119"/>
      <c r="ZB1113" s="119"/>
      <c r="ZC1113" s="119"/>
      <c r="ZD1113" s="119"/>
      <c r="ZE1113" s="119"/>
      <c r="ZF1113" s="119"/>
      <c r="ZG1113" s="119"/>
      <c r="ZH1113" s="119"/>
      <c r="ZI1113" s="119"/>
      <c r="ZJ1113" s="119"/>
      <c r="ZK1113" s="119"/>
      <c r="ZL1113" s="119"/>
      <c r="ZM1113" s="119"/>
      <c r="ZN1113" s="119"/>
      <c r="ZO1113" s="119"/>
      <c r="ZP1113" s="119"/>
      <c r="ZQ1113" s="119"/>
      <c r="ZR1113" s="119"/>
      <c r="ZS1113" s="119"/>
      <c r="ZT1113" s="119"/>
      <c r="ZU1113" s="119"/>
      <c r="ZV1113" s="119"/>
      <c r="ZW1113" s="119"/>
      <c r="ZX1113" s="119"/>
      <c r="ZY1113" s="119"/>
      <c r="ZZ1113" s="119"/>
      <c r="AAA1113" s="119"/>
      <c r="AAB1113" s="119"/>
      <c r="AAC1113" s="119"/>
      <c r="AAD1113" s="119"/>
      <c r="AAE1113" s="119"/>
      <c r="AAF1113" s="119"/>
      <c r="AAG1113" s="119"/>
      <c r="AAH1113" s="119"/>
      <c r="AAI1113" s="119"/>
      <c r="AAJ1113" s="119"/>
      <c r="AAK1113" s="119"/>
      <c r="AAL1113" s="119"/>
      <c r="AAM1113" s="119"/>
      <c r="AAN1113" s="119"/>
      <c r="AAO1113" s="119"/>
      <c r="AAP1113" s="119"/>
      <c r="AAQ1113" s="119"/>
      <c r="AAR1113" s="119"/>
      <c r="AAS1113" s="119"/>
      <c r="AAT1113" s="119"/>
      <c r="AAU1113" s="119"/>
      <c r="AAV1113" s="119"/>
      <c r="AAW1113" s="119"/>
      <c r="AAX1113" s="119"/>
      <c r="AAY1113" s="119"/>
      <c r="AAZ1113" s="119"/>
      <c r="ABA1113" s="119"/>
      <c r="ABB1113" s="119"/>
      <c r="ABC1113" s="119"/>
      <c r="ABD1113" s="119"/>
      <c r="ABE1113" s="119"/>
      <c r="ABF1113" s="119"/>
      <c r="ABG1113" s="119"/>
      <c r="ABH1113" s="119"/>
      <c r="ABI1113" s="119"/>
      <c r="ABJ1113" s="119"/>
      <c r="ABK1113" s="119"/>
      <c r="ABL1113" s="119"/>
      <c r="ABM1113" s="119"/>
      <c r="ABN1113" s="119"/>
      <c r="ABO1113" s="119"/>
      <c r="ABP1113" s="119"/>
      <c r="ABQ1113" s="119"/>
      <c r="ABR1113" s="119"/>
      <c r="ABS1113" s="119"/>
      <c r="ABT1113" s="119"/>
      <c r="ABU1113" s="119"/>
      <c r="ABV1113" s="119"/>
      <c r="ABW1113" s="119"/>
      <c r="ABX1113" s="119"/>
      <c r="ABY1113" s="119"/>
      <c r="ABZ1113" s="119"/>
      <c r="ACA1113" s="119"/>
      <c r="ACB1113" s="119"/>
      <c r="ACC1113" s="119"/>
      <c r="ACD1113" s="119"/>
      <c r="ACE1113" s="119"/>
      <c r="ACF1113" s="119"/>
      <c r="ACG1113" s="119"/>
      <c r="ACH1113" s="119"/>
      <c r="ACI1113" s="119"/>
      <c r="ACJ1113" s="119"/>
      <c r="ACK1113" s="119"/>
      <c r="ACL1113" s="119"/>
      <c r="ACM1113" s="119"/>
      <c r="ACN1113" s="119"/>
      <c r="ACO1113" s="119"/>
      <c r="ACP1113" s="119"/>
      <c r="ACQ1113" s="119"/>
      <c r="ACR1113" s="119"/>
      <c r="ACS1113" s="119"/>
      <c r="ACT1113" s="119"/>
      <c r="ACU1113" s="119"/>
      <c r="ACV1113" s="119"/>
      <c r="ACW1113" s="119"/>
      <c r="ACX1113" s="119"/>
      <c r="ACY1113" s="119"/>
      <c r="ACZ1113" s="119"/>
      <c r="ADA1113" s="119"/>
      <c r="ADB1113" s="119"/>
      <c r="ADC1113" s="119"/>
      <c r="ADD1113" s="119"/>
      <c r="ADE1113" s="119"/>
      <c r="ADF1113" s="119"/>
      <c r="ADG1113" s="119"/>
      <c r="ADH1113" s="119"/>
      <c r="ADI1113" s="119"/>
      <c r="ADJ1113" s="119"/>
      <c r="ADK1113" s="119"/>
      <c r="ADL1113" s="119"/>
      <c r="ADM1113" s="119"/>
      <c r="ADN1113" s="119"/>
      <c r="ADO1113" s="119"/>
      <c r="ADP1113" s="119"/>
      <c r="ADQ1113" s="119"/>
      <c r="ADR1113" s="119"/>
      <c r="ADS1113" s="119"/>
      <c r="ADT1113" s="119"/>
      <c r="ADU1113" s="119"/>
      <c r="ADV1113" s="119"/>
      <c r="ADW1113" s="119"/>
      <c r="ADX1113" s="119"/>
      <c r="ADY1113" s="119"/>
      <c r="ADZ1113" s="119"/>
      <c r="AEA1113" s="119"/>
      <c r="AEB1113" s="119"/>
      <c r="AEC1113" s="119"/>
      <c r="AED1113" s="119"/>
      <c r="AEE1113" s="119"/>
      <c r="AEF1113" s="119"/>
      <c r="AEG1113" s="119"/>
      <c r="AEH1113" s="119"/>
      <c r="AEI1113" s="119"/>
      <c r="AEJ1113" s="119"/>
      <c r="AEK1113" s="119"/>
      <c r="AEL1113" s="119"/>
      <c r="AEM1113" s="119"/>
      <c r="AEN1113" s="119"/>
      <c r="AEO1113" s="119"/>
      <c r="AEP1113" s="119"/>
      <c r="AEQ1113" s="119"/>
      <c r="AER1113" s="119"/>
      <c r="AES1113" s="119"/>
      <c r="AET1113" s="119"/>
      <c r="AEU1113" s="119"/>
      <c r="AEV1113" s="119"/>
      <c r="AEW1113" s="119"/>
      <c r="AEX1113" s="119"/>
      <c r="AEY1113" s="119"/>
      <c r="AEZ1113" s="119"/>
      <c r="AFA1113" s="119"/>
      <c r="AFB1113" s="119"/>
      <c r="AFC1113" s="119"/>
      <c r="AFD1113" s="119"/>
      <c r="AFE1113" s="119"/>
      <c r="AFF1113" s="119"/>
      <c r="AFG1113" s="119"/>
      <c r="AFH1113" s="119"/>
      <c r="AFI1113" s="119"/>
      <c r="AFJ1113" s="119"/>
      <c r="AFK1113" s="119"/>
      <c r="AFL1113" s="119"/>
      <c r="AFM1113" s="119"/>
      <c r="AFN1113" s="119"/>
      <c r="AFO1113" s="119"/>
      <c r="AFP1113" s="119"/>
      <c r="AFQ1113" s="119"/>
      <c r="AFR1113" s="119"/>
      <c r="AFS1113" s="119"/>
      <c r="AFT1113" s="119"/>
      <c r="AFU1113" s="119"/>
      <c r="AFV1113" s="119"/>
      <c r="AFW1113" s="119"/>
      <c r="AFX1113" s="119"/>
      <c r="AFY1113" s="119"/>
      <c r="AFZ1113" s="119"/>
      <c r="AGA1113" s="119"/>
      <c r="AGB1113" s="119"/>
      <c r="AGC1113" s="119"/>
      <c r="AGD1113" s="119"/>
      <c r="AGE1113" s="119"/>
      <c r="AGF1113" s="119"/>
      <c r="AGG1113" s="119"/>
      <c r="AGH1113" s="119"/>
      <c r="AGI1113" s="119"/>
      <c r="AGJ1113" s="119"/>
      <c r="AGK1113" s="119"/>
      <c r="AGL1113" s="119"/>
      <c r="AGM1113" s="119"/>
      <c r="AGN1113" s="119"/>
      <c r="AGO1113" s="119"/>
      <c r="AGP1113" s="119"/>
      <c r="AGQ1113" s="119"/>
      <c r="AGR1113" s="119"/>
      <c r="AGS1113" s="119"/>
      <c r="AGT1113" s="119"/>
      <c r="AGU1113" s="119"/>
      <c r="AGV1113" s="119"/>
      <c r="AGW1113" s="119"/>
      <c r="AGX1113" s="119"/>
      <c r="AGY1113" s="119"/>
      <c r="AGZ1113" s="119"/>
      <c r="AHA1113" s="119"/>
      <c r="AHB1113" s="119"/>
      <c r="AHC1113" s="119"/>
      <c r="AHD1113" s="119"/>
      <c r="AHE1113" s="119"/>
      <c r="AHF1113" s="119"/>
      <c r="AHG1113" s="119"/>
      <c r="AHH1113" s="119"/>
      <c r="AHI1113" s="119"/>
      <c r="AHJ1113" s="119"/>
      <c r="AHK1113" s="119"/>
      <c r="AHL1113" s="119"/>
      <c r="AHM1113" s="119"/>
      <c r="AHN1113" s="119"/>
      <c r="AHO1113" s="119"/>
      <c r="AHP1113" s="119"/>
      <c r="AHQ1113" s="119"/>
      <c r="AHR1113" s="119"/>
      <c r="AHS1113" s="119"/>
      <c r="AHT1113" s="119"/>
      <c r="AHU1113" s="119"/>
      <c r="AHV1113" s="119"/>
      <c r="AHW1113" s="119"/>
      <c r="AHX1113" s="119"/>
      <c r="AHY1113" s="119"/>
      <c r="AHZ1113" s="119"/>
      <c r="AIA1113" s="119"/>
      <c r="AIB1113" s="119"/>
      <c r="AIC1113" s="119"/>
      <c r="AID1113" s="119"/>
      <c r="AIE1113" s="119"/>
      <c r="AIF1113" s="119"/>
      <c r="AIG1113" s="119"/>
      <c r="AIH1113" s="119"/>
      <c r="AII1113" s="119"/>
      <c r="AIJ1113" s="119"/>
      <c r="AIK1113" s="119"/>
      <c r="AIL1113" s="119"/>
      <c r="AIM1113" s="119"/>
      <c r="AIN1113" s="119"/>
      <c r="AIO1113" s="119"/>
      <c r="AIP1113" s="119"/>
      <c r="AIQ1113" s="119"/>
      <c r="AIR1113" s="119"/>
      <c r="AIS1113" s="119"/>
      <c r="AIT1113" s="119"/>
      <c r="AIU1113" s="119"/>
      <c r="AIV1113" s="119"/>
      <c r="AIW1113" s="119"/>
      <c r="AIX1113" s="119"/>
      <c r="AIY1113" s="119"/>
      <c r="AIZ1113" s="119"/>
      <c r="AJA1113" s="119"/>
      <c r="AJB1113" s="119"/>
      <c r="AJC1113" s="119"/>
      <c r="AJD1113" s="119"/>
      <c r="AJE1113" s="119"/>
      <c r="AJF1113" s="119"/>
      <c r="AJG1113" s="119"/>
      <c r="AJH1113" s="119"/>
      <c r="AJI1113" s="119"/>
      <c r="AJJ1113" s="119"/>
      <c r="AJK1113" s="119"/>
      <c r="AJL1113" s="119"/>
      <c r="AJM1113" s="119"/>
      <c r="AJN1113" s="119"/>
      <c r="AJO1113" s="119"/>
      <c r="AJP1113" s="119"/>
      <c r="AJQ1113" s="119"/>
      <c r="AJR1113" s="119"/>
      <c r="AJS1113" s="119"/>
      <c r="AJT1113" s="119"/>
      <c r="AJU1113" s="119"/>
      <c r="AJV1113" s="119"/>
      <c r="AJW1113" s="119"/>
      <c r="AJX1113" s="119"/>
      <c r="AJY1113" s="119"/>
      <c r="AJZ1113" s="119"/>
      <c r="AKA1113" s="119"/>
      <c r="AKB1113" s="119"/>
      <c r="AKC1113" s="119"/>
      <c r="AKD1113" s="119"/>
      <c r="AKE1113" s="119"/>
      <c r="AKF1113" s="119"/>
      <c r="AKG1113" s="119"/>
      <c r="AKH1113" s="119"/>
      <c r="AKI1113" s="119"/>
      <c r="AKJ1113" s="119"/>
      <c r="AKK1113" s="119"/>
      <c r="AKL1113" s="119"/>
      <c r="AKM1113" s="119"/>
      <c r="AKN1113" s="119"/>
      <c r="AKO1113" s="119"/>
      <c r="AKP1113" s="119"/>
      <c r="AKQ1113" s="119"/>
      <c r="AKR1113" s="119"/>
      <c r="AKS1113" s="119"/>
      <c r="AKT1113" s="119"/>
      <c r="AKU1113" s="119"/>
      <c r="AKV1113" s="119"/>
      <c r="AKW1113" s="119"/>
      <c r="AKX1113" s="119"/>
      <c r="AKY1113" s="119"/>
      <c r="AKZ1113" s="119"/>
      <c r="ALA1113" s="119"/>
      <c r="ALB1113" s="119"/>
      <c r="ALC1113" s="119"/>
      <c r="ALD1113" s="119"/>
      <c r="ALE1113" s="119"/>
      <c r="ALF1113" s="119"/>
      <c r="ALG1113" s="119"/>
      <c r="ALH1113" s="119"/>
      <c r="ALI1113" s="119"/>
      <c r="ALJ1113" s="119"/>
      <c r="ALK1113" s="119"/>
      <c r="ALL1113" s="119"/>
      <c r="ALM1113" s="119"/>
      <c r="ALN1113" s="119"/>
      <c r="ALO1113" s="119"/>
      <c r="ALP1113" s="119"/>
      <c r="ALQ1113" s="119"/>
      <c r="ALR1113" s="119"/>
      <c r="ALS1113" s="119"/>
      <c r="ALT1113" s="119"/>
      <c r="ALU1113" s="119"/>
      <c r="ALV1113" s="119"/>
      <c r="ALW1113" s="119"/>
      <c r="ALX1113" s="119"/>
      <c r="ALY1113" s="119"/>
      <c r="ALZ1113" s="119"/>
      <c r="AMA1113" s="119"/>
      <c r="AMB1113" s="119"/>
      <c r="AMC1113" s="119"/>
      <c r="AMD1113" s="119"/>
      <c r="AME1113" s="119"/>
      <c r="AMF1113" s="119"/>
      <c r="AMG1113" s="119"/>
      <c r="AMH1113" s="119"/>
      <c r="AMI1113" s="119"/>
      <c r="AMJ1113" s="119"/>
    </row>
    <row r="1114" spans="1:1024">
      <c r="A1114" s="118"/>
      <c r="B1114" s="118"/>
      <c r="C1114" s="49">
        <f t="shared" si="83"/>
        <v>2120</v>
      </c>
      <c r="D1114" s="38" t="s">
        <v>408</v>
      </c>
      <c r="E1114" s="51">
        <f t="shared" si="82"/>
        <v>30</v>
      </c>
      <c r="F1114" s="39">
        <f t="shared" si="80"/>
        <v>67939</v>
      </c>
      <c r="G1114" s="39" t="str">
        <f t="shared" si="81"/>
        <v>2017123</v>
      </c>
      <c r="H1114" s="39">
        <v>0</v>
      </c>
      <c r="L1114" s="79" t="s">
        <v>21</v>
      </c>
      <c r="M1114" s="39">
        <v>2017</v>
      </c>
      <c r="N1114" s="39">
        <v>12</v>
      </c>
      <c r="O1114" s="39">
        <v>3</v>
      </c>
      <c r="P1114" s="39">
        <v>18</v>
      </c>
      <c r="Q1114" s="39">
        <v>52</v>
      </c>
      <c r="R1114" s="39">
        <v>19</v>
      </c>
      <c r="S1114" s="39">
        <v>959</v>
      </c>
      <c r="T1114" s="39">
        <v>2</v>
      </c>
      <c r="U1114" s="39" t="s">
        <v>1</v>
      </c>
      <c r="V1114" s="39" t="s">
        <v>2</v>
      </c>
      <c r="WK1114" s="119"/>
      <c r="WL1114" s="119"/>
      <c r="WM1114" s="119"/>
      <c r="WN1114" s="119"/>
      <c r="WO1114" s="119"/>
      <c r="WP1114" s="119"/>
      <c r="WQ1114" s="119"/>
      <c r="WR1114" s="119"/>
      <c r="WS1114" s="119"/>
      <c r="WT1114" s="119"/>
      <c r="WU1114" s="119"/>
      <c r="WV1114" s="119"/>
      <c r="WW1114" s="119"/>
      <c r="WX1114" s="119"/>
      <c r="WY1114" s="119"/>
      <c r="WZ1114" s="119"/>
      <c r="XA1114" s="119"/>
      <c r="XB1114" s="119"/>
      <c r="XC1114" s="119"/>
      <c r="XD1114" s="119"/>
      <c r="XE1114" s="119"/>
      <c r="XF1114" s="119"/>
      <c r="XG1114" s="119"/>
      <c r="XH1114" s="119"/>
      <c r="XI1114" s="119"/>
      <c r="XJ1114" s="119"/>
      <c r="XK1114" s="119"/>
      <c r="XL1114" s="119"/>
      <c r="XM1114" s="119"/>
      <c r="XN1114" s="119"/>
      <c r="XO1114" s="119"/>
      <c r="XP1114" s="119"/>
      <c r="XQ1114" s="119"/>
      <c r="XR1114" s="119"/>
      <c r="XS1114" s="119"/>
      <c r="XT1114" s="119"/>
      <c r="XU1114" s="119"/>
      <c r="XV1114" s="119"/>
      <c r="XW1114" s="119"/>
      <c r="XX1114" s="119"/>
      <c r="XY1114" s="119"/>
      <c r="XZ1114" s="119"/>
      <c r="YA1114" s="119"/>
      <c r="YB1114" s="119"/>
      <c r="YC1114" s="119"/>
      <c r="YD1114" s="119"/>
      <c r="YE1114" s="119"/>
      <c r="YF1114" s="119"/>
      <c r="YG1114" s="119"/>
      <c r="YH1114" s="119"/>
      <c r="YI1114" s="119"/>
      <c r="YJ1114" s="119"/>
      <c r="YK1114" s="119"/>
      <c r="YL1114" s="119"/>
      <c r="YM1114" s="119"/>
      <c r="YN1114" s="119"/>
      <c r="YO1114" s="119"/>
      <c r="YP1114" s="119"/>
      <c r="YQ1114" s="119"/>
      <c r="YR1114" s="119"/>
      <c r="YS1114" s="119"/>
      <c r="YT1114" s="119"/>
      <c r="YU1114" s="119"/>
      <c r="YV1114" s="119"/>
      <c r="YW1114" s="119"/>
      <c r="YX1114" s="119"/>
      <c r="YY1114" s="119"/>
      <c r="YZ1114" s="119"/>
      <c r="ZA1114" s="119"/>
      <c r="ZB1114" s="119"/>
      <c r="ZC1114" s="119"/>
      <c r="ZD1114" s="119"/>
      <c r="ZE1114" s="119"/>
      <c r="ZF1114" s="119"/>
      <c r="ZG1114" s="119"/>
      <c r="ZH1114" s="119"/>
      <c r="ZI1114" s="119"/>
      <c r="ZJ1114" s="119"/>
      <c r="ZK1114" s="119"/>
      <c r="ZL1114" s="119"/>
      <c r="ZM1114" s="119"/>
      <c r="ZN1114" s="119"/>
      <c r="ZO1114" s="119"/>
      <c r="ZP1114" s="119"/>
      <c r="ZQ1114" s="119"/>
      <c r="ZR1114" s="119"/>
      <c r="ZS1114" s="119"/>
      <c r="ZT1114" s="119"/>
      <c r="ZU1114" s="119"/>
      <c r="ZV1114" s="119"/>
      <c r="ZW1114" s="119"/>
      <c r="ZX1114" s="119"/>
      <c r="ZY1114" s="119"/>
      <c r="ZZ1114" s="119"/>
      <c r="AAA1114" s="119"/>
      <c r="AAB1114" s="119"/>
      <c r="AAC1114" s="119"/>
      <c r="AAD1114" s="119"/>
      <c r="AAE1114" s="119"/>
      <c r="AAF1114" s="119"/>
      <c r="AAG1114" s="119"/>
      <c r="AAH1114" s="119"/>
      <c r="AAI1114" s="119"/>
      <c r="AAJ1114" s="119"/>
      <c r="AAK1114" s="119"/>
      <c r="AAL1114" s="119"/>
      <c r="AAM1114" s="119"/>
      <c r="AAN1114" s="119"/>
      <c r="AAO1114" s="119"/>
      <c r="AAP1114" s="119"/>
      <c r="AAQ1114" s="119"/>
      <c r="AAR1114" s="119"/>
      <c r="AAS1114" s="119"/>
      <c r="AAT1114" s="119"/>
      <c r="AAU1114" s="119"/>
      <c r="AAV1114" s="119"/>
      <c r="AAW1114" s="119"/>
      <c r="AAX1114" s="119"/>
      <c r="AAY1114" s="119"/>
      <c r="AAZ1114" s="119"/>
      <c r="ABA1114" s="119"/>
      <c r="ABB1114" s="119"/>
      <c r="ABC1114" s="119"/>
      <c r="ABD1114" s="119"/>
      <c r="ABE1114" s="119"/>
      <c r="ABF1114" s="119"/>
      <c r="ABG1114" s="119"/>
      <c r="ABH1114" s="119"/>
      <c r="ABI1114" s="119"/>
      <c r="ABJ1114" s="119"/>
      <c r="ABK1114" s="119"/>
      <c r="ABL1114" s="119"/>
      <c r="ABM1114" s="119"/>
      <c r="ABN1114" s="119"/>
      <c r="ABO1114" s="119"/>
      <c r="ABP1114" s="119"/>
      <c r="ABQ1114" s="119"/>
      <c r="ABR1114" s="119"/>
      <c r="ABS1114" s="119"/>
      <c r="ABT1114" s="119"/>
      <c r="ABU1114" s="119"/>
      <c r="ABV1114" s="119"/>
      <c r="ABW1114" s="119"/>
      <c r="ABX1114" s="119"/>
      <c r="ABY1114" s="119"/>
      <c r="ABZ1114" s="119"/>
      <c r="ACA1114" s="119"/>
      <c r="ACB1114" s="119"/>
      <c r="ACC1114" s="119"/>
      <c r="ACD1114" s="119"/>
      <c r="ACE1114" s="119"/>
      <c r="ACF1114" s="119"/>
      <c r="ACG1114" s="119"/>
      <c r="ACH1114" s="119"/>
      <c r="ACI1114" s="119"/>
      <c r="ACJ1114" s="119"/>
      <c r="ACK1114" s="119"/>
      <c r="ACL1114" s="119"/>
      <c r="ACM1114" s="119"/>
      <c r="ACN1114" s="119"/>
      <c r="ACO1114" s="119"/>
      <c r="ACP1114" s="119"/>
      <c r="ACQ1114" s="119"/>
      <c r="ACR1114" s="119"/>
      <c r="ACS1114" s="119"/>
      <c r="ACT1114" s="119"/>
      <c r="ACU1114" s="119"/>
      <c r="ACV1114" s="119"/>
      <c r="ACW1114" s="119"/>
      <c r="ACX1114" s="119"/>
      <c r="ACY1114" s="119"/>
      <c r="ACZ1114" s="119"/>
      <c r="ADA1114" s="119"/>
      <c r="ADB1114" s="119"/>
      <c r="ADC1114" s="119"/>
      <c r="ADD1114" s="119"/>
      <c r="ADE1114" s="119"/>
      <c r="ADF1114" s="119"/>
      <c r="ADG1114" s="119"/>
      <c r="ADH1114" s="119"/>
      <c r="ADI1114" s="119"/>
      <c r="ADJ1114" s="119"/>
      <c r="ADK1114" s="119"/>
      <c r="ADL1114" s="119"/>
      <c r="ADM1114" s="119"/>
      <c r="ADN1114" s="119"/>
      <c r="ADO1114" s="119"/>
      <c r="ADP1114" s="119"/>
      <c r="ADQ1114" s="119"/>
      <c r="ADR1114" s="119"/>
      <c r="ADS1114" s="119"/>
      <c r="ADT1114" s="119"/>
      <c r="ADU1114" s="119"/>
      <c r="ADV1114" s="119"/>
      <c r="ADW1114" s="119"/>
      <c r="ADX1114" s="119"/>
      <c r="ADY1114" s="119"/>
      <c r="ADZ1114" s="119"/>
      <c r="AEA1114" s="119"/>
      <c r="AEB1114" s="119"/>
      <c r="AEC1114" s="119"/>
      <c r="AED1114" s="119"/>
      <c r="AEE1114" s="119"/>
      <c r="AEF1114" s="119"/>
      <c r="AEG1114" s="119"/>
      <c r="AEH1114" s="119"/>
      <c r="AEI1114" s="119"/>
      <c r="AEJ1114" s="119"/>
      <c r="AEK1114" s="119"/>
      <c r="AEL1114" s="119"/>
      <c r="AEM1114" s="119"/>
      <c r="AEN1114" s="119"/>
      <c r="AEO1114" s="119"/>
      <c r="AEP1114" s="119"/>
      <c r="AEQ1114" s="119"/>
      <c r="AER1114" s="119"/>
      <c r="AES1114" s="119"/>
      <c r="AET1114" s="119"/>
      <c r="AEU1114" s="119"/>
      <c r="AEV1114" s="119"/>
      <c r="AEW1114" s="119"/>
      <c r="AEX1114" s="119"/>
      <c r="AEY1114" s="119"/>
      <c r="AEZ1114" s="119"/>
      <c r="AFA1114" s="119"/>
      <c r="AFB1114" s="119"/>
      <c r="AFC1114" s="119"/>
      <c r="AFD1114" s="119"/>
      <c r="AFE1114" s="119"/>
      <c r="AFF1114" s="119"/>
      <c r="AFG1114" s="119"/>
      <c r="AFH1114" s="119"/>
      <c r="AFI1114" s="119"/>
      <c r="AFJ1114" s="119"/>
      <c r="AFK1114" s="119"/>
      <c r="AFL1114" s="119"/>
      <c r="AFM1114" s="119"/>
      <c r="AFN1114" s="119"/>
      <c r="AFO1114" s="119"/>
      <c r="AFP1114" s="119"/>
      <c r="AFQ1114" s="119"/>
      <c r="AFR1114" s="119"/>
      <c r="AFS1114" s="119"/>
      <c r="AFT1114" s="119"/>
      <c r="AFU1114" s="119"/>
      <c r="AFV1114" s="119"/>
      <c r="AFW1114" s="119"/>
      <c r="AFX1114" s="119"/>
      <c r="AFY1114" s="119"/>
      <c r="AFZ1114" s="119"/>
      <c r="AGA1114" s="119"/>
      <c r="AGB1114" s="119"/>
      <c r="AGC1114" s="119"/>
      <c r="AGD1114" s="119"/>
      <c r="AGE1114" s="119"/>
      <c r="AGF1114" s="119"/>
      <c r="AGG1114" s="119"/>
      <c r="AGH1114" s="119"/>
      <c r="AGI1114" s="119"/>
      <c r="AGJ1114" s="119"/>
      <c r="AGK1114" s="119"/>
      <c r="AGL1114" s="119"/>
      <c r="AGM1114" s="119"/>
      <c r="AGN1114" s="119"/>
      <c r="AGO1114" s="119"/>
      <c r="AGP1114" s="119"/>
      <c r="AGQ1114" s="119"/>
      <c r="AGR1114" s="119"/>
      <c r="AGS1114" s="119"/>
      <c r="AGT1114" s="119"/>
      <c r="AGU1114" s="119"/>
      <c r="AGV1114" s="119"/>
      <c r="AGW1114" s="119"/>
      <c r="AGX1114" s="119"/>
      <c r="AGY1114" s="119"/>
      <c r="AGZ1114" s="119"/>
      <c r="AHA1114" s="119"/>
      <c r="AHB1114" s="119"/>
      <c r="AHC1114" s="119"/>
      <c r="AHD1114" s="119"/>
      <c r="AHE1114" s="119"/>
      <c r="AHF1114" s="119"/>
      <c r="AHG1114" s="119"/>
      <c r="AHH1114" s="119"/>
      <c r="AHI1114" s="119"/>
      <c r="AHJ1114" s="119"/>
      <c r="AHK1114" s="119"/>
      <c r="AHL1114" s="119"/>
      <c r="AHM1114" s="119"/>
      <c r="AHN1114" s="119"/>
      <c r="AHO1114" s="119"/>
      <c r="AHP1114" s="119"/>
      <c r="AHQ1114" s="119"/>
      <c r="AHR1114" s="119"/>
      <c r="AHS1114" s="119"/>
      <c r="AHT1114" s="119"/>
      <c r="AHU1114" s="119"/>
      <c r="AHV1114" s="119"/>
      <c r="AHW1114" s="119"/>
      <c r="AHX1114" s="119"/>
      <c r="AHY1114" s="119"/>
      <c r="AHZ1114" s="119"/>
      <c r="AIA1114" s="119"/>
      <c r="AIB1114" s="119"/>
      <c r="AIC1114" s="119"/>
      <c r="AID1114" s="119"/>
      <c r="AIE1114" s="119"/>
      <c r="AIF1114" s="119"/>
      <c r="AIG1114" s="119"/>
      <c r="AIH1114" s="119"/>
      <c r="AII1114" s="119"/>
      <c r="AIJ1114" s="119"/>
      <c r="AIK1114" s="119"/>
      <c r="AIL1114" s="119"/>
      <c r="AIM1114" s="119"/>
      <c r="AIN1114" s="119"/>
      <c r="AIO1114" s="119"/>
      <c r="AIP1114" s="119"/>
      <c r="AIQ1114" s="119"/>
      <c r="AIR1114" s="119"/>
      <c r="AIS1114" s="119"/>
      <c r="AIT1114" s="119"/>
      <c r="AIU1114" s="119"/>
      <c r="AIV1114" s="119"/>
      <c r="AIW1114" s="119"/>
      <c r="AIX1114" s="119"/>
      <c r="AIY1114" s="119"/>
      <c r="AIZ1114" s="119"/>
      <c r="AJA1114" s="119"/>
      <c r="AJB1114" s="119"/>
      <c r="AJC1114" s="119"/>
      <c r="AJD1114" s="119"/>
      <c r="AJE1114" s="119"/>
      <c r="AJF1114" s="119"/>
      <c r="AJG1114" s="119"/>
      <c r="AJH1114" s="119"/>
      <c r="AJI1114" s="119"/>
      <c r="AJJ1114" s="119"/>
      <c r="AJK1114" s="119"/>
      <c r="AJL1114" s="119"/>
      <c r="AJM1114" s="119"/>
      <c r="AJN1114" s="119"/>
      <c r="AJO1114" s="119"/>
      <c r="AJP1114" s="119"/>
      <c r="AJQ1114" s="119"/>
      <c r="AJR1114" s="119"/>
      <c r="AJS1114" s="119"/>
      <c r="AJT1114" s="119"/>
      <c r="AJU1114" s="119"/>
      <c r="AJV1114" s="119"/>
      <c r="AJW1114" s="119"/>
      <c r="AJX1114" s="119"/>
      <c r="AJY1114" s="119"/>
      <c r="AJZ1114" s="119"/>
      <c r="AKA1114" s="119"/>
      <c r="AKB1114" s="119"/>
      <c r="AKC1114" s="119"/>
      <c r="AKD1114" s="119"/>
      <c r="AKE1114" s="119"/>
      <c r="AKF1114" s="119"/>
      <c r="AKG1114" s="119"/>
      <c r="AKH1114" s="119"/>
      <c r="AKI1114" s="119"/>
      <c r="AKJ1114" s="119"/>
      <c r="AKK1114" s="119"/>
      <c r="AKL1114" s="119"/>
      <c r="AKM1114" s="119"/>
      <c r="AKN1114" s="119"/>
      <c r="AKO1114" s="119"/>
      <c r="AKP1114" s="119"/>
      <c r="AKQ1114" s="119"/>
      <c r="AKR1114" s="119"/>
      <c r="AKS1114" s="119"/>
      <c r="AKT1114" s="119"/>
      <c r="AKU1114" s="119"/>
      <c r="AKV1114" s="119"/>
      <c r="AKW1114" s="119"/>
      <c r="AKX1114" s="119"/>
      <c r="AKY1114" s="119"/>
      <c r="AKZ1114" s="119"/>
      <c r="ALA1114" s="119"/>
      <c r="ALB1114" s="119"/>
      <c r="ALC1114" s="119"/>
      <c r="ALD1114" s="119"/>
      <c r="ALE1114" s="119"/>
      <c r="ALF1114" s="119"/>
      <c r="ALG1114" s="119"/>
      <c r="ALH1114" s="119"/>
      <c r="ALI1114" s="119"/>
      <c r="ALJ1114" s="119"/>
      <c r="ALK1114" s="119"/>
      <c r="ALL1114" s="119"/>
      <c r="ALM1114" s="119"/>
      <c r="ALN1114" s="119"/>
      <c r="ALO1114" s="119"/>
      <c r="ALP1114" s="119"/>
      <c r="ALQ1114" s="119"/>
      <c r="ALR1114" s="119"/>
      <c r="ALS1114" s="119"/>
      <c r="ALT1114" s="119"/>
      <c r="ALU1114" s="119"/>
      <c r="ALV1114" s="119"/>
      <c r="ALW1114" s="119"/>
      <c r="ALX1114" s="119"/>
      <c r="ALY1114" s="119"/>
      <c r="ALZ1114" s="119"/>
      <c r="AMA1114" s="119"/>
      <c r="AMB1114" s="119"/>
      <c r="AMC1114" s="119"/>
      <c r="AMD1114" s="119"/>
      <c r="AME1114" s="119"/>
      <c r="AMF1114" s="119"/>
      <c r="AMG1114" s="119"/>
      <c r="AMH1114" s="119"/>
      <c r="AMI1114" s="119"/>
      <c r="AMJ1114" s="119"/>
    </row>
    <row r="1115" spans="1:1024">
      <c r="A1115" s="118"/>
      <c r="B1115" s="118"/>
      <c r="C1115" s="49">
        <f t="shared" si="83"/>
        <v>2120</v>
      </c>
      <c r="D1115" s="38" t="s">
        <v>408</v>
      </c>
      <c r="E1115" s="51">
        <f t="shared" si="82"/>
        <v>30</v>
      </c>
      <c r="F1115" s="39">
        <f t="shared" si="80"/>
        <v>67939</v>
      </c>
      <c r="G1115" s="39" t="str">
        <f t="shared" si="81"/>
        <v>2017123</v>
      </c>
      <c r="H1115" s="39">
        <v>0</v>
      </c>
      <c r="L1115" s="79" t="s">
        <v>21</v>
      </c>
      <c r="M1115" s="39">
        <v>2017</v>
      </c>
      <c r="N1115" s="39">
        <v>12</v>
      </c>
      <c r="O1115" s="39">
        <v>3</v>
      </c>
      <c r="P1115" s="39">
        <v>18</v>
      </c>
      <c r="Q1115" s="39">
        <v>52</v>
      </c>
      <c r="R1115" s="39">
        <v>19</v>
      </c>
      <c r="S1115" s="39">
        <v>965</v>
      </c>
      <c r="T1115" s="39">
        <v>2</v>
      </c>
      <c r="U1115" s="39" t="s">
        <v>1</v>
      </c>
      <c r="V1115" s="39" t="s">
        <v>2</v>
      </c>
      <c r="WK1115" s="119"/>
      <c r="WL1115" s="119"/>
      <c r="WM1115" s="119"/>
      <c r="WN1115" s="119"/>
      <c r="WO1115" s="119"/>
      <c r="WP1115" s="119"/>
      <c r="WQ1115" s="119"/>
      <c r="WR1115" s="119"/>
      <c r="WS1115" s="119"/>
      <c r="WT1115" s="119"/>
      <c r="WU1115" s="119"/>
      <c r="WV1115" s="119"/>
      <c r="WW1115" s="119"/>
      <c r="WX1115" s="119"/>
      <c r="WY1115" s="119"/>
      <c r="WZ1115" s="119"/>
      <c r="XA1115" s="119"/>
      <c r="XB1115" s="119"/>
      <c r="XC1115" s="119"/>
      <c r="XD1115" s="119"/>
      <c r="XE1115" s="119"/>
      <c r="XF1115" s="119"/>
      <c r="XG1115" s="119"/>
      <c r="XH1115" s="119"/>
      <c r="XI1115" s="119"/>
      <c r="XJ1115" s="119"/>
      <c r="XK1115" s="119"/>
      <c r="XL1115" s="119"/>
      <c r="XM1115" s="119"/>
      <c r="XN1115" s="119"/>
      <c r="XO1115" s="119"/>
      <c r="XP1115" s="119"/>
      <c r="XQ1115" s="119"/>
      <c r="XR1115" s="119"/>
      <c r="XS1115" s="119"/>
      <c r="XT1115" s="119"/>
      <c r="XU1115" s="119"/>
      <c r="XV1115" s="119"/>
      <c r="XW1115" s="119"/>
      <c r="XX1115" s="119"/>
      <c r="XY1115" s="119"/>
      <c r="XZ1115" s="119"/>
      <c r="YA1115" s="119"/>
      <c r="YB1115" s="119"/>
      <c r="YC1115" s="119"/>
      <c r="YD1115" s="119"/>
      <c r="YE1115" s="119"/>
      <c r="YF1115" s="119"/>
      <c r="YG1115" s="119"/>
      <c r="YH1115" s="119"/>
      <c r="YI1115" s="119"/>
      <c r="YJ1115" s="119"/>
      <c r="YK1115" s="119"/>
      <c r="YL1115" s="119"/>
      <c r="YM1115" s="119"/>
      <c r="YN1115" s="119"/>
      <c r="YO1115" s="119"/>
      <c r="YP1115" s="119"/>
      <c r="YQ1115" s="119"/>
      <c r="YR1115" s="119"/>
      <c r="YS1115" s="119"/>
      <c r="YT1115" s="119"/>
      <c r="YU1115" s="119"/>
      <c r="YV1115" s="119"/>
      <c r="YW1115" s="119"/>
      <c r="YX1115" s="119"/>
      <c r="YY1115" s="119"/>
      <c r="YZ1115" s="119"/>
      <c r="ZA1115" s="119"/>
      <c r="ZB1115" s="119"/>
      <c r="ZC1115" s="119"/>
      <c r="ZD1115" s="119"/>
      <c r="ZE1115" s="119"/>
      <c r="ZF1115" s="119"/>
      <c r="ZG1115" s="119"/>
      <c r="ZH1115" s="119"/>
      <c r="ZI1115" s="119"/>
      <c r="ZJ1115" s="119"/>
      <c r="ZK1115" s="119"/>
      <c r="ZL1115" s="119"/>
      <c r="ZM1115" s="119"/>
      <c r="ZN1115" s="119"/>
      <c r="ZO1115" s="119"/>
      <c r="ZP1115" s="119"/>
      <c r="ZQ1115" s="119"/>
      <c r="ZR1115" s="119"/>
      <c r="ZS1115" s="119"/>
      <c r="ZT1115" s="119"/>
      <c r="ZU1115" s="119"/>
      <c r="ZV1115" s="119"/>
      <c r="ZW1115" s="119"/>
      <c r="ZX1115" s="119"/>
      <c r="ZY1115" s="119"/>
      <c r="ZZ1115" s="119"/>
      <c r="AAA1115" s="119"/>
      <c r="AAB1115" s="119"/>
      <c r="AAC1115" s="119"/>
      <c r="AAD1115" s="119"/>
      <c r="AAE1115" s="119"/>
      <c r="AAF1115" s="119"/>
      <c r="AAG1115" s="119"/>
      <c r="AAH1115" s="119"/>
      <c r="AAI1115" s="119"/>
      <c r="AAJ1115" s="119"/>
      <c r="AAK1115" s="119"/>
      <c r="AAL1115" s="119"/>
      <c r="AAM1115" s="119"/>
      <c r="AAN1115" s="119"/>
      <c r="AAO1115" s="119"/>
      <c r="AAP1115" s="119"/>
      <c r="AAQ1115" s="119"/>
      <c r="AAR1115" s="119"/>
      <c r="AAS1115" s="119"/>
      <c r="AAT1115" s="119"/>
      <c r="AAU1115" s="119"/>
      <c r="AAV1115" s="119"/>
      <c r="AAW1115" s="119"/>
      <c r="AAX1115" s="119"/>
      <c r="AAY1115" s="119"/>
      <c r="AAZ1115" s="119"/>
      <c r="ABA1115" s="119"/>
      <c r="ABB1115" s="119"/>
      <c r="ABC1115" s="119"/>
      <c r="ABD1115" s="119"/>
      <c r="ABE1115" s="119"/>
      <c r="ABF1115" s="119"/>
      <c r="ABG1115" s="119"/>
      <c r="ABH1115" s="119"/>
      <c r="ABI1115" s="119"/>
      <c r="ABJ1115" s="119"/>
      <c r="ABK1115" s="119"/>
      <c r="ABL1115" s="119"/>
      <c r="ABM1115" s="119"/>
      <c r="ABN1115" s="119"/>
      <c r="ABO1115" s="119"/>
      <c r="ABP1115" s="119"/>
      <c r="ABQ1115" s="119"/>
      <c r="ABR1115" s="119"/>
      <c r="ABS1115" s="119"/>
      <c r="ABT1115" s="119"/>
      <c r="ABU1115" s="119"/>
      <c r="ABV1115" s="119"/>
      <c r="ABW1115" s="119"/>
      <c r="ABX1115" s="119"/>
      <c r="ABY1115" s="119"/>
      <c r="ABZ1115" s="119"/>
      <c r="ACA1115" s="119"/>
      <c r="ACB1115" s="119"/>
      <c r="ACC1115" s="119"/>
      <c r="ACD1115" s="119"/>
      <c r="ACE1115" s="119"/>
      <c r="ACF1115" s="119"/>
      <c r="ACG1115" s="119"/>
      <c r="ACH1115" s="119"/>
      <c r="ACI1115" s="119"/>
      <c r="ACJ1115" s="119"/>
      <c r="ACK1115" s="119"/>
      <c r="ACL1115" s="119"/>
      <c r="ACM1115" s="119"/>
      <c r="ACN1115" s="119"/>
      <c r="ACO1115" s="119"/>
      <c r="ACP1115" s="119"/>
      <c r="ACQ1115" s="119"/>
      <c r="ACR1115" s="119"/>
      <c r="ACS1115" s="119"/>
      <c r="ACT1115" s="119"/>
      <c r="ACU1115" s="119"/>
      <c r="ACV1115" s="119"/>
      <c r="ACW1115" s="119"/>
      <c r="ACX1115" s="119"/>
      <c r="ACY1115" s="119"/>
      <c r="ACZ1115" s="119"/>
      <c r="ADA1115" s="119"/>
      <c r="ADB1115" s="119"/>
      <c r="ADC1115" s="119"/>
      <c r="ADD1115" s="119"/>
      <c r="ADE1115" s="119"/>
      <c r="ADF1115" s="119"/>
      <c r="ADG1115" s="119"/>
      <c r="ADH1115" s="119"/>
      <c r="ADI1115" s="119"/>
      <c r="ADJ1115" s="119"/>
      <c r="ADK1115" s="119"/>
      <c r="ADL1115" s="119"/>
      <c r="ADM1115" s="119"/>
      <c r="ADN1115" s="119"/>
      <c r="ADO1115" s="119"/>
      <c r="ADP1115" s="119"/>
      <c r="ADQ1115" s="119"/>
      <c r="ADR1115" s="119"/>
      <c r="ADS1115" s="119"/>
      <c r="ADT1115" s="119"/>
      <c r="ADU1115" s="119"/>
      <c r="ADV1115" s="119"/>
      <c r="ADW1115" s="119"/>
      <c r="ADX1115" s="119"/>
      <c r="ADY1115" s="119"/>
      <c r="ADZ1115" s="119"/>
      <c r="AEA1115" s="119"/>
      <c r="AEB1115" s="119"/>
      <c r="AEC1115" s="119"/>
      <c r="AED1115" s="119"/>
      <c r="AEE1115" s="119"/>
      <c r="AEF1115" s="119"/>
      <c r="AEG1115" s="119"/>
      <c r="AEH1115" s="119"/>
      <c r="AEI1115" s="119"/>
      <c r="AEJ1115" s="119"/>
      <c r="AEK1115" s="119"/>
      <c r="AEL1115" s="119"/>
      <c r="AEM1115" s="119"/>
      <c r="AEN1115" s="119"/>
      <c r="AEO1115" s="119"/>
      <c r="AEP1115" s="119"/>
      <c r="AEQ1115" s="119"/>
      <c r="AER1115" s="119"/>
      <c r="AES1115" s="119"/>
      <c r="AET1115" s="119"/>
      <c r="AEU1115" s="119"/>
      <c r="AEV1115" s="119"/>
      <c r="AEW1115" s="119"/>
      <c r="AEX1115" s="119"/>
      <c r="AEY1115" s="119"/>
      <c r="AEZ1115" s="119"/>
      <c r="AFA1115" s="119"/>
      <c r="AFB1115" s="119"/>
      <c r="AFC1115" s="119"/>
      <c r="AFD1115" s="119"/>
      <c r="AFE1115" s="119"/>
      <c r="AFF1115" s="119"/>
      <c r="AFG1115" s="119"/>
      <c r="AFH1115" s="119"/>
      <c r="AFI1115" s="119"/>
      <c r="AFJ1115" s="119"/>
      <c r="AFK1115" s="119"/>
      <c r="AFL1115" s="119"/>
      <c r="AFM1115" s="119"/>
      <c r="AFN1115" s="119"/>
      <c r="AFO1115" s="119"/>
      <c r="AFP1115" s="119"/>
      <c r="AFQ1115" s="119"/>
      <c r="AFR1115" s="119"/>
      <c r="AFS1115" s="119"/>
      <c r="AFT1115" s="119"/>
      <c r="AFU1115" s="119"/>
      <c r="AFV1115" s="119"/>
      <c r="AFW1115" s="119"/>
      <c r="AFX1115" s="119"/>
      <c r="AFY1115" s="119"/>
      <c r="AFZ1115" s="119"/>
      <c r="AGA1115" s="119"/>
      <c r="AGB1115" s="119"/>
      <c r="AGC1115" s="119"/>
      <c r="AGD1115" s="119"/>
      <c r="AGE1115" s="119"/>
      <c r="AGF1115" s="119"/>
      <c r="AGG1115" s="119"/>
      <c r="AGH1115" s="119"/>
      <c r="AGI1115" s="119"/>
      <c r="AGJ1115" s="119"/>
      <c r="AGK1115" s="119"/>
      <c r="AGL1115" s="119"/>
      <c r="AGM1115" s="119"/>
      <c r="AGN1115" s="119"/>
      <c r="AGO1115" s="119"/>
      <c r="AGP1115" s="119"/>
      <c r="AGQ1115" s="119"/>
      <c r="AGR1115" s="119"/>
      <c r="AGS1115" s="119"/>
      <c r="AGT1115" s="119"/>
      <c r="AGU1115" s="119"/>
      <c r="AGV1115" s="119"/>
      <c r="AGW1115" s="119"/>
      <c r="AGX1115" s="119"/>
      <c r="AGY1115" s="119"/>
      <c r="AGZ1115" s="119"/>
      <c r="AHA1115" s="119"/>
      <c r="AHB1115" s="119"/>
      <c r="AHC1115" s="119"/>
      <c r="AHD1115" s="119"/>
      <c r="AHE1115" s="119"/>
      <c r="AHF1115" s="119"/>
      <c r="AHG1115" s="119"/>
      <c r="AHH1115" s="119"/>
      <c r="AHI1115" s="119"/>
      <c r="AHJ1115" s="119"/>
      <c r="AHK1115" s="119"/>
      <c r="AHL1115" s="119"/>
      <c r="AHM1115" s="119"/>
      <c r="AHN1115" s="119"/>
      <c r="AHO1115" s="119"/>
      <c r="AHP1115" s="119"/>
      <c r="AHQ1115" s="119"/>
      <c r="AHR1115" s="119"/>
      <c r="AHS1115" s="119"/>
      <c r="AHT1115" s="119"/>
      <c r="AHU1115" s="119"/>
      <c r="AHV1115" s="119"/>
      <c r="AHW1115" s="119"/>
      <c r="AHX1115" s="119"/>
      <c r="AHY1115" s="119"/>
      <c r="AHZ1115" s="119"/>
      <c r="AIA1115" s="119"/>
      <c r="AIB1115" s="119"/>
      <c r="AIC1115" s="119"/>
      <c r="AID1115" s="119"/>
      <c r="AIE1115" s="119"/>
      <c r="AIF1115" s="119"/>
      <c r="AIG1115" s="119"/>
      <c r="AIH1115" s="119"/>
      <c r="AII1115" s="119"/>
      <c r="AIJ1115" s="119"/>
      <c r="AIK1115" s="119"/>
      <c r="AIL1115" s="119"/>
      <c r="AIM1115" s="119"/>
      <c r="AIN1115" s="119"/>
      <c r="AIO1115" s="119"/>
      <c r="AIP1115" s="119"/>
      <c r="AIQ1115" s="119"/>
      <c r="AIR1115" s="119"/>
      <c r="AIS1115" s="119"/>
      <c r="AIT1115" s="119"/>
      <c r="AIU1115" s="119"/>
      <c r="AIV1115" s="119"/>
      <c r="AIW1115" s="119"/>
      <c r="AIX1115" s="119"/>
      <c r="AIY1115" s="119"/>
      <c r="AIZ1115" s="119"/>
      <c r="AJA1115" s="119"/>
      <c r="AJB1115" s="119"/>
      <c r="AJC1115" s="119"/>
      <c r="AJD1115" s="119"/>
      <c r="AJE1115" s="119"/>
      <c r="AJF1115" s="119"/>
      <c r="AJG1115" s="119"/>
      <c r="AJH1115" s="119"/>
      <c r="AJI1115" s="119"/>
      <c r="AJJ1115" s="119"/>
      <c r="AJK1115" s="119"/>
      <c r="AJL1115" s="119"/>
      <c r="AJM1115" s="119"/>
      <c r="AJN1115" s="119"/>
      <c r="AJO1115" s="119"/>
      <c r="AJP1115" s="119"/>
      <c r="AJQ1115" s="119"/>
      <c r="AJR1115" s="119"/>
      <c r="AJS1115" s="119"/>
      <c r="AJT1115" s="119"/>
      <c r="AJU1115" s="119"/>
      <c r="AJV1115" s="119"/>
      <c r="AJW1115" s="119"/>
      <c r="AJX1115" s="119"/>
      <c r="AJY1115" s="119"/>
      <c r="AJZ1115" s="119"/>
      <c r="AKA1115" s="119"/>
      <c r="AKB1115" s="119"/>
      <c r="AKC1115" s="119"/>
      <c r="AKD1115" s="119"/>
      <c r="AKE1115" s="119"/>
      <c r="AKF1115" s="119"/>
      <c r="AKG1115" s="119"/>
      <c r="AKH1115" s="119"/>
      <c r="AKI1115" s="119"/>
      <c r="AKJ1115" s="119"/>
      <c r="AKK1115" s="119"/>
      <c r="AKL1115" s="119"/>
      <c r="AKM1115" s="119"/>
      <c r="AKN1115" s="119"/>
      <c r="AKO1115" s="119"/>
      <c r="AKP1115" s="119"/>
      <c r="AKQ1115" s="119"/>
      <c r="AKR1115" s="119"/>
      <c r="AKS1115" s="119"/>
      <c r="AKT1115" s="119"/>
      <c r="AKU1115" s="119"/>
      <c r="AKV1115" s="119"/>
      <c r="AKW1115" s="119"/>
      <c r="AKX1115" s="119"/>
      <c r="AKY1115" s="119"/>
      <c r="AKZ1115" s="119"/>
      <c r="ALA1115" s="119"/>
      <c r="ALB1115" s="119"/>
      <c r="ALC1115" s="119"/>
      <c r="ALD1115" s="119"/>
      <c r="ALE1115" s="119"/>
      <c r="ALF1115" s="119"/>
      <c r="ALG1115" s="119"/>
      <c r="ALH1115" s="119"/>
      <c r="ALI1115" s="119"/>
      <c r="ALJ1115" s="119"/>
      <c r="ALK1115" s="119"/>
      <c r="ALL1115" s="119"/>
      <c r="ALM1115" s="119"/>
      <c r="ALN1115" s="119"/>
      <c r="ALO1115" s="119"/>
      <c r="ALP1115" s="119"/>
      <c r="ALQ1115" s="119"/>
      <c r="ALR1115" s="119"/>
      <c r="ALS1115" s="119"/>
      <c r="ALT1115" s="119"/>
      <c r="ALU1115" s="119"/>
      <c r="ALV1115" s="119"/>
      <c r="ALW1115" s="119"/>
      <c r="ALX1115" s="119"/>
      <c r="ALY1115" s="119"/>
      <c r="ALZ1115" s="119"/>
      <c r="AMA1115" s="119"/>
      <c r="AMB1115" s="119"/>
      <c r="AMC1115" s="119"/>
      <c r="AMD1115" s="119"/>
      <c r="AME1115" s="119"/>
      <c r="AMF1115" s="119"/>
      <c r="AMG1115" s="119"/>
      <c r="AMH1115" s="119"/>
      <c r="AMI1115" s="119"/>
      <c r="AMJ1115" s="119"/>
    </row>
    <row r="1116" spans="1:1024">
      <c r="A1116" s="118"/>
      <c r="B1116" s="118"/>
      <c r="C1116" s="49">
        <f t="shared" si="83"/>
        <v>2120</v>
      </c>
      <c r="D1116" s="38" t="s">
        <v>408</v>
      </c>
      <c r="E1116" s="51">
        <f t="shared" si="82"/>
        <v>30</v>
      </c>
      <c r="F1116" s="39">
        <f t="shared" si="80"/>
        <v>67939</v>
      </c>
      <c r="G1116" s="39" t="str">
        <f t="shared" si="81"/>
        <v>2017123</v>
      </c>
      <c r="H1116" s="39">
        <v>0</v>
      </c>
      <c r="L1116" s="79" t="s">
        <v>21</v>
      </c>
      <c r="M1116" s="39">
        <v>2017</v>
      </c>
      <c r="N1116" s="39">
        <v>12</v>
      </c>
      <c r="O1116" s="39">
        <v>3</v>
      </c>
      <c r="P1116" s="39">
        <v>18</v>
      </c>
      <c r="Q1116" s="39">
        <v>52</v>
      </c>
      <c r="R1116" s="39">
        <v>19</v>
      </c>
      <c r="S1116" s="39">
        <v>972</v>
      </c>
      <c r="T1116" s="39">
        <v>2</v>
      </c>
      <c r="U1116" s="39" t="s">
        <v>1</v>
      </c>
      <c r="V1116" s="39" t="s">
        <v>2</v>
      </c>
      <c r="WK1116" s="119"/>
      <c r="WL1116" s="119"/>
      <c r="WM1116" s="119"/>
      <c r="WN1116" s="119"/>
      <c r="WO1116" s="119"/>
      <c r="WP1116" s="119"/>
      <c r="WQ1116" s="119"/>
      <c r="WR1116" s="119"/>
      <c r="WS1116" s="119"/>
      <c r="WT1116" s="119"/>
      <c r="WU1116" s="119"/>
      <c r="WV1116" s="119"/>
      <c r="WW1116" s="119"/>
      <c r="WX1116" s="119"/>
      <c r="WY1116" s="119"/>
      <c r="WZ1116" s="119"/>
      <c r="XA1116" s="119"/>
      <c r="XB1116" s="119"/>
      <c r="XC1116" s="119"/>
      <c r="XD1116" s="119"/>
      <c r="XE1116" s="119"/>
      <c r="XF1116" s="119"/>
      <c r="XG1116" s="119"/>
      <c r="XH1116" s="119"/>
      <c r="XI1116" s="119"/>
      <c r="XJ1116" s="119"/>
      <c r="XK1116" s="119"/>
      <c r="XL1116" s="119"/>
      <c r="XM1116" s="119"/>
      <c r="XN1116" s="119"/>
      <c r="XO1116" s="119"/>
      <c r="XP1116" s="119"/>
      <c r="XQ1116" s="119"/>
      <c r="XR1116" s="119"/>
      <c r="XS1116" s="119"/>
      <c r="XT1116" s="119"/>
      <c r="XU1116" s="119"/>
      <c r="XV1116" s="119"/>
      <c r="XW1116" s="119"/>
      <c r="XX1116" s="119"/>
      <c r="XY1116" s="119"/>
      <c r="XZ1116" s="119"/>
      <c r="YA1116" s="119"/>
      <c r="YB1116" s="119"/>
      <c r="YC1116" s="119"/>
      <c r="YD1116" s="119"/>
      <c r="YE1116" s="119"/>
      <c r="YF1116" s="119"/>
      <c r="YG1116" s="119"/>
      <c r="YH1116" s="119"/>
      <c r="YI1116" s="119"/>
      <c r="YJ1116" s="119"/>
      <c r="YK1116" s="119"/>
      <c r="YL1116" s="119"/>
      <c r="YM1116" s="119"/>
      <c r="YN1116" s="119"/>
      <c r="YO1116" s="119"/>
      <c r="YP1116" s="119"/>
      <c r="YQ1116" s="119"/>
      <c r="YR1116" s="119"/>
      <c r="YS1116" s="119"/>
      <c r="YT1116" s="119"/>
      <c r="YU1116" s="119"/>
      <c r="YV1116" s="119"/>
      <c r="YW1116" s="119"/>
      <c r="YX1116" s="119"/>
      <c r="YY1116" s="119"/>
      <c r="YZ1116" s="119"/>
      <c r="ZA1116" s="119"/>
      <c r="ZB1116" s="119"/>
      <c r="ZC1116" s="119"/>
      <c r="ZD1116" s="119"/>
      <c r="ZE1116" s="119"/>
      <c r="ZF1116" s="119"/>
      <c r="ZG1116" s="119"/>
      <c r="ZH1116" s="119"/>
      <c r="ZI1116" s="119"/>
      <c r="ZJ1116" s="119"/>
      <c r="ZK1116" s="119"/>
      <c r="ZL1116" s="119"/>
      <c r="ZM1116" s="119"/>
      <c r="ZN1116" s="119"/>
      <c r="ZO1116" s="119"/>
      <c r="ZP1116" s="119"/>
      <c r="ZQ1116" s="119"/>
      <c r="ZR1116" s="119"/>
      <c r="ZS1116" s="119"/>
      <c r="ZT1116" s="119"/>
      <c r="ZU1116" s="119"/>
      <c r="ZV1116" s="119"/>
      <c r="ZW1116" s="119"/>
      <c r="ZX1116" s="119"/>
      <c r="ZY1116" s="119"/>
      <c r="ZZ1116" s="119"/>
      <c r="AAA1116" s="119"/>
      <c r="AAB1116" s="119"/>
      <c r="AAC1116" s="119"/>
      <c r="AAD1116" s="119"/>
      <c r="AAE1116" s="119"/>
      <c r="AAF1116" s="119"/>
      <c r="AAG1116" s="119"/>
      <c r="AAH1116" s="119"/>
      <c r="AAI1116" s="119"/>
      <c r="AAJ1116" s="119"/>
      <c r="AAK1116" s="119"/>
      <c r="AAL1116" s="119"/>
      <c r="AAM1116" s="119"/>
      <c r="AAN1116" s="119"/>
      <c r="AAO1116" s="119"/>
      <c r="AAP1116" s="119"/>
      <c r="AAQ1116" s="119"/>
      <c r="AAR1116" s="119"/>
      <c r="AAS1116" s="119"/>
      <c r="AAT1116" s="119"/>
      <c r="AAU1116" s="119"/>
      <c r="AAV1116" s="119"/>
      <c r="AAW1116" s="119"/>
      <c r="AAX1116" s="119"/>
      <c r="AAY1116" s="119"/>
      <c r="AAZ1116" s="119"/>
      <c r="ABA1116" s="119"/>
      <c r="ABB1116" s="119"/>
      <c r="ABC1116" s="119"/>
      <c r="ABD1116" s="119"/>
      <c r="ABE1116" s="119"/>
      <c r="ABF1116" s="119"/>
      <c r="ABG1116" s="119"/>
      <c r="ABH1116" s="119"/>
      <c r="ABI1116" s="119"/>
      <c r="ABJ1116" s="119"/>
      <c r="ABK1116" s="119"/>
      <c r="ABL1116" s="119"/>
      <c r="ABM1116" s="119"/>
      <c r="ABN1116" s="119"/>
      <c r="ABO1116" s="119"/>
      <c r="ABP1116" s="119"/>
      <c r="ABQ1116" s="119"/>
      <c r="ABR1116" s="119"/>
      <c r="ABS1116" s="119"/>
      <c r="ABT1116" s="119"/>
      <c r="ABU1116" s="119"/>
      <c r="ABV1116" s="119"/>
      <c r="ABW1116" s="119"/>
      <c r="ABX1116" s="119"/>
      <c r="ABY1116" s="119"/>
      <c r="ABZ1116" s="119"/>
      <c r="ACA1116" s="119"/>
      <c r="ACB1116" s="119"/>
      <c r="ACC1116" s="119"/>
      <c r="ACD1116" s="119"/>
      <c r="ACE1116" s="119"/>
      <c r="ACF1116" s="119"/>
      <c r="ACG1116" s="119"/>
      <c r="ACH1116" s="119"/>
      <c r="ACI1116" s="119"/>
      <c r="ACJ1116" s="119"/>
      <c r="ACK1116" s="119"/>
      <c r="ACL1116" s="119"/>
      <c r="ACM1116" s="119"/>
      <c r="ACN1116" s="119"/>
      <c r="ACO1116" s="119"/>
      <c r="ACP1116" s="119"/>
      <c r="ACQ1116" s="119"/>
      <c r="ACR1116" s="119"/>
      <c r="ACS1116" s="119"/>
      <c r="ACT1116" s="119"/>
      <c r="ACU1116" s="119"/>
      <c r="ACV1116" s="119"/>
      <c r="ACW1116" s="119"/>
      <c r="ACX1116" s="119"/>
      <c r="ACY1116" s="119"/>
      <c r="ACZ1116" s="119"/>
      <c r="ADA1116" s="119"/>
      <c r="ADB1116" s="119"/>
      <c r="ADC1116" s="119"/>
      <c r="ADD1116" s="119"/>
      <c r="ADE1116" s="119"/>
      <c r="ADF1116" s="119"/>
      <c r="ADG1116" s="119"/>
      <c r="ADH1116" s="119"/>
      <c r="ADI1116" s="119"/>
      <c r="ADJ1116" s="119"/>
      <c r="ADK1116" s="119"/>
      <c r="ADL1116" s="119"/>
      <c r="ADM1116" s="119"/>
      <c r="ADN1116" s="119"/>
      <c r="ADO1116" s="119"/>
      <c r="ADP1116" s="119"/>
      <c r="ADQ1116" s="119"/>
      <c r="ADR1116" s="119"/>
      <c r="ADS1116" s="119"/>
      <c r="ADT1116" s="119"/>
      <c r="ADU1116" s="119"/>
      <c r="ADV1116" s="119"/>
      <c r="ADW1116" s="119"/>
      <c r="ADX1116" s="119"/>
      <c r="ADY1116" s="119"/>
      <c r="ADZ1116" s="119"/>
      <c r="AEA1116" s="119"/>
      <c r="AEB1116" s="119"/>
      <c r="AEC1116" s="119"/>
      <c r="AED1116" s="119"/>
      <c r="AEE1116" s="119"/>
      <c r="AEF1116" s="119"/>
      <c r="AEG1116" s="119"/>
      <c r="AEH1116" s="119"/>
      <c r="AEI1116" s="119"/>
      <c r="AEJ1116" s="119"/>
      <c r="AEK1116" s="119"/>
      <c r="AEL1116" s="119"/>
      <c r="AEM1116" s="119"/>
      <c r="AEN1116" s="119"/>
      <c r="AEO1116" s="119"/>
      <c r="AEP1116" s="119"/>
      <c r="AEQ1116" s="119"/>
      <c r="AER1116" s="119"/>
      <c r="AES1116" s="119"/>
      <c r="AET1116" s="119"/>
      <c r="AEU1116" s="119"/>
      <c r="AEV1116" s="119"/>
      <c r="AEW1116" s="119"/>
      <c r="AEX1116" s="119"/>
      <c r="AEY1116" s="119"/>
      <c r="AEZ1116" s="119"/>
      <c r="AFA1116" s="119"/>
      <c r="AFB1116" s="119"/>
      <c r="AFC1116" s="119"/>
      <c r="AFD1116" s="119"/>
      <c r="AFE1116" s="119"/>
      <c r="AFF1116" s="119"/>
      <c r="AFG1116" s="119"/>
      <c r="AFH1116" s="119"/>
      <c r="AFI1116" s="119"/>
      <c r="AFJ1116" s="119"/>
      <c r="AFK1116" s="119"/>
      <c r="AFL1116" s="119"/>
      <c r="AFM1116" s="119"/>
      <c r="AFN1116" s="119"/>
      <c r="AFO1116" s="119"/>
      <c r="AFP1116" s="119"/>
      <c r="AFQ1116" s="119"/>
      <c r="AFR1116" s="119"/>
      <c r="AFS1116" s="119"/>
      <c r="AFT1116" s="119"/>
      <c r="AFU1116" s="119"/>
      <c r="AFV1116" s="119"/>
      <c r="AFW1116" s="119"/>
      <c r="AFX1116" s="119"/>
      <c r="AFY1116" s="119"/>
      <c r="AFZ1116" s="119"/>
      <c r="AGA1116" s="119"/>
      <c r="AGB1116" s="119"/>
      <c r="AGC1116" s="119"/>
      <c r="AGD1116" s="119"/>
      <c r="AGE1116" s="119"/>
      <c r="AGF1116" s="119"/>
      <c r="AGG1116" s="119"/>
      <c r="AGH1116" s="119"/>
      <c r="AGI1116" s="119"/>
      <c r="AGJ1116" s="119"/>
      <c r="AGK1116" s="119"/>
      <c r="AGL1116" s="119"/>
      <c r="AGM1116" s="119"/>
      <c r="AGN1116" s="119"/>
      <c r="AGO1116" s="119"/>
      <c r="AGP1116" s="119"/>
      <c r="AGQ1116" s="119"/>
      <c r="AGR1116" s="119"/>
      <c r="AGS1116" s="119"/>
      <c r="AGT1116" s="119"/>
      <c r="AGU1116" s="119"/>
      <c r="AGV1116" s="119"/>
      <c r="AGW1116" s="119"/>
      <c r="AGX1116" s="119"/>
      <c r="AGY1116" s="119"/>
      <c r="AGZ1116" s="119"/>
      <c r="AHA1116" s="119"/>
      <c r="AHB1116" s="119"/>
      <c r="AHC1116" s="119"/>
      <c r="AHD1116" s="119"/>
      <c r="AHE1116" s="119"/>
      <c r="AHF1116" s="119"/>
      <c r="AHG1116" s="119"/>
      <c r="AHH1116" s="119"/>
      <c r="AHI1116" s="119"/>
      <c r="AHJ1116" s="119"/>
      <c r="AHK1116" s="119"/>
      <c r="AHL1116" s="119"/>
      <c r="AHM1116" s="119"/>
      <c r="AHN1116" s="119"/>
      <c r="AHO1116" s="119"/>
      <c r="AHP1116" s="119"/>
      <c r="AHQ1116" s="119"/>
      <c r="AHR1116" s="119"/>
      <c r="AHS1116" s="119"/>
      <c r="AHT1116" s="119"/>
      <c r="AHU1116" s="119"/>
      <c r="AHV1116" s="119"/>
      <c r="AHW1116" s="119"/>
      <c r="AHX1116" s="119"/>
      <c r="AHY1116" s="119"/>
      <c r="AHZ1116" s="119"/>
      <c r="AIA1116" s="119"/>
      <c r="AIB1116" s="119"/>
      <c r="AIC1116" s="119"/>
      <c r="AID1116" s="119"/>
      <c r="AIE1116" s="119"/>
      <c r="AIF1116" s="119"/>
      <c r="AIG1116" s="119"/>
      <c r="AIH1116" s="119"/>
      <c r="AII1116" s="119"/>
      <c r="AIJ1116" s="119"/>
      <c r="AIK1116" s="119"/>
      <c r="AIL1116" s="119"/>
      <c r="AIM1116" s="119"/>
      <c r="AIN1116" s="119"/>
      <c r="AIO1116" s="119"/>
      <c r="AIP1116" s="119"/>
      <c r="AIQ1116" s="119"/>
      <c r="AIR1116" s="119"/>
      <c r="AIS1116" s="119"/>
      <c r="AIT1116" s="119"/>
      <c r="AIU1116" s="119"/>
      <c r="AIV1116" s="119"/>
      <c r="AIW1116" s="119"/>
      <c r="AIX1116" s="119"/>
      <c r="AIY1116" s="119"/>
      <c r="AIZ1116" s="119"/>
      <c r="AJA1116" s="119"/>
      <c r="AJB1116" s="119"/>
      <c r="AJC1116" s="119"/>
      <c r="AJD1116" s="119"/>
      <c r="AJE1116" s="119"/>
      <c r="AJF1116" s="119"/>
      <c r="AJG1116" s="119"/>
      <c r="AJH1116" s="119"/>
      <c r="AJI1116" s="119"/>
      <c r="AJJ1116" s="119"/>
      <c r="AJK1116" s="119"/>
      <c r="AJL1116" s="119"/>
      <c r="AJM1116" s="119"/>
      <c r="AJN1116" s="119"/>
      <c r="AJO1116" s="119"/>
      <c r="AJP1116" s="119"/>
      <c r="AJQ1116" s="119"/>
      <c r="AJR1116" s="119"/>
      <c r="AJS1116" s="119"/>
      <c r="AJT1116" s="119"/>
      <c r="AJU1116" s="119"/>
      <c r="AJV1116" s="119"/>
      <c r="AJW1116" s="119"/>
      <c r="AJX1116" s="119"/>
      <c r="AJY1116" s="119"/>
      <c r="AJZ1116" s="119"/>
      <c r="AKA1116" s="119"/>
      <c r="AKB1116" s="119"/>
      <c r="AKC1116" s="119"/>
      <c r="AKD1116" s="119"/>
      <c r="AKE1116" s="119"/>
      <c r="AKF1116" s="119"/>
      <c r="AKG1116" s="119"/>
      <c r="AKH1116" s="119"/>
      <c r="AKI1116" s="119"/>
      <c r="AKJ1116" s="119"/>
      <c r="AKK1116" s="119"/>
      <c r="AKL1116" s="119"/>
      <c r="AKM1116" s="119"/>
      <c r="AKN1116" s="119"/>
      <c r="AKO1116" s="119"/>
      <c r="AKP1116" s="119"/>
      <c r="AKQ1116" s="119"/>
      <c r="AKR1116" s="119"/>
      <c r="AKS1116" s="119"/>
      <c r="AKT1116" s="119"/>
      <c r="AKU1116" s="119"/>
      <c r="AKV1116" s="119"/>
      <c r="AKW1116" s="119"/>
      <c r="AKX1116" s="119"/>
      <c r="AKY1116" s="119"/>
      <c r="AKZ1116" s="119"/>
      <c r="ALA1116" s="119"/>
      <c r="ALB1116" s="119"/>
      <c r="ALC1116" s="119"/>
      <c r="ALD1116" s="119"/>
      <c r="ALE1116" s="119"/>
      <c r="ALF1116" s="119"/>
      <c r="ALG1116" s="119"/>
      <c r="ALH1116" s="119"/>
      <c r="ALI1116" s="119"/>
      <c r="ALJ1116" s="119"/>
      <c r="ALK1116" s="119"/>
      <c r="ALL1116" s="119"/>
      <c r="ALM1116" s="119"/>
      <c r="ALN1116" s="119"/>
      <c r="ALO1116" s="119"/>
      <c r="ALP1116" s="119"/>
      <c r="ALQ1116" s="119"/>
      <c r="ALR1116" s="119"/>
      <c r="ALS1116" s="119"/>
      <c r="ALT1116" s="119"/>
      <c r="ALU1116" s="119"/>
      <c r="ALV1116" s="119"/>
      <c r="ALW1116" s="119"/>
      <c r="ALX1116" s="119"/>
      <c r="ALY1116" s="119"/>
      <c r="ALZ1116" s="119"/>
      <c r="AMA1116" s="119"/>
      <c r="AMB1116" s="119"/>
      <c r="AMC1116" s="119"/>
      <c r="AMD1116" s="119"/>
      <c r="AME1116" s="119"/>
      <c r="AMF1116" s="119"/>
      <c r="AMG1116" s="119"/>
      <c r="AMH1116" s="119"/>
      <c r="AMI1116" s="119"/>
      <c r="AMJ1116" s="119"/>
    </row>
    <row r="1117" spans="1:1024">
      <c r="A1117" s="118"/>
      <c r="B1117" s="118"/>
      <c r="C1117" s="49">
        <f t="shared" si="83"/>
        <v>2120</v>
      </c>
      <c r="D1117" s="38" t="s">
        <v>408</v>
      </c>
      <c r="E1117" s="51">
        <f t="shared" si="82"/>
        <v>30</v>
      </c>
      <c r="F1117" s="39">
        <f t="shared" si="80"/>
        <v>67939</v>
      </c>
      <c r="G1117" s="39" t="str">
        <f t="shared" si="81"/>
        <v>2017123</v>
      </c>
      <c r="H1117" s="39">
        <v>0</v>
      </c>
      <c r="L1117" s="79" t="s">
        <v>21</v>
      </c>
      <c r="M1117" s="39">
        <v>2017</v>
      </c>
      <c r="N1117" s="39">
        <v>12</v>
      </c>
      <c r="O1117" s="39">
        <v>3</v>
      </c>
      <c r="P1117" s="39">
        <v>18</v>
      </c>
      <c r="Q1117" s="39">
        <v>52</v>
      </c>
      <c r="R1117" s="39">
        <v>19</v>
      </c>
      <c r="S1117" s="39">
        <v>977</v>
      </c>
      <c r="T1117" s="39">
        <v>2</v>
      </c>
      <c r="U1117" s="39" t="s">
        <v>1</v>
      </c>
      <c r="V1117" s="39" t="s">
        <v>2</v>
      </c>
      <c r="WK1117" s="119"/>
      <c r="WL1117" s="119"/>
      <c r="WM1117" s="119"/>
      <c r="WN1117" s="119"/>
      <c r="WO1117" s="119"/>
      <c r="WP1117" s="119"/>
      <c r="WQ1117" s="119"/>
      <c r="WR1117" s="119"/>
      <c r="WS1117" s="119"/>
      <c r="WT1117" s="119"/>
      <c r="WU1117" s="119"/>
      <c r="WV1117" s="119"/>
      <c r="WW1117" s="119"/>
      <c r="WX1117" s="119"/>
      <c r="WY1117" s="119"/>
      <c r="WZ1117" s="119"/>
      <c r="XA1117" s="119"/>
      <c r="XB1117" s="119"/>
      <c r="XC1117" s="119"/>
      <c r="XD1117" s="119"/>
      <c r="XE1117" s="119"/>
      <c r="XF1117" s="119"/>
      <c r="XG1117" s="119"/>
      <c r="XH1117" s="119"/>
      <c r="XI1117" s="119"/>
      <c r="XJ1117" s="119"/>
      <c r="XK1117" s="119"/>
      <c r="XL1117" s="119"/>
      <c r="XM1117" s="119"/>
      <c r="XN1117" s="119"/>
      <c r="XO1117" s="119"/>
      <c r="XP1117" s="119"/>
      <c r="XQ1117" s="119"/>
      <c r="XR1117" s="119"/>
      <c r="XS1117" s="119"/>
      <c r="XT1117" s="119"/>
      <c r="XU1117" s="119"/>
      <c r="XV1117" s="119"/>
      <c r="XW1117" s="119"/>
      <c r="XX1117" s="119"/>
      <c r="XY1117" s="119"/>
      <c r="XZ1117" s="119"/>
      <c r="YA1117" s="119"/>
      <c r="YB1117" s="119"/>
      <c r="YC1117" s="119"/>
      <c r="YD1117" s="119"/>
      <c r="YE1117" s="119"/>
      <c r="YF1117" s="119"/>
      <c r="YG1117" s="119"/>
      <c r="YH1117" s="119"/>
      <c r="YI1117" s="119"/>
      <c r="YJ1117" s="119"/>
      <c r="YK1117" s="119"/>
      <c r="YL1117" s="119"/>
      <c r="YM1117" s="119"/>
      <c r="YN1117" s="119"/>
      <c r="YO1117" s="119"/>
      <c r="YP1117" s="119"/>
      <c r="YQ1117" s="119"/>
      <c r="YR1117" s="119"/>
      <c r="YS1117" s="119"/>
      <c r="YT1117" s="119"/>
      <c r="YU1117" s="119"/>
      <c r="YV1117" s="119"/>
      <c r="YW1117" s="119"/>
      <c r="YX1117" s="119"/>
      <c r="YY1117" s="119"/>
      <c r="YZ1117" s="119"/>
      <c r="ZA1117" s="119"/>
      <c r="ZB1117" s="119"/>
      <c r="ZC1117" s="119"/>
      <c r="ZD1117" s="119"/>
      <c r="ZE1117" s="119"/>
      <c r="ZF1117" s="119"/>
      <c r="ZG1117" s="119"/>
      <c r="ZH1117" s="119"/>
      <c r="ZI1117" s="119"/>
      <c r="ZJ1117" s="119"/>
      <c r="ZK1117" s="119"/>
      <c r="ZL1117" s="119"/>
      <c r="ZM1117" s="119"/>
      <c r="ZN1117" s="119"/>
      <c r="ZO1117" s="119"/>
      <c r="ZP1117" s="119"/>
      <c r="ZQ1117" s="119"/>
      <c r="ZR1117" s="119"/>
      <c r="ZS1117" s="119"/>
      <c r="ZT1117" s="119"/>
      <c r="ZU1117" s="119"/>
      <c r="ZV1117" s="119"/>
      <c r="ZW1117" s="119"/>
      <c r="ZX1117" s="119"/>
      <c r="ZY1117" s="119"/>
      <c r="ZZ1117" s="119"/>
      <c r="AAA1117" s="119"/>
      <c r="AAB1117" s="119"/>
      <c r="AAC1117" s="119"/>
      <c r="AAD1117" s="119"/>
      <c r="AAE1117" s="119"/>
      <c r="AAF1117" s="119"/>
      <c r="AAG1117" s="119"/>
      <c r="AAH1117" s="119"/>
      <c r="AAI1117" s="119"/>
      <c r="AAJ1117" s="119"/>
      <c r="AAK1117" s="119"/>
      <c r="AAL1117" s="119"/>
      <c r="AAM1117" s="119"/>
      <c r="AAN1117" s="119"/>
      <c r="AAO1117" s="119"/>
      <c r="AAP1117" s="119"/>
      <c r="AAQ1117" s="119"/>
      <c r="AAR1117" s="119"/>
      <c r="AAS1117" s="119"/>
      <c r="AAT1117" s="119"/>
      <c r="AAU1117" s="119"/>
      <c r="AAV1117" s="119"/>
      <c r="AAW1117" s="119"/>
      <c r="AAX1117" s="119"/>
      <c r="AAY1117" s="119"/>
      <c r="AAZ1117" s="119"/>
      <c r="ABA1117" s="119"/>
      <c r="ABB1117" s="119"/>
      <c r="ABC1117" s="119"/>
      <c r="ABD1117" s="119"/>
      <c r="ABE1117" s="119"/>
      <c r="ABF1117" s="119"/>
      <c r="ABG1117" s="119"/>
      <c r="ABH1117" s="119"/>
      <c r="ABI1117" s="119"/>
      <c r="ABJ1117" s="119"/>
      <c r="ABK1117" s="119"/>
      <c r="ABL1117" s="119"/>
      <c r="ABM1117" s="119"/>
      <c r="ABN1117" s="119"/>
      <c r="ABO1117" s="119"/>
      <c r="ABP1117" s="119"/>
      <c r="ABQ1117" s="119"/>
      <c r="ABR1117" s="119"/>
      <c r="ABS1117" s="119"/>
      <c r="ABT1117" s="119"/>
      <c r="ABU1117" s="119"/>
      <c r="ABV1117" s="119"/>
      <c r="ABW1117" s="119"/>
      <c r="ABX1117" s="119"/>
      <c r="ABY1117" s="119"/>
      <c r="ABZ1117" s="119"/>
      <c r="ACA1117" s="119"/>
      <c r="ACB1117" s="119"/>
      <c r="ACC1117" s="119"/>
      <c r="ACD1117" s="119"/>
      <c r="ACE1117" s="119"/>
      <c r="ACF1117" s="119"/>
      <c r="ACG1117" s="119"/>
      <c r="ACH1117" s="119"/>
      <c r="ACI1117" s="119"/>
      <c r="ACJ1117" s="119"/>
      <c r="ACK1117" s="119"/>
      <c r="ACL1117" s="119"/>
      <c r="ACM1117" s="119"/>
      <c r="ACN1117" s="119"/>
      <c r="ACO1117" s="119"/>
      <c r="ACP1117" s="119"/>
      <c r="ACQ1117" s="119"/>
      <c r="ACR1117" s="119"/>
      <c r="ACS1117" s="119"/>
      <c r="ACT1117" s="119"/>
      <c r="ACU1117" s="119"/>
      <c r="ACV1117" s="119"/>
      <c r="ACW1117" s="119"/>
      <c r="ACX1117" s="119"/>
      <c r="ACY1117" s="119"/>
      <c r="ACZ1117" s="119"/>
      <c r="ADA1117" s="119"/>
      <c r="ADB1117" s="119"/>
      <c r="ADC1117" s="119"/>
      <c r="ADD1117" s="119"/>
      <c r="ADE1117" s="119"/>
      <c r="ADF1117" s="119"/>
      <c r="ADG1117" s="119"/>
      <c r="ADH1117" s="119"/>
      <c r="ADI1117" s="119"/>
      <c r="ADJ1117" s="119"/>
      <c r="ADK1117" s="119"/>
      <c r="ADL1117" s="119"/>
      <c r="ADM1117" s="119"/>
      <c r="ADN1117" s="119"/>
      <c r="ADO1117" s="119"/>
      <c r="ADP1117" s="119"/>
      <c r="ADQ1117" s="119"/>
      <c r="ADR1117" s="119"/>
      <c r="ADS1117" s="119"/>
      <c r="ADT1117" s="119"/>
      <c r="ADU1117" s="119"/>
      <c r="ADV1117" s="119"/>
      <c r="ADW1117" s="119"/>
      <c r="ADX1117" s="119"/>
      <c r="ADY1117" s="119"/>
      <c r="ADZ1117" s="119"/>
      <c r="AEA1117" s="119"/>
      <c r="AEB1117" s="119"/>
      <c r="AEC1117" s="119"/>
      <c r="AED1117" s="119"/>
      <c r="AEE1117" s="119"/>
      <c r="AEF1117" s="119"/>
      <c r="AEG1117" s="119"/>
      <c r="AEH1117" s="119"/>
      <c r="AEI1117" s="119"/>
      <c r="AEJ1117" s="119"/>
      <c r="AEK1117" s="119"/>
      <c r="AEL1117" s="119"/>
      <c r="AEM1117" s="119"/>
      <c r="AEN1117" s="119"/>
      <c r="AEO1117" s="119"/>
      <c r="AEP1117" s="119"/>
      <c r="AEQ1117" s="119"/>
      <c r="AER1117" s="119"/>
      <c r="AES1117" s="119"/>
      <c r="AET1117" s="119"/>
      <c r="AEU1117" s="119"/>
      <c r="AEV1117" s="119"/>
      <c r="AEW1117" s="119"/>
      <c r="AEX1117" s="119"/>
      <c r="AEY1117" s="119"/>
      <c r="AEZ1117" s="119"/>
      <c r="AFA1117" s="119"/>
      <c r="AFB1117" s="119"/>
      <c r="AFC1117" s="119"/>
      <c r="AFD1117" s="119"/>
      <c r="AFE1117" s="119"/>
      <c r="AFF1117" s="119"/>
      <c r="AFG1117" s="119"/>
      <c r="AFH1117" s="119"/>
      <c r="AFI1117" s="119"/>
      <c r="AFJ1117" s="119"/>
      <c r="AFK1117" s="119"/>
      <c r="AFL1117" s="119"/>
      <c r="AFM1117" s="119"/>
      <c r="AFN1117" s="119"/>
      <c r="AFO1117" s="119"/>
      <c r="AFP1117" s="119"/>
      <c r="AFQ1117" s="119"/>
      <c r="AFR1117" s="119"/>
      <c r="AFS1117" s="119"/>
      <c r="AFT1117" s="119"/>
      <c r="AFU1117" s="119"/>
      <c r="AFV1117" s="119"/>
      <c r="AFW1117" s="119"/>
      <c r="AFX1117" s="119"/>
      <c r="AFY1117" s="119"/>
      <c r="AFZ1117" s="119"/>
      <c r="AGA1117" s="119"/>
      <c r="AGB1117" s="119"/>
      <c r="AGC1117" s="119"/>
      <c r="AGD1117" s="119"/>
      <c r="AGE1117" s="119"/>
      <c r="AGF1117" s="119"/>
      <c r="AGG1117" s="119"/>
      <c r="AGH1117" s="119"/>
      <c r="AGI1117" s="119"/>
      <c r="AGJ1117" s="119"/>
      <c r="AGK1117" s="119"/>
      <c r="AGL1117" s="119"/>
      <c r="AGM1117" s="119"/>
      <c r="AGN1117" s="119"/>
      <c r="AGO1117" s="119"/>
      <c r="AGP1117" s="119"/>
      <c r="AGQ1117" s="119"/>
      <c r="AGR1117" s="119"/>
      <c r="AGS1117" s="119"/>
      <c r="AGT1117" s="119"/>
      <c r="AGU1117" s="119"/>
      <c r="AGV1117" s="119"/>
      <c r="AGW1117" s="119"/>
      <c r="AGX1117" s="119"/>
      <c r="AGY1117" s="119"/>
      <c r="AGZ1117" s="119"/>
      <c r="AHA1117" s="119"/>
      <c r="AHB1117" s="119"/>
      <c r="AHC1117" s="119"/>
      <c r="AHD1117" s="119"/>
      <c r="AHE1117" s="119"/>
      <c r="AHF1117" s="119"/>
      <c r="AHG1117" s="119"/>
      <c r="AHH1117" s="119"/>
      <c r="AHI1117" s="119"/>
      <c r="AHJ1117" s="119"/>
      <c r="AHK1117" s="119"/>
      <c r="AHL1117" s="119"/>
      <c r="AHM1117" s="119"/>
      <c r="AHN1117" s="119"/>
      <c r="AHO1117" s="119"/>
      <c r="AHP1117" s="119"/>
      <c r="AHQ1117" s="119"/>
      <c r="AHR1117" s="119"/>
      <c r="AHS1117" s="119"/>
      <c r="AHT1117" s="119"/>
      <c r="AHU1117" s="119"/>
      <c r="AHV1117" s="119"/>
      <c r="AHW1117" s="119"/>
      <c r="AHX1117" s="119"/>
      <c r="AHY1117" s="119"/>
      <c r="AHZ1117" s="119"/>
      <c r="AIA1117" s="119"/>
      <c r="AIB1117" s="119"/>
      <c r="AIC1117" s="119"/>
      <c r="AID1117" s="119"/>
      <c r="AIE1117" s="119"/>
      <c r="AIF1117" s="119"/>
      <c r="AIG1117" s="119"/>
      <c r="AIH1117" s="119"/>
      <c r="AII1117" s="119"/>
      <c r="AIJ1117" s="119"/>
      <c r="AIK1117" s="119"/>
      <c r="AIL1117" s="119"/>
      <c r="AIM1117" s="119"/>
      <c r="AIN1117" s="119"/>
      <c r="AIO1117" s="119"/>
      <c r="AIP1117" s="119"/>
      <c r="AIQ1117" s="119"/>
      <c r="AIR1117" s="119"/>
      <c r="AIS1117" s="119"/>
      <c r="AIT1117" s="119"/>
      <c r="AIU1117" s="119"/>
      <c r="AIV1117" s="119"/>
      <c r="AIW1117" s="119"/>
      <c r="AIX1117" s="119"/>
      <c r="AIY1117" s="119"/>
      <c r="AIZ1117" s="119"/>
      <c r="AJA1117" s="119"/>
      <c r="AJB1117" s="119"/>
      <c r="AJC1117" s="119"/>
      <c r="AJD1117" s="119"/>
      <c r="AJE1117" s="119"/>
      <c r="AJF1117" s="119"/>
      <c r="AJG1117" s="119"/>
      <c r="AJH1117" s="119"/>
      <c r="AJI1117" s="119"/>
      <c r="AJJ1117" s="119"/>
      <c r="AJK1117" s="119"/>
      <c r="AJL1117" s="119"/>
      <c r="AJM1117" s="119"/>
      <c r="AJN1117" s="119"/>
      <c r="AJO1117" s="119"/>
      <c r="AJP1117" s="119"/>
      <c r="AJQ1117" s="119"/>
      <c r="AJR1117" s="119"/>
      <c r="AJS1117" s="119"/>
      <c r="AJT1117" s="119"/>
      <c r="AJU1117" s="119"/>
      <c r="AJV1117" s="119"/>
      <c r="AJW1117" s="119"/>
      <c r="AJX1117" s="119"/>
      <c r="AJY1117" s="119"/>
      <c r="AJZ1117" s="119"/>
      <c r="AKA1117" s="119"/>
      <c r="AKB1117" s="119"/>
      <c r="AKC1117" s="119"/>
      <c r="AKD1117" s="119"/>
      <c r="AKE1117" s="119"/>
      <c r="AKF1117" s="119"/>
      <c r="AKG1117" s="119"/>
      <c r="AKH1117" s="119"/>
      <c r="AKI1117" s="119"/>
      <c r="AKJ1117" s="119"/>
      <c r="AKK1117" s="119"/>
      <c r="AKL1117" s="119"/>
      <c r="AKM1117" s="119"/>
      <c r="AKN1117" s="119"/>
      <c r="AKO1117" s="119"/>
      <c r="AKP1117" s="119"/>
      <c r="AKQ1117" s="119"/>
      <c r="AKR1117" s="119"/>
      <c r="AKS1117" s="119"/>
      <c r="AKT1117" s="119"/>
      <c r="AKU1117" s="119"/>
      <c r="AKV1117" s="119"/>
      <c r="AKW1117" s="119"/>
      <c r="AKX1117" s="119"/>
      <c r="AKY1117" s="119"/>
      <c r="AKZ1117" s="119"/>
      <c r="ALA1117" s="119"/>
      <c r="ALB1117" s="119"/>
      <c r="ALC1117" s="119"/>
      <c r="ALD1117" s="119"/>
      <c r="ALE1117" s="119"/>
      <c r="ALF1117" s="119"/>
      <c r="ALG1117" s="119"/>
      <c r="ALH1117" s="119"/>
      <c r="ALI1117" s="119"/>
      <c r="ALJ1117" s="119"/>
      <c r="ALK1117" s="119"/>
      <c r="ALL1117" s="119"/>
      <c r="ALM1117" s="119"/>
      <c r="ALN1117" s="119"/>
      <c r="ALO1117" s="119"/>
      <c r="ALP1117" s="119"/>
      <c r="ALQ1117" s="119"/>
      <c r="ALR1117" s="119"/>
      <c r="ALS1117" s="119"/>
      <c r="ALT1117" s="119"/>
      <c r="ALU1117" s="119"/>
      <c r="ALV1117" s="119"/>
      <c r="ALW1117" s="119"/>
      <c r="ALX1117" s="119"/>
      <c r="ALY1117" s="119"/>
      <c r="ALZ1117" s="119"/>
      <c r="AMA1117" s="119"/>
      <c r="AMB1117" s="119"/>
      <c r="AMC1117" s="119"/>
      <c r="AMD1117" s="119"/>
      <c r="AME1117" s="119"/>
      <c r="AMF1117" s="119"/>
      <c r="AMG1117" s="119"/>
      <c r="AMH1117" s="119"/>
      <c r="AMI1117" s="119"/>
      <c r="AMJ1117" s="119"/>
    </row>
    <row r="1118" spans="1:1024">
      <c r="A1118" s="118"/>
      <c r="B1118" s="118"/>
      <c r="C1118" s="49">
        <f t="shared" si="83"/>
        <v>2120</v>
      </c>
      <c r="D1118" s="38" t="s">
        <v>408</v>
      </c>
      <c r="E1118" s="51">
        <f t="shared" si="82"/>
        <v>30</v>
      </c>
      <c r="F1118" s="39">
        <f t="shared" si="80"/>
        <v>67939</v>
      </c>
      <c r="G1118" s="39" t="str">
        <f t="shared" si="81"/>
        <v>2017123</v>
      </c>
      <c r="H1118" s="39">
        <v>0</v>
      </c>
      <c r="L1118" s="79" t="s">
        <v>21</v>
      </c>
      <c r="M1118" s="39">
        <v>2017</v>
      </c>
      <c r="N1118" s="39">
        <v>12</v>
      </c>
      <c r="O1118" s="39">
        <v>3</v>
      </c>
      <c r="P1118" s="39">
        <v>18</v>
      </c>
      <c r="Q1118" s="39">
        <v>52</v>
      </c>
      <c r="R1118" s="39">
        <v>19</v>
      </c>
      <c r="S1118" s="39">
        <v>981</v>
      </c>
      <c r="T1118" s="39">
        <v>2</v>
      </c>
      <c r="U1118" s="39" t="s">
        <v>1</v>
      </c>
      <c r="V1118" s="39" t="s">
        <v>2</v>
      </c>
      <c r="WK1118" s="119"/>
      <c r="WL1118" s="119"/>
      <c r="WM1118" s="119"/>
      <c r="WN1118" s="119"/>
      <c r="WO1118" s="119"/>
      <c r="WP1118" s="119"/>
      <c r="WQ1118" s="119"/>
      <c r="WR1118" s="119"/>
      <c r="WS1118" s="119"/>
      <c r="WT1118" s="119"/>
      <c r="WU1118" s="119"/>
      <c r="WV1118" s="119"/>
      <c r="WW1118" s="119"/>
      <c r="WX1118" s="119"/>
      <c r="WY1118" s="119"/>
      <c r="WZ1118" s="119"/>
      <c r="XA1118" s="119"/>
      <c r="XB1118" s="119"/>
      <c r="XC1118" s="119"/>
      <c r="XD1118" s="119"/>
      <c r="XE1118" s="119"/>
      <c r="XF1118" s="119"/>
      <c r="XG1118" s="119"/>
      <c r="XH1118" s="119"/>
      <c r="XI1118" s="119"/>
      <c r="XJ1118" s="119"/>
      <c r="XK1118" s="119"/>
      <c r="XL1118" s="119"/>
      <c r="XM1118" s="119"/>
      <c r="XN1118" s="119"/>
      <c r="XO1118" s="119"/>
      <c r="XP1118" s="119"/>
      <c r="XQ1118" s="119"/>
      <c r="XR1118" s="119"/>
      <c r="XS1118" s="119"/>
      <c r="XT1118" s="119"/>
      <c r="XU1118" s="119"/>
      <c r="XV1118" s="119"/>
      <c r="XW1118" s="119"/>
      <c r="XX1118" s="119"/>
      <c r="XY1118" s="119"/>
      <c r="XZ1118" s="119"/>
      <c r="YA1118" s="119"/>
      <c r="YB1118" s="119"/>
      <c r="YC1118" s="119"/>
      <c r="YD1118" s="119"/>
      <c r="YE1118" s="119"/>
      <c r="YF1118" s="119"/>
      <c r="YG1118" s="119"/>
      <c r="YH1118" s="119"/>
      <c r="YI1118" s="119"/>
      <c r="YJ1118" s="119"/>
      <c r="YK1118" s="119"/>
      <c r="YL1118" s="119"/>
      <c r="YM1118" s="119"/>
      <c r="YN1118" s="119"/>
      <c r="YO1118" s="119"/>
      <c r="YP1118" s="119"/>
      <c r="YQ1118" s="119"/>
      <c r="YR1118" s="119"/>
      <c r="YS1118" s="119"/>
      <c r="YT1118" s="119"/>
      <c r="YU1118" s="119"/>
      <c r="YV1118" s="119"/>
      <c r="YW1118" s="119"/>
      <c r="YX1118" s="119"/>
      <c r="YY1118" s="119"/>
      <c r="YZ1118" s="119"/>
      <c r="ZA1118" s="119"/>
      <c r="ZB1118" s="119"/>
      <c r="ZC1118" s="119"/>
      <c r="ZD1118" s="119"/>
      <c r="ZE1118" s="119"/>
      <c r="ZF1118" s="119"/>
      <c r="ZG1118" s="119"/>
      <c r="ZH1118" s="119"/>
      <c r="ZI1118" s="119"/>
      <c r="ZJ1118" s="119"/>
      <c r="ZK1118" s="119"/>
      <c r="ZL1118" s="119"/>
      <c r="ZM1118" s="119"/>
      <c r="ZN1118" s="119"/>
      <c r="ZO1118" s="119"/>
      <c r="ZP1118" s="119"/>
      <c r="ZQ1118" s="119"/>
      <c r="ZR1118" s="119"/>
      <c r="ZS1118" s="119"/>
      <c r="ZT1118" s="119"/>
      <c r="ZU1118" s="119"/>
      <c r="ZV1118" s="119"/>
      <c r="ZW1118" s="119"/>
      <c r="ZX1118" s="119"/>
      <c r="ZY1118" s="119"/>
      <c r="ZZ1118" s="119"/>
      <c r="AAA1118" s="119"/>
      <c r="AAB1118" s="119"/>
      <c r="AAC1118" s="119"/>
      <c r="AAD1118" s="119"/>
      <c r="AAE1118" s="119"/>
      <c r="AAF1118" s="119"/>
      <c r="AAG1118" s="119"/>
      <c r="AAH1118" s="119"/>
      <c r="AAI1118" s="119"/>
      <c r="AAJ1118" s="119"/>
      <c r="AAK1118" s="119"/>
      <c r="AAL1118" s="119"/>
      <c r="AAM1118" s="119"/>
      <c r="AAN1118" s="119"/>
      <c r="AAO1118" s="119"/>
      <c r="AAP1118" s="119"/>
      <c r="AAQ1118" s="119"/>
      <c r="AAR1118" s="119"/>
      <c r="AAS1118" s="119"/>
      <c r="AAT1118" s="119"/>
      <c r="AAU1118" s="119"/>
      <c r="AAV1118" s="119"/>
      <c r="AAW1118" s="119"/>
      <c r="AAX1118" s="119"/>
      <c r="AAY1118" s="119"/>
      <c r="AAZ1118" s="119"/>
      <c r="ABA1118" s="119"/>
      <c r="ABB1118" s="119"/>
      <c r="ABC1118" s="119"/>
      <c r="ABD1118" s="119"/>
      <c r="ABE1118" s="119"/>
      <c r="ABF1118" s="119"/>
      <c r="ABG1118" s="119"/>
      <c r="ABH1118" s="119"/>
      <c r="ABI1118" s="119"/>
      <c r="ABJ1118" s="119"/>
      <c r="ABK1118" s="119"/>
      <c r="ABL1118" s="119"/>
      <c r="ABM1118" s="119"/>
      <c r="ABN1118" s="119"/>
      <c r="ABO1118" s="119"/>
      <c r="ABP1118" s="119"/>
      <c r="ABQ1118" s="119"/>
      <c r="ABR1118" s="119"/>
      <c r="ABS1118" s="119"/>
      <c r="ABT1118" s="119"/>
      <c r="ABU1118" s="119"/>
      <c r="ABV1118" s="119"/>
      <c r="ABW1118" s="119"/>
      <c r="ABX1118" s="119"/>
      <c r="ABY1118" s="119"/>
      <c r="ABZ1118" s="119"/>
      <c r="ACA1118" s="119"/>
      <c r="ACB1118" s="119"/>
      <c r="ACC1118" s="119"/>
      <c r="ACD1118" s="119"/>
      <c r="ACE1118" s="119"/>
      <c r="ACF1118" s="119"/>
      <c r="ACG1118" s="119"/>
      <c r="ACH1118" s="119"/>
      <c r="ACI1118" s="119"/>
      <c r="ACJ1118" s="119"/>
      <c r="ACK1118" s="119"/>
      <c r="ACL1118" s="119"/>
      <c r="ACM1118" s="119"/>
      <c r="ACN1118" s="119"/>
      <c r="ACO1118" s="119"/>
      <c r="ACP1118" s="119"/>
      <c r="ACQ1118" s="119"/>
      <c r="ACR1118" s="119"/>
      <c r="ACS1118" s="119"/>
      <c r="ACT1118" s="119"/>
      <c r="ACU1118" s="119"/>
      <c r="ACV1118" s="119"/>
      <c r="ACW1118" s="119"/>
      <c r="ACX1118" s="119"/>
      <c r="ACY1118" s="119"/>
      <c r="ACZ1118" s="119"/>
      <c r="ADA1118" s="119"/>
      <c r="ADB1118" s="119"/>
      <c r="ADC1118" s="119"/>
      <c r="ADD1118" s="119"/>
      <c r="ADE1118" s="119"/>
      <c r="ADF1118" s="119"/>
      <c r="ADG1118" s="119"/>
      <c r="ADH1118" s="119"/>
      <c r="ADI1118" s="119"/>
      <c r="ADJ1118" s="119"/>
      <c r="ADK1118" s="119"/>
      <c r="ADL1118" s="119"/>
      <c r="ADM1118" s="119"/>
      <c r="ADN1118" s="119"/>
      <c r="ADO1118" s="119"/>
      <c r="ADP1118" s="119"/>
      <c r="ADQ1118" s="119"/>
      <c r="ADR1118" s="119"/>
      <c r="ADS1118" s="119"/>
      <c r="ADT1118" s="119"/>
      <c r="ADU1118" s="119"/>
      <c r="ADV1118" s="119"/>
      <c r="ADW1118" s="119"/>
      <c r="ADX1118" s="119"/>
      <c r="ADY1118" s="119"/>
      <c r="ADZ1118" s="119"/>
      <c r="AEA1118" s="119"/>
      <c r="AEB1118" s="119"/>
      <c r="AEC1118" s="119"/>
      <c r="AED1118" s="119"/>
      <c r="AEE1118" s="119"/>
      <c r="AEF1118" s="119"/>
      <c r="AEG1118" s="119"/>
      <c r="AEH1118" s="119"/>
      <c r="AEI1118" s="119"/>
      <c r="AEJ1118" s="119"/>
      <c r="AEK1118" s="119"/>
      <c r="AEL1118" s="119"/>
      <c r="AEM1118" s="119"/>
      <c r="AEN1118" s="119"/>
      <c r="AEO1118" s="119"/>
      <c r="AEP1118" s="119"/>
      <c r="AEQ1118" s="119"/>
      <c r="AER1118" s="119"/>
      <c r="AES1118" s="119"/>
      <c r="AET1118" s="119"/>
      <c r="AEU1118" s="119"/>
      <c r="AEV1118" s="119"/>
      <c r="AEW1118" s="119"/>
      <c r="AEX1118" s="119"/>
      <c r="AEY1118" s="119"/>
      <c r="AEZ1118" s="119"/>
      <c r="AFA1118" s="119"/>
      <c r="AFB1118" s="119"/>
      <c r="AFC1118" s="119"/>
      <c r="AFD1118" s="119"/>
      <c r="AFE1118" s="119"/>
      <c r="AFF1118" s="119"/>
      <c r="AFG1118" s="119"/>
      <c r="AFH1118" s="119"/>
      <c r="AFI1118" s="119"/>
      <c r="AFJ1118" s="119"/>
      <c r="AFK1118" s="119"/>
      <c r="AFL1118" s="119"/>
      <c r="AFM1118" s="119"/>
      <c r="AFN1118" s="119"/>
      <c r="AFO1118" s="119"/>
      <c r="AFP1118" s="119"/>
      <c r="AFQ1118" s="119"/>
      <c r="AFR1118" s="119"/>
      <c r="AFS1118" s="119"/>
      <c r="AFT1118" s="119"/>
      <c r="AFU1118" s="119"/>
      <c r="AFV1118" s="119"/>
      <c r="AFW1118" s="119"/>
      <c r="AFX1118" s="119"/>
      <c r="AFY1118" s="119"/>
      <c r="AFZ1118" s="119"/>
      <c r="AGA1118" s="119"/>
      <c r="AGB1118" s="119"/>
      <c r="AGC1118" s="119"/>
      <c r="AGD1118" s="119"/>
      <c r="AGE1118" s="119"/>
      <c r="AGF1118" s="119"/>
      <c r="AGG1118" s="119"/>
      <c r="AGH1118" s="119"/>
      <c r="AGI1118" s="119"/>
      <c r="AGJ1118" s="119"/>
      <c r="AGK1118" s="119"/>
      <c r="AGL1118" s="119"/>
      <c r="AGM1118" s="119"/>
      <c r="AGN1118" s="119"/>
      <c r="AGO1118" s="119"/>
      <c r="AGP1118" s="119"/>
      <c r="AGQ1118" s="119"/>
      <c r="AGR1118" s="119"/>
      <c r="AGS1118" s="119"/>
      <c r="AGT1118" s="119"/>
      <c r="AGU1118" s="119"/>
      <c r="AGV1118" s="119"/>
      <c r="AGW1118" s="119"/>
      <c r="AGX1118" s="119"/>
      <c r="AGY1118" s="119"/>
      <c r="AGZ1118" s="119"/>
      <c r="AHA1118" s="119"/>
      <c r="AHB1118" s="119"/>
      <c r="AHC1118" s="119"/>
      <c r="AHD1118" s="119"/>
      <c r="AHE1118" s="119"/>
      <c r="AHF1118" s="119"/>
      <c r="AHG1118" s="119"/>
      <c r="AHH1118" s="119"/>
      <c r="AHI1118" s="119"/>
      <c r="AHJ1118" s="119"/>
      <c r="AHK1118" s="119"/>
      <c r="AHL1118" s="119"/>
      <c r="AHM1118" s="119"/>
      <c r="AHN1118" s="119"/>
      <c r="AHO1118" s="119"/>
      <c r="AHP1118" s="119"/>
      <c r="AHQ1118" s="119"/>
      <c r="AHR1118" s="119"/>
      <c r="AHS1118" s="119"/>
      <c r="AHT1118" s="119"/>
      <c r="AHU1118" s="119"/>
      <c r="AHV1118" s="119"/>
      <c r="AHW1118" s="119"/>
      <c r="AHX1118" s="119"/>
      <c r="AHY1118" s="119"/>
      <c r="AHZ1118" s="119"/>
      <c r="AIA1118" s="119"/>
      <c r="AIB1118" s="119"/>
      <c r="AIC1118" s="119"/>
      <c r="AID1118" s="119"/>
      <c r="AIE1118" s="119"/>
      <c r="AIF1118" s="119"/>
      <c r="AIG1118" s="119"/>
      <c r="AIH1118" s="119"/>
      <c r="AII1118" s="119"/>
      <c r="AIJ1118" s="119"/>
      <c r="AIK1118" s="119"/>
      <c r="AIL1118" s="119"/>
      <c r="AIM1118" s="119"/>
      <c r="AIN1118" s="119"/>
      <c r="AIO1118" s="119"/>
      <c r="AIP1118" s="119"/>
      <c r="AIQ1118" s="119"/>
      <c r="AIR1118" s="119"/>
      <c r="AIS1118" s="119"/>
      <c r="AIT1118" s="119"/>
      <c r="AIU1118" s="119"/>
      <c r="AIV1118" s="119"/>
      <c r="AIW1118" s="119"/>
      <c r="AIX1118" s="119"/>
      <c r="AIY1118" s="119"/>
      <c r="AIZ1118" s="119"/>
      <c r="AJA1118" s="119"/>
      <c r="AJB1118" s="119"/>
      <c r="AJC1118" s="119"/>
      <c r="AJD1118" s="119"/>
      <c r="AJE1118" s="119"/>
      <c r="AJF1118" s="119"/>
      <c r="AJG1118" s="119"/>
      <c r="AJH1118" s="119"/>
      <c r="AJI1118" s="119"/>
      <c r="AJJ1118" s="119"/>
      <c r="AJK1118" s="119"/>
      <c r="AJL1118" s="119"/>
      <c r="AJM1118" s="119"/>
      <c r="AJN1118" s="119"/>
      <c r="AJO1118" s="119"/>
      <c r="AJP1118" s="119"/>
      <c r="AJQ1118" s="119"/>
      <c r="AJR1118" s="119"/>
      <c r="AJS1118" s="119"/>
      <c r="AJT1118" s="119"/>
      <c r="AJU1118" s="119"/>
      <c r="AJV1118" s="119"/>
      <c r="AJW1118" s="119"/>
      <c r="AJX1118" s="119"/>
      <c r="AJY1118" s="119"/>
      <c r="AJZ1118" s="119"/>
      <c r="AKA1118" s="119"/>
      <c r="AKB1118" s="119"/>
      <c r="AKC1118" s="119"/>
      <c r="AKD1118" s="119"/>
      <c r="AKE1118" s="119"/>
      <c r="AKF1118" s="119"/>
      <c r="AKG1118" s="119"/>
      <c r="AKH1118" s="119"/>
      <c r="AKI1118" s="119"/>
      <c r="AKJ1118" s="119"/>
      <c r="AKK1118" s="119"/>
      <c r="AKL1118" s="119"/>
      <c r="AKM1118" s="119"/>
      <c r="AKN1118" s="119"/>
      <c r="AKO1118" s="119"/>
      <c r="AKP1118" s="119"/>
      <c r="AKQ1118" s="119"/>
      <c r="AKR1118" s="119"/>
      <c r="AKS1118" s="119"/>
      <c r="AKT1118" s="119"/>
      <c r="AKU1118" s="119"/>
      <c r="AKV1118" s="119"/>
      <c r="AKW1118" s="119"/>
      <c r="AKX1118" s="119"/>
      <c r="AKY1118" s="119"/>
      <c r="AKZ1118" s="119"/>
      <c r="ALA1118" s="119"/>
      <c r="ALB1118" s="119"/>
      <c r="ALC1118" s="119"/>
      <c r="ALD1118" s="119"/>
      <c r="ALE1118" s="119"/>
      <c r="ALF1118" s="119"/>
      <c r="ALG1118" s="119"/>
      <c r="ALH1118" s="119"/>
      <c r="ALI1118" s="119"/>
      <c r="ALJ1118" s="119"/>
      <c r="ALK1118" s="119"/>
      <c r="ALL1118" s="119"/>
      <c r="ALM1118" s="119"/>
      <c r="ALN1118" s="119"/>
      <c r="ALO1118" s="119"/>
      <c r="ALP1118" s="119"/>
      <c r="ALQ1118" s="119"/>
      <c r="ALR1118" s="119"/>
      <c r="ALS1118" s="119"/>
      <c r="ALT1118" s="119"/>
      <c r="ALU1118" s="119"/>
      <c r="ALV1118" s="119"/>
      <c r="ALW1118" s="119"/>
      <c r="ALX1118" s="119"/>
      <c r="ALY1118" s="119"/>
      <c r="ALZ1118" s="119"/>
      <c r="AMA1118" s="119"/>
      <c r="AMB1118" s="119"/>
      <c r="AMC1118" s="119"/>
      <c r="AMD1118" s="119"/>
      <c r="AME1118" s="119"/>
      <c r="AMF1118" s="119"/>
      <c r="AMG1118" s="119"/>
      <c r="AMH1118" s="119"/>
      <c r="AMI1118" s="119"/>
      <c r="AMJ1118" s="119"/>
    </row>
    <row r="1119" spans="1:1024">
      <c r="A1119" s="118"/>
      <c r="B1119" s="118"/>
      <c r="C1119" s="49">
        <f t="shared" si="83"/>
        <v>2120</v>
      </c>
      <c r="D1119" s="38" t="s">
        <v>408</v>
      </c>
      <c r="E1119" s="51">
        <f t="shared" si="82"/>
        <v>30</v>
      </c>
      <c r="F1119" s="39">
        <f t="shared" si="80"/>
        <v>67939</v>
      </c>
      <c r="G1119" s="39" t="str">
        <f t="shared" si="81"/>
        <v>2017123</v>
      </c>
      <c r="H1119" s="39">
        <v>0</v>
      </c>
      <c r="L1119" s="79" t="s">
        <v>21</v>
      </c>
      <c r="M1119" s="39">
        <v>2017</v>
      </c>
      <c r="N1119" s="39">
        <v>12</v>
      </c>
      <c r="O1119" s="39">
        <v>3</v>
      </c>
      <c r="P1119" s="39">
        <v>18</v>
      </c>
      <c r="Q1119" s="39">
        <v>52</v>
      </c>
      <c r="R1119" s="39">
        <v>19</v>
      </c>
      <c r="S1119" s="39">
        <v>984</v>
      </c>
      <c r="T1119" s="39">
        <v>2</v>
      </c>
      <c r="U1119" s="39" t="s">
        <v>1</v>
      </c>
      <c r="V1119" s="39" t="s">
        <v>2</v>
      </c>
      <c r="WK1119" s="119"/>
      <c r="WL1119" s="119"/>
      <c r="WM1119" s="119"/>
      <c r="WN1119" s="119"/>
      <c r="WO1119" s="119"/>
      <c r="WP1119" s="119"/>
      <c r="WQ1119" s="119"/>
      <c r="WR1119" s="119"/>
      <c r="WS1119" s="119"/>
      <c r="WT1119" s="119"/>
      <c r="WU1119" s="119"/>
      <c r="WV1119" s="119"/>
      <c r="WW1119" s="119"/>
      <c r="WX1119" s="119"/>
      <c r="WY1119" s="119"/>
      <c r="WZ1119" s="119"/>
      <c r="XA1119" s="119"/>
      <c r="XB1119" s="119"/>
      <c r="XC1119" s="119"/>
      <c r="XD1119" s="119"/>
      <c r="XE1119" s="119"/>
      <c r="XF1119" s="119"/>
      <c r="XG1119" s="119"/>
      <c r="XH1119" s="119"/>
      <c r="XI1119" s="119"/>
      <c r="XJ1119" s="119"/>
      <c r="XK1119" s="119"/>
      <c r="XL1119" s="119"/>
      <c r="XM1119" s="119"/>
      <c r="XN1119" s="119"/>
      <c r="XO1119" s="119"/>
      <c r="XP1119" s="119"/>
      <c r="XQ1119" s="119"/>
      <c r="XR1119" s="119"/>
      <c r="XS1119" s="119"/>
      <c r="XT1119" s="119"/>
      <c r="XU1119" s="119"/>
      <c r="XV1119" s="119"/>
      <c r="XW1119" s="119"/>
      <c r="XX1119" s="119"/>
      <c r="XY1119" s="119"/>
      <c r="XZ1119" s="119"/>
      <c r="YA1119" s="119"/>
      <c r="YB1119" s="119"/>
      <c r="YC1119" s="119"/>
      <c r="YD1119" s="119"/>
      <c r="YE1119" s="119"/>
      <c r="YF1119" s="119"/>
      <c r="YG1119" s="119"/>
      <c r="YH1119" s="119"/>
      <c r="YI1119" s="119"/>
      <c r="YJ1119" s="119"/>
      <c r="YK1119" s="119"/>
      <c r="YL1119" s="119"/>
      <c r="YM1119" s="119"/>
      <c r="YN1119" s="119"/>
      <c r="YO1119" s="119"/>
      <c r="YP1119" s="119"/>
      <c r="YQ1119" s="119"/>
      <c r="YR1119" s="119"/>
      <c r="YS1119" s="119"/>
      <c r="YT1119" s="119"/>
      <c r="YU1119" s="119"/>
      <c r="YV1119" s="119"/>
      <c r="YW1119" s="119"/>
      <c r="YX1119" s="119"/>
      <c r="YY1119" s="119"/>
      <c r="YZ1119" s="119"/>
      <c r="ZA1119" s="119"/>
      <c r="ZB1119" s="119"/>
      <c r="ZC1119" s="119"/>
      <c r="ZD1119" s="119"/>
      <c r="ZE1119" s="119"/>
      <c r="ZF1119" s="119"/>
      <c r="ZG1119" s="119"/>
      <c r="ZH1119" s="119"/>
      <c r="ZI1119" s="119"/>
      <c r="ZJ1119" s="119"/>
      <c r="ZK1119" s="119"/>
      <c r="ZL1119" s="119"/>
      <c r="ZM1119" s="119"/>
      <c r="ZN1119" s="119"/>
      <c r="ZO1119" s="119"/>
      <c r="ZP1119" s="119"/>
      <c r="ZQ1119" s="119"/>
      <c r="ZR1119" s="119"/>
      <c r="ZS1119" s="119"/>
      <c r="ZT1119" s="119"/>
      <c r="ZU1119" s="119"/>
      <c r="ZV1119" s="119"/>
      <c r="ZW1119" s="119"/>
      <c r="ZX1119" s="119"/>
      <c r="ZY1119" s="119"/>
      <c r="ZZ1119" s="119"/>
      <c r="AAA1119" s="119"/>
      <c r="AAB1119" s="119"/>
      <c r="AAC1119" s="119"/>
      <c r="AAD1119" s="119"/>
      <c r="AAE1119" s="119"/>
      <c r="AAF1119" s="119"/>
      <c r="AAG1119" s="119"/>
      <c r="AAH1119" s="119"/>
      <c r="AAI1119" s="119"/>
      <c r="AAJ1119" s="119"/>
      <c r="AAK1119" s="119"/>
      <c r="AAL1119" s="119"/>
      <c r="AAM1119" s="119"/>
      <c r="AAN1119" s="119"/>
      <c r="AAO1119" s="119"/>
      <c r="AAP1119" s="119"/>
      <c r="AAQ1119" s="119"/>
      <c r="AAR1119" s="119"/>
      <c r="AAS1119" s="119"/>
      <c r="AAT1119" s="119"/>
      <c r="AAU1119" s="119"/>
      <c r="AAV1119" s="119"/>
      <c r="AAW1119" s="119"/>
      <c r="AAX1119" s="119"/>
      <c r="AAY1119" s="119"/>
      <c r="AAZ1119" s="119"/>
      <c r="ABA1119" s="119"/>
      <c r="ABB1119" s="119"/>
      <c r="ABC1119" s="119"/>
      <c r="ABD1119" s="119"/>
      <c r="ABE1119" s="119"/>
      <c r="ABF1119" s="119"/>
      <c r="ABG1119" s="119"/>
      <c r="ABH1119" s="119"/>
      <c r="ABI1119" s="119"/>
      <c r="ABJ1119" s="119"/>
      <c r="ABK1119" s="119"/>
      <c r="ABL1119" s="119"/>
      <c r="ABM1119" s="119"/>
      <c r="ABN1119" s="119"/>
      <c r="ABO1119" s="119"/>
      <c r="ABP1119" s="119"/>
      <c r="ABQ1119" s="119"/>
      <c r="ABR1119" s="119"/>
      <c r="ABS1119" s="119"/>
      <c r="ABT1119" s="119"/>
      <c r="ABU1119" s="119"/>
      <c r="ABV1119" s="119"/>
      <c r="ABW1119" s="119"/>
      <c r="ABX1119" s="119"/>
      <c r="ABY1119" s="119"/>
      <c r="ABZ1119" s="119"/>
      <c r="ACA1119" s="119"/>
      <c r="ACB1119" s="119"/>
      <c r="ACC1119" s="119"/>
      <c r="ACD1119" s="119"/>
      <c r="ACE1119" s="119"/>
      <c r="ACF1119" s="119"/>
      <c r="ACG1119" s="119"/>
      <c r="ACH1119" s="119"/>
      <c r="ACI1119" s="119"/>
      <c r="ACJ1119" s="119"/>
      <c r="ACK1119" s="119"/>
      <c r="ACL1119" s="119"/>
      <c r="ACM1119" s="119"/>
      <c r="ACN1119" s="119"/>
      <c r="ACO1119" s="119"/>
      <c r="ACP1119" s="119"/>
      <c r="ACQ1119" s="119"/>
      <c r="ACR1119" s="119"/>
      <c r="ACS1119" s="119"/>
      <c r="ACT1119" s="119"/>
      <c r="ACU1119" s="119"/>
      <c r="ACV1119" s="119"/>
      <c r="ACW1119" s="119"/>
      <c r="ACX1119" s="119"/>
      <c r="ACY1119" s="119"/>
      <c r="ACZ1119" s="119"/>
      <c r="ADA1119" s="119"/>
      <c r="ADB1119" s="119"/>
      <c r="ADC1119" s="119"/>
      <c r="ADD1119" s="119"/>
      <c r="ADE1119" s="119"/>
      <c r="ADF1119" s="119"/>
      <c r="ADG1119" s="119"/>
      <c r="ADH1119" s="119"/>
      <c r="ADI1119" s="119"/>
      <c r="ADJ1119" s="119"/>
      <c r="ADK1119" s="119"/>
      <c r="ADL1119" s="119"/>
      <c r="ADM1119" s="119"/>
      <c r="ADN1119" s="119"/>
      <c r="ADO1119" s="119"/>
      <c r="ADP1119" s="119"/>
      <c r="ADQ1119" s="119"/>
      <c r="ADR1119" s="119"/>
      <c r="ADS1119" s="119"/>
      <c r="ADT1119" s="119"/>
      <c r="ADU1119" s="119"/>
      <c r="ADV1119" s="119"/>
      <c r="ADW1119" s="119"/>
      <c r="ADX1119" s="119"/>
      <c r="ADY1119" s="119"/>
      <c r="ADZ1119" s="119"/>
      <c r="AEA1119" s="119"/>
      <c r="AEB1119" s="119"/>
      <c r="AEC1119" s="119"/>
      <c r="AED1119" s="119"/>
      <c r="AEE1119" s="119"/>
      <c r="AEF1119" s="119"/>
      <c r="AEG1119" s="119"/>
      <c r="AEH1119" s="119"/>
      <c r="AEI1119" s="119"/>
      <c r="AEJ1119" s="119"/>
      <c r="AEK1119" s="119"/>
      <c r="AEL1119" s="119"/>
      <c r="AEM1119" s="119"/>
      <c r="AEN1119" s="119"/>
      <c r="AEO1119" s="119"/>
      <c r="AEP1119" s="119"/>
      <c r="AEQ1119" s="119"/>
      <c r="AER1119" s="119"/>
      <c r="AES1119" s="119"/>
      <c r="AET1119" s="119"/>
      <c r="AEU1119" s="119"/>
      <c r="AEV1119" s="119"/>
      <c r="AEW1119" s="119"/>
      <c r="AEX1119" s="119"/>
      <c r="AEY1119" s="119"/>
      <c r="AEZ1119" s="119"/>
      <c r="AFA1119" s="119"/>
      <c r="AFB1119" s="119"/>
      <c r="AFC1119" s="119"/>
      <c r="AFD1119" s="119"/>
      <c r="AFE1119" s="119"/>
      <c r="AFF1119" s="119"/>
      <c r="AFG1119" s="119"/>
      <c r="AFH1119" s="119"/>
      <c r="AFI1119" s="119"/>
      <c r="AFJ1119" s="119"/>
      <c r="AFK1119" s="119"/>
      <c r="AFL1119" s="119"/>
      <c r="AFM1119" s="119"/>
      <c r="AFN1119" s="119"/>
      <c r="AFO1119" s="119"/>
      <c r="AFP1119" s="119"/>
      <c r="AFQ1119" s="119"/>
      <c r="AFR1119" s="119"/>
      <c r="AFS1119" s="119"/>
      <c r="AFT1119" s="119"/>
      <c r="AFU1119" s="119"/>
      <c r="AFV1119" s="119"/>
      <c r="AFW1119" s="119"/>
      <c r="AFX1119" s="119"/>
      <c r="AFY1119" s="119"/>
      <c r="AFZ1119" s="119"/>
      <c r="AGA1119" s="119"/>
      <c r="AGB1119" s="119"/>
      <c r="AGC1119" s="119"/>
      <c r="AGD1119" s="119"/>
      <c r="AGE1119" s="119"/>
      <c r="AGF1119" s="119"/>
      <c r="AGG1119" s="119"/>
      <c r="AGH1119" s="119"/>
      <c r="AGI1119" s="119"/>
      <c r="AGJ1119" s="119"/>
      <c r="AGK1119" s="119"/>
      <c r="AGL1119" s="119"/>
      <c r="AGM1119" s="119"/>
      <c r="AGN1119" s="119"/>
      <c r="AGO1119" s="119"/>
      <c r="AGP1119" s="119"/>
      <c r="AGQ1119" s="119"/>
      <c r="AGR1119" s="119"/>
      <c r="AGS1119" s="119"/>
      <c r="AGT1119" s="119"/>
      <c r="AGU1119" s="119"/>
      <c r="AGV1119" s="119"/>
      <c r="AGW1119" s="119"/>
      <c r="AGX1119" s="119"/>
      <c r="AGY1119" s="119"/>
      <c r="AGZ1119" s="119"/>
      <c r="AHA1119" s="119"/>
      <c r="AHB1119" s="119"/>
      <c r="AHC1119" s="119"/>
      <c r="AHD1119" s="119"/>
      <c r="AHE1119" s="119"/>
      <c r="AHF1119" s="119"/>
      <c r="AHG1119" s="119"/>
      <c r="AHH1119" s="119"/>
      <c r="AHI1119" s="119"/>
      <c r="AHJ1119" s="119"/>
      <c r="AHK1119" s="119"/>
      <c r="AHL1119" s="119"/>
      <c r="AHM1119" s="119"/>
      <c r="AHN1119" s="119"/>
      <c r="AHO1119" s="119"/>
      <c r="AHP1119" s="119"/>
      <c r="AHQ1119" s="119"/>
      <c r="AHR1119" s="119"/>
      <c r="AHS1119" s="119"/>
      <c r="AHT1119" s="119"/>
      <c r="AHU1119" s="119"/>
      <c r="AHV1119" s="119"/>
      <c r="AHW1119" s="119"/>
      <c r="AHX1119" s="119"/>
      <c r="AHY1119" s="119"/>
      <c r="AHZ1119" s="119"/>
      <c r="AIA1119" s="119"/>
      <c r="AIB1119" s="119"/>
      <c r="AIC1119" s="119"/>
      <c r="AID1119" s="119"/>
      <c r="AIE1119" s="119"/>
      <c r="AIF1119" s="119"/>
      <c r="AIG1119" s="119"/>
      <c r="AIH1119" s="119"/>
      <c r="AII1119" s="119"/>
      <c r="AIJ1119" s="119"/>
      <c r="AIK1119" s="119"/>
      <c r="AIL1119" s="119"/>
      <c r="AIM1119" s="119"/>
      <c r="AIN1119" s="119"/>
      <c r="AIO1119" s="119"/>
      <c r="AIP1119" s="119"/>
      <c r="AIQ1119" s="119"/>
      <c r="AIR1119" s="119"/>
      <c r="AIS1119" s="119"/>
      <c r="AIT1119" s="119"/>
      <c r="AIU1119" s="119"/>
      <c r="AIV1119" s="119"/>
      <c r="AIW1119" s="119"/>
      <c r="AIX1119" s="119"/>
      <c r="AIY1119" s="119"/>
      <c r="AIZ1119" s="119"/>
      <c r="AJA1119" s="119"/>
      <c r="AJB1119" s="119"/>
      <c r="AJC1119" s="119"/>
      <c r="AJD1119" s="119"/>
      <c r="AJE1119" s="119"/>
      <c r="AJF1119" s="119"/>
      <c r="AJG1119" s="119"/>
      <c r="AJH1119" s="119"/>
      <c r="AJI1119" s="119"/>
      <c r="AJJ1119" s="119"/>
      <c r="AJK1119" s="119"/>
      <c r="AJL1119" s="119"/>
      <c r="AJM1119" s="119"/>
      <c r="AJN1119" s="119"/>
      <c r="AJO1119" s="119"/>
      <c r="AJP1119" s="119"/>
      <c r="AJQ1119" s="119"/>
      <c r="AJR1119" s="119"/>
      <c r="AJS1119" s="119"/>
      <c r="AJT1119" s="119"/>
      <c r="AJU1119" s="119"/>
      <c r="AJV1119" s="119"/>
      <c r="AJW1119" s="119"/>
      <c r="AJX1119" s="119"/>
      <c r="AJY1119" s="119"/>
      <c r="AJZ1119" s="119"/>
      <c r="AKA1119" s="119"/>
      <c r="AKB1119" s="119"/>
      <c r="AKC1119" s="119"/>
      <c r="AKD1119" s="119"/>
      <c r="AKE1119" s="119"/>
      <c r="AKF1119" s="119"/>
      <c r="AKG1119" s="119"/>
      <c r="AKH1119" s="119"/>
      <c r="AKI1119" s="119"/>
      <c r="AKJ1119" s="119"/>
      <c r="AKK1119" s="119"/>
      <c r="AKL1119" s="119"/>
      <c r="AKM1119" s="119"/>
      <c r="AKN1119" s="119"/>
      <c r="AKO1119" s="119"/>
      <c r="AKP1119" s="119"/>
      <c r="AKQ1119" s="119"/>
      <c r="AKR1119" s="119"/>
      <c r="AKS1119" s="119"/>
      <c r="AKT1119" s="119"/>
      <c r="AKU1119" s="119"/>
      <c r="AKV1119" s="119"/>
      <c r="AKW1119" s="119"/>
      <c r="AKX1119" s="119"/>
      <c r="AKY1119" s="119"/>
      <c r="AKZ1119" s="119"/>
      <c r="ALA1119" s="119"/>
      <c r="ALB1119" s="119"/>
      <c r="ALC1119" s="119"/>
      <c r="ALD1119" s="119"/>
      <c r="ALE1119" s="119"/>
      <c r="ALF1119" s="119"/>
      <c r="ALG1119" s="119"/>
      <c r="ALH1119" s="119"/>
      <c r="ALI1119" s="119"/>
      <c r="ALJ1119" s="119"/>
      <c r="ALK1119" s="119"/>
      <c r="ALL1119" s="119"/>
      <c r="ALM1119" s="119"/>
      <c r="ALN1119" s="119"/>
      <c r="ALO1119" s="119"/>
      <c r="ALP1119" s="119"/>
      <c r="ALQ1119" s="119"/>
      <c r="ALR1119" s="119"/>
      <c r="ALS1119" s="119"/>
      <c r="ALT1119" s="119"/>
      <c r="ALU1119" s="119"/>
      <c r="ALV1119" s="119"/>
      <c r="ALW1119" s="119"/>
      <c r="ALX1119" s="119"/>
      <c r="ALY1119" s="119"/>
      <c r="ALZ1119" s="119"/>
      <c r="AMA1119" s="119"/>
      <c r="AMB1119" s="119"/>
      <c r="AMC1119" s="119"/>
      <c r="AMD1119" s="119"/>
      <c r="AME1119" s="119"/>
      <c r="AMF1119" s="119"/>
      <c r="AMG1119" s="119"/>
      <c r="AMH1119" s="119"/>
      <c r="AMI1119" s="119"/>
      <c r="AMJ1119" s="119"/>
    </row>
    <row r="1120" spans="1:1024">
      <c r="A1120" s="118"/>
      <c r="B1120" s="118"/>
      <c r="C1120" s="49">
        <f t="shared" si="83"/>
        <v>2120</v>
      </c>
      <c r="D1120" s="38" t="s">
        <v>408</v>
      </c>
      <c r="E1120" s="51">
        <f t="shared" si="82"/>
        <v>30</v>
      </c>
      <c r="F1120" s="39">
        <f t="shared" si="80"/>
        <v>67939</v>
      </c>
      <c r="G1120" s="39" t="str">
        <f t="shared" si="81"/>
        <v>2017123</v>
      </c>
      <c r="H1120" s="39">
        <v>0</v>
      </c>
      <c r="L1120" s="79" t="s">
        <v>21</v>
      </c>
      <c r="M1120" s="39">
        <v>2017</v>
      </c>
      <c r="N1120" s="39">
        <v>12</v>
      </c>
      <c r="O1120" s="39">
        <v>3</v>
      </c>
      <c r="P1120" s="39">
        <v>18</v>
      </c>
      <c r="Q1120" s="39">
        <v>52</v>
      </c>
      <c r="R1120" s="39">
        <v>19</v>
      </c>
      <c r="S1120" s="39">
        <v>989</v>
      </c>
      <c r="T1120" s="39">
        <v>2</v>
      </c>
      <c r="U1120" s="39" t="s">
        <v>1</v>
      </c>
      <c r="V1120" s="39" t="s">
        <v>2</v>
      </c>
      <c r="WK1120" s="119"/>
      <c r="WL1120" s="119"/>
      <c r="WM1120" s="119"/>
      <c r="WN1120" s="119"/>
      <c r="WO1120" s="119"/>
      <c r="WP1120" s="119"/>
      <c r="WQ1120" s="119"/>
      <c r="WR1120" s="119"/>
      <c r="WS1120" s="119"/>
      <c r="WT1120" s="119"/>
      <c r="WU1120" s="119"/>
      <c r="WV1120" s="119"/>
      <c r="WW1120" s="119"/>
      <c r="WX1120" s="119"/>
      <c r="WY1120" s="119"/>
      <c r="WZ1120" s="119"/>
      <c r="XA1120" s="119"/>
      <c r="XB1120" s="119"/>
      <c r="XC1120" s="119"/>
      <c r="XD1120" s="119"/>
      <c r="XE1120" s="119"/>
      <c r="XF1120" s="119"/>
      <c r="XG1120" s="119"/>
      <c r="XH1120" s="119"/>
      <c r="XI1120" s="119"/>
      <c r="XJ1120" s="119"/>
      <c r="XK1120" s="119"/>
      <c r="XL1120" s="119"/>
      <c r="XM1120" s="119"/>
      <c r="XN1120" s="119"/>
      <c r="XO1120" s="119"/>
      <c r="XP1120" s="119"/>
      <c r="XQ1120" s="119"/>
      <c r="XR1120" s="119"/>
      <c r="XS1120" s="119"/>
      <c r="XT1120" s="119"/>
      <c r="XU1120" s="119"/>
      <c r="XV1120" s="119"/>
      <c r="XW1120" s="119"/>
      <c r="XX1120" s="119"/>
      <c r="XY1120" s="119"/>
      <c r="XZ1120" s="119"/>
      <c r="YA1120" s="119"/>
      <c r="YB1120" s="119"/>
      <c r="YC1120" s="119"/>
      <c r="YD1120" s="119"/>
      <c r="YE1120" s="119"/>
      <c r="YF1120" s="119"/>
      <c r="YG1120" s="119"/>
      <c r="YH1120" s="119"/>
      <c r="YI1120" s="119"/>
      <c r="YJ1120" s="119"/>
      <c r="YK1120" s="119"/>
      <c r="YL1120" s="119"/>
      <c r="YM1120" s="119"/>
      <c r="YN1120" s="119"/>
      <c r="YO1120" s="119"/>
      <c r="YP1120" s="119"/>
      <c r="YQ1120" s="119"/>
      <c r="YR1120" s="119"/>
      <c r="YS1120" s="119"/>
      <c r="YT1120" s="119"/>
      <c r="YU1120" s="119"/>
      <c r="YV1120" s="119"/>
      <c r="YW1120" s="119"/>
      <c r="YX1120" s="119"/>
      <c r="YY1120" s="119"/>
      <c r="YZ1120" s="119"/>
      <c r="ZA1120" s="119"/>
      <c r="ZB1120" s="119"/>
      <c r="ZC1120" s="119"/>
      <c r="ZD1120" s="119"/>
      <c r="ZE1120" s="119"/>
      <c r="ZF1120" s="119"/>
      <c r="ZG1120" s="119"/>
      <c r="ZH1120" s="119"/>
      <c r="ZI1120" s="119"/>
      <c r="ZJ1120" s="119"/>
      <c r="ZK1120" s="119"/>
      <c r="ZL1120" s="119"/>
      <c r="ZM1120" s="119"/>
      <c r="ZN1120" s="119"/>
      <c r="ZO1120" s="119"/>
      <c r="ZP1120" s="119"/>
      <c r="ZQ1120" s="119"/>
      <c r="ZR1120" s="119"/>
      <c r="ZS1120" s="119"/>
      <c r="ZT1120" s="119"/>
      <c r="ZU1120" s="119"/>
      <c r="ZV1120" s="119"/>
      <c r="ZW1120" s="119"/>
      <c r="ZX1120" s="119"/>
      <c r="ZY1120" s="119"/>
      <c r="ZZ1120" s="119"/>
      <c r="AAA1120" s="119"/>
      <c r="AAB1120" s="119"/>
      <c r="AAC1120" s="119"/>
      <c r="AAD1120" s="119"/>
      <c r="AAE1120" s="119"/>
      <c r="AAF1120" s="119"/>
      <c r="AAG1120" s="119"/>
      <c r="AAH1120" s="119"/>
      <c r="AAI1120" s="119"/>
      <c r="AAJ1120" s="119"/>
      <c r="AAK1120" s="119"/>
      <c r="AAL1120" s="119"/>
      <c r="AAM1120" s="119"/>
      <c r="AAN1120" s="119"/>
      <c r="AAO1120" s="119"/>
      <c r="AAP1120" s="119"/>
      <c r="AAQ1120" s="119"/>
      <c r="AAR1120" s="119"/>
      <c r="AAS1120" s="119"/>
      <c r="AAT1120" s="119"/>
      <c r="AAU1120" s="119"/>
      <c r="AAV1120" s="119"/>
      <c r="AAW1120" s="119"/>
      <c r="AAX1120" s="119"/>
      <c r="AAY1120" s="119"/>
      <c r="AAZ1120" s="119"/>
      <c r="ABA1120" s="119"/>
      <c r="ABB1120" s="119"/>
      <c r="ABC1120" s="119"/>
      <c r="ABD1120" s="119"/>
      <c r="ABE1120" s="119"/>
      <c r="ABF1120" s="119"/>
      <c r="ABG1120" s="119"/>
      <c r="ABH1120" s="119"/>
      <c r="ABI1120" s="119"/>
      <c r="ABJ1120" s="119"/>
      <c r="ABK1120" s="119"/>
      <c r="ABL1120" s="119"/>
      <c r="ABM1120" s="119"/>
      <c r="ABN1120" s="119"/>
      <c r="ABO1120" s="119"/>
      <c r="ABP1120" s="119"/>
      <c r="ABQ1120" s="119"/>
      <c r="ABR1120" s="119"/>
      <c r="ABS1120" s="119"/>
      <c r="ABT1120" s="119"/>
      <c r="ABU1120" s="119"/>
      <c r="ABV1120" s="119"/>
      <c r="ABW1120" s="119"/>
      <c r="ABX1120" s="119"/>
      <c r="ABY1120" s="119"/>
      <c r="ABZ1120" s="119"/>
      <c r="ACA1120" s="119"/>
      <c r="ACB1120" s="119"/>
      <c r="ACC1120" s="119"/>
      <c r="ACD1120" s="119"/>
      <c r="ACE1120" s="119"/>
      <c r="ACF1120" s="119"/>
      <c r="ACG1120" s="119"/>
      <c r="ACH1120" s="119"/>
      <c r="ACI1120" s="119"/>
      <c r="ACJ1120" s="119"/>
      <c r="ACK1120" s="119"/>
      <c r="ACL1120" s="119"/>
      <c r="ACM1120" s="119"/>
      <c r="ACN1120" s="119"/>
      <c r="ACO1120" s="119"/>
      <c r="ACP1120" s="119"/>
      <c r="ACQ1120" s="119"/>
      <c r="ACR1120" s="119"/>
      <c r="ACS1120" s="119"/>
      <c r="ACT1120" s="119"/>
      <c r="ACU1120" s="119"/>
      <c r="ACV1120" s="119"/>
      <c r="ACW1120" s="119"/>
      <c r="ACX1120" s="119"/>
      <c r="ACY1120" s="119"/>
      <c r="ACZ1120" s="119"/>
      <c r="ADA1120" s="119"/>
      <c r="ADB1120" s="119"/>
      <c r="ADC1120" s="119"/>
      <c r="ADD1120" s="119"/>
      <c r="ADE1120" s="119"/>
      <c r="ADF1120" s="119"/>
      <c r="ADG1120" s="119"/>
      <c r="ADH1120" s="119"/>
      <c r="ADI1120" s="119"/>
      <c r="ADJ1120" s="119"/>
      <c r="ADK1120" s="119"/>
      <c r="ADL1120" s="119"/>
      <c r="ADM1120" s="119"/>
      <c r="ADN1120" s="119"/>
      <c r="ADO1120" s="119"/>
      <c r="ADP1120" s="119"/>
      <c r="ADQ1120" s="119"/>
      <c r="ADR1120" s="119"/>
      <c r="ADS1120" s="119"/>
      <c r="ADT1120" s="119"/>
      <c r="ADU1120" s="119"/>
      <c r="ADV1120" s="119"/>
      <c r="ADW1120" s="119"/>
      <c r="ADX1120" s="119"/>
      <c r="ADY1120" s="119"/>
      <c r="ADZ1120" s="119"/>
      <c r="AEA1120" s="119"/>
      <c r="AEB1120" s="119"/>
      <c r="AEC1120" s="119"/>
      <c r="AED1120" s="119"/>
      <c r="AEE1120" s="119"/>
      <c r="AEF1120" s="119"/>
      <c r="AEG1120" s="119"/>
      <c r="AEH1120" s="119"/>
      <c r="AEI1120" s="119"/>
      <c r="AEJ1120" s="119"/>
      <c r="AEK1120" s="119"/>
      <c r="AEL1120" s="119"/>
      <c r="AEM1120" s="119"/>
      <c r="AEN1120" s="119"/>
      <c r="AEO1120" s="119"/>
      <c r="AEP1120" s="119"/>
      <c r="AEQ1120" s="119"/>
      <c r="AER1120" s="119"/>
      <c r="AES1120" s="119"/>
      <c r="AET1120" s="119"/>
      <c r="AEU1120" s="119"/>
      <c r="AEV1120" s="119"/>
      <c r="AEW1120" s="119"/>
      <c r="AEX1120" s="119"/>
      <c r="AEY1120" s="119"/>
      <c r="AEZ1120" s="119"/>
      <c r="AFA1120" s="119"/>
      <c r="AFB1120" s="119"/>
      <c r="AFC1120" s="119"/>
      <c r="AFD1120" s="119"/>
      <c r="AFE1120" s="119"/>
      <c r="AFF1120" s="119"/>
      <c r="AFG1120" s="119"/>
      <c r="AFH1120" s="119"/>
      <c r="AFI1120" s="119"/>
      <c r="AFJ1120" s="119"/>
      <c r="AFK1120" s="119"/>
      <c r="AFL1120" s="119"/>
      <c r="AFM1120" s="119"/>
      <c r="AFN1120" s="119"/>
      <c r="AFO1120" s="119"/>
      <c r="AFP1120" s="119"/>
      <c r="AFQ1120" s="119"/>
      <c r="AFR1120" s="119"/>
      <c r="AFS1120" s="119"/>
      <c r="AFT1120" s="119"/>
      <c r="AFU1120" s="119"/>
      <c r="AFV1120" s="119"/>
      <c r="AFW1120" s="119"/>
      <c r="AFX1120" s="119"/>
      <c r="AFY1120" s="119"/>
      <c r="AFZ1120" s="119"/>
      <c r="AGA1120" s="119"/>
      <c r="AGB1120" s="119"/>
      <c r="AGC1120" s="119"/>
      <c r="AGD1120" s="119"/>
      <c r="AGE1120" s="119"/>
      <c r="AGF1120" s="119"/>
      <c r="AGG1120" s="119"/>
      <c r="AGH1120" s="119"/>
      <c r="AGI1120" s="119"/>
      <c r="AGJ1120" s="119"/>
      <c r="AGK1120" s="119"/>
      <c r="AGL1120" s="119"/>
      <c r="AGM1120" s="119"/>
      <c r="AGN1120" s="119"/>
      <c r="AGO1120" s="119"/>
      <c r="AGP1120" s="119"/>
      <c r="AGQ1120" s="119"/>
      <c r="AGR1120" s="119"/>
      <c r="AGS1120" s="119"/>
      <c r="AGT1120" s="119"/>
      <c r="AGU1120" s="119"/>
      <c r="AGV1120" s="119"/>
      <c r="AGW1120" s="119"/>
      <c r="AGX1120" s="119"/>
      <c r="AGY1120" s="119"/>
      <c r="AGZ1120" s="119"/>
      <c r="AHA1120" s="119"/>
      <c r="AHB1120" s="119"/>
      <c r="AHC1120" s="119"/>
      <c r="AHD1120" s="119"/>
      <c r="AHE1120" s="119"/>
      <c r="AHF1120" s="119"/>
      <c r="AHG1120" s="119"/>
      <c r="AHH1120" s="119"/>
      <c r="AHI1120" s="119"/>
      <c r="AHJ1120" s="119"/>
      <c r="AHK1120" s="119"/>
      <c r="AHL1120" s="119"/>
      <c r="AHM1120" s="119"/>
      <c r="AHN1120" s="119"/>
      <c r="AHO1120" s="119"/>
      <c r="AHP1120" s="119"/>
      <c r="AHQ1120" s="119"/>
      <c r="AHR1120" s="119"/>
      <c r="AHS1120" s="119"/>
      <c r="AHT1120" s="119"/>
      <c r="AHU1120" s="119"/>
      <c r="AHV1120" s="119"/>
      <c r="AHW1120" s="119"/>
      <c r="AHX1120" s="119"/>
      <c r="AHY1120" s="119"/>
      <c r="AHZ1120" s="119"/>
      <c r="AIA1120" s="119"/>
      <c r="AIB1120" s="119"/>
      <c r="AIC1120" s="119"/>
      <c r="AID1120" s="119"/>
      <c r="AIE1120" s="119"/>
      <c r="AIF1120" s="119"/>
      <c r="AIG1120" s="119"/>
      <c r="AIH1120" s="119"/>
      <c r="AII1120" s="119"/>
      <c r="AIJ1120" s="119"/>
      <c r="AIK1120" s="119"/>
      <c r="AIL1120" s="119"/>
      <c r="AIM1120" s="119"/>
      <c r="AIN1120" s="119"/>
      <c r="AIO1120" s="119"/>
      <c r="AIP1120" s="119"/>
      <c r="AIQ1120" s="119"/>
      <c r="AIR1120" s="119"/>
      <c r="AIS1120" s="119"/>
      <c r="AIT1120" s="119"/>
      <c r="AIU1120" s="119"/>
      <c r="AIV1120" s="119"/>
      <c r="AIW1120" s="119"/>
      <c r="AIX1120" s="119"/>
      <c r="AIY1120" s="119"/>
      <c r="AIZ1120" s="119"/>
      <c r="AJA1120" s="119"/>
      <c r="AJB1120" s="119"/>
      <c r="AJC1120" s="119"/>
      <c r="AJD1120" s="119"/>
      <c r="AJE1120" s="119"/>
      <c r="AJF1120" s="119"/>
      <c r="AJG1120" s="119"/>
      <c r="AJH1120" s="119"/>
      <c r="AJI1120" s="119"/>
      <c r="AJJ1120" s="119"/>
      <c r="AJK1120" s="119"/>
      <c r="AJL1120" s="119"/>
      <c r="AJM1120" s="119"/>
      <c r="AJN1120" s="119"/>
      <c r="AJO1120" s="119"/>
      <c r="AJP1120" s="119"/>
      <c r="AJQ1120" s="119"/>
      <c r="AJR1120" s="119"/>
      <c r="AJS1120" s="119"/>
      <c r="AJT1120" s="119"/>
      <c r="AJU1120" s="119"/>
      <c r="AJV1120" s="119"/>
      <c r="AJW1120" s="119"/>
      <c r="AJX1120" s="119"/>
      <c r="AJY1120" s="119"/>
      <c r="AJZ1120" s="119"/>
      <c r="AKA1120" s="119"/>
      <c r="AKB1120" s="119"/>
      <c r="AKC1120" s="119"/>
      <c r="AKD1120" s="119"/>
      <c r="AKE1120" s="119"/>
      <c r="AKF1120" s="119"/>
      <c r="AKG1120" s="119"/>
      <c r="AKH1120" s="119"/>
      <c r="AKI1120" s="119"/>
      <c r="AKJ1120" s="119"/>
      <c r="AKK1120" s="119"/>
      <c r="AKL1120" s="119"/>
      <c r="AKM1120" s="119"/>
      <c r="AKN1120" s="119"/>
      <c r="AKO1120" s="119"/>
      <c r="AKP1120" s="119"/>
      <c r="AKQ1120" s="119"/>
      <c r="AKR1120" s="119"/>
      <c r="AKS1120" s="119"/>
      <c r="AKT1120" s="119"/>
      <c r="AKU1120" s="119"/>
      <c r="AKV1120" s="119"/>
      <c r="AKW1120" s="119"/>
      <c r="AKX1120" s="119"/>
      <c r="AKY1120" s="119"/>
      <c r="AKZ1120" s="119"/>
      <c r="ALA1120" s="119"/>
      <c r="ALB1120" s="119"/>
      <c r="ALC1120" s="119"/>
      <c r="ALD1120" s="119"/>
      <c r="ALE1120" s="119"/>
      <c r="ALF1120" s="119"/>
      <c r="ALG1120" s="119"/>
      <c r="ALH1120" s="119"/>
      <c r="ALI1120" s="119"/>
      <c r="ALJ1120" s="119"/>
      <c r="ALK1120" s="119"/>
      <c r="ALL1120" s="119"/>
      <c r="ALM1120" s="119"/>
      <c r="ALN1120" s="119"/>
      <c r="ALO1120" s="119"/>
      <c r="ALP1120" s="119"/>
      <c r="ALQ1120" s="119"/>
      <c r="ALR1120" s="119"/>
      <c r="ALS1120" s="119"/>
      <c r="ALT1120" s="119"/>
      <c r="ALU1120" s="119"/>
      <c r="ALV1120" s="119"/>
      <c r="ALW1120" s="119"/>
      <c r="ALX1120" s="119"/>
      <c r="ALY1120" s="119"/>
      <c r="ALZ1120" s="119"/>
      <c r="AMA1120" s="119"/>
      <c r="AMB1120" s="119"/>
      <c r="AMC1120" s="119"/>
      <c r="AMD1120" s="119"/>
      <c r="AME1120" s="119"/>
      <c r="AMF1120" s="119"/>
      <c r="AMG1120" s="119"/>
      <c r="AMH1120" s="119"/>
      <c r="AMI1120" s="119"/>
      <c r="AMJ1120" s="119"/>
    </row>
    <row r="1121" spans="1:1024">
      <c r="A1121" s="118"/>
      <c r="B1121" s="118"/>
      <c r="C1121" s="49">
        <f t="shared" si="83"/>
        <v>2120</v>
      </c>
      <c r="D1121" s="38" t="s">
        <v>408</v>
      </c>
      <c r="E1121" s="51">
        <f t="shared" si="82"/>
        <v>30</v>
      </c>
      <c r="F1121" s="39">
        <f t="shared" si="80"/>
        <v>67939</v>
      </c>
      <c r="G1121" s="39" t="str">
        <f t="shared" si="81"/>
        <v>2017123</v>
      </c>
      <c r="H1121" s="39">
        <v>0</v>
      </c>
      <c r="L1121" s="79" t="s">
        <v>21</v>
      </c>
      <c r="M1121" s="39">
        <v>2017</v>
      </c>
      <c r="N1121" s="39">
        <v>12</v>
      </c>
      <c r="O1121" s="39">
        <v>3</v>
      </c>
      <c r="P1121" s="39">
        <v>18</v>
      </c>
      <c r="Q1121" s="39">
        <v>52</v>
      </c>
      <c r="R1121" s="39">
        <v>19</v>
      </c>
      <c r="S1121" s="39">
        <v>990</v>
      </c>
      <c r="T1121" s="39">
        <v>2</v>
      </c>
      <c r="U1121" s="39" t="s">
        <v>1</v>
      </c>
      <c r="V1121" s="39" t="s">
        <v>2</v>
      </c>
      <c r="X1121" s="40" t="s">
        <v>79</v>
      </c>
      <c r="WK1121" s="119"/>
      <c r="WL1121" s="119"/>
      <c r="WM1121" s="119"/>
      <c r="WN1121" s="119"/>
      <c r="WO1121" s="119"/>
      <c r="WP1121" s="119"/>
      <c r="WQ1121" s="119"/>
      <c r="WR1121" s="119"/>
      <c r="WS1121" s="119"/>
      <c r="WT1121" s="119"/>
      <c r="WU1121" s="119"/>
      <c r="WV1121" s="119"/>
      <c r="WW1121" s="119"/>
      <c r="WX1121" s="119"/>
      <c r="WY1121" s="119"/>
      <c r="WZ1121" s="119"/>
      <c r="XA1121" s="119"/>
      <c r="XB1121" s="119"/>
      <c r="XC1121" s="119"/>
      <c r="XD1121" s="119"/>
      <c r="XE1121" s="119"/>
      <c r="XF1121" s="119"/>
      <c r="XG1121" s="119"/>
      <c r="XH1121" s="119"/>
      <c r="XI1121" s="119"/>
      <c r="XJ1121" s="119"/>
      <c r="XK1121" s="119"/>
      <c r="XL1121" s="119"/>
      <c r="XM1121" s="119"/>
      <c r="XN1121" s="119"/>
      <c r="XO1121" s="119"/>
      <c r="XP1121" s="119"/>
      <c r="XQ1121" s="119"/>
      <c r="XR1121" s="119"/>
      <c r="XS1121" s="119"/>
      <c r="XT1121" s="119"/>
      <c r="XU1121" s="119"/>
      <c r="XV1121" s="119"/>
      <c r="XW1121" s="119"/>
      <c r="XX1121" s="119"/>
      <c r="XY1121" s="119"/>
      <c r="XZ1121" s="119"/>
      <c r="YA1121" s="119"/>
      <c r="YB1121" s="119"/>
      <c r="YC1121" s="119"/>
      <c r="YD1121" s="119"/>
      <c r="YE1121" s="119"/>
      <c r="YF1121" s="119"/>
      <c r="YG1121" s="119"/>
      <c r="YH1121" s="119"/>
      <c r="YI1121" s="119"/>
      <c r="YJ1121" s="119"/>
      <c r="YK1121" s="119"/>
      <c r="YL1121" s="119"/>
      <c r="YM1121" s="119"/>
      <c r="YN1121" s="119"/>
      <c r="YO1121" s="119"/>
      <c r="YP1121" s="119"/>
      <c r="YQ1121" s="119"/>
      <c r="YR1121" s="119"/>
      <c r="YS1121" s="119"/>
      <c r="YT1121" s="119"/>
      <c r="YU1121" s="119"/>
      <c r="YV1121" s="119"/>
      <c r="YW1121" s="119"/>
      <c r="YX1121" s="119"/>
      <c r="YY1121" s="119"/>
      <c r="YZ1121" s="119"/>
      <c r="ZA1121" s="119"/>
      <c r="ZB1121" s="119"/>
      <c r="ZC1121" s="119"/>
      <c r="ZD1121" s="119"/>
      <c r="ZE1121" s="119"/>
      <c r="ZF1121" s="119"/>
      <c r="ZG1121" s="119"/>
      <c r="ZH1121" s="119"/>
      <c r="ZI1121" s="119"/>
      <c r="ZJ1121" s="119"/>
      <c r="ZK1121" s="119"/>
      <c r="ZL1121" s="119"/>
      <c r="ZM1121" s="119"/>
      <c r="ZN1121" s="119"/>
      <c r="ZO1121" s="119"/>
      <c r="ZP1121" s="119"/>
      <c r="ZQ1121" s="119"/>
      <c r="ZR1121" s="119"/>
      <c r="ZS1121" s="119"/>
      <c r="ZT1121" s="119"/>
      <c r="ZU1121" s="119"/>
      <c r="ZV1121" s="119"/>
      <c r="ZW1121" s="119"/>
      <c r="ZX1121" s="119"/>
      <c r="ZY1121" s="119"/>
      <c r="ZZ1121" s="119"/>
      <c r="AAA1121" s="119"/>
      <c r="AAB1121" s="119"/>
      <c r="AAC1121" s="119"/>
      <c r="AAD1121" s="119"/>
      <c r="AAE1121" s="119"/>
      <c r="AAF1121" s="119"/>
      <c r="AAG1121" s="119"/>
      <c r="AAH1121" s="119"/>
      <c r="AAI1121" s="119"/>
      <c r="AAJ1121" s="119"/>
      <c r="AAK1121" s="119"/>
      <c r="AAL1121" s="119"/>
      <c r="AAM1121" s="119"/>
      <c r="AAN1121" s="119"/>
      <c r="AAO1121" s="119"/>
      <c r="AAP1121" s="119"/>
      <c r="AAQ1121" s="119"/>
      <c r="AAR1121" s="119"/>
      <c r="AAS1121" s="119"/>
      <c r="AAT1121" s="119"/>
      <c r="AAU1121" s="119"/>
      <c r="AAV1121" s="119"/>
      <c r="AAW1121" s="119"/>
      <c r="AAX1121" s="119"/>
      <c r="AAY1121" s="119"/>
      <c r="AAZ1121" s="119"/>
      <c r="ABA1121" s="119"/>
      <c r="ABB1121" s="119"/>
      <c r="ABC1121" s="119"/>
      <c r="ABD1121" s="119"/>
      <c r="ABE1121" s="119"/>
      <c r="ABF1121" s="119"/>
      <c r="ABG1121" s="119"/>
      <c r="ABH1121" s="119"/>
      <c r="ABI1121" s="119"/>
      <c r="ABJ1121" s="119"/>
      <c r="ABK1121" s="119"/>
      <c r="ABL1121" s="119"/>
      <c r="ABM1121" s="119"/>
      <c r="ABN1121" s="119"/>
      <c r="ABO1121" s="119"/>
      <c r="ABP1121" s="119"/>
      <c r="ABQ1121" s="119"/>
      <c r="ABR1121" s="119"/>
      <c r="ABS1121" s="119"/>
      <c r="ABT1121" s="119"/>
      <c r="ABU1121" s="119"/>
      <c r="ABV1121" s="119"/>
      <c r="ABW1121" s="119"/>
      <c r="ABX1121" s="119"/>
      <c r="ABY1121" s="119"/>
      <c r="ABZ1121" s="119"/>
      <c r="ACA1121" s="119"/>
      <c r="ACB1121" s="119"/>
      <c r="ACC1121" s="119"/>
      <c r="ACD1121" s="119"/>
      <c r="ACE1121" s="119"/>
      <c r="ACF1121" s="119"/>
      <c r="ACG1121" s="119"/>
      <c r="ACH1121" s="119"/>
      <c r="ACI1121" s="119"/>
      <c r="ACJ1121" s="119"/>
      <c r="ACK1121" s="119"/>
      <c r="ACL1121" s="119"/>
      <c r="ACM1121" s="119"/>
      <c r="ACN1121" s="119"/>
      <c r="ACO1121" s="119"/>
      <c r="ACP1121" s="119"/>
      <c r="ACQ1121" s="119"/>
      <c r="ACR1121" s="119"/>
      <c r="ACS1121" s="119"/>
      <c r="ACT1121" s="119"/>
      <c r="ACU1121" s="119"/>
      <c r="ACV1121" s="119"/>
      <c r="ACW1121" s="119"/>
      <c r="ACX1121" s="119"/>
      <c r="ACY1121" s="119"/>
      <c r="ACZ1121" s="119"/>
      <c r="ADA1121" s="119"/>
      <c r="ADB1121" s="119"/>
      <c r="ADC1121" s="119"/>
      <c r="ADD1121" s="119"/>
      <c r="ADE1121" s="119"/>
      <c r="ADF1121" s="119"/>
      <c r="ADG1121" s="119"/>
      <c r="ADH1121" s="119"/>
      <c r="ADI1121" s="119"/>
      <c r="ADJ1121" s="119"/>
      <c r="ADK1121" s="119"/>
      <c r="ADL1121" s="119"/>
      <c r="ADM1121" s="119"/>
      <c r="ADN1121" s="119"/>
      <c r="ADO1121" s="119"/>
      <c r="ADP1121" s="119"/>
      <c r="ADQ1121" s="119"/>
      <c r="ADR1121" s="119"/>
      <c r="ADS1121" s="119"/>
      <c r="ADT1121" s="119"/>
      <c r="ADU1121" s="119"/>
      <c r="ADV1121" s="119"/>
      <c r="ADW1121" s="119"/>
      <c r="ADX1121" s="119"/>
      <c r="ADY1121" s="119"/>
      <c r="ADZ1121" s="119"/>
      <c r="AEA1121" s="119"/>
      <c r="AEB1121" s="119"/>
      <c r="AEC1121" s="119"/>
      <c r="AED1121" s="119"/>
      <c r="AEE1121" s="119"/>
      <c r="AEF1121" s="119"/>
      <c r="AEG1121" s="119"/>
      <c r="AEH1121" s="119"/>
      <c r="AEI1121" s="119"/>
      <c r="AEJ1121" s="119"/>
      <c r="AEK1121" s="119"/>
      <c r="AEL1121" s="119"/>
      <c r="AEM1121" s="119"/>
      <c r="AEN1121" s="119"/>
      <c r="AEO1121" s="119"/>
      <c r="AEP1121" s="119"/>
      <c r="AEQ1121" s="119"/>
      <c r="AER1121" s="119"/>
      <c r="AES1121" s="119"/>
      <c r="AET1121" s="119"/>
      <c r="AEU1121" s="119"/>
      <c r="AEV1121" s="119"/>
      <c r="AEW1121" s="119"/>
      <c r="AEX1121" s="119"/>
      <c r="AEY1121" s="119"/>
      <c r="AEZ1121" s="119"/>
      <c r="AFA1121" s="119"/>
      <c r="AFB1121" s="119"/>
      <c r="AFC1121" s="119"/>
      <c r="AFD1121" s="119"/>
      <c r="AFE1121" s="119"/>
      <c r="AFF1121" s="119"/>
      <c r="AFG1121" s="119"/>
      <c r="AFH1121" s="119"/>
      <c r="AFI1121" s="119"/>
      <c r="AFJ1121" s="119"/>
      <c r="AFK1121" s="119"/>
      <c r="AFL1121" s="119"/>
      <c r="AFM1121" s="119"/>
      <c r="AFN1121" s="119"/>
      <c r="AFO1121" s="119"/>
      <c r="AFP1121" s="119"/>
      <c r="AFQ1121" s="119"/>
      <c r="AFR1121" s="119"/>
      <c r="AFS1121" s="119"/>
      <c r="AFT1121" s="119"/>
      <c r="AFU1121" s="119"/>
      <c r="AFV1121" s="119"/>
      <c r="AFW1121" s="119"/>
      <c r="AFX1121" s="119"/>
      <c r="AFY1121" s="119"/>
      <c r="AFZ1121" s="119"/>
      <c r="AGA1121" s="119"/>
      <c r="AGB1121" s="119"/>
      <c r="AGC1121" s="119"/>
      <c r="AGD1121" s="119"/>
      <c r="AGE1121" s="119"/>
      <c r="AGF1121" s="119"/>
      <c r="AGG1121" s="119"/>
      <c r="AGH1121" s="119"/>
      <c r="AGI1121" s="119"/>
      <c r="AGJ1121" s="119"/>
      <c r="AGK1121" s="119"/>
      <c r="AGL1121" s="119"/>
      <c r="AGM1121" s="119"/>
      <c r="AGN1121" s="119"/>
      <c r="AGO1121" s="119"/>
      <c r="AGP1121" s="119"/>
      <c r="AGQ1121" s="119"/>
      <c r="AGR1121" s="119"/>
      <c r="AGS1121" s="119"/>
      <c r="AGT1121" s="119"/>
      <c r="AGU1121" s="119"/>
      <c r="AGV1121" s="119"/>
      <c r="AGW1121" s="119"/>
      <c r="AGX1121" s="119"/>
      <c r="AGY1121" s="119"/>
      <c r="AGZ1121" s="119"/>
      <c r="AHA1121" s="119"/>
      <c r="AHB1121" s="119"/>
      <c r="AHC1121" s="119"/>
      <c r="AHD1121" s="119"/>
      <c r="AHE1121" s="119"/>
      <c r="AHF1121" s="119"/>
      <c r="AHG1121" s="119"/>
      <c r="AHH1121" s="119"/>
      <c r="AHI1121" s="119"/>
      <c r="AHJ1121" s="119"/>
      <c r="AHK1121" s="119"/>
      <c r="AHL1121" s="119"/>
      <c r="AHM1121" s="119"/>
      <c r="AHN1121" s="119"/>
      <c r="AHO1121" s="119"/>
      <c r="AHP1121" s="119"/>
      <c r="AHQ1121" s="119"/>
      <c r="AHR1121" s="119"/>
      <c r="AHS1121" s="119"/>
      <c r="AHT1121" s="119"/>
      <c r="AHU1121" s="119"/>
      <c r="AHV1121" s="119"/>
      <c r="AHW1121" s="119"/>
      <c r="AHX1121" s="119"/>
      <c r="AHY1121" s="119"/>
      <c r="AHZ1121" s="119"/>
      <c r="AIA1121" s="119"/>
      <c r="AIB1121" s="119"/>
      <c r="AIC1121" s="119"/>
      <c r="AID1121" s="119"/>
      <c r="AIE1121" s="119"/>
      <c r="AIF1121" s="119"/>
      <c r="AIG1121" s="119"/>
      <c r="AIH1121" s="119"/>
      <c r="AII1121" s="119"/>
      <c r="AIJ1121" s="119"/>
      <c r="AIK1121" s="119"/>
      <c r="AIL1121" s="119"/>
      <c r="AIM1121" s="119"/>
      <c r="AIN1121" s="119"/>
      <c r="AIO1121" s="119"/>
      <c r="AIP1121" s="119"/>
      <c r="AIQ1121" s="119"/>
      <c r="AIR1121" s="119"/>
      <c r="AIS1121" s="119"/>
      <c r="AIT1121" s="119"/>
      <c r="AIU1121" s="119"/>
      <c r="AIV1121" s="119"/>
      <c r="AIW1121" s="119"/>
      <c r="AIX1121" s="119"/>
      <c r="AIY1121" s="119"/>
      <c r="AIZ1121" s="119"/>
      <c r="AJA1121" s="119"/>
      <c r="AJB1121" s="119"/>
      <c r="AJC1121" s="119"/>
      <c r="AJD1121" s="119"/>
      <c r="AJE1121" s="119"/>
      <c r="AJF1121" s="119"/>
      <c r="AJG1121" s="119"/>
      <c r="AJH1121" s="119"/>
      <c r="AJI1121" s="119"/>
      <c r="AJJ1121" s="119"/>
      <c r="AJK1121" s="119"/>
      <c r="AJL1121" s="119"/>
      <c r="AJM1121" s="119"/>
      <c r="AJN1121" s="119"/>
      <c r="AJO1121" s="119"/>
      <c r="AJP1121" s="119"/>
      <c r="AJQ1121" s="119"/>
      <c r="AJR1121" s="119"/>
      <c r="AJS1121" s="119"/>
      <c r="AJT1121" s="119"/>
      <c r="AJU1121" s="119"/>
      <c r="AJV1121" s="119"/>
      <c r="AJW1121" s="119"/>
      <c r="AJX1121" s="119"/>
      <c r="AJY1121" s="119"/>
      <c r="AJZ1121" s="119"/>
      <c r="AKA1121" s="119"/>
      <c r="AKB1121" s="119"/>
      <c r="AKC1121" s="119"/>
      <c r="AKD1121" s="119"/>
      <c r="AKE1121" s="119"/>
      <c r="AKF1121" s="119"/>
      <c r="AKG1121" s="119"/>
      <c r="AKH1121" s="119"/>
      <c r="AKI1121" s="119"/>
      <c r="AKJ1121" s="119"/>
      <c r="AKK1121" s="119"/>
      <c r="AKL1121" s="119"/>
      <c r="AKM1121" s="119"/>
      <c r="AKN1121" s="119"/>
      <c r="AKO1121" s="119"/>
      <c r="AKP1121" s="119"/>
      <c r="AKQ1121" s="119"/>
      <c r="AKR1121" s="119"/>
      <c r="AKS1121" s="119"/>
      <c r="AKT1121" s="119"/>
      <c r="AKU1121" s="119"/>
      <c r="AKV1121" s="119"/>
      <c r="AKW1121" s="119"/>
      <c r="AKX1121" s="119"/>
      <c r="AKY1121" s="119"/>
      <c r="AKZ1121" s="119"/>
      <c r="ALA1121" s="119"/>
      <c r="ALB1121" s="119"/>
      <c r="ALC1121" s="119"/>
      <c r="ALD1121" s="119"/>
      <c r="ALE1121" s="119"/>
      <c r="ALF1121" s="119"/>
      <c r="ALG1121" s="119"/>
      <c r="ALH1121" s="119"/>
      <c r="ALI1121" s="119"/>
      <c r="ALJ1121" s="119"/>
      <c r="ALK1121" s="119"/>
      <c r="ALL1121" s="119"/>
      <c r="ALM1121" s="119"/>
      <c r="ALN1121" s="119"/>
      <c r="ALO1121" s="119"/>
      <c r="ALP1121" s="119"/>
      <c r="ALQ1121" s="119"/>
      <c r="ALR1121" s="119"/>
      <c r="ALS1121" s="119"/>
      <c r="ALT1121" s="119"/>
      <c r="ALU1121" s="119"/>
      <c r="ALV1121" s="119"/>
      <c r="ALW1121" s="119"/>
      <c r="ALX1121" s="119"/>
      <c r="ALY1121" s="119"/>
      <c r="ALZ1121" s="119"/>
      <c r="AMA1121" s="119"/>
      <c r="AMB1121" s="119"/>
      <c r="AMC1121" s="119"/>
      <c r="AMD1121" s="119"/>
      <c r="AME1121" s="119"/>
      <c r="AMF1121" s="119"/>
      <c r="AMG1121" s="119"/>
      <c r="AMH1121" s="119"/>
      <c r="AMI1121" s="119"/>
      <c r="AMJ1121" s="119"/>
    </row>
    <row r="1122" spans="1:1024">
      <c r="A1122" s="118"/>
      <c r="B1122" s="118"/>
      <c r="C1122" s="49">
        <f t="shared" si="83"/>
        <v>2120</v>
      </c>
      <c r="D1122" s="38" t="s">
        <v>408</v>
      </c>
      <c r="E1122" s="51">
        <f t="shared" si="82"/>
        <v>30</v>
      </c>
      <c r="F1122" s="39">
        <f t="shared" si="80"/>
        <v>67939</v>
      </c>
      <c r="G1122" s="39" t="str">
        <f t="shared" si="81"/>
        <v>2017123</v>
      </c>
      <c r="H1122" s="39">
        <v>0</v>
      </c>
      <c r="L1122" s="79" t="s">
        <v>21</v>
      </c>
      <c r="M1122" s="39">
        <v>2017</v>
      </c>
      <c r="N1122" s="39">
        <v>12</v>
      </c>
      <c r="O1122" s="39">
        <v>3</v>
      </c>
      <c r="P1122" s="39">
        <v>18</v>
      </c>
      <c r="Q1122" s="39">
        <v>52</v>
      </c>
      <c r="R1122" s="39">
        <v>19</v>
      </c>
      <c r="S1122" s="39">
        <v>998</v>
      </c>
      <c r="T1122" s="39">
        <v>2</v>
      </c>
      <c r="U1122" s="39" t="s">
        <v>1</v>
      </c>
      <c r="V1122" s="39" t="s">
        <v>2</v>
      </c>
      <c r="WK1122" s="119"/>
      <c r="WL1122" s="119"/>
      <c r="WM1122" s="119"/>
      <c r="WN1122" s="119"/>
      <c r="WO1122" s="119"/>
      <c r="WP1122" s="119"/>
      <c r="WQ1122" s="119"/>
      <c r="WR1122" s="119"/>
      <c r="WS1122" s="119"/>
      <c r="WT1122" s="119"/>
      <c r="WU1122" s="119"/>
      <c r="WV1122" s="119"/>
      <c r="WW1122" s="119"/>
      <c r="WX1122" s="119"/>
      <c r="WY1122" s="119"/>
      <c r="WZ1122" s="119"/>
      <c r="XA1122" s="119"/>
      <c r="XB1122" s="119"/>
      <c r="XC1122" s="119"/>
      <c r="XD1122" s="119"/>
      <c r="XE1122" s="119"/>
      <c r="XF1122" s="119"/>
      <c r="XG1122" s="119"/>
      <c r="XH1122" s="119"/>
      <c r="XI1122" s="119"/>
      <c r="XJ1122" s="119"/>
      <c r="XK1122" s="119"/>
      <c r="XL1122" s="119"/>
      <c r="XM1122" s="119"/>
      <c r="XN1122" s="119"/>
      <c r="XO1122" s="119"/>
      <c r="XP1122" s="119"/>
      <c r="XQ1122" s="119"/>
      <c r="XR1122" s="119"/>
      <c r="XS1122" s="119"/>
      <c r="XT1122" s="119"/>
      <c r="XU1122" s="119"/>
      <c r="XV1122" s="119"/>
      <c r="XW1122" s="119"/>
      <c r="XX1122" s="119"/>
      <c r="XY1122" s="119"/>
      <c r="XZ1122" s="119"/>
      <c r="YA1122" s="119"/>
      <c r="YB1122" s="119"/>
      <c r="YC1122" s="119"/>
      <c r="YD1122" s="119"/>
      <c r="YE1122" s="119"/>
      <c r="YF1122" s="119"/>
      <c r="YG1122" s="119"/>
      <c r="YH1122" s="119"/>
      <c r="YI1122" s="119"/>
      <c r="YJ1122" s="119"/>
      <c r="YK1122" s="119"/>
      <c r="YL1122" s="119"/>
      <c r="YM1122" s="119"/>
      <c r="YN1122" s="119"/>
      <c r="YO1122" s="119"/>
      <c r="YP1122" s="119"/>
      <c r="YQ1122" s="119"/>
      <c r="YR1122" s="119"/>
      <c r="YS1122" s="119"/>
      <c r="YT1122" s="119"/>
      <c r="YU1122" s="119"/>
      <c r="YV1122" s="119"/>
      <c r="YW1122" s="119"/>
      <c r="YX1122" s="119"/>
      <c r="YY1122" s="119"/>
      <c r="YZ1122" s="119"/>
      <c r="ZA1122" s="119"/>
      <c r="ZB1122" s="119"/>
      <c r="ZC1122" s="119"/>
      <c r="ZD1122" s="119"/>
      <c r="ZE1122" s="119"/>
      <c r="ZF1122" s="119"/>
      <c r="ZG1122" s="119"/>
      <c r="ZH1122" s="119"/>
      <c r="ZI1122" s="119"/>
      <c r="ZJ1122" s="119"/>
      <c r="ZK1122" s="119"/>
      <c r="ZL1122" s="119"/>
      <c r="ZM1122" s="119"/>
      <c r="ZN1122" s="119"/>
      <c r="ZO1122" s="119"/>
      <c r="ZP1122" s="119"/>
      <c r="ZQ1122" s="119"/>
      <c r="ZR1122" s="119"/>
      <c r="ZS1122" s="119"/>
      <c r="ZT1122" s="119"/>
      <c r="ZU1122" s="119"/>
      <c r="ZV1122" s="119"/>
      <c r="ZW1122" s="119"/>
      <c r="ZX1122" s="119"/>
      <c r="ZY1122" s="119"/>
      <c r="ZZ1122" s="119"/>
      <c r="AAA1122" s="119"/>
      <c r="AAB1122" s="119"/>
      <c r="AAC1122" s="119"/>
      <c r="AAD1122" s="119"/>
      <c r="AAE1122" s="119"/>
      <c r="AAF1122" s="119"/>
      <c r="AAG1122" s="119"/>
      <c r="AAH1122" s="119"/>
      <c r="AAI1122" s="119"/>
      <c r="AAJ1122" s="119"/>
      <c r="AAK1122" s="119"/>
      <c r="AAL1122" s="119"/>
      <c r="AAM1122" s="119"/>
      <c r="AAN1122" s="119"/>
      <c r="AAO1122" s="119"/>
      <c r="AAP1122" s="119"/>
      <c r="AAQ1122" s="119"/>
      <c r="AAR1122" s="119"/>
      <c r="AAS1122" s="119"/>
      <c r="AAT1122" s="119"/>
      <c r="AAU1122" s="119"/>
      <c r="AAV1122" s="119"/>
      <c r="AAW1122" s="119"/>
      <c r="AAX1122" s="119"/>
      <c r="AAY1122" s="119"/>
      <c r="AAZ1122" s="119"/>
      <c r="ABA1122" s="119"/>
      <c r="ABB1122" s="119"/>
      <c r="ABC1122" s="119"/>
      <c r="ABD1122" s="119"/>
      <c r="ABE1122" s="119"/>
      <c r="ABF1122" s="119"/>
      <c r="ABG1122" s="119"/>
      <c r="ABH1122" s="119"/>
      <c r="ABI1122" s="119"/>
      <c r="ABJ1122" s="119"/>
      <c r="ABK1122" s="119"/>
      <c r="ABL1122" s="119"/>
      <c r="ABM1122" s="119"/>
      <c r="ABN1122" s="119"/>
      <c r="ABO1122" s="119"/>
      <c r="ABP1122" s="119"/>
      <c r="ABQ1122" s="119"/>
      <c r="ABR1122" s="119"/>
      <c r="ABS1122" s="119"/>
      <c r="ABT1122" s="119"/>
      <c r="ABU1122" s="119"/>
      <c r="ABV1122" s="119"/>
      <c r="ABW1122" s="119"/>
      <c r="ABX1122" s="119"/>
      <c r="ABY1122" s="119"/>
      <c r="ABZ1122" s="119"/>
      <c r="ACA1122" s="119"/>
      <c r="ACB1122" s="119"/>
      <c r="ACC1122" s="119"/>
      <c r="ACD1122" s="119"/>
      <c r="ACE1122" s="119"/>
      <c r="ACF1122" s="119"/>
      <c r="ACG1122" s="119"/>
      <c r="ACH1122" s="119"/>
      <c r="ACI1122" s="119"/>
      <c r="ACJ1122" s="119"/>
      <c r="ACK1122" s="119"/>
      <c r="ACL1122" s="119"/>
      <c r="ACM1122" s="119"/>
      <c r="ACN1122" s="119"/>
      <c r="ACO1122" s="119"/>
      <c r="ACP1122" s="119"/>
      <c r="ACQ1122" s="119"/>
      <c r="ACR1122" s="119"/>
      <c r="ACS1122" s="119"/>
      <c r="ACT1122" s="119"/>
      <c r="ACU1122" s="119"/>
      <c r="ACV1122" s="119"/>
      <c r="ACW1122" s="119"/>
      <c r="ACX1122" s="119"/>
      <c r="ACY1122" s="119"/>
      <c r="ACZ1122" s="119"/>
      <c r="ADA1122" s="119"/>
      <c r="ADB1122" s="119"/>
      <c r="ADC1122" s="119"/>
      <c r="ADD1122" s="119"/>
      <c r="ADE1122" s="119"/>
      <c r="ADF1122" s="119"/>
      <c r="ADG1122" s="119"/>
      <c r="ADH1122" s="119"/>
      <c r="ADI1122" s="119"/>
      <c r="ADJ1122" s="119"/>
      <c r="ADK1122" s="119"/>
      <c r="ADL1122" s="119"/>
      <c r="ADM1122" s="119"/>
      <c r="ADN1122" s="119"/>
      <c r="ADO1122" s="119"/>
      <c r="ADP1122" s="119"/>
      <c r="ADQ1122" s="119"/>
      <c r="ADR1122" s="119"/>
      <c r="ADS1122" s="119"/>
      <c r="ADT1122" s="119"/>
      <c r="ADU1122" s="119"/>
      <c r="ADV1122" s="119"/>
      <c r="ADW1122" s="119"/>
      <c r="ADX1122" s="119"/>
      <c r="ADY1122" s="119"/>
      <c r="ADZ1122" s="119"/>
      <c r="AEA1122" s="119"/>
      <c r="AEB1122" s="119"/>
      <c r="AEC1122" s="119"/>
      <c r="AED1122" s="119"/>
      <c r="AEE1122" s="119"/>
      <c r="AEF1122" s="119"/>
      <c r="AEG1122" s="119"/>
      <c r="AEH1122" s="119"/>
      <c r="AEI1122" s="119"/>
      <c r="AEJ1122" s="119"/>
      <c r="AEK1122" s="119"/>
      <c r="AEL1122" s="119"/>
      <c r="AEM1122" s="119"/>
      <c r="AEN1122" s="119"/>
      <c r="AEO1122" s="119"/>
      <c r="AEP1122" s="119"/>
      <c r="AEQ1122" s="119"/>
      <c r="AER1122" s="119"/>
      <c r="AES1122" s="119"/>
      <c r="AET1122" s="119"/>
      <c r="AEU1122" s="119"/>
      <c r="AEV1122" s="119"/>
      <c r="AEW1122" s="119"/>
      <c r="AEX1122" s="119"/>
      <c r="AEY1122" s="119"/>
      <c r="AEZ1122" s="119"/>
      <c r="AFA1122" s="119"/>
      <c r="AFB1122" s="119"/>
      <c r="AFC1122" s="119"/>
      <c r="AFD1122" s="119"/>
      <c r="AFE1122" s="119"/>
      <c r="AFF1122" s="119"/>
      <c r="AFG1122" s="119"/>
      <c r="AFH1122" s="119"/>
      <c r="AFI1122" s="119"/>
      <c r="AFJ1122" s="119"/>
      <c r="AFK1122" s="119"/>
      <c r="AFL1122" s="119"/>
      <c r="AFM1122" s="119"/>
      <c r="AFN1122" s="119"/>
      <c r="AFO1122" s="119"/>
      <c r="AFP1122" s="119"/>
      <c r="AFQ1122" s="119"/>
      <c r="AFR1122" s="119"/>
      <c r="AFS1122" s="119"/>
      <c r="AFT1122" s="119"/>
      <c r="AFU1122" s="119"/>
      <c r="AFV1122" s="119"/>
      <c r="AFW1122" s="119"/>
      <c r="AFX1122" s="119"/>
      <c r="AFY1122" s="119"/>
      <c r="AFZ1122" s="119"/>
      <c r="AGA1122" s="119"/>
      <c r="AGB1122" s="119"/>
      <c r="AGC1122" s="119"/>
      <c r="AGD1122" s="119"/>
      <c r="AGE1122" s="119"/>
      <c r="AGF1122" s="119"/>
      <c r="AGG1122" s="119"/>
      <c r="AGH1122" s="119"/>
      <c r="AGI1122" s="119"/>
      <c r="AGJ1122" s="119"/>
      <c r="AGK1122" s="119"/>
      <c r="AGL1122" s="119"/>
      <c r="AGM1122" s="119"/>
      <c r="AGN1122" s="119"/>
      <c r="AGO1122" s="119"/>
      <c r="AGP1122" s="119"/>
      <c r="AGQ1122" s="119"/>
      <c r="AGR1122" s="119"/>
      <c r="AGS1122" s="119"/>
      <c r="AGT1122" s="119"/>
      <c r="AGU1122" s="119"/>
      <c r="AGV1122" s="119"/>
      <c r="AGW1122" s="119"/>
      <c r="AGX1122" s="119"/>
      <c r="AGY1122" s="119"/>
      <c r="AGZ1122" s="119"/>
      <c r="AHA1122" s="119"/>
      <c r="AHB1122" s="119"/>
      <c r="AHC1122" s="119"/>
      <c r="AHD1122" s="119"/>
      <c r="AHE1122" s="119"/>
      <c r="AHF1122" s="119"/>
      <c r="AHG1122" s="119"/>
      <c r="AHH1122" s="119"/>
      <c r="AHI1122" s="119"/>
      <c r="AHJ1122" s="119"/>
      <c r="AHK1122" s="119"/>
      <c r="AHL1122" s="119"/>
      <c r="AHM1122" s="119"/>
      <c r="AHN1122" s="119"/>
      <c r="AHO1122" s="119"/>
      <c r="AHP1122" s="119"/>
      <c r="AHQ1122" s="119"/>
      <c r="AHR1122" s="119"/>
      <c r="AHS1122" s="119"/>
      <c r="AHT1122" s="119"/>
      <c r="AHU1122" s="119"/>
      <c r="AHV1122" s="119"/>
      <c r="AHW1122" s="119"/>
      <c r="AHX1122" s="119"/>
      <c r="AHY1122" s="119"/>
      <c r="AHZ1122" s="119"/>
      <c r="AIA1122" s="119"/>
      <c r="AIB1122" s="119"/>
      <c r="AIC1122" s="119"/>
      <c r="AID1122" s="119"/>
      <c r="AIE1122" s="119"/>
      <c r="AIF1122" s="119"/>
      <c r="AIG1122" s="119"/>
      <c r="AIH1122" s="119"/>
      <c r="AII1122" s="119"/>
      <c r="AIJ1122" s="119"/>
      <c r="AIK1122" s="119"/>
      <c r="AIL1122" s="119"/>
      <c r="AIM1122" s="119"/>
      <c r="AIN1122" s="119"/>
      <c r="AIO1122" s="119"/>
      <c r="AIP1122" s="119"/>
      <c r="AIQ1122" s="119"/>
      <c r="AIR1122" s="119"/>
      <c r="AIS1122" s="119"/>
      <c r="AIT1122" s="119"/>
      <c r="AIU1122" s="119"/>
      <c r="AIV1122" s="119"/>
      <c r="AIW1122" s="119"/>
      <c r="AIX1122" s="119"/>
      <c r="AIY1122" s="119"/>
      <c r="AIZ1122" s="119"/>
      <c r="AJA1122" s="119"/>
      <c r="AJB1122" s="119"/>
      <c r="AJC1122" s="119"/>
      <c r="AJD1122" s="119"/>
      <c r="AJE1122" s="119"/>
      <c r="AJF1122" s="119"/>
      <c r="AJG1122" s="119"/>
      <c r="AJH1122" s="119"/>
      <c r="AJI1122" s="119"/>
      <c r="AJJ1122" s="119"/>
      <c r="AJK1122" s="119"/>
      <c r="AJL1122" s="119"/>
      <c r="AJM1122" s="119"/>
      <c r="AJN1122" s="119"/>
      <c r="AJO1122" s="119"/>
      <c r="AJP1122" s="119"/>
      <c r="AJQ1122" s="119"/>
      <c r="AJR1122" s="119"/>
      <c r="AJS1122" s="119"/>
      <c r="AJT1122" s="119"/>
      <c r="AJU1122" s="119"/>
      <c r="AJV1122" s="119"/>
      <c r="AJW1122" s="119"/>
      <c r="AJX1122" s="119"/>
      <c r="AJY1122" s="119"/>
      <c r="AJZ1122" s="119"/>
      <c r="AKA1122" s="119"/>
      <c r="AKB1122" s="119"/>
      <c r="AKC1122" s="119"/>
      <c r="AKD1122" s="119"/>
      <c r="AKE1122" s="119"/>
      <c r="AKF1122" s="119"/>
      <c r="AKG1122" s="119"/>
      <c r="AKH1122" s="119"/>
      <c r="AKI1122" s="119"/>
      <c r="AKJ1122" s="119"/>
      <c r="AKK1122" s="119"/>
      <c r="AKL1122" s="119"/>
      <c r="AKM1122" s="119"/>
      <c r="AKN1122" s="119"/>
      <c r="AKO1122" s="119"/>
      <c r="AKP1122" s="119"/>
      <c r="AKQ1122" s="119"/>
      <c r="AKR1122" s="119"/>
      <c r="AKS1122" s="119"/>
      <c r="AKT1122" s="119"/>
      <c r="AKU1122" s="119"/>
      <c r="AKV1122" s="119"/>
      <c r="AKW1122" s="119"/>
      <c r="AKX1122" s="119"/>
      <c r="AKY1122" s="119"/>
      <c r="AKZ1122" s="119"/>
      <c r="ALA1122" s="119"/>
      <c r="ALB1122" s="119"/>
      <c r="ALC1122" s="119"/>
      <c r="ALD1122" s="119"/>
      <c r="ALE1122" s="119"/>
      <c r="ALF1122" s="119"/>
      <c r="ALG1122" s="119"/>
      <c r="ALH1122" s="119"/>
      <c r="ALI1122" s="119"/>
      <c r="ALJ1122" s="119"/>
      <c r="ALK1122" s="119"/>
      <c r="ALL1122" s="119"/>
      <c r="ALM1122" s="119"/>
      <c r="ALN1122" s="119"/>
      <c r="ALO1122" s="119"/>
      <c r="ALP1122" s="119"/>
      <c r="ALQ1122" s="119"/>
      <c r="ALR1122" s="119"/>
      <c r="ALS1122" s="119"/>
      <c r="ALT1122" s="119"/>
      <c r="ALU1122" s="119"/>
      <c r="ALV1122" s="119"/>
      <c r="ALW1122" s="119"/>
      <c r="ALX1122" s="119"/>
      <c r="ALY1122" s="119"/>
      <c r="ALZ1122" s="119"/>
      <c r="AMA1122" s="119"/>
      <c r="AMB1122" s="119"/>
      <c r="AMC1122" s="119"/>
      <c r="AMD1122" s="119"/>
      <c r="AME1122" s="119"/>
      <c r="AMF1122" s="119"/>
      <c r="AMG1122" s="119"/>
      <c r="AMH1122" s="119"/>
      <c r="AMI1122" s="119"/>
      <c r="AMJ1122" s="119"/>
    </row>
    <row r="1123" spans="1:1024">
      <c r="A1123" s="118"/>
      <c r="B1123" s="118"/>
      <c r="C1123" s="49">
        <f t="shared" si="83"/>
        <v>2130</v>
      </c>
      <c r="D1123" s="38" t="s">
        <v>408</v>
      </c>
      <c r="E1123" s="51">
        <f t="shared" si="82"/>
        <v>10</v>
      </c>
      <c r="F1123" s="39">
        <f t="shared" si="80"/>
        <v>67940</v>
      </c>
      <c r="G1123" s="39" t="str">
        <f t="shared" si="81"/>
        <v>2017123</v>
      </c>
      <c r="H1123" s="39">
        <v>0</v>
      </c>
      <c r="L1123" s="79" t="s">
        <v>21</v>
      </c>
      <c r="M1123" s="39">
        <v>2017</v>
      </c>
      <c r="N1123" s="39">
        <v>12</v>
      </c>
      <c r="O1123" s="39">
        <v>3</v>
      </c>
      <c r="P1123" s="39">
        <v>18</v>
      </c>
      <c r="Q1123" s="39">
        <v>52</v>
      </c>
      <c r="R1123" s="39">
        <v>20</v>
      </c>
      <c r="S1123" s="39">
        <v>0</v>
      </c>
      <c r="T1123" s="39">
        <v>2</v>
      </c>
      <c r="U1123" s="39" t="s">
        <v>1</v>
      </c>
      <c r="V1123" s="39" t="s">
        <v>2</v>
      </c>
      <c r="WK1123" s="119"/>
      <c r="WL1123" s="119"/>
      <c r="WM1123" s="119"/>
      <c r="WN1123" s="119"/>
      <c r="WO1123" s="119"/>
      <c r="WP1123" s="119"/>
      <c r="WQ1123" s="119"/>
      <c r="WR1123" s="119"/>
      <c r="WS1123" s="119"/>
      <c r="WT1123" s="119"/>
      <c r="WU1123" s="119"/>
      <c r="WV1123" s="119"/>
      <c r="WW1123" s="119"/>
      <c r="WX1123" s="119"/>
      <c r="WY1123" s="119"/>
      <c r="WZ1123" s="119"/>
      <c r="XA1123" s="119"/>
      <c r="XB1123" s="119"/>
      <c r="XC1123" s="119"/>
      <c r="XD1123" s="119"/>
      <c r="XE1123" s="119"/>
      <c r="XF1123" s="119"/>
      <c r="XG1123" s="119"/>
      <c r="XH1123" s="119"/>
      <c r="XI1123" s="119"/>
      <c r="XJ1123" s="119"/>
      <c r="XK1123" s="119"/>
      <c r="XL1123" s="119"/>
      <c r="XM1123" s="119"/>
      <c r="XN1123" s="119"/>
      <c r="XO1123" s="119"/>
      <c r="XP1123" s="119"/>
      <c r="XQ1123" s="119"/>
      <c r="XR1123" s="119"/>
      <c r="XS1123" s="119"/>
      <c r="XT1123" s="119"/>
      <c r="XU1123" s="119"/>
      <c r="XV1123" s="119"/>
      <c r="XW1123" s="119"/>
      <c r="XX1123" s="119"/>
      <c r="XY1123" s="119"/>
      <c r="XZ1123" s="119"/>
      <c r="YA1123" s="119"/>
      <c r="YB1123" s="119"/>
      <c r="YC1123" s="119"/>
      <c r="YD1123" s="119"/>
      <c r="YE1123" s="119"/>
      <c r="YF1123" s="119"/>
      <c r="YG1123" s="119"/>
      <c r="YH1123" s="119"/>
      <c r="YI1123" s="119"/>
      <c r="YJ1123" s="119"/>
      <c r="YK1123" s="119"/>
      <c r="YL1123" s="119"/>
      <c r="YM1123" s="119"/>
      <c r="YN1123" s="119"/>
      <c r="YO1123" s="119"/>
      <c r="YP1123" s="119"/>
      <c r="YQ1123" s="119"/>
      <c r="YR1123" s="119"/>
      <c r="YS1123" s="119"/>
      <c r="YT1123" s="119"/>
      <c r="YU1123" s="119"/>
      <c r="YV1123" s="119"/>
      <c r="YW1123" s="119"/>
      <c r="YX1123" s="119"/>
      <c r="YY1123" s="119"/>
      <c r="YZ1123" s="119"/>
      <c r="ZA1123" s="119"/>
      <c r="ZB1123" s="119"/>
      <c r="ZC1123" s="119"/>
      <c r="ZD1123" s="119"/>
      <c r="ZE1123" s="119"/>
      <c r="ZF1123" s="119"/>
      <c r="ZG1123" s="119"/>
      <c r="ZH1123" s="119"/>
      <c r="ZI1123" s="119"/>
      <c r="ZJ1123" s="119"/>
      <c r="ZK1123" s="119"/>
      <c r="ZL1123" s="119"/>
      <c r="ZM1123" s="119"/>
      <c r="ZN1123" s="119"/>
      <c r="ZO1123" s="119"/>
      <c r="ZP1123" s="119"/>
      <c r="ZQ1123" s="119"/>
      <c r="ZR1123" s="119"/>
      <c r="ZS1123" s="119"/>
      <c r="ZT1123" s="119"/>
      <c r="ZU1123" s="119"/>
      <c r="ZV1123" s="119"/>
      <c r="ZW1123" s="119"/>
      <c r="ZX1123" s="119"/>
      <c r="ZY1123" s="119"/>
      <c r="ZZ1123" s="119"/>
      <c r="AAA1123" s="119"/>
      <c r="AAB1123" s="119"/>
      <c r="AAC1123" s="119"/>
      <c r="AAD1123" s="119"/>
      <c r="AAE1123" s="119"/>
      <c r="AAF1123" s="119"/>
      <c r="AAG1123" s="119"/>
      <c r="AAH1123" s="119"/>
      <c r="AAI1123" s="119"/>
      <c r="AAJ1123" s="119"/>
      <c r="AAK1123" s="119"/>
      <c r="AAL1123" s="119"/>
      <c r="AAM1123" s="119"/>
      <c r="AAN1123" s="119"/>
      <c r="AAO1123" s="119"/>
      <c r="AAP1123" s="119"/>
      <c r="AAQ1123" s="119"/>
      <c r="AAR1123" s="119"/>
      <c r="AAS1123" s="119"/>
      <c r="AAT1123" s="119"/>
      <c r="AAU1123" s="119"/>
      <c r="AAV1123" s="119"/>
      <c r="AAW1123" s="119"/>
      <c r="AAX1123" s="119"/>
      <c r="AAY1123" s="119"/>
      <c r="AAZ1123" s="119"/>
      <c r="ABA1123" s="119"/>
      <c r="ABB1123" s="119"/>
      <c r="ABC1123" s="119"/>
      <c r="ABD1123" s="119"/>
      <c r="ABE1123" s="119"/>
      <c r="ABF1123" s="119"/>
      <c r="ABG1123" s="119"/>
      <c r="ABH1123" s="119"/>
      <c r="ABI1123" s="119"/>
      <c r="ABJ1123" s="119"/>
      <c r="ABK1123" s="119"/>
      <c r="ABL1123" s="119"/>
      <c r="ABM1123" s="119"/>
      <c r="ABN1123" s="119"/>
      <c r="ABO1123" s="119"/>
      <c r="ABP1123" s="119"/>
      <c r="ABQ1123" s="119"/>
      <c r="ABR1123" s="119"/>
      <c r="ABS1123" s="119"/>
      <c r="ABT1123" s="119"/>
      <c r="ABU1123" s="119"/>
      <c r="ABV1123" s="119"/>
      <c r="ABW1123" s="119"/>
      <c r="ABX1123" s="119"/>
      <c r="ABY1123" s="119"/>
      <c r="ABZ1123" s="119"/>
      <c r="ACA1123" s="119"/>
      <c r="ACB1123" s="119"/>
      <c r="ACC1123" s="119"/>
      <c r="ACD1123" s="119"/>
      <c r="ACE1123" s="119"/>
      <c r="ACF1123" s="119"/>
      <c r="ACG1123" s="119"/>
      <c r="ACH1123" s="119"/>
      <c r="ACI1123" s="119"/>
      <c r="ACJ1123" s="119"/>
      <c r="ACK1123" s="119"/>
      <c r="ACL1123" s="119"/>
      <c r="ACM1123" s="119"/>
      <c r="ACN1123" s="119"/>
      <c r="ACO1123" s="119"/>
      <c r="ACP1123" s="119"/>
      <c r="ACQ1123" s="119"/>
      <c r="ACR1123" s="119"/>
      <c r="ACS1123" s="119"/>
      <c r="ACT1123" s="119"/>
      <c r="ACU1123" s="119"/>
      <c r="ACV1123" s="119"/>
      <c r="ACW1123" s="119"/>
      <c r="ACX1123" s="119"/>
      <c r="ACY1123" s="119"/>
      <c r="ACZ1123" s="119"/>
      <c r="ADA1123" s="119"/>
      <c r="ADB1123" s="119"/>
      <c r="ADC1123" s="119"/>
      <c r="ADD1123" s="119"/>
      <c r="ADE1123" s="119"/>
      <c r="ADF1123" s="119"/>
      <c r="ADG1123" s="119"/>
      <c r="ADH1123" s="119"/>
      <c r="ADI1123" s="119"/>
      <c r="ADJ1123" s="119"/>
      <c r="ADK1123" s="119"/>
      <c r="ADL1123" s="119"/>
      <c r="ADM1123" s="119"/>
      <c r="ADN1123" s="119"/>
      <c r="ADO1123" s="119"/>
      <c r="ADP1123" s="119"/>
      <c r="ADQ1123" s="119"/>
      <c r="ADR1123" s="119"/>
      <c r="ADS1123" s="119"/>
      <c r="ADT1123" s="119"/>
      <c r="ADU1123" s="119"/>
      <c r="ADV1123" s="119"/>
      <c r="ADW1123" s="119"/>
      <c r="ADX1123" s="119"/>
      <c r="ADY1123" s="119"/>
      <c r="ADZ1123" s="119"/>
      <c r="AEA1123" s="119"/>
      <c r="AEB1123" s="119"/>
      <c r="AEC1123" s="119"/>
      <c r="AED1123" s="119"/>
      <c r="AEE1123" s="119"/>
      <c r="AEF1123" s="119"/>
      <c r="AEG1123" s="119"/>
      <c r="AEH1123" s="119"/>
      <c r="AEI1123" s="119"/>
      <c r="AEJ1123" s="119"/>
      <c r="AEK1123" s="119"/>
      <c r="AEL1123" s="119"/>
      <c r="AEM1123" s="119"/>
      <c r="AEN1123" s="119"/>
      <c r="AEO1123" s="119"/>
      <c r="AEP1123" s="119"/>
      <c r="AEQ1123" s="119"/>
      <c r="AER1123" s="119"/>
      <c r="AES1123" s="119"/>
      <c r="AET1123" s="119"/>
      <c r="AEU1123" s="119"/>
      <c r="AEV1123" s="119"/>
      <c r="AEW1123" s="119"/>
      <c r="AEX1123" s="119"/>
      <c r="AEY1123" s="119"/>
      <c r="AEZ1123" s="119"/>
      <c r="AFA1123" s="119"/>
      <c r="AFB1123" s="119"/>
      <c r="AFC1123" s="119"/>
      <c r="AFD1123" s="119"/>
      <c r="AFE1123" s="119"/>
      <c r="AFF1123" s="119"/>
      <c r="AFG1123" s="119"/>
      <c r="AFH1123" s="119"/>
      <c r="AFI1123" s="119"/>
      <c r="AFJ1123" s="119"/>
      <c r="AFK1123" s="119"/>
      <c r="AFL1123" s="119"/>
      <c r="AFM1123" s="119"/>
      <c r="AFN1123" s="119"/>
      <c r="AFO1123" s="119"/>
      <c r="AFP1123" s="119"/>
      <c r="AFQ1123" s="119"/>
      <c r="AFR1123" s="119"/>
      <c r="AFS1123" s="119"/>
      <c r="AFT1123" s="119"/>
      <c r="AFU1123" s="119"/>
      <c r="AFV1123" s="119"/>
      <c r="AFW1123" s="119"/>
      <c r="AFX1123" s="119"/>
      <c r="AFY1123" s="119"/>
      <c r="AFZ1123" s="119"/>
      <c r="AGA1123" s="119"/>
      <c r="AGB1123" s="119"/>
      <c r="AGC1123" s="119"/>
      <c r="AGD1123" s="119"/>
      <c r="AGE1123" s="119"/>
      <c r="AGF1123" s="119"/>
      <c r="AGG1123" s="119"/>
      <c r="AGH1123" s="119"/>
      <c r="AGI1123" s="119"/>
      <c r="AGJ1123" s="119"/>
      <c r="AGK1123" s="119"/>
      <c r="AGL1123" s="119"/>
      <c r="AGM1123" s="119"/>
      <c r="AGN1123" s="119"/>
      <c r="AGO1123" s="119"/>
      <c r="AGP1123" s="119"/>
      <c r="AGQ1123" s="119"/>
      <c r="AGR1123" s="119"/>
      <c r="AGS1123" s="119"/>
      <c r="AGT1123" s="119"/>
      <c r="AGU1123" s="119"/>
      <c r="AGV1123" s="119"/>
      <c r="AGW1123" s="119"/>
      <c r="AGX1123" s="119"/>
      <c r="AGY1123" s="119"/>
      <c r="AGZ1123" s="119"/>
      <c r="AHA1123" s="119"/>
      <c r="AHB1123" s="119"/>
      <c r="AHC1123" s="119"/>
      <c r="AHD1123" s="119"/>
      <c r="AHE1123" s="119"/>
      <c r="AHF1123" s="119"/>
      <c r="AHG1123" s="119"/>
      <c r="AHH1123" s="119"/>
      <c r="AHI1123" s="119"/>
      <c r="AHJ1123" s="119"/>
      <c r="AHK1123" s="119"/>
      <c r="AHL1123" s="119"/>
      <c r="AHM1123" s="119"/>
      <c r="AHN1123" s="119"/>
      <c r="AHO1123" s="119"/>
      <c r="AHP1123" s="119"/>
      <c r="AHQ1123" s="119"/>
      <c r="AHR1123" s="119"/>
      <c r="AHS1123" s="119"/>
      <c r="AHT1123" s="119"/>
      <c r="AHU1123" s="119"/>
      <c r="AHV1123" s="119"/>
      <c r="AHW1123" s="119"/>
      <c r="AHX1123" s="119"/>
      <c r="AHY1123" s="119"/>
      <c r="AHZ1123" s="119"/>
      <c r="AIA1123" s="119"/>
      <c r="AIB1123" s="119"/>
      <c r="AIC1123" s="119"/>
      <c r="AID1123" s="119"/>
      <c r="AIE1123" s="119"/>
      <c r="AIF1123" s="119"/>
      <c r="AIG1123" s="119"/>
      <c r="AIH1123" s="119"/>
      <c r="AII1123" s="119"/>
      <c r="AIJ1123" s="119"/>
      <c r="AIK1123" s="119"/>
      <c r="AIL1123" s="119"/>
      <c r="AIM1123" s="119"/>
      <c r="AIN1123" s="119"/>
      <c r="AIO1123" s="119"/>
      <c r="AIP1123" s="119"/>
      <c r="AIQ1123" s="119"/>
      <c r="AIR1123" s="119"/>
      <c r="AIS1123" s="119"/>
      <c r="AIT1123" s="119"/>
      <c r="AIU1123" s="119"/>
      <c r="AIV1123" s="119"/>
      <c r="AIW1123" s="119"/>
      <c r="AIX1123" s="119"/>
      <c r="AIY1123" s="119"/>
      <c r="AIZ1123" s="119"/>
      <c r="AJA1123" s="119"/>
      <c r="AJB1123" s="119"/>
      <c r="AJC1123" s="119"/>
      <c r="AJD1123" s="119"/>
      <c r="AJE1123" s="119"/>
      <c r="AJF1123" s="119"/>
      <c r="AJG1123" s="119"/>
      <c r="AJH1123" s="119"/>
      <c r="AJI1123" s="119"/>
      <c r="AJJ1123" s="119"/>
      <c r="AJK1123" s="119"/>
      <c r="AJL1123" s="119"/>
      <c r="AJM1123" s="119"/>
      <c r="AJN1123" s="119"/>
      <c r="AJO1123" s="119"/>
      <c r="AJP1123" s="119"/>
      <c r="AJQ1123" s="119"/>
      <c r="AJR1123" s="119"/>
      <c r="AJS1123" s="119"/>
      <c r="AJT1123" s="119"/>
      <c r="AJU1123" s="119"/>
      <c r="AJV1123" s="119"/>
      <c r="AJW1123" s="119"/>
      <c r="AJX1123" s="119"/>
      <c r="AJY1123" s="119"/>
      <c r="AJZ1123" s="119"/>
      <c r="AKA1123" s="119"/>
      <c r="AKB1123" s="119"/>
      <c r="AKC1123" s="119"/>
      <c r="AKD1123" s="119"/>
      <c r="AKE1123" s="119"/>
      <c r="AKF1123" s="119"/>
      <c r="AKG1123" s="119"/>
      <c r="AKH1123" s="119"/>
      <c r="AKI1123" s="119"/>
      <c r="AKJ1123" s="119"/>
      <c r="AKK1123" s="119"/>
      <c r="AKL1123" s="119"/>
      <c r="AKM1123" s="119"/>
      <c r="AKN1123" s="119"/>
      <c r="AKO1123" s="119"/>
      <c r="AKP1123" s="119"/>
      <c r="AKQ1123" s="119"/>
      <c r="AKR1123" s="119"/>
      <c r="AKS1123" s="119"/>
      <c r="AKT1123" s="119"/>
      <c r="AKU1123" s="119"/>
      <c r="AKV1123" s="119"/>
      <c r="AKW1123" s="119"/>
      <c r="AKX1123" s="119"/>
      <c r="AKY1123" s="119"/>
      <c r="AKZ1123" s="119"/>
      <c r="ALA1123" s="119"/>
      <c r="ALB1123" s="119"/>
      <c r="ALC1123" s="119"/>
      <c r="ALD1123" s="119"/>
      <c r="ALE1123" s="119"/>
      <c r="ALF1123" s="119"/>
      <c r="ALG1123" s="119"/>
      <c r="ALH1123" s="119"/>
      <c r="ALI1123" s="119"/>
      <c r="ALJ1123" s="119"/>
      <c r="ALK1123" s="119"/>
      <c r="ALL1123" s="119"/>
      <c r="ALM1123" s="119"/>
      <c r="ALN1123" s="119"/>
      <c r="ALO1123" s="119"/>
      <c r="ALP1123" s="119"/>
      <c r="ALQ1123" s="119"/>
      <c r="ALR1123" s="119"/>
      <c r="ALS1123" s="119"/>
      <c r="ALT1123" s="119"/>
      <c r="ALU1123" s="119"/>
      <c r="ALV1123" s="119"/>
      <c r="ALW1123" s="119"/>
      <c r="ALX1123" s="119"/>
      <c r="ALY1123" s="119"/>
      <c r="ALZ1123" s="119"/>
      <c r="AMA1123" s="119"/>
      <c r="AMB1123" s="119"/>
      <c r="AMC1123" s="119"/>
      <c r="AMD1123" s="119"/>
      <c r="AME1123" s="119"/>
      <c r="AMF1123" s="119"/>
      <c r="AMG1123" s="119"/>
      <c r="AMH1123" s="119"/>
      <c r="AMI1123" s="119"/>
      <c r="AMJ1123" s="119"/>
    </row>
    <row r="1124" spans="1:1024">
      <c r="A1124" s="118"/>
      <c r="B1124" s="118"/>
      <c r="C1124" s="49">
        <f t="shared" si="83"/>
        <v>2130</v>
      </c>
      <c r="D1124" s="38" t="s">
        <v>408</v>
      </c>
      <c r="E1124" s="51">
        <f t="shared" si="82"/>
        <v>10</v>
      </c>
      <c r="F1124" s="39">
        <f t="shared" si="80"/>
        <v>67940</v>
      </c>
      <c r="G1124" s="39" t="str">
        <f t="shared" si="81"/>
        <v>2017123</v>
      </c>
      <c r="H1124" s="39">
        <v>0</v>
      </c>
      <c r="L1124" s="79" t="s">
        <v>21</v>
      </c>
      <c r="M1124" s="39">
        <v>2017</v>
      </c>
      <c r="N1124" s="39">
        <v>12</v>
      </c>
      <c r="O1124" s="39">
        <v>3</v>
      </c>
      <c r="P1124" s="39">
        <v>18</v>
      </c>
      <c r="Q1124" s="39">
        <v>52</v>
      </c>
      <c r="R1124" s="39">
        <v>20</v>
      </c>
      <c r="S1124" s="39">
        <v>7</v>
      </c>
      <c r="T1124" s="39">
        <v>2</v>
      </c>
      <c r="U1124" s="39" t="s">
        <v>1</v>
      </c>
      <c r="V1124" s="39" t="s">
        <v>2</v>
      </c>
      <c r="WK1124" s="119"/>
      <c r="WL1124" s="119"/>
      <c r="WM1124" s="119"/>
      <c r="WN1124" s="119"/>
      <c r="WO1124" s="119"/>
      <c r="WP1124" s="119"/>
      <c r="WQ1124" s="119"/>
      <c r="WR1124" s="119"/>
      <c r="WS1124" s="119"/>
      <c r="WT1124" s="119"/>
      <c r="WU1124" s="119"/>
      <c r="WV1124" s="119"/>
      <c r="WW1124" s="119"/>
      <c r="WX1124" s="119"/>
      <c r="WY1124" s="119"/>
      <c r="WZ1124" s="119"/>
      <c r="XA1124" s="119"/>
      <c r="XB1124" s="119"/>
      <c r="XC1124" s="119"/>
      <c r="XD1124" s="119"/>
      <c r="XE1124" s="119"/>
      <c r="XF1124" s="119"/>
      <c r="XG1124" s="119"/>
      <c r="XH1124" s="119"/>
      <c r="XI1124" s="119"/>
      <c r="XJ1124" s="119"/>
      <c r="XK1124" s="119"/>
      <c r="XL1124" s="119"/>
      <c r="XM1124" s="119"/>
      <c r="XN1124" s="119"/>
      <c r="XO1124" s="119"/>
      <c r="XP1124" s="119"/>
      <c r="XQ1124" s="119"/>
      <c r="XR1124" s="119"/>
      <c r="XS1124" s="119"/>
      <c r="XT1124" s="119"/>
      <c r="XU1124" s="119"/>
      <c r="XV1124" s="119"/>
      <c r="XW1124" s="119"/>
      <c r="XX1124" s="119"/>
      <c r="XY1124" s="119"/>
      <c r="XZ1124" s="119"/>
      <c r="YA1124" s="119"/>
      <c r="YB1124" s="119"/>
      <c r="YC1124" s="119"/>
      <c r="YD1124" s="119"/>
      <c r="YE1124" s="119"/>
      <c r="YF1124" s="119"/>
      <c r="YG1124" s="119"/>
      <c r="YH1124" s="119"/>
      <c r="YI1124" s="119"/>
      <c r="YJ1124" s="119"/>
      <c r="YK1124" s="119"/>
      <c r="YL1124" s="119"/>
      <c r="YM1124" s="119"/>
      <c r="YN1124" s="119"/>
      <c r="YO1124" s="119"/>
      <c r="YP1124" s="119"/>
      <c r="YQ1124" s="119"/>
      <c r="YR1124" s="119"/>
      <c r="YS1124" s="119"/>
      <c r="YT1124" s="119"/>
      <c r="YU1124" s="119"/>
      <c r="YV1124" s="119"/>
      <c r="YW1124" s="119"/>
      <c r="YX1124" s="119"/>
      <c r="YY1124" s="119"/>
      <c r="YZ1124" s="119"/>
      <c r="ZA1124" s="119"/>
      <c r="ZB1124" s="119"/>
      <c r="ZC1124" s="119"/>
      <c r="ZD1124" s="119"/>
      <c r="ZE1124" s="119"/>
      <c r="ZF1124" s="119"/>
      <c r="ZG1124" s="119"/>
      <c r="ZH1124" s="119"/>
      <c r="ZI1124" s="119"/>
      <c r="ZJ1124" s="119"/>
      <c r="ZK1124" s="119"/>
      <c r="ZL1124" s="119"/>
      <c r="ZM1124" s="119"/>
      <c r="ZN1124" s="119"/>
      <c r="ZO1124" s="119"/>
      <c r="ZP1124" s="119"/>
      <c r="ZQ1124" s="119"/>
      <c r="ZR1124" s="119"/>
      <c r="ZS1124" s="119"/>
      <c r="ZT1124" s="119"/>
      <c r="ZU1124" s="119"/>
      <c r="ZV1124" s="119"/>
      <c r="ZW1124" s="119"/>
      <c r="ZX1124" s="119"/>
      <c r="ZY1124" s="119"/>
      <c r="ZZ1124" s="119"/>
      <c r="AAA1124" s="119"/>
      <c r="AAB1124" s="119"/>
      <c r="AAC1124" s="119"/>
      <c r="AAD1124" s="119"/>
      <c r="AAE1124" s="119"/>
      <c r="AAF1124" s="119"/>
      <c r="AAG1124" s="119"/>
      <c r="AAH1124" s="119"/>
      <c r="AAI1124" s="119"/>
      <c r="AAJ1124" s="119"/>
      <c r="AAK1124" s="119"/>
      <c r="AAL1124" s="119"/>
      <c r="AAM1124" s="119"/>
      <c r="AAN1124" s="119"/>
      <c r="AAO1124" s="119"/>
      <c r="AAP1124" s="119"/>
      <c r="AAQ1124" s="119"/>
      <c r="AAR1124" s="119"/>
      <c r="AAS1124" s="119"/>
      <c r="AAT1124" s="119"/>
      <c r="AAU1124" s="119"/>
      <c r="AAV1124" s="119"/>
      <c r="AAW1124" s="119"/>
      <c r="AAX1124" s="119"/>
      <c r="AAY1124" s="119"/>
      <c r="AAZ1124" s="119"/>
      <c r="ABA1124" s="119"/>
      <c r="ABB1124" s="119"/>
      <c r="ABC1124" s="119"/>
      <c r="ABD1124" s="119"/>
      <c r="ABE1124" s="119"/>
      <c r="ABF1124" s="119"/>
      <c r="ABG1124" s="119"/>
      <c r="ABH1124" s="119"/>
      <c r="ABI1124" s="119"/>
      <c r="ABJ1124" s="119"/>
      <c r="ABK1124" s="119"/>
      <c r="ABL1124" s="119"/>
      <c r="ABM1124" s="119"/>
      <c r="ABN1124" s="119"/>
      <c r="ABO1124" s="119"/>
      <c r="ABP1124" s="119"/>
      <c r="ABQ1124" s="119"/>
      <c r="ABR1124" s="119"/>
      <c r="ABS1124" s="119"/>
      <c r="ABT1124" s="119"/>
      <c r="ABU1124" s="119"/>
      <c r="ABV1124" s="119"/>
      <c r="ABW1124" s="119"/>
      <c r="ABX1124" s="119"/>
      <c r="ABY1124" s="119"/>
      <c r="ABZ1124" s="119"/>
      <c r="ACA1124" s="119"/>
      <c r="ACB1124" s="119"/>
      <c r="ACC1124" s="119"/>
      <c r="ACD1124" s="119"/>
      <c r="ACE1124" s="119"/>
      <c r="ACF1124" s="119"/>
      <c r="ACG1124" s="119"/>
      <c r="ACH1124" s="119"/>
      <c r="ACI1124" s="119"/>
      <c r="ACJ1124" s="119"/>
      <c r="ACK1124" s="119"/>
      <c r="ACL1124" s="119"/>
      <c r="ACM1124" s="119"/>
      <c r="ACN1124" s="119"/>
      <c r="ACO1124" s="119"/>
      <c r="ACP1124" s="119"/>
      <c r="ACQ1124" s="119"/>
      <c r="ACR1124" s="119"/>
      <c r="ACS1124" s="119"/>
      <c r="ACT1124" s="119"/>
      <c r="ACU1124" s="119"/>
      <c r="ACV1124" s="119"/>
      <c r="ACW1124" s="119"/>
      <c r="ACX1124" s="119"/>
      <c r="ACY1124" s="119"/>
      <c r="ACZ1124" s="119"/>
      <c r="ADA1124" s="119"/>
      <c r="ADB1124" s="119"/>
      <c r="ADC1124" s="119"/>
      <c r="ADD1124" s="119"/>
      <c r="ADE1124" s="119"/>
      <c r="ADF1124" s="119"/>
      <c r="ADG1124" s="119"/>
      <c r="ADH1124" s="119"/>
      <c r="ADI1124" s="119"/>
      <c r="ADJ1124" s="119"/>
      <c r="ADK1124" s="119"/>
      <c r="ADL1124" s="119"/>
      <c r="ADM1124" s="119"/>
      <c r="ADN1124" s="119"/>
      <c r="ADO1124" s="119"/>
      <c r="ADP1124" s="119"/>
      <c r="ADQ1124" s="119"/>
      <c r="ADR1124" s="119"/>
      <c r="ADS1124" s="119"/>
      <c r="ADT1124" s="119"/>
      <c r="ADU1124" s="119"/>
      <c r="ADV1124" s="119"/>
      <c r="ADW1124" s="119"/>
      <c r="ADX1124" s="119"/>
      <c r="ADY1124" s="119"/>
      <c r="ADZ1124" s="119"/>
      <c r="AEA1124" s="119"/>
      <c r="AEB1124" s="119"/>
      <c r="AEC1124" s="119"/>
      <c r="AED1124" s="119"/>
      <c r="AEE1124" s="119"/>
      <c r="AEF1124" s="119"/>
      <c r="AEG1124" s="119"/>
      <c r="AEH1124" s="119"/>
      <c r="AEI1124" s="119"/>
      <c r="AEJ1124" s="119"/>
      <c r="AEK1124" s="119"/>
      <c r="AEL1124" s="119"/>
      <c r="AEM1124" s="119"/>
      <c r="AEN1124" s="119"/>
      <c r="AEO1124" s="119"/>
      <c r="AEP1124" s="119"/>
      <c r="AEQ1124" s="119"/>
      <c r="AER1124" s="119"/>
      <c r="AES1124" s="119"/>
      <c r="AET1124" s="119"/>
      <c r="AEU1124" s="119"/>
      <c r="AEV1124" s="119"/>
      <c r="AEW1124" s="119"/>
      <c r="AEX1124" s="119"/>
      <c r="AEY1124" s="119"/>
      <c r="AEZ1124" s="119"/>
      <c r="AFA1124" s="119"/>
      <c r="AFB1124" s="119"/>
      <c r="AFC1124" s="119"/>
      <c r="AFD1124" s="119"/>
      <c r="AFE1124" s="119"/>
      <c r="AFF1124" s="119"/>
      <c r="AFG1124" s="119"/>
      <c r="AFH1124" s="119"/>
      <c r="AFI1124" s="119"/>
      <c r="AFJ1124" s="119"/>
      <c r="AFK1124" s="119"/>
      <c r="AFL1124" s="119"/>
      <c r="AFM1124" s="119"/>
      <c r="AFN1124" s="119"/>
      <c r="AFO1124" s="119"/>
      <c r="AFP1124" s="119"/>
      <c r="AFQ1124" s="119"/>
      <c r="AFR1124" s="119"/>
      <c r="AFS1124" s="119"/>
      <c r="AFT1124" s="119"/>
      <c r="AFU1124" s="119"/>
      <c r="AFV1124" s="119"/>
      <c r="AFW1124" s="119"/>
      <c r="AFX1124" s="119"/>
      <c r="AFY1124" s="119"/>
      <c r="AFZ1124" s="119"/>
      <c r="AGA1124" s="119"/>
      <c r="AGB1124" s="119"/>
      <c r="AGC1124" s="119"/>
      <c r="AGD1124" s="119"/>
      <c r="AGE1124" s="119"/>
      <c r="AGF1124" s="119"/>
      <c r="AGG1124" s="119"/>
      <c r="AGH1124" s="119"/>
      <c r="AGI1124" s="119"/>
      <c r="AGJ1124" s="119"/>
      <c r="AGK1124" s="119"/>
      <c r="AGL1124" s="119"/>
      <c r="AGM1124" s="119"/>
      <c r="AGN1124" s="119"/>
      <c r="AGO1124" s="119"/>
      <c r="AGP1124" s="119"/>
      <c r="AGQ1124" s="119"/>
      <c r="AGR1124" s="119"/>
      <c r="AGS1124" s="119"/>
      <c r="AGT1124" s="119"/>
      <c r="AGU1124" s="119"/>
      <c r="AGV1124" s="119"/>
      <c r="AGW1124" s="119"/>
      <c r="AGX1124" s="119"/>
      <c r="AGY1124" s="119"/>
      <c r="AGZ1124" s="119"/>
      <c r="AHA1124" s="119"/>
      <c r="AHB1124" s="119"/>
      <c r="AHC1124" s="119"/>
      <c r="AHD1124" s="119"/>
      <c r="AHE1124" s="119"/>
      <c r="AHF1124" s="119"/>
      <c r="AHG1124" s="119"/>
      <c r="AHH1124" s="119"/>
      <c r="AHI1124" s="119"/>
      <c r="AHJ1124" s="119"/>
      <c r="AHK1124" s="119"/>
      <c r="AHL1124" s="119"/>
      <c r="AHM1124" s="119"/>
      <c r="AHN1124" s="119"/>
      <c r="AHO1124" s="119"/>
      <c r="AHP1124" s="119"/>
      <c r="AHQ1124" s="119"/>
      <c r="AHR1124" s="119"/>
      <c r="AHS1124" s="119"/>
      <c r="AHT1124" s="119"/>
      <c r="AHU1124" s="119"/>
      <c r="AHV1124" s="119"/>
      <c r="AHW1124" s="119"/>
      <c r="AHX1124" s="119"/>
      <c r="AHY1124" s="119"/>
      <c r="AHZ1124" s="119"/>
      <c r="AIA1124" s="119"/>
      <c r="AIB1124" s="119"/>
      <c r="AIC1124" s="119"/>
      <c r="AID1124" s="119"/>
      <c r="AIE1124" s="119"/>
      <c r="AIF1124" s="119"/>
      <c r="AIG1124" s="119"/>
      <c r="AIH1124" s="119"/>
      <c r="AII1124" s="119"/>
      <c r="AIJ1124" s="119"/>
      <c r="AIK1124" s="119"/>
      <c r="AIL1124" s="119"/>
      <c r="AIM1124" s="119"/>
      <c r="AIN1124" s="119"/>
      <c r="AIO1124" s="119"/>
      <c r="AIP1124" s="119"/>
      <c r="AIQ1124" s="119"/>
      <c r="AIR1124" s="119"/>
      <c r="AIS1124" s="119"/>
      <c r="AIT1124" s="119"/>
      <c r="AIU1124" s="119"/>
      <c r="AIV1124" s="119"/>
      <c r="AIW1124" s="119"/>
      <c r="AIX1124" s="119"/>
      <c r="AIY1124" s="119"/>
      <c r="AIZ1124" s="119"/>
      <c r="AJA1124" s="119"/>
      <c r="AJB1124" s="119"/>
      <c r="AJC1124" s="119"/>
      <c r="AJD1124" s="119"/>
      <c r="AJE1124" s="119"/>
      <c r="AJF1124" s="119"/>
      <c r="AJG1124" s="119"/>
      <c r="AJH1124" s="119"/>
      <c r="AJI1124" s="119"/>
      <c r="AJJ1124" s="119"/>
      <c r="AJK1124" s="119"/>
      <c r="AJL1124" s="119"/>
      <c r="AJM1124" s="119"/>
      <c r="AJN1124" s="119"/>
      <c r="AJO1124" s="119"/>
      <c r="AJP1124" s="119"/>
      <c r="AJQ1124" s="119"/>
      <c r="AJR1124" s="119"/>
      <c r="AJS1124" s="119"/>
      <c r="AJT1124" s="119"/>
      <c r="AJU1124" s="119"/>
      <c r="AJV1124" s="119"/>
      <c r="AJW1124" s="119"/>
      <c r="AJX1124" s="119"/>
      <c r="AJY1124" s="119"/>
      <c r="AJZ1124" s="119"/>
      <c r="AKA1124" s="119"/>
      <c r="AKB1124" s="119"/>
      <c r="AKC1124" s="119"/>
      <c r="AKD1124" s="119"/>
      <c r="AKE1124" s="119"/>
      <c r="AKF1124" s="119"/>
      <c r="AKG1124" s="119"/>
      <c r="AKH1124" s="119"/>
      <c r="AKI1124" s="119"/>
      <c r="AKJ1124" s="119"/>
      <c r="AKK1124" s="119"/>
      <c r="AKL1124" s="119"/>
      <c r="AKM1124" s="119"/>
      <c r="AKN1124" s="119"/>
      <c r="AKO1124" s="119"/>
      <c r="AKP1124" s="119"/>
      <c r="AKQ1124" s="119"/>
      <c r="AKR1124" s="119"/>
      <c r="AKS1124" s="119"/>
      <c r="AKT1124" s="119"/>
      <c r="AKU1124" s="119"/>
      <c r="AKV1124" s="119"/>
      <c r="AKW1124" s="119"/>
      <c r="AKX1124" s="119"/>
      <c r="AKY1124" s="119"/>
      <c r="AKZ1124" s="119"/>
      <c r="ALA1124" s="119"/>
      <c r="ALB1124" s="119"/>
      <c r="ALC1124" s="119"/>
      <c r="ALD1124" s="119"/>
      <c r="ALE1124" s="119"/>
      <c r="ALF1124" s="119"/>
      <c r="ALG1124" s="119"/>
      <c r="ALH1124" s="119"/>
      <c r="ALI1124" s="119"/>
      <c r="ALJ1124" s="119"/>
      <c r="ALK1124" s="119"/>
      <c r="ALL1124" s="119"/>
      <c r="ALM1124" s="119"/>
      <c r="ALN1124" s="119"/>
      <c r="ALO1124" s="119"/>
      <c r="ALP1124" s="119"/>
      <c r="ALQ1124" s="119"/>
      <c r="ALR1124" s="119"/>
      <c r="ALS1124" s="119"/>
      <c r="ALT1124" s="119"/>
      <c r="ALU1124" s="119"/>
      <c r="ALV1124" s="119"/>
      <c r="ALW1124" s="119"/>
      <c r="ALX1124" s="119"/>
      <c r="ALY1124" s="119"/>
      <c r="ALZ1124" s="119"/>
      <c r="AMA1124" s="119"/>
      <c r="AMB1124" s="119"/>
      <c r="AMC1124" s="119"/>
      <c r="AMD1124" s="119"/>
      <c r="AME1124" s="119"/>
      <c r="AMF1124" s="119"/>
      <c r="AMG1124" s="119"/>
      <c r="AMH1124" s="119"/>
      <c r="AMI1124" s="119"/>
      <c r="AMJ1124" s="119"/>
    </row>
    <row r="1125" spans="1:1024">
      <c r="A1125" s="118"/>
      <c r="B1125" s="118"/>
      <c r="C1125" s="49">
        <f t="shared" si="83"/>
        <v>2130</v>
      </c>
      <c r="D1125" s="38" t="s">
        <v>408</v>
      </c>
      <c r="E1125" s="51">
        <f t="shared" si="82"/>
        <v>10</v>
      </c>
      <c r="F1125" s="39">
        <f t="shared" si="80"/>
        <v>67940</v>
      </c>
      <c r="G1125" s="39" t="str">
        <f t="shared" si="81"/>
        <v>2017123</v>
      </c>
      <c r="H1125" s="39">
        <v>0</v>
      </c>
      <c r="L1125" s="79" t="s">
        <v>21</v>
      </c>
      <c r="M1125" s="39">
        <v>2017</v>
      </c>
      <c r="N1125" s="39">
        <v>12</v>
      </c>
      <c r="O1125" s="39">
        <v>3</v>
      </c>
      <c r="P1125" s="39">
        <v>18</v>
      </c>
      <c r="Q1125" s="39">
        <v>52</v>
      </c>
      <c r="R1125" s="39">
        <v>20</v>
      </c>
      <c r="S1125" s="39">
        <v>17</v>
      </c>
      <c r="T1125" s="39">
        <v>2</v>
      </c>
      <c r="U1125" s="39" t="s">
        <v>1</v>
      </c>
      <c r="V1125" s="39" t="s">
        <v>2</v>
      </c>
      <c r="WK1125" s="119"/>
      <c r="WL1125" s="119"/>
      <c r="WM1125" s="119"/>
      <c r="WN1125" s="119"/>
      <c r="WO1125" s="119"/>
      <c r="WP1125" s="119"/>
      <c r="WQ1125" s="119"/>
      <c r="WR1125" s="119"/>
      <c r="WS1125" s="119"/>
      <c r="WT1125" s="119"/>
      <c r="WU1125" s="119"/>
      <c r="WV1125" s="119"/>
      <c r="WW1125" s="119"/>
      <c r="WX1125" s="119"/>
      <c r="WY1125" s="119"/>
      <c r="WZ1125" s="119"/>
      <c r="XA1125" s="119"/>
      <c r="XB1125" s="119"/>
      <c r="XC1125" s="119"/>
      <c r="XD1125" s="119"/>
      <c r="XE1125" s="119"/>
      <c r="XF1125" s="119"/>
      <c r="XG1125" s="119"/>
      <c r="XH1125" s="119"/>
      <c r="XI1125" s="119"/>
      <c r="XJ1125" s="119"/>
      <c r="XK1125" s="119"/>
      <c r="XL1125" s="119"/>
      <c r="XM1125" s="119"/>
      <c r="XN1125" s="119"/>
      <c r="XO1125" s="119"/>
      <c r="XP1125" s="119"/>
      <c r="XQ1125" s="119"/>
      <c r="XR1125" s="119"/>
      <c r="XS1125" s="119"/>
      <c r="XT1125" s="119"/>
      <c r="XU1125" s="119"/>
      <c r="XV1125" s="119"/>
      <c r="XW1125" s="119"/>
      <c r="XX1125" s="119"/>
      <c r="XY1125" s="119"/>
      <c r="XZ1125" s="119"/>
      <c r="YA1125" s="119"/>
      <c r="YB1125" s="119"/>
      <c r="YC1125" s="119"/>
      <c r="YD1125" s="119"/>
      <c r="YE1125" s="119"/>
      <c r="YF1125" s="119"/>
      <c r="YG1125" s="119"/>
      <c r="YH1125" s="119"/>
      <c r="YI1125" s="119"/>
      <c r="YJ1125" s="119"/>
      <c r="YK1125" s="119"/>
      <c r="YL1125" s="119"/>
      <c r="YM1125" s="119"/>
      <c r="YN1125" s="119"/>
      <c r="YO1125" s="119"/>
      <c r="YP1125" s="119"/>
      <c r="YQ1125" s="119"/>
      <c r="YR1125" s="119"/>
      <c r="YS1125" s="119"/>
      <c r="YT1125" s="119"/>
      <c r="YU1125" s="119"/>
      <c r="YV1125" s="119"/>
      <c r="YW1125" s="119"/>
      <c r="YX1125" s="119"/>
      <c r="YY1125" s="119"/>
      <c r="YZ1125" s="119"/>
      <c r="ZA1125" s="119"/>
      <c r="ZB1125" s="119"/>
      <c r="ZC1125" s="119"/>
      <c r="ZD1125" s="119"/>
      <c r="ZE1125" s="119"/>
      <c r="ZF1125" s="119"/>
      <c r="ZG1125" s="119"/>
      <c r="ZH1125" s="119"/>
      <c r="ZI1125" s="119"/>
      <c r="ZJ1125" s="119"/>
      <c r="ZK1125" s="119"/>
      <c r="ZL1125" s="119"/>
      <c r="ZM1125" s="119"/>
      <c r="ZN1125" s="119"/>
      <c r="ZO1125" s="119"/>
      <c r="ZP1125" s="119"/>
      <c r="ZQ1125" s="119"/>
      <c r="ZR1125" s="119"/>
      <c r="ZS1125" s="119"/>
      <c r="ZT1125" s="119"/>
      <c r="ZU1125" s="119"/>
      <c r="ZV1125" s="119"/>
      <c r="ZW1125" s="119"/>
      <c r="ZX1125" s="119"/>
      <c r="ZY1125" s="119"/>
      <c r="ZZ1125" s="119"/>
      <c r="AAA1125" s="119"/>
      <c r="AAB1125" s="119"/>
      <c r="AAC1125" s="119"/>
      <c r="AAD1125" s="119"/>
      <c r="AAE1125" s="119"/>
      <c r="AAF1125" s="119"/>
      <c r="AAG1125" s="119"/>
      <c r="AAH1125" s="119"/>
      <c r="AAI1125" s="119"/>
      <c r="AAJ1125" s="119"/>
      <c r="AAK1125" s="119"/>
      <c r="AAL1125" s="119"/>
      <c r="AAM1125" s="119"/>
      <c r="AAN1125" s="119"/>
      <c r="AAO1125" s="119"/>
      <c r="AAP1125" s="119"/>
      <c r="AAQ1125" s="119"/>
      <c r="AAR1125" s="119"/>
      <c r="AAS1125" s="119"/>
      <c r="AAT1125" s="119"/>
      <c r="AAU1125" s="119"/>
      <c r="AAV1125" s="119"/>
      <c r="AAW1125" s="119"/>
      <c r="AAX1125" s="119"/>
      <c r="AAY1125" s="119"/>
      <c r="AAZ1125" s="119"/>
      <c r="ABA1125" s="119"/>
      <c r="ABB1125" s="119"/>
      <c r="ABC1125" s="119"/>
      <c r="ABD1125" s="119"/>
      <c r="ABE1125" s="119"/>
      <c r="ABF1125" s="119"/>
      <c r="ABG1125" s="119"/>
      <c r="ABH1125" s="119"/>
      <c r="ABI1125" s="119"/>
      <c r="ABJ1125" s="119"/>
      <c r="ABK1125" s="119"/>
      <c r="ABL1125" s="119"/>
      <c r="ABM1125" s="119"/>
      <c r="ABN1125" s="119"/>
      <c r="ABO1125" s="119"/>
      <c r="ABP1125" s="119"/>
      <c r="ABQ1125" s="119"/>
      <c r="ABR1125" s="119"/>
      <c r="ABS1125" s="119"/>
      <c r="ABT1125" s="119"/>
      <c r="ABU1125" s="119"/>
      <c r="ABV1125" s="119"/>
      <c r="ABW1125" s="119"/>
      <c r="ABX1125" s="119"/>
      <c r="ABY1125" s="119"/>
      <c r="ABZ1125" s="119"/>
      <c r="ACA1125" s="119"/>
      <c r="ACB1125" s="119"/>
      <c r="ACC1125" s="119"/>
      <c r="ACD1125" s="119"/>
      <c r="ACE1125" s="119"/>
      <c r="ACF1125" s="119"/>
      <c r="ACG1125" s="119"/>
      <c r="ACH1125" s="119"/>
      <c r="ACI1125" s="119"/>
      <c r="ACJ1125" s="119"/>
      <c r="ACK1125" s="119"/>
      <c r="ACL1125" s="119"/>
      <c r="ACM1125" s="119"/>
      <c r="ACN1125" s="119"/>
      <c r="ACO1125" s="119"/>
      <c r="ACP1125" s="119"/>
      <c r="ACQ1125" s="119"/>
      <c r="ACR1125" s="119"/>
      <c r="ACS1125" s="119"/>
      <c r="ACT1125" s="119"/>
      <c r="ACU1125" s="119"/>
      <c r="ACV1125" s="119"/>
      <c r="ACW1125" s="119"/>
      <c r="ACX1125" s="119"/>
      <c r="ACY1125" s="119"/>
      <c r="ACZ1125" s="119"/>
      <c r="ADA1125" s="119"/>
      <c r="ADB1125" s="119"/>
      <c r="ADC1125" s="119"/>
      <c r="ADD1125" s="119"/>
      <c r="ADE1125" s="119"/>
      <c r="ADF1125" s="119"/>
      <c r="ADG1125" s="119"/>
      <c r="ADH1125" s="119"/>
      <c r="ADI1125" s="119"/>
      <c r="ADJ1125" s="119"/>
      <c r="ADK1125" s="119"/>
      <c r="ADL1125" s="119"/>
      <c r="ADM1125" s="119"/>
      <c r="ADN1125" s="119"/>
      <c r="ADO1125" s="119"/>
      <c r="ADP1125" s="119"/>
      <c r="ADQ1125" s="119"/>
      <c r="ADR1125" s="119"/>
      <c r="ADS1125" s="119"/>
      <c r="ADT1125" s="119"/>
      <c r="ADU1125" s="119"/>
      <c r="ADV1125" s="119"/>
      <c r="ADW1125" s="119"/>
      <c r="ADX1125" s="119"/>
      <c r="ADY1125" s="119"/>
      <c r="ADZ1125" s="119"/>
      <c r="AEA1125" s="119"/>
      <c r="AEB1125" s="119"/>
      <c r="AEC1125" s="119"/>
      <c r="AED1125" s="119"/>
      <c r="AEE1125" s="119"/>
      <c r="AEF1125" s="119"/>
      <c r="AEG1125" s="119"/>
      <c r="AEH1125" s="119"/>
      <c r="AEI1125" s="119"/>
      <c r="AEJ1125" s="119"/>
      <c r="AEK1125" s="119"/>
      <c r="AEL1125" s="119"/>
      <c r="AEM1125" s="119"/>
      <c r="AEN1125" s="119"/>
      <c r="AEO1125" s="119"/>
      <c r="AEP1125" s="119"/>
      <c r="AEQ1125" s="119"/>
      <c r="AER1125" s="119"/>
      <c r="AES1125" s="119"/>
      <c r="AET1125" s="119"/>
      <c r="AEU1125" s="119"/>
      <c r="AEV1125" s="119"/>
      <c r="AEW1125" s="119"/>
      <c r="AEX1125" s="119"/>
      <c r="AEY1125" s="119"/>
      <c r="AEZ1125" s="119"/>
      <c r="AFA1125" s="119"/>
      <c r="AFB1125" s="119"/>
      <c r="AFC1125" s="119"/>
      <c r="AFD1125" s="119"/>
      <c r="AFE1125" s="119"/>
      <c r="AFF1125" s="119"/>
      <c r="AFG1125" s="119"/>
      <c r="AFH1125" s="119"/>
      <c r="AFI1125" s="119"/>
      <c r="AFJ1125" s="119"/>
      <c r="AFK1125" s="119"/>
      <c r="AFL1125" s="119"/>
      <c r="AFM1125" s="119"/>
      <c r="AFN1125" s="119"/>
      <c r="AFO1125" s="119"/>
      <c r="AFP1125" s="119"/>
      <c r="AFQ1125" s="119"/>
      <c r="AFR1125" s="119"/>
      <c r="AFS1125" s="119"/>
      <c r="AFT1125" s="119"/>
      <c r="AFU1125" s="119"/>
      <c r="AFV1125" s="119"/>
      <c r="AFW1125" s="119"/>
      <c r="AFX1125" s="119"/>
      <c r="AFY1125" s="119"/>
      <c r="AFZ1125" s="119"/>
      <c r="AGA1125" s="119"/>
      <c r="AGB1125" s="119"/>
      <c r="AGC1125" s="119"/>
      <c r="AGD1125" s="119"/>
      <c r="AGE1125" s="119"/>
      <c r="AGF1125" s="119"/>
      <c r="AGG1125" s="119"/>
      <c r="AGH1125" s="119"/>
      <c r="AGI1125" s="119"/>
      <c r="AGJ1125" s="119"/>
      <c r="AGK1125" s="119"/>
      <c r="AGL1125" s="119"/>
      <c r="AGM1125" s="119"/>
      <c r="AGN1125" s="119"/>
      <c r="AGO1125" s="119"/>
      <c r="AGP1125" s="119"/>
      <c r="AGQ1125" s="119"/>
      <c r="AGR1125" s="119"/>
      <c r="AGS1125" s="119"/>
      <c r="AGT1125" s="119"/>
      <c r="AGU1125" s="119"/>
      <c r="AGV1125" s="119"/>
      <c r="AGW1125" s="119"/>
      <c r="AGX1125" s="119"/>
      <c r="AGY1125" s="119"/>
      <c r="AGZ1125" s="119"/>
      <c r="AHA1125" s="119"/>
      <c r="AHB1125" s="119"/>
      <c r="AHC1125" s="119"/>
      <c r="AHD1125" s="119"/>
      <c r="AHE1125" s="119"/>
      <c r="AHF1125" s="119"/>
      <c r="AHG1125" s="119"/>
      <c r="AHH1125" s="119"/>
      <c r="AHI1125" s="119"/>
      <c r="AHJ1125" s="119"/>
      <c r="AHK1125" s="119"/>
      <c r="AHL1125" s="119"/>
      <c r="AHM1125" s="119"/>
      <c r="AHN1125" s="119"/>
      <c r="AHO1125" s="119"/>
      <c r="AHP1125" s="119"/>
      <c r="AHQ1125" s="119"/>
      <c r="AHR1125" s="119"/>
      <c r="AHS1125" s="119"/>
      <c r="AHT1125" s="119"/>
      <c r="AHU1125" s="119"/>
      <c r="AHV1125" s="119"/>
      <c r="AHW1125" s="119"/>
      <c r="AHX1125" s="119"/>
      <c r="AHY1125" s="119"/>
      <c r="AHZ1125" s="119"/>
      <c r="AIA1125" s="119"/>
      <c r="AIB1125" s="119"/>
      <c r="AIC1125" s="119"/>
      <c r="AID1125" s="119"/>
      <c r="AIE1125" s="119"/>
      <c r="AIF1125" s="119"/>
      <c r="AIG1125" s="119"/>
      <c r="AIH1125" s="119"/>
      <c r="AII1125" s="119"/>
      <c r="AIJ1125" s="119"/>
      <c r="AIK1125" s="119"/>
      <c r="AIL1125" s="119"/>
      <c r="AIM1125" s="119"/>
      <c r="AIN1125" s="119"/>
      <c r="AIO1125" s="119"/>
      <c r="AIP1125" s="119"/>
      <c r="AIQ1125" s="119"/>
      <c r="AIR1125" s="119"/>
      <c r="AIS1125" s="119"/>
      <c r="AIT1125" s="119"/>
      <c r="AIU1125" s="119"/>
      <c r="AIV1125" s="119"/>
      <c r="AIW1125" s="119"/>
      <c r="AIX1125" s="119"/>
      <c r="AIY1125" s="119"/>
      <c r="AIZ1125" s="119"/>
      <c r="AJA1125" s="119"/>
      <c r="AJB1125" s="119"/>
      <c r="AJC1125" s="119"/>
      <c r="AJD1125" s="119"/>
      <c r="AJE1125" s="119"/>
      <c r="AJF1125" s="119"/>
      <c r="AJG1125" s="119"/>
      <c r="AJH1125" s="119"/>
      <c r="AJI1125" s="119"/>
      <c r="AJJ1125" s="119"/>
      <c r="AJK1125" s="119"/>
      <c r="AJL1125" s="119"/>
      <c r="AJM1125" s="119"/>
      <c r="AJN1125" s="119"/>
      <c r="AJO1125" s="119"/>
      <c r="AJP1125" s="119"/>
      <c r="AJQ1125" s="119"/>
      <c r="AJR1125" s="119"/>
      <c r="AJS1125" s="119"/>
      <c r="AJT1125" s="119"/>
      <c r="AJU1125" s="119"/>
      <c r="AJV1125" s="119"/>
      <c r="AJW1125" s="119"/>
      <c r="AJX1125" s="119"/>
      <c r="AJY1125" s="119"/>
      <c r="AJZ1125" s="119"/>
      <c r="AKA1125" s="119"/>
      <c r="AKB1125" s="119"/>
      <c r="AKC1125" s="119"/>
      <c r="AKD1125" s="119"/>
      <c r="AKE1125" s="119"/>
      <c r="AKF1125" s="119"/>
      <c r="AKG1125" s="119"/>
      <c r="AKH1125" s="119"/>
      <c r="AKI1125" s="119"/>
      <c r="AKJ1125" s="119"/>
      <c r="AKK1125" s="119"/>
      <c r="AKL1125" s="119"/>
      <c r="AKM1125" s="119"/>
      <c r="AKN1125" s="119"/>
      <c r="AKO1125" s="119"/>
      <c r="AKP1125" s="119"/>
      <c r="AKQ1125" s="119"/>
      <c r="AKR1125" s="119"/>
      <c r="AKS1125" s="119"/>
      <c r="AKT1125" s="119"/>
      <c r="AKU1125" s="119"/>
      <c r="AKV1125" s="119"/>
      <c r="AKW1125" s="119"/>
      <c r="AKX1125" s="119"/>
      <c r="AKY1125" s="119"/>
      <c r="AKZ1125" s="119"/>
      <c r="ALA1125" s="119"/>
      <c r="ALB1125" s="119"/>
      <c r="ALC1125" s="119"/>
      <c r="ALD1125" s="119"/>
      <c r="ALE1125" s="119"/>
      <c r="ALF1125" s="119"/>
      <c r="ALG1125" s="119"/>
      <c r="ALH1125" s="119"/>
      <c r="ALI1125" s="119"/>
      <c r="ALJ1125" s="119"/>
      <c r="ALK1125" s="119"/>
      <c r="ALL1125" s="119"/>
      <c r="ALM1125" s="119"/>
      <c r="ALN1125" s="119"/>
      <c r="ALO1125" s="119"/>
      <c r="ALP1125" s="119"/>
      <c r="ALQ1125" s="119"/>
      <c r="ALR1125" s="119"/>
      <c r="ALS1125" s="119"/>
      <c r="ALT1125" s="119"/>
      <c r="ALU1125" s="119"/>
      <c r="ALV1125" s="119"/>
      <c r="ALW1125" s="119"/>
      <c r="ALX1125" s="119"/>
      <c r="ALY1125" s="119"/>
      <c r="ALZ1125" s="119"/>
      <c r="AMA1125" s="119"/>
      <c r="AMB1125" s="119"/>
      <c r="AMC1125" s="119"/>
      <c r="AMD1125" s="119"/>
      <c r="AME1125" s="119"/>
      <c r="AMF1125" s="119"/>
      <c r="AMG1125" s="119"/>
      <c r="AMH1125" s="119"/>
      <c r="AMI1125" s="119"/>
      <c r="AMJ1125" s="119"/>
    </row>
    <row r="1126" spans="1:1024">
      <c r="A1126" s="118"/>
      <c r="B1126" s="118"/>
      <c r="C1126" s="49">
        <f t="shared" si="83"/>
        <v>2130</v>
      </c>
      <c r="D1126" s="38" t="s">
        <v>408</v>
      </c>
      <c r="E1126" s="51">
        <f t="shared" si="82"/>
        <v>10</v>
      </c>
      <c r="F1126" s="39">
        <f t="shared" si="80"/>
        <v>67940</v>
      </c>
      <c r="G1126" s="39" t="str">
        <f t="shared" si="81"/>
        <v>2017123</v>
      </c>
      <c r="H1126" s="39">
        <v>0</v>
      </c>
      <c r="L1126" s="79" t="s">
        <v>21</v>
      </c>
      <c r="M1126" s="39">
        <v>2017</v>
      </c>
      <c r="N1126" s="39">
        <v>12</v>
      </c>
      <c r="O1126" s="39">
        <v>3</v>
      </c>
      <c r="P1126" s="39">
        <v>18</v>
      </c>
      <c r="Q1126" s="39">
        <v>52</v>
      </c>
      <c r="R1126" s="39">
        <v>20</v>
      </c>
      <c r="S1126" s="39">
        <v>18</v>
      </c>
      <c r="T1126" s="39">
        <v>2</v>
      </c>
      <c r="U1126" s="39" t="s">
        <v>1</v>
      </c>
      <c r="V1126" s="39" t="s">
        <v>2</v>
      </c>
      <c r="WK1126" s="119"/>
      <c r="WL1126" s="119"/>
      <c r="WM1126" s="119"/>
      <c r="WN1126" s="119"/>
      <c r="WO1126" s="119"/>
      <c r="WP1126" s="119"/>
      <c r="WQ1126" s="119"/>
      <c r="WR1126" s="119"/>
      <c r="WS1126" s="119"/>
      <c r="WT1126" s="119"/>
      <c r="WU1126" s="119"/>
      <c r="WV1126" s="119"/>
      <c r="WW1126" s="119"/>
      <c r="WX1126" s="119"/>
      <c r="WY1126" s="119"/>
      <c r="WZ1126" s="119"/>
      <c r="XA1126" s="119"/>
      <c r="XB1126" s="119"/>
      <c r="XC1126" s="119"/>
      <c r="XD1126" s="119"/>
      <c r="XE1126" s="119"/>
      <c r="XF1126" s="119"/>
      <c r="XG1126" s="119"/>
      <c r="XH1126" s="119"/>
      <c r="XI1126" s="119"/>
      <c r="XJ1126" s="119"/>
      <c r="XK1126" s="119"/>
      <c r="XL1126" s="119"/>
      <c r="XM1126" s="119"/>
      <c r="XN1126" s="119"/>
      <c r="XO1126" s="119"/>
      <c r="XP1126" s="119"/>
      <c r="XQ1126" s="119"/>
      <c r="XR1126" s="119"/>
      <c r="XS1126" s="119"/>
      <c r="XT1126" s="119"/>
      <c r="XU1126" s="119"/>
      <c r="XV1126" s="119"/>
      <c r="XW1126" s="119"/>
      <c r="XX1126" s="119"/>
      <c r="XY1126" s="119"/>
      <c r="XZ1126" s="119"/>
      <c r="YA1126" s="119"/>
      <c r="YB1126" s="119"/>
      <c r="YC1126" s="119"/>
      <c r="YD1126" s="119"/>
      <c r="YE1126" s="119"/>
      <c r="YF1126" s="119"/>
      <c r="YG1126" s="119"/>
      <c r="YH1126" s="119"/>
      <c r="YI1126" s="119"/>
      <c r="YJ1126" s="119"/>
      <c r="YK1126" s="119"/>
      <c r="YL1126" s="119"/>
      <c r="YM1126" s="119"/>
      <c r="YN1126" s="119"/>
      <c r="YO1126" s="119"/>
      <c r="YP1126" s="119"/>
      <c r="YQ1126" s="119"/>
      <c r="YR1126" s="119"/>
      <c r="YS1126" s="119"/>
      <c r="YT1126" s="119"/>
      <c r="YU1126" s="119"/>
      <c r="YV1126" s="119"/>
      <c r="YW1126" s="119"/>
      <c r="YX1126" s="119"/>
      <c r="YY1126" s="119"/>
      <c r="YZ1126" s="119"/>
      <c r="ZA1126" s="119"/>
      <c r="ZB1126" s="119"/>
      <c r="ZC1126" s="119"/>
      <c r="ZD1126" s="119"/>
      <c r="ZE1126" s="119"/>
      <c r="ZF1126" s="119"/>
      <c r="ZG1126" s="119"/>
      <c r="ZH1126" s="119"/>
      <c r="ZI1126" s="119"/>
      <c r="ZJ1126" s="119"/>
      <c r="ZK1126" s="119"/>
      <c r="ZL1126" s="119"/>
      <c r="ZM1126" s="119"/>
      <c r="ZN1126" s="119"/>
      <c r="ZO1126" s="119"/>
      <c r="ZP1126" s="119"/>
      <c r="ZQ1126" s="119"/>
      <c r="ZR1126" s="119"/>
      <c r="ZS1126" s="119"/>
      <c r="ZT1126" s="119"/>
      <c r="ZU1126" s="119"/>
      <c r="ZV1126" s="119"/>
      <c r="ZW1126" s="119"/>
      <c r="ZX1126" s="119"/>
      <c r="ZY1126" s="119"/>
      <c r="ZZ1126" s="119"/>
      <c r="AAA1126" s="119"/>
      <c r="AAB1126" s="119"/>
      <c r="AAC1126" s="119"/>
      <c r="AAD1126" s="119"/>
      <c r="AAE1126" s="119"/>
      <c r="AAF1126" s="119"/>
      <c r="AAG1126" s="119"/>
      <c r="AAH1126" s="119"/>
      <c r="AAI1126" s="119"/>
      <c r="AAJ1126" s="119"/>
      <c r="AAK1126" s="119"/>
      <c r="AAL1126" s="119"/>
      <c r="AAM1126" s="119"/>
      <c r="AAN1126" s="119"/>
      <c r="AAO1126" s="119"/>
      <c r="AAP1126" s="119"/>
      <c r="AAQ1126" s="119"/>
      <c r="AAR1126" s="119"/>
      <c r="AAS1126" s="119"/>
      <c r="AAT1126" s="119"/>
      <c r="AAU1126" s="119"/>
      <c r="AAV1126" s="119"/>
      <c r="AAW1126" s="119"/>
      <c r="AAX1126" s="119"/>
      <c r="AAY1126" s="119"/>
      <c r="AAZ1126" s="119"/>
      <c r="ABA1126" s="119"/>
      <c r="ABB1126" s="119"/>
      <c r="ABC1126" s="119"/>
      <c r="ABD1126" s="119"/>
      <c r="ABE1126" s="119"/>
      <c r="ABF1126" s="119"/>
      <c r="ABG1126" s="119"/>
      <c r="ABH1126" s="119"/>
      <c r="ABI1126" s="119"/>
      <c r="ABJ1126" s="119"/>
      <c r="ABK1126" s="119"/>
      <c r="ABL1126" s="119"/>
      <c r="ABM1126" s="119"/>
      <c r="ABN1126" s="119"/>
      <c r="ABO1126" s="119"/>
      <c r="ABP1126" s="119"/>
      <c r="ABQ1126" s="119"/>
      <c r="ABR1126" s="119"/>
      <c r="ABS1126" s="119"/>
      <c r="ABT1126" s="119"/>
      <c r="ABU1126" s="119"/>
      <c r="ABV1126" s="119"/>
      <c r="ABW1126" s="119"/>
      <c r="ABX1126" s="119"/>
      <c r="ABY1126" s="119"/>
      <c r="ABZ1126" s="119"/>
      <c r="ACA1126" s="119"/>
      <c r="ACB1126" s="119"/>
      <c r="ACC1126" s="119"/>
      <c r="ACD1126" s="119"/>
      <c r="ACE1126" s="119"/>
      <c r="ACF1126" s="119"/>
      <c r="ACG1126" s="119"/>
      <c r="ACH1126" s="119"/>
      <c r="ACI1126" s="119"/>
      <c r="ACJ1126" s="119"/>
      <c r="ACK1126" s="119"/>
      <c r="ACL1126" s="119"/>
      <c r="ACM1126" s="119"/>
      <c r="ACN1126" s="119"/>
      <c r="ACO1126" s="119"/>
      <c r="ACP1126" s="119"/>
      <c r="ACQ1126" s="119"/>
      <c r="ACR1126" s="119"/>
      <c r="ACS1126" s="119"/>
      <c r="ACT1126" s="119"/>
      <c r="ACU1126" s="119"/>
      <c r="ACV1126" s="119"/>
      <c r="ACW1126" s="119"/>
      <c r="ACX1126" s="119"/>
      <c r="ACY1126" s="119"/>
      <c r="ACZ1126" s="119"/>
      <c r="ADA1126" s="119"/>
      <c r="ADB1126" s="119"/>
      <c r="ADC1126" s="119"/>
      <c r="ADD1126" s="119"/>
      <c r="ADE1126" s="119"/>
      <c r="ADF1126" s="119"/>
      <c r="ADG1126" s="119"/>
      <c r="ADH1126" s="119"/>
      <c r="ADI1126" s="119"/>
      <c r="ADJ1126" s="119"/>
      <c r="ADK1126" s="119"/>
      <c r="ADL1126" s="119"/>
      <c r="ADM1126" s="119"/>
      <c r="ADN1126" s="119"/>
      <c r="ADO1126" s="119"/>
      <c r="ADP1126" s="119"/>
      <c r="ADQ1126" s="119"/>
      <c r="ADR1126" s="119"/>
      <c r="ADS1126" s="119"/>
      <c r="ADT1126" s="119"/>
      <c r="ADU1126" s="119"/>
      <c r="ADV1126" s="119"/>
      <c r="ADW1126" s="119"/>
      <c r="ADX1126" s="119"/>
      <c r="ADY1126" s="119"/>
      <c r="ADZ1126" s="119"/>
      <c r="AEA1126" s="119"/>
      <c r="AEB1126" s="119"/>
      <c r="AEC1126" s="119"/>
      <c r="AED1126" s="119"/>
      <c r="AEE1126" s="119"/>
      <c r="AEF1126" s="119"/>
      <c r="AEG1126" s="119"/>
      <c r="AEH1126" s="119"/>
      <c r="AEI1126" s="119"/>
      <c r="AEJ1126" s="119"/>
      <c r="AEK1126" s="119"/>
      <c r="AEL1126" s="119"/>
      <c r="AEM1126" s="119"/>
      <c r="AEN1126" s="119"/>
      <c r="AEO1126" s="119"/>
      <c r="AEP1126" s="119"/>
      <c r="AEQ1126" s="119"/>
      <c r="AER1126" s="119"/>
      <c r="AES1126" s="119"/>
      <c r="AET1126" s="119"/>
      <c r="AEU1126" s="119"/>
      <c r="AEV1126" s="119"/>
      <c r="AEW1126" s="119"/>
      <c r="AEX1126" s="119"/>
      <c r="AEY1126" s="119"/>
      <c r="AEZ1126" s="119"/>
      <c r="AFA1126" s="119"/>
      <c r="AFB1126" s="119"/>
      <c r="AFC1126" s="119"/>
      <c r="AFD1126" s="119"/>
      <c r="AFE1126" s="119"/>
      <c r="AFF1126" s="119"/>
      <c r="AFG1126" s="119"/>
      <c r="AFH1126" s="119"/>
      <c r="AFI1126" s="119"/>
      <c r="AFJ1126" s="119"/>
      <c r="AFK1126" s="119"/>
      <c r="AFL1126" s="119"/>
      <c r="AFM1126" s="119"/>
      <c r="AFN1126" s="119"/>
      <c r="AFO1126" s="119"/>
      <c r="AFP1126" s="119"/>
      <c r="AFQ1126" s="119"/>
      <c r="AFR1126" s="119"/>
      <c r="AFS1126" s="119"/>
      <c r="AFT1126" s="119"/>
      <c r="AFU1126" s="119"/>
      <c r="AFV1126" s="119"/>
      <c r="AFW1126" s="119"/>
      <c r="AFX1126" s="119"/>
      <c r="AFY1126" s="119"/>
      <c r="AFZ1126" s="119"/>
      <c r="AGA1126" s="119"/>
      <c r="AGB1126" s="119"/>
      <c r="AGC1126" s="119"/>
      <c r="AGD1126" s="119"/>
      <c r="AGE1126" s="119"/>
      <c r="AGF1126" s="119"/>
      <c r="AGG1126" s="119"/>
      <c r="AGH1126" s="119"/>
      <c r="AGI1126" s="119"/>
      <c r="AGJ1126" s="119"/>
      <c r="AGK1126" s="119"/>
      <c r="AGL1126" s="119"/>
      <c r="AGM1126" s="119"/>
      <c r="AGN1126" s="119"/>
      <c r="AGO1126" s="119"/>
      <c r="AGP1126" s="119"/>
      <c r="AGQ1126" s="119"/>
      <c r="AGR1126" s="119"/>
      <c r="AGS1126" s="119"/>
      <c r="AGT1126" s="119"/>
      <c r="AGU1126" s="119"/>
      <c r="AGV1126" s="119"/>
      <c r="AGW1126" s="119"/>
      <c r="AGX1126" s="119"/>
      <c r="AGY1126" s="119"/>
      <c r="AGZ1126" s="119"/>
      <c r="AHA1126" s="119"/>
      <c r="AHB1126" s="119"/>
      <c r="AHC1126" s="119"/>
      <c r="AHD1126" s="119"/>
      <c r="AHE1126" s="119"/>
      <c r="AHF1126" s="119"/>
      <c r="AHG1126" s="119"/>
      <c r="AHH1126" s="119"/>
      <c r="AHI1126" s="119"/>
      <c r="AHJ1126" s="119"/>
      <c r="AHK1126" s="119"/>
      <c r="AHL1126" s="119"/>
      <c r="AHM1126" s="119"/>
      <c r="AHN1126" s="119"/>
      <c r="AHO1126" s="119"/>
      <c r="AHP1126" s="119"/>
      <c r="AHQ1126" s="119"/>
      <c r="AHR1126" s="119"/>
      <c r="AHS1126" s="119"/>
      <c r="AHT1126" s="119"/>
      <c r="AHU1126" s="119"/>
      <c r="AHV1126" s="119"/>
      <c r="AHW1126" s="119"/>
      <c r="AHX1126" s="119"/>
      <c r="AHY1126" s="119"/>
      <c r="AHZ1126" s="119"/>
      <c r="AIA1126" s="119"/>
      <c r="AIB1126" s="119"/>
      <c r="AIC1126" s="119"/>
      <c r="AID1126" s="119"/>
      <c r="AIE1126" s="119"/>
      <c r="AIF1126" s="119"/>
      <c r="AIG1126" s="119"/>
      <c r="AIH1126" s="119"/>
      <c r="AII1126" s="119"/>
      <c r="AIJ1126" s="119"/>
      <c r="AIK1126" s="119"/>
      <c r="AIL1126" s="119"/>
      <c r="AIM1126" s="119"/>
      <c r="AIN1126" s="119"/>
      <c r="AIO1126" s="119"/>
      <c r="AIP1126" s="119"/>
      <c r="AIQ1126" s="119"/>
      <c r="AIR1126" s="119"/>
      <c r="AIS1126" s="119"/>
      <c r="AIT1126" s="119"/>
      <c r="AIU1126" s="119"/>
      <c r="AIV1126" s="119"/>
      <c r="AIW1126" s="119"/>
      <c r="AIX1126" s="119"/>
      <c r="AIY1126" s="119"/>
      <c r="AIZ1126" s="119"/>
      <c r="AJA1126" s="119"/>
      <c r="AJB1126" s="119"/>
      <c r="AJC1126" s="119"/>
      <c r="AJD1126" s="119"/>
      <c r="AJE1126" s="119"/>
      <c r="AJF1126" s="119"/>
      <c r="AJG1126" s="119"/>
      <c r="AJH1126" s="119"/>
      <c r="AJI1126" s="119"/>
      <c r="AJJ1126" s="119"/>
      <c r="AJK1126" s="119"/>
      <c r="AJL1126" s="119"/>
      <c r="AJM1126" s="119"/>
      <c r="AJN1126" s="119"/>
      <c r="AJO1126" s="119"/>
      <c r="AJP1126" s="119"/>
      <c r="AJQ1126" s="119"/>
      <c r="AJR1126" s="119"/>
      <c r="AJS1126" s="119"/>
      <c r="AJT1126" s="119"/>
      <c r="AJU1126" s="119"/>
      <c r="AJV1126" s="119"/>
      <c r="AJW1126" s="119"/>
      <c r="AJX1126" s="119"/>
      <c r="AJY1126" s="119"/>
      <c r="AJZ1126" s="119"/>
      <c r="AKA1126" s="119"/>
      <c r="AKB1126" s="119"/>
      <c r="AKC1126" s="119"/>
      <c r="AKD1126" s="119"/>
      <c r="AKE1126" s="119"/>
      <c r="AKF1126" s="119"/>
      <c r="AKG1126" s="119"/>
      <c r="AKH1126" s="119"/>
      <c r="AKI1126" s="119"/>
      <c r="AKJ1126" s="119"/>
      <c r="AKK1126" s="119"/>
      <c r="AKL1126" s="119"/>
      <c r="AKM1126" s="119"/>
      <c r="AKN1126" s="119"/>
      <c r="AKO1126" s="119"/>
      <c r="AKP1126" s="119"/>
      <c r="AKQ1126" s="119"/>
      <c r="AKR1126" s="119"/>
      <c r="AKS1126" s="119"/>
      <c r="AKT1126" s="119"/>
      <c r="AKU1126" s="119"/>
      <c r="AKV1126" s="119"/>
      <c r="AKW1126" s="119"/>
      <c r="AKX1126" s="119"/>
      <c r="AKY1126" s="119"/>
      <c r="AKZ1126" s="119"/>
      <c r="ALA1126" s="119"/>
      <c r="ALB1126" s="119"/>
      <c r="ALC1126" s="119"/>
      <c r="ALD1126" s="119"/>
      <c r="ALE1126" s="119"/>
      <c r="ALF1126" s="119"/>
      <c r="ALG1126" s="119"/>
      <c r="ALH1126" s="119"/>
      <c r="ALI1126" s="119"/>
      <c r="ALJ1126" s="119"/>
      <c r="ALK1126" s="119"/>
      <c r="ALL1126" s="119"/>
      <c r="ALM1126" s="119"/>
      <c r="ALN1126" s="119"/>
      <c r="ALO1126" s="119"/>
      <c r="ALP1126" s="119"/>
      <c r="ALQ1126" s="119"/>
      <c r="ALR1126" s="119"/>
      <c r="ALS1126" s="119"/>
      <c r="ALT1126" s="119"/>
      <c r="ALU1126" s="119"/>
      <c r="ALV1126" s="119"/>
      <c r="ALW1126" s="119"/>
      <c r="ALX1126" s="119"/>
      <c r="ALY1126" s="119"/>
      <c r="ALZ1126" s="119"/>
      <c r="AMA1126" s="119"/>
      <c r="AMB1126" s="119"/>
      <c r="AMC1126" s="119"/>
      <c r="AMD1126" s="119"/>
      <c r="AME1126" s="119"/>
      <c r="AMF1126" s="119"/>
      <c r="AMG1126" s="119"/>
      <c r="AMH1126" s="119"/>
      <c r="AMI1126" s="119"/>
      <c r="AMJ1126" s="119"/>
    </row>
    <row r="1127" spans="1:1024">
      <c r="A1127" s="118"/>
      <c r="B1127" s="118"/>
      <c r="C1127" s="49">
        <f t="shared" si="83"/>
        <v>2130</v>
      </c>
      <c r="D1127" s="38" t="s">
        <v>408</v>
      </c>
      <c r="E1127" s="51">
        <f t="shared" si="82"/>
        <v>10</v>
      </c>
      <c r="F1127" s="39">
        <f t="shared" si="80"/>
        <v>67940</v>
      </c>
      <c r="G1127" s="39" t="str">
        <f t="shared" si="81"/>
        <v>2017123</v>
      </c>
      <c r="H1127" s="39">
        <v>0</v>
      </c>
      <c r="L1127" s="79" t="s">
        <v>21</v>
      </c>
      <c r="M1127" s="39">
        <v>2017</v>
      </c>
      <c r="N1127" s="39">
        <v>12</v>
      </c>
      <c r="O1127" s="39">
        <v>3</v>
      </c>
      <c r="P1127" s="39">
        <v>18</v>
      </c>
      <c r="Q1127" s="39">
        <v>52</v>
      </c>
      <c r="R1127" s="39">
        <v>20</v>
      </c>
      <c r="S1127" s="39">
        <v>29</v>
      </c>
      <c r="T1127" s="39">
        <v>2</v>
      </c>
      <c r="U1127" s="39" t="s">
        <v>1</v>
      </c>
      <c r="V1127" s="39" t="s">
        <v>2</v>
      </c>
      <c r="WK1127" s="119"/>
      <c r="WL1127" s="119"/>
      <c r="WM1127" s="119"/>
      <c r="WN1127" s="119"/>
      <c r="WO1127" s="119"/>
      <c r="WP1127" s="119"/>
      <c r="WQ1127" s="119"/>
      <c r="WR1127" s="119"/>
      <c r="WS1127" s="119"/>
      <c r="WT1127" s="119"/>
      <c r="WU1127" s="119"/>
      <c r="WV1127" s="119"/>
      <c r="WW1127" s="119"/>
      <c r="WX1127" s="119"/>
      <c r="WY1127" s="119"/>
      <c r="WZ1127" s="119"/>
      <c r="XA1127" s="119"/>
      <c r="XB1127" s="119"/>
      <c r="XC1127" s="119"/>
      <c r="XD1127" s="119"/>
      <c r="XE1127" s="119"/>
      <c r="XF1127" s="119"/>
      <c r="XG1127" s="119"/>
      <c r="XH1127" s="119"/>
      <c r="XI1127" s="119"/>
      <c r="XJ1127" s="119"/>
      <c r="XK1127" s="119"/>
      <c r="XL1127" s="119"/>
      <c r="XM1127" s="119"/>
      <c r="XN1127" s="119"/>
      <c r="XO1127" s="119"/>
      <c r="XP1127" s="119"/>
      <c r="XQ1127" s="119"/>
      <c r="XR1127" s="119"/>
      <c r="XS1127" s="119"/>
      <c r="XT1127" s="119"/>
      <c r="XU1127" s="119"/>
      <c r="XV1127" s="119"/>
      <c r="XW1127" s="119"/>
      <c r="XX1127" s="119"/>
      <c r="XY1127" s="119"/>
      <c r="XZ1127" s="119"/>
      <c r="YA1127" s="119"/>
      <c r="YB1127" s="119"/>
      <c r="YC1127" s="119"/>
      <c r="YD1127" s="119"/>
      <c r="YE1127" s="119"/>
      <c r="YF1127" s="119"/>
      <c r="YG1127" s="119"/>
      <c r="YH1127" s="119"/>
      <c r="YI1127" s="119"/>
      <c r="YJ1127" s="119"/>
      <c r="YK1127" s="119"/>
      <c r="YL1127" s="119"/>
      <c r="YM1127" s="119"/>
      <c r="YN1127" s="119"/>
      <c r="YO1127" s="119"/>
      <c r="YP1127" s="119"/>
      <c r="YQ1127" s="119"/>
      <c r="YR1127" s="119"/>
      <c r="YS1127" s="119"/>
      <c r="YT1127" s="119"/>
      <c r="YU1127" s="119"/>
      <c r="YV1127" s="119"/>
      <c r="YW1127" s="119"/>
      <c r="YX1127" s="119"/>
      <c r="YY1127" s="119"/>
      <c r="YZ1127" s="119"/>
      <c r="ZA1127" s="119"/>
      <c r="ZB1127" s="119"/>
      <c r="ZC1127" s="119"/>
      <c r="ZD1127" s="119"/>
      <c r="ZE1127" s="119"/>
      <c r="ZF1127" s="119"/>
      <c r="ZG1127" s="119"/>
      <c r="ZH1127" s="119"/>
      <c r="ZI1127" s="119"/>
      <c r="ZJ1127" s="119"/>
      <c r="ZK1127" s="119"/>
      <c r="ZL1127" s="119"/>
      <c r="ZM1127" s="119"/>
      <c r="ZN1127" s="119"/>
      <c r="ZO1127" s="119"/>
      <c r="ZP1127" s="119"/>
      <c r="ZQ1127" s="119"/>
      <c r="ZR1127" s="119"/>
      <c r="ZS1127" s="119"/>
      <c r="ZT1127" s="119"/>
      <c r="ZU1127" s="119"/>
      <c r="ZV1127" s="119"/>
      <c r="ZW1127" s="119"/>
      <c r="ZX1127" s="119"/>
      <c r="ZY1127" s="119"/>
      <c r="ZZ1127" s="119"/>
      <c r="AAA1127" s="119"/>
      <c r="AAB1127" s="119"/>
      <c r="AAC1127" s="119"/>
      <c r="AAD1127" s="119"/>
      <c r="AAE1127" s="119"/>
      <c r="AAF1127" s="119"/>
      <c r="AAG1127" s="119"/>
      <c r="AAH1127" s="119"/>
      <c r="AAI1127" s="119"/>
      <c r="AAJ1127" s="119"/>
      <c r="AAK1127" s="119"/>
      <c r="AAL1127" s="119"/>
      <c r="AAM1127" s="119"/>
      <c r="AAN1127" s="119"/>
      <c r="AAO1127" s="119"/>
      <c r="AAP1127" s="119"/>
      <c r="AAQ1127" s="119"/>
      <c r="AAR1127" s="119"/>
      <c r="AAS1127" s="119"/>
      <c r="AAT1127" s="119"/>
      <c r="AAU1127" s="119"/>
      <c r="AAV1127" s="119"/>
      <c r="AAW1127" s="119"/>
      <c r="AAX1127" s="119"/>
      <c r="AAY1127" s="119"/>
      <c r="AAZ1127" s="119"/>
      <c r="ABA1127" s="119"/>
      <c r="ABB1127" s="119"/>
      <c r="ABC1127" s="119"/>
      <c r="ABD1127" s="119"/>
      <c r="ABE1127" s="119"/>
      <c r="ABF1127" s="119"/>
      <c r="ABG1127" s="119"/>
      <c r="ABH1127" s="119"/>
      <c r="ABI1127" s="119"/>
      <c r="ABJ1127" s="119"/>
      <c r="ABK1127" s="119"/>
      <c r="ABL1127" s="119"/>
      <c r="ABM1127" s="119"/>
      <c r="ABN1127" s="119"/>
      <c r="ABO1127" s="119"/>
      <c r="ABP1127" s="119"/>
      <c r="ABQ1127" s="119"/>
      <c r="ABR1127" s="119"/>
      <c r="ABS1127" s="119"/>
      <c r="ABT1127" s="119"/>
      <c r="ABU1127" s="119"/>
      <c r="ABV1127" s="119"/>
      <c r="ABW1127" s="119"/>
      <c r="ABX1127" s="119"/>
      <c r="ABY1127" s="119"/>
      <c r="ABZ1127" s="119"/>
      <c r="ACA1127" s="119"/>
      <c r="ACB1127" s="119"/>
      <c r="ACC1127" s="119"/>
      <c r="ACD1127" s="119"/>
      <c r="ACE1127" s="119"/>
      <c r="ACF1127" s="119"/>
      <c r="ACG1127" s="119"/>
      <c r="ACH1127" s="119"/>
      <c r="ACI1127" s="119"/>
      <c r="ACJ1127" s="119"/>
      <c r="ACK1127" s="119"/>
      <c r="ACL1127" s="119"/>
      <c r="ACM1127" s="119"/>
      <c r="ACN1127" s="119"/>
      <c r="ACO1127" s="119"/>
      <c r="ACP1127" s="119"/>
      <c r="ACQ1127" s="119"/>
      <c r="ACR1127" s="119"/>
      <c r="ACS1127" s="119"/>
      <c r="ACT1127" s="119"/>
      <c r="ACU1127" s="119"/>
      <c r="ACV1127" s="119"/>
      <c r="ACW1127" s="119"/>
      <c r="ACX1127" s="119"/>
      <c r="ACY1127" s="119"/>
      <c r="ACZ1127" s="119"/>
      <c r="ADA1127" s="119"/>
      <c r="ADB1127" s="119"/>
      <c r="ADC1127" s="119"/>
      <c r="ADD1127" s="119"/>
      <c r="ADE1127" s="119"/>
      <c r="ADF1127" s="119"/>
      <c r="ADG1127" s="119"/>
      <c r="ADH1127" s="119"/>
      <c r="ADI1127" s="119"/>
      <c r="ADJ1127" s="119"/>
      <c r="ADK1127" s="119"/>
      <c r="ADL1127" s="119"/>
      <c r="ADM1127" s="119"/>
      <c r="ADN1127" s="119"/>
      <c r="ADO1127" s="119"/>
      <c r="ADP1127" s="119"/>
      <c r="ADQ1127" s="119"/>
      <c r="ADR1127" s="119"/>
      <c r="ADS1127" s="119"/>
      <c r="ADT1127" s="119"/>
      <c r="ADU1127" s="119"/>
      <c r="ADV1127" s="119"/>
      <c r="ADW1127" s="119"/>
      <c r="ADX1127" s="119"/>
      <c r="ADY1127" s="119"/>
      <c r="ADZ1127" s="119"/>
      <c r="AEA1127" s="119"/>
      <c r="AEB1127" s="119"/>
      <c r="AEC1127" s="119"/>
      <c r="AED1127" s="119"/>
      <c r="AEE1127" s="119"/>
      <c r="AEF1127" s="119"/>
      <c r="AEG1127" s="119"/>
      <c r="AEH1127" s="119"/>
      <c r="AEI1127" s="119"/>
      <c r="AEJ1127" s="119"/>
      <c r="AEK1127" s="119"/>
      <c r="AEL1127" s="119"/>
      <c r="AEM1127" s="119"/>
      <c r="AEN1127" s="119"/>
      <c r="AEO1127" s="119"/>
      <c r="AEP1127" s="119"/>
      <c r="AEQ1127" s="119"/>
      <c r="AER1127" s="119"/>
      <c r="AES1127" s="119"/>
      <c r="AET1127" s="119"/>
      <c r="AEU1127" s="119"/>
      <c r="AEV1127" s="119"/>
      <c r="AEW1127" s="119"/>
      <c r="AEX1127" s="119"/>
      <c r="AEY1127" s="119"/>
      <c r="AEZ1127" s="119"/>
      <c r="AFA1127" s="119"/>
      <c r="AFB1127" s="119"/>
      <c r="AFC1127" s="119"/>
      <c r="AFD1127" s="119"/>
      <c r="AFE1127" s="119"/>
      <c r="AFF1127" s="119"/>
      <c r="AFG1127" s="119"/>
      <c r="AFH1127" s="119"/>
      <c r="AFI1127" s="119"/>
      <c r="AFJ1127" s="119"/>
      <c r="AFK1127" s="119"/>
      <c r="AFL1127" s="119"/>
      <c r="AFM1127" s="119"/>
      <c r="AFN1127" s="119"/>
      <c r="AFO1127" s="119"/>
      <c r="AFP1127" s="119"/>
      <c r="AFQ1127" s="119"/>
      <c r="AFR1127" s="119"/>
      <c r="AFS1127" s="119"/>
      <c r="AFT1127" s="119"/>
      <c r="AFU1127" s="119"/>
      <c r="AFV1127" s="119"/>
      <c r="AFW1127" s="119"/>
      <c r="AFX1127" s="119"/>
      <c r="AFY1127" s="119"/>
      <c r="AFZ1127" s="119"/>
      <c r="AGA1127" s="119"/>
      <c r="AGB1127" s="119"/>
      <c r="AGC1127" s="119"/>
      <c r="AGD1127" s="119"/>
      <c r="AGE1127" s="119"/>
      <c r="AGF1127" s="119"/>
      <c r="AGG1127" s="119"/>
      <c r="AGH1127" s="119"/>
      <c r="AGI1127" s="119"/>
      <c r="AGJ1127" s="119"/>
      <c r="AGK1127" s="119"/>
      <c r="AGL1127" s="119"/>
      <c r="AGM1127" s="119"/>
      <c r="AGN1127" s="119"/>
      <c r="AGO1127" s="119"/>
      <c r="AGP1127" s="119"/>
      <c r="AGQ1127" s="119"/>
      <c r="AGR1127" s="119"/>
      <c r="AGS1127" s="119"/>
      <c r="AGT1127" s="119"/>
      <c r="AGU1127" s="119"/>
      <c r="AGV1127" s="119"/>
      <c r="AGW1127" s="119"/>
      <c r="AGX1127" s="119"/>
      <c r="AGY1127" s="119"/>
      <c r="AGZ1127" s="119"/>
      <c r="AHA1127" s="119"/>
      <c r="AHB1127" s="119"/>
      <c r="AHC1127" s="119"/>
      <c r="AHD1127" s="119"/>
      <c r="AHE1127" s="119"/>
      <c r="AHF1127" s="119"/>
      <c r="AHG1127" s="119"/>
      <c r="AHH1127" s="119"/>
      <c r="AHI1127" s="119"/>
      <c r="AHJ1127" s="119"/>
      <c r="AHK1127" s="119"/>
      <c r="AHL1127" s="119"/>
      <c r="AHM1127" s="119"/>
      <c r="AHN1127" s="119"/>
      <c r="AHO1127" s="119"/>
      <c r="AHP1127" s="119"/>
      <c r="AHQ1127" s="119"/>
      <c r="AHR1127" s="119"/>
      <c r="AHS1127" s="119"/>
      <c r="AHT1127" s="119"/>
      <c r="AHU1127" s="119"/>
      <c r="AHV1127" s="119"/>
      <c r="AHW1127" s="119"/>
      <c r="AHX1127" s="119"/>
      <c r="AHY1127" s="119"/>
      <c r="AHZ1127" s="119"/>
      <c r="AIA1127" s="119"/>
      <c r="AIB1127" s="119"/>
      <c r="AIC1127" s="119"/>
      <c r="AID1127" s="119"/>
      <c r="AIE1127" s="119"/>
      <c r="AIF1127" s="119"/>
      <c r="AIG1127" s="119"/>
      <c r="AIH1127" s="119"/>
      <c r="AII1127" s="119"/>
      <c r="AIJ1127" s="119"/>
      <c r="AIK1127" s="119"/>
      <c r="AIL1127" s="119"/>
      <c r="AIM1127" s="119"/>
      <c r="AIN1127" s="119"/>
      <c r="AIO1127" s="119"/>
      <c r="AIP1127" s="119"/>
      <c r="AIQ1127" s="119"/>
      <c r="AIR1127" s="119"/>
      <c r="AIS1127" s="119"/>
      <c r="AIT1127" s="119"/>
      <c r="AIU1127" s="119"/>
      <c r="AIV1127" s="119"/>
      <c r="AIW1127" s="119"/>
      <c r="AIX1127" s="119"/>
      <c r="AIY1127" s="119"/>
      <c r="AIZ1127" s="119"/>
      <c r="AJA1127" s="119"/>
      <c r="AJB1127" s="119"/>
      <c r="AJC1127" s="119"/>
      <c r="AJD1127" s="119"/>
      <c r="AJE1127" s="119"/>
      <c r="AJF1127" s="119"/>
      <c r="AJG1127" s="119"/>
      <c r="AJH1127" s="119"/>
      <c r="AJI1127" s="119"/>
      <c r="AJJ1127" s="119"/>
      <c r="AJK1127" s="119"/>
      <c r="AJL1127" s="119"/>
      <c r="AJM1127" s="119"/>
      <c r="AJN1127" s="119"/>
      <c r="AJO1127" s="119"/>
      <c r="AJP1127" s="119"/>
      <c r="AJQ1127" s="119"/>
      <c r="AJR1127" s="119"/>
      <c r="AJS1127" s="119"/>
      <c r="AJT1127" s="119"/>
      <c r="AJU1127" s="119"/>
      <c r="AJV1127" s="119"/>
      <c r="AJW1127" s="119"/>
      <c r="AJX1127" s="119"/>
      <c r="AJY1127" s="119"/>
      <c r="AJZ1127" s="119"/>
      <c r="AKA1127" s="119"/>
      <c r="AKB1127" s="119"/>
      <c r="AKC1127" s="119"/>
      <c r="AKD1127" s="119"/>
      <c r="AKE1127" s="119"/>
      <c r="AKF1127" s="119"/>
      <c r="AKG1127" s="119"/>
      <c r="AKH1127" s="119"/>
      <c r="AKI1127" s="119"/>
      <c r="AKJ1127" s="119"/>
      <c r="AKK1127" s="119"/>
      <c r="AKL1127" s="119"/>
      <c r="AKM1127" s="119"/>
      <c r="AKN1127" s="119"/>
      <c r="AKO1127" s="119"/>
      <c r="AKP1127" s="119"/>
      <c r="AKQ1127" s="119"/>
      <c r="AKR1127" s="119"/>
      <c r="AKS1127" s="119"/>
      <c r="AKT1127" s="119"/>
      <c r="AKU1127" s="119"/>
      <c r="AKV1127" s="119"/>
      <c r="AKW1127" s="119"/>
      <c r="AKX1127" s="119"/>
      <c r="AKY1127" s="119"/>
      <c r="AKZ1127" s="119"/>
      <c r="ALA1127" s="119"/>
      <c r="ALB1127" s="119"/>
      <c r="ALC1127" s="119"/>
      <c r="ALD1127" s="119"/>
      <c r="ALE1127" s="119"/>
      <c r="ALF1127" s="119"/>
      <c r="ALG1127" s="119"/>
      <c r="ALH1127" s="119"/>
      <c r="ALI1127" s="119"/>
      <c r="ALJ1127" s="119"/>
      <c r="ALK1127" s="119"/>
      <c r="ALL1127" s="119"/>
      <c r="ALM1127" s="119"/>
      <c r="ALN1127" s="119"/>
      <c r="ALO1127" s="119"/>
      <c r="ALP1127" s="119"/>
      <c r="ALQ1127" s="119"/>
      <c r="ALR1127" s="119"/>
      <c r="ALS1127" s="119"/>
      <c r="ALT1127" s="119"/>
      <c r="ALU1127" s="119"/>
      <c r="ALV1127" s="119"/>
      <c r="ALW1127" s="119"/>
      <c r="ALX1127" s="119"/>
      <c r="ALY1127" s="119"/>
      <c r="ALZ1127" s="119"/>
      <c r="AMA1127" s="119"/>
      <c r="AMB1127" s="119"/>
      <c r="AMC1127" s="119"/>
      <c r="AMD1127" s="119"/>
      <c r="AME1127" s="119"/>
      <c r="AMF1127" s="119"/>
      <c r="AMG1127" s="119"/>
      <c r="AMH1127" s="119"/>
      <c r="AMI1127" s="119"/>
      <c r="AMJ1127" s="119"/>
    </row>
    <row r="1128" spans="1:1024">
      <c r="A1128" s="118"/>
      <c r="B1128" s="118"/>
      <c r="C1128" s="49">
        <f t="shared" si="83"/>
        <v>2130</v>
      </c>
      <c r="D1128" s="38" t="s">
        <v>408</v>
      </c>
      <c r="E1128" s="51">
        <f t="shared" si="82"/>
        <v>10</v>
      </c>
      <c r="F1128" s="39">
        <f t="shared" si="80"/>
        <v>67940</v>
      </c>
      <c r="G1128" s="39" t="str">
        <f t="shared" si="81"/>
        <v>2017123</v>
      </c>
      <c r="H1128" s="39">
        <v>0</v>
      </c>
      <c r="L1128" s="79" t="s">
        <v>21</v>
      </c>
      <c r="M1128" s="39">
        <v>2017</v>
      </c>
      <c r="N1128" s="39">
        <v>12</v>
      </c>
      <c r="O1128" s="39">
        <v>3</v>
      </c>
      <c r="P1128" s="39">
        <v>18</v>
      </c>
      <c r="Q1128" s="39">
        <v>52</v>
      </c>
      <c r="R1128" s="39">
        <v>20</v>
      </c>
      <c r="S1128" s="39">
        <v>40</v>
      </c>
      <c r="T1128" s="39">
        <v>2</v>
      </c>
      <c r="U1128" s="39" t="s">
        <v>1</v>
      </c>
      <c r="V1128" s="39" t="s">
        <v>2</v>
      </c>
      <c r="WK1128" s="119"/>
      <c r="WL1128" s="119"/>
      <c r="WM1128" s="119"/>
      <c r="WN1128" s="119"/>
      <c r="WO1128" s="119"/>
      <c r="WP1128" s="119"/>
      <c r="WQ1128" s="119"/>
      <c r="WR1128" s="119"/>
      <c r="WS1128" s="119"/>
      <c r="WT1128" s="119"/>
      <c r="WU1128" s="119"/>
      <c r="WV1128" s="119"/>
      <c r="WW1128" s="119"/>
      <c r="WX1128" s="119"/>
      <c r="WY1128" s="119"/>
      <c r="WZ1128" s="119"/>
      <c r="XA1128" s="119"/>
      <c r="XB1128" s="119"/>
      <c r="XC1128" s="119"/>
      <c r="XD1128" s="119"/>
      <c r="XE1128" s="119"/>
      <c r="XF1128" s="119"/>
      <c r="XG1128" s="119"/>
      <c r="XH1128" s="119"/>
      <c r="XI1128" s="119"/>
      <c r="XJ1128" s="119"/>
      <c r="XK1128" s="119"/>
      <c r="XL1128" s="119"/>
      <c r="XM1128" s="119"/>
      <c r="XN1128" s="119"/>
      <c r="XO1128" s="119"/>
      <c r="XP1128" s="119"/>
      <c r="XQ1128" s="119"/>
      <c r="XR1128" s="119"/>
      <c r="XS1128" s="119"/>
      <c r="XT1128" s="119"/>
      <c r="XU1128" s="119"/>
      <c r="XV1128" s="119"/>
      <c r="XW1128" s="119"/>
      <c r="XX1128" s="119"/>
      <c r="XY1128" s="119"/>
      <c r="XZ1128" s="119"/>
      <c r="YA1128" s="119"/>
      <c r="YB1128" s="119"/>
      <c r="YC1128" s="119"/>
      <c r="YD1128" s="119"/>
      <c r="YE1128" s="119"/>
      <c r="YF1128" s="119"/>
      <c r="YG1128" s="119"/>
      <c r="YH1128" s="119"/>
      <c r="YI1128" s="119"/>
      <c r="YJ1128" s="119"/>
      <c r="YK1128" s="119"/>
      <c r="YL1128" s="119"/>
      <c r="YM1128" s="119"/>
      <c r="YN1128" s="119"/>
      <c r="YO1128" s="119"/>
      <c r="YP1128" s="119"/>
      <c r="YQ1128" s="119"/>
      <c r="YR1128" s="119"/>
      <c r="YS1128" s="119"/>
      <c r="YT1128" s="119"/>
      <c r="YU1128" s="119"/>
      <c r="YV1128" s="119"/>
      <c r="YW1128" s="119"/>
      <c r="YX1128" s="119"/>
      <c r="YY1128" s="119"/>
      <c r="YZ1128" s="119"/>
      <c r="ZA1128" s="119"/>
      <c r="ZB1128" s="119"/>
      <c r="ZC1128" s="119"/>
      <c r="ZD1128" s="119"/>
      <c r="ZE1128" s="119"/>
      <c r="ZF1128" s="119"/>
      <c r="ZG1128" s="119"/>
      <c r="ZH1128" s="119"/>
      <c r="ZI1128" s="119"/>
      <c r="ZJ1128" s="119"/>
      <c r="ZK1128" s="119"/>
      <c r="ZL1128" s="119"/>
      <c r="ZM1128" s="119"/>
      <c r="ZN1128" s="119"/>
      <c r="ZO1128" s="119"/>
      <c r="ZP1128" s="119"/>
      <c r="ZQ1128" s="119"/>
      <c r="ZR1128" s="119"/>
      <c r="ZS1128" s="119"/>
      <c r="ZT1128" s="119"/>
      <c r="ZU1128" s="119"/>
      <c r="ZV1128" s="119"/>
      <c r="ZW1128" s="119"/>
      <c r="ZX1128" s="119"/>
      <c r="ZY1128" s="119"/>
      <c r="ZZ1128" s="119"/>
      <c r="AAA1128" s="119"/>
      <c r="AAB1128" s="119"/>
      <c r="AAC1128" s="119"/>
      <c r="AAD1128" s="119"/>
      <c r="AAE1128" s="119"/>
      <c r="AAF1128" s="119"/>
      <c r="AAG1128" s="119"/>
      <c r="AAH1128" s="119"/>
      <c r="AAI1128" s="119"/>
      <c r="AAJ1128" s="119"/>
      <c r="AAK1128" s="119"/>
      <c r="AAL1128" s="119"/>
      <c r="AAM1128" s="119"/>
      <c r="AAN1128" s="119"/>
      <c r="AAO1128" s="119"/>
      <c r="AAP1128" s="119"/>
      <c r="AAQ1128" s="119"/>
      <c r="AAR1128" s="119"/>
      <c r="AAS1128" s="119"/>
      <c r="AAT1128" s="119"/>
      <c r="AAU1128" s="119"/>
      <c r="AAV1128" s="119"/>
      <c r="AAW1128" s="119"/>
      <c r="AAX1128" s="119"/>
      <c r="AAY1128" s="119"/>
      <c r="AAZ1128" s="119"/>
      <c r="ABA1128" s="119"/>
      <c r="ABB1128" s="119"/>
      <c r="ABC1128" s="119"/>
      <c r="ABD1128" s="119"/>
      <c r="ABE1128" s="119"/>
      <c r="ABF1128" s="119"/>
      <c r="ABG1128" s="119"/>
      <c r="ABH1128" s="119"/>
      <c r="ABI1128" s="119"/>
      <c r="ABJ1128" s="119"/>
      <c r="ABK1128" s="119"/>
      <c r="ABL1128" s="119"/>
      <c r="ABM1128" s="119"/>
      <c r="ABN1128" s="119"/>
      <c r="ABO1128" s="119"/>
      <c r="ABP1128" s="119"/>
      <c r="ABQ1128" s="119"/>
      <c r="ABR1128" s="119"/>
      <c r="ABS1128" s="119"/>
      <c r="ABT1128" s="119"/>
      <c r="ABU1128" s="119"/>
      <c r="ABV1128" s="119"/>
      <c r="ABW1128" s="119"/>
      <c r="ABX1128" s="119"/>
      <c r="ABY1128" s="119"/>
      <c r="ABZ1128" s="119"/>
      <c r="ACA1128" s="119"/>
      <c r="ACB1128" s="119"/>
      <c r="ACC1128" s="119"/>
      <c r="ACD1128" s="119"/>
      <c r="ACE1128" s="119"/>
      <c r="ACF1128" s="119"/>
      <c r="ACG1128" s="119"/>
      <c r="ACH1128" s="119"/>
      <c r="ACI1128" s="119"/>
      <c r="ACJ1128" s="119"/>
      <c r="ACK1128" s="119"/>
      <c r="ACL1128" s="119"/>
      <c r="ACM1128" s="119"/>
      <c r="ACN1128" s="119"/>
      <c r="ACO1128" s="119"/>
      <c r="ACP1128" s="119"/>
      <c r="ACQ1128" s="119"/>
      <c r="ACR1128" s="119"/>
      <c r="ACS1128" s="119"/>
      <c r="ACT1128" s="119"/>
      <c r="ACU1128" s="119"/>
      <c r="ACV1128" s="119"/>
      <c r="ACW1128" s="119"/>
      <c r="ACX1128" s="119"/>
      <c r="ACY1128" s="119"/>
      <c r="ACZ1128" s="119"/>
      <c r="ADA1128" s="119"/>
      <c r="ADB1128" s="119"/>
      <c r="ADC1128" s="119"/>
      <c r="ADD1128" s="119"/>
      <c r="ADE1128" s="119"/>
      <c r="ADF1128" s="119"/>
      <c r="ADG1128" s="119"/>
      <c r="ADH1128" s="119"/>
      <c r="ADI1128" s="119"/>
      <c r="ADJ1128" s="119"/>
      <c r="ADK1128" s="119"/>
      <c r="ADL1128" s="119"/>
      <c r="ADM1128" s="119"/>
      <c r="ADN1128" s="119"/>
      <c r="ADO1128" s="119"/>
      <c r="ADP1128" s="119"/>
      <c r="ADQ1128" s="119"/>
      <c r="ADR1128" s="119"/>
      <c r="ADS1128" s="119"/>
      <c r="ADT1128" s="119"/>
      <c r="ADU1128" s="119"/>
      <c r="ADV1128" s="119"/>
      <c r="ADW1128" s="119"/>
      <c r="ADX1128" s="119"/>
      <c r="ADY1128" s="119"/>
      <c r="ADZ1128" s="119"/>
      <c r="AEA1128" s="119"/>
      <c r="AEB1128" s="119"/>
      <c r="AEC1128" s="119"/>
      <c r="AED1128" s="119"/>
      <c r="AEE1128" s="119"/>
      <c r="AEF1128" s="119"/>
      <c r="AEG1128" s="119"/>
      <c r="AEH1128" s="119"/>
      <c r="AEI1128" s="119"/>
      <c r="AEJ1128" s="119"/>
      <c r="AEK1128" s="119"/>
      <c r="AEL1128" s="119"/>
      <c r="AEM1128" s="119"/>
      <c r="AEN1128" s="119"/>
      <c r="AEO1128" s="119"/>
      <c r="AEP1128" s="119"/>
      <c r="AEQ1128" s="119"/>
      <c r="AER1128" s="119"/>
      <c r="AES1128" s="119"/>
      <c r="AET1128" s="119"/>
      <c r="AEU1128" s="119"/>
      <c r="AEV1128" s="119"/>
      <c r="AEW1128" s="119"/>
      <c r="AEX1128" s="119"/>
      <c r="AEY1128" s="119"/>
      <c r="AEZ1128" s="119"/>
      <c r="AFA1128" s="119"/>
      <c r="AFB1128" s="119"/>
      <c r="AFC1128" s="119"/>
      <c r="AFD1128" s="119"/>
      <c r="AFE1128" s="119"/>
      <c r="AFF1128" s="119"/>
      <c r="AFG1128" s="119"/>
      <c r="AFH1128" s="119"/>
      <c r="AFI1128" s="119"/>
      <c r="AFJ1128" s="119"/>
      <c r="AFK1128" s="119"/>
      <c r="AFL1128" s="119"/>
      <c r="AFM1128" s="119"/>
      <c r="AFN1128" s="119"/>
      <c r="AFO1128" s="119"/>
      <c r="AFP1128" s="119"/>
      <c r="AFQ1128" s="119"/>
      <c r="AFR1128" s="119"/>
      <c r="AFS1128" s="119"/>
      <c r="AFT1128" s="119"/>
      <c r="AFU1128" s="119"/>
      <c r="AFV1128" s="119"/>
      <c r="AFW1128" s="119"/>
      <c r="AFX1128" s="119"/>
      <c r="AFY1128" s="119"/>
      <c r="AFZ1128" s="119"/>
      <c r="AGA1128" s="119"/>
      <c r="AGB1128" s="119"/>
      <c r="AGC1128" s="119"/>
      <c r="AGD1128" s="119"/>
      <c r="AGE1128" s="119"/>
      <c r="AGF1128" s="119"/>
      <c r="AGG1128" s="119"/>
      <c r="AGH1128" s="119"/>
      <c r="AGI1128" s="119"/>
      <c r="AGJ1128" s="119"/>
      <c r="AGK1128" s="119"/>
      <c r="AGL1128" s="119"/>
      <c r="AGM1128" s="119"/>
      <c r="AGN1128" s="119"/>
      <c r="AGO1128" s="119"/>
      <c r="AGP1128" s="119"/>
      <c r="AGQ1128" s="119"/>
      <c r="AGR1128" s="119"/>
      <c r="AGS1128" s="119"/>
      <c r="AGT1128" s="119"/>
      <c r="AGU1128" s="119"/>
      <c r="AGV1128" s="119"/>
      <c r="AGW1128" s="119"/>
      <c r="AGX1128" s="119"/>
      <c r="AGY1128" s="119"/>
      <c r="AGZ1128" s="119"/>
      <c r="AHA1128" s="119"/>
      <c r="AHB1128" s="119"/>
      <c r="AHC1128" s="119"/>
      <c r="AHD1128" s="119"/>
      <c r="AHE1128" s="119"/>
      <c r="AHF1128" s="119"/>
      <c r="AHG1128" s="119"/>
      <c r="AHH1128" s="119"/>
      <c r="AHI1128" s="119"/>
      <c r="AHJ1128" s="119"/>
      <c r="AHK1128" s="119"/>
      <c r="AHL1128" s="119"/>
      <c r="AHM1128" s="119"/>
      <c r="AHN1128" s="119"/>
      <c r="AHO1128" s="119"/>
      <c r="AHP1128" s="119"/>
      <c r="AHQ1128" s="119"/>
      <c r="AHR1128" s="119"/>
      <c r="AHS1128" s="119"/>
      <c r="AHT1128" s="119"/>
      <c r="AHU1128" s="119"/>
      <c r="AHV1128" s="119"/>
      <c r="AHW1128" s="119"/>
      <c r="AHX1128" s="119"/>
      <c r="AHY1128" s="119"/>
      <c r="AHZ1128" s="119"/>
      <c r="AIA1128" s="119"/>
      <c r="AIB1128" s="119"/>
      <c r="AIC1128" s="119"/>
      <c r="AID1128" s="119"/>
      <c r="AIE1128" s="119"/>
      <c r="AIF1128" s="119"/>
      <c r="AIG1128" s="119"/>
      <c r="AIH1128" s="119"/>
      <c r="AII1128" s="119"/>
      <c r="AIJ1128" s="119"/>
      <c r="AIK1128" s="119"/>
      <c r="AIL1128" s="119"/>
      <c r="AIM1128" s="119"/>
      <c r="AIN1128" s="119"/>
      <c r="AIO1128" s="119"/>
      <c r="AIP1128" s="119"/>
      <c r="AIQ1128" s="119"/>
      <c r="AIR1128" s="119"/>
      <c r="AIS1128" s="119"/>
      <c r="AIT1128" s="119"/>
      <c r="AIU1128" s="119"/>
      <c r="AIV1128" s="119"/>
      <c r="AIW1128" s="119"/>
      <c r="AIX1128" s="119"/>
      <c r="AIY1128" s="119"/>
      <c r="AIZ1128" s="119"/>
      <c r="AJA1128" s="119"/>
      <c r="AJB1128" s="119"/>
      <c r="AJC1128" s="119"/>
      <c r="AJD1128" s="119"/>
      <c r="AJE1128" s="119"/>
      <c r="AJF1128" s="119"/>
      <c r="AJG1128" s="119"/>
      <c r="AJH1128" s="119"/>
      <c r="AJI1128" s="119"/>
      <c r="AJJ1128" s="119"/>
      <c r="AJK1128" s="119"/>
      <c r="AJL1128" s="119"/>
      <c r="AJM1128" s="119"/>
      <c r="AJN1128" s="119"/>
      <c r="AJO1128" s="119"/>
      <c r="AJP1128" s="119"/>
      <c r="AJQ1128" s="119"/>
      <c r="AJR1128" s="119"/>
      <c r="AJS1128" s="119"/>
      <c r="AJT1128" s="119"/>
      <c r="AJU1128" s="119"/>
      <c r="AJV1128" s="119"/>
      <c r="AJW1128" s="119"/>
      <c r="AJX1128" s="119"/>
      <c r="AJY1128" s="119"/>
      <c r="AJZ1128" s="119"/>
      <c r="AKA1128" s="119"/>
      <c r="AKB1128" s="119"/>
      <c r="AKC1128" s="119"/>
      <c r="AKD1128" s="119"/>
      <c r="AKE1128" s="119"/>
      <c r="AKF1128" s="119"/>
      <c r="AKG1128" s="119"/>
      <c r="AKH1128" s="119"/>
      <c r="AKI1128" s="119"/>
      <c r="AKJ1128" s="119"/>
      <c r="AKK1128" s="119"/>
      <c r="AKL1128" s="119"/>
      <c r="AKM1128" s="119"/>
      <c r="AKN1128" s="119"/>
      <c r="AKO1128" s="119"/>
      <c r="AKP1128" s="119"/>
      <c r="AKQ1128" s="119"/>
      <c r="AKR1128" s="119"/>
      <c r="AKS1128" s="119"/>
      <c r="AKT1128" s="119"/>
      <c r="AKU1128" s="119"/>
      <c r="AKV1128" s="119"/>
      <c r="AKW1128" s="119"/>
      <c r="AKX1128" s="119"/>
      <c r="AKY1128" s="119"/>
      <c r="AKZ1128" s="119"/>
      <c r="ALA1128" s="119"/>
      <c r="ALB1128" s="119"/>
      <c r="ALC1128" s="119"/>
      <c r="ALD1128" s="119"/>
      <c r="ALE1128" s="119"/>
      <c r="ALF1128" s="119"/>
      <c r="ALG1128" s="119"/>
      <c r="ALH1128" s="119"/>
      <c r="ALI1128" s="119"/>
      <c r="ALJ1128" s="119"/>
      <c r="ALK1128" s="119"/>
      <c r="ALL1128" s="119"/>
      <c r="ALM1128" s="119"/>
      <c r="ALN1128" s="119"/>
      <c r="ALO1128" s="119"/>
      <c r="ALP1128" s="119"/>
      <c r="ALQ1128" s="119"/>
      <c r="ALR1128" s="119"/>
      <c r="ALS1128" s="119"/>
      <c r="ALT1128" s="119"/>
      <c r="ALU1128" s="119"/>
      <c r="ALV1128" s="119"/>
      <c r="ALW1128" s="119"/>
      <c r="ALX1128" s="119"/>
      <c r="ALY1128" s="119"/>
      <c r="ALZ1128" s="119"/>
      <c r="AMA1128" s="119"/>
      <c r="AMB1128" s="119"/>
      <c r="AMC1128" s="119"/>
      <c r="AMD1128" s="119"/>
      <c r="AME1128" s="119"/>
      <c r="AMF1128" s="119"/>
      <c r="AMG1128" s="119"/>
      <c r="AMH1128" s="119"/>
      <c r="AMI1128" s="119"/>
      <c r="AMJ1128" s="119"/>
    </row>
    <row r="1129" spans="1:1024">
      <c r="A1129" s="118"/>
      <c r="B1129" s="118"/>
      <c r="C1129" s="49">
        <f t="shared" si="83"/>
        <v>2130</v>
      </c>
      <c r="D1129" s="38" t="s">
        <v>408</v>
      </c>
      <c r="E1129" s="51">
        <f t="shared" si="82"/>
        <v>10</v>
      </c>
      <c r="F1129" s="39">
        <f t="shared" si="80"/>
        <v>67940</v>
      </c>
      <c r="G1129" s="39" t="str">
        <f t="shared" si="81"/>
        <v>2017123</v>
      </c>
      <c r="H1129" s="39">
        <v>0</v>
      </c>
      <c r="L1129" s="79" t="s">
        <v>21</v>
      </c>
      <c r="M1129" s="39">
        <v>2017</v>
      </c>
      <c r="N1129" s="39">
        <v>12</v>
      </c>
      <c r="O1129" s="39">
        <v>3</v>
      </c>
      <c r="P1129" s="39">
        <v>18</v>
      </c>
      <c r="Q1129" s="39">
        <v>52</v>
      </c>
      <c r="R1129" s="39">
        <v>20</v>
      </c>
      <c r="S1129" s="39">
        <v>50</v>
      </c>
      <c r="T1129" s="39">
        <v>2</v>
      </c>
      <c r="U1129" s="39" t="s">
        <v>1</v>
      </c>
      <c r="V1129" s="39" t="s">
        <v>2</v>
      </c>
      <c r="WK1129" s="119"/>
      <c r="WL1129" s="119"/>
      <c r="WM1129" s="119"/>
      <c r="WN1129" s="119"/>
      <c r="WO1129" s="119"/>
      <c r="WP1129" s="119"/>
      <c r="WQ1129" s="119"/>
      <c r="WR1129" s="119"/>
      <c r="WS1129" s="119"/>
      <c r="WT1129" s="119"/>
      <c r="WU1129" s="119"/>
      <c r="WV1129" s="119"/>
      <c r="WW1129" s="119"/>
      <c r="WX1129" s="119"/>
      <c r="WY1129" s="119"/>
      <c r="WZ1129" s="119"/>
      <c r="XA1129" s="119"/>
      <c r="XB1129" s="119"/>
      <c r="XC1129" s="119"/>
      <c r="XD1129" s="119"/>
      <c r="XE1129" s="119"/>
      <c r="XF1129" s="119"/>
      <c r="XG1129" s="119"/>
      <c r="XH1129" s="119"/>
      <c r="XI1129" s="119"/>
      <c r="XJ1129" s="119"/>
      <c r="XK1129" s="119"/>
      <c r="XL1129" s="119"/>
      <c r="XM1129" s="119"/>
      <c r="XN1129" s="119"/>
      <c r="XO1129" s="119"/>
      <c r="XP1129" s="119"/>
      <c r="XQ1129" s="119"/>
      <c r="XR1129" s="119"/>
      <c r="XS1129" s="119"/>
      <c r="XT1129" s="119"/>
      <c r="XU1129" s="119"/>
      <c r="XV1129" s="119"/>
      <c r="XW1129" s="119"/>
      <c r="XX1129" s="119"/>
      <c r="XY1129" s="119"/>
      <c r="XZ1129" s="119"/>
      <c r="YA1129" s="119"/>
      <c r="YB1129" s="119"/>
      <c r="YC1129" s="119"/>
      <c r="YD1129" s="119"/>
      <c r="YE1129" s="119"/>
      <c r="YF1129" s="119"/>
      <c r="YG1129" s="119"/>
      <c r="YH1129" s="119"/>
      <c r="YI1129" s="119"/>
      <c r="YJ1129" s="119"/>
      <c r="YK1129" s="119"/>
      <c r="YL1129" s="119"/>
      <c r="YM1129" s="119"/>
      <c r="YN1129" s="119"/>
      <c r="YO1129" s="119"/>
      <c r="YP1129" s="119"/>
      <c r="YQ1129" s="119"/>
      <c r="YR1129" s="119"/>
      <c r="YS1129" s="119"/>
      <c r="YT1129" s="119"/>
      <c r="YU1129" s="119"/>
      <c r="YV1129" s="119"/>
      <c r="YW1129" s="119"/>
      <c r="YX1129" s="119"/>
      <c r="YY1129" s="119"/>
      <c r="YZ1129" s="119"/>
      <c r="ZA1129" s="119"/>
      <c r="ZB1129" s="119"/>
      <c r="ZC1129" s="119"/>
      <c r="ZD1129" s="119"/>
      <c r="ZE1129" s="119"/>
      <c r="ZF1129" s="119"/>
      <c r="ZG1129" s="119"/>
      <c r="ZH1129" s="119"/>
      <c r="ZI1129" s="119"/>
      <c r="ZJ1129" s="119"/>
      <c r="ZK1129" s="119"/>
      <c r="ZL1129" s="119"/>
      <c r="ZM1129" s="119"/>
      <c r="ZN1129" s="119"/>
      <c r="ZO1129" s="119"/>
      <c r="ZP1129" s="119"/>
      <c r="ZQ1129" s="119"/>
      <c r="ZR1129" s="119"/>
      <c r="ZS1129" s="119"/>
      <c r="ZT1129" s="119"/>
      <c r="ZU1129" s="119"/>
      <c r="ZV1129" s="119"/>
      <c r="ZW1129" s="119"/>
      <c r="ZX1129" s="119"/>
      <c r="ZY1129" s="119"/>
      <c r="ZZ1129" s="119"/>
      <c r="AAA1129" s="119"/>
      <c r="AAB1129" s="119"/>
      <c r="AAC1129" s="119"/>
      <c r="AAD1129" s="119"/>
      <c r="AAE1129" s="119"/>
      <c r="AAF1129" s="119"/>
      <c r="AAG1129" s="119"/>
      <c r="AAH1129" s="119"/>
      <c r="AAI1129" s="119"/>
      <c r="AAJ1129" s="119"/>
      <c r="AAK1129" s="119"/>
      <c r="AAL1129" s="119"/>
      <c r="AAM1129" s="119"/>
      <c r="AAN1129" s="119"/>
      <c r="AAO1129" s="119"/>
      <c r="AAP1129" s="119"/>
      <c r="AAQ1129" s="119"/>
      <c r="AAR1129" s="119"/>
      <c r="AAS1129" s="119"/>
      <c r="AAT1129" s="119"/>
      <c r="AAU1129" s="119"/>
      <c r="AAV1129" s="119"/>
      <c r="AAW1129" s="119"/>
      <c r="AAX1129" s="119"/>
      <c r="AAY1129" s="119"/>
      <c r="AAZ1129" s="119"/>
      <c r="ABA1129" s="119"/>
      <c r="ABB1129" s="119"/>
      <c r="ABC1129" s="119"/>
      <c r="ABD1129" s="119"/>
      <c r="ABE1129" s="119"/>
      <c r="ABF1129" s="119"/>
      <c r="ABG1129" s="119"/>
      <c r="ABH1129" s="119"/>
      <c r="ABI1129" s="119"/>
      <c r="ABJ1129" s="119"/>
      <c r="ABK1129" s="119"/>
      <c r="ABL1129" s="119"/>
      <c r="ABM1129" s="119"/>
      <c r="ABN1129" s="119"/>
      <c r="ABO1129" s="119"/>
      <c r="ABP1129" s="119"/>
      <c r="ABQ1129" s="119"/>
      <c r="ABR1129" s="119"/>
      <c r="ABS1129" s="119"/>
      <c r="ABT1129" s="119"/>
      <c r="ABU1129" s="119"/>
      <c r="ABV1129" s="119"/>
      <c r="ABW1129" s="119"/>
      <c r="ABX1129" s="119"/>
      <c r="ABY1129" s="119"/>
      <c r="ABZ1129" s="119"/>
      <c r="ACA1129" s="119"/>
      <c r="ACB1129" s="119"/>
      <c r="ACC1129" s="119"/>
      <c r="ACD1129" s="119"/>
      <c r="ACE1129" s="119"/>
      <c r="ACF1129" s="119"/>
      <c r="ACG1129" s="119"/>
      <c r="ACH1129" s="119"/>
      <c r="ACI1129" s="119"/>
      <c r="ACJ1129" s="119"/>
      <c r="ACK1129" s="119"/>
      <c r="ACL1129" s="119"/>
      <c r="ACM1129" s="119"/>
      <c r="ACN1129" s="119"/>
      <c r="ACO1129" s="119"/>
      <c r="ACP1129" s="119"/>
      <c r="ACQ1129" s="119"/>
      <c r="ACR1129" s="119"/>
      <c r="ACS1129" s="119"/>
      <c r="ACT1129" s="119"/>
      <c r="ACU1129" s="119"/>
      <c r="ACV1129" s="119"/>
      <c r="ACW1129" s="119"/>
      <c r="ACX1129" s="119"/>
      <c r="ACY1129" s="119"/>
      <c r="ACZ1129" s="119"/>
      <c r="ADA1129" s="119"/>
      <c r="ADB1129" s="119"/>
      <c r="ADC1129" s="119"/>
      <c r="ADD1129" s="119"/>
      <c r="ADE1129" s="119"/>
      <c r="ADF1129" s="119"/>
      <c r="ADG1129" s="119"/>
      <c r="ADH1129" s="119"/>
      <c r="ADI1129" s="119"/>
      <c r="ADJ1129" s="119"/>
      <c r="ADK1129" s="119"/>
      <c r="ADL1129" s="119"/>
      <c r="ADM1129" s="119"/>
      <c r="ADN1129" s="119"/>
      <c r="ADO1129" s="119"/>
      <c r="ADP1129" s="119"/>
      <c r="ADQ1129" s="119"/>
      <c r="ADR1129" s="119"/>
      <c r="ADS1129" s="119"/>
      <c r="ADT1129" s="119"/>
      <c r="ADU1129" s="119"/>
      <c r="ADV1129" s="119"/>
      <c r="ADW1129" s="119"/>
      <c r="ADX1129" s="119"/>
      <c r="ADY1129" s="119"/>
      <c r="ADZ1129" s="119"/>
      <c r="AEA1129" s="119"/>
      <c r="AEB1129" s="119"/>
      <c r="AEC1129" s="119"/>
      <c r="AED1129" s="119"/>
      <c r="AEE1129" s="119"/>
      <c r="AEF1129" s="119"/>
      <c r="AEG1129" s="119"/>
      <c r="AEH1129" s="119"/>
      <c r="AEI1129" s="119"/>
      <c r="AEJ1129" s="119"/>
      <c r="AEK1129" s="119"/>
      <c r="AEL1129" s="119"/>
      <c r="AEM1129" s="119"/>
      <c r="AEN1129" s="119"/>
      <c r="AEO1129" s="119"/>
      <c r="AEP1129" s="119"/>
      <c r="AEQ1129" s="119"/>
      <c r="AER1129" s="119"/>
      <c r="AES1129" s="119"/>
      <c r="AET1129" s="119"/>
      <c r="AEU1129" s="119"/>
      <c r="AEV1129" s="119"/>
      <c r="AEW1129" s="119"/>
      <c r="AEX1129" s="119"/>
      <c r="AEY1129" s="119"/>
      <c r="AEZ1129" s="119"/>
      <c r="AFA1129" s="119"/>
      <c r="AFB1129" s="119"/>
      <c r="AFC1129" s="119"/>
      <c r="AFD1129" s="119"/>
      <c r="AFE1129" s="119"/>
      <c r="AFF1129" s="119"/>
      <c r="AFG1129" s="119"/>
      <c r="AFH1129" s="119"/>
      <c r="AFI1129" s="119"/>
      <c r="AFJ1129" s="119"/>
      <c r="AFK1129" s="119"/>
      <c r="AFL1129" s="119"/>
      <c r="AFM1129" s="119"/>
      <c r="AFN1129" s="119"/>
      <c r="AFO1129" s="119"/>
      <c r="AFP1129" s="119"/>
      <c r="AFQ1129" s="119"/>
      <c r="AFR1129" s="119"/>
      <c r="AFS1129" s="119"/>
      <c r="AFT1129" s="119"/>
      <c r="AFU1129" s="119"/>
      <c r="AFV1129" s="119"/>
      <c r="AFW1129" s="119"/>
      <c r="AFX1129" s="119"/>
      <c r="AFY1129" s="119"/>
      <c r="AFZ1129" s="119"/>
      <c r="AGA1129" s="119"/>
      <c r="AGB1129" s="119"/>
      <c r="AGC1129" s="119"/>
      <c r="AGD1129" s="119"/>
      <c r="AGE1129" s="119"/>
      <c r="AGF1129" s="119"/>
      <c r="AGG1129" s="119"/>
      <c r="AGH1129" s="119"/>
      <c r="AGI1129" s="119"/>
      <c r="AGJ1129" s="119"/>
      <c r="AGK1129" s="119"/>
      <c r="AGL1129" s="119"/>
      <c r="AGM1129" s="119"/>
      <c r="AGN1129" s="119"/>
      <c r="AGO1129" s="119"/>
      <c r="AGP1129" s="119"/>
      <c r="AGQ1129" s="119"/>
      <c r="AGR1129" s="119"/>
      <c r="AGS1129" s="119"/>
      <c r="AGT1129" s="119"/>
      <c r="AGU1129" s="119"/>
      <c r="AGV1129" s="119"/>
      <c r="AGW1129" s="119"/>
      <c r="AGX1129" s="119"/>
      <c r="AGY1129" s="119"/>
      <c r="AGZ1129" s="119"/>
      <c r="AHA1129" s="119"/>
      <c r="AHB1129" s="119"/>
      <c r="AHC1129" s="119"/>
      <c r="AHD1129" s="119"/>
      <c r="AHE1129" s="119"/>
      <c r="AHF1129" s="119"/>
      <c r="AHG1129" s="119"/>
      <c r="AHH1129" s="119"/>
      <c r="AHI1129" s="119"/>
      <c r="AHJ1129" s="119"/>
      <c r="AHK1129" s="119"/>
      <c r="AHL1129" s="119"/>
      <c r="AHM1129" s="119"/>
      <c r="AHN1129" s="119"/>
      <c r="AHO1129" s="119"/>
      <c r="AHP1129" s="119"/>
      <c r="AHQ1129" s="119"/>
      <c r="AHR1129" s="119"/>
      <c r="AHS1129" s="119"/>
      <c r="AHT1129" s="119"/>
      <c r="AHU1129" s="119"/>
      <c r="AHV1129" s="119"/>
      <c r="AHW1129" s="119"/>
      <c r="AHX1129" s="119"/>
      <c r="AHY1129" s="119"/>
      <c r="AHZ1129" s="119"/>
      <c r="AIA1129" s="119"/>
      <c r="AIB1129" s="119"/>
      <c r="AIC1129" s="119"/>
      <c r="AID1129" s="119"/>
      <c r="AIE1129" s="119"/>
      <c r="AIF1129" s="119"/>
      <c r="AIG1129" s="119"/>
      <c r="AIH1129" s="119"/>
      <c r="AII1129" s="119"/>
      <c r="AIJ1129" s="119"/>
      <c r="AIK1129" s="119"/>
      <c r="AIL1129" s="119"/>
      <c r="AIM1129" s="119"/>
      <c r="AIN1129" s="119"/>
      <c r="AIO1129" s="119"/>
      <c r="AIP1129" s="119"/>
      <c r="AIQ1129" s="119"/>
      <c r="AIR1129" s="119"/>
      <c r="AIS1129" s="119"/>
      <c r="AIT1129" s="119"/>
      <c r="AIU1129" s="119"/>
      <c r="AIV1129" s="119"/>
      <c r="AIW1129" s="119"/>
      <c r="AIX1129" s="119"/>
      <c r="AIY1129" s="119"/>
      <c r="AIZ1129" s="119"/>
      <c r="AJA1129" s="119"/>
      <c r="AJB1129" s="119"/>
      <c r="AJC1129" s="119"/>
      <c r="AJD1129" s="119"/>
      <c r="AJE1129" s="119"/>
      <c r="AJF1129" s="119"/>
      <c r="AJG1129" s="119"/>
      <c r="AJH1129" s="119"/>
      <c r="AJI1129" s="119"/>
      <c r="AJJ1129" s="119"/>
      <c r="AJK1129" s="119"/>
      <c r="AJL1129" s="119"/>
      <c r="AJM1129" s="119"/>
      <c r="AJN1129" s="119"/>
      <c r="AJO1129" s="119"/>
      <c r="AJP1129" s="119"/>
      <c r="AJQ1129" s="119"/>
      <c r="AJR1129" s="119"/>
      <c r="AJS1129" s="119"/>
      <c r="AJT1129" s="119"/>
      <c r="AJU1129" s="119"/>
      <c r="AJV1129" s="119"/>
      <c r="AJW1129" s="119"/>
      <c r="AJX1129" s="119"/>
      <c r="AJY1129" s="119"/>
      <c r="AJZ1129" s="119"/>
      <c r="AKA1129" s="119"/>
      <c r="AKB1129" s="119"/>
      <c r="AKC1129" s="119"/>
      <c r="AKD1129" s="119"/>
      <c r="AKE1129" s="119"/>
      <c r="AKF1129" s="119"/>
      <c r="AKG1129" s="119"/>
      <c r="AKH1129" s="119"/>
      <c r="AKI1129" s="119"/>
      <c r="AKJ1129" s="119"/>
      <c r="AKK1129" s="119"/>
      <c r="AKL1129" s="119"/>
      <c r="AKM1129" s="119"/>
      <c r="AKN1129" s="119"/>
      <c r="AKO1129" s="119"/>
      <c r="AKP1129" s="119"/>
      <c r="AKQ1129" s="119"/>
      <c r="AKR1129" s="119"/>
      <c r="AKS1129" s="119"/>
      <c r="AKT1129" s="119"/>
      <c r="AKU1129" s="119"/>
      <c r="AKV1129" s="119"/>
      <c r="AKW1129" s="119"/>
      <c r="AKX1129" s="119"/>
      <c r="AKY1129" s="119"/>
      <c r="AKZ1129" s="119"/>
      <c r="ALA1129" s="119"/>
      <c r="ALB1129" s="119"/>
      <c r="ALC1129" s="119"/>
      <c r="ALD1129" s="119"/>
      <c r="ALE1129" s="119"/>
      <c r="ALF1129" s="119"/>
      <c r="ALG1129" s="119"/>
      <c r="ALH1129" s="119"/>
      <c r="ALI1129" s="119"/>
      <c r="ALJ1129" s="119"/>
      <c r="ALK1129" s="119"/>
      <c r="ALL1129" s="119"/>
      <c r="ALM1129" s="119"/>
      <c r="ALN1129" s="119"/>
      <c r="ALO1129" s="119"/>
      <c r="ALP1129" s="119"/>
      <c r="ALQ1129" s="119"/>
      <c r="ALR1129" s="119"/>
      <c r="ALS1129" s="119"/>
      <c r="ALT1129" s="119"/>
      <c r="ALU1129" s="119"/>
      <c r="ALV1129" s="119"/>
      <c r="ALW1129" s="119"/>
      <c r="ALX1129" s="119"/>
      <c r="ALY1129" s="119"/>
      <c r="ALZ1129" s="119"/>
      <c r="AMA1129" s="119"/>
      <c r="AMB1129" s="119"/>
      <c r="AMC1129" s="119"/>
      <c r="AMD1129" s="119"/>
      <c r="AME1129" s="119"/>
      <c r="AMF1129" s="119"/>
      <c r="AMG1129" s="119"/>
      <c r="AMH1129" s="119"/>
      <c r="AMI1129" s="119"/>
      <c r="AMJ1129" s="119"/>
    </row>
    <row r="1130" spans="1:1024">
      <c r="A1130" s="120"/>
      <c r="B1130" s="120"/>
      <c r="C1130" s="49">
        <f t="shared" si="83"/>
        <v>2130</v>
      </c>
      <c r="D1130" s="38" t="s">
        <v>408</v>
      </c>
      <c r="E1130" s="51">
        <f t="shared" si="82"/>
        <v>10</v>
      </c>
      <c r="F1130" s="39">
        <f t="shared" si="80"/>
        <v>67940</v>
      </c>
      <c r="G1130" s="39" t="str">
        <f t="shared" si="81"/>
        <v>2017123</v>
      </c>
      <c r="H1130" s="39">
        <v>0</v>
      </c>
      <c r="L1130" s="79" t="s">
        <v>21</v>
      </c>
      <c r="M1130" s="39">
        <v>2017</v>
      </c>
      <c r="N1130" s="39">
        <v>12</v>
      </c>
      <c r="O1130" s="39">
        <v>3</v>
      </c>
      <c r="P1130" s="39">
        <v>18</v>
      </c>
      <c r="Q1130" s="39">
        <v>52</v>
      </c>
      <c r="R1130" s="39">
        <v>20</v>
      </c>
      <c r="S1130" s="39">
        <v>55</v>
      </c>
      <c r="T1130" s="39">
        <v>2</v>
      </c>
      <c r="U1130" s="39" t="s">
        <v>1</v>
      </c>
      <c r="V1130" s="39" t="s">
        <v>2</v>
      </c>
      <c r="WK1130" s="121"/>
      <c r="WL1130" s="121"/>
      <c r="WM1130" s="121"/>
      <c r="WN1130" s="121"/>
      <c r="WO1130" s="121"/>
      <c r="WP1130" s="121"/>
      <c r="WQ1130" s="121"/>
      <c r="WR1130" s="121"/>
      <c r="WS1130" s="121"/>
      <c r="WT1130" s="121"/>
      <c r="WU1130" s="121"/>
      <c r="WV1130" s="121"/>
      <c r="WW1130" s="121"/>
      <c r="WX1130" s="121"/>
      <c r="WY1130" s="121"/>
      <c r="WZ1130" s="121"/>
      <c r="XA1130" s="121"/>
      <c r="XB1130" s="121"/>
      <c r="XC1130" s="121"/>
      <c r="XD1130" s="121"/>
      <c r="XE1130" s="121"/>
      <c r="XF1130" s="121"/>
      <c r="XG1130" s="121"/>
      <c r="XH1130" s="121"/>
      <c r="XI1130" s="121"/>
      <c r="XJ1130" s="121"/>
      <c r="XK1130" s="121"/>
      <c r="XL1130" s="121"/>
      <c r="XM1130" s="121"/>
      <c r="XN1130" s="121"/>
      <c r="XO1130" s="121"/>
      <c r="XP1130" s="121"/>
      <c r="XQ1130" s="121"/>
      <c r="XR1130" s="121"/>
      <c r="XS1130" s="121"/>
      <c r="XT1130" s="121"/>
      <c r="XU1130" s="121"/>
      <c r="XV1130" s="121"/>
      <c r="XW1130" s="121"/>
      <c r="XX1130" s="121"/>
      <c r="XY1130" s="121"/>
      <c r="XZ1130" s="121"/>
      <c r="YA1130" s="121"/>
      <c r="YB1130" s="121"/>
      <c r="YC1130" s="121"/>
      <c r="YD1130" s="121"/>
      <c r="YE1130" s="121"/>
      <c r="YF1130" s="121"/>
      <c r="YG1130" s="121"/>
      <c r="YH1130" s="121"/>
      <c r="YI1130" s="121"/>
      <c r="YJ1130" s="121"/>
      <c r="YK1130" s="121"/>
      <c r="YL1130" s="121"/>
      <c r="YM1130" s="121"/>
      <c r="YN1130" s="121"/>
      <c r="YO1130" s="121"/>
      <c r="YP1130" s="121"/>
      <c r="YQ1130" s="121"/>
      <c r="YR1130" s="121"/>
      <c r="YS1130" s="121"/>
      <c r="YT1130" s="121"/>
      <c r="YU1130" s="121"/>
      <c r="YV1130" s="121"/>
      <c r="YW1130" s="121"/>
      <c r="YX1130" s="121"/>
      <c r="YY1130" s="121"/>
      <c r="YZ1130" s="121"/>
      <c r="ZA1130" s="121"/>
      <c r="ZB1130" s="121"/>
      <c r="ZC1130" s="121"/>
      <c r="ZD1130" s="121"/>
      <c r="ZE1130" s="121"/>
      <c r="ZF1130" s="121"/>
      <c r="ZG1130" s="121"/>
      <c r="ZH1130" s="121"/>
      <c r="ZI1130" s="121"/>
      <c r="ZJ1130" s="121"/>
      <c r="ZK1130" s="121"/>
      <c r="ZL1130" s="121"/>
      <c r="ZM1130" s="121"/>
      <c r="ZN1130" s="121"/>
      <c r="ZO1130" s="121"/>
      <c r="ZP1130" s="121"/>
      <c r="ZQ1130" s="121"/>
      <c r="ZR1130" s="121"/>
      <c r="ZS1130" s="121"/>
      <c r="ZT1130" s="121"/>
      <c r="ZU1130" s="121"/>
      <c r="ZV1130" s="121"/>
      <c r="ZW1130" s="121"/>
      <c r="ZX1130" s="121"/>
      <c r="ZY1130" s="121"/>
      <c r="ZZ1130" s="121"/>
      <c r="AAA1130" s="121"/>
      <c r="AAB1130" s="121"/>
      <c r="AAC1130" s="121"/>
      <c r="AAD1130" s="121"/>
      <c r="AAE1130" s="121"/>
      <c r="AAF1130" s="121"/>
      <c r="AAG1130" s="121"/>
      <c r="AAH1130" s="121"/>
      <c r="AAI1130" s="121"/>
      <c r="AAJ1130" s="121"/>
      <c r="AAK1130" s="121"/>
      <c r="AAL1130" s="121"/>
      <c r="AAM1130" s="121"/>
      <c r="AAN1130" s="121"/>
      <c r="AAO1130" s="121"/>
      <c r="AAP1130" s="121"/>
      <c r="AAQ1130" s="121"/>
      <c r="AAR1130" s="121"/>
      <c r="AAS1130" s="121"/>
      <c r="AAT1130" s="121"/>
      <c r="AAU1130" s="121"/>
      <c r="AAV1130" s="121"/>
      <c r="AAW1130" s="121"/>
      <c r="AAX1130" s="121"/>
      <c r="AAY1130" s="121"/>
      <c r="AAZ1130" s="121"/>
      <c r="ABA1130" s="121"/>
      <c r="ABB1130" s="121"/>
      <c r="ABC1130" s="121"/>
      <c r="ABD1130" s="121"/>
      <c r="ABE1130" s="121"/>
      <c r="ABF1130" s="121"/>
      <c r="ABG1130" s="121"/>
      <c r="ABH1130" s="121"/>
      <c r="ABI1130" s="121"/>
      <c r="ABJ1130" s="121"/>
      <c r="ABK1130" s="121"/>
      <c r="ABL1130" s="121"/>
      <c r="ABM1130" s="121"/>
      <c r="ABN1130" s="121"/>
      <c r="ABO1130" s="121"/>
      <c r="ABP1130" s="121"/>
      <c r="ABQ1130" s="121"/>
      <c r="ABR1130" s="121"/>
      <c r="ABS1130" s="121"/>
      <c r="ABT1130" s="121"/>
      <c r="ABU1130" s="121"/>
      <c r="ABV1130" s="121"/>
      <c r="ABW1130" s="121"/>
      <c r="ABX1130" s="121"/>
      <c r="ABY1130" s="121"/>
      <c r="ABZ1130" s="121"/>
      <c r="ACA1130" s="121"/>
      <c r="ACB1130" s="121"/>
      <c r="ACC1130" s="121"/>
      <c r="ACD1130" s="121"/>
      <c r="ACE1130" s="121"/>
      <c r="ACF1130" s="121"/>
      <c r="ACG1130" s="121"/>
      <c r="ACH1130" s="121"/>
      <c r="ACI1130" s="121"/>
      <c r="ACJ1130" s="121"/>
      <c r="ACK1130" s="121"/>
      <c r="ACL1130" s="121"/>
      <c r="ACM1130" s="121"/>
      <c r="ACN1130" s="121"/>
      <c r="ACO1130" s="121"/>
      <c r="ACP1130" s="121"/>
      <c r="ACQ1130" s="121"/>
      <c r="ACR1130" s="121"/>
      <c r="ACS1130" s="121"/>
      <c r="ACT1130" s="121"/>
      <c r="ACU1130" s="121"/>
      <c r="ACV1130" s="121"/>
      <c r="ACW1130" s="121"/>
      <c r="ACX1130" s="121"/>
      <c r="ACY1130" s="121"/>
      <c r="ACZ1130" s="121"/>
      <c r="ADA1130" s="121"/>
      <c r="ADB1130" s="121"/>
      <c r="ADC1130" s="121"/>
      <c r="ADD1130" s="121"/>
      <c r="ADE1130" s="121"/>
      <c r="ADF1130" s="121"/>
      <c r="ADG1130" s="121"/>
      <c r="ADH1130" s="121"/>
      <c r="ADI1130" s="121"/>
      <c r="ADJ1130" s="121"/>
      <c r="ADK1130" s="121"/>
      <c r="ADL1130" s="121"/>
      <c r="ADM1130" s="121"/>
      <c r="ADN1130" s="121"/>
      <c r="ADO1130" s="121"/>
      <c r="ADP1130" s="121"/>
      <c r="ADQ1130" s="121"/>
      <c r="ADR1130" s="121"/>
      <c r="ADS1130" s="121"/>
      <c r="ADT1130" s="121"/>
      <c r="ADU1130" s="121"/>
      <c r="ADV1130" s="121"/>
      <c r="ADW1130" s="121"/>
      <c r="ADX1130" s="121"/>
      <c r="ADY1130" s="121"/>
      <c r="ADZ1130" s="121"/>
      <c r="AEA1130" s="121"/>
      <c r="AEB1130" s="121"/>
      <c r="AEC1130" s="121"/>
      <c r="AED1130" s="121"/>
      <c r="AEE1130" s="121"/>
      <c r="AEF1130" s="121"/>
      <c r="AEG1130" s="121"/>
      <c r="AEH1130" s="121"/>
      <c r="AEI1130" s="121"/>
      <c r="AEJ1130" s="121"/>
      <c r="AEK1130" s="121"/>
      <c r="AEL1130" s="121"/>
      <c r="AEM1130" s="121"/>
      <c r="AEN1130" s="121"/>
      <c r="AEO1130" s="121"/>
      <c r="AEP1130" s="121"/>
      <c r="AEQ1130" s="121"/>
      <c r="AER1130" s="121"/>
      <c r="AES1130" s="121"/>
      <c r="AET1130" s="121"/>
      <c r="AEU1130" s="121"/>
      <c r="AEV1130" s="121"/>
      <c r="AEW1130" s="121"/>
      <c r="AEX1130" s="121"/>
      <c r="AEY1130" s="121"/>
      <c r="AEZ1130" s="121"/>
      <c r="AFA1130" s="121"/>
      <c r="AFB1130" s="121"/>
      <c r="AFC1130" s="121"/>
      <c r="AFD1130" s="121"/>
      <c r="AFE1130" s="121"/>
      <c r="AFF1130" s="121"/>
      <c r="AFG1130" s="121"/>
      <c r="AFH1130" s="121"/>
      <c r="AFI1130" s="121"/>
      <c r="AFJ1130" s="121"/>
      <c r="AFK1130" s="121"/>
      <c r="AFL1130" s="121"/>
      <c r="AFM1130" s="121"/>
      <c r="AFN1130" s="121"/>
      <c r="AFO1130" s="121"/>
      <c r="AFP1130" s="121"/>
      <c r="AFQ1130" s="121"/>
      <c r="AFR1130" s="121"/>
      <c r="AFS1130" s="121"/>
      <c r="AFT1130" s="121"/>
      <c r="AFU1130" s="121"/>
      <c r="AFV1130" s="121"/>
      <c r="AFW1130" s="121"/>
      <c r="AFX1130" s="121"/>
      <c r="AFY1130" s="121"/>
      <c r="AFZ1130" s="121"/>
      <c r="AGA1130" s="121"/>
      <c r="AGB1130" s="121"/>
      <c r="AGC1130" s="121"/>
      <c r="AGD1130" s="121"/>
      <c r="AGE1130" s="121"/>
      <c r="AGF1130" s="121"/>
      <c r="AGG1130" s="121"/>
      <c r="AGH1130" s="121"/>
      <c r="AGI1130" s="121"/>
      <c r="AGJ1130" s="121"/>
      <c r="AGK1130" s="121"/>
      <c r="AGL1130" s="121"/>
      <c r="AGM1130" s="121"/>
      <c r="AGN1130" s="121"/>
      <c r="AGO1130" s="121"/>
      <c r="AGP1130" s="121"/>
      <c r="AGQ1130" s="121"/>
      <c r="AGR1130" s="121"/>
      <c r="AGS1130" s="121"/>
      <c r="AGT1130" s="121"/>
      <c r="AGU1130" s="121"/>
      <c r="AGV1130" s="121"/>
      <c r="AGW1130" s="121"/>
      <c r="AGX1130" s="121"/>
      <c r="AGY1130" s="121"/>
      <c r="AGZ1130" s="121"/>
      <c r="AHA1130" s="121"/>
      <c r="AHB1130" s="121"/>
      <c r="AHC1130" s="121"/>
      <c r="AHD1130" s="121"/>
      <c r="AHE1130" s="121"/>
      <c r="AHF1130" s="121"/>
      <c r="AHG1130" s="121"/>
      <c r="AHH1130" s="121"/>
      <c r="AHI1130" s="121"/>
      <c r="AHJ1130" s="121"/>
      <c r="AHK1130" s="121"/>
      <c r="AHL1130" s="121"/>
      <c r="AHM1130" s="121"/>
      <c r="AHN1130" s="121"/>
      <c r="AHO1130" s="121"/>
      <c r="AHP1130" s="121"/>
      <c r="AHQ1130" s="121"/>
      <c r="AHR1130" s="121"/>
      <c r="AHS1130" s="121"/>
      <c r="AHT1130" s="121"/>
      <c r="AHU1130" s="121"/>
      <c r="AHV1130" s="121"/>
      <c r="AHW1130" s="121"/>
      <c r="AHX1130" s="121"/>
      <c r="AHY1130" s="121"/>
      <c r="AHZ1130" s="121"/>
      <c r="AIA1130" s="121"/>
      <c r="AIB1130" s="121"/>
      <c r="AIC1130" s="121"/>
      <c r="AID1130" s="121"/>
      <c r="AIE1130" s="121"/>
      <c r="AIF1130" s="121"/>
      <c r="AIG1130" s="121"/>
      <c r="AIH1130" s="121"/>
      <c r="AII1130" s="121"/>
      <c r="AIJ1130" s="121"/>
      <c r="AIK1130" s="121"/>
      <c r="AIL1130" s="121"/>
      <c r="AIM1130" s="121"/>
      <c r="AIN1130" s="121"/>
      <c r="AIO1130" s="121"/>
      <c r="AIP1130" s="121"/>
      <c r="AIQ1130" s="121"/>
      <c r="AIR1130" s="121"/>
      <c r="AIS1130" s="121"/>
      <c r="AIT1130" s="121"/>
      <c r="AIU1130" s="121"/>
      <c r="AIV1130" s="121"/>
      <c r="AIW1130" s="121"/>
      <c r="AIX1130" s="121"/>
      <c r="AIY1130" s="121"/>
      <c r="AIZ1130" s="121"/>
      <c r="AJA1130" s="121"/>
      <c r="AJB1130" s="121"/>
      <c r="AJC1130" s="121"/>
      <c r="AJD1130" s="121"/>
      <c r="AJE1130" s="121"/>
      <c r="AJF1130" s="121"/>
      <c r="AJG1130" s="121"/>
      <c r="AJH1130" s="121"/>
      <c r="AJI1130" s="121"/>
      <c r="AJJ1130" s="121"/>
      <c r="AJK1130" s="121"/>
      <c r="AJL1130" s="121"/>
      <c r="AJM1130" s="121"/>
      <c r="AJN1130" s="121"/>
      <c r="AJO1130" s="121"/>
      <c r="AJP1130" s="121"/>
      <c r="AJQ1130" s="121"/>
      <c r="AJR1130" s="121"/>
      <c r="AJS1130" s="121"/>
      <c r="AJT1130" s="121"/>
      <c r="AJU1130" s="121"/>
      <c r="AJV1130" s="121"/>
      <c r="AJW1130" s="121"/>
      <c r="AJX1130" s="121"/>
      <c r="AJY1130" s="121"/>
      <c r="AJZ1130" s="121"/>
      <c r="AKA1130" s="121"/>
      <c r="AKB1130" s="121"/>
      <c r="AKC1130" s="121"/>
      <c r="AKD1130" s="121"/>
      <c r="AKE1130" s="121"/>
      <c r="AKF1130" s="121"/>
      <c r="AKG1130" s="121"/>
      <c r="AKH1130" s="121"/>
      <c r="AKI1130" s="121"/>
      <c r="AKJ1130" s="121"/>
      <c r="AKK1130" s="121"/>
      <c r="AKL1130" s="121"/>
      <c r="AKM1130" s="121"/>
      <c r="AKN1130" s="121"/>
      <c r="AKO1130" s="121"/>
      <c r="AKP1130" s="121"/>
      <c r="AKQ1130" s="121"/>
      <c r="AKR1130" s="121"/>
      <c r="AKS1130" s="121"/>
      <c r="AKT1130" s="121"/>
      <c r="AKU1130" s="121"/>
      <c r="AKV1130" s="121"/>
      <c r="AKW1130" s="121"/>
      <c r="AKX1130" s="121"/>
      <c r="AKY1130" s="121"/>
      <c r="AKZ1130" s="121"/>
      <c r="ALA1130" s="121"/>
      <c r="ALB1130" s="121"/>
      <c r="ALC1130" s="121"/>
      <c r="ALD1130" s="121"/>
      <c r="ALE1130" s="121"/>
      <c r="ALF1130" s="121"/>
      <c r="ALG1130" s="121"/>
      <c r="ALH1130" s="121"/>
      <c r="ALI1130" s="121"/>
      <c r="ALJ1130" s="121"/>
      <c r="ALK1130" s="121"/>
      <c r="ALL1130" s="121"/>
      <c r="ALM1130" s="121"/>
      <c r="ALN1130" s="121"/>
      <c r="ALO1130" s="121"/>
      <c r="ALP1130" s="121"/>
      <c r="ALQ1130" s="121"/>
      <c r="ALR1130" s="121"/>
      <c r="ALS1130" s="121"/>
      <c r="ALT1130" s="121"/>
      <c r="ALU1130" s="121"/>
      <c r="ALV1130" s="121"/>
      <c r="ALW1130" s="121"/>
      <c r="ALX1130" s="121"/>
      <c r="ALY1130" s="121"/>
      <c r="ALZ1130" s="121"/>
      <c r="AMA1130" s="121"/>
      <c r="AMB1130" s="121"/>
      <c r="AMC1130" s="121"/>
      <c r="AMD1130" s="121"/>
      <c r="AME1130" s="121"/>
      <c r="AMF1130" s="121"/>
      <c r="AMG1130" s="121"/>
      <c r="AMH1130" s="121"/>
      <c r="AMI1130" s="121"/>
      <c r="AMJ1130" s="121"/>
    </row>
    <row r="1131" spans="1:1024">
      <c r="A1131" s="120"/>
      <c r="B1131" s="120"/>
      <c r="C1131" s="49">
        <f t="shared" si="83"/>
        <v>2130</v>
      </c>
      <c r="D1131" s="38" t="s">
        <v>408</v>
      </c>
      <c r="E1131" s="51">
        <f t="shared" si="82"/>
        <v>10</v>
      </c>
      <c r="F1131" s="39">
        <f t="shared" si="80"/>
        <v>67940</v>
      </c>
      <c r="G1131" s="39" t="str">
        <f t="shared" si="81"/>
        <v>2017123</v>
      </c>
      <c r="H1131" s="39">
        <v>0</v>
      </c>
      <c r="L1131" s="79" t="s">
        <v>21</v>
      </c>
      <c r="M1131" s="39">
        <v>2017</v>
      </c>
      <c r="N1131" s="39">
        <v>12</v>
      </c>
      <c r="O1131" s="39">
        <v>3</v>
      </c>
      <c r="P1131" s="39">
        <v>18</v>
      </c>
      <c r="Q1131" s="39">
        <v>52</v>
      </c>
      <c r="R1131" s="39">
        <v>20</v>
      </c>
      <c r="S1131" s="39">
        <v>64</v>
      </c>
      <c r="T1131" s="39">
        <v>2</v>
      </c>
      <c r="U1131" s="39" t="s">
        <v>1</v>
      </c>
      <c r="V1131" s="39" t="s">
        <v>2</v>
      </c>
      <c r="WK1131" s="121"/>
      <c r="WL1131" s="121"/>
      <c r="WM1131" s="121"/>
      <c r="WN1131" s="121"/>
      <c r="WO1131" s="121"/>
      <c r="WP1131" s="121"/>
      <c r="WQ1131" s="121"/>
      <c r="WR1131" s="121"/>
      <c r="WS1131" s="121"/>
      <c r="WT1131" s="121"/>
      <c r="WU1131" s="121"/>
      <c r="WV1131" s="121"/>
      <c r="WW1131" s="121"/>
      <c r="WX1131" s="121"/>
      <c r="WY1131" s="121"/>
      <c r="WZ1131" s="121"/>
      <c r="XA1131" s="121"/>
      <c r="XB1131" s="121"/>
      <c r="XC1131" s="121"/>
      <c r="XD1131" s="121"/>
      <c r="XE1131" s="121"/>
      <c r="XF1131" s="121"/>
      <c r="XG1131" s="121"/>
      <c r="XH1131" s="121"/>
      <c r="XI1131" s="121"/>
      <c r="XJ1131" s="121"/>
      <c r="XK1131" s="121"/>
      <c r="XL1131" s="121"/>
      <c r="XM1131" s="121"/>
      <c r="XN1131" s="121"/>
      <c r="XO1131" s="121"/>
      <c r="XP1131" s="121"/>
      <c r="XQ1131" s="121"/>
      <c r="XR1131" s="121"/>
      <c r="XS1131" s="121"/>
      <c r="XT1131" s="121"/>
      <c r="XU1131" s="121"/>
      <c r="XV1131" s="121"/>
      <c r="XW1131" s="121"/>
      <c r="XX1131" s="121"/>
      <c r="XY1131" s="121"/>
      <c r="XZ1131" s="121"/>
      <c r="YA1131" s="121"/>
      <c r="YB1131" s="121"/>
      <c r="YC1131" s="121"/>
      <c r="YD1131" s="121"/>
      <c r="YE1131" s="121"/>
      <c r="YF1131" s="121"/>
      <c r="YG1131" s="121"/>
      <c r="YH1131" s="121"/>
      <c r="YI1131" s="121"/>
      <c r="YJ1131" s="121"/>
      <c r="YK1131" s="121"/>
      <c r="YL1131" s="121"/>
      <c r="YM1131" s="121"/>
      <c r="YN1131" s="121"/>
      <c r="YO1131" s="121"/>
      <c r="YP1131" s="121"/>
      <c r="YQ1131" s="121"/>
      <c r="YR1131" s="121"/>
      <c r="YS1131" s="121"/>
      <c r="YT1131" s="121"/>
      <c r="YU1131" s="121"/>
      <c r="YV1131" s="121"/>
      <c r="YW1131" s="121"/>
      <c r="YX1131" s="121"/>
      <c r="YY1131" s="121"/>
      <c r="YZ1131" s="121"/>
      <c r="ZA1131" s="121"/>
      <c r="ZB1131" s="121"/>
      <c r="ZC1131" s="121"/>
      <c r="ZD1131" s="121"/>
      <c r="ZE1131" s="121"/>
      <c r="ZF1131" s="121"/>
      <c r="ZG1131" s="121"/>
      <c r="ZH1131" s="121"/>
      <c r="ZI1131" s="121"/>
      <c r="ZJ1131" s="121"/>
      <c r="ZK1131" s="121"/>
      <c r="ZL1131" s="121"/>
      <c r="ZM1131" s="121"/>
      <c r="ZN1131" s="121"/>
      <c r="ZO1131" s="121"/>
      <c r="ZP1131" s="121"/>
      <c r="ZQ1131" s="121"/>
      <c r="ZR1131" s="121"/>
      <c r="ZS1131" s="121"/>
      <c r="ZT1131" s="121"/>
      <c r="ZU1131" s="121"/>
      <c r="ZV1131" s="121"/>
      <c r="ZW1131" s="121"/>
      <c r="ZX1131" s="121"/>
      <c r="ZY1131" s="121"/>
      <c r="ZZ1131" s="121"/>
      <c r="AAA1131" s="121"/>
      <c r="AAB1131" s="121"/>
      <c r="AAC1131" s="121"/>
      <c r="AAD1131" s="121"/>
      <c r="AAE1131" s="121"/>
      <c r="AAF1131" s="121"/>
      <c r="AAG1131" s="121"/>
      <c r="AAH1131" s="121"/>
      <c r="AAI1131" s="121"/>
      <c r="AAJ1131" s="121"/>
      <c r="AAK1131" s="121"/>
      <c r="AAL1131" s="121"/>
      <c r="AAM1131" s="121"/>
      <c r="AAN1131" s="121"/>
      <c r="AAO1131" s="121"/>
      <c r="AAP1131" s="121"/>
      <c r="AAQ1131" s="121"/>
      <c r="AAR1131" s="121"/>
      <c r="AAS1131" s="121"/>
      <c r="AAT1131" s="121"/>
      <c r="AAU1131" s="121"/>
      <c r="AAV1131" s="121"/>
      <c r="AAW1131" s="121"/>
      <c r="AAX1131" s="121"/>
      <c r="AAY1131" s="121"/>
      <c r="AAZ1131" s="121"/>
      <c r="ABA1131" s="121"/>
      <c r="ABB1131" s="121"/>
      <c r="ABC1131" s="121"/>
      <c r="ABD1131" s="121"/>
      <c r="ABE1131" s="121"/>
      <c r="ABF1131" s="121"/>
      <c r="ABG1131" s="121"/>
      <c r="ABH1131" s="121"/>
      <c r="ABI1131" s="121"/>
      <c r="ABJ1131" s="121"/>
      <c r="ABK1131" s="121"/>
      <c r="ABL1131" s="121"/>
      <c r="ABM1131" s="121"/>
      <c r="ABN1131" s="121"/>
      <c r="ABO1131" s="121"/>
      <c r="ABP1131" s="121"/>
      <c r="ABQ1131" s="121"/>
      <c r="ABR1131" s="121"/>
      <c r="ABS1131" s="121"/>
      <c r="ABT1131" s="121"/>
      <c r="ABU1131" s="121"/>
      <c r="ABV1131" s="121"/>
      <c r="ABW1131" s="121"/>
      <c r="ABX1131" s="121"/>
      <c r="ABY1131" s="121"/>
      <c r="ABZ1131" s="121"/>
      <c r="ACA1131" s="121"/>
      <c r="ACB1131" s="121"/>
      <c r="ACC1131" s="121"/>
      <c r="ACD1131" s="121"/>
      <c r="ACE1131" s="121"/>
      <c r="ACF1131" s="121"/>
      <c r="ACG1131" s="121"/>
      <c r="ACH1131" s="121"/>
      <c r="ACI1131" s="121"/>
      <c r="ACJ1131" s="121"/>
      <c r="ACK1131" s="121"/>
      <c r="ACL1131" s="121"/>
      <c r="ACM1131" s="121"/>
      <c r="ACN1131" s="121"/>
      <c r="ACO1131" s="121"/>
      <c r="ACP1131" s="121"/>
      <c r="ACQ1131" s="121"/>
      <c r="ACR1131" s="121"/>
      <c r="ACS1131" s="121"/>
      <c r="ACT1131" s="121"/>
      <c r="ACU1131" s="121"/>
      <c r="ACV1131" s="121"/>
      <c r="ACW1131" s="121"/>
      <c r="ACX1131" s="121"/>
      <c r="ACY1131" s="121"/>
      <c r="ACZ1131" s="121"/>
      <c r="ADA1131" s="121"/>
      <c r="ADB1131" s="121"/>
      <c r="ADC1131" s="121"/>
      <c r="ADD1131" s="121"/>
      <c r="ADE1131" s="121"/>
      <c r="ADF1131" s="121"/>
      <c r="ADG1131" s="121"/>
      <c r="ADH1131" s="121"/>
      <c r="ADI1131" s="121"/>
      <c r="ADJ1131" s="121"/>
      <c r="ADK1131" s="121"/>
      <c r="ADL1131" s="121"/>
      <c r="ADM1131" s="121"/>
      <c r="ADN1131" s="121"/>
      <c r="ADO1131" s="121"/>
      <c r="ADP1131" s="121"/>
      <c r="ADQ1131" s="121"/>
      <c r="ADR1131" s="121"/>
      <c r="ADS1131" s="121"/>
      <c r="ADT1131" s="121"/>
      <c r="ADU1131" s="121"/>
      <c r="ADV1131" s="121"/>
      <c r="ADW1131" s="121"/>
      <c r="ADX1131" s="121"/>
      <c r="ADY1131" s="121"/>
      <c r="ADZ1131" s="121"/>
      <c r="AEA1131" s="121"/>
      <c r="AEB1131" s="121"/>
      <c r="AEC1131" s="121"/>
      <c r="AED1131" s="121"/>
      <c r="AEE1131" s="121"/>
      <c r="AEF1131" s="121"/>
      <c r="AEG1131" s="121"/>
      <c r="AEH1131" s="121"/>
      <c r="AEI1131" s="121"/>
      <c r="AEJ1131" s="121"/>
      <c r="AEK1131" s="121"/>
      <c r="AEL1131" s="121"/>
      <c r="AEM1131" s="121"/>
      <c r="AEN1131" s="121"/>
      <c r="AEO1131" s="121"/>
      <c r="AEP1131" s="121"/>
      <c r="AEQ1131" s="121"/>
      <c r="AER1131" s="121"/>
      <c r="AES1131" s="121"/>
      <c r="AET1131" s="121"/>
      <c r="AEU1131" s="121"/>
      <c r="AEV1131" s="121"/>
      <c r="AEW1131" s="121"/>
      <c r="AEX1131" s="121"/>
      <c r="AEY1131" s="121"/>
      <c r="AEZ1131" s="121"/>
      <c r="AFA1131" s="121"/>
      <c r="AFB1131" s="121"/>
      <c r="AFC1131" s="121"/>
      <c r="AFD1131" s="121"/>
      <c r="AFE1131" s="121"/>
      <c r="AFF1131" s="121"/>
      <c r="AFG1131" s="121"/>
      <c r="AFH1131" s="121"/>
      <c r="AFI1131" s="121"/>
      <c r="AFJ1131" s="121"/>
      <c r="AFK1131" s="121"/>
      <c r="AFL1131" s="121"/>
      <c r="AFM1131" s="121"/>
      <c r="AFN1131" s="121"/>
      <c r="AFO1131" s="121"/>
      <c r="AFP1131" s="121"/>
      <c r="AFQ1131" s="121"/>
      <c r="AFR1131" s="121"/>
      <c r="AFS1131" s="121"/>
      <c r="AFT1131" s="121"/>
      <c r="AFU1131" s="121"/>
      <c r="AFV1131" s="121"/>
      <c r="AFW1131" s="121"/>
      <c r="AFX1131" s="121"/>
      <c r="AFY1131" s="121"/>
      <c r="AFZ1131" s="121"/>
      <c r="AGA1131" s="121"/>
      <c r="AGB1131" s="121"/>
      <c r="AGC1131" s="121"/>
      <c r="AGD1131" s="121"/>
      <c r="AGE1131" s="121"/>
      <c r="AGF1131" s="121"/>
      <c r="AGG1131" s="121"/>
      <c r="AGH1131" s="121"/>
      <c r="AGI1131" s="121"/>
      <c r="AGJ1131" s="121"/>
      <c r="AGK1131" s="121"/>
      <c r="AGL1131" s="121"/>
      <c r="AGM1131" s="121"/>
      <c r="AGN1131" s="121"/>
      <c r="AGO1131" s="121"/>
      <c r="AGP1131" s="121"/>
      <c r="AGQ1131" s="121"/>
      <c r="AGR1131" s="121"/>
      <c r="AGS1131" s="121"/>
      <c r="AGT1131" s="121"/>
      <c r="AGU1131" s="121"/>
      <c r="AGV1131" s="121"/>
      <c r="AGW1131" s="121"/>
      <c r="AGX1131" s="121"/>
      <c r="AGY1131" s="121"/>
      <c r="AGZ1131" s="121"/>
      <c r="AHA1131" s="121"/>
      <c r="AHB1131" s="121"/>
      <c r="AHC1131" s="121"/>
      <c r="AHD1131" s="121"/>
      <c r="AHE1131" s="121"/>
      <c r="AHF1131" s="121"/>
      <c r="AHG1131" s="121"/>
      <c r="AHH1131" s="121"/>
      <c r="AHI1131" s="121"/>
      <c r="AHJ1131" s="121"/>
      <c r="AHK1131" s="121"/>
      <c r="AHL1131" s="121"/>
      <c r="AHM1131" s="121"/>
      <c r="AHN1131" s="121"/>
      <c r="AHO1131" s="121"/>
      <c r="AHP1131" s="121"/>
      <c r="AHQ1131" s="121"/>
      <c r="AHR1131" s="121"/>
      <c r="AHS1131" s="121"/>
      <c r="AHT1131" s="121"/>
      <c r="AHU1131" s="121"/>
      <c r="AHV1131" s="121"/>
      <c r="AHW1131" s="121"/>
      <c r="AHX1131" s="121"/>
      <c r="AHY1131" s="121"/>
      <c r="AHZ1131" s="121"/>
      <c r="AIA1131" s="121"/>
      <c r="AIB1131" s="121"/>
      <c r="AIC1131" s="121"/>
      <c r="AID1131" s="121"/>
      <c r="AIE1131" s="121"/>
      <c r="AIF1131" s="121"/>
      <c r="AIG1131" s="121"/>
      <c r="AIH1131" s="121"/>
      <c r="AII1131" s="121"/>
      <c r="AIJ1131" s="121"/>
      <c r="AIK1131" s="121"/>
      <c r="AIL1131" s="121"/>
      <c r="AIM1131" s="121"/>
      <c r="AIN1131" s="121"/>
      <c r="AIO1131" s="121"/>
      <c r="AIP1131" s="121"/>
      <c r="AIQ1131" s="121"/>
      <c r="AIR1131" s="121"/>
      <c r="AIS1131" s="121"/>
      <c r="AIT1131" s="121"/>
      <c r="AIU1131" s="121"/>
      <c r="AIV1131" s="121"/>
      <c r="AIW1131" s="121"/>
      <c r="AIX1131" s="121"/>
      <c r="AIY1131" s="121"/>
      <c r="AIZ1131" s="121"/>
      <c r="AJA1131" s="121"/>
      <c r="AJB1131" s="121"/>
      <c r="AJC1131" s="121"/>
      <c r="AJD1131" s="121"/>
      <c r="AJE1131" s="121"/>
      <c r="AJF1131" s="121"/>
      <c r="AJG1131" s="121"/>
      <c r="AJH1131" s="121"/>
      <c r="AJI1131" s="121"/>
      <c r="AJJ1131" s="121"/>
      <c r="AJK1131" s="121"/>
      <c r="AJL1131" s="121"/>
      <c r="AJM1131" s="121"/>
      <c r="AJN1131" s="121"/>
      <c r="AJO1131" s="121"/>
      <c r="AJP1131" s="121"/>
      <c r="AJQ1131" s="121"/>
      <c r="AJR1131" s="121"/>
      <c r="AJS1131" s="121"/>
      <c r="AJT1131" s="121"/>
      <c r="AJU1131" s="121"/>
      <c r="AJV1131" s="121"/>
      <c r="AJW1131" s="121"/>
      <c r="AJX1131" s="121"/>
      <c r="AJY1131" s="121"/>
      <c r="AJZ1131" s="121"/>
      <c r="AKA1131" s="121"/>
      <c r="AKB1131" s="121"/>
      <c r="AKC1131" s="121"/>
      <c r="AKD1131" s="121"/>
      <c r="AKE1131" s="121"/>
      <c r="AKF1131" s="121"/>
      <c r="AKG1131" s="121"/>
      <c r="AKH1131" s="121"/>
      <c r="AKI1131" s="121"/>
      <c r="AKJ1131" s="121"/>
      <c r="AKK1131" s="121"/>
      <c r="AKL1131" s="121"/>
      <c r="AKM1131" s="121"/>
      <c r="AKN1131" s="121"/>
      <c r="AKO1131" s="121"/>
      <c r="AKP1131" s="121"/>
      <c r="AKQ1131" s="121"/>
      <c r="AKR1131" s="121"/>
      <c r="AKS1131" s="121"/>
      <c r="AKT1131" s="121"/>
      <c r="AKU1131" s="121"/>
      <c r="AKV1131" s="121"/>
      <c r="AKW1131" s="121"/>
      <c r="AKX1131" s="121"/>
      <c r="AKY1131" s="121"/>
      <c r="AKZ1131" s="121"/>
      <c r="ALA1131" s="121"/>
      <c r="ALB1131" s="121"/>
      <c r="ALC1131" s="121"/>
      <c r="ALD1131" s="121"/>
      <c r="ALE1131" s="121"/>
      <c r="ALF1131" s="121"/>
      <c r="ALG1131" s="121"/>
      <c r="ALH1131" s="121"/>
      <c r="ALI1131" s="121"/>
      <c r="ALJ1131" s="121"/>
      <c r="ALK1131" s="121"/>
      <c r="ALL1131" s="121"/>
      <c r="ALM1131" s="121"/>
      <c r="ALN1131" s="121"/>
      <c r="ALO1131" s="121"/>
      <c r="ALP1131" s="121"/>
      <c r="ALQ1131" s="121"/>
      <c r="ALR1131" s="121"/>
      <c r="ALS1131" s="121"/>
      <c r="ALT1131" s="121"/>
      <c r="ALU1131" s="121"/>
      <c r="ALV1131" s="121"/>
      <c r="ALW1131" s="121"/>
      <c r="ALX1131" s="121"/>
      <c r="ALY1131" s="121"/>
      <c r="ALZ1131" s="121"/>
      <c r="AMA1131" s="121"/>
      <c r="AMB1131" s="121"/>
      <c r="AMC1131" s="121"/>
      <c r="AMD1131" s="121"/>
      <c r="AME1131" s="121"/>
      <c r="AMF1131" s="121"/>
      <c r="AMG1131" s="121"/>
      <c r="AMH1131" s="121"/>
      <c r="AMI1131" s="121"/>
      <c r="AMJ1131" s="121"/>
    </row>
    <row r="1132" spans="1:1024">
      <c r="A1132" s="118"/>
      <c r="B1132" s="118"/>
      <c r="C1132" s="49">
        <f t="shared" si="83"/>
        <v>2130</v>
      </c>
      <c r="D1132" s="38" t="s">
        <v>408</v>
      </c>
      <c r="E1132" s="51">
        <f t="shared" si="82"/>
        <v>10</v>
      </c>
      <c r="F1132" s="39">
        <f t="shared" si="80"/>
        <v>67940</v>
      </c>
      <c r="G1132" s="39" t="str">
        <f t="shared" si="81"/>
        <v>2017123</v>
      </c>
      <c r="H1132" s="39">
        <v>0</v>
      </c>
      <c r="L1132" s="79" t="s">
        <v>21</v>
      </c>
      <c r="M1132" s="39">
        <v>2017</v>
      </c>
      <c r="N1132" s="39">
        <v>12</v>
      </c>
      <c r="O1132" s="39">
        <v>3</v>
      </c>
      <c r="P1132" s="39">
        <v>18</v>
      </c>
      <c r="Q1132" s="39">
        <v>52</v>
      </c>
      <c r="R1132" s="39">
        <v>20</v>
      </c>
      <c r="S1132" s="39">
        <v>89</v>
      </c>
      <c r="T1132" s="39">
        <v>2</v>
      </c>
      <c r="U1132" s="39" t="s">
        <v>1</v>
      </c>
      <c r="V1132" s="39" t="s">
        <v>2</v>
      </c>
      <c r="WK1132" s="119"/>
      <c r="WL1132" s="119"/>
      <c r="WM1132" s="119"/>
      <c r="WN1132" s="119"/>
      <c r="WO1132" s="119"/>
      <c r="WP1132" s="119"/>
      <c r="WQ1132" s="119"/>
      <c r="WR1132" s="119"/>
      <c r="WS1132" s="119"/>
      <c r="WT1132" s="119"/>
      <c r="WU1132" s="119"/>
      <c r="WV1132" s="119"/>
      <c r="WW1132" s="119"/>
      <c r="WX1132" s="119"/>
      <c r="WY1132" s="119"/>
      <c r="WZ1132" s="119"/>
      <c r="XA1132" s="119"/>
      <c r="XB1132" s="119"/>
      <c r="XC1132" s="119"/>
      <c r="XD1132" s="119"/>
      <c r="XE1132" s="119"/>
      <c r="XF1132" s="119"/>
      <c r="XG1132" s="119"/>
      <c r="XH1132" s="119"/>
      <c r="XI1132" s="119"/>
      <c r="XJ1132" s="119"/>
      <c r="XK1132" s="119"/>
      <c r="XL1132" s="119"/>
      <c r="XM1132" s="119"/>
      <c r="XN1132" s="119"/>
      <c r="XO1132" s="119"/>
      <c r="XP1132" s="119"/>
      <c r="XQ1132" s="119"/>
      <c r="XR1132" s="119"/>
      <c r="XS1132" s="119"/>
      <c r="XT1132" s="119"/>
      <c r="XU1132" s="119"/>
      <c r="XV1132" s="119"/>
      <c r="XW1132" s="119"/>
      <c r="XX1132" s="119"/>
      <c r="XY1132" s="119"/>
      <c r="XZ1132" s="119"/>
      <c r="YA1132" s="119"/>
      <c r="YB1132" s="119"/>
      <c r="YC1132" s="119"/>
      <c r="YD1132" s="119"/>
      <c r="YE1132" s="119"/>
      <c r="YF1132" s="119"/>
      <c r="YG1132" s="119"/>
      <c r="YH1132" s="119"/>
      <c r="YI1132" s="119"/>
      <c r="YJ1132" s="119"/>
      <c r="YK1132" s="119"/>
      <c r="YL1132" s="119"/>
      <c r="YM1132" s="119"/>
      <c r="YN1132" s="119"/>
      <c r="YO1132" s="119"/>
      <c r="YP1132" s="119"/>
      <c r="YQ1132" s="119"/>
      <c r="YR1132" s="119"/>
      <c r="YS1132" s="119"/>
      <c r="YT1132" s="119"/>
      <c r="YU1132" s="119"/>
      <c r="YV1132" s="119"/>
      <c r="YW1132" s="119"/>
      <c r="YX1132" s="119"/>
      <c r="YY1132" s="119"/>
      <c r="YZ1132" s="119"/>
      <c r="ZA1132" s="119"/>
      <c r="ZB1132" s="119"/>
      <c r="ZC1132" s="119"/>
      <c r="ZD1132" s="119"/>
      <c r="ZE1132" s="119"/>
      <c r="ZF1132" s="119"/>
      <c r="ZG1132" s="119"/>
      <c r="ZH1132" s="119"/>
      <c r="ZI1132" s="119"/>
      <c r="ZJ1132" s="119"/>
      <c r="ZK1132" s="119"/>
      <c r="ZL1132" s="119"/>
      <c r="ZM1132" s="119"/>
      <c r="ZN1132" s="119"/>
      <c r="ZO1132" s="119"/>
      <c r="ZP1132" s="119"/>
      <c r="ZQ1132" s="119"/>
      <c r="ZR1132" s="119"/>
      <c r="ZS1132" s="119"/>
      <c r="ZT1132" s="119"/>
      <c r="ZU1132" s="119"/>
      <c r="ZV1132" s="119"/>
      <c r="ZW1132" s="119"/>
      <c r="ZX1132" s="119"/>
      <c r="ZY1132" s="119"/>
      <c r="ZZ1132" s="119"/>
      <c r="AAA1132" s="119"/>
      <c r="AAB1132" s="119"/>
      <c r="AAC1132" s="119"/>
      <c r="AAD1132" s="119"/>
      <c r="AAE1132" s="119"/>
      <c r="AAF1132" s="119"/>
      <c r="AAG1132" s="119"/>
      <c r="AAH1132" s="119"/>
      <c r="AAI1132" s="119"/>
      <c r="AAJ1132" s="119"/>
      <c r="AAK1132" s="119"/>
      <c r="AAL1132" s="119"/>
      <c r="AAM1132" s="119"/>
      <c r="AAN1132" s="119"/>
      <c r="AAO1132" s="119"/>
      <c r="AAP1132" s="119"/>
      <c r="AAQ1132" s="119"/>
      <c r="AAR1132" s="119"/>
      <c r="AAS1132" s="119"/>
      <c r="AAT1132" s="119"/>
      <c r="AAU1132" s="119"/>
      <c r="AAV1132" s="119"/>
      <c r="AAW1132" s="119"/>
      <c r="AAX1132" s="119"/>
      <c r="AAY1132" s="119"/>
      <c r="AAZ1132" s="119"/>
      <c r="ABA1132" s="119"/>
      <c r="ABB1132" s="119"/>
      <c r="ABC1132" s="119"/>
      <c r="ABD1132" s="119"/>
      <c r="ABE1132" s="119"/>
      <c r="ABF1132" s="119"/>
      <c r="ABG1132" s="119"/>
      <c r="ABH1132" s="119"/>
      <c r="ABI1132" s="119"/>
      <c r="ABJ1132" s="119"/>
      <c r="ABK1132" s="119"/>
      <c r="ABL1132" s="119"/>
      <c r="ABM1132" s="119"/>
      <c r="ABN1132" s="119"/>
      <c r="ABO1132" s="119"/>
      <c r="ABP1132" s="119"/>
      <c r="ABQ1132" s="119"/>
      <c r="ABR1132" s="119"/>
      <c r="ABS1132" s="119"/>
      <c r="ABT1132" s="119"/>
      <c r="ABU1132" s="119"/>
      <c r="ABV1132" s="119"/>
      <c r="ABW1132" s="119"/>
      <c r="ABX1132" s="119"/>
      <c r="ABY1132" s="119"/>
      <c r="ABZ1132" s="119"/>
      <c r="ACA1132" s="119"/>
      <c r="ACB1132" s="119"/>
      <c r="ACC1132" s="119"/>
      <c r="ACD1132" s="119"/>
      <c r="ACE1132" s="119"/>
      <c r="ACF1132" s="119"/>
      <c r="ACG1132" s="119"/>
      <c r="ACH1132" s="119"/>
      <c r="ACI1132" s="119"/>
      <c r="ACJ1132" s="119"/>
      <c r="ACK1132" s="119"/>
      <c r="ACL1132" s="119"/>
      <c r="ACM1132" s="119"/>
      <c r="ACN1132" s="119"/>
      <c r="ACO1132" s="119"/>
      <c r="ACP1132" s="119"/>
      <c r="ACQ1132" s="119"/>
      <c r="ACR1132" s="119"/>
      <c r="ACS1132" s="119"/>
      <c r="ACT1132" s="119"/>
      <c r="ACU1132" s="119"/>
      <c r="ACV1132" s="119"/>
      <c r="ACW1132" s="119"/>
      <c r="ACX1132" s="119"/>
      <c r="ACY1132" s="119"/>
      <c r="ACZ1132" s="119"/>
      <c r="ADA1132" s="119"/>
      <c r="ADB1132" s="119"/>
      <c r="ADC1132" s="119"/>
      <c r="ADD1132" s="119"/>
      <c r="ADE1132" s="119"/>
      <c r="ADF1132" s="119"/>
      <c r="ADG1132" s="119"/>
      <c r="ADH1132" s="119"/>
      <c r="ADI1132" s="119"/>
      <c r="ADJ1132" s="119"/>
      <c r="ADK1132" s="119"/>
      <c r="ADL1132" s="119"/>
      <c r="ADM1132" s="119"/>
      <c r="ADN1132" s="119"/>
      <c r="ADO1132" s="119"/>
      <c r="ADP1132" s="119"/>
      <c r="ADQ1132" s="119"/>
      <c r="ADR1132" s="119"/>
      <c r="ADS1132" s="119"/>
      <c r="ADT1132" s="119"/>
      <c r="ADU1132" s="119"/>
      <c r="ADV1132" s="119"/>
      <c r="ADW1132" s="119"/>
      <c r="ADX1132" s="119"/>
      <c r="ADY1132" s="119"/>
      <c r="ADZ1132" s="119"/>
      <c r="AEA1132" s="119"/>
      <c r="AEB1132" s="119"/>
      <c r="AEC1132" s="119"/>
      <c r="AED1132" s="119"/>
      <c r="AEE1132" s="119"/>
      <c r="AEF1132" s="119"/>
      <c r="AEG1132" s="119"/>
      <c r="AEH1132" s="119"/>
      <c r="AEI1132" s="119"/>
      <c r="AEJ1132" s="119"/>
      <c r="AEK1132" s="119"/>
      <c r="AEL1132" s="119"/>
      <c r="AEM1132" s="119"/>
      <c r="AEN1132" s="119"/>
      <c r="AEO1132" s="119"/>
      <c r="AEP1132" s="119"/>
      <c r="AEQ1132" s="119"/>
      <c r="AER1132" s="119"/>
      <c r="AES1132" s="119"/>
      <c r="AET1132" s="119"/>
      <c r="AEU1132" s="119"/>
      <c r="AEV1132" s="119"/>
      <c r="AEW1132" s="119"/>
      <c r="AEX1132" s="119"/>
      <c r="AEY1132" s="119"/>
      <c r="AEZ1132" s="119"/>
      <c r="AFA1132" s="119"/>
      <c r="AFB1132" s="119"/>
      <c r="AFC1132" s="119"/>
      <c r="AFD1132" s="119"/>
      <c r="AFE1132" s="119"/>
      <c r="AFF1132" s="119"/>
      <c r="AFG1132" s="119"/>
      <c r="AFH1132" s="119"/>
      <c r="AFI1132" s="119"/>
      <c r="AFJ1132" s="119"/>
      <c r="AFK1132" s="119"/>
      <c r="AFL1132" s="119"/>
      <c r="AFM1132" s="119"/>
      <c r="AFN1132" s="119"/>
      <c r="AFO1132" s="119"/>
      <c r="AFP1132" s="119"/>
      <c r="AFQ1132" s="119"/>
      <c r="AFR1132" s="119"/>
      <c r="AFS1132" s="119"/>
      <c r="AFT1132" s="119"/>
      <c r="AFU1132" s="119"/>
      <c r="AFV1132" s="119"/>
      <c r="AFW1132" s="119"/>
      <c r="AFX1132" s="119"/>
      <c r="AFY1132" s="119"/>
      <c r="AFZ1132" s="119"/>
      <c r="AGA1132" s="119"/>
      <c r="AGB1132" s="119"/>
      <c r="AGC1132" s="119"/>
      <c r="AGD1132" s="119"/>
      <c r="AGE1132" s="119"/>
      <c r="AGF1132" s="119"/>
      <c r="AGG1132" s="119"/>
      <c r="AGH1132" s="119"/>
      <c r="AGI1132" s="119"/>
      <c r="AGJ1132" s="119"/>
      <c r="AGK1132" s="119"/>
      <c r="AGL1132" s="119"/>
      <c r="AGM1132" s="119"/>
      <c r="AGN1132" s="119"/>
      <c r="AGO1132" s="119"/>
      <c r="AGP1132" s="119"/>
      <c r="AGQ1132" s="119"/>
      <c r="AGR1132" s="119"/>
      <c r="AGS1132" s="119"/>
      <c r="AGT1132" s="119"/>
      <c r="AGU1132" s="119"/>
      <c r="AGV1132" s="119"/>
      <c r="AGW1132" s="119"/>
      <c r="AGX1132" s="119"/>
      <c r="AGY1132" s="119"/>
      <c r="AGZ1132" s="119"/>
      <c r="AHA1132" s="119"/>
      <c r="AHB1132" s="119"/>
      <c r="AHC1132" s="119"/>
      <c r="AHD1132" s="119"/>
      <c r="AHE1132" s="119"/>
      <c r="AHF1132" s="119"/>
      <c r="AHG1132" s="119"/>
      <c r="AHH1132" s="119"/>
      <c r="AHI1132" s="119"/>
      <c r="AHJ1132" s="119"/>
      <c r="AHK1132" s="119"/>
      <c r="AHL1132" s="119"/>
      <c r="AHM1132" s="119"/>
      <c r="AHN1132" s="119"/>
      <c r="AHO1132" s="119"/>
      <c r="AHP1132" s="119"/>
      <c r="AHQ1132" s="119"/>
      <c r="AHR1132" s="119"/>
      <c r="AHS1132" s="119"/>
      <c r="AHT1132" s="119"/>
      <c r="AHU1132" s="119"/>
      <c r="AHV1132" s="119"/>
      <c r="AHW1132" s="119"/>
      <c r="AHX1132" s="119"/>
      <c r="AHY1132" s="119"/>
      <c r="AHZ1132" s="119"/>
      <c r="AIA1132" s="119"/>
      <c r="AIB1132" s="119"/>
      <c r="AIC1132" s="119"/>
      <c r="AID1132" s="119"/>
      <c r="AIE1132" s="119"/>
      <c r="AIF1132" s="119"/>
      <c r="AIG1132" s="119"/>
      <c r="AIH1132" s="119"/>
      <c r="AII1132" s="119"/>
      <c r="AIJ1132" s="119"/>
      <c r="AIK1132" s="119"/>
      <c r="AIL1132" s="119"/>
      <c r="AIM1132" s="119"/>
      <c r="AIN1132" s="119"/>
      <c r="AIO1132" s="119"/>
      <c r="AIP1132" s="119"/>
      <c r="AIQ1132" s="119"/>
      <c r="AIR1132" s="119"/>
      <c r="AIS1132" s="119"/>
      <c r="AIT1132" s="119"/>
      <c r="AIU1132" s="119"/>
      <c r="AIV1132" s="119"/>
      <c r="AIW1132" s="119"/>
      <c r="AIX1132" s="119"/>
      <c r="AIY1132" s="119"/>
      <c r="AIZ1132" s="119"/>
      <c r="AJA1132" s="119"/>
      <c r="AJB1132" s="119"/>
      <c r="AJC1132" s="119"/>
      <c r="AJD1132" s="119"/>
      <c r="AJE1132" s="119"/>
      <c r="AJF1132" s="119"/>
      <c r="AJG1132" s="119"/>
      <c r="AJH1132" s="119"/>
      <c r="AJI1132" s="119"/>
      <c r="AJJ1132" s="119"/>
      <c r="AJK1132" s="119"/>
      <c r="AJL1132" s="119"/>
      <c r="AJM1132" s="119"/>
      <c r="AJN1132" s="119"/>
      <c r="AJO1132" s="119"/>
      <c r="AJP1132" s="119"/>
      <c r="AJQ1132" s="119"/>
      <c r="AJR1132" s="119"/>
      <c r="AJS1132" s="119"/>
      <c r="AJT1132" s="119"/>
      <c r="AJU1132" s="119"/>
      <c r="AJV1132" s="119"/>
      <c r="AJW1132" s="119"/>
      <c r="AJX1132" s="119"/>
      <c r="AJY1132" s="119"/>
      <c r="AJZ1132" s="119"/>
      <c r="AKA1132" s="119"/>
      <c r="AKB1132" s="119"/>
      <c r="AKC1132" s="119"/>
      <c r="AKD1132" s="119"/>
      <c r="AKE1132" s="119"/>
      <c r="AKF1132" s="119"/>
      <c r="AKG1132" s="119"/>
      <c r="AKH1132" s="119"/>
      <c r="AKI1132" s="119"/>
      <c r="AKJ1132" s="119"/>
      <c r="AKK1132" s="119"/>
      <c r="AKL1132" s="119"/>
      <c r="AKM1132" s="119"/>
      <c r="AKN1132" s="119"/>
      <c r="AKO1132" s="119"/>
      <c r="AKP1132" s="119"/>
      <c r="AKQ1132" s="119"/>
      <c r="AKR1132" s="119"/>
      <c r="AKS1132" s="119"/>
      <c r="AKT1132" s="119"/>
      <c r="AKU1132" s="119"/>
      <c r="AKV1132" s="119"/>
      <c r="AKW1132" s="119"/>
      <c r="AKX1132" s="119"/>
      <c r="AKY1132" s="119"/>
      <c r="AKZ1132" s="119"/>
      <c r="ALA1132" s="119"/>
      <c r="ALB1132" s="119"/>
      <c r="ALC1132" s="119"/>
      <c r="ALD1132" s="119"/>
      <c r="ALE1132" s="119"/>
      <c r="ALF1132" s="119"/>
      <c r="ALG1132" s="119"/>
      <c r="ALH1132" s="119"/>
      <c r="ALI1132" s="119"/>
      <c r="ALJ1132" s="119"/>
      <c r="ALK1132" s="119"/>
      <c r="ALL1132" s="119"/>
      <c r="ALM1132" s="119"/>
      <c r="ALN1132" s="119"/>
      <c r="ALO1132" s="119"/>
      <c r="ALP1132" s="119"/>
      <c r="ALQ1132" s="119"/>
      <c r="ALR1132" s="119"/>
      <c r="ALS1132" s="119"/>
      <c r="ALT1132" s="119"/>
      <c r="ALU1132" s="119"/>
      <c r="ALV1132" s="119"/>
      <c r="ALW1132" s="119"/>
      <c r="ALX1132" s="119"/>
      <c r="ALY1132" s="119"/>
      <c r="ALZ1132" s="119"/>
      <c r="AMA1132" s="119"/>
      <c r="AMB1132" s="119"/>
      <c r="AMC1132" s="119"/>
      <c r="AMD1132" s="119"/>
      <c r="AME1132" s="119"/>
      <c r="AMF1132" s="119"/>
      <c r="AMG1132" s="119"/>
      <c r="AMH1132" s="119"/>
      <c r="AMI1132" s="119"/>
      <c r="AMJ1132" s="119"/>
    </row>
    <row r="1133" spans="1:1024">
      <c r="A1133" s="120"/>
      <c r="B1133" s="120"/>
      <c r="C1133" s="49">
        <f t="shared" si="83"/>
        <v>2130</v>
      </c>
      <c r="D1133" s="38" t="s">
        <v>408</v>
      </c>
      <c r="E1133" s="51">
        <f t="shared" si="82"/>
        <v>10</v>
      </c>
      <c r="F1133" s="39">
        <f t="shared" si="80"/>
        <v>67940</v>
      </c>
      <c r="G1133" s="39" t="str">
        <f t="shared" si="81"/>
        <v>2017123</v>
      </c>
      <c r="H1133" s="39">
        <v>0</v>
      </c>
      <c r="L1133" s="79" t="s">
        <v>21</v>
      </c>
      <c r="M1133" s="39">
        <v>2017</v>
      </c>
      <c r="N1133" s="39">
        <v>12</v>
      </c>
      <c r="O1133" s="39">
        <v>3</v>
      </c>
      <c r="P1133" s="39">
        <v>18</v>
      </c>
      <c r="Q1133" s="39">
        <v>52</v>
      </c>
      <c r="R1133" s="39">
        <v>20</v>
      </c>
      <c r="S1133" s="39">
        <v>91</v>
      </c>
      <c r="T1133" s="39">
        <v>2</v>
      </c>
      <c r="U1133" s="39" t="s">
        <v>1</v>
      </c>
      <c r="V1133" s="39" t="s">
        <v>2</v>
      </c>
      <c r="WK1133" s="121"/>
      <c r="WL1133" s="121"/>
      <c r="WM1133" s="121"/>
      <c r="WN1133" s="121"/>
      <c r="WO1133" s="121"/>
      <c r="WP1133" s="121"/>
      <c r="WQ1133" s="121"/>
      <c r="WR1133" s="121"/>
      <c r="WS1133" s="121"/>
      <c r="WT1133" s="121"/>
      <c r="WU1133" s="121"/>
      <c r="WV1133" s="121"/>
      <c r="WW1133" s="121"/>
      <c r="WX1133" s="121"/>
      <c r="WY1133" s="121"/>
      <c r="WZ1133" s="121"/>
      <c r="XA1133" s="121"/>
      <c r="XB1133" s="121"/>
      <c r="XC1133" s="121"/>
      <c r="XD1133" s="121"/>
      <c r="XE1133" s="121"/>
      <c r="XF1133" s="121"/>
      <c r="XG1133" s="121"/>
      <c r="XH1133" s="121"/>
      <c r="XI1133" s="121"/>
      <c r="XJ1133" s="121"/>
      <c r="XK1133" s="121"/>
      <c r="XL1133" s="121"/>
      <c r="XM1133" s="121"/>
      <c r="XN1133" s="121"/>
      <c r="XO1133" s="121"/>
      <c r="XP1133" s="121"/>
      <c r="XQ1133" s="121"/>
      <c r="XR1133" s="121"/>
      <c r="XS1133" s="121"/>
      <c r="XT1133" s="121"/>
      <c r="XU1133" s="121"/>
      <c r="XV1133" s="121"/>
      <c r="XW1133" s="121"/>
      <c r="XX1133" s="121"/>
      <c r="XY1133" s="121"/>
      <c r="XZ1133" s="121"/>
      <c r="YA1133" s="121"/>
      <c r="YB1133" s="121"/>
      <c r="YC1133" s="121"/>
      <c r="YD1133" s="121"/>
      <c r="YE1133" s="121"/>
      <c r="YF1133" s="121"/>
      <c r="YG1133" s="121"/>
      <c r="YH1133" s="121"/>
      <c r="YI1133" s="121"/>
      <c r="YJ1133" s="121"/>
      <c r="YK1133" s="121"/>
      <c r="YL1133" s="121"/>
      <c r="YM1133" s="121"/>
      <c r="YN1133" s="121"/>
      <c r="YO1133" s="121"/>
      <c r="YP1133" s="121"/>
      <c r="YQ1133" s="121"/>
      <c r="YR1133" s="121"/>
      <c r="YS1133" s="121"/>
      <c r="YT1133" s="121"/>
      <c r="YU1133" s="121"/>
      <c r="YV1133" s="121"/>
      <c r="YW1133" s="121"/>
      <c r="YX1133" s="121"/>
      <c r="YY1133" s="121"/>
      <c r="YZ1133" s="121"/>
      <c r="ZA1133" s="121"/>
      <c r="ZB1133" s="121"/>
      <c r="ZC1133" s="121"/>
      <c r="ZD1133" s="121"/>
      <c r="ZE1133" s="121"/>
      <c r="ZF1133" s="121"/>
      <c r="ZG1133" s="121"/>
      <c r="ZH1133" s="121"/>
      <c r="ZI1133" s="121"/>
      <c r="ZJ1133" s="121"/>
      <c r="ZK1133" s="121"/>
      <c r="ZL1133" s="121"/>
      <c r="ZM1133" s="121"/>
      <c r="ZN1133" s="121"/>
      <c r="ZO1133" s="121"/>
      <c r="ZP1133" s="121"/>
      <c r="ZQ1133" s="121"/>
      <c r="ZR1133" s="121"/>
      <c r="ZS1133" s="121"/>
      <c r="ZT1133" s="121"/>
      <c r="ZU1133" s="121"/>
      <c r="ZV1133" s="121"/>
      <c r="ZW1133" s="121"/>
      <c r="ZX1133" s="121"/>
      <c r="ZY1133" s="121"/>
      <c r="ZZ1133" s="121"/>
      <c r="AAA1133" s="121"/>
      <c r="AAB1133" s="121"/>
      <c r="AAC1133" s="121"/>
      <c r="AAD1133" s="121"/>
      <c r="AAE1133" s="121"/>
      <c r="AAF1133" s="121"/>
      <c r="AAG1133" s="121"/>
      <c r="AAH1133" s="121"/>
      <c r="AAI1133" s="121"/>
      <c r="AAJ1133" s="121"/>
      <c r="AAK1133" s="121"/>
      <c r="AAL1133" s="121"/>
      <c r="AAM1133" s="121"/>
      <c r="AAN1133" s="121"/>
      <c r="AAO1133" s="121"/>
      <c r="AAP1133" s="121"/>
      <c r="AAQ1133" s="121"/>
      <c r="AAR1133" s="121"/>
      <c r="AAS1133" s="121"/>
      <c r="AAT1133" s="121"/>
      <c r="AAU1133" s="121"/>
      <c r="AAV1133" s="121"/>
      <c r="AAW1133" s="121"/>
      <c r="AAX1133" s="121"/>
      <c r="AAY1133" s="121"/>
      <c r="AAZ1133" s="121"/>
      <c r="ABA1133" s="121"/>
      <c r="ABB1133" s="121"/>
      <c r="ABC1133" s="121"/>
      <c r="ABD1133" s="121"/>
      <c r="ABE1133" s="121"/>
      <c r="ABF1133" s="121"/>
      <c r="ABG1133" s="121"/>
      <c r="ABH1133" s="121"/>
      <c r="ABI1133" s="121"/>
      <c r="ABJ1133" s="121"/>
      <c r="ABK1133" s="121"/>
      <c r="ABL1133" s="121"/>
      <c r="ABM1133" s="121"/>
      <c r="ABN1133" s="121"/>
      <c r="ABO1133" s="121"/>
      <c r="ABP1133" s="121"/>
      <c r="ABQ1133" s="121"/>
      <c r="ABR1133" s="121"/>
      <c r="ABS1133" s="121"/>
      <c r="ABT1133" s="121"/>
      <c r="ABU1133" s="121"/>
      <c r="ABV1133" s="121"/>
      <c r="ABW1133" s="121"/>
      <c r="ABX1133" s="121"/>
      <c r="ABY1133" s="121"/>
      <c r="ABZ1133" s="121"/>
      <c r="ACA1133" s="121"/>
      <c r="ACB1133" s="121"/>
      <c r="ACC1133" s="121"/>
      <c r="ACD1133" s="121"/>
      <c r="ACE1133" s="121"/>
      <c r="ACF1133" s="121"/>
      <c r="ACG1133" s="121"/>
      <c r="ACH1133" s="121"/>
      <c r="ACI1133" s="121"/>
      <c r="ACJ1133" s="121"/>
      <c r="ACK1133" s="121"/>
      <c r="ACL1133" s="121"/>
      <c r="ACM1133" s="121"/>
      <c r="ACN1133" s="121"/>
      <c r="ACO1133" s="121"/>
      <c r="ACP1133" s="121"/>
      <c r="ACQ1133" s="121"/>
      <c r="ACR1133" s="121"/>
      <c r="ACS1133" s="121"/>
      <c r="ACT1133" s="121"/>
      <c r="ACU1133" s="121"/>
      <c r="ACV1133" s="121"/>
      <c r="ACW1133" s="121"/>
      <c r="ACX1133" s="121"/>
      <c r="ACY1133" s="121"/>
      <c r="ACZ1133" s="121"/>
      <c r="ADA1133" s="121"/>
      <c r="ADB1133" s="121"/>
      <c r="ADC1133" s="121"/>
      <c r="ADD1133" s="121"/>
      <c r="ADE1133" s="121"/>
      <c r="ADF1133" s="121"/>
      <c r="ADG1133" s="121"/>
      <c r="ADH1133" s="121"/>
      <c r="ADI1133" s="121"/>
      <c r="ADJ1133" s="121"/>
      <c r="ADK1133" s="121"/>
      <c r="ADL1133" s="121"/>
      <c r="ADM1133" s="121"/>
      <c r="ADN1133" s="121"/>
      <c r="ADO1133" s="121"/>
      <c r="ADP1133" s="121"/>
      <c r="ADQ1133" s="121"/>
      <c r="ADR1133" s="121"/>
      <c r="ADS1133" s="121"/>
      <c r="ADT1133" s="121"/>
      <c r="ADU1133" s="121"/>
      <c r="ADV1133" s="121"/>
      <c r="ADW1133" s="121"/>
      <c r="ADX1133" s="121"/>
      <c r="ADY1133" s="121"/>
      <c r="ADZ1133" s="121"/>
      <c r="AEA1133" s="121"/>
      <c r="AEB1133" s="121"/>
      <c r="AEC1133" s="121"/>
      <c r="AED1133" s="121"/>
      <c r="AEE1133" s="121"/>
      <c r="AEF1133" s="121"/>
      <c r="AEG1133" s="121"/>
      <c r="AEH1133" s="121"/>
      <c r="AEI1133" s="121"/>
      <c r="AEJ1133" s="121"/>
      <c r="AEK1133" s="121"/>
      <c r="AEL1133" s="121"/>
      <c r="AEM1133" s="121"/>
      <c r="AEN1133" s="121"/>
      <c r="AEO1133" s="121"/>
      <c r="AEP1133" s="121"/>
      <c r="AEQ1133" s="121"/>
      <c r="AER1133" s="121"/>
      <c r="AES1133" s="121"/>
      <c r="AET1133" s="121"/>
      <c r="AEU1133" s="121"/>
      <c r="AEV1133" s="121"/>
      <c r="AEW1133" s="121"/>
      <c r="AEX1133" s="121"/>
      <c r="AEY1133" s="121"/>
      <c r="AEZ1133" s="121"/>
      <c r="AFA1133" s="121"/>
      <c r="AFB1133" s="121"/>
      <c r="AFC1133" s="121"/>
      <c r="AFD1133" s="121"/>
      <c r="AFE1133" s="121"/>
      <c r="AFF1133" s="121"/>
      <c r="AFG1133" s="121"/>
      <c r="AFH1133" s="121"/>
      <c r="AFI1133" s="121"/>
      <c r="AFJ1133" s="121"/>
      <c r="AFK1133" s="121"/>
      <c r="AFL1133" s="121"/>
      <c r="AFM1133" s="121"/>
      <c r="AFN1133" s="121"/>
      <c r="AFO1133" s="121"/>
      <c r="AFP1133" s="121"/>
      <c r="AFQ1133" s="121"/>
      <c r="AFR1133" s="121"/>
      <c r="AFS1133" s="121"/>
      <c r="AFT1133" s="121"/>
      <c r="AFU1133" s="121"/>
      <c r="AFV1133" s="121"/>
      <c r="AFW1133" s="121"/>
      <c r="AFX1133" s="121"/>
      <c r="AFY1133" s="121"/>
      <c r="AFZ1133" s="121"/>
      <c r="AGA1133" s="121"/>
      <c r="AGB1133" s="121"/>
      <c r="AGC1133" s="121"/>
      <c r="AGD1133" s="121"/>
      <c r="AGE1133" s="121"/>
      <c r="AGF1133" s="121"/>
      <c r="AGG1133" s="121"/>
      <c r="AGH1133" s="121"/>
      <c r="AGI1133" s="121"/>
      <c r="AGJ1133" s="121"/>
      <c r="AGK1133" s="121"/>
      <c r="AGL1133" s="121"/>
      <c r="AGM1133" s="121"/>
      <c r="AGN1133" s="121"/>
      <c r="AGO1133" s="121"/>
      <c r="AGP1133" s="121"/>
      <c r="AGQ1133" s="121"/>
      <c r="AGR1133" s="121"/>
      <c r="AGS1133" s="121"/>
      <c r="AGT1133" s="121"/>
      <c r="AGU1133" s="121"/>
      <c r="AGV1133" s="121"/>
      <c r="AGW1133" s="121"/>
      <c r="AGX1133" s="121"/>
      <c r="AGY1133" s="121"/>
      <c r="AGZ1133" s="121"/>
      <c r="AHA1133" s="121"/>
      <c r="AHB1133" s="121"/>
      <c r="AHC1133" s="121"/>
      <c r="AHD1133" s="121"/>
      <c r="AHE1133" s="121"/>
      <c r="AHF1133" s="121"/>
      <c r="AHG1133" s="121"/>
      <c r="AHH1133" s="121"/>
      <c r="AHI1133" s="121"/>
      <c r="AHJ1133" s="121"/>
      <c r="AHK1133" s="121"/>
      <c r="AHL1133" s="121"/>
      <c r="AHM1133" s="121"/>
      <c r="AHN1133" s="121"/>
      <c r="AHO1133" s="121"/>
      <c r="AHP1133" s="121"/>
      <c r="AHQ1133" s="121"/>
      <c r="AHR1133" s="121"/>
      <c r="AHS1133" s="121"/>
      <c r="AHT1133" s="121"/>
      <c r="AHU1133" s="121"/>
      <c r="AHV1133" s="121"/>
      <c r="AHW1133" s="121"/>
      <c r="AHX1133" s="121"/>
      <c r="AHY1133" s="121"/>
      <c r="AHZ1133" s="121"/>
      <c r="AIA1133" s="121"/>
      <c r="AIB1133" s="121"/>
      <c r="AIC1133" s="121"/>
      <c r="AID1133" s="121"/>
      <c r="AIE1133" s="121"/>
      <c r="AIF1133" s="121"/>
      <c r="AIG1133" s="121"/>
      <c r="AIH1133" s="121"/>
      <c r="AII1133" s="121"/>
      <c r="AIJ1133" s="121"/>
      <c r="AIK1133" s="121"/>
      <c r="AIL1133" s="121"/>
      <c r="AIM1133" s="121"/>
      <c r="AIN1133" s="121"/>
      <c r="AIO1133" s="121"/>
      <c r="AIP1133" s="121"/>
      <c r="AIQ1133" s="121"/>
      <c r="AIR1133" s="121"/>
      <c r="AIS1133" s="121"/>
      <c r="AIT1133" s="121"/>
      <c r="AIU1133" s="121"/>
      <c r="AIV1133" s="121"/>
      <c r="AIW1133" s="121"/>
      <c r="AIX1133" s="121"/>
      <c r="AIY1133" s="121"/>
      <c r="AIZ1133" s="121"/>
      <c r="AJA1133" s="121"/>
      <c r="AJB1133" s="121"/>
      <c r="AJC1133" s="121"/>
      <c r="AJD1133" s="121"/>
      <c r="AJE1133" s="121"/>
      <c r="AJF1133" s="121"/>
      <c r="AJG1133" s="121"/>
      <c r="AJH1133" s="121"/>
      <c r="AJI1133" s="121"/>
      <c r="AJJ1133" s="121"/>
      <c r="AJK1133" s="121"/>
      <c r="AJL1133" s="121"/>
      <c r="AJM1133" s="121"/>
      <c r="AJN1133" s="121"/>
      <c r="AJO1133" s="121"/>
      <c r="AJP1133" s="121"/>
      <c r="AJQ1133" s="121"/>
      <c r="AJR1133" s="121"/>
      <c r="AJS1133" s="121"/>
      <c r="AJT1133" s="121"/>
      <c r="AJU1133" s="121"/>
      <c r="AJV1133" s="121"/>
      <c r="AJW1133" s="121"/>
      <c r="AJX1133" s="121"/>
      <c r="AJY1133" s="121"/>
      <c r="AJZ1133" s="121"/>
      <c r="AKA1133" s="121"/>
      <c r="AKB1133" s="121"/>
      <c r="AKC1133" s="121"/>
      <c r="AKD1133" s="121"/>
      <c r="AKE1133" s="121"/>
      <c r="AKF1133" s="121"/>
      <c r="AKG1133" s="121"/>
      <c r="AKH1133" s="121"/>
      <c r="AKI1133" s="121"/>
      <c r="AKJ1133" s="121"/>
      <c r="AKK1133" s="121"/>
      <c r="AKL1133" s="121"/>
      <c r="AKM1133" s="121"/>
      <c r="AKN1133" s="121"/>
      <c r="AKO1133" s="121"/>
      <c r="AKP1133" s="121"/>
      <c r="AKQ1133" s="121"/>
      <c r="AKR1133" s="121"/>
      <c r="AKS1133" s="121"/>
      <c r="AKT1133" s="121"/>
      <c r="AKU1133" s="121"/>
      <c r="AKV1133" s="121"/>
      <c r="AKW1133" s="121"/>
      <c r="AKX1133" s="121"/>
      <c r="AKY1133" s="121"/>
      <c r="AKZ1133" s="121"/>
      <c r="ALA1133" s="121"/>
      <c r="ALB1133" s="121"/>
      <c r="ALC1133" s="121"/>
      <c r="ALD1133" s="121"/>
      <c r="ALE1133" s="121"/>
      <c r="ALF1133" s="121"/>
      <c r="ALG1133" s="121"/>
      <c r="ALH1133" s="121"/>
      <c r="ALI1133" s="121"/>
      <c r="ALJ1133" s="121"/>
      <c r="ALK1133" s="121"/>
      <c r="ALL1133" s="121"/>
      <c r="ALM1133" s="121"/>
      <c r="ALN1133" s="121"/>
      <c r="ALO1133" s="121"/>
      <c r="ALP1133" s="121"/>
      <c r="ALQ1133" s="121"/>
      <c r="ALR1133" s="121"/>
      <c r="ALS1133" s="121"/>
      <c r="ALT1133" s="121"/>
      <c r="ALU1133" s="121"/>
      <c r="ALV1133" s="121"/>
      <c r="ALW1133" s="121"/>
      <c r="ALX1133" s="121"/>
      <c r="ALY1133" s="121"/>
      <c r="ALZ1133" s="121"/>
      <c r="AMA1133" s="121"/>
      <c r="AMB1133" s="121"/>
      <c r="AMC1133" s="121"/>
      <c r="AMD1133" s="121"/>
      <c r="AME1133" s="121"/>
      <c r="AMF1133" s="121"/>
      <c r="AMG1133" s="121"/>
      <c r="AMH1133" s="121"/>
      <c r="AMI1133" s="121"/>
      <c r="AMJ1133" s="121"/>
    </row>
    <row r="1134" spans="1:1024">
      <c r="A1134" s="118"/>
      <c r="B1134" s="118"/>
      <c r="C1134" s="49">
        <f t="shared" si="83"/>
        <v>2130</v>
      </c>
      <c r="D1134" s="38" t="s">
        <v>408</v>
      </c>
      <c r="E1134" s="51">
        <f t="shared" si="82"/>
        <v>10</v>
      </c>
      <c r="F1134" s="39">
        <f t="shared" si="80"/>
        <v>67940</v>
      </c>
      <c r="G1134" s="39" t="str">
        <f t="shared" si="81"/>
        <v>2017123</v>
      </c>
      <c r="H1134" s="39">
        <v>0</v>
      </c>
      <c r="L1134" s="79" t="s">
        <v>21</v>
      </c>
      <c r="M1134" s="39">
        <v>2017</v>
      </c>
      <c r="N1134" s="39">
        <v>12</v>
      </c>
      <c r="O1134" s="39">
        <v>3</v>
      </c>
      <c r="P1134" s="39">
        <v>18</v>
      </c>
      <c r="Q1134" s="39">
        <v>52</v>
      </c>
      <c r="R1134" s="39">
        <v>20</v>
      </c>
      <c r="S1134" s="39">
        <v>103</v>
      </c>
      <c r="T1134" s="39">
        <v>2</v>
      </c>
      <c r="U1134" s="39" t="s">
        <v>1</v>
      </c>
      <c r="V1134" s="39" t="s">
        <v>2</v>
      </c>
      <c r="WK1134" s="119"/>
      <c r="WL1134" s="119"/>
      <c r="WM1134" s="119"/>
      <c r="WN1134" s="119"/>
      <c r="WO1134" s="119"/>
      <c r="WP1134" s="119"/>
      <c r="WQ1134" s="119"/>
      <c r="WR1134" s="119"/>
      <c r="WS1134" s="119"/>
      <c r="WT1134" s="119"/>
      <c r="WU1134" s="119"/>
      <c r="WV1134" s="119"/>
      <c r="WW1134" s="119"/>
      <c r="WX1134" s="119"/>
      <c r="WY1134" s="119"/>
      <c r="WZ1134" s="119"/>
      <c r="XA1134" s="119"/>
      <c r="XB1134" s="119"/>
      <c r="XC1134" s="119"/>
      <c r="XD1134" s="119"/>
      <c r="XE1134" s="119"/>
      <c r="XF1134" s="119"/>
      <c r="XG1134" s="119"/>
      <c r="XH1134" s="119"/>
      <c r="XI1134" s="119"/>
      <c r="XJ1134" s="119"/>
      <c r="XK1134" s="119"/>
      <c r="XL1134" s="119"/>
      <c r="XM1134" s="119"/>
      <c r="XN1134" s="119"/>
      <c r="XO1134" s="119"/>
      <c r="XP1134" s="119"/>
      <c r="XQ1134" s="119"/>
      <c r="XR1134" s="119"/>
      <c r="XS1134" s="119"/>
      <c r="XT1134" s="119"/>
      <c r="XU1134" s="119"/>
      <c r="XV1134" s="119"/>
      <c r="XW1134" s="119"/>
      <c r="XX1134" s="119"/>
      <c r="XY1134" s="119"/>
      <c r="XZ1134" s="119"/>
      <c r="YA1134" s="119"/>
      <c r="YB1134" s="119"/>
      <c r="YC1134" s="119"/>
      <c r="YD1134" s="119"/>
      <c r="YE1134" s="119"/>
      <c r="YF1134" s="119"/>
      <c r="YG1134" s="119"/>
      <c r="YH1134" s="119"/>
      <c r="YI1134" s="119"/>
      <c r="YJ1134" s="119"/>
      <c r="YK1134" s="119"/>
      <c r="YL1134" s="119"/>
      <c r="YM1134" s="119"/>
      <c r="YN1134" s="119"/>
      <c r="YO1134" s="119"/>
      <c r="YP1134" s="119"/>
      <c r="YQ1134" s="119"/>
      <c r="YR1134" s="119"/>
      <c r="YS1134" s="119"/>
      <c r="YT1134" s="119"/>
      <c r="YU1134" s="119"/>
      <c r="YV1134" s="119"/>
      <c r="YW1134" s="119"/>
      <c r="YX1134" s="119"/>
      <c r="YY1134" s="119"/>
      <c r="YZ1134" s="119"/>
      <c r="ZA1134" s="119"/>
      <c r="ZB1134" s="119"/>
      <c r="ZC1134" s="119"/>
      <c r="ZD1134" s="119"/>
      <c r="ZE1134" s="119"/>
      <c r="ZF1134" s="119"/>
      <c r="ZG1134" s="119"/>
      <c r="ZH1134" s="119"/>
      <c r="ZI1134" s="119"/>
      <c r="ZJ1134" s="119"/>
      <c r="ZK1134" s="119"/>
      <c r="ZL1134" s="119"/>
      <c r="ZM1134" s="119"/>
      <c r="ZN1134" s="119"/>
      <c r="ZO1134" s="119"/>
      <c r="ZP1134" s="119"/>
      <c r="ZQ1134" s="119"/>
      <c r="ZR1134" s="119"/>
      <c r="ZS1134" s="119"/>
      <c r="ZT1134" s="119"/>
      <c r="ZU1134" s="119"/>
      <c r="ZV1134" s="119"/>
      <c r="ZW1134" s="119"/>
      <c r="ZX1134" s="119"/>
      <c r="ZY1134" s="119"/>
      <c r="ZZ1134" s="119"/>
      <c r="AAA1134" s="119"/>
      <c r="AAB1134" s="119"/>
      <c r="AAC1134" s="119"/>
      <c r="AAD1134" s="119"/>
      <c r="AAE1134" s="119"/>
      <c r="AAF1134" s="119"/>
      <c r="AAG1134" s="119"/>
      <c r="AAH1134" s="119"/>
      <c r="AAI1134" s="119"/>
      <c r="AAJ1134" s="119"/>
      <c r="AAK1134" s="119"/>
      <c r="AAL1134" s="119"/>
      <c r="AAM1134" s="119"/>
      <c r="AAN1134" s="119"/>
      <c r="AAO1134" s="119"/>
      <c r="AAP1134" s="119"/>
      <c r="AAQ1134" s="119"/>
      <c r="AAR1134" s="119"/>
      <c r="AAS1134" s="119"/>
      <c r="AAT1134" s="119"/>
      <c r="AAU1134" s="119"/>
      <c r="AAV1134" s="119"/>
      <c r="AAW1134" s="119"/>
      <c r="AAX1134" s="119"/>
      <c r="AAY1134" s="119"/>
      <c r="AAZ1134" s="119"/>
      <c r="ABA1134" s="119"/>
      <c r="ABB1134" s="119"/>
      <c r="ABC1134" s="119"/>
      <c r="ABD1134" s="119"/>
      <c r="ABE1134" s="119"/>
      <c r="ABF1134" s="119"/>
      <c r="ABG1134" s="119"/>
      <c r="ABH1134" s="119"/>
      <c r="ABI1134" s="119"/>
      <c r="ABJ1134" s="119"/>
      <c r="ABK1134" s="119"/>
      <c r="ABL1134" s="119"/>
      <c r="ABM1134" s="119"/>
      <c r="ABN1134" s="119"/>
      <c r="ABO1134" s="119"/>
      <c r="ABP1134" s="119"/>
      <c r="ABQ1134" s="119"/>
      <c r="ABR1134" s="119"/>
      <c r="ABS1134" s="119"/>
      <c r="ABT1134" s="119"/>
      <c r="ABU1134" s="119"/>
      <c r="ABV1134" s="119"/>
      <c r="ABW1134" s="119"/>
      <c r="ABX1134" s="119"/>
      <c r="ABY1134" s="119"/>
      <c r="ABZ1134" s="119"/>
      <c r="ACA1134" s="119"/>
      <c r="ACB1134" s="119"/>
      <c r="ACC1134" s="119"/>
      <c r="ACD1134" s="119"/>
      <c r="ACE1134" s="119"/>
      <c r="ACF1134" s="119"/>
      <c r="ACG1134" s="119"/>
      <c r="ACH1134" s="119"/>
      <c r="ACI1134" s="119"/>
      <c r="ACJ1134" s="119"/>
      <c r="ACK1134" s="119"/>
      <c r="ACL1134" s="119"/>
      <c r="ACM1134" s="119"/>
      <c r="ACN1134" s="119"/>
      <c r="ACO1134" s="119"/>
      <c r="ACP1134" s="119"/>
      <c r="ACQ1134" s="119"/>
      <c r="ACR1134" s="119"/>
      <c r="ACS1134" s="119"/>
      <c r="ACT1134" s="119"/>
      <c r="ACU1134" s="119"/>
      <c r="ACV1134" s="119"/>
      <c r="ACW1134" s="119"/>
      <c r="ACX1134" s="119"/>
      <c r="ACY1134" s="119"/>
      <c r="ACZ1134" s="119"/>
      <c r="ADA1134" s="119"/>
      <c r="ADB1134" s="119"/>
      <c r="ADC1134" s="119"/>
      <c r="ADD1134" s="119"/>
      <c r="ADE1134" s="119"/>
      <c r="ADF1134" s="119"/>
      <c r="ADG1134" s="119"/>
      <c r="ADH1134" s="119"/>
      <c r="ADI1134" s="119"/>
      <c r="ADJ1134" s="119"/>
      <c r="ADK1134" s="119"/>
      <c r="ADL1134" s="119"/>
      <c r="ADM1134" s="119"/>
      <c r="ADN1134" s="119"/>
      <c r="ADO1134" s="119"/>
      <c r="ADP1134" s="119"/>
      <c r="ADQ1134" s="119"/>
      <c r="ADR1134" s="119"/>
      <c r="ADS1134" s="119"/>
      <c r="ADT1134" s="119"/>
      <c r="ADU1134" s="119"/>
      <c r="ADV1134" s="119"/>
      <c r="ADW1134" s="119"/>
      <c r="ADX1134" s="119"/>
      <c r="ADY1134" s="119"/>
      <c r="ADZ1134" s="119"/>
      <c r="AEA1134" s="119"/>
      <c r="AEB1134" s="119"/>
      <c r="AEC1134" s="119"/>
      <c r="AED1134" s="119"/>
      <c r="AEE1134" s="119"/>
      <c r="AEF1134" s="119"/>
      <c r="AEG1134" s="119"/>
      <c r="AEH1134" s="119"/>
      <c r="AEI1134" s="119"/>
      <c r="AEJ1134" s="119"/>
      <c r="AEK1134" s="119"/>
      <c r="AEL1134" s="119"/>
      <c r="AEM1134" s="119"/>
      <c r="AEN1134" s="119"/>
      <c r="AEO1134" s="119"/>
      <c r="AEP1134" s="119"/>
      <c r="AEQ1134" s="119"/>
      <c r="AER1134" s="119"/>
      <c r="AES1134" s="119"/>
      <c r="AET1134" s="119"/>
      <c r="AEU1134" s="119"/>
      <c r="AEV1134" s="119"/>
      <c r="AEW1134" s="119"/>
      <c r="AEX1134" s="119"/>
      <c r="AEY1134" s="119"/>
      <c r="AEZ1134" s="119"/>
      <c r="AFA1134" s="119"/>
      <c r="AFB1134" s="119"/>
      <c r="AFC1134" s="119"/>
      <c r="AFD1134" s="119"/>
      <c r="AFE1134" s="119"/>
      <c r="AFF1134" s="119"/>
      <c r="AFG1134" s="119"/>
      <c r="AFH1134" s="119"/>
      <c r="AFI1134" s="119"/>
      <c r="AFJ1134" s="119"/>
      <c r="AFK1134" s="119"/>
      <c r="AFL1134" s="119"/>
      <c r="AFM1134" s="119"/>
      <c r="AFN1134" s="119"/>
      <c r="AFO1134" s="119"/>
      <c r="AFP1134" s="119"/>
      <c r="AFQ1134" s="119"/>
      <c r="AFR1134" s="119"/>
      <c r="AFS1134" s="119"/>
      <c r="AFT1134" s="119"/>
      <c r="AFU1134" s="119"/>
      <c r="AFV1134" s="119"/>
      <c r="AFW1134" s="119"/>
      <c r="AFX1134" s="119"/>
      <c r="AFY1134" s="119"/>
      <c r="AFZ1134" s="119"/>
      <c r="AGA1134" s="119"/>
      <c r="AGB1134" s="119"/>
      <c r="AGC1134" s="119"/>
      <c r="AGD1134" s="119"/>
      <c r="AGE1134" s="119"/>
      <c r="AGF1134" s="119"/>
      <c r="AGG1134" s="119"/>
      <c r="AGH1134" s="119"/>
      <c r="AGI1134" s="119"/>
      <c r="AGJ1134" s="119"/>
      <c r="AGK1134" s="119"/>
      <c r="AGL1134" s="119"/>
      <c r="AGM1134" s="119"/>
      <c r="AGN1134" s="119"/>
      <c r="AGO1134" s="119"/>
      <c r="AGP1134" s="119"/>
      <c r="AGQ1134" s="119"/>
      <c r="AGR1134" s="119"/>
      <c r="AGS1134" s="119"/>
      <c r="AGT1134" s="119"/>
      <c r="AGU1134" s="119"/>
      <c r="AGV1134" s="119"/>
      <c r="AGW1134" s="119"/>
      <c r="AGX1134" s="119"/>
      <c r="AGY1134" s="119"/>
      <c r="AGZ1134" s="119"/>
      <c r="AHA1134" s="119"/>
      <c r="AHB1134" s="119"/>
      <c r="AHC1134" s="119"/>
      <c r="AHD1134" s="119"/>
      <c r="AHE1134" s="119"/>
      <c r="AHF1134" s="119"/>
      <c r="AHG1134" s="119"/>
      <c r="AHH1134" s="119"/>
      <c r="AHI1134" s="119"/>
      <c r="AHJ1134" s="119"/>
      <c r="AHK1134" s="119"/>
      <c r="AHL1134" s="119"/>
      <c r="AHM1134" s="119"/>
      <c r="AHN1134" s="119"/>
      <c r="AHO1134" s="119"/>
      <c r="AHP1134" s="119"/>
      <c r="AHQ1134" s="119"/>
      <c r="AHR1134" s="119"/>
      <c r="AHS1134" s="119"/>
      <c r="AHT1134" s="119"/>
      <c r="AHU1134" s="119"/>
      <c r="AHV1134" s="119"/>
      <c r="AHW1134" s="119"/>
      <c r="AHX1134" s="119"/>
      <c r="AHY1134" s="119"/>
      <c r="AHZ1134" s="119"/>
      <c r="AIA1134" s="119"/>
      <c r="AIB1134" s="119"/>
      <c r="AIC1134" s="119"/>
      <c r="AID1134" s="119"/>
      <c r="AIE1134" s="119"/>
      <c r="AIF1134" s="119"/>
      <c r="AIG1134" s="119"/>
      <c r="AIH1134" s="119"/>
      <c r="AII1134" s="119"/>
      <c r="AIJ1134" s="119"/>
      <c r="AIK1134" s="119"/>
      <c r="AIL1134" s="119"/>
      <c r="AIM1134" s="119"/>
      <c r="AIN1134" s="119"/>
      <c r="AIO1134" s="119"/>
      <c r="AIP1134" s="119"/>
      <c r="AIQ1134" s="119"/>
      <c r="AIR1134" s="119"/>
      <c r="AIS1134" s="119"/>
      <c r="AIT1134" s="119"/>
      <c r="AIU1134" s="119"/>
      <c r="AIV1134" s="119"/>
      <c r="AIW1134" s="119"/>
      <c r="AIX1134" s="119"/>
      <c r="AIY1134" s="119"/>
      <c r="AIZ1134" s="119"/>
      <c r="AJA1134" s="119"/>
      <c r="AJB1134" s="119"/>
      <c r="AJC1134" s="119"/>
      <c r="AJD1134" s="119"/>
      <c r="AJE1134" s="119"/>
      <c r="AJF1134" s="119"/>
      <c r="AJG1134" s="119"/>
      <c r="AJH1134" s="119"/>
      <c r="AJI1134" s="119"/>
      <c r="AJJ1134" s="119"/>
      <c r="AJK1134" s="119"/>
      <c r="AJL1134" s="119"/>
      <c r="AJM1134" s="119"/>
      <c r="AJN1134" s="119"/>
      <c r="AJO1134" s="119"/>
      <c r="AJP1134" s="119"/>
      <c r="AJQ1134" s="119"/>
      <c r="AJR1134" s="119"/>
      <c r="AJS1134" s="119"/>
      <c r="AJT1134" s="119"/>
      <c r="AJU1134" s="119"/>
      <c r="AJV1134" s="119"/>
      <c r="AJW1134" s="119"/>
      <c r="AJX1134" s="119"/>
      <c r="AJY1134" s="119"/>
      <c r="AJZ1134" s="119"/>
      <c r="AKA1134" s="119"/>
      <c r="AKB1134" s="119"/>
      <c r="AKC1134" s="119"/>
      <c r="AKD1134" s="119"/>
      <c r="AKE1134" s="119"/>
      <c r="AKF1134" s="119"/>
      <c r="AKG1134" s="119"/>
      <c r="AKH1134" s="119"/>
      <c r="AKI1134" s="119"/>
      <c r="AKJ1134" s="119"/>
      <c r="AKK1134" s="119"/>
      <c r="AKL1134" s="119"/>
      <c r="AKM1134" s="119"/>
      <c r="AKN1134" s="119"/>
      <c r="AKO1134" s="119"/>
      <c r="AKP1134" s="119"/>
      <c r="AKQ1134" s="119"/>
      <c r="AKR1134" s="119"/>
      <c r="AKS1134" s="119"/>
      <c r="AKT1134" s="119"/>
      <c r="AKU1134" s="119"/>
      <c r="AKV1134" s="119"/>
      <c r="AKW1134" s="119"/>
      <c r="AKX1134" s="119"/>
      <c r="AKY1134" s="119"/>
      <c r="AKZ1134" s="119"/>
      <c r="ALA1134" s="119"/>
      <c r="ALB1134" s="119"/>
      <c r="ALC1134" s="119"/>
      <c r="ALD1134" s="119"/>
      <c r="ALE1134" s="119"/>
      <c r="ALF1134" s="119"/>
      <c r="ALG1134" s="119"/>
      <c r="ALH1134" s="119"/>
      <c r="ALI1134" s="119"/>
      <c r="ALJ1134" s="119"/>
      <c r="ALK1134" s="119"/>
      <c r="ALL1134" s="119"/>
      <c r="ALM1134" s="119"/>
      <c r="ALN1134" s="119"/>
      <c r="ALO1134" s="119"/>
      <c r="ALP1134" s="119"/>
      <c r="ALQ1134" s="119"/>
      <c r="ALR1134" s="119"/>
      <c r="ALS1134" s="119"/>
      <c r="ALT1134" s="119"/>
      <c r="ALU1134" s="119"/>
      <c r="ALV1134" s="119"/>
      <c r="ALW1134" s="119"/>
      <c r="ALX1134" s="119"/>
      <c r="ALY1134" s="119"/>
      <c r="ALZ1134" s="119"/>
      <c r="AMA1134" s="119"/>
      <c r="AMB1134" s="119"/>
      <c r="AMC1134" s="119"/>
      <c r="AMD1134" s="119"/>
      <c r="AME1134" s="119"/>
      <c r="AMF1134" s="119"/>
      <c r="AMG1134" s="119"/>
      <c r="AMH1134" s="119"/>
      <c r="AMI1134" s="119"/>
      <c r="AMJ1134" s="119"/>
    </row>
    <row r="1135" spans="1:1024">
      <c r="A1135" s="118"/>
      <c r="B1135" s="118"/>
      <c r="C1135" s="49">
        <f t="shared" si="83"/>
        <v>2130</v>
      </c>
      <c r="D1135" s="38" t="s">
        <v>408</v>
      </c>
      <c r="E1135" s="51">
        <f t="shared" si="82"/>
        <v>10</v>
      </c>
      <c r="F1135" s="39">
        <f t="shared" ref="F1135:F1187" si="84">R1135+(Q1135*60)+(P1135*3600)</f>
        <v>67940</v>
      </c>
      <c r="G1135" s="39" t="str">
        <f t="shared" ref="G1135:G1187" si="85">CONCATENATE(M1135,N1135,O1135)</f>
        <v>2017123</v>
      </c>
      <c r="H1135" s="39">
        <v>0</v>
      </c>
      <c r="L1135" s="79" t="s">
        <v>21</v>
      </c>
      <c r="M1135" s="39">
        <v>2017</v>
      </c>
      <c r="N1135" s="39">
        <v>12</v>
      </c>
      <c r="O1135" s="39">
        <v>3</v>
      </c>
      <c r="P1135" s="39">
        <v>18</v>
      </c>
      <c r="Q1135" s="39">
        <v>52</v>
      </c>
      <c r="R1135" s="39">
        <v>20</v>
      </c>
      <c r="S1135" s="39">
        <v>112</v>
      </c>
      <c r="T1135" s="39">
        <v>2</v>
      </c>
      <c r="U1135" s="39" t="s">
        <v>1</v>
      </c>
      <c r="V1135" s="39" t="s">
        <v>2</v>
      </c>
      <c r="WK1135" s="119"/>
      <c r="WL1135" s="119"/>
      <c r="WM1135" s="119"/>
      <c r="WN1135" s="119"/>
      <c r="WO1135" s="119"/>
      <c r="WP1135" s="119"/>
      <c r="WQ1135" s="119"/>
      <c r="WR1135" s="119"/>
      <c r="WS1135" s="119"/>
      <c r="WT1135" s="119"/>
      <c r="WU1135" s="119"/>
      <c r="WV1135" s="119"/>
      <c r="WW1135" s="119"/>
      <c r="WX1135" s="119"/>
      <c r="WY1135" s="119"/>
      <c r="WZ1135" s="119"/>
      <c r="XA1135" s="119"/>
      <c r="XB1135" s="119"/>
      <c r="XC1135" s="119"/>
      <c r="XD1135" s="119"/>
      <c r="XE1135" s="119"/>
      <c r="XF1135" s="119"/>
      <c r="XG1135" s="119"/>
      <c r="XH1135" s="119"/>
      <c r="XI1135" s="119"/>
      <c r="XJ1135" s="119"/>
      <c r="XK1135" s="119"/>
      <c r="XL1135" s="119"/>
      <c r="XM1135" s="119"/>
      <c r="XN1135" s="119"/>
      <c r="XO1135" s="119"/>
      <c r="XP1135" s="119"/>
      <c r="XQ1135" s="119"/>
      <c r="XR1135" s="119"/>
      <c r="XS1135" s="119"/>
      <c r="XT1135" s="119"/>
      <c r="XU1135" s="119"/>
      <c r="XV1135" s="119"/>
      <c r="XW1135" s="119"/>
      <c r="XX1135" s="119"/>
      <c r="XY1135" s="119"/>
      <c r="XZ1135" s="119"/>
      <c r="YA1135" s="119"/>
      <c r="YB1135" s="119"/>
      <c r="YC1135" s="119"/>
      <c r="YD1135" s="119"/>
      <c r="YE1135" s="119"/>
      <c r="YF1135" s="119"/>
      <c r="YG1135" s="119"/>
      <c r="YH1135" s="119"/>
      <c r="YI1135" s="119"/>
      <c r="YJ1135" s="119"/>
      <c r="YK1135" s="119"/>
      <c r="YL1135" s="119"/>
      <c r="YM1135" s="119"/>
      <c r="YN1135" s="119"/>
      <c r="YO1135" s="119"/>
      <c r="YP1135" s="119"/>
      <c r="YQ1135" s="119"/>
      <c r="YR1135" s="119"/>
      <c r="YS1135" s="119"/>
      <c r="YT1135" s="119"/>
      <c r="YU1135" s="119"/>
      <c r="YV1135" s="119"/>
      <c r="YW1135" s="119"/>
      <c r="YX1135" s="119"/>
      <c r="YY1135" s="119"/>
      <c r="YZ1135" s="119"/>
      <c r="ZA1135" s="119"/>
      <c r="ZB1135" s="119"/>
      <c r="ZC1135" s="119"/>
      <c r="ZD1135" s="119"/>
      <c r="ZE1135" s="119"/>
      <c r="ZF1135" s="119"/>
      <c r="ZG1135" s="119"/>
      <c r="ZH1135" s="119"/>
      <c r="ZI1135" s="119"/>
      <c r="ZJ1135" s="119"/>
      <c r="ZK1135" s="119"/>
      <c r="ZL1135" s="119"/>
      <c r="ZM1135" s="119"/>
      <c r="ZN1135" s="119"/>
      <c r="ZO1135" s="119"/>
      <c r="ZP1135" s="119"/>
      <c r="ZQ1135" s="119"/>
      <c r="ZR1135" s="119"/>
      <c r="ZS1135" s="119"/>
      <c r="ZT1135" s="119"/>
      <c r="ZU1135" s="119"/>
      <c r="ZV1135" s="119"/>
      <c r="ZW1135" s="119"/>
      <c r="ZX1135" s="119"/>
      <c r="ZY1135" s="119"/>
      <c r="ZZ1135" s="119"/>
      <c r="AAA1135" s="119"/>
      <c r="AAB1135" s="119"/>
      <c r="AAC1135" s="119"/>
      <c r="AAD1135" s="119"/>
      <c r="AAE1135" s="119"/>
      <c r="AAF1135" s="119"/>
      <c r="AAG1135" s="119"/>
      <c r="AAH1135" s="119"/>
      <c r="AAI1135" s="119"/>
      <c r="AAJ1135" s="119"/>
      <c r="AAK1135" s="119"/>
      <c r="AAL1135" s="119"/>
      <c r="AAM1135" s="119"/>
      <c r="AAN1135" s="119"/>
      <c r="AAO1135" s="119"/>
      <c r="AAP1135" s="119"/>
      <c r="AAQ1135" s="119"/>
      <c r="AAR1135" s="119"/>
      <c r="AAS1135" s="119"/>
      <c r="AAT1135" s="119"/>
      <c r="AAU1135" s="119"/>
      <c r="AAV1135" s="119"/>
      <c r="AAW1135" s="119"/>
      <c r="AAX1135" s="119"/>
      <c r="AAY1135" s="119"/>
      <c r="AAZ1135" s="119"/>
      <c r="ABA1135" s="119"/>
      <c r="ABB1135" s="119"/>
      <c r="ABC1135" s="119"/>
      <c r="ABD1135" s="119"/>
      <c r="ABE1135" s="119"/>
      <c r="ABF1135" s="119"/>
      <c r="ABG1135" s="119"/>
      <c r="ABH1135" s="119"/>
      <c r="ABI1135" s="119"/>
      <c r="ABJ1135" s="119"/>
      <c r="ABK1135" s="119"/>
      <c r="ABL1135" s="119"/>
      <c r="ABM1135" s="119"/>
      <c r="ABN1135" s="119"/>
      <c r="ABO1135" s="119"/>
      <c r="ABP1135" s="119"/>
      <c r="ABQ1135" s="119"/>
      <c r="ABR1135" s="119"/>
      <c r="ABS1135" s="119"/>
      <c r="ABT1135" s="119"/>
      <c r="ABU1135" s="119"/>
      <c r="ABV1135" s="119"/>
      <c r="ABW1135" s="119"/>
      <c r="ABX1135" s="119"/>
      <c r="ABY1135" s="119"/>
      <c r="ABZ1135" s="119"/>
      <c r="ACA1135" s="119"/>
      <c r="ACB1135" s="119"/>
      <c r="ACC1135" s="119"/>
      <c r="ACD1135" s="119"/>
      <c r="ACE1135" s="119"/>
      <c r="ACF1135" s="119"/>
      <c r="ACG1135" s="119"/>
      <c r="ACH1135" s="119"/>
      <c r="ACI1135" s="119"/>
      <c r="ACJ1135" s="119"/>
      <c r="ACK1135" s="119"/>
      <c r="ACL1135" s="119"/>
      <c r="ACM1135" s="119"/>
      <c r="ACN1135" s="119"/>
      <c r="ACO1135" s="119"/>
      <c r="ACP1135" s="119"/>
      <c r="ACQ1135" s="119"/>
      <c r="ACR1135" s="119"/>
      <c r="ACS1135" s="119"/>
      <c r="ACT1135" s="119"/>
      <c r="ACU1135" s="119"/>
      <c r="ACV1135" s="119"/>
      <c r="ACW1135" s="119"/>
      <c r="ACX1135" s="119"/>
      <c r="ACY1135" s="119"/>
      <c r="ACZ1135" s="119"/>
      <c r="ADA1135" s="119"/>
      <c r="ADB1135" s="119"/>
      <c r="ADC1135" s="119"/>
      <c r="ADD1135" s="119"/>
      <c r="ADE1135" s="119"/>
      <c r="ADF1135" s="119"/>
      <c r="ADG1135" s="119"/>
      <c r="ADH1135" s="119"/>
      <c r="ADI1135" s="119"/>
      <c r="ADJ1135" s="119"/>
      <c r="ADK1135" s="119"/>
      <c r="ADL1135" s="119"/>
      <c r="ADM1135" s="119"/>
      <c r="ADN1135" s="119"/>
      <c r="ADO1135" s="119"/>
      <c r="ADP1135" s="119"/>
      <c r="ADQ1135" s="119"/>
      <c r="ADR1135" s="119"/>
      <c r="ADS1135" s="119"/>
      <c r="ADT1135" s="119"/>
      <c r="ADU1135" s="119"/>
      <c r="ADV1135" s="119"/>
      <c r="ADW1135" s="119"/>
      <c r="ADX1135" s="119"/>
      <c r="ADY1135" s="119"/>
      <c r="ADZ1135" s="119"/>
      <c r="AEA1135" s="119"/>
      <c r="AEB1135" s="119"/>
      <c r="AEC1135" s="119"/>
      <c r="AED1135" s="119"/>
      <c r="AEE1135" s="119"/>
      <c r="AEF1135" s="119"/>
      <c r="AEG1135" s="119"/>
      <c r="AEH1135" s="119"/>
      <c r="AEI1135" s="119"/>
      <c r="AEJ1135" s="119"/>
      <c r="AEK1135" s="119"/>
      <c r="AEL1135" s="119"/>
      <c r="AEM1135" s="119"/>
      <c r="AEN1135" s="119"/>
      <c r="AEO1135" s="119"/>
      <c r="AEP1135" s="119"/>
      <c r="AEQ1135" s="119"/>
      <c r="AER1135" s="119"/>
      <c r="AES1135" s="119"/>
      <c r="AET1135" s="119"/>
      <c r="AEU1135" s="119"/>
      <c r="AEV1135" s="119"/>
      <c r="AEW1135" s="119"/>
      <c r="AEX1135" s="119"/>
      <c r="AEY1135" s="119"/>
      <c r="AEZ1135" s="119"/>
      <c r="AFA1135" s="119"/>
      <c r="AFB1135" s="119"/>
      <c r="AFC1135" s="119"/>
      <c r="AFD1135" s="119"/>
      <c r="AFE1135" s="119"/>
      <c r="AFF1135" s="119"/>
      <c r="AFG1135" s="119"/>
      <c r="AFH1135" s="119"/>
      <c r="AFI1135" s="119"/>
      <c r="AFJ1135" s="119"/>
      <c r="AFK1135" s="119"/>
      <c r="AFL1135" s="119"/>
      <c r="AFM1135" s="119"/>
      <c r="AFN1135" s="119"/>
      <c r="AFO1135" s="119"/>
      <c r="AFP1135" s="119"/>
      <c r="AFQ1135" s="119"/>
      <c r="AFR1135" s="119"/>
      <c r="AFS1135" s="119"/>
      <c r="AFT1135" s="119"/>
      <c r="AFU1135" s="119"/>
      <c r="AFV1135" s="119"/>
      <c r="AFW1135" s="119"/>
      <c r="AFX1135" s="119"/>
      <c r="AFY1135" s="119"/>
      <c r="AFZ1135" s="119"/>
      <c r="AGA1135" s="119"/>
      <c r="AGB1135" s="119"/>
      <c r="AGC1135" s="119"/>
      <c r="AGD1135" s="119"/>
      <c r="AGE1135" s="119"/>
      <c r="AGF1135" s="119"/>
      <c r="AGG1135" s="119"/>
      <c r="AGH1135" s="119"/>
      <c r="AGI1135" s="119"/>
      <c r="AGJ1135" s="119"/>
      <c r="AGK1135" s="119"/>
      <c r="AGL1135" s="119"/>
      <c r="AGM1135" s="119"/>
      <c r="AGN1135" s="119"/>
      <c r="AGO1135" s="119"/>
      <c r="AGP1135" s="119"/>
      <c r="AGQ1135" s="119"/>
      <c r="AGR1135" s="119"/>
      <c r="AGS1135" s="119"/>
      <c r="AGT1135" s="119"/>
      <c r="AGU1135" s="119"/>
      <c r="AGV1135" s="119"/>
      <c r="AGW1135" s="119"/>
      <c r="AGX1135" s="119"/>
      <c r="AGY1135" s="119"/>
      <c r="AGZ1135" s="119"/>
      <c r="AHA1135" s="119"/>
      <c r="AHB1135" s="119"/>
      <c r="AHC1135" s="119"/>
      <c r="AHD1135" s="119"/>
      <c r="AHE1135" s="119"/>
      <c r="AHF1135" s="119"/>
      <c r="AHG1135" s="119"/>
      <c r="AHH1135" s="119"/>
      <c r="AHI1135" s="119"/>
      <c r="AHJ1135" s="119"/>
      <c r="AHK1135" s="119"/>
      <c r="AHL1135" s="119"/>
      <c r="AHM1135" s="119"/>
      <c r="AHN1135" s="119"/>
      <c r="AHO1135" s="119"/>
      <c r="AHP1135" s="119"/>
      <c r="AHQ1135" s="119"/>
      <c r="AHR1135" s="119"/>
      <c r="AHS1135" s="119"/>
      <c r="AHT1135" s="119"/>
      <c r="AHU1135" s="119"/>
      <c r="AHV1135" s="119"/>
      <c r="AHW1135" s="119"/>
      <c r="AHX1135" s="119"/>
      <c r="AHY1135" s="119"/>
      <c r="AHZ1135" s="119"/>
      <c r="AIA1135" s="119"/>
      <c r="AIB1135" s="119"/>
      <c r="AIC1135" s="119"/>
      <c r="AID1135" s="119"/>
      <c r="AIE1135" s="119"/>
      <c r="AIF1135" s="119"/>
      <c r="AIG1135" s="119"/>
      <c r="AIH1135" s="119"/>
      <c r="AII1135" s="119"/>
      <c r="AIJ1135" s="119"/>
      <c r="AIK1135" s="119"/>
      <c r="AIL1135" s="119"/>
      <c r="AIM1135" s="119"/>
      <c r="AIN1135" s="119"/>
      <c r="AIO1135" s="119"/>
      <c r="AIP1135" s="119"/>
      <c r="AIQ1135" s="119"/>
      <c r="AIR1135" s="119"/>
      <c r="AIS1135" s="119"/>
      <c r="AIT1135" s="119"/>
      <c r="AIU1135" s="119"/>
      <c r="AIV1135" s="119"/>
      <c r="AIW1135" s="119"/>
      <c r="AIX1135" s="119"/>
      <c r="AIY1135" s="119"/>
      <c r="AIZ1135" s="119"/>
      <c r="AJA1135" s="119"/>
      <c r="AJB1135" s="119"/>
      <c r="AJC1135" s="119"/>
      <c r="AJD1135" s="119"/>
      <c r="AJE1135" s="119"/>
      <c r="AJF1135" s="119"/>
      <c r="AJG1135" s="119"/>
      <c r="AJH1135" s="119"/>
      <c r="AJI1135" s="119"/>
      <c r="AJJ1135" s="119"/>
      <c r="AJK1135" s="119"/>
      <c r="AJL1135" s="119"/>
      <c r="AJM1135" s="119"/>
      <c r="AJN1135" s="119"/>
      <c r="AJO1135" s="119"/>
      <c r="AJP1135" s="119"/>
      <c r="AJQ1135" s="119"/>
      <c r="AJR1135" s="119"/>
      <c r="AJS1135" s="119"/>
      <c r="AJT1135" s="119"/>
      <c r="AJU1135" s="119"/>
      <c r="AJV1135" s="119"/>
      <c r="AJW1135" s="119"/>
      <c r="AJX1135" s="119"/>
      <c r="AJY1135" s="119"/>
      <c r="AJZ1135" s="119"/>
      <c r="AKA1135" s="119"/>
      <c r="AKB1135" s="119"/>
      <c r="AKC1135" s="119"/>
      <c r="AKD1135" s="119"/>
      <c r="AKE1135" s="119"/>
      <c r="AKF1135" s="119"/>
      <c r="AKG1135" s="119"/>
      <c r="AKH1135" s="119"/>
      <c r="AKI1135" s="119"/>
      <c r="AKJ1135" s="119"/>
      <c r="AKK1135" s="119"/>
      <c r="AKL1135" s="119"/>
      <c r="AKM1135" s="119"/>
      <c r="AKN1135" s="119"/>
      <c r="AKO1135" s="119"/>
      <c r="AKP1135" s="119"/>
      <c r="AKQ1135" s="119"/>
      <c r="AKR1135" s="119"/>
      <c r="AKS1135" s="119"/>
      <c r="AKT1135" s="119"/>
      <c r="AKU1135" s="119"/>
      <c r="AKV1135" s="119"/>
      <c r="AKW1135" s="119"/>
      <c r="AKX1135" s="119"/>
      <c r="AKY1135" s="119"/>
      <c r="AKZ1135" s="119"/>
      <c r="ALA1135" s="119"/>
      <c r="ALB1135" s="119"/>
      <c r="ALC1135" s="119"/>
      <c r="ALD1135" s="119"/>
      <c r="ALE1135" s="119"/>
      <c r="ALF1135" s="119"/>
      <c r="ALG1135" s="119"/>
      <c r="ALH1135" s="119"/>
      <c r="ALI1135" s="119"/>
      <c r="ALJ1135" s="119"/>
      <c r="ALK1135" s="119"/>
      <c r="ALL1135" s="119"/>
      <c r="ALM1135" s="119"/>
      <c r="ALN1135" s="119"/>
      <c r="ALO1135" s="119"/>
      <c r="ALP1135" s="119"/>
      <c r="ALQ1135" s="119"/>
      <c r="ALR1135" s="119"/>
      <c r="ALS1135" s="119"/>
      <c r="ALT1135" s="119"/>
      <c r="ALU1135" s="119"/>
      <c r="ALV1135" s="119"/>
      <c r="ALW1135" s="119"/>
      <c r="ALX1135" s="119"/>
      <c r="ALY1135" s="119"/>
      <c r="ALZ1135" s="119"/>
      <c r="AMA1135" s="119"/>
      <c r="AMB1135" s="119"/>
      <c r="AMC1135" s="119"/>
      <c r="AMD1135" s="119"/>
      <c r="AME1135" s="119"/>
      <c r="AMF1135" s="119"/>
      <c r="AMG1135" s="119"/>
      <c r="AMH1135" s="119"/>
      <c r="AMI1135" s="119"/>
      <c r="AMJ1135" s="119"/>
    </row>
    <row r="1136" spans="1:1024">
      <c r="A1136" s="118"/>
      <c r="B1136" s="118"/>
      <c r="C1136" s="49">
        <f t="shared" si="83"/>
        <v>2130</v>
      </c>
      <c r="D1136" s="38" t="s">
        <v>408</v>
      </c>
      <c r="E1136" s="51">
        <f t="shared" ref="E1136:E1188" si="86">IF(C1135=C1136,IF(AND(L1136&lt;&gt;"M",L1136&lt;&gt;"m-up"),E1135+10,E1135),10)</f>
        <v>10</v>
      </c>
      <c r="F1136" s="39">
        <f t="shared" si="84"/>
        <v>67940</v>
      </c>
      <c r="G1136" s="39" t="str">
        <f t="shared" si="85"/>
        <v>2017123</v>
      </c>
      <c r="H1136" s="39">
        <v>0</v>
      </c>
      <c r="L1136" s="79" t="s">
        <v>21</v>
      </c>
      <c r="M1136" s="39">
        <v>2017</v>
      </c>
      <c r="N1136" s="39">
        <v>12</v>
      </c>
      <c r="O1136" s="39">
        <v>3</v>
      </c>
      <c r="P1136" s="39">
        <v>18</v>
      </c>
      <c r="Q1136" s="39">
        <v>52</v>
      </c>
      <c r="R1136" s="39">
        <v>20</v>
      </c>
      <c r="S1136" s="39">
        <v>125</v>
      </c>
      <c r="T1136" s="39">
        <v>2</v>
      </c>
      <c r="U1136" s="39" t="s">
        <v>1</v>
      </c>
      <c r="V1136" s="39" t="s">
        <v>2</v>
      </c>
      <c r="WK1136" s="119"/>
      <c r="WL1136" s="119"/>
      <c r="WM1136" s="119"/>
      <c r="WN1136" s="119"/>
      <c r="WO1136" s="119"/>
      <c r="WP1136" s="119"/>
      <c r="WQ1136" s="119"/>
      <c r="WR1136" s="119"/>
      <c r="WS1136" s="119"/>
      <c r="WT1136" s="119"/>
      <c r="WU1136" s="119"/>
      <c r="WV1136" s="119"/>
      <c r="WW1136" s="119"/>
      <c r="WX1136" s="119"/>
      <c r="WY1136" s="119"/>
      <c r="WZ1136" s="119"/>
      <c r="XA1136" s="119"/>
      <c r="XB1136" s="119"/>
      <c r="XC1136" s="119"/>
      <c r="XD1136" s="119"/>
      <c r="XE1136" s="119"/>
      <c r="XF1136" s="119"/>
      <c r="XG1136" s="119"/>
      <c r="XH1136" s="119"/>
      <c r="XI1136" s="119"/>
      <c r="XJ1136" s="119"/>
      <c r="XK1136" s="119"/>
      <c r="XL1136" s="119"/>
      <c r="XM1136" s="119"/>
      <c r="XN1136" s="119"/>
      <c r="XO1136" s="119"/>
      <c r="XP1136" s="119"/>
      <c r="XQ1136" s="119"/>
      <c r="XR1136" s="119"/>
      <c r="XS1136" s="119"/>
      <c r="XT1136" s="119"/>
      <c r="XU1136" s="119"/>
      <c r="XV1136" s="119"/>
      <c r="XW1136" s="119"/>
      <c r="XX1136" s="119"/>
      <c r="XY1136" s="119"/>
      <c r="XZ1136" s="119"/>
      <c r="YA1136" s="119"/>
      <c r="YB1136" s="119"/>
      <c r="YC1136" s="119"/>
      <c r="YD1136" s="119"/>
      <c r="YE1136" s="119"/>
      <c r="YF1136" s="119"/>
      <c r="YG1136" s="119"/>
      <c r="YH1136" s="119"/>
      <c r="YI1136" s="119"/>
      <c r="YJ1136" s="119"/>
      <c r="YK1136" s="119"/>
      <c r="YL1136" s="119"/>
      <c r="YM1136" s="119"/>
      <c r="YN1136" s="119"/>
      <c r="YO1136" s="119"/>
      <c r="YP1136" s="119"/>
      <c r="YQ1136" s="119"/>
      <c r="YR1136" s="119"/>
      <c r="YS1136" s="119"/>
      <c r="YT1136" s="119"/>
      <c r="YU1136" s="119"/>
      <c r="YV1136" s="119"/>
      <c r="YW1136" s="119"/>
      <c r="YX1136" s="119"/>
      <c r="YY1136" s="119"/>
      <c r="YZ1136" s="119"/>
      <c r="ZA1136" s="119"/>
      <c r="ZB1136" s="119"/>
      <c r="ZC1136" s="119"/>
      <c r="ZD1136" s="119"/>
      <c r="ZE1136" s="119"/>
      <c r="ZF1136" s="119"/>
      <c r="ZG1136" s="119"/>
      <c r="ZH1136" s="119"/>
      <c r="ZI1136" s="119"/>
      <c r="ZJ1136" s="119"/>
      <c r="ZK1136" s="119"/>
      <c r="ZL1136" s="119"/>
      <c r="ZM1136" s="119"/>
      <c r="ZN1136" s="119"/>
      <c r="ZO1136" s="119"/>
      <c r="ZP1136" s="119"/>
      <c r="ZQ1136" s="119"/>
      <c r="ZR1136" s="119"/>
      <c r="ZS1136" s="119"/>
      <c r="ZT1136" s="119"/>
      <c r="ZU1136" s="119"/>
      <c r="ZV1136" s="119"/>
      <c r="ZW1136" s="119"/>
      <c r="ZX1136" s="119"/>
      <c r="ZY1136" s="119"/>
      <c r="ZZ1136" s="119"/>
      <c r="AAA1136" s="119"/>
      <c r="AAB1136" s="119"/>
      <c r="AAC1136" s="119"/>
      <c r="AAD1136" s="119"/>
      <c r="AAE1136" s="119"/>
      <c r="AAF1136" s="119"/>
      <c r="AAG1136" s="119"/>
      <c r="AAH1136" s="119"/>
      <c r="AAI1136" s="119"/>
      <c r="AAJ1136" s="119"/>
      <c r="AAK1136" s="119"/>
      <c r="AAL1136" s="119"/>
      <c r="AAM1136" s="119"/>
      <c r="AAN1136" s="119"/>
      <c r="AAO1136" s="119"/>
      <c r="AAP1136" s="119"/>
      <c r="AAQ1136" s="119"/>
      <c r="AAR1136" s="119"/>
      <c r="AAS1136" s="119"/>
      <c r="AAT1136" s="119"/>
      <c r="AAU1136" s="119"/>
      <c r="AAV1136" s="119"/>
      <c r="AAW1136" s="119"/>
      <c r="AAX1136" s="119"/>
      <c r="AAY1136" s="119"/>
      <c r="AAZ1136" s="119"/>
      <c r="ABA1136" s="119"/>
      <c r="ABB1136" s="119"/>
      <c r="ABC1136" s="119"/>
      <c r="ABD1136" s="119"/>
      <c r="ABE1136" s="119"/>
      <c r="ABF1136" s="119"/>
      <c r="ABG1136" s="119"/>
      <c r="ABH1136" s="119"/>
      <c r="ABI1136" s="119"/>
      <c r="ABJ1136" s="119"/>
      <c r="ABK1136" s="119"/>
      <c r="ABL1136" s="119"/>
      <c r="ABM1136" s="119"/>
      <c r="ABN1136" s="119"/>
      <c r="ABO1136" s="119"/>
      <c r="ABP1136" s="119"/>
      <c r="ABQ1136" s="119"/>
      <c r="ABR1136" s="119"/>
      <c r="ABS1136" s="119"/>
      <c r="ABT1136" s="119"/>
      <c r="ABU1136" s="119"/>
      <c r="ABV1136" s="119"/>
      <c r="ABW1136" s="119"/>
      <c r="ABX1136" s="119"/>
      <c r="ABY1136" s="119"/>
      <c r="ABZ1136" s="119"/>
      <c r="ACA1136" s="119"/>
      <c r="ACB1136" s="119"/>
      <c r="ACC1136" s="119"/>
      <c r="ACD1136" s="119"/>
      <c r="ACE1136" s="119"/>
      <c r="ACF1136" s="119"/>
      <c r="ACG1136" s="119"/>
      <c r="ACH1136" s="119"/>
      <c r="ACI1136" s="119"/>
      <c r="ACJ1136" s="119"/>
      <c r="ACK1136" s="119"/>
      <c r="ACL1136" s="119"/>
      <c r="ACM1136" s="119"/>
      <c r="ACN1136" s="119"/>
      <c r="ACO1136" s="119"/>
      <c r="ACP1136" s="119"/>
      <c r="ACQ1136" s="119"/>
      <c r="ACR1136" s="119"/>
      <c r="ACS1136" s="119"/>
      <c r="ACT1136" s="119"/>
      <c r="ACU1136" s="119"/>
      <c r="ACV1136" s="119"/>
      <c r="ACW1136" s="119"/>
      <c r="ACX1136" s="119"/>
      <c r="ACY1136" s="119"/>
      <c r="ACZ1136" s="119"/>
      <c r="ADA1136" s="119"/>
      <c r="ADB1136" s="119"/>
      <c r="ADC1136" s="119"/>
      <c r="ADD1136" s="119"/>
      <c r="ADE1136" s="119"/>
      <c r="ADF1136" s="119"/>
      <c r="ADG1136" s="119"/>
      <c r="ADH1136" s="119"/>
      <c r="ADI1136" s="119"/>
      <c r="ADJ1136" s="119"/>
      <c r="ADK1136" s="119"/>
      <c r="ADL1136" s="119"/>
      <c r="ADM1136" s="119"/>
      <c r="ADN1136" s="119"/>
      <c r="ADO1136" s="119"/>
      <c r="ADP1136" s="119"/>
      <c r="ADQ1136" s="119"/>
      <c r="ADR1136" s="119"/>
      <c r="ADS1136" s="119"/>
      <c r="ADT1136" s="119"/>
      <c r="ADU1136" s="119"/>
      <c r="ADV1136" s="119"/>
      <c r="ADW1136" s="119"/>
      <c r="ADX1136" s="119"/>
      <c r="ADY1136" s="119"/>
      <c r="ADZ1136" s="119"/>
      <c r="AEA1136" s="119"/>
      <c r="AEB1136" s="119"/>
      <c r="AEC1136" s="119"/>
      <c r="AED1136" s="119"/>
      <c r="AEE1136" s="119"/>
      <c r="AEF1136" s="119"/>
      <c r="AEG1136" s="119"/>
      <c r="AEH1136" s="119"/>
      <c r="AEI1136" s="119"/>
      <c r="AEJ1136" s="119"/>
      <c r="AEK1136" s="119"/>
      <c r="AEL1136" s="119"/>
      <c r="AEM1136" s="119"/>
      <c r="AEN1136" s="119"/>
      <c r="AEO1136" s="119"/>
      <c r="AEP1136" s="119"/>
      <c r="AEQ1136" s="119"/>
      <c r="AER1136" s="119"/>
      <c r="AES1136" s="119"/>
      <c r="AET1136" s="119"/>
      <c r="AEU1136" s="119"/>
      <c r="AEV1136" s="119"/>
      <c r="AEW1136" s="119"/>
      <c r="AEX1136" s="119"/>
      <c r="AEY1136" s="119"/>
      <c r="AEZ1136" s="119"/>
      <c r="AFA1136" s="119"/>
      <c r="AFB1136" s="119"/>
      <c r="AFC1136" s="119"/>
      <c r="AFD1136" s="119"/>
      <c r="AFE1136" s="119"/>
      <c r="AFF1136" s="119"/>
      <c r="AFG1136" s="119"/>
      <c r="AFH1136" s="119"/>
      <c r="AFI1136" s="119"/>
      <c r="AFJ1136" s="119"/>
      <c r="AFK1136" s="119"/>
      <c r="AFL1136" s="119"/>
      <c r="AFM1136" s="119"/>
      <c r="AFN1136" s="119"/>
      <c r="AFO1136" s="119"/>
      <c r="AFP1136" s="119"/>
      <c r="AFQ1136" s="119"/>
      <c r="AFR1136" s="119"/>
      <c r="AFS1136" s="119"/>
      <c r="AFT1136" s="119"/>
      <c r="AFU1136" s="119"/>
      <c r="AFV1136" s="119"/>
      <c r="AFW1136" s="119"/>
      <c r="AFX1136" s="119"/>
      <c r="AFY1136" s="119"/>
      <c r="AFZ1136" s="119"/>
      <c r="AGA1136" s="119"/>
      <c r="AGB1136" s="119"/>
      <c r="AGC1136" s="119"/>
      <c r="AGD1136" s="119"/>
      <c r="AGE1136" s="119"/>
      <c r="AGF1136" s="119"/>
      <c r="AGG1136" s="119"/>
      <c r="AGH1136" s="119"/>
      <c r="AGI1136" s="119"/>
      <c r="AGJ1136" s="119"/>
      <c r="AGK1136" s="119"/>
      <c r="AGL1136" s="119"/>
      <c r="AGM1136" s="119"/>
      <c r="AGN1136" s="119"/>
      <c r="AGO1136" s="119"/>
      <c r="AGP1136" s="119"/>
      <c r="AGQ1136" s="119"/>
      <c r="AGR1136" s="119"/>
      <c r="AGS1136" s="119"/>
      <c r="AGT1136" s="119"/>
      <c r="AGU1136" s="119"/>
      <c r="AGV1136" s="119"/>
      <c r="AGW1136" s="119"/>
      <c r="AGX1136" s="119"/>
      <c r="AGY1136" s="119"/>
      <c r="AGZ1136" s="119"/>
      <c r="AHA1136" s="119"/>
      <c r="AHB1136" s="119"/>
      <c r="AHC1136" s="119"/>
      <c r="AHD1136" s="119"/>
      <c r="AHE1136" s="119"/>
      <c r="AHF1136" s="119"/>
      <c r="AHG1136" s="119"/>
      <c r="AHH1136" s="119"/>
      <c r="AHI1136" s="119"/>
      <c r="AHJ1136" s="119"/>
      <c r="AHK1136" s="119"/>
      <c r="AHL1136" s="119"/>
      <c r="AHM1136" s="119"/>
      <c r="AHN1136" s="119"/>
      <c r="AHO1136" s="119"/>
      <c r="AHP1136" s="119"/>
      <c r="AHQ1136" s="119"/>
      <c r="AHR1136" s="119"/>
      <c r="AHS1136" s="119"/>
      <c r="AHT1136" s="119"/>
      <c r="AHU1136" s="119"/>
      <c r="AHV1136" s="119"/>
      <c r="AHW1136" s="119"/>
      <c r="AHX1136" s="119"/>
      <c r="AHY1136" s="119"/>
      <c r="AHZ1136" s="119"/>
      <c r="AIA1136" s="119"/>
      <c r="AIB1136" s="119"/>
      <c r="AIC1136" s="119"/>
      <c r="AID1136" s="119"/>
      <c r="AIE1136" s="119"/>
      <c r="AIF1136" s="119"/>
      <c r="AIG1136" s="119"/>
      <c r="AIH1136" s="119"/>
      <c r="AII1136" s="119"/>
      <c r="AIJ1136" s="119"/>
      <c r="AIK1136" s="119"/>
      <c r="AIL1136" s="119"/>
      <c r="AIM1136" s="119"/>
      <c r="AIN1136" s="119"/>
      <c r="AIO1136" s="119"/>
      <c r="AIP1136" s="119"/>
      <c r="AIQ1136" s="119"/>
      <c r="AIR1136" s="119"/>
      <c r="AIS1136" s="119"/>
      <c r="AIT1136" s="119"/>
      <c r="AIU1136" s="119"/>
      <c r="AIV1136" s="119"/>
      <c r="AIW1136" s="119"/>
      <c r="AIX1136" s="119"/>
      <c r="AIY1136" s="119"/>
      <c r="AIZ1136" s="119"/>
      <c r="AJA1136" s="119"/>
      <c r="AJB1136" s="119"/>
      <c r="AJC1136" s="119"/>
      <c r="AJD1136" s="119"/>
      <c r="AJE1136" s="119"/>
      <c r="AJF1136" s="119"/>
      <c r="AJG1136" s="119"/>
      <c r="AJH1136" s="119"/>
      <c r="AJI1136" s="119"/>
      <c r="AJJ1136" s="119"/>
      <c r="AJK1136" s="119"/>
      <c r="AJL1136" s="119"/>
      <c r="AJM1136" s="119"/>
      <c r="AJN1136" s="119"/>
      <c r="AJO1136" s="119"/>
      <c r="AJP1136" s="119"/>
      <c r="AJQ1136" s="119"/>
      <c r="AJR1136" s="119"/>
      <c r="AJS1136" s="119"/>
      <c r="AJT1136" s="119"/>
      <c r="AJU1136" s="119"/>
      <c r="AJV1136" s="119"/>
      <c r="AJW1136" s="119"/>
      <c r="AJX1136" s="119"/>
      <c r="AJY1136" s="119"/>
      <c r="AJZ1136" s="119"/>
      <c r="AKA1136" s="119"/>
      <c r="AKB1136" s="119"/>
      <c r="AKC1136" s="119"/>
      <c r="AKD1136" s="119"/>
      <c r="AKE1136" s="119"/>
      <c r="AKF1136" s="119"/>
      <c r="AKG1136" s="119"/>
      <c r="AKH1136" s="119"/>
      <c r="AKI1136" s="119"/>
      <c r="AKJ1136" s="119"/>
      <c r="AKK1136" s="119"/>
      <c r="AKL1136" s="119"/>
      <c r="AKM1136" s="119"/>
      <c r="AKN1136" s="119"/>
      <c r="AKO1136" s="119"/>
      <c r="AKP1136" s="119"/>
      <c r="AKQ1136" s="119"/>
      <c r="AKR1136" s="119"/>
      <c r="AKS1136" s="119"/>
      <c r="AKT1136" s="119"/>
      <c r="AKU1136" s="119"/>
      <c r="AKV1136" s="119"/>
      <c r="AKW1136" s="119"/>
      <c r="AKX1136" s="119"/>
      <c r="AKY1136" s="119"/>
      <c r="AKZ1136" s="119"/>
      <c r="ALA1136" s="119"/>
      <c r="ALB1136" s="119"/>
      <c r="ALC1136" s="119"/>
      <c r="ALD1136" s="119"/>
      <c r="ALE1136" s="119"/>
      <c r="ALF1136" s="119"/>
      <c r="ALG1136" s="119"/>
      <c r="ALH1136" s="119"/>
      <c r="ALI1136" s="119"/>
      <c r="ALJ1136" s="119"/>
      <c r="ALK1136" s="119"/>
      <c r="ALL1136" s="119"/>
      <c r="ALM1136" s="119"/>
      <c r="ALN1136" s="119"/>
      <c r="ALO1136" s="119"/>
      <c r="ALP1136" s="119"/>
      <c r="ALQ1136" s="119"/>
      <c r="ALR1136" s="119"/>
      <c r="ALS1136" s="119"/>
      <c r="ALT1136" s="119"/>
      <c r="ALU1136" s="119"/>
      <c r="ALV1136" s="119"/>
      <c r="ALW1136" s="119"/>
      <c r="ALX1136" s="119"/>
      <c r="ALY1136" s="119"/>
      <c r="ALZ1136" s="119"/>
      <c r="AMA1136" s="119"/>
      <c r="AMB1136" s="119"/>
      <c r="AMC1136" s="119"/>
      <c r="AMD1136" s="119"/>
      <c r="AME1136" s="119"/>
      <c r="AMF1136" s="119"/>
      <c r="AMG1136" s="119"/>
      <c r="AMH1136" s="119"/>
      <c r="AMI1136" s="119"/>
      <c r="AMJ1136" s="119"/>
    </row>
    <row r="1137" spans="1:1024">
      <c r="A1137" s="120"/>
      <c r="B1137" s="120"/>
      <c r="C1137" s="49">
        <f t="shared" si="83"/>
        <v>2130</v>
      </c>
      <c r="D1137" s="38" t="s">
        <v>408</v>
      </c>
      <c r="E1137" s="51">
        <f t="shared" si="86"/>
        <v>10</v>
      </c>
      <c r="F1137" s="39">
        <f t="shared" si="84"/>
        <v>67940</v>
      </c>
      <c r="G1137" s="39" t="str">
        <f t="shared" si="85"/>
        <v>2017123</v>
      </c>
      <c r="H1137" s="39">
        <v>0</v>
      </c>
      <c r="L1137" s="79" t="s">
        <v>21</v>
      </c>
      <c r="M1137" s="39">
        <v>2017</v>
      </c>
      <c r="N1137" s="39">
        <v>12</v>
      </c>
      <c r="O1137" s="39">
        <v>3</v>
      </c>
      <c r="P1137" s="39">
        <v>18</v>
      </c>
      <c r="Q1137" s="39">
        <v>52</v>
      </c>
      <c r="R1137" s="39">
        <v>20</v>
      </c>
      <c r="S1137" s="39">
        <v>137</v>
      </c>
      <c r="T1137" s="39">
        <v>2</v>
      </c>
      <c r="U1137" s="39" t="s">
        <v>1</v>
      </c>
      <c r="V1137" s="39" t="s">
        <v>2</v>
      </c>
      <c r="WK1137" s="121"/>
      <c r="WL1137" s="121"/>
      <c r="WM1137" s="121"/>
      <c r="WN1137" s="121"/>
      <c r="WO1137" s="121"/>
      <c r="WP1137" s="121"/>
      <c r="WQ1137" s="121"/>
      <c r="WR1137" s="121"/>
      <c r="WS1137" s="121"/>
      <c r="WT1137" s="121"/>
      <c r="WU1137" s="121"/>
      <c r="WV1137" s="121"/>
      <c r="WW1137" s="121"/>
      <c r="WX1137" s="121"/>
      <c r="WY1137" s="121"/>
      <c r="WZ1137" s="121"/>
      <c r="XA1137" s="121"/>
      <c r="XB1137" s="121"/>
      <c r="XC1137" s="121"/>
      <c r="XD1137" s="121"/>
      <c r="XE1137" s="121"/>
      <c r="XF1137" s="121"/>
      <c r="XG1137" s="121"/>
      <c r="XH1137" s="121"/>
      <c r="XI1137" s="121"/>
      <c r="XJ1137" s="121"/>
      <c r="XK1137" s="121"/>
      <c r="XL1137" s="121"/>
      <c r="XM1137" s="121"/>
      <c r="XN1137" s="121"/>
      <c r="XO1137" s="121"/>
      <c r="XP1137" s="121"/>
      <c r="XQ1137" s="121"/>
      <c r="XR1137" s="121"/>
      <c r="XS1137" s="121"/>
      <c r="XT1137" s="121"/>
      <c r="XU1137" s="121"/>
      <c r="XV1137" s="121"/>
      <c r="XW1137" s="121"/>
      <c r="XX1137" s="121"/>
      <c r="XY1137" s="121"/>
      <c r="XZ1137" s="121"/>
      <c r="YA1137" s="121"/>
      <c r="YB1137" s="121"/>
      <c r="YC1137" s="121"/>
      <c r="YD1137" s="121"/>
      <c r="YE1137" s="121"/>
      <c r="YF1137" s="121"/>
      <c r="YG1137" s="121"/>
      <c r="YH1137" s="121"/>
      <c r="YI1137" s="121"/>
      <c r="YJ1137" s="121"/>
      <c r="YK1137" s="121"/>
      <c r="YL1137" s="121"/>
      <c r="YM1137" s="121"/>
      <c r="YN1137" s="121"/>
      <c r="YO1137" s="121"/>
      <c r="YP1137" s="121"/>
      <c r="YQ1137" s="121"/>
      <c r="YR1137" s="121"/>
      <c r="YS1137" s="121"/>
      <c r="YT1137" s="121"/>
      <c r="YU1137" s="121"/>
      <c r="YV1137" s="121"/>
      <c r="YW1137" s="121"/>
      <c r="YX1137" s="121"/>
      <c r="YY1137" s="121"/>
      <c r="YZ1137" s="121"/>
      <c r="ZA1137" s="121"/>
      <c r="ZB1137" s="121"/>
      <c r="ZC1137" s="121"/>
      <c r="ZD1137" s="121"/>
      <c r="ZE1137" s="121"/>
      <c r="ZF1137" s="121"/>
      <c r="ZG1137" s="121"/>
      <c r="ZH1137" s="121"/>
      <c r="ZI1137" s="121"/>
      <c r="ZJ1137" s="121"/>
      <c r="ZK1137" s="121"/>
      <c r="ZL1137" s="121"/>
      <c r="ZM1137" s="121"/>
      <c r="ZN1137" s="121"/>
      <c r="ZO1137" s="121"/>
      <c r="ZP1137" s="121"/>
      <c r="ZQ1137" s="121"/>
      <c r="ZR1137" s="121"/>
      <c r="ZS1137" s="121"/>
      <c r="ZT1137" s="121"/>
      <c r="ZU1137" s="121"/>
      <c r="ZV1137" s="121"/>
      <c r="ZW1137" s="121"/>
      <c r="ZX1137" s="121"/>
      <c r="ZY1137" s="121"/>
      <c r="ZZ1137" s="121"/>
      <c r="AAA1137" s="121"/>
      <c r="AAB1137" s="121"/>
      <c r="AAC1137" s="121"/>
      <c r="AAD1137" s="121"/>
      <c r="AAE1137" s="121"/>
      <c r="AAF1137" s="121"/>
      <c r="AAG1137" s="121"/>
      <c r="AAH1137" s="121"/>
      <c r="AAI1137" s="121"/>
      <c r="AAJ1137" s="121"/>
      <c r="AAK1137" s="121"/>
      <c r="AAL1137" s="121"/>
      <c r="AAM1137" s="121"/>
      <c r="AAN1137" s="121"/>
      <c r="AAO1137" s="121"/>
      <c r="AAP1137" s="121"/>
      <c r="AAQ1137" s="121"/>
      <c r="AAR1137" s="121"/>
      <c r="AAS1137" s="121"/>
      <c r="AAT1137" s="121"/>
      <c r="AAU1137" s="121"/>
      <c r="AAV1137" s="121"/>
      <c r="AAW1137" s="121"/>
      <c r="AAX1137" s="121"/>
      <c r="AAY1137" s="121"/>
      <c r="AAZ1137" s="121"/>
      <c r="ABA1137" s="121"/>
      <c r="ABB1137" s="121"/>
      <c r="ABC1137" s="121"/>
      <c r="ABD1137" s="121"/>
      <c r="ABE1137" s="121"/>
      <c r="ABF1137" s="121"/>
      <c r="ABG1137" s="121"/>
      <c r="ABH1137" s="121"/>
      <c r="ABI1137" s="121"/>
      <c r="ABJ1137" s="121"/>
      <c r="ABK1137" s="121"/>
      <c r="ABL1137" s="121"/>
      <c r="ABM1137" s="121"/>
      <c r="ABN1137" s="121"/>
      <c r="ABO1137" s="121"/>
      <c r="ABP1137" s="121"/>
      <c r="ABQ1137" s="121"/>
      <c r="ABR1137" s="121"/>
      <c r="ABS1137" s="121"/>
      <c r="ABT1137" s="121"/>
      <c r="ABU1137" s="121"/>
      <c r="ABV1137" s="121"/>
      <c r="ABW1137" s="121"/>
      <c r="ABX1137" s="121"/>
      <c r="ABY1137" s="121"/>
      <c r="ABZ1137" s="121"/>
      <c r="ACA1137" s="121"/>
      <c r="ACB1137" s="121"/>
      <c r="ACC1137" s="121"/>
      <c r="ACD1137" s="121"/>
      <c r="ACE1137" s="121"/>
      <c r="ACF1137" s="121"/>
      <c r="ACG1137" s="121"/>
      <c r="ACH1137" s="121"/>
      <c r="ACI1137" s="121"/>
      <c r="ACJ1137" s="121"/>
      <c r="ACK1137" s="121"/>
      <c r="ACL1137" s="121"/>
      <c r="ACM1137" s="121"/>
      <c r="ACN1137" s="121"/>
      <c r="ACO1137" s="121"/>
      <c r="ACP1137" s="121"/>
      <c r="ACQ1137" s="121"/>
      <c r="ACR1137" s="121"/>
      <c r="ACS1137" s="121"/>
      <c r="ACT1137" s="121"/>
      <c r="ACU1137" s="121"/>
      <c r="ACV1137" s="121"/>
      <c r="ACW1137" s="121"/>
      <c r="ACX1137" s="121"/>
      <c r="ACY1137" s="121"/>
      <c r="ACZ1137" s="121"/>
      <c r="ADA1137" s="121"/>
      <c r="ADB1137" s="121"/>
      <c r="ADC1137" s="121"/>
      <c r="ADD1137" s="121"/>
      <c r="ADE1137" s="121"/>
      <c r="ADF1137" s="121"/>
      <c r="ADG1137" s="121"/>
      <c r="ADH1137" s="121"/>
      <c r="ADI1137" s="121"/>
      <c r="ADJ1137" s="121"/>
      <c r="ADK1137" s="121"/>
      <c r="ADL1137" s="121"/>
      <c r="ADM1137" s="121"/>
      <c r="ADN1137" s="121"/>
      <c r="ADO1137" s="121"/>
      <c r="ADP1137" s="121"/>
      <c r="ADQ1137" s="121"/>
      <c r="ADR1137" s="121"/>
      <c r="ADS1137" s="121"/>
      <c r="ADT1137" s="121"/>
      <c r="ADU1137" s="121"/>
      <c r="ADV1137" s="121"/>
      <c r="ADW1137" s="121"/>
      <c r="ADX1137" s="121"/>
      <c r="ADY1137" s="121"/>
      <c r="ADZ1137" s="121"/>
      <c r="AEA1137" s="121"/>
      <c r="AEB1137" s="121"/>
      <c r="AEC1137" s="121"/>
      <c r="AED1137" s="121"/>
      <c r="AEE1137" s="121"/>
      <c r="AEF1137" s="121"/>
      <c r="AEG1137" s="121"/>
      <c r="AEH1137" s="121"/>
      <c r="AEI1137" s="121"/>
      <c r="AEJ1137" s="121"/>
      <c r="AEK1137" s="121"/>
      <c r="AEL1137" s="121"/>
      <c r="AEM1137" s="121"/>
      <c r="AEN1137" s="121"/>
      <c r="AEO1137" s="121"/>
      <c r="AEP1137" s="121"/>
      <c r="AEQ1137" s="121"/>
      <c r="AER1137" s="121"/>
      <c r="AES1137" s="121"/>
      <c r="AET1137" s="121"/>
      <c r="AEU1137" s="121"/>
      <c r="AEV1137" s="121"/>
      <c r="AEW1137" s="121"/>
      <c r="AEX1137" s="121"/>
      <c r="AEY1137" s="121"/>
      <c r="AEZ1137" s="121"/>
      <c r="AFA1137" s="121"/>
      <c r="AFB1137" s="121"/>
      <c r="AFC1137" s="121"/>
      <c r="AFD1137" s="121"/>
      <c r="AFE1137" s="121"/>
      <c r="AFF1137" s="121"/>
      <c r="AFG1137" s="121"/>
      <c r="AFH1137" s="121"/>
      <c r="AFI1137" s="121"/>
      <c r="AFJ1137" s="121"/>
      <c r="AFK1137" s="121"/>
      <c r="AFL1137" s="121"/>
      <c r="AFM1137" s="121"/>
      <c r="AFN1137" s="121"/>
      <c r="AFO1137" s="121"/>
      <c r="AFP1137" s="121"/>
      <c r="AFQ1137" s="121"/>
      <c r="AFR1137" s="121"/>
      <c r="AFS1137" s="121"/>
      <c r="AFT1137" s="121"/>
      <c r="AFU1137" s="121"/>
      <c r="AFV1137" s="121"/>
      <c r="AFW1137" s="121"/>
      <c r="AFX1137" s="121"/>
      <c r="AFY1137" s="121"/>
      <c r="AFZ1137" s="121"/>
      <c r="AGA1137" s="121"/>
      <c r="AGB1137" s="121"/>
      <c r="AGC1137" s="121"/>
      <c r="AGD1137" s="121"/>
      <c r="AGE1137" s="121"/>
      <c r="AGF1137" s="121"/>
      <c r="AGG1137" s="121"/>
      <c r="AGH1137" s="121"/>
      <c r="AGI1137" s="121"/>
      <c r="AGJ1137" s="121"/>
      <c r="AGK1137" s="121"/>
      <c r="AGL1137" s="121"/>
      <c r="AGM1137" s="121"/>
      <c r="AGN1137" s="121"/>
      <c r="AGO1137" s="121"/>
      <c r="AGP1137" s="121"/>
      <c r="AGQ1137" s="121"/>
      <c r="AGR1137" s="121"/>
      <c r="AGS1137" s="121"/>
      <c r="AGT1137" s="121"/>
      <c r="AGU1137" s="121"/>
      <c r="AGV1137" s="121"/>
      <c r="AGW1137" s="121"/>
      <c r="AGX1137" s="121"/>
      <c r="AGY1137" s="121"/>
      <c r="AGZ1137" s="121"/>
      <c r="AHA1137" s="121"/>
      <c r="AHB1137" s="121"/>
      <c r="AHC1137" s="121"/>
      <c r="AHD1137" s="121"/>
      <c r="AHE1137" s="121"/>
      <c r="AHF1137" s="121"/>
      <c r="AHG1137" s="121"/>
      <c r="AHH1137" s="121"/>
      <c r="AHI1137" s="121"/>
      <c r="AHJ1137" s="121"/>
      <c r="AHK1137" s="121"/>
      <c r="AHL1137" s="121"/>
      <c r="AHM1137" s="121"/>
      <c r="AHN1137" s="121"/>
      <c r="AHO1137" s="121"/>
      <c r="AHP1137" s="121"/>
      <c r="AHQ1137" s="121"/>
      <c r="AHR1137" s="121"/>
      <c r="AHS1137" s="121"/>
      <c r="AHT1137" s="121"/>
      <c r="AHU1137" s="121"/>
      <c r="AHV1137" s="121"/>
      <c r="AHW1137" s="121"/>
      <c r="AHX1137" s="121"/>
      <c r="AHY1137" s="121"/>
      <c r="AHZ1137" s="121"/>
      <c r="AIA1137" s="121"/>
      <c r="AIB1137" s="121"/>
      <c r="AIC1137" s="121"/>
      <c r="AID1137" s="121"/>
      <c r="AIE1137" s="121"/>
      <c r="AIF1137" s="121"/>
      <c r="AIG1137" s="121"/>
      <c r="AIH1137" s="121"/>
      <c r="AII1137" s="121"/>
      <c r="AIJ1137" s="121"/>
      <c r="AIK1137" s="121"/>
      <c r="AIL1137" s="121"/>
      <c r="AIM1137" s="121"/>
      <c r="AIN1137" s="121"/>
      <c r="AIO1137" s="121"/>
      <c r="AIP1137" s="121"/>
      <c r="AIQ1137" s="121"/>
      <c r="AIR1137" s="121"/>
      <c r="AIS1137" s="121"/>
      <c r="AIT1137" s="121"/>
      <c r="AIU1137" s="121"/>
      <c r="AIV1137" s="121"/>
      <c r="AIW1137" s="121"/>
      <c r="AIX1137" s="121"/>
      <c r="AIY1137" s="121"/>
      <c r="AIZ1137" s="121"/>
      <c r="AJA1137" s="121"/>
      <c r="AJB1137" s="121"/>
      <c r="AJC1137" s="121"/>
      <c r="AJD1137" s="121"/>
      <c r="AJE1137" s="121"/>
      <c r="AJF1137" s="121"/>
      <c r="AJG1137" s="121"/>
      <c r="AJH1137" s="121"/>
      <c r="AJI1137" s="121"/>
      <c r="AJJ1137" s="121"/>
      <c r="AJK1137" s="121"/>
      <c r="AJL1137" s="121"/>
      <c r="AJM1137" s="121"/>
      <c r="AJN1137" s="121"/>
      <c r="AJO1137" s="121"/>
      <c r="AJP1137" s="121"/>
      <c r="AJQ1137" s="121"/>
      <c r="AJR1137" s="121"/>
      <c r="AJS1137" s="121"/>
      <c r="AJT1137" s="121"/>
      <c r="AJU1137" s="121"/>
      <c r="AJV1137" s="121"/>
      <c r="AJW1137" s="121"/>
      <c r="AJX1137" s="121"/>
      <c r="AJY1137" s="121"/>
      <c r="AJZ1137" s="121"/>
      <c r="AKA1137" s="121"/>
      <c r="AKB1137" s="121"/>
      <c r="AKC1137" s="121"/>
      <c r="AKD1137" s="121"/>
      <c r="AKE1137" s="121"/>
      <c r="AKF1137" s="121"/>
      <c r="AKG1137" s="121"/>
      <c r="AKH1137" s="121"/>
      <c r="AKI1137" s="121"/>
      <c r="AKJ1137" s="121"/>
      <c r="AKK1137" s="121"/>
      <c r="AKL1137" s="121"/>
      <c r="AKM1137" s="121"/>
      <c r="AKN1137" s="121"/>
      <c r="AKO1137" s="121"/>
      <c r="AKP1137" s="121"/>
      <c r="AKQ1137" s="121"/>
      <c r="AKR1137" s="121"/>
      <c r="AKS1137" s="121"/>
      <c r="AKT1137" s="121"/>
      <c r="AKU1137" s="121"/>
      <c r="AKV1137" s="121"/>
      <c r="AKW1137" s="121"/>
      <c r="AKX1137" s="121"/>
      <c r="AKY1137" s="121"/>
      <c r="AKZ1137" s="121"/>
      <c r="ALA1137" s="121"/>
      <c r="ALB1137" s="121"/>
      <c r="ALC1137" s="121"/>
      <c r="ALD1137" s="121"/>
      <c r="ALE1137" s="121"/>
      <c r="ALF1137" s="121"/>
      <c r="ALG1137" s="121"/>
      <c r="ALH1137" s="121"/>
      <c r="ALI1137" s="121"/>
      <c r="ALJ1137" s="121"/>
      <c r="ALK1137" s="121"/>
      <c r="ALL1137" s="121"/>
      <c r="ALM1137" s="121"/>
      <c r="ALN1137" s="121"/>
      <c r="ALO1137" s="121"/>
      <c r="ALP1137" s="121"/>
      <c r="ALQ1137" s="121"/>
      <c r="ALR1137" s="121"/>
      <c r="ALS1137" s="121"/>
      <c r="ALT1137" s="121"/>
      <c r="ALU1137" s="121"/>
      <c r="ALV1137" s="121"/>
      <c r="ALW1137" s="121"/>
      <c r="ALX1137" s="121"/>
      <c r="ALY1137" s="121"/>
      <c r="ALZ1137" s="121"/>
      <c r="AMA1137" s="121"/>
      <c r="AMB1137" s="121"/>
      <c r="AMC1137" s="121"/>
      <c r="AMD1137" s="121"/>
      <c r="AME1137" s="121"/>
      <c r="AMF1137" s="121"/>
      <c r="AMG1137" s="121"/>
      <c r="AMH1137" s="121"/>
      <c r="AMI1137" s="121"/>
      <c r="AMJ1137" s="121"/>
    </row>
    <row r="1138" spans="1:1024">
      <c r="A1138" s="118"/>
      <c r="B1138" s="118"/>
      <c r="C1138" s="49">
        <f t="shared" si="83"/>
        <v>2130</v>
      </c>
      <c r="D1138" s="38" t="s">
        <v>408</v>
      </c>
      <c r="E1138" s="51">
        <f t="shared" si="86"/>
        <v>10</v>
      </c>
      <c r="F1138" s="39">
        <f t="shared" si="84"/>
        <v>67940</v>
      </c>
      <c r="G1138" s="39" t="str">
        <f t="shared" si="85"/>
        <v>2017123</v>
      </c>
      <c r="H1138" s="39">
        <v>0</v>
      </c>
      <c r="L1138" s="79" t="s">
        <v>21</v>
      </c>
      <c r="M1138" s="39">
        <v>2017</v>
      </c>
      <c r="N1138" s="39">
        <v>12</v>
      </c>
      <c r="O1138" s="39">
        <v>3</v>
      </c>
      <c r="P1138" s="39">
        <v>18</v>
      </c>
      <c r="Q1138" s="39">
        <v>52</v>
      </c>
      <c r="R1138" s="39">
        <v>20</v>
      </c>
      <c r="S1138" s="39">
        <v>159</v>
      </c>
      <c r="T1138" s="39">
        <v>2</v>
      </c>
      <c r="U1138" s="39" t="s">
        <v>1</v>
      </c>
      <c r="V1138" s="39" t="s">
        <v>2</v>
      </c>
      <c r="WK1138" s="119"/>
      <c r="WL1138" s="119"/>
      <c r="WM1138" s="119"/>
      <c r="WN1138" s="119"/>
      <c r="WO1138" s="119"/>
      <c r="WP1138" s="119"/>
      <c r="WQ1138" s="119"/>
      <c r="WR1138" s="119"/>
      <c r="WS1138" s="119"/>
      <c r="WT1138" s="119"/>
      <c r="WU1138" s="119"/>
      <c r="WV1138" s="119"/>
      <c r="WW1138" s="119"/>
      <c r="WX1138" s="119"/>
      <c r="WY1138" s="119"/>
      <c r="WZ1138" s="119"/>
      <c r="XA1138" s="119"/>
      <c r="XB1138" s="119"/>
      <c r="XC1138" s="119"/>
      <c r="XD1138" s="119"/>
      <c r="XE1138" s="119"/>
      <c r="XF1138" s="119"/>
      <c r="XG1138" s="119"/>
      <c r="XH1138" s="119"/>
      <c r="XI1138" s="119"/>
      <c r="XJ1138" s="119"/>
      <c r="XK1138" s="119"/>
      <c r="XL1138" s="119"/>
      <c r="XM1138" s="119"/>
      <c r="XN1138" s="119"/>
      <c r="XO1138" s="119"/>
      <c r="XP1138" s="119"/>
      <c r="XQ1138" s="119"/>
      <c r="XR1138" s="119"/>
      <c r="XS1138" s="119"/>
      <c r="XT1138" s="119"/>
      <c r="XU1138" s="119"/>
      <c r="XV1138" s="119"/>
      <c r="XW1138" s="119"/>
      <c r="XX1138" s="119"/>
      <c r="XY1138" s="119"/>
      <c r="XZ1138" s="119"/>
      <c r="YA1138" s="119"/>
      <c r="YB1138" s="119"/>
      <c r="YC1138" s="119"/>
      <c r="YD1138" s="119"/>
      <c r="YE1138" s="119"/>
      <c r="YF1138" s="119"/>
      <c r="YG1138" s="119"/>
      <c r="YH1138" s="119"/>
      <c r="YI1138" s="119"/>
      <c r="YJ1138" s="119"/>
      <c r="YK1138" s="119"/>
      <c r="YL1138" s="119"/>
      <c r="YM1138" s="119"/>
      <c r="YN1138" s="119"/>
      <c r="YO1138" s="119"/>
      <c r="YP1138" s="119"/>
      <c r="YQ1138" s="119"/>
      <c r="YR1138" s="119"/>
      <c r="YS1138" s="119"/>
      <c r="YT1138" s="119"/>
      <c r="YU1138" s="119"/>
      <c r="YV1138" s="119"/>
      <c r="YW1138" s="119"/>
      <c r="YX1138" s="119"/>
      <c r="YY1138" s="119"/>
      <c r="YZ1138" s="119"/>
      <c r="ZA1138" s="119"/>
      <c r="ZB1138" s="119"/>
      <c r="ZC1138" s="119"/>
      <c r="ZD1138" s="119"/>
      <c r="ZE1138" s="119"/>
      <c r="ZF1138" s="119"/>
      <c r="ZG1138" s="119"/>
      <c r="ZH1138" s="119"/>
      <c r="ZI1138" s="119"/>
      <c r="ZJ1138" s="119"/>
      <c r="ZK1138" s="119"/>
      <c r="ZL1138" s="119"/>
      <c r="ZM1138" s="119"/>
      <c r="ZN1138" s="119"/>
      <c r="ZO1138" s="119"/>
      <c r="ZP1138" s="119"/>
      <c r="ZQ1138" s="119"/>
      <c r="ZR1138" s="119"/>
      <c r="ZS1138" s="119"/>
      <c r="ZT1138" s="119"/>
      <c r="ZU1138" s="119"/>
      <c r="ZV1138" s="119"/>
      <c r="ZW1138" s="119"/>
      <c r="ZX1138" s="119"/>
      <c r="ZY1138" s="119"/>
      <c r="ZZ1138" s="119"/>
      <c r="AAA1138" s="119"/>
      <c r="AAB1138" s="119"/>
      <c r="AAC1138" s="119"/>
      <c r="AAD1138" s="119"/>
      <c r="AAE1138" s="119"/>
      <c r="AAF1138" s="119"/>
      <c r="AAG1138" s="119"/>
      <c r="AAH1138" s="119"/>
      <c r="AAI1138" s="119"/>
      <c r="AAJ1138" s="119"/>
      <c r="AAK1138" s="119"/>
      <c r="AAL1138" s="119"/>
      <c r="AAM1138" s="119"/>
      <c r="AAN1138" s="119"/>
      <c r="AAO1138" s="119"/>
      <c r="AAP1138" s="119"/>
      <c r="AAQ1138" s="119"/>
      <c r="AAR1138" s="119"/>
      <c r="AAS1138" s="119"/>
      <c r="AAT1138" s="119"/>
      <c r="AAU1138" s="119"/>
      <c r="AAV1138" s="119"/>
      <c r="AAW1138" s="119"/>
      <c r="AAX1138" s="119"/>
      <c r="AAY1138" s="119"/>
      <c r="AAZ1138" s="119"/>
      <c r="ABA1138" s="119"/>
      <c r="ABB1138" s="119"/>
      <c r="ABC1138" s="119"/>
      <c r="ABD1138" s="119"/>
      <c r="ABE1138" s="119"/>
      <c r="ABF1138" s="119"/>
      <c r="ABG1138" s="119"/>
      <c r="ABH1138" s="119"/>
      <c r="ABI1138" s="119"/>
      <c r="ABJ1138" s="119"/>
      <c r="ABK1138" s="119"/>
      <c r="ABL1138" s="119"/>
      <c r="ABM1138" s="119"/>
      <c r="ABN1138" s="119"/>
      <c r="ABO1138" s="119"/>
      <c r="ABP1138" s="119"/>
      <c r="ABQ1138" s="119"/>
      <c r="ABR1138" s="119"/>
      <c r="ABS1138" s="119"/>
      <c r="ABT1138" s="119"/>
      <c r="ABU1138" s="119"/>
      <c r="ABV1138" s="119"/>
      <c r="ABW1138" s="119"/>
      <c r="ABX1138" s="119"/>
      <c r="ABY1138" s="119"/>
      <c r="ABZ1138" s="119"/>
      <c r="ACA1138" s="119"/>
      <c r="ACB1138" s="119"/>
      <c r="ACC1138" s="119"/>
      <c r="ACD1138" s="119"/>
      <c r="ACE1138" s="119"/>
      <c r="ACF1138" s="119"/>
      <c r="ACG1138" s="119"/>
      <c r="ACH1138" s="119"/>
      <c r="ACI1138" s="119"/>
      <c r="ACJ1138" s="119"/>
      <c r="ACK1138" s="119"/>
      <c r="ACL1138" s="119"/>
      <c r="ACM1138" s="119"/>
      <c r="ACN1138" s="119"/>
      <c r="ACO1138" s="119"/>
      <c r="ACP1138" s="119"/>
      <c r="ACQ1138" s="119"/>
      <c r="ACR1138" s="119"/>
      <c r="ACS1138" s="119"/>
      <c r="ACT1138" s="119"/>
      <c r="ACU1138" s="119"/>
      <c r="ACV1138" s="119"/>
      <c r="ACW1138" s="119"/>
      <c r="ACX1138" s="119"/>
      <c r="ACY1138" s="119"/>
      <c r="ACZ1138" s="119"/>
      <c r="ADA1138" s="119"/>
      <c r="ADB1138" s="119"/>
      <c r="ADC1138" s="119"/>
      <c r="ADD1138" s="119"/>
      <c r="ADE1138" s="119"/>
      <c r="ADF1138" s="119"/>
      <c r="ADG1138" s="119"/>
      <c r="ADH1138" s="119"/>
      <c r="ADI1138" s="119"/>
      <c r="ADJ1138" s="119"/>
      <c r="ADK1138" s="119"/>
      <c r="ADL1138" s="119"/>
      <c r="ADM1138" s="119"/>
      <c r="ADN1138" s="119"/>
      <c r="ADO1138" s="119"/>
      <c r="ADP1138" s="119"/>
      <c r="ADQ1138" s="119"/>
      <c r="ADR1138" s="119"/>
      <c r="ADS1138" s="119"/>
      <c r="ADT1138" s="119"/>
      <c r="ADU1138" s="119"/>
      <c r="ADV1138" s="119"/>
      <c r="ADW1138" s="119"/>
      <c r="ADX1138" s="119"/>
      <c r="ADY1138" s="119"/>
      <c r="ADZ1138" s="119"/>
      <c r="AEA1138" s="119"/>
      <c r="AEB1138" s="119"/>
      <c r="AEC1138" s="119"/>
      <c r="AED1138" s="119"/>
      <c r="AEE1138" s="119"/>
      <c r="AEF1138" s="119"/>
      <c r="AEG1138" s="119"/>
      <c r="AEH1138" s="119"/>
      <c r="AEI1138" s="119"/>
      <c r="AEJ1138" s="119"/>
      <c r="AEK1138" s="119"/>
      <c r="AEL1138" s="119"/>
      <c r="AEM1138" s="119"/>
      <c r="AEN1138" s="119"/>
      <c r="AEO1138" s="119"/>
      <c r="AEP1138" s="119"/>
      <c r="AEQ1138" s="119"/>
      <c r="AER1138" s="119"/>
      <c r="AES1138" s="119"/>
      <c r="AET1138" s="119"/>
      <c r="AEU1138" s="119"/>
      <c r="AEV1138" s="119"/>
      <c r="AEW1138" s="119"/>
      <c r="AEX1138" s="119"/>
      <c r="AEY1138" s="119"/>
      <c r="AEZ1138" s="119"/>
      <c r="AFA1138" s="119"/>
      <c r="AFB1138" s="119"/>
      <c r="AFC1138" s="119"/>
      <c r="AFD1138" s="119"/>
      <c r="AFE1138" s="119"/>
      <c r="AFF1138" s="119"/>
      <c r="AFG1138" s="119"/>
      <c r="AFH1138" s="119"/>
      <c r="AFI1138" s="119"/>
      <c r="AFJ1138" s="119"/>
      <c r="AFK1138" s="119"/>
      <c r="AFL1138" s="119"/>
      <c r="AFM1138" s="119"/>
      <c r="AFN1138" s="119"/>
      <c r="AFO1138" s="119"/>
      <c r="AFP1138" s="119"/>
      <c r="AFQ1138" s="119"/>
      <c r="AFR1138" s="119"/>
      <c r="AFS1138" s="119"/>
      <c r="AFT1138" s="119"/>
      <c r="AFU1138" s="119"/>
      <c r="AFV1138" s="119"/>
      <c r="AFW1138" s="119"/>
      <c r="AFX1138" s="119"/>
      <c r="AFY1138" s="119"/>
      <c r="AFZ1138" s="119"/>
      <c r="AGA1138" s="119"/>
      <c r="AGB1138" s="119"/>
      <c r="AGC1138" s="119"/>
      <c r="AGD1138" s="119"/>
      <c r="AGE1138" s="119"/>
      <c r="AGF1138" s="119"/>
      <c r="AGG1138" s="119"/>
      <c r="AGH1138" s="119"/>
      <c r="AGI1138" s="119"/>
      <c r="AGJ1138" s="119"/>
      <c r="AGK1138" s="119"/>
      <c r="AGL1138" s="119"/>
      <c r="AGM1138" s="119"/>
      <c r="AGN1138" s="119"/>
      <c r="AGO1138" s="119"/>
      <c r="AGP1138" s="119"/>
      <c r="AGQ1138" s="119"/>
      <c r="AGR1138" s="119"/>
      <c r="AGS1138" s="119"/>
      <c r="AGT1138" s="119"/>
      <c r="AGU1138" s="119"/>
      <c r="AGV1138" s="119"/>
      <c r="AGW1138" s="119"/>
      <c r="AGX1138" s="119"/>
      <c r="AGY1138" s="119"/>
      <c r="AGZ1138" s="119"/>
      <c r="AHA1138" s="119"/>
      <c r="AHB1138" s="119"/>
      <c r="AHC1138" s="119"/>
      <c r="AHD1138" s="119"/>
      <c r="AHE1138" s="119"/>
      <c r="AHF1138" s="119"/>
      <c r="AHG1138" s="119"/>
      <c r="AHH1138" s="119"/>
      <c r="AHI1138" s="119"/>
      <c r="AHJ1138" s="119"/>
      <c r="AHK1138" s="119"/>
      <c r="AHL1138" s="119"/>
      <c r="AHM1138" s="119"/>
      <c r="AHN1138" s="119"/>
      <c r="AHO1138" s="119"/>
      <c r="AHP1138" s="119"/>
      <c r="AHQ1138" s="119"/>
      <c r="AHR1138" s="119"/>
      <c r="AHS1138" s="119"/>
      <c r="AHT1138" s="119"/>
      <c r="AHU1138" s="119"/>
      <c r="AHV1138" s="119"/>
      <c r="AHW1138" s="119"/>
      <c r="AHX1138" s="119"/>
      <c r="AHY1138" s="119"/>
      <c r="AHZ1138" s="119"/>
      <c r="AIA1138" s="119"/>
      <c r="AIB1138" s="119"/>
      <c r="AIC1138" s="119"/>
      <c r="AID1138" s="119"/>
      <c r="AIE1138" s="119"/>
      <c r="AIF1138" s="119"/>
      <c r="AIG1138" s="119"/>
      <c r="AIH1138" s="119"/>
      <c r="AII1138" s="119"/>
      <c r="AIJ1138" s="119"/>
      <c r="AIK1138" s="119"/>
      <c r="AIL1138" s="119"/>
      <c r="AIM1138" s="119"/>
      <c r="AIN1138" s="119"/>
      <c r="AIO1138" s="119"/>
      <c r="AIP1138" s="119"/>
      <c r="AIQ1138" s="119"/>
      <c r="AIR1138" s="119"/>
      <c r="AIS1138" s="119"/>
      <c r="AIT1138" s="119"/>
      <c r="AIU1138" s="119"/>
      <c r="AIV1138" s="119"/>
      <c r="AIW1138" s="119"/>
      <c r="AIX1138" s="119"/>
      <c r="AIY1138" s="119"/>
      <c r="AIZ1138" s="119"/>
      <c r="AJA1138" s="119"/>
      <c r="AJB1138" s="119"/>
      <c r="AJC1138" s="119"/>
      <c r="AJD1138" s="119"/>
      <c r="AJE1138" s="119"/>
      <c r="AJF1138" s="119"/>
      <c r="AJG1138" s="119"/>
      <c r="AJH1138" s="119"/>
      <c r="AJI1138" s="119"/>
      <c r="AJJ1138" s="119"/>
      <c r="AJK1138" s="119"/>
      <c r="AJL1138" s="119"/>
      <c r="AJM1138" s="119"/>
      <c r="AJN1138" s="119"/>
      <c r="AJO1138" s="119"/>
      <c r="AJP1138" s="119"/>
      <c r="AJQ1138" s="119"/>
      <c r="AJR1138" s="119"/>
      <c r="AJS1138" s="119"/>
      <c r="AJT1138" s="119"/>
      <c r="AJU1138" s="119"/>
      <c r="AJV1138" s="119"/>
      <c r="AJW1138" s="119"/>
      <c r="AJX1138" s="119"/>
      <c r="AJY1138" s="119"/>
      <c r="AJZ1138" s="119"/>
      <c r="AKA1138" s="119"/>
      <c r="AKB1138" s="119"/>
      <c r="AKC1138" s="119"/>
      <c r="AKD1138" s="119"/>
      <c r="AKE1138" s="119"/>
      <c r="AKF1138" s="119"/>
      <c r="AKG1138" s="119"/>
      <c r="AKH1138" s="119"/>
      <c r="AKI1138" s="119"/>
      <c r="AKJ1138" s="119"/>
      <c r="AKK1138" s="119"/>
      <c r="AKL1138" s="119"/>
      <c r="AKM1138" s="119"/>
      <c r="AKN1138" s="119"/>
      <c r="AKO1138" s="119"/>
      <c r="AKP1138" s="119"/>
      <c r="AKQ1138" s="119"/>
      <c r="AKR1138" s="119"/>
      <c r="AKS1138" s="119"/>
      <c r="AKT1138" s="119"/>
      <c r="AKU1138" s="119"/>
      <c r="AKV1138" s="119"/>
      <c r="AKW1138" s="119"/>
      <c r="AKX1138" s="119"/>
      <c r="AKY1138" s="119"/>
      <c r="AKZ1138" s="119"/>
      <c r="ALA1138" s="119"/>
      <c r="ALB1138" s="119"/>
      <c r="ALC1138" s="119"/>
      <c r="ALD1138" s="119"/>
      <c r="ALE1138" s="119"/>
      <c r="ALF1138" s="119"/>
      <c r="ALG1138" s="119"/>
      <c r="ALH1138" s="119"/>
      <c r="ALI1138" s="119"/>
      <c r="ALJ1138" s="119"/>
      <c r="ALK1138" s="119"/>
      <c r="ALL1138" s="119"/>
      <c r="ALM1138" s="119"/>
      <c r="ALN1138" s="119"/>
      <c r="ALO1138" s="119"/>
      <c r="ALP1138" s="119"/>
      <c r="ALQ1138" s="119"/>
      <c r="ALR1138" s="119"/>
      <c r="ALS1138" s="119"/>
      <c r="ALT1138" s="119"/>
      <c r="ALU1138" s="119"/>
      <c r="ALV1138" s="119"/>
      <c r="ALW1138" s="119"/>
      <c r="ALX1138" s="119"/>
      <c r="ALY1138" s="119"/>
      <c r="ALZ1138" s="119"/>
      <c r="AMA1138" s="119"/>
      <c r="AMB1138" s="119"/>
      <c r="AMC1138" s="119"/>
      <c r="AMD1138" s="119"/>
      <c r="AME1138" s="119"/>
      <c r="AMF1138" s="119"/>
      <c r="AMG1138" s="119"/>
      <c r="AMH1138" s="119"/>
      <c r="AMI1138" s="119"/>
      <c r="AMJ1138" s="119"/>
    </row>
    <row r="1139" spans="1:1024">
      <c r="A1139" s="120"/>
      <c r="B1139" s="120"/>
      <c r="C1139" s="49">
        <f t="shared" si="83"/>
        <v>2130</v>
      </c>
      <c r="D1139" s="38" t="s">
        <v>408</v>
      </c>
      <c r="E1139" s="51">
        <f t="shared" si="86"/>
        <v>10</v>
      </c>
      <c r="F1139" s="39">
        <f t="shared" si="84"/>
        <v>67940</v>
      </c>
      <c r="G1139" s="39" t="str">
        <f t="shared" si="85"/>
        <v>2017123</v>
      </c>
      <c r="H1139" s="39">
        <v>0</v>
      </c>
      <c r="L1139" s="79" t="s">
        <v>21</v>
      </c>
      <c r="M1139" s="39">
        <v>2017</v>
      </c>
      <c r="N1139" s="39">
        <v>12</v>
      </c>
      <c r="O1139" s="39">
        <v>3</v>
      </c>
      <c r="P1139" s="39">
        <v>18</v>
      </c>
      <c r="Q1139" s="39">
        <v>52</v>
      </c>
      <c r="R1139" s="39">
        <v>20</v>
      </c>
      <c r="S1139" s="39">
        <v>256</v>
      </c>
      <c r="T1139" s="39">
        <v>2</v>
      </c>
      <c r="U1139" s="39" t="s">
        <v>1</v>
      </c>
      <c r="V1139" s="39" t="s">
        <v>2</v>
      </c>
      <c r="WK1139" s="121"/>
      <c r="WL1139" s="121"/>
      <c r="WM1139" s="121"/>
      <c r="WN1139" s="121"/>
      <c r="WO1139" s="121"/>
      <c r="WP1139" s="121"/>
      <c r="WQ1139" s="121"/>
      <c r="WR1139" s="121"/>
      <c r="WS1139" s="121"/>
      <c r="WT1139" s="121"/>
      <c r="WU1139" s="121"/>
      <c r="WV1139" s="121"/>
      <c r="WW1139" s="121"/>
      <c r="WX1139" s="121"/>
      <c r="WY1139" s="121"/>
      <c r="WZ1139" s="121"/>
      <c r="XA1139" s="121"/>
      <c r="XB1139" s="121"/>
      <c r="XC1139" s="121"/>
      <c r="XD1139" s="121"/>
      <c r="XE1139" s="121"/>
      <c r="XF1139" s="121"/>
      <c r="XG1139" s="121"/>
      <c r="XH1139" s="121"/>
      <c r="XI1139" s="121"/>
      <c r="XJ1139" s="121"/>
      <c r="XK1139" s="121"/>
      <c r="XL1139" s="121"/>
      <c r="XM1139" s="121"/>
      <c r="XN1139" s="121"/>
      <c r="XO1139" s="121"/>
      <c r="XP1139" s="121"/>
      <c r="XQ1139" s="121"/>
      <c r="XR1139" s="121"/>
      <c r="XS1139" s="121"/>
      <c r="XT1139" s="121"/>
      <c r="XU1139" s="121"/>
      <c r="XV1139" s="121"/>
      <c r="XW1139" s="121"/>
      <c r="XX1139" s="121"/>
      <c r="XY1139" s="121"/>
      <c r="XZ1139" s="121"/>
      <c r="YA1139" s="121"/>
      <c r="YB1139" s="121"/>
      <c r="YC1139" s="121"/>
      <c r="YD1139" s="121"/>
      <c r="YE1139" s="121"/>
      <c r="YF1139" s="121"/>
      <c r="YG1139" s="121"/>
      <c r="YH1139" s="121"/>
      <c r="YI1139" s="121"/>
      <c r="YJ1139" s="121"/>
      <c r="YK1139" s="121"/>
      <c r="YL1139" s="121"/>
      <c r="YM1139" s="121"/>
      <c r="YN1139" s="121"/>
      <c r="YO1139" s="121"/>
      <c r="YP1139" s="121"/>
      <c r="YQ1139" s="121"/>
      <c r="YR1139" s="121"/>
      <c r="YS1139" s="121"/>
      <c r="YT1139" s="121"/>
      <c r="YU1139" s="121"/>
      <c r="YV1139" s="121"/>
      <c r="YW1139" s="121"/>
      <c r="YX1139" s="121"/>
      <c r="YY1139" s="121"/>
      <c r="YZ1139" s="121"/>
      <c r="ZA1139" s="121"/>
      <c r="ZB1139" s="121"/>
      <c r="ZC1139" s="121"/>
      <c r="ZD1139" s="121"/>
      <c r="ZE1139" s="121"/>
      <c r="ZF1139" s="121"/>
      <c r="ZG1139" s="121"/>
      <c r="ZH1139" s="121"/>
      <c r="ZI1139" s="121"/>
      <c r="ZJ1139" s="121"/>
      <c r="ZK1139" s="121"/>
      <c r="ZL1139" s="121"/>
      <c r="ZM1139" s="121"/>
      <c r="ZN1139" s="121"/>
      <c r="ZO1139" s="121"/>
      <c r="ZP1139" s="121"/>
      <c r="ZQ1139" s="121"/>
      <c r="ZR1139" s="121"/>
      <c r="ZS1139" s="121"/>
      <c r="ZT1139" s="121"/>
      <c r="ZU1139" s="121"/>
      <c r="ZV1139" s="121"/>
      <c r="ZW1139" s="121"/>
      <c r="ZX1139" s="121"/>
      <c r="ZY1139" s="121"/>
      <c r="ZZ1139" s="121"/>
      <c r="AAA1139" s="121"/>
      <c r="AAB1139" s="121"/>
      <c r="AAC1139" s="121"/>
      <c r="AAD1139" s="121"/>
      <c r="AAE1139" s="121"/>
      <c r="AAF1139" s="121"/>
      <c r="AAG1139" s="121"/>
      <c r="AAH1139" s="121"/>
      <c r="AAI1139" s="121"/>
      <c r="AAJ1139" s="121"/>
      <c r="AAK1139" s="121"/>
      <c r="AAL1139" s="121"/>
      <c r="AAM1139" s="121"/>
      <c r="AAN1139" s="121"/>
      <c r="AAO1139" s="121"/>
      <c r="AAP1139" s="121"/>
      <c r="AAQ1139" s="121"/>
      <c r="AAR1139" s="121"/>
      <c r="AAS1139" s="121"/>
      <c r="AAT1139" s="121"/>
      <c r="AAU1139" s="121"/>
      <c r="AAV1139" s="121"/>
      <c r="AAW1139" s="121"/>
      <c r="AAX1139" s="121"/>
      <c r="AAY1139" s="121"/>
      <c r="AAZ1139" s="121"/>
      <c r="ABA1139" s="121"/>
      <c r="ABB1139" s="121"/>
      <c r="ABC1139" s="121"/>
      <c r="ABD1139" s="121"/>
      <c r="ABE1139" s="121"/>
      <c r="ABF1139" s="121"/>
      <c r="ABG1139" s="121"/>
      <c r="ABH1139" s="121"/>
      <c r="ABI1139" s="121"/>
      <c r="ABJ1139" s="121"/>
      <c r="ABK1139" s="121"/>
      <c r="ABL1139" s="121"/>
      <c r="ABM1139" s="121"/>
      <c r="ABN1139" s="121"/>
      <c r="ABO1139" s="121"/>
      <c r="ABP1139" s="121"/>
      <c r="ABQ1139" s="121"/>
      <c r="ABR1139" s="121"/>
      <c r="ABS1139" s="121"/>
      <c r="ABT1139" s="121"/>
      <c r="ABU1139" s="121"/>
      <c r="ABV1139" s="121"/>
      <c r="ABW1139" s="121"/>
      <c r="ABX1139" s="121"/>
      <c r="ABY1139" s="121"/>
      <c r="ABZ1139" s="121"/>
      <c r="ACA1139" s="121"/>
      <c r="ACB1139" s="121"/>
      <c r="ACC1139" s="121"/>
      <c r="ACD1139" s="121"/>
      <c r="ACE1139" s="121"/>
      <c r="ACF1139" s="121"/>
      <c r="ACG1139" s="121"/>
      <c r="ACH1139" s="121"/>
      <c r="ACI1139" s="121"/>
      <c r="ACJ1139" s="121"/>
      <c r="ACK1139" s="121"/>
      <c r="ACL1139" s="121"/>
      <c r="ACM1139" s="121"/>
      <c r="ACN1139" s="121"/>
      <c r="ACO1139" s="121"/>
      <c r="ACP1139" s="121"/>
      <c r="ACQ1139" s="121"/>
      <c r="ACR1139" s="121"/>
      <c r="ACS1139" s="121"/>
      <c r="ACT1139" s="121"/>
      <c r="ACU1139" s="121"/>
      <c r="ACV1139" s="121"/>
      <c r="ACW1139" s="121"/>
      <c r="ACX1139" s="121"/>
      <c r="ACY1139" s="121"/>
      <c r="ACZ1139" s="121"/>
      <c r="ADA1139" s="121"/>
      <c r="ADB1139" s="121"/>
      <c r="ADC1139" s="121"/>
      <c r="ADD1139" s="121"/>
      <c r="ADE1139" s="121"/>
      <c r="ADF1139" s="121"/>
      <c r="ADG1139" s="121"/>
      <c r="ADH1139" s="121"/>
      <c r="ADI1139" s="121"/>
      <c r="ADJ1139" s="121"/>
      <c r="ADK1139" s="121"/>
      <c r="ADL1139" s="121"/>
      <c r="ADM1139" s="121"/>
      <c r="ADN1139" s="121"/>
      <c r="ADO1139" s="121"/>
      <c r="ADP1139" s="121"/>
      <c r="ADQ1139" s="121"/>
      <c r="ADR1139" s="121"/>
      <c r="ADS1139" s="121"/>
      <c r="ADT1139" s="121"/>
      <c r="ADU1139" s="121"/>
      <c r="ADV1139" s="121"/>
      <c r="ADW1139" s="121"/>
      <c r="ADX1139" s="121"/>
      <c r="ADY1139" s="121"/>
      <c r="ADZ1139" s="121"/>
      <c r="AEA1139" s="121"/>
      <c r="AEB1139" s="121"/>
      <c r="AEC1139" s="121"/>
      <c r="AED1139" s="121"/>
      <c r="AEE1139" s="121"/>
      <c r="AEF1139" s="121"/>
      <c r="AEG1139" s="121"/>
      <c r="AEH1139" s="121"/>
      <c r="AEI1139" s="121"/>
      <c r="AEJ1139" s="121"/>
      <c r="AEK1139" s="121"/>
      <c r="AEL1139" s="121"/>
      <c r="AEM1139" s="121"/>
      <c r="AEN1139" s="121"/>
      <c r="AEO1139" s="121"/>
      <c r="AEP1139" s="121"/>
      <c r="AEQ1139" s="121"/>
      <c r="AER1139" s="121"/>
      <c r="AES1139" s="121"/>
      <c r="AET1139" s="121"/>
      <c r="AEU1139" s="121"/>
      <c r="AEV1139" s="121"/>
      <c r="AEW1139" s="121"/>
      <c r="AEX1139" s="121"/>
      <c r="AEY1139" s="121"/>
      <c r="AEZ1139" s="121"/>
      <c r="AFA1139" s="121"/>
      <c r="AFB1139" s="121"/>
      <c r="AFC1139" s="121"/>
      <c r="AFD1139" s="121"/>
      <c r="AFE1139" s="121"/>
      <c r="AFF1139" s="121"/>
      <c r="AFG1139" s="121"/>
      <c r="AFH1139" s="121"/>
      <c r="AFI1139" s="121"/>
      <c r="AFJ1139" s="121"/>
      <c r="AFK1139" s="121"/>
      <c r="AFL1139" s="121"/>
      <c r="AFM1139" s="121"/>
      <c r="AFN1139" s="121"/>
      <c r="AFO1139" s="121"/>
      <c r="AFP1139" s="121"/>
      <c r="AFQ1139" s="121"/>
      <c r="AFR1139" s="121"/>
      <c r="AFS1139" s="121"/>
      <c r="AFT1139" s="121"/>
      <c r="AFU1139" s="121"/>
      <c r="AFV1139" s="121"/>
      <c r="AFW1139" s="121"/>
      <c r="AFX1139" s="121"/>
      <c r="AFY1139" s="121"/>
      <c r="AFZ1139" s="121"/>
      <c r="AGA1139" s="121"/>
      <c r="AGB1139" s="121"/>
      <c r="AGC1139" s="121"/>
      <c r="AGD1139" s="121"/>
      <c r="AGE1139" s="121"/>
      <c r="AGF1139" s="121"/>
      <c r="AGG1139" s="121"/>
      <c r="AGH1139" s="121"/>
      <c r="AGI1139" s="121"/>
      <c r="AGJ1139" s="121"/>
      <c r="AGK1139" s="121"/>
      <c r="AGL1139" s="121"/>
      <c r="AGM1139" s="121"/>
      <c r="AGN1139" s="121"/>
      <c r="AGO1139" s="121"/>
      <c r="AGP1139" s="121"/>
      <c r="AGQ1139" s="121"/>
      <c r="AGR1139" s="121"/>
      <c r="AGS1139" s="121"/>
      <c r="AGT1139" s="121"/>
      <c r="AGU1139" s="121"/>
      <c r="AGV1139" s="121"/>
      <c r="AGW1139" s="121"/>
      <c r="AGX1139" s="121"/>
      <c r="AGY1139" s="121"/>
      <c r="AGZ1139" s="121"/>
      <c r="AHA1139" s="121"/>
      <c r="AHB1139" s="121"/>
      <c r="AHC1139" s="121"/>
      <c r="AHD1139" s="121"/>
      <c r="AHE1139" s="121"/>
      <c r="AHF1139" s="121"/>
      <c r="AHG1139" s="121"/>
      <c r="AHH1139" s="121"/>
      <c r="AHI1139" s="121"/>
      <c r="AHJ1139" s="121"/>
      <c r="AHK1139" s="121"/>
      <c r="AHL1139" s="121"/>
      <c r="AHM1139" s="121"/>
      <c r="AHN1139" s="121"/>
      <c r="AHO1139" s="121"/>
      <c r="AHP1139" s="121"/>
      <c r="AHQ1139" s="121"/>
      <c r="AHR1139" s="121"/>
      <c r="AHS1139" s="121"/>
      <c r="AHT1139" s="121"/>
      <c r="AHU1139" s="121"/>
      <c r="AHV1139" s="121"/>
      <c r="AHW1139" s="121"/>
      <c r="AHX1139" s="121"/>
      <c r="AHY1139" s="121"/>
      <c r="AHZ1139" s="121"/>
      <c r="AIA1139" s="121"/>
      <c r="AIB1139" s="121"/>
      <c r="AIC1139" s="121"/>
      <c r="AID1139" s="121"/>
      <c r="AIE1139" s="121"/>
      <c r="AIF1139" s="121"/>
      <c r="AIG1139" s="121"/>
      <c r="AIH1139" s="121"/>
      <c r="AII1139" s="121"/>
      <c r="AIJ1139" s="121"/>
      <c r="AIK1139" s="121"/>
      <c r="AIL1139" s="121"/>
      <c r="AIM1139" s="121"/>
      <c r="AIN1139" s="121"/>
      <c r="AIO1139" s="121"/>
      <c r="AIP1139" s="121"/>
      <c r="AIQ1139" s="121"/>
      <c r="AIR1139" s="121"/>
      <c r="AIS1139" s="121"/>
      <c r="AIT1139" s="121"/>
      <c r="AIU1139" s="121"/>
      <c r="AIV1139" s="121"/>
      <c r="AIW1139" s="121"/>
      <c r="AIX1139" s="121"/>
      <c r="AIY1139" s="121"/>
      <c r="AIZ1139" s="121"/>
      <c r="AJA1139" s="121"/>
      <c r="AJB1139" s="121"/>
      <c r="AJC1139" s="121"/>
      <c r="AJD1139" s="121"/>
      <c r="AJE1139" s="121"/>
      <c r="AJF1139" s="121"/>
      <c r="AJG1139" s="121"/>
      <c r="AJH1139" s="121"/>
      <c r="AJI1139" s="121"/>
      <c r="AJJ1139" s="121"/>
      <c r="AJK1139" s="121"/>
      <c r="AJL1139" s="121"/>
      <c r="AJM1139" s="121"/>
      <c r="AJN1139" s="121"/>
      <c r="AJO1139" s="121"/>
      <c r="AJP1139" s="121"/>
      <c r="AJQ1139" s="121"/>
      <c r="AJR1139" s="121"/>
      <c r="AJS1139" s="121"/>
      <c r="AJT1139" s="121"/>
      <c r="AJU1139" s="121"/>
      <c r="AJV1139" s="121"/>
      <c r="AJW1139" s="121"/>
      <c r="AJX1139" s="121"/>
      <c r="AJY1139" s="121"/>
      <c r="AJZ1139" s="121"/>
      <c r="AKA1139" s="121"/>
      <c r="AKB1139" s="121"/>
      <c r="AKC1139" s="121"/>
      <c r="AKD1139" s="121"/>
      <c r="AKE1139" s="121"/>
      <c r="AKF1139" s="121"/>
      <c r="AKG1139" s="121"/>
      <c r="AKH1139" s="121"/>
      <c r="AKI1139" s="121"/>
      <c r="AKJ1139" s="121"/>
      <c r="AKK1139" s="121"/>
      <c r="AKL1139" s="121"/>
      <c r="AKM1139" s="121"/>
      <c r="AKN1139" s="121"/>
      <c r="AKO1139" s="121"/>
      <c r="AKP1139" s="121"/>
      <c r="AKQ1139" s="121"/>
      <c r="AKR1139" s="121"/>
      <c r="AKS1139" s="121"/>
      <c r="AKT1139" s="121"/>
      <c r="AKU1139" s="121"/>
      <c r="AKV1139" s="121"/>
      <c r="AKW1139" s="121"/>
      <c r="AKX1139" s="121"/>
      <c r="AKY1139" s="121"/>
      <c r="AKZ1139" s="121"/>
      <c r="ALA1139" s="121"/>
      <c r="ALB1139" s="121"/>
      <c r="ALC1139" s="121"/>
      <c r="ALD1139" s="121"/>
      <c r="ALE1139" s="121"/>
      <c r="ALF1139" s="121"/>
      <c r="ALG1139" s="121"/>
      <c r="ALH1139" s="121"/>
      <c r="ALI1139" s="121"/>
      <c r="ALJ1139" s="121"/>
      <c r="ALK1139" s="121"/>
      <c r="ALL1139" s="121"/>
      <c r="ALM1139" s="121"/>
      <c r="ALN1139" s="121"/>
      <c r="ALO1139" s="121"/>
      <c r="ALP1139" s="121"/>
      <c r="ALQ1139" s="121"/>
      <c r="ALR1139" s="121"/>
      <c r="ALS1139" s="121"/>
      <c r="ALT1139" s="121"/>
      <c r="ALU1139" s="121"/>
      <c r="ALV1139" s="121"/>
      <c r="ALW1139" s="121"/>
      <c r="ALX1139" s="121"/>
      <c r="ALY1139" s="121"/>
      <c r="ALZ1139" s="121"/>
      <c r="AMA1139" s="121"/>
      <c r="AMB1139" s="121"/>
      <c r="AMC1139" s="121"/>
      <c r="AMD1139" s="121"/>
      <c r="AME1139" s="121"/>
      <c r="AMF1139" s="121"/>
      <c r="AMG1139" s="121"/>
      <c r="AMH1139" s="121"/>
      <c r="AMI1139" s="121"/>
      <c r="AMJ1139" s="121"/>
    </row>
    <row r="1140" spans="1:1024">
      <c r="A1140" s="120"/>
      <c r="B1140" s="120"/>
      <c r="C1140" s="49">
        <f t="shared" si="83"/>
        <v>2130</v>
      </c>
      <c r="D1140" s="38" t="s">
        <v>408</v>
      </c>
      <c r="E1140" s="51">
        <f t="shared" si="86"/>
        <v>10</v>
      </c>
      <c r="F1140" s="39">
        <f t="shared" si="84"/>
        <v>67940</v>
      </c>
      <c r="G1140" s="39" t="str">
        <f t="shared" si="85"/>
        <v>2017123</v>
      </c>
      <c r="H1140" s="39">
        <v>0</v>
      </c>
      <c r="L1140" s="79" t="s">
        <v>21</v>
      </c>
      <c r="M1140" s="39">
        <v>2017</v>
      </c>
      <c r="N1140" s="39">
        <v>12</v>
      </c>
      <c r="O1140" s="39">
        <v>3</v>
      </c>
      <c r="P1140" s="39">
        <v>18</v>
      </c>
      <c r="Q1140" s="39">
        <v>52</v>
      </c>
      <c r="R1140" s="39">
        <v>20</v>
      </c>
      <c r="S1140" s="39">
        <v>534</v>
      </c>
      <c r="T1140" s="39">
        <v>2</v>
      </c>
      <c r="U1140" s="39" t="s">
        <v>1</v>
      </c>
      <c r="V1140" s="39" t="s">
        <v>2</v>
      </c>
      <c r="WK1140" s="121"/>
      <c r="WL1140" s="121"/>
      <c r="WM1140" s="121"/>
      <c r="WN1140" s="121"/>
      <c r="WO1140" s="121"/>
      <c r="WP1140" s="121"/>
      <c r="WQ1140" s="121"/>
      <c r="WR1140" s="121"/>
      <c r="WS1140" s="121"/>
      <c r="WT1140" s="121"/>
      <c r="WU1140" s="121"/>
      <c r="WV1140" s="121"/>
      <c r="WW1140" s="121"/>
      <c r="WX1140" s="121"/>
      <c r="WY1140" s="121"/>
      <c r="WZ1140" s="121"/>
      <c r="XA1140" s="121"/>
      <c r="XB1140" s="121"/>
      <c r="XC1140" s="121"/>
      <c r="XD1140" s="121"/>
      <c r="XE1140" s="121"/>
      <c r="XF1140" s="121"/>
      <c r="XG1140" s="121"/>
      <c r="XH1140" s="121"/>
      <c r="XI1140" s="121"/>
      <c r="XJ1140" s="121"/>
      <c r="XK1140" s="121"/>
      <c r="XL1140" s="121"/>
      <c r="XM1140" s="121"/>
      <c r="XN1140" s="121"/>
      <c r="XO1140" s="121"/>
      <c r="XP1140" s="121"/>
      <c r="XQ1140" s="121"/>
      <c r="XR1140" s="121"/>
      <c r="XS1140" s="121"/>
      <c r="XT1140" s="121"/>
      <c r="XU1140" s="121"/>
      <c r="XV1140" s="121"/>
      <c r="XW1140" s="121"/>
      <c r="XX1140" s="121"/>
      <c r="XY1140" s="121"/>
      <c r="XZ1140" s="121"/>
      <c r="YA1140" s="121"/>
      <c r="YB1140" s="121"/>
      <c r="YC1140" s="121"/>
      <c r="YD1140" s="121"/>
      <c r="YE1140" s="121"/>
      <c r="YF1140" s="121"/>
      <c r="YG1140" s="121"/>
      <c r="YH1140" s="121"/>
      <c r="YI1140" s="121"/>
      <c r="YJ1140" s="121"/>
      <c r="YK1140" s="121"/>
      <c r="YL1140" s="121"/>
      <c r="YM1140" s="121"/>
      <c r="YN1140" s="121"/>
      <c r="YO1140" s="121"/>
      <c r="YP1140" s="121"/>
      <c r="YQ1140" s="121"/>
      <c r="YR1140" s="121"/>
      <c r="YS1140" s="121"/>
      <c r="YT1140" s="121"/>
      <c r="YU1140" s="121"/>
      <c r="YV1140" s="121"/>
      <c r="YW1140" s="121"/>
      <c r="YX1140" s="121"/>
      <c r="YY1140" s="121"/>
      <c r="YZ1140" s="121"/>
      <c r="ZA1140" s="121"/>
      <c r="ZB1140" s="121"/>
      <c r="ZC1140" s="121"/>
      <c r="ZD1140" s="121"/>
      <c r="ZE1140" s="121"/>
      <c r="ZF1140" s="121"/>
      <c r="ZG1140" s="121"/>
      <c r="ZH1140" s="121"/>
      <c r="ZI1140" s="121"/>
      <c r="ZJ1140" s="121"/>
      <c r="ZK1140" s="121"/>
      <c r="ZL1140" s="121"/>
      <c r="ZM1140" s="121"/>
      <c r="ZN1140" s="121"/>
      <c r="ZO1140" s="121"/>
      <c r="ZP1140" s="121"/>
      <c r="ZQ1140" s="121"/>
      <c r="ZR1140" s="121"/>
      <c r="ZS1140" s="121"/>
      <c r="ZT1140" s="121"/>
      <c r="ZU1140" s="121"/>
      <c r="ZV1140" s="121"/>
      <c r="ZW1140" s="121"/>
      <c r="ZX1140" s="121"/>
      <c r="ZY1140" s="121"/>
      <c r="ZZ1140" s="121"/>
      <c r="AAA1140" s="121"/>
      <c r="AAB1140" s="121"/>
      <c r="AAC1140" s="121"/>
      <c r="AAD1140" s="121"/>
      <c r="AAE1140" s="121"/>
      <c r="AAF1140" s="121"/>
      <c r="AAG1140" s="121"/>
      <c r="AAH1140" s="121"/>
      <c r="AAI1140" s="121"/>
      <c r="AAJ1140" s="121"/>
      <c r="AAK1140" s="121"/>
      <c r="AAL1140" s="121"/>
      <c r="AAM1140" s="121"/>
      <c r="AAN1140" s="121"/>
      <c r="AAO1140" s="121"/>
      <c r="AAP1140" s="121"/>
      <c r="AAQ1140" s="121"/>
      <c r="AAR1140" s="121"/>
      <c r="AAS1140" s="121"/>
      <c r="AAT1140" s="121"/>
      <c r="AAU1140" s="121"/>
      <c r="AAV1140" s="121"/>
      <c r="AAW1140" s="121"/>
      <c r="AAX1140" s="121"/>
      <c r="AAY1140" s="121"/>
      <c r="AAZ1140" s="121"/>
      <c r="ABA1140" s="121"/>
      <c r="ABB1140" s="121"/>
      <c r="ABC1140" s="121"/>
      <c r="ABD1140" s="121"/>
      <c r="ABE1140" s="121"/>
      <c r="ABF1140" s="121"/>
      <c r="ABG1140" s="121"/>
      <c r="ABH1140" s="121"/>
      <c r="ABI1140" s="121"/>
      <c r="ABJ1140" s="121"/>
      <c r="ABK1140" s="121"/>
      <c r="ABL1140" s="121"/>
      <c r="ABM1140" s="121"/>
      <c r="ABN1140" s="121"/>
      <c r="ABO1140" s="121"/>
      <c r="ABP1140" s="121"/>
      <c r="ABQ1140" s="121"/>
      <c r="ABR1140" s="121"/>
      <c r="ABS1140" s="121"/>
      <c r="ABT1140" s="121"/>
      <c r="ABU1140" s="121"/>
      <c r="ABV1140" s="121"/>
      <c r="ABW1140" s="121"/>
      <c r="ABX1140" s="121"/>
      <c r="ABY1140" s="121"/>
      <c r="ABZ1140" s="121"/>
      <c r="ACA1140" s="121"/>
      <c r="ACB1140" s="121"/>
      <c r="ACC1140" s="121"/>
      <c r="ACD1140" s="121"/>
      <c r="ACE1140" s="121"/>
      <c r="ACF1140" s="121"/>
      <c r="ACG1140" s="121"/>
      <c r="ACH1140" s="121"/>
      <c r="ACI1140" s="121"/>
      <c r="ACJ1140" s="121"/>
      <c r="ACK1140" s="121"/>
      <c r="ACL1140" s="121"/>
      <c r="ACM1140" s="121"/>
      <c r="ACN1140" s="121"/>
      <c r="ACO1140" s="121"/>
      <c r="ACP1140" s="121"/>
      <c r="ACQ1140" s="121"/>
      <c r="ACR1140" s="121"/>
      <c r="ACS1140" s="121"/>
      <c r="ACT1140" s="121"/>
      <c r="ACU1140" s="121"/>
      <c r="ACV1140" s="121"/>
      <c r="ACW1140" s="121"/>
      <c r="ACX1140" s="121"/>
      <c r="ACY1140" s="121"/>
      <c r="ACZ1140" s="121"/>
      <c r="ADA1140" s="121"/>
      <c r="ADB1140" s="121"/>
      <c r="ADC1140" s="121"/>
      <c r="ADD1140" s="121"/>
      <c r="ADE1140" s="121"/>
      <c r="ADF1140" s="121"/>
      <c r="ADG1140" s="121"/>
      <c r="ADH1140" s="121"/>
      <c r="ADI1140" s="121"/>
      <c r="ADJ1140" s="121"/>
      <c r="ADK1140" s="121"/>
      <c r="ADL1140" s="121"/>
      <c r="ADM1140" s="121"/>
      <c r="ADN1140" s="121"/>
      <c r="ADO1140" s="121"/>
      <c r="ADP1140" s="121"/>
      <c r="ADQ1140" s="121"/>
      <c r="ADR1140" s="121"/>
      <c r="ADS1140" s="121"/>
      <c r="ADT1140" s="121"/>
      <c r="ADU1140" s="121"/>
      <c r="ADV1140" s="121"/>
      <c r="ADW1140" s="121"/>
      <c r="ADX1140" s="121"/>
      <c r="ADY1140" s="121"/>
      <c r="ADZ1140" s="121"/>
      <c r="AEA1140" s="121"/>
      <c r="AEB1140" s="121"/>
      <c r="AEC1140" s="121"/>
      <c r="AED1140" s="121"/>
      <c r="AEE1140" s="121"/>
      <c r="AEF1140" s="121"/>
      <c r="AEG1140" s="121"/>
      <c r="AEH1140" s="121"/>
      <c r="AEI1140" s="121"/>
      <c r="AEJ1140" s="121"/>
      <c r="AEK1140" s="121"/>
      <c r="AEL1140" s="121"/>
      <c r="AEM1140" s="121"/>
      <c r="AEN1140" s="121"/>
      <c r="AEO1140" s="121"/>
      <c r="AEP1140" s="121"/>
      <c r="AEQ1140" s="121"/>
      <c r="AER1140" s="121"/>
      <c r="AES1140" s="121"/>
      <c r="AET1140" s="121"/>
      <c r="AEU1140" s="121"/>
      <c r="AEV1140" s="121"/>
      <c r="AEW1140" s="121"/>
      <c r="AEX1140" s="121"/>
      <c r="AEY1140" s="121"/>
      <c r="AEZ1140" s="121"/>
      <c r="AFA1140" s="121"/>
      <c r="AFB1140" s="121"/>
      <c r="AFC1140" s="121"/>
      <c r="AFD1140" s="121"/>
      <c r="AFE1140" s="121"/>
      <c r="AFF1140" s="121"/>
      <c r="AFG1140" s="121"/>
      <c r="AFH1140" s="121"/>
      <c r="AFI1140" s="121"/>
      <c r="AFJ1140" s="121"/>
      <c r="AFK1140" s="121"/>
      <c r="AFL1140" s="121"/>
      <c r="AFM1140" s="121"/>
      <c r="AFN1140" s="121"/>
      <c r="AFO1140" s="121"/>
      <c r="AFP1140" s="121"/>
      <c r="AFQ1140" s="121"/>
      <c r="AFR1140" s="121"/>
      <c r="AFS1140" s="121"/>
      <c r="AFT1140" s="121"/>
      <c r="AFU1140" s="121"/>
      <c r="AFV1140" s="121"/>
      <c r="AFW1140" s="121"/>
      <c r="AFX1140" s="121"/>
      <c r="AFY1140" s="121"/>
      <c r="AFZ1140" s="121"/>
      <c r="AGA1140" s="121"/>
      <c r="AGB1140" s="121"/>
      <c r="AGC1140" s="121"/>
      <c r="AGD1140" s="121"/>
      <c r="AGE1140" s="121"/>
      <c r="AGF1140" s="121"/>
      <c r="AGG1140" s="121"/>
      <c r="AGH1140" s="121"/>
      <c r="AGI1140" s="121"/>
      <c r="AGJ1140" s="121"/>
      <c r="AGK1140" s="121"/>
      <c r="AGL1140" s="121"/>
      <c r="AGM1140" s="121"/>
      <c r="AGN1140" s="121"/>
      <c r="AGO1140" s="121"/>
      <c r="AGP1140" s="121"/>
      <c r="AGQ1140" s="121"/>
      <c r="AGR1140" s="121"/>
      <c r="AGS1140" s="121"/>
      <c r="AGT1140" s="121"/>
      <c r="AGU1140" s="121"/>
      <c r="AGV1140" s="121"/>
      <c r="AGW1140" s="121"/>
      <c r="AGX1140" s="121"/>
      <c r="AGY1140" s="121"/>
      <c r="AGZ1140" s="121"/>
      <c r="AHA1140" s="121"/>
      <c r="AHB1140" s="121"/>
      <c r="AHC1140" s="121"/>
      <c r="AHD1140" s="121"/>
      <c r="AHE1140" s="121"/>
      <c r="AHF1140" s="121"/>
      <c r="AHG1140" s="121"/>
      <c r="AHH1140" s="121"/>
      <c r="AHI1140" s="121"/>
      <c r="AHJ1140" s="121"/>
      <c r="AHK1140" s="121"/>
      <c r="AHL1140" s="121"/>
      <c r="AHM1140" s="121"/>
      <c r="AHN1140" s="121"/>
      <c r="AHO1140" s="121"/>
      <c r="AHP1140" s="121"/>
      <c r="AHQ1140" s="121"/>
      <c r="AHR1140" s="121"/>
      <c r="AHS1140" s="121"/>
      <c r="AHT1140" s="121"/>
      <c r="AHU1140" s="121"/>
      <c r="AHV1140" s="121"/>
      <c r="AHW1140" s="121"/>
      <c r="AHX1140" s="121"/>
      <c r="AHY1140" s="121"/>
      <c r="AHZ1140" s="121"/>
      <c r="AIA1140" s="121"/>
      <c r="AIB1140" s="121"/>
      <c r="AIC1140" s="121"/>
      <c r="AID1140" s="121"/>
      <c r="AIE1140" s="121"/>
      <c r="AIF1140" s="121"/>
      <c r="AIG1140" s="121"/>
      <c r="AIH1140" s="121"/>
      <c r="AII1140" s="121"/>
      <c r="AIJ1140" s="121"/>
      <c r="AIK1140" s="121"/>
      <c r="AIL1140" s="121"/>
      <c r="AIM1140" s="121"/>
      <c r="AIN1140" s="121"/>
      <c r="AIO1140" s="121"/>
      <c r="AIP1140" s="121"/>
      <c r="AIQ1140" s="121"/>
      <c r="AIR1140" s="121"/>
      <c r="AIS1140" s="121"/>
      <c r="AIT1140" s="121"/>
      <c r="AIU1140" s="121"/>
      <c r="AIV1140" s="121"/>
      <c r="AIW1140" s="121"/>
      <c r="AIX1140" s="121"/>
      <c r="AIY1140" s="121"/>
      <c r="AIZ1140" s="121"/>
      <c r="AJA1140" s="121"/>
      <c r="AJB1140" s="121"/>
      <c r="AJC1140" s="121"/>
      <c r="AJD1140" s="121"/>
      <c r="AJE1140" s="121"/>
      <c r="AJF1140" s="121"/>
      <c r="AJG1140" s="121"/>
      <c r="AJH1140" s="121"/>
      <c r="AJI1140" s="121"/>
      <c r="AJJ1140" s="121"/>
      <c r="AJK1140" s="121"/>
      <c r="AJL1140" s="121"/>
      <c r="AJM1140" s="121"/>
      <c r="AJN1140" s="121"/>
      <c r="AJO1140" s="121"/>
      <c r="AJP1140" s="121"/>
      <c r="AJQ1140" s="121"/>
      <c r="AJR1140" s="121"/>
      <c r="AJS1140" s="121"/>
      <c r="AJT1140" s="121"/>
      <c r="AJU1140" s="121"/>
      <c r="AJV1140" s="121"/>
      <c r="AJW1140" s="121"/>
      <c r="AJX1140" s="121"/>
      <c r="AJY1140" s="121"/>
      <c r="AJZ1140" s="121"/>
      <c r="AKA1140" s="121"/>
      <c r="AKB1140" s="121"/>
      <c r="AKC1140" s="121"/>
      <c r="AKD1140" s="121"/>
      <c r="AKE1140" s="121"/>
      <c r="AKF1140" s="121"/>
      <c r="AKG1140" s="121"/>
      <c r="AKH1140" s="121"/>
      <c r="AKI1140" s="121"/>
      <c r="AKJ1140" s="121"/>
      <c r="AKK1140" s="121"/>
      <c r="AKL1140" s="121"/>
      <c r="AKM1140" s="121"/>
      <c r="AKN1140" s="121"/>
      <c r="AKO1140" s="121"/>
      <c r="AKP1140" s="121"/>
      <c r="AKQ1140" s="121"/>
      <c r="AKR1140" s="121"/>
      <c r="AKS1140" s="121"/>
      <c r="AKT1140" s="121"/>
      <c r="AKU1140" s="121"/>
      <c r="AKV1140" s="121"/>
      <c r="AKW1140" s="121"/>
      <c r="AKX1140" s="121"/>
      <c r="AKY1140" s="121"/>
      <c r="AKZ1140" s="121"/>
      <c r="ALA1140" s="121"/>
      <c r="ALB1140" s="121"/>
      <c r="ALC1140" s="121"/>
      <c r="ALD1140" s="121"/>
      <c r="ALE1140" s="121"/>
      <c r="ALF1140" s="121"/>
      <c r="ALG1140" s="121"/>
      <c r="ALH1140" s="121"/>
      <c r="ALI1140" s="121"/>
      <c r="ALJ1140" s="121"/>
      <c r="ALK1140" s="121"/>
      <c r="ALL1140" s="121"/>
      <c r="ALM1140" s="121"/>
      <c r="ALN1140" s="121"/>
      <c r="ALO1140" s="121"/>
      <c r="ALP1140" s="121"/>
      <c r="ALQ1140" s="121"/>
      <c r="ALR1140" s="121"/>
      <c r="ALS1140" s="121"/>
      <c r="ALT1140" s="121"/>
      <c r="ALU1140" s="121"/>
      <c r="ALV1140" s="121"/>
      <c r="ALW1140" s="121"/>
      <c r="ALX1140" s="121"/>
      <c r="ALY1140" s="121"/>
      <c r="ALZ1140" s="121"/>
      <c r="AMA1140" s="121"/>
      <c r="AMB1140" s="121"/>
      <c r="AMC1140" s="121"/>
      <c r="AMD1140" s="121"/>
      <c r="AME1140" s="121"/>
      <c r="AMF1140" s="121"/>
      <c r="AMG1140" s="121"/>
      <c r="AMH1140" s="121"/>
      <c r="AMI1140" s="121"/>
      <c r="AMJ1140" s="121"/>
    </row>
    <row r="1141" spans="1:1024">
      <c r="A1141" s="69"/>
      <c r="B1141" s="69"/>
      <c r="C1141" s="49">
        <f t="shared" si="83"/>
        <v>2140</v>
      </c>
      <c r="D1141" s="70" t="s">
        <v>414</v>
      </c>
      <c r="E1141" s="51">
        <f t="shared" si="86"/>
        <v>10</v>
      </c>
      <c r="F1141" s="71">
        <f t="shared" si="84"/>
        <v>68549</v>
      </c>
      <c r="G1141" s="71" t="str">
        <f t="shared" si="85"/>
        <v>2017123</v>
      </c>
      <c r="H1141" s="71">
        <v>0</v>
      </c>
      <c r="I1141" s="71"/>
      <c r="J1141" s="71"/>
      <c r="K1141" s="71"/>
      <c r="L1141" s="71" t="s">
        <v>82</v>
      </c>
      <c r="M1141" s="71">
        <v>2017</v>
      </c>
      <c r="N1141" s="71">
        <v>12</v>
      </c>
      <c r="O1141" s="71">
        <v>3</v>
      </c>
      <c r="P1141" s="71">
        <v>19</v>
      </c>
      <c r="Q1141" s="71">
        <v>2</v>
      </c>
      <c r="R1141" s="71">
        <v>29</v>
      </c>
      <c r="S1141" s="71">
        <v>540</v>
      </c>
      <c r="T1141" s="71">
        <v>1</v>
      </c>
      <c r="U1141" s="71" t="s">
        <v>350</v>
      </c>
      <c r="V1141" s="71" t="s">
        <v>3</v>
      </c>
      <c r="W1141" s="71"/>
      <c r="X1141" s="72" t="s">
        <v>415</v>
      </c>
      <c r="WK1141" s="72"/>
      <c r="WL1141" s="72"/>
      <c r="WM1141" s="72"/>
      <c r="WN1141" s="72"/>
      <c r="WO1141" s="72"/>
      <c r="WP1141" s="72"/>
      <c r="WQ1141" s="72"/>
      <c r="WR1141" s="72"/>
      <c r="WS1141" s="72"/>
      <c r="WT1141" s="72"/>
      <c r="WU1141" s="72"/>
      <c r="WV1141" s="72"/>
      <c r="WW1141" s="72"/>
      <c r="WX1141" s="72"/>
      <c r="WY1141" s="72"/>
      <c r="WZ1141" s="72"/>
      <c r="XA1141" s="72"/>
      <c r="XB1141" s="72"/>
      <c r="XC1141" s="72"/>
      <c r="XD1141" s="72"/>
      <c r="XE1141" s="72"/>
      <c r="XF1141" s="72"/>
      <c r="XG1141" s="72"/>
      <c r="XH1141" s="72"/>
      <c r="XI1141" s="72"/>
      <c r="XJ1141" s="72"/>
      <c r="XK1141" s="72"/>
      <c r="XL1141" s="72"/>
      <c r="XM1141" s="72"/>
      <c r="XN1141" s="72"/>
      <c r="XO1141" s="72"/>
      <c r="XP1141" s="72"/>
      <c r="XQ1141" s="72"/>
      <c r="XR1141" s="72"/>
      <c r="XS1141" s="72"/>
      <c r="XT1141" s="72"/>
      <c r="XU1141" s="72"/>
      <c r="XV1141" s="72"/>
      <c r="XW1141" s="72"/>
      <c r="XX1141" s="72"/>
      <c r="XY1141" s="72"/>
      <c r="XZ1141" s="72"/>
      <c r="YA1141" s="72"/>
      <c r="YB1141" s="72"/>
      <c r="YC1141" s="72"/>
      <c r="YD1141" s="72"/>
      <c r="YE1141" s="72"/>
      <c r="YF1141" s="72"/>
      <c r="YG1141" s="72"/>
      <c r="YH1141" s="72"/>
      <c r="YI1141" s="72"/>
      <c r="YJ1141" s="72"/>
      <c r="YK1141" s="72"/>
      <c r="YL1141" s="72"/>
      <c r="YM1141" s="72"/>
      <c r="YN1141" s="72"/>
      <c r="YO1141" s="72"/>
      <c r="YP1141" s="72"/>
      <c r="YQ1141" s="72"/>
      <c r="YR1141" s="72"/>
      <c r="YS1141" s="72"/>
      <c r="YT1141" s="72"/>
      <c r="YU1141" s="72"/>
      <c r="YV1141" s="72"/>
      <c r="YW1141" s="72"/>
      <c r="YX1141" s="72"/>
      <c r="YY1141" s="72"/>
      <c r="YZ1141" s="72"/>
      <c r="ZA1141" s="72"/>
      <c r="ZB1141" s="72"/>
      <c r="ZC1141" s="72"/>
      <c r="ZD1141" s="72"/>
      <c r="ZE1141" s="72"/>
      <c r="ZF1141" s="72"/>
      <c r="ZG1141" s="72"/>
      <c r="ZH1141" s="72"/>
      <c r="ZI1141" s="72"/>
      <c r="ZJ1141" s="72"/>
      <c r="ZK1141" s="72"/>
      <c r="ZL1141" s="72"/>
      <c r="ZM1141" s="72"/>
      <c r="ZN1141" s="72"/>
      <c r="ZO1141" s="72"/>
      <c r="ZP1141" s="72"/>
      <c r="ZQ1141" s="72"/>
      <c r="ZR1141" s="72"/>
      <c r="ZS1141" s="72"/>
      <c r="ZT1141" s="72"/>
      <c r="ZU1141" s="72"/>
      <c r="ZV1141" s="72"/>
      <c r="ZW1141" s="72"/>
      <c r="ZX1141" s="72"/>
      <c r="ZY1141" s="72"/>
      <c r="ZZ1141" s="72"/>
      <c r="AAA1141" s="72"/>
      <c r="AAB1141" s="72"/>
      <c r="AAC1141" s="72"/>
      <c r="AAD1141" s="72"/>
      <c r="AAE1141" s="72"/>
      <c r="AAF1141" s="72"/>
      <c r="AAG1141" s="72"/>
      <c r="AAH1141" s="72"/>
      <c r="AAI1141" s="72"/>
      <c r="AAJ1141" s="72"/>
      <c r="AAK1141" s="72"/>
      <c r="AAL1141" s="72"/>
      <c r="AAM1141" s="72"/>
      <c r="AAN1141" s="72"/>
      <c r="AAO1141" s="72"/>
      <c r="AAP1141" s="72"/>
      <c r="AAQ1141" s="72"/>
      <c r="AAR1141" s="72"/>
      <c r="AAS1141" s="72"/>
      <c r="AAT1141" s="72"/>
      <c r="AAU1141" s="72"/>
      <c r="AAV1141" s="72"/>
      <c r="AAW1141" s="72"/>
      <c r="AAX1141" s="72"/>
      <c r="AAY1141" s="72"/>
      <c r="AAZ1141" s="72"/>
      <c r="ABA1141" s="72"/>
      <c r="ABB1141" s="72"/>
      <c r="ABC1141" s="72"/>
      <c r="ABD1141" s="72"/>
      <c r="ABE1141" s="72"/>
      <c r="ABF1141" s="72"/>
      <c r="ABG1141" s="72"/>
      <c r="ABH1141" s="72"/>
      <c r="ABI1141" s="72"/>
      <c r="ABJ1141" s="72"/>
      <c r="ABK1141" s="72"/>
      <c r="ABL1141" s="72"/>
      <c r="ABM1141" s="72"/>
      <c r="ABN1141" s="72"/>
      <c r="ABO1141" s="72"/>
      <c r="ABP1141" s="72"/>
      <c r="ABQ1141" s="72"/>
      <c r="ABR1141" s="72"/>
      <c r="ABS1141" s="72"/>
      <c r="ABT1141" s="72"/>
      <c r="ABU1141" s="72"/>
      <c r="ABV1141" s="72"/>
      <c r="ABW1141" s="72"/>
      <c r="ABX1141" s="72"/>
      <c r="ABY1141" s="72"/>
      <c r="ABZ1141" s="72"/>
      <c r="ACA1141" s="72"/>
      <c r="ACB1141" s="72"/>
      <c r="ACC1141" s="72"/>
      <c r="ACD1141" s="72"/>
      <c r="ACE1141" s="72"/>
      <c r="ACF1141" s="72"/>
      <c r="ACG1141" s="72"/>
      <c r="ACH1141" s="72"/>
      <c r="ACI1141" s="72"/>
      <c r="ACJ1141" s="72"/>
      <c r="ACK1141" s="72"/>
      <c r="ACL1141" s="72"/>
      <c r="ACM1141" s="72"/>
      <c r="ACN1141" s="72"/>
      <c r="ACO1141" s="72"/>
      <c r="ACP1141" s="72"/>
      <c r="ACQ1141" s="72"/>
      <c r="ACR1141" s="72"/>
      <c r="ACS1141" s="72"/>
      <c r="ACT1141" s="72"/>
      <c r="ACU1141" s="72"/>
      <c r="ACV1141" s="72"/>
      <c r="ACW1141" s="72"/>
      <c r="ACX1141" s="72"/>
      <c r="ACY1141" s="72"/>
      <c r="ACZ1141" s="72"/>
      <c r="ADA1141" s="72"/>
      <c r="ADB1141" s="72"/>
      <c r="ADC1141" s="72"/>
      <c r="ADD1141" s="72"/>
      <c r="ADE1141" s="72"/>
      <c r="ADF1141" s="72"/>
      <c r="ADG1141" s="72"/>
      <c r="ADH1141" s="72"/>
      <c r="ADI1141" s="72"/>
      <c r="ADJ1141" s="72"/>
      <c r="ADK1141" s="72"/>
      <c r="ADL1141" s="72"/>
      <c r="ADM1141" s="72"/>
      <c r="ADN1141" s="72"/>
      <c r="ADO1141" s="72"/>
      <c r="ADP1141" s="72"/>
      <c r="ADQ1141" s="72"/>
      <c r="ADR1141" s="72"/>
      <c r="ADS1141" s="72"/>
      <c r="ADT1141" s="72"/>
      <c r="ADU1141" s="72"/>
      <c r="ADV1141" s="72"/>
      <c r="ADW1141" s="72"/>
      <c r="ADX1141" s="72"/>
      <c r="ADY1141" s="72"/>
      <c r="ADZ1141" s="72"/>
      <c r="AEA1141" s="72"/>
      <c r="AEB1141" s="72"/>
      <c r="AEC1141" s="72"/>
      <c r="AED1141" s="72"/>
      <c r="AEE1141" s="72"/>
      <c r="AEF1141" s="72"/>
      <c r="AEG1141" s="72"/>
      <c r="AEH1141" s="72"/>
      <c r="AEI1141" s="72"/>
      <c r="AEJ1141" s="72"/>
      <c r="AEK1141" s="72"/>
      <c r="AEL1141" s="72"/>
      <c r="AEM1141" s="72"/>
      <c r="AEN1141" s="72"/>
      <c r="AEO1141" s="72"/>
      <c r="AEP1141" s="72"/>
      <c r="AEQ1141" s="72"/>
      <c r="AER1141" s="72"/>
      <c r="AES1141" s="72"/>
      <c r="AET1141" s="72"/>
      <c r="AEU1141" s="72"/>
      <c r="AEV1141" s="72"/>
      <c r="AEW1141" s="72"/>
      <c r="AEX1141" s="72"/>
      <c r="AEY1141" s="72"/>
      <c r="AEZ1141" s="72"/>
      <c r="AFA1141" s="72"/>
      <c r="AFB1141" s="72"/>
      <c r="AFC1141" s="72"/>
      <c r="AFD1141" s="72"/>
      <c r="AFE1141" s="72"/>
      <c r="AFF1141" s="72"/>
      <c r="AFG1141" s="72"/>
      <c r="AFH1141" s="72"/>
      <c r="AFI1141" s="72"/>
      <c r="AFJ1141" s="72"/>
      <c r="AFK1141" s="72"/>
      <c r="AFL1141" s="72"/>
      <c r="AFM1141" s="72"/>
      <c r="AFN1141" s="72"/>
      <c r="AFO1141" s="72"/>
      <c r="AFP1141" s="72"/>
      <c r="AFQ1141" s="72"/>
      <c r="AFR1141" s="72"/>
      <c r="AFS1141" s="72"/>
      <c r="AFT1141" s="72"/>
      <c r="AFU1141" s="72"/>
      <c r="AFV1141" s="72"/>
      <c r="AFW1141" s="72"/>
      <c r="AFX1141" s="72"/>
      <c r="AFY1141" s="72"/>
      <c r="AFZ1141" s="72"/>
      <c r="AGA1141" s="72"/>
      <c r="AGB1141" s="72"/>
      <c r="AGC1141" s="72"/>
      <c r="AGD1141" s="72"/>
      <c r="AGE1141" s="72"/>
      <c r="AGF1141" s="72"/>
      <c r="AGG1141" s="72"/>
      <c r="AGH1141" s="72"/>
      <c r="AGI1141" s="72"/>
      <c r="AGJ1141" s="72"/>
      <c r="AGK1141" s="72"/>
      <c r="AGL1141" s="72"/>
      <c r="AGM1141" s="72"/>
      <c r="AGN1141" s="72"/>
      <c r="AGO1141" s="72"/>
      <c r="AGP1141" s="72"/>
      <c r="AGQ1141" s="72"/>
      <c r="AGR1141" s="72"/>
      <c r="AGS1141" s="72"/>
      <c r="AGT1141" s="72"/>
      <c r="AGU1141" s="72"/>
      <c r="AGV1141" s="72"/>
      <c r="AGW1141" s="72"/>
      <c r="AGX1141" s="72"/>
      <c r="AGY1141" s="72"/>
      <c r="AGZ1141" s="72"/>
      <c r="AHA1141" s="72"/>
      <c r="AHB1141" s="72"/>
      <c r="AHC1141" s="72"/>
      <c r="AHD1141" s="72"/>
      <c r="AHE1141" s="72"/>
      <c r="AHF1141" s="72"/>
      <c r="AHG1141" s="72"/>
      <c r="AHH1141" s="72"/>
      <c r="AHI1141" s="72"/>
      <c r="AHJ1141" s="72"/>
      <c r="AHK1141" s="72"/>
      <c r="AHL1141" s="72"/>
      <c r="AHM1141" s="72"/>
      <c r="AHN1141" s="72"/>
      <c r="AHO1141" s="72"/>
      <c r="AHP1141" s="72"/>
      <c r="AHQ1141" s="72"/>
      <c r="AHR1141" s="72"/>
      <c r="AHS1141" s="72"/>
      <c r="AHT1141" s="72"/>
      <c r="AHU1141" s="72"/>
      <c r="AHV1141" s="72"/>
      <c r="AHW1141" s="72"/>
      <c r="AHX1141" s="72"/>
      <c r="AHY1141" s="72"/>
      <c r="AHZ1141" s="72"/>
      <c r="AIA1141" s="72"/>
      <c r="AIB1141" s="72"/>
      <c r="AIC1141" s="72"/>
      <c r="AID1141" s="72"/>
      <c r="AIE1141" s="72"/>
      <c r="AIF1141" s="72"/>
      <c r="AIG1141" s="72"/>
      <c r="AIH1141" s="72"/>
      <c r="AII1141" s="72"/>
      <c r="AIJ1141" s="72"/>
      <c r="AIK1141" s="72"/>
      <c r="AIL1141" s="72"/>
      <c r="AIM1141" s="72"/>
      <c r="AIN1141" s="72"/>
      <c r="AIO1141" s="72"/>
      <c r="AIP1141" s="72"/>
      <c r="AIQ1141" s="72"/>
      <c r="AIR1141" s="72"/>
      <c r="AIS1141" s="72"/>
      <c r="AIT1141" s="72"/>
      <c r="AIU1141" s="72"/>
      <c r="AIV1141" s="72"/>
      <c r="AIW1141" s="72"/>
      <c r="AIX1141" s="72"/>
      <c r="AIY1141" s="72"/>
      <c r="AIZ1141" s="72"/>
      <c r="AJA1141" s="72"/>
      <c r="AJB1141" s="72"/>
      <c r="AJC1141" s="72"/>
      <c r="AJD1141" s="72"/>
      <c r="AJE1141" s="72"/>
      <c r="AJF1141" s="72"/>
      <c r="AJG1141" s="72"/>
      <c r="AJH1141" s="72"/>
      <c r="AJI1141" s="72"/>
      <c r="AJJ1141" s="72"/>
      <c r="AJK1141" s="72"/>
      <c r="AJL1141" s="72"/>
      <c r="AJM1141" s="72"/>
      <c r="AJN1141" s="72"/>
      <c r="AJO1141" s="72"/>
      <c r="AJP1141" s="72"/>
      <c r="AJQ1141" s="72"/>
      <c r="AJR1141" s="72"/>
      <c r="AJS1141" s="72"/>
      <c r="AJT1141" s="72"/>
      <c r="AJU1141" s="72"/>
      <c r="AJV1141" s="72"/>
      <c r="AJW1141" s="72"/>
      <c r="AJX1141" s="72"/>
      <c r="AJY1141" s="72"/>
      <c r="AJZ1141" s="72"/>
      <c r="AKA1141" s="72"/>
      <c r="AKB1141" s="72"/>
      <c r="AKC1141" s="72"/>
      <c r="AKD1141" s="72"/>
      <c r="AKE1141" s="72"/>
      <c r="AKF1141" s="72"/>
      <c r="AKG1141" s="72"/>
      <c r="AKH1141" s="72"/>
      <c r="AKI1141" s="72"/>
      <c r="AKJ1141" s="72"/>
      <c r="AKK1141" s="72"/>
      <c r="AKL1141" s="72"/>
      <c r="AKM1141" s="72"/>
      <c r="AKN1141" s="72"/>
      <c r="AKO1141" s="72"/>
      <c r="AKP1141" s="72"/>
      <c r="AKQ1141" s="72"/>
      <c r="AKR1141" s="72"/>
      <c r="AKS1141" s="72"/>
      <c r="AKT1141" s="72"/>
      <c r="AKU1141" s="72"/>
      <c r="AKV1141" s="72"/>
      <c r="AKW1141" s="72"/>
      <c r="AKX1141" s="72"/>
      <c r="AKY1141" s="72"/>
      <c r="AKZ1141" s="72"/>
      <c r="ALA1141" s="72"/>
      <c r="ALB1141" s="72"/>
      <c r="ALC1141" s="72"/>
      <c r="ALD1141" s="72"/>
      <c r="ALE1141" s="72"/>
      <c r="ALF1141" s="72"/>
      <c r="ALG1141" s="72"/>
      <c r="ALH1141" s="72"/>
      <c r="ALI1141" s="72"/>
      <c r="ALJ1141" s="72"/>
      <c r="ALK1141" s="72"/>
      <c r="ALL1141" s="72"/>
      <c r="ALM1141" s="72"/>
      <c r="ALN1141" s="72"/>
      <c r="ALO1141" s="72"/>
      <c r="ALP1141" s="72"/>
      <c r="ALQ1141" s="72"/>
      <c r="ALR1141" s="72"/>
      <c r="ALS1141" s="72"/>
      <c r="ALT1141" s="72"/>
      <c r="ALU1141" s="72"/>
      <c r="ALV1141" s="72"/>
      <c r="ALW1141" s="72"/>
      <c r="ALX1141" s="72"/>
      <c r="ALY1141" s="72"/>
      <c r="ALZ1141" s="72"/>
      <c r="AMA1141" s="72"/>
      <c r="AMB1141" s="72"/>
      <c r="AMC1141" s="72"/>
      <c r="AMD1141" s="72"/>
      <c r="AME1141" s="72"/>
      <c r="AMF1141" s="72"/>
      <c r="AMG1141" s="72"/>
      <c r="AMH1141" s="72"/>
      <c r="AMI1141" s="72"/>
      <c r="AMJ1141" s="72"/>
    </row>
    <row r="1142" spans="1:1024">
      <c r="C1142" s="49">
        <f t="shared" si="83"/>
        <v>2140</v>
      </c>
      <c r="D1142" s="38" t="s">
        <v>414</v>
      </c>
      <c r="E1142" s="51">
        <f t="shared" si="86"/>
        <v>20</v>
      </c>
      <c r="F1142" s="39">
        <f t="shared" si="84"/>
        <v>68549</v>
      </c>
      <c r="G1142" s="39" t="str">
        <f t="shared" si="85"/>
        <v>2017123</v>
      </c>
      <c r="H1142" s="39">
        <v>928</v>
      </c>
      <c r="L1142" s="39" t="s">
        <v>232</v>
      </c>
      <c r="M1142" s="39">
        <v>2017</v>
      </c>
      <c r="N1142" s="39">
        <v>12</v>
      </c>
      <c r="O1142" s="39">
        <v>3</v>
      </c>
      <c r="P1142" s="39">
        <v>19</v>
      </c>
      <c r="Q1142" s="39">
        <v>2</v>
      </c>
      <c r="R1142" s="39">
        <v>29</v>
      </c>
      <c r="S1142" s="39">
        <v>545</v>
      </c>
      <c r="T1142" s="39">
        <v>1</v>
      </c>
      <c r="U1142" s="39" t="s">
        <v>1</v>
      </c>
      <c r="V1142" s="39" t="s">
        <v>2</v>
      </c>
      <c r="X1142" s="40" t="s">
        <v>416</v>
      </c>
    </row>
    <row r="1143" spans="1:1024">
      <c r="C1143" s="49">
        <f t="shared" si="83"/>
        <v>2140</v>
      </c>
      <c r="D1143" s="38" t="s">
        <v>414</v>
      </c>
      <c r="E1143" s="51">
        <f t="shared" si="86"/>
        <v>30</v>
      </c>
      <c r="F1143" s="39">
        <f t="shared" si="84"/>
        <v>68549</v>
      </c>
      <c r="G1143" s="39" t="str">
        <f t="shared" si="85"/>
        <v>2017123</v>
      </c>
      <c r="H1143" s="39">
        <v>928</v>
      </c>
      <c r="L1143" s="39" t="s">
        <v>232</v>
      </c>
      <c r="M1143" s="39">
        <v>2017</v>
      </c>
      <c r="N1143" s="39">
        <v>12</v>
      </c>
      <c r="O1143" s="39">
        <v>3</v>
      </c>
      <c r="P1143" s="39">
        <v>19</v>
      </c>
      <c r="Q1143" s="39">
        <v>2</v>
      </c>
      <c r="R1143" s="39">
        <v>29</v>
      </c>
      <c r="S1143" s="39">
        <v>545</v>
      </c>
      <c r="T1143" s="39">
        <v>2</v>
      </c>
      <c r="U1143" s="39" t="s">
        <v>1</v>
      </c>
      <c r="V1143" s="39" t="s">
        <v>2</v>
      </c>
      <c r="X1143" s="40" t="s">
        <v>237</v>
      </c>
    </row>
    <row r="1144" spans="1:1024">
      <c r="C1144" s="49">
        <f t="shared" si="83"/>
        <v>2140</v>
      </c>
      <c r="D1144" s="38" t="s">
        <v>414</v>
      </c>
      <c r="E1144" s="51">
        <f t="shared" si="86"/>
        <v>30</v>
      </c>
      <c r="F1144" s="39">
        <f t="shared" si="84"/>
        <v>68549</v>
      </c>
      <c r="G1144" s="39" t="str">
        <f t="shared" si="85"/>
        <v>2017123</v>
      </c>
      <c r="H1144" s="39">
        <v>0</v>
      </c>
      <c r="L1144" s="39" t="s">
        <v>21</v>
      </c>
      <c r="M1144" s="39">
        <v>2017</v>
      </c>
      <c r="N1144" s="39">
        <v>12</v>
      </c>
      <c r="O1144" s="39">
        <v>3</v>
      </c>
      <c r="P1144" s="39">
        <v>19</v>
      </c>
      <c r="Q1144" s="39">
        <v>2</v>
      </c>
      <c r="R1144" s="39">
        <v>29</v>
      </c>
      <c r="S1144" s="39">
        <v>680</v>
      </c>
      <c r="T1144" s="39">
        <v>2</v>
      </c>
      <c r="U1144" s="39" t="s">
        <v>1</v>
      </c>
      <c r="V1144" s="39" t="s">
        <v>2</v>
      </c>
      <c r="X1144" s="40" t="s">
        <v>417</v>
      </c>
    </row>
    <row r="1145" spans="1:1024">
      <c r="C1145" s="49">
        <f t="shared" si="83"/>
        <v>2140</v>
      </c>
      <c r="D1145" s="38" t="s">
        <v>414</v>
      </c>
      <c r="E1145" s="51">
        <f t="shared" si="86"/>
        <v>30</v>
      </c>
      <c r="F1145" s="39">
        <f t="shared" si="84"/>
        <v>68549</v>
      </c>
      <c r="G1145" s="39" t="str">
        <f t="shared" si="85"/>
        <v>2017123</v>
      </c>
      <c r="H1145" s="39">
        <v>0</v>
      </c>
      <c r="L1145" s="39" t="s">
        <v>21</v>
      </c>
      <c r="M1145" s="39">
        <v>2017</v>
      </c>
      <c r="N1145" s="39">
        <v>12</v>
      </c>
      <c r="O1145" s="39">
        <v>3</v>
      </c>
      <c r="P1145" s="39">
        <v>19</v>
      </c>
      <c r="Q1145" s="39">
        <v>2</v>
      </c>
      <c r="R1145" s="39">
        <v>29</v>
      </c>
      <c r="S1145" s="39">
        <v>703</v>
      </c>
      <c r="T1145" s="39">
        <v>2</v>
      </c>
      <c r="U1145" s="39" t="s">
        <v>1</v>
      </c>
      <c r="V1145" s="39" t="s">
        <v>2</v>
      </c>
      <c r="X1145" s="40" t="s">
        <v>417</v>
      </c>
    </row>
    <row r="1146" spans="1:1024">
      <c r="C1146" s="49">
        <f t="shared" si="83"/>
        <v>2140</v>
      </c>
      <c r="D1146" s="38" t="s">
        <v>414</v>
      </c>
      <c r="E1146" s="51">
        <f t="shared" si="86"/>
        <v>30</v>
      </c>
      <c r="F1146" s="39">
        <f t="shared" si="84"/>
        <v>68549</v>
      </c>
      <c r="G1146" s="39" t="str">
        <f t="shared" si="85"/>
        <v>2017123</v>
      </c>
      <c r="H1146" s="39">
        <v>0</v>
      </c>
      <c r="L1146" s="39" t="s">
        <v>21</v>
      </c>
      <c r="M1146" s="39">
        <v>2017</v>
      </c>
      <c r="N1146" s="39">
        <v>12</v>
      </c>
      <c r="O1146" s="39">
        <v>3</v>
      </c>
      <c r="P1146" s="39">
        <v>19</v>
      </c>
      <c r="Q1146" s="39">
        <v>2</v>
      </c>
      <c r="R1146" s="39">
        <v>29</v>
      </c>
      <c r="S1146" s="39">
        <v>705</v>
      </c>
      <c r="T1146" s="39">
        <v>2</v>
      </c>
      <c r="U1146" s="39" t="s">
        <v>1</v>
      </c>
      <c r="V1146" s="39" t="s">
        <v>2</v>
      </c>
    </row>
    <row r="1147" spans="1:1024">
      <c r="C1147" s="49">
        <f t="shared" si="83"/>
        <v>2140</v>
      </c>
      <c r="D1147" s="38" t="s">
        <v>414</v>
      </c>
      <c r="E1147" s="51">
        <f t="shared" si="86"/>
        <v>30</v>
      </c>
      <c r="F1147" s="39">
        <f t="shared" si="84"/>
        <v>68549</v>
      </c>
      <c r="G1147" s="39" t="str">
        <f t="shared" si="85"/>
        <v>2017123</v>
      </c>
      <c r="H1147" s="39">
        <v>0</v>
      </c>
      <c r="L1147" s="39" t="s">
        <v>21</v>
      </c>
      <c r="M1147" s="39">
        <v>2017</v>
      </c>
      <c r="N1147" s="39">
        <v>12</v>
      </c>
      <c r="O1147" s="39">
        <v>3</v>
      </c>
      <c r="P1147" s="39">
        <v>19</v>
      </c>
      <c r="Q1147" s="39">
        <v>2</v>
      </c>
      <c r="R1147" s="39">
        <v>29</v>
      </c>
      <c r="S1147" s="39">
        <v>711</v>
      </c>
      <c r="T1147" s="39">
        <v>2</v>
      </c>
      <c r="U1147" s="39" t="s">
        <v>1</v>
      </c>
      <c r="V1147" s="39" t="s">
        <v>2</v>
      </c>
    </row>
    <row r="1148" spans="1:1024">
      <c r="C1148" s="49">
        <f t="shared" si="83"/>
        <v>2140</v>
      </c>
      <c r="D1148" s="38" t="s">
        <v>414</v>
      </c>
      <c r="E1148" s="51">
        <f t="shared" si="86"/>
        <v>30</v>
      </c>
      <c r="F1148" s="39">
        <f t="shared" si="84"/>
        <v>68549</v>
      </c>
      <c r="G1148" s="39" t="str">
        <f t="shared" si="85"/>
        <v>2017123</v>
      </c>
      <c r="H1148" s="39">
        <v>0</v>
      </c>
      <c r="L1148" s="39" t="s">
        <v>21</v>
      </c>
      <c r="M1148" s="39">
        <v>2017</v>
      </c>
      <c r="N1148" s="39">
        <v>12</v>
      </c>
      <c r="O1148" s="39">
        <v>3</v>
      </c>
      <c r="P1148" s="39">
        <v>19</v>
      </c>
      <c r="Q1148" s="39">
        <v>2</v>
      </c>
      <c r="R1148" s="39">
        <v>29</v>
      </c>
      <c r="S1148" s="39">
        <v>717</v>
      </c>
      <c r="T1148" s="39">
        <v>2</v>
      </c>
      <c r="U1148" s="39" t="s">
        <v>1</v>
      </c>
      <c r="V1148" s="39" t="s">
        <v>2</v>
      </c>
    </row>
    <row r="1149" spans="1:1024">
      <c r="C1149" s="49">
        <f t="shared" si="83"/>
        <v>2140</v>
      </c>
      <c r="D1149" s="38" t="s">
        <v>414</v>
      </c>
      <c r="E1149" s="51">
        <f t="shared" si="86"/>
        <v>30</v>
      </c>
      <c r="F1149" s="39">
        <f t="shared" si="84"/>
        <v>68549</v>
      </c>
      <c r="G1149" s="39" t="str">
        <f t="shared" si="85"/>
        <v>2017123</v>
      </c>
      <c r="H1149" s="39">
        <v>0</v>
      </c>
      <c r="L1149" s="39" t="s">
        <v>21</v>
      </c>
      <c r="M1149" s="39">
        <v>2017</v>
      </c>
      <c r="N1149" s="39">
        <v>12</v>
      </c>
      <c r="O1149" s="39">
        <v>3</v>
      </c>
      <c r="P1149" s="39">
        <v>19</v>
      </c>
      <c r="Q1149" s="39">
        <v>2</v>
      </c>
      <c r="R1149" s="39">
        <v>29</v>
      </c>
      <c r="S1149" s="39">
        <v>730</v>
      </c>
      <c r="T1149" s="39">
        <v>2</v>
      </c>
      <c r="U1149" s="39" t="s">
        <v>1</v>
      </c>
      <c r="V1149" s="39" t="s">
        <v>2</v>
      </c>
    </row>
    <row r="1150" spans="1:1024">
      <c r="C1150" s="49">
        <f t="shared" si="83"/>
        <v>2140</v>
      </c>
      <c r="D1150" s="38" t="s">
        <v>414</v>
      </c>
      <c r="E1150" s="51">
        <f t="shared" si="86"/>
        <v>30</v>
      </c>
      <c r="F1150" s="39">
        <f t="shared" si="84"/>
        <v>68549</v>
      </c>
      <c r="G1150" s="39" t="str">
        <f t="shared" si="85"/>
        <v>2017123</v>
      </c>
      <c r="H1150" s="39">
        <v>0</v>
      </c>
      <c r="L1150" s="39" t="s">
        <v>21</v>
      </c>
      <c r="M1150" s="39">
        <v>2017</v>
      </c>
      <c r="N1150" s="39">
        <v>12</v>
      </c>
      <c r="O1150" s="39">
        <v>3</v>
      </c>
      <c r="P1150" s="39">
        <v>19</v>
      </c>
      <c r="Q1150" s="39">
        <v>2</v>
      </c>
      <c r="R1150" s="39">
        <v>29</v>
      </c>
      <c r="S1150" s="39">
        <v>733</v>
      </c>
      <c r="T1150" s="39">
        <v>2</v>
      </c>
      <c r="U1150" s="39" t="s">
        <v>1</v>
      </c>
      <c r="V1150" s="39" t="s">
        <v>2</v>
      </c>
    </row>
    <row r="1151" spans="1:1024">
      <c r="C1151" s="49">
        <f t="shared" si="83"/>
        <v>2140</v>
      </c>
      <c r="D1151" s="38" t="s">
        <v>414</v>
      </c>
      <c r="E1151" s="51">
        <f t="shared" si="86"/>
        <v>30</v>
      </c>
      <c r="F1151" s="39">
        <f t="shared" si="84"/>
        <v>68549</v>
      </c>
      <c r="G1151" s="39" t="str">
        <f t="shared" si="85"/>
        <v>2017123</v>
      </c>
      <c r="H1151" s="39">
        <v>0</v>
      </c>
      <c r="L1151" s="39" t="s">
        <v>21</v>
      </c>
      <c r="M1151" s="39">
        <v>2017</v>
      </c>
      <c r="N1151" s="39">
        <v>12</v>
      </c>
      <c r="O1151" s="39">
        <v>3</v>
      </c>
      <c r="P1151" s="39">
        <v>19</v>
      </c>
      <c r="Q1151" s="39">
        <v>2</v>
      </c>
      <c r="R1151" s="39">
        <v>29</v>
      </c>
      <c r="S1151" s="39">
        <v>744</v>
      </c>
      <c r="T1151" s="39">
        <v>2</v>
      </c>
      <c r="U1151" s="39" t="s">
        <v>1</v>
      </c>
      <c r="V1151" s="39" t="s">
        <v>2</v>
      </c>
    </row>
    <row r="1152" spans="1:1024">
      <c r="C1152" s="49">
        <f t="shared" si="83"/>
        <v>2140</v>
      </c>
      <c r="D1152" s="38" t="s">
        <v>414</v>
      </c>
      <c r="E1152" s="51">
        <f t="shared" si="86"/>
        <v>30</v>
      </c>
      <c r="F1152" s="39">
        <f t="shared" si="84"/>
        <v>68549</v>
      </c>
      <c r="G1152" s="39" t="str">
        <f t="shared" si="85"/>
        <v>2017123</v>
      </c>
      <c r="H1152" s="39">
        <v>0</v>
      </c>
      <c r="L1152" s="39" t="s">
        <v>21</v>
      </c>
      <c r="M1152" s="39">
        <v>2017</v>
      </c>
      <c r="N1152" s="39">
        <v>12</v>
      </c>
      <c r="O1152" s="39">
        <v>3</v>
      </c>
      <c r="P1152" s="39">
        <v>19</v>
      </c>
      <c r="Q1152" s="39">
        <v>2</v>
      </c>
      <c r="R1152" s="39">
        <v>29</v>
      </c>
      <c r="S1152" s="39">
        <v>759</v>
      </c>
      <c r="T1152" s="39">
        <v>2</v>
      </c>
      <c r="U1152" s="39" t="s">
        <v>1</v>
      </c>
      <c r="V1152" s="39" t="s">
        <v>2</v>
      </c>
    </row>
    <row r="1153" spans="3:24">
      <c r="C1153" s="49">
        <f t="shared" si="83"/>
        <v>2140</v>
      </c>
      <c r="D1153" s="38" t="s">
        <v>414</v>
      </c>
      <c r="E1153" s="51">
        <f t="shared" si="86"/>
        <v>30</v>
      </c>
      <c r="F1153" s="39">
        <f t="shared" si="84"/>
        <v>68549</v>
      </c>
      <c r="G1153" s="39" t="str">
        <f t="shared" si="85"/>
        <v>2017123</v>
      </c>
      <c r="H1153" s="39">
        <v>0</v>
      </c>
      <c r="L1153" s="39" t="s">
        <v>21</v>
      </c>
      <c r="M1153" s="39">
        <v>2017</v>
      </c>
      <c r="N1153" s="39">
        <v>12</v>
      </c>
      <c r="O1153" s="39">
        <v>3</v>
      </c>
      <c r="P1153" s="39">
        <v>19</v>
      </c>
      <c r="Q1153" s="39">
        <v>2</v>
      </c>
      <c r="R1153" s="39">
        <v>29</v>
      </c>
      <c r="S1153" s="39">
        <v>770</v>
      </c>
      <c r="T1153" s="39">
        <v>2</v>
      </c>
      <c r="U1153" s="39" t="s">
        <v>1</v>
      </c>
      <c r="V1153" s="39" t="s">
        <v>2</v>
      </c>
    </row>
    <row r="1154" spans="3:24">
      <c r="C1154" s="49">
        <f t="shared" si="83"/>
        <v>2140</v>
      </c>
      <c r="D1154" s="38" t="s">
        <v>414</v>
      </c>
      <c r="E1154" s="51">
        <f t="shared" si="86"/>
        <v>30</v>
      </c>
      <c r="F1154" s="39">
        <f t="shared" si="84"/>
        <v>68549</v>
      </c>
      <c r="G1154" s="39" t="str">
        <f t="shared" si="85"/>
        <v>2017123</v>
      </c>
      <c r="H1154" s="39">
        <v>0</v>
      </c>
      <c r="L1154" s="39" t="s">
        <v>21</v>
      </c>
      <c r="M1154" s="39">
        <v>2017</v>
      </c>
      <c r="N1154" s="39">
        <v>12</v>
      </c>
      <c r="O1154" s="39">
        <v>3</v>
      </c>
      <c r="P1154" s="39">
        <v>19</v>
      </c>
      <c r="Q1154" s="39">
        <v>2</v>
      </c>
      <c r="R1154" s="39">
        <v>29</v>
      </c>
      <c r="S1154" s="39">
        <v>776</v>
      </c>
      <c r="T1154" s="39">
        <v>2</v>
      </c>
      <c r="U1154" s="39" t="s">
        <v>1</v>
      </c>
      <c r="V1154" s="39" t="s">
        <v>2</v>
      </c>
    </row>
    <row r="1155" spans="3:24">
      <c r="C1155" s="49">
        <f t="shared" si="83"/>
        <v>2140</v>
      </c>
      <c r="D1155" s="38" t="s">
        <v>414</v>
      </c>
      <c r="E1155" s="51">
        <f t="shared" si="86"/>
        <v>30</v>
      </c>
      <c r="F1155" s="39">
        <f t="shared" si="84"/>
        <v>68549</v>
      </c>
      <c r="G1155" s="39" t="str">
        <f t="shared" si="85"/>
        <v>2017123</v>
      </c>
      <c r="H1155" s="39">
        <v>0</v>
      </c>
      <c r="L1155" s="39" t="s">
        <v>21</v>
      </c>
      <c r="M1155" s="39">
        <v>2017</v>
      </c>
      <c r="N1155" s="39">
        <v>12</v>
      </c>
      <c r="O1155" s="39">
        <v>3</v>
      </c>
      <c r="P1155" s="39">
        <v>19</v>
      </c>
      <c r="Q1155" s="39">
        <v>2</v>
      </c>
      <c r="R1155" s="39">
        <v>29</v>
      </c>
      <c r="S1155" s="39">
        <v>783</v>
      </c>
      <c r="T1155" s="39">
        <v>2</v>
      </c>
      <c r="U1155" s="39" t="s">
        <v>1</v>
      </c>
      <c r="V1155" s="39" t="s">
        <v>2</v>
      </c>
      <c r="X1155" s="40" t="s">
        <v>418</v>
      </c>
    </row>
    <row r="1156" spans="3:24">
      <c r="C1156" s="49">
        <f t="shared" si="83"/>
        <v>2140</v>
      </c>
      <c r="D1156" s="38" t="s">
        <v>414</v>
      </c>
      <c r="E1156" s="51">
        <f t="shared" si="86"/>
        <v>30</v>
      </c>
      <c r="F1156" s="39">
        <f t="shared" si="84"/>
        <v>68549</v>
      </c>
      <c r="G1156" s="39" t="str">
        <f t="shared" si="85"/>
        <v>2017123</v>
      </c>
      <c r="H1156" s="39">
        <v>0</v>
      </c>
      <c r="L1156" s="39" t="s">
        <v>21</v>
      </c>
      <c r="M1156" s="39">
        <v>2017</v>
      </c>
      <c r="N1156" s="39">
        <v>12</v>
      </c>
      <c r="O1156" s="39">
        <v>3</v>
      </c>
      <c r="P1156" s="39">
        <v>19</v>
      </c>
      <c r="Q1156" s="39">
        <v>2</v>
      </c>
      <c r="R1156" s="39">
        <v>29</v>
      </c>
      <c r="S1156" s="39">
        <v>788</v>
      </c>
      <c r="T1156" s="39">
        <v>2</v>
      </c>
      <c r="U1156" s="39" t="s">
        <v>1</v>
      </c>
      <c r="V1156" s="39" t="s">
        <v>2</v>
      </c>
    </row>
    <row r="1157" spans="3:24">
      <c r="C1157" s="49">
        <f t="shared" si="83"/>
        <v>2140</v>
      </c>
      <c r="D1157" s="38" t="s">
        <v>414</v>
      </c>
      <c r="E1157" s="51">
        <f t="shared" si="86"/>
        <v>30</v>
      </c>
      <c r="F1157" s="39">
        <f t="shared" si="84"/>
        <v>68549</v>
      </c>
      <c r="G1157" s="39" t="str">
        <f t="shared" si="85"/>
        <v>2017123</v>
      </c>
      <c r="H1157" s="39">
        <v>0</v>
      </c>
      <c r="L1157" s="39" t="s">
        <v>21</v>
      </c>
      <c r="M1157" s="39">
        <v>2017</v>
      </c>
      <c r="N1157" s="39">
        <v>12</v>
      </c>
      <c r="O1157" s="39">
        <v>3</v>
      </c>
      <c r="P1157" s="39">
        <v>19</v>
      </c>
      <c r="Q1157" s="39">
        <v>2</v>
      </c>
      <c r="R1157" s="39">
        <v>29</v>
      </c>
      <c r="S1157" s="39">
        <v>793</v>
      </c>
      <c r="T1157" s="39">
        <v>2</v>
      </c>
      <c r="U1157" s="39" t="s">
        <v>1</v>
      </c>
      <c r="V1157" s="39" t="s">
        <v>2</v>
      </c>
    </row>
    <row r="1158" spans="3:24">
      <c r="C1158" s="49">
        <f t="shared" si="83"/>
        <v>2140</v>
      </c>
      <c r="D1158" s="38" t="s">
        <v>414</v>
      </c>
      <c r="E1158" s="51">
        <f t="shared" si="86"/>
        <v>30</v>
      </c>
      <c r="F1158" s="39">
        <f t="shared" si="84"/>
        <v>68549</v>
      </c>
      <c r="G1158" s="39" t="str">
        <f t="shared" si="85"/>
        <v>2017123</v>
      </c>
      <c r="H1158" s="39">
        <v>0</v>
      </c>
      <c r="L1158" s="39" t="s">
        <v>21</v>
      </c>
      <c r="M1158" s="39">
        <v>2017</v>
      </c>
      <c r="N1158" s="39">
        <v>12</v>
      </c>
      <c r="O1158" s="39">
        <v>3</v>
      </c>
      <c r="P1158" s="39">
        <v>19</v>
      </c>
      <c r="Q1158" s="39">
        <v>2</v>
      </c>
      <c r="R1158" s="39">
        <v>29</v>
      </c>
      <c r="S1158" s="39">
        <v>796</v>
      </c>
      <c r="T1158" s="39">
        <v>2</v>
      </c>
      <c r="U1158" s="39" t="s">
        <v>1</v>
      </c>
      <c r="V1158" s="39" t="s">
        <v>2</v>
      </c>
    </row>
    <row r="1159" spans="3:24">
      <c r="C1159" s="49">
        <f t="shared" si="83"/>
        <v>2140</v>
      </c>
      <c r="D1159" s="38" t="s">
        <v>414</v>
      </c>
      <c r="E1159" s="51">
        <f t="shared" si="86"/>
        <v>30</v>
      </c>
      <c r="F1159" s="39">
        <f t="shared" si="84"/>
        <v>68549</v>
      </c>
      <c r="G1159" s="39" t="str">
        <f t="shared" si="85"/>
        <v>2017123</v>
      </c>
      <c r="H1159" s="39">
        <v>0</v>
      </c>
      <c r="L1159" s="39" t="s">
        <v>21</v>
      </c>
      <c r="M1159" s="39">
        <v>2017</v>
      </c>
      <c r="N1159" s="39">
        <v>12</v>
      </c>
      <c r="O1159" s="39">
        <v>3</v>
      </c>
      <c r="P1159" s="39">
        <v>19</v>
      </c>
      <c r="Q1159" s="39">
        <v>2</v>
      </c>
      <c r="R1159" s="39">
        <v>29</v>
      </c>
      <c r="S1159" s="39">
        <v>809</v>
      </c>
      <c r="T1159" s="39">
        <v>2</v>
      </c>
      <c r="U1159" s="39" t="s">
        <v>1</v>
      </c>
      <c r="V1159" s="39" t="s">
        <v>2</v>
      </c>
    </row>
    <row r="1160" spans="3:24">
      <c r="C1160" s="49">
        <f t="shared" si="83"/>
        <v>2140</v>
      </c>
      <c r="D1160" s="38" t="s">
        <v>414</v>
      </c>
      <c r="E1160" s="51">
        <f t="shared" si="86"/>
        <v>30</v>
      </c>
      <c r="F1160" s="39">
        <f t="shared" si="84"/>
        <v>68549</v>
      </c>
      <c r="G1160" s="39" t="str">
        <f t="shared" si="85"/>
        <v>2017123</v>
      </c>
      <c r="H1160" s="39">
        <v>0</v>
      </c>
      <c r="L1160" s="39" t="s">
        <v>21</v>
      </c>
      <c r="M1160" s="39">
        <v>2017</v>
      </c>
      <c r="N1160" s="39">
        <v>12</v>
      </c>
      <c r="O1160" s="39">
        <v>3</v>
      </c>
      <c r="P1160" s="39">
        <v>19</v>
      </c>
      <c r="Q1160" s="39">
        <v>2</v>
      </c>
      <c r="R1160" s="39">
        <v>29</v>
      </c>
      <c r="S1160" s="39">
        <v>816</v>
      </c>
      <c r="T1160" s="39">
        <v>2</v>
      </c>
      <c r="U1160" s="39" t="s">
        <v>1</v>
      </c>
      <c r="V1160" s="39" t="s">
        <v>2</v>
      </c>
    </row>
    <row r="1161" spans="3:24">
      <c r="C1161" s="49">
        <f t="shared" si="83"/>
        <v>2140</v>
      </c>
      <c r="D1161" s="38" t="s">
        <v>414</v>
      </c>
      <c r="E1161" s="51">
        <f t="shared" si="86"/>
        <v>30</v>
      </c>
      <c r="F1161" s="39">
        <f t="shared" si="84"/>
        <v>68549</v>
      </c>
      <c r="G1161" s="39" t="str">
        <f t="shared" si="85"/>
        <v>2017123</v>
      </c>
      <c r="H1161" s="39">
        <v>0</v>
      </c>
      <c r="L1161" s="39" t="s">
        <v>21</v>
      </c>
      <c r="M1161" s="39">
        <v>2017</v>
      </c>
      <c r="N1161" s="39">
        <v>12</v>
      </c>
      <c r="O1161" s="39">
        <v>3</v>
      </c>
      <c r="P1161" s="39">
        <v>19</v>
      </c>
      <c r="Q1161" s="39">
        <v>2</v>
      </c>
      <c r="R1161" s="39">
        <v>29</v>
      </c>
      <c r="S1161" s="39">
        <v>820</v>
      </c>
      <c r="T1161" s="39">
        <v>2</v>
      </c>
      <c r="U1161" s="39" t="s">
        <v>1</v>
      </c>
      <c r="V1161" s="39" t="s">
        <v>2</v>
      </c>
    </row>
    <row r="1162" spans="3:24">
      <c r="C1162" s="49">
        <f t="shared" ref="C1162:C1225" si="87">IF(F1162=F1161,C1161,IF(F1162=(F1161+10),C1161,(C1161+10)))</f>
        <v>2140</v>
      </c>
      <c r="D1162" s="38" t="s">
        <v>414</v>
      </c>
      <c r="E1162" s="51">
        <f t="shared" si="86"/>
        <v>30</v>
      </c>
      <c r="F1162" s="39">
        <f t="shared" si="84"/>
        <v>68549</v>
      </c>
      <c r="G1162" s="39" t="str">
        <f t="shared" si="85"/>
        <v>2017123</v>
      </c>
      <c r="H1162" s="39">
        <v>0</v>
      </c>
      <c r="L1162" s="39" t="s">
        <v>21</v>
      </c>
      <c r="M1162" s="39">
        <v>2017</v>
      </c>
      <c r="N1162" s="39">
        <v>12</v>
      </c>
      <c r="O1162" s="39">
        <v>3</v>
      </c>
      <c r="P1162" s="39">
        <v>19</v>
      </c>
      <c r="Q1162" s="39">
        <v>2</v>
      </c>
      <c r="R1162" s="39">
        <v>29</v>
      </c>
      <c r="S1162" s="39">
        <v>825</v>
      </c>
      <c r="T1162" s="39">
        <v>2</v>
      </c>
      <c r="U1162" s="39" t="s">
        <v>1</v>
      </c>
      <c r="V1162" s="39" t="s">
        <v>2</v>
      </c>
    </row>
    <row r="1163" spans="3:24">
      <c r="C1163" s="49">
        <f t="shared" si="87"/>
        <v>2140</v>
      </c>
      <c r="D1163" s="38" t="s">
        <v>414</v>
      </c>
      <c r="E1163" s="51">
        <f t="shared" si="86"/>
        <v>30</v>
      </c>
      <c r="F1163" s="39">
        <f t="shared" si="84"/>
        <v>68549</v>
      </c>
      <c r="G1163" s="39" t="str">
        <f t="shared" si="85"/>
        <v>2017123</v>
      </c>
      <c r="H1163" s="39">
        <v>0</v>
      </c>
      <c r="L1163" s="39" t="s">
        <v>21</v>
      </c>
      <c r="M1163" s="39">
        <v>2017</v>
      </c>
      <c r="N1163" s="39">
        <v>12</v>
      </c>
      <c r="O1163" s="39">
        <v>3</v>
      </c>
      <c r="P1163" s="39">
        <v>19</v>
      </c>
      <c r="Q1163" s="39">
        <v>2</v>
      </c>
      <c r="R1163" s="39">
        <v>29</v>
      </c>
      <c r="S1163" s="39">
        <v>829</v>
      </c>
      <c r="T1163" s="39">
        <v>2</v>
      </c>
      <c r="U1163" s="39" t="s">
        <v>1</v>
      </c>
      <c r="V1163" s="39" t="s">
        <v>2</v>
      </c>
    </row>
    <row r="1164" spans="3:24">
      <c r="C1164" s="49">
        <f t="shared" si="87"/>
        <v>2140</v>
      </c>
      <c r="D1164" s="38" t="s">
        <v>414</v>
      </c>
      <c r="E1164" s="51">
        <f t="shared" si="86"/>
        <v>30</v>
      </c>
      <c r="F1164" s="39">
        <f t="shared" si="84"/>
        <v>68549</v>
      </c>
      <c r="G1164" s="39" t="str">
        <f t="shared" si="85"/>
        <v>2017123</v>
      </c>
      <c r="H1164" s="39">
        <v>0</v>
      </c>
      <c r="L1164" s="39" t="s">
        <v>21</v>
      </c>
      <c r="M1164" s="39">
        <v>2017</v>
      </c>
      <c r="N1164" s="39">
        <v>12</v>
      </c>
      <c r="O1164" s="39">
        <v>3</v>
      </c>
      <c r="P1164" s="39">
        <v>19</v>
      </c>
      <c r="Q1164" s="39">
        <v>2</v>
      </c>
      <c r="R1164" s="39">
        <v>29</v>
      </c>
      <c r="S1164" s="39">
        <v>848</v>
      </c>
      <c r="T1164" s="39">
        <v>2</v>
      </c>
      <c r="U1164" s="39" t="s">
        <v>1</v>
      </c>
      <c r="V1164" s="39" t="s">
        <v>2</v>
      </c>
    </row>
    <row r="1165" spans="3:24">
      <c r="C1165" s="49">
        <f t="shared" si="87"/>
        <v>2140</v>
      </c>
      <c r="D1165" s="38" t="s">
        <v>414</v>
      </c>
      <c r="E1165" s="51">
        <f t="shared" si="86"/>
        <v>30</v>
      </c>
      <c r="F1165" s="39">
        <f t="shared" si="84"/>
        <v>68549</v>
      </c>
      <c r="G1165" s="39" t="str">
        <f t="shared" si="85"/>
        <v>2017123</v>
      </c>
      <c r="H1165" s="39">
        <v>0</v>
      </c>
      <c r="L1165" s="39" t="s">
        <v>21</v>
      </c>
      <c r="M1165" s="39">
        <v>2017</v>
      </c>
      <c r="N1165" s="39">
        <v>12</v>
      </c>
      <c r="O1165" s="39">
        <v>3</v>
      </c>
      <c r="P1165" s="39">
        <v>19</v>
      </c>
      <c r="Q1165" s="39">
        <v>2</v>
      </c>
      <c r="R1165" s="39">
        <v>29</v>
      </c>
      <c r="S1165" s="39">
        <v>851</v>
      </c>
      <c r="T1165" s="39">
        <v>2</v>
      </c>
      <c r="U1165" s="39" t="s">
        <v>1</v>
      </c>
      <c r="V1165" s="39" t="s">
        <v>2</v>
      </c>
    </row>
    <row r="1166" spans="3:24">
      <c r="C1166" s="49">
        <f t="shared" si="87"/>
        <v>2140</v>
      </c>
      <c r="D1166" s="38" t="s">
        <v>414</v>
      </c>
      <c r="E1166" s="51">
        <f t="shared" si="86"/>
        <v>30</v>
      </c>
      <c r="F1166" s="39">
        <f t="shared" si="84"/>
        <v>68549</v>
      </c>
      <c r="G1166" s="39" t="str">
        <f t="shared" si="85"/>
        <v>2017123</v>
      </c>
      <c r="H1166" s="39">
        <v>0</v>
      </c>
      <c r="L1166" s="39" t="s">
        <v>21</v>
      </c>
      <c r="M1166" s="39">
        <v>2017</v>
      </c>
      <c r="N1166" s="39">
        <v>12</v>
      </c>
      <c r="O1166" s="39">
        <v>3</v>
      </c>
      <c r="P1166" s="39">
        <v>19</v>
      </c>
      <c r="Q1166" s="39">
        <v>2</v>
      </c>
      <c r="R1166" s="39">
        <v>29</v>
      </c>
      <c r="S1166" s="39">
        <v>864</v>
      </c>
      <c r="T1166" s="39">
        <v>2</v>
      </c>
      <c r="U1166" s="39" t="s">
        <v>1</v>
      </c>
      <c r="V1166" s="39" t="s">
        <v>2</v>
      </c>
    </row>
    <row r="1167" spans="3:24">
      <c r="C1167" s="49">
        <f t="shared" si="87"/>
        <v>2140</v>
      </c>
      <c r="D1167" s="38" t="s">
        <v>414</v>
      </c>
      <c r="E1167" s="51">
        <f t="shared" si="86"/>
        <v>30</v>
      </c>
      <c r="F1167" s="39">
        <f t="shared" si="84"/>
        <v>68549</v>
      </c>
      <c r="G1167" s="39" t="str">
        <f t="shared" si="85"/>
        <v>2017123</v>
      </c>
      <c r="H1167" s="39">
        <v>0</v>
      </c>
      <c r="L1167" s="39" t="s">
        <v>21</v>
      </c>
      <c r="M1167" s="39">
        <v>2017</v>
      </c>
      <c r="N1167" s="39">
        <v>12</v>
      </c>
      <c r="O1167" s="39">
        <v>3</v>
      </c>
      <c r="P1167" s="39">
        <v>19</v>
      </c>
      <c r="Q1167" s="39">
        <v>2</v>
      </c>
      <c r="R1167" s="39">
        <v>29</v>
      </c>
      <c r="S1167" s="39">
        <v>871</v>
      </c>
      <c r="T1167" s="39">
        <v>2</v>
      </c>
      <c r="U1167" s="39" t="s">
        <v>1</v>
      </c>
      <c r="V1167" s="39" t="s">
        <v>2</v>
      </c>
    </row>
    <row r="1168" spans="3:24">
      <c r="C1168" s="49">
        <f t="shared" si="87"/>
        <v>2150</v>
      </c>
      <c r="D1168" s="38" t="s">
        <v>414</v>
      </c>
      <c r="E1168" s="51">
        <f t="shared" si="86"/>
        <v>10</v>
      </c>
      <c r="F1168" s="39">
        <f t="shared" si="84"/>
        <v>68550</v>
      </c>
      <c r="G1168" s="39" t="str">
        <f t="shared" si="85"/>
        <v>2017123</v>
      </c>
      <c r="H1168" s="39">
        <v>0</v>
      </c>
      <c r="L1168" s="39" t="s">
        <v>21</v>
      </c>
      <c r="M1168" s="39">
        <v>2017</v>
      </c>
      <c r="N1168" s="39">
        <v>12</v>
      </c>
      <c r="O1168" s="39">
        <v>3</v>
      </c>
      <c r="P1168" s="39">
        <v>19</v>
      </c>
      <c r="Q1168" s="39">
        <v>2</v>
      </c>
      <c r="R1168" s="39">
        <v>30</v>
      </c>
      <c r="S1168" s="39">
        <v>20</v>
      </c>
      <c r="T1168" s="39">
        <v>1</v>
      </c>
      <c r="U1168" s="39" t="s">
        <v>1</v>
      </c>
      <c r="V1168" s="39" t="s">
        <v>2</v>
      </c>
      <c r="X1168" s="40" t="s">
        <v>419</v>
      </c>
    </row>
    <row r="1169" spans="1:1024">
      <c r="C1169" s="49">
        <f t="shared" si="87"/>
        <v>2150</v>
      </c>
      <c r="D1169" s="38" t="s">
        <v>414</v>
      </c>
      <c r="E1169" s="51">
        <f t="shared" si="86"/>
        <v>10</v>
      </c>
      <c r="F1169" s="39">
        <f t="shared" si="84"/>
        <v>68550</v>
      </c>
      <c r="G1169" s="39" t="str">
        <f t="shared" si="85"/>
        <v>2017123</v>
      </c>
      <c r="H1169" s="39">
        <v>0</v>
      </c>
      <c r="L1169" s="39" t="s">
        <v>21</v>
      </c>
      <c r="M1169" s="39">
        <v>2017</v>
      </c>
      <c r="N1169" s="39">
        <v>12</v>
      </c>
      <c r="O1169" s="39">
        <v>3</v>
      </c>
      <c r="P1169" s="39">
        <v>19</v>
      </c>
      <c r="Q1169" s="39">
        <v>2</v>
      </c>
      <c r="R1169" s="39">
        <v>30</v>
      </c>
      <c r="S1169" s="39">
        <v>46</v>
      </c>
      <c r="T1169" s="39">
        <v>1</v>
      </c>
      <c r="U1169" s="39" t="s">
        <v>1</v>
      </c>
      <c r="V1169" s="39" t="s">
        <v>2</v>
      </c>
    </row>
    <row r="1170" spans="1:1024">
      <c r="C1170" s="49">
        <f t="shared" si="87"/>
        <v>2150</v>
      </c>
      <c r="D1170" s="38" t="s">
        <v>414</v>
      </c>
      <c r="E1170" s="51">
        <f t="shared" si="86"/>
        <v>10</v>
      </c>
      <c r="F1170" s="39">
        <f t="shared" si="84"/>
        <v>68550</v>
      </c>
      <c r="G1170" s="39" t="str">
        <f t="shared" si="85"/>
        <v>2017123</v>
      </c>
      <c r="H1170" s="39">
        <v>0</v>
      </c>
      <c r="L1170" s="39" t="s">
        <v>21</v>
      </c>
      <c r="M1170" s="39">
        <v>2017</v>
      </c>
      <c r="N1170" s="39">
        <v>12</v>
      </c>
      <c r="O1170" s="39">
        <v>3</v>
      </c>
      <c r="P1170" s="39">
        <v>19</v>
      </c>
      <c r="Q1170" s="39">
        <v>2</v>
      </c>
      <c r="R1170" s="39">
        <v>30</v>
      </c>
      <c r="S1170" s="39">
        <v>62</v>
      </c>
      <c r="T1170" s="39">
        <v>1</v>
      </c>
      <c r="U1170" s="39" t="s">
        <v>1</v>
      </c>
      <c r="V1170" s="39" t="s">
        <v>2</v>
      </c>
    </row>
    <row r="1171" spans="1:1024">
      <c r="C1171" s="49">
        <f t="shared" si="87"/>
        <v>2150</v>
      </c>
      <c r="D1171" s="38" t="s">
        <v>414</v>
      </c>
      <c r="E1171" s="51">
        <f t="shared" si="86"/>
        <v>10</v>
      </c>
      <c r="F1171" s="39">
        <f t="shared" si="84"/>
        <v>68550</v>
      </c>
      <c r="G1171" s="39" t="str">
        <f t="shared" si="85"/>
        <v>2017123</v>
      </c>
      <c r="H1171" s="39">
        <v>0</v>
      </c>
      <c r="L1171" s="39" t="s">
        <v>21</v>
      </c>
      <c r="M1171" s="39">
        <v>2017</v>
      </c>
      <c r="N1171" s="39">
        <v>12</v>
      </c>
      <c r="O1171" s="39">
        <v>3</v>
      </c>
      <c r="P1171" s="39">
        <v>19</v>
      </c>
      <c r="Q1171" s="39">
        <v>2</v>
      </c>
      <c r="R1171" s="39">
        <v>30</v>
      </c>
      <c r="S1171" s="39">
        <v>76</v>
      </c>
      <c r="T1171" s="39">
        <v>1</v>
      </c>
      <c r="U1171" s="39" t="s">
        <v>1</v>
      </c>
      <c r="V1171" s="39" t="s">
        <v>2</v>
      </c>
      <c r="X1171" s="40" t="s">
        <v>419</v>
      </c>
    </row>
    <row r="1172" spans="1:1024">
      <c r="C1172" s="49">
        <f t="shared" si="87"/>
        <v>2150</v>
      </c>
      <c r="D1172" s="38" t="s">
        <v>414</v>
      </c>
      <c r="E1172" s="51">
        <f t="shared" si="86"/>
        <v>10</v>
      </c>
      <c r="F1172" s="39">
        <f t="shared" si="84"/>
        <v>68550</v>
      </c>
      <c r="G1172" s="39" t="str">
        <f t="shared" si="85"/>
        <v>2017123</v>
      </c>
      <c r="H1172" s="39">
        <v>0</v>
      </c>
      <c r="L1172" s="39" t="s">
        <v>21</v>
      </c>
      <c r="M1172" s="39">
        <v>2017</v>
      </c>
      <c r="N1172" s="39">
        <v>12</v>
      </c>
      <c r="O1172" s="39">
        <v>3</v>
      </c>
      <c r="P1172" s="39">
        <v>19</v>
      </c>
      <c r="Q1172" s="39">
        <v>2</v>
      </c>
      <c r="R1172" s="39">
        <v>30</v>
      </c>
      <c r="S1172" s="39">
        <v>89</v>
      </c>
      <c r="T1172" s="39">
        <v>1</v>
      </c>
      <c r="U1172" s="39" t="s">
        <v>1</v>
      </c>
      <c r="V1172" s="39" t="s">
        <v>2</v>
      </c>
    </row>
    <row r="1173" spans="1:1024">
      <c r="C1173" s="49">
        <f t="shared" si="87"/>
        <v>2150</v>
      </c>
      <c r="D1173" s="38" t="s">
        <v>414</v>
      </c>
      <c r="E1173" s="51">
        <f t="shared" si="86"/>
        <v>10</v>
      </c>
      <c r="F1173" s="39">
        <f t="shared" si="84"/>
        <v>68550</v>
      </c>
      <c r="G1173" s="39" t="str">
        <f t="shared" si="85"/>
        <v>2017123</v>
      </c>
      <c r="H1173" s="39">
        <v>0</v>
      </c>
      <c r="L1173" s="39" t="s">
        <v>21</v>
      </c>
      <c r="M1173" s="39">
        <v>2017</v>
      </c>
      <c r="N1173" s="39">
        <v>12</v>
      </c>
      <c r="O1173" s="39">
        <v>3</v>
      </c>
      <c r="P1173" s="39">
        <v>19</v>
      </c>
      <c r="Q1173" s="39">
        <v>2</v>
      </c>
      <c r="R1173" s="39">
        <v>30</v>
      </c>
      <c r="S1173" s="39">
        <v>112</v>
      </c>
      <c r="T1173" s="39">
        <v>1</v>
      </c>
      <c r="U1173" s="39" t="s">
        <v>1</v>
      </c>
      <c r="V1173" s="39" t="s">
        <v>2</v>
      </c>
      <c r="X1173" s="40" t="s">
        <v>419</v>
      </c>
    </row>
    <row r="1174" spans="1:1024">
      <c r="C1174" s="49">
        <f t="shared" si="87"/>
        <v>2150</v>
      </c>
      <c r="D1174" s="38" t="s">
        <v>414</v>
      </c>
      <c r="E1174" s="51">
        <f t="shared" si="86"/>
        <v>10</v>
      </c>
      <c r="F1174" s="39">
        <f t="shared" si="84"/>
        <v>68550</v>
      </c>
      <c r="G1174" s="39" t="str">
        <f t="shared" si="85"/>
        <v>2017123</v>
      </c>
      <c r="H1174" s="39">
        <v>0</v>
      </c>
      <c r="L1174" s="39" t="s">
        <v>21</v>
      </c>
      <c r="M1174" s="39">
        <v>2017</v>
      </c>
      <c r="N1174" s="39">
        <v>12</v>
      </c>
      <c r="O1174" s="39">
        <v>3</v>
      </c>
      <c r="P1174" s="39">
        <v>19</v>
      </c>
      <c r="Q1174" s="39">
        <v>2</v>
      </c>
      <c r="R1174" s="39">
        <v>30</v>
      </c>
      <c r="S1174" s="39">
        <v>127</v>
      </c>
      <c r="T1174" s="39">
        <v>1</v>
      </c>
      <c r="U1174" s="39" t="s">
        <v>1</v>
      </c>
      <c r="V1174" s="39" t="s">
        <v>2</v>
      </c>
    </row>
    <row r="1175" spans="1:1024">
      <c r="C1175" s="49">
        <f t="shared" si="87"/>
        <v>2150</v>
      </c>
      <c r="D1175" s="38" t="s">
        <v>414</v>
      </c>
      <c r="E1175" s="51">
        <f t="shared" si="86"/>
        <v>10</v>
      </c>
      <c r="F1175" s="39">
        <f t="shared" si="84"/>
        <v>68550</v>
      </c>
      <c r="G1175" s="39" t="str">
        <f t="shared" si="85"/>
        <v>2017123</v>
      </c>
      <c r="H1175" s="39">
        <v>0</v>
      </c>
      <c r="L1175" s="39" t="s">
        <v>21</v>
      </c>
      <c r="M1175" s="39">
        <v>2017</v>
      </c>
      <c r="N1175" s="39">
        <v>12</v>
      </c>
      <c r="O1175" s="39">
        <v>3</v>
      </c>
      <c r="P1175" s="39">
        <v>19</v>
      </c>
      <c r="Q1175" s="39">
        <v>2</v>
      </c>
      <c r="R1175" s="39">
        <v>30</v>
      </c>
      <c r="S1175" s="39">
        <v>442</v>
      </c>
      <c r="T1175" s="39">
        <v>1</v>
      </c>
      <c r="U1175" s="39" t="s">
        <v>1</v>
      </c>
      <c r="V1175" s="39" t="s">
        <v>2</v>
      </c>
      <c r="X1175" s="40" t="s">
        <v>419</v>
      </c>
    </row>
    <row r="1176" spans="1:1024">
      <c r="C1176" s="49">
        <f t="shared" si="87"/>
        <v>2150</v>
      </c>
      <c r="D1176" s="38" t="s">
        <v>414</v>
      </c>
      <c r="E1176" s="51">
        <f t="shared" si="86"/>
        <v>10</v>
      </c>
      <c r="F1176" s="39">
        <f t="shared" si="84"/>
        <v>68550</v>
      </c>
      <c r="G1176" s="39" t="str">
        <f t="shared" si="85"/>
        <v>2017123</v>
      </c>
      <c r="H1176" s="39">
        <v>0</v>
      </c>
      <c r="L1176" s="39" t="s">
        <v>21</v>
      </c>
      <c r="M1176" s="39">
        <v>2017</v>
      </c>
      <c r="N1176" s="39">
        <v>12</v>
      </c>
      <c r="O1176" s="39">
        <v>3</v>
      </c>
      <c r="P1176" s="39">
        <v>19</v>
      </c>
      <c r="Q1176" s="39">
        <v>2</v>
      </c>
      <c r="R1176" s="39">
        <v>30</v>
      </c>
      <c r="S1176" s="39">
        <v>470</v>
      </c>
      <c r="T1176" s="39">
        <v>2</v>
      </c>
      <c r="U1176" s="39" t="s">
        <v>1</v>
      </c>
      <c r="V1176" s="39" t="s">
        <v>2</v>
      </c>
    </row>
    <row r="1177" spans="1:1024">
      <c r="A1177" s="69"/>
      <c r="B1177" s="69"/>
      <c r="C1177" s="49">
        <f t="shared" si="87"/>
        <v>2160</v>
      </c>
      <c r="D1177" s="70" t="s">
        <v>420</v>
      </c>
      <c r="E1177" s="51">
        <f t="shared" si="86"/>
        <v>10</v>
      </c>
      <c r="F1177" s="71">
        <f t="shared" si="84"/>
        <v>69042</v>
      </c>
      <c r="G1177" s="71" t="str">
        <f t="shared" si="85"/>
        <v>2017123</v>
      </c>
      <c r="H1177" s="71">
        <f>1367-890</f>
        <v>477</v>
      </c>
      <c r="I1177" s="71"/>
      <c r="J1177" s="71"/>
      <c r="K1177" s="71"/>
      <c r="L1177" s="71" t="s">
        <v>0</v>
      </c>
      <c r="M1177" s="71">
        <v>2017</v>
      </c>
      <c r="N1177" s="71">
        <v>12</v>
      </c>
      <c r="O1177" s="71">
        <v>3</v>
      </c>
      <c r="P1177" s="71">
        <v>19</v>
      </c>
      <c r="Q1177" s="71">
        <v>10</v>
      </c>
      <c r="R1177" s="71">
        <v>42</v>
      </c>
      <c r="S1177" s="71">
        <v>890</v>
      </c>
      <c r="T1177" s="71">
        <v>1</v>
      </c>
      <c r="U1177" s="71" t="s">
        <v>29</v>
      </c>
      <c r="V1177" s="71" t="s">
        <v>2</v>
      </c>
      <c r="W1177" s="71"/>
      <c r="X1177" s="72"/>
      <c r="WK1177" s="72"/>
      <c r="WL1177" s="72"/>
      <c r="WM1177" s="72"/>
      <c r="WN1177" s="72"/>
      <c r="WO1177" s="72"/>
      <c r="WP1177" s="72"/>
      <c r="WQ1177" s="72"/>
      <c r="WR1177" s="72"/>
      <c r="WS1177" s="72"/>
      <c r="WT1177" s="72"/>
      <c r="WU1177" s="72"/>
      <c r="WV1177" s="72"/>
      <c r="WW1177" s="72"/>
      <c r="WX1177" s="72"/>
      <c r="WY1177" s="72"/>
      <c r="WZ1177" s="72"/>
      <c r="XA1177" s="72"/>
      <c r="XB1177" s="72"/>
      <c r="XC1177" s="72"/>
      <c r="XD1177" s="72"/>
      <c r="XE1177" s="72"/>
      <c r="XF1177" s="72"/>
      <c r="XG1177" s="72"/>
      <c r="XH1177" s="72"/>
      <c r="XI1177" s="72"/>
      <c r="XJ1177" s="72"/>
      <c r="XK1177" s="72"/>
      <c r="XL1177" s="72"/>
      <c r="XM1177" s="72"/>
      <c r="XN1177" s="72"/>
      <c r="XO1177" s="72"/>
      <c r="XP1177" s="72"/>
      <c r="XQ1177" s="72"/>
      <c r="XR1177" s="72"/>
      <c r="XS1177" s="72"/>
      <c r="XT1177" s="72"/>
      <c r="XU1177" s="72"/>
      <c r="XV1177" s="72"/>
      <c r="XW1177" s="72"/>
      <c r="XX1177" s="72"/>
      <c r="XY1177" s="72"/>
      <c r="XZ1177" s="72"/>
      <c r="YA1177" s="72"/>
      <c r="YB1177" s="72"/>
      <c r="YC1177" s="72"/>
      <c r="YD1177" s="72"/>
      <c r="YE1177" s="72"/>
      <c r="YF1177" s="72"/>
      <c r="YG1177" s="72"/>
      <c r="YH1177" s="72"/>
      <c r="YI1177" s="72"/>
      <c r="YJ1177" s="72"/>
      <c r="YK1177" s="72"/>
      <c r="YL1177" s="72"/>
      <c r="YM1177" s="72"/>
      <c r="YN1177" s="72"/>
      <c r="YO1177" s="72"/>
      <c r="YP1177" s="72"/>
      <c r="YQ1177" s="72"/>
      <c r="YR1177" s="72"/>
      <c r="YS1177" s="72"/>
      <c r="YT1177" s="72"/>
      <c r="YU1177" s="72"/>
      <c r="YV1177" s="72"/>
      <c r="YW1177" s="72"/>
      <c r="YX1177" s="72"/>
      <c r="YY1177" s="72"/>
      <c r="YZ1177" s="72"/>
      <c r="ZA1177" s="72"/>
      <c r="ZB1177" s="72"/>
      <c r="ZC1177" s="72"/>
      <c r="ZD1177" s="72"/>
      <c r="ZE1177" s="72"/>
      <c r="ZF1177" s="72"/>
      <c r="ZG1177" s="72"/>
      <c r="ZH1177" s="72"/>
      <c r="ZI1177" s="72"/>
      <c r="ZJ1177" s="72"/>
      <c r="ZK1177" s="72"/>
      <c r="ZL1177" s="72"/>
      <c r="ZM1177" s="72"/>
      <c r="ZN1177" s="72"/>
      <c r="ZO1177" s="72"/>
      <c r="ZP1177" s="72"/>
      <c r="ZQ1177" s="72"/>
      <c r="ZR1177" s="72"/>
      <c r="ZS1177" s="72"/>
      <c r="ZT1177" s="72"/>
      <c r="ZU1177" s="72"/>
      <c r="ZV1177" s="72"/>
      <c r="ZW1177" s="72"/>
      <c r="ZX1177" s="72"/>
      <c r="ZY1177" s="72"/>
      <c r="ZZ1177" s="72"/>
      <c r="AAA1177" s="72"/>
      <c r="AAB1177" s="72"/>
      <c r="AAC1177" s="72"/>
      <c r="AAD1177" s="72"/>
      <c r="AAE1177" s="72"/>
      <c r="AAF1177" s="72"/>
      <c r="AAG1177" s="72"/>
      <c r="AAH1177" s="72"/>
      <c r="AAI1177" s="72"/>
      <c r="AAJ1177" s="72"/>
      <c r="AAK1177" s="72"/>
      <c r="AAL1177" s="72"/>
      <c r="AAM1177" s="72"/>
      <c r="AAN1177" s="72"/>
      <c r="AAO1177" s="72"/>
      <c r="AAP1177" s="72"/>
      <c r="AAQ1177" s="72"/>
      <c r="AAR1177" s="72"/>
      <c r="AAS1177" s="72"/>
      <c r="AAT1177" s="72"/>
      <c r="AAU1177" s="72"/>
      <c r="AAV1177" s="72"/>
      <c r="AAW1177" s="72"/>
      <c r="AAX1177" s="72"/>
      <c r="AAY1177" s="72"/>
      <c r="AAZ1177" s="72"/>
      <c r="ABA1177" s="72"/>
      <c r="ABB1177" s="72"/>
      <c r="ABC1177" s="72"/>
      <c r="ABD1177" s="72"/>
      <c r="ABE1177" s="72"/>
      <c r="ABF1177" s="72"/>
      <c r="ABG1177" s="72"/>
      <c r="ABH1177" s="72"/>
      <c r="ABI1177" s="72"/>
      <c r="ABJ1177" s="72"/>
      <c r="ABK1177" s="72"/>
      <c r="ABL1177" s="72"/>
      <c r="ABM1177" s="72"/>
      <c r="ABN1177" s="72"/>
      <c r="ABO1177" s="72"/>
      <c r="ABP1177" s="72"/>
      <c r="ABQ1177" s="72"/>
      <c r="ABR1177" s="72"/>
      <c r="ABS1177" s="72"/>
      <c r="ABT1177" s="72"/>
      <c r="ABU1177" s="72"/>
      <c r="ABV1177" s="72"/>
      <c r="ABW1177" s="72"/>
      <c r="ABX1177" s="72"/>
      <c r="ABY1177" s="72"/>
      <c r="ABZ1177" s="72"/>
      <c r="ACA1177" s="72"/>
      <c r="ACB1177" s="72"/>
      <c r="ACC1177" s="72"/>
      <c r="ACD1177" s="72"/>
      <c r="ACE1177" s="72"/>
      <c r="ACF1177" s="72"/>
      <c r="ACG1177" s="72"/>
      <c r="ACH1177" s="72"/>
      <c r="ACI1177" s="72"/>
      <c r="ACJ1177" s="72"/>
      <c r="ACK1177" s="72"/>
      <c r="ACL1177" s="72"/>
      <c r="ACM1177" s="72"/>
      <c r="ACN1177" s="72"/>
      <c r="ACO1177" s="72"/>
      <c r="ACP1177" s="72"/>
      <c r="ACQ1177" s="72"/>
      <c r="ACR1177" s="72"/>
      <c r="ACS1177" s="72"/>
      <c r="ACT1177" s="72"/>
      <c r="ACU1177" s="72"/>
      <c r="ACV1177" s="72"/>
      <c r="ACW1177" s="72"/>
      <c r="ACX1177" s="72"/>
      <c r="ACY1177" s="72"/>
      <c r="ACZ1177" s="72"/>
      <c r="ADA1177" s="72"/>
      <c r="ADB1177" s="72"/>
      <c r="ADC1177" s="72"/>
      <c r="ADD1177" s="72"/>
      <c r="ADE1177" s="72"/>
      <c r="ADF1177" s="72"/>
      <c r="ADG1177" s="72"/>
      <c r="ADH1177" s="72"/>
      <c r="ADI1177" s="72"/>
      <c r="ADJ1177" s="72"/>
      <c r="ADK1177" s="72"/>
      <c r="ADL1177" s="72"/>
      <c r="ADM1177" s="72"/>
      <c r="ADN1177" s="72"/>
      <c r="ADO1177" s="72"/>
      <c r="ADP1177" s="72"/>
      <c r="ADQ1177" s="72"/>
      <c r="ADR1177" s="72"/>
      <c r="ADS1177" s="72"/>
      <c r="ADT1177" s="72"/>
      <c r="ADU1177" s="72"/>
      <c r="ADV1177" s="72"/>
      <c r="ADW1177" s="72"/>
      <c r="ADX1177" s="72"/>
      <c r="ADY1177" s="72"/>
      <c r="ADZ1177" s="72"/>
      <c r="AEA1177" s="72"/>
      <c r="AEB1177" s="72"/>
      <c r="AEC1177" s="72"/>
      <c r="AED1177" s="72"/>
      <c r="AEE1177" s="72"/>
      <c r="AEF1177" s="72"/>
      <c r="AEG1177" s="72"/>
      <c r="AEH1177" s="72"/>
      <c r="AEI1177" s="72"/>
      <c r="AEJ1177" s="72"/>
      <c r="AEK1177" s="72"/>
      <c r="AEL1177" s="72"/>
      <c r="AEM1177" s="72"/>
      <c r="AEN1177" s="72"/>
      <c r="AEO1177" s="72"/>
      <c r="AEP1177" s="72"/>
      <c r="AEQ1177" s="72"/>
      <c r="AER1177" s="72"/>
      <c r="AES1177" s="72"/>
      <c r="AET1177" s="72"/>
      <c r="AEU1177" s="72"/>
      <c r="AEV1177" s="72"/>
      <c r="AEW1177" s="72"/>
      <c r="AEX1177" s="72"/>
      <c r="AEY1177" s="72"/>
      <c r="AEZ1177" s="72"/>
      <c r="AFA1177" s="72"/>
      <c r="AFB1177" s="72"/>
      <c r="AFC1177" s="72"/>
      <c r="AFD1177" s="72"/>
      <c r="AFE1177" s="72"/>
      <c r="AFF1177" s="72"/>
      <c r="AFG1177" s="72"/>
      <c r="AFH1177" s="72"/>
      <c r="AFI1177" s="72"/>
      <c r="AFJ1177" s="72"/>
      <c r="AFK1177" s="72"/>
      <c r="AFL1177" s="72"/>
      <c r="AFM1177" s="72"/>
      <c r="AFN1177" s="72"/>
      <c r="AFO1177" s="72"/>
      <c r="AFP1177" s="72"/>
      <c r="AFQ1177" s="72"/>
      <c r="AFR1177" s="72"/>
      <c r="AFS1177" s="72"/>
      <c r="AFT1177" s="72"/>
      <c r="AFU1177" s="72"/>
      <c r="AFV1177" s="72"/>
      <c r="AFW1177" s="72"/>
      <c r="AFX1177" s="72"/>
      <c r="AFY1177" s="72"/>
      <c r="AFZ1177" s="72"/>
      <c r="AGA1177" s="72"/>
      <c r="AGB1177" s="72"/>
      <c r="AGC1177" s="72"/>
      <c r="AGD1177" s="72"/>
      <c r="AGE1177" s="72"/>
      <c r="AGF1177" s="72"/>
      <c r="AGG1177" s="72"/>
      <c r="AGH1177" s="72"/>
      <c r="AGI1177" s="72"/>
      <c r="AGJ1177" s="72"/>
      <c r="AGK1177" s="72"/>
      <c r="AGL1177" s="72"/>
      <c r="AGM1177" s="72"/>
      <c r="AGN1177" s="72"/>
      <c r="AGO1177" s="72"/>
      <c r="AGP1177" s="72"/>
      <c r="AGQ1177" s="72"/>
      <c r="AGR1177" s="72"/>
      <c r="AGS1177" s="72"/>
      <c r="AGT1177" s="72"/>
      <c r="AGU1177" s="72"/>
      <c r="AGV1177" s="72"/>
      <c r="AGW1177" s="72"/>
      <c r="AGX1177" s="72"/>
      <c r="AGY1177" s="72"/>
      <c r="AGZ1177" s="72"/>
      <c r="AHA1177" s="72"/>
      <c r="AHB1177" s="72"/>
      <c r="AHC1177" s="72"/>
      <c r="AHD1177" s="72"/>
      <c r="AHE1177" s="72"/>
      <c r="AHF1177" s="72"/>
      <c r="AHG1177" s="72"/>
      <c r="AHH1177" s="72"/>
      <c r="AHI1177" s="72"/>
      <c r="AHJ1177" s="72"/>
      <c r="AHK1177" s="72"/>
      <c r="AHL1177" s="72"/>
      <c r="AHM1177" s="72"/>
      <c r="AHN1177" s="72"/>
      <c r="AHO1177" s="72"/>
      <c r="AHP1177" s="72"/>
      <c r="AHQ1177" s="72"/>
      <c r="AHR1177" s="72"/>
      <c r="AHS1177" s="72"/>
      <c r="AHT1177" s="72"/>
      <c r="AHU1177" s="72"/>
      <c r="AHV1177" s="72"/>
      <c r="AHW1177" s="72"/>
      <c r="AHX1177" s="72"/>
      <c r="AHY1177" s="72"/>
      <c r="AHZ1177" s="72"/>
      <c r="AIA1177" s="72"/>
      <c r="AIB1177" s="72"/>
      <c r="AIC1177" s="72"/>
      <c r="AID1177" s="72"/>
      <c r="AIE1177" s="72"/>
      <c r="AIF1177" s="72"/>
      <c r="AIG1177" s="72"/>
      <c r="AIH1177" s="72"/>
      <c r="AII1177" s="72"/>
      <c r="AIJ1177" s="72"/>
      <c r="AIK1177" s="72"/>
      <c r="AIL1177" s="72"/>
      <c r="AIM1177" s="72"/>
      <c r="AIN1177" s="72"/>
      <c r="AIO1177" s="72"/>
      <c r="AIP1177" s="72"/>
      <c r="AIQ1177" s="72"/>
      <c r="AIR1177" s="72"/>
      <c r="AIS1177" s="72"/>
      <c r="AIT1177" s="72"/>
      <c r="AIU1177" s="72"/>
      <c r="AIV1177" s="72"/>
      <c r="AIW1177" s="72"/>
      <c r="AIX1177" s="72"/>
      <c r="AIY1177" s="72"/>
      <c r="AIZ1177" s="72"/>
      <c r="AJA1177" s="72"/>
      <c r="AJB1177" s="72"/>
      <c r="AJC1177" s="72"/>
      <c r="AJD1177" s="72"/>
      <c r="AJE1177" s="72"/>
      <c r="AJF1177" s="72"/>
      <c r="AJG1177" s="72"/>
      <c r="AJH1177" s="72"/>
      <c r="AJI1177" s="72"/>
      <c r="AJJ1177" s="72"/>
      <c r="AJK1177" s="72"/>
      <c r="AJL1177" s="72"/>
      <c r="AJM1177" s="72"/>
      <c r="AJN1177" s="72"/>
      <c r="AJO1177" s="72"/>
      <c r="AJP1177" s="72"/>
      <c r="AJQ1177" s="72"/>
      <c r="AJR1177" s="72"/>
      <c r="AJS1177" s="72"/>
      <c r="AJT1177" s="72"/>
      <c r="AJU1177" s="72"/>
      <c r="AJV1177" s="72"/>
      <c r="AJW1177" s="72"/>
      <c r="AJX1177" s="72"/>
      <c r="AJY1177" s="72"/>
      <c r="AJZ1177" s="72"/>
      <c r="AKA1177" s="72"/>
      <c r="AKB1177" s="72"/>
      <c r="AKC1177" s="72"/>
      <c r="AKD1177" s="72"/>
      <c r="AKE1177" s="72"/>
      <c r="AKF1177" s="72"/>
      <c r="AKG1177" s="72"/>
      <c r="AKH1177" s="72"/>
      <c r="AKI1177" s="72"/>
      <c r="AKJ1177" s="72"/>
      <c r="AKK1177" s="72"/>
      <c r="AKL1177" s="72"/>
      <c r="AKM1177" s="72"/>
      <c r="AKN1177" s="72"/>
      <c r="AKO1177" s="72"/>
      <c r="AKP1177" s="72"/>
      <c r="AKQ1177" s="72"/>
      <c r="AKR1177" s="72"/>
      <c r="AKS1177" s="72"/>
      <c r="AKT1177" s="72"/>
      <c r="AKU1177" s="72"/>
      <c r="AKV1177" s="72"/>
      <c r="AKW1177" s="72"/>
      <c r="AKX1177" s="72"/>
      <c r="AKY1177" s="72"/>
      <c r="AKZ1177" s="72"/>
      <c r="ALA1177" s="72"/>
      <c r="ALB1177" s="72"/>
      <c r="ALC1177" s="72"/>
      <c r="ALD1177" s="72"/>
      <c r="ALE1177" s="72"/>
      <c r="ALF1177" s="72"/>
      <c r="ALG1177" s="72"/>
      <c r="ALH1177" s="72"/>
      <c r="ALI1177" s="72"/>
      <c r="ALJ1177" s="72"/>
      <c r="ALK1177" s="72"/>
      <c r="ALL1177" s="72"/>
      <c r="ALM1177" s="72"/>
      <c r="ALN1177" s="72"/>
      <c r="ALO1177" s="72"/>
      <c r="ALP1177" s="72"/>
      <c r="ALQ1177" s="72"/>
      <c r="ALR1177" s="72"/>
      <c r="ALS1177" s="72"/>
      <c r="ALT1177" s="72"/>
      <c r="ALU1177" s="72"/>
      <c r="ALV1177" s="72"/>
      <c r="ALW1177" s="72"/>
      <c r="ALX1177" s="72"/>
      <c r="ALY1177" s="72"/>
      <c r="ALZ1177" s="72"/>
      <c r="AMA1177" s="72"/>
      <c r="AMB1177" s="72"/>
      <c r="AMC1177" s="72"/>
      <c r="AMD1177" s="72"/>
      <c r="AME1177" s="72"/>
      <c r="AMF1177" s="72"/>
      <c r="AMG1177" s="72"/>
      <c r="AMH1177" s="72"/>
      <c r="AMI1177" s="72"/>
      <c r="AMJ1177" s="72"/>
    </row>
    <row r="1178" spans="1:1024">
      <c r="A1178" s="69"/>
      <c r="B1178" s="69"/>
      <c r="C1178" s="49">
        <f t="shared" si="87"/>
        <v>2170</v>
      </c>
      <c r="D1178" s="70" t="s">
        <v>421</v>
      </c>
      <c r="E1178" s="51">
        <f t="shared" si="86"/>
        <v>10</v>
      </c>
      <c r="F1178" s="71">
        <f t="shared" si="84"/>
        <v>69239</v>
      </c>
      <c r="G1178" s="71" t="str">
        <f t="shared" si="85"/>
        <v>2017123</v>
      </c>
      <c r="H1178" s="71">
        <f>627-91</f>
        <v>536</v>
      </c>
      <c r="I1178" s="71"/>
      <c r="J1178" s="71"/>
      <c r="K1178" s="71"/>
      <c r="L1178" s="71" t="s">
        <v>0</v>
      </c>
      <c r="M1178" s="71">
        <v>2017</v>
      </c>
      <c r="N1178" s="71">
        <v>12</v>
      </c>
      <c r="O1178" s="71">
        <v>3</v>
      </c>
      <c r="P1178" s="71">
        <v>19</v>
      </c>
      <c r="Q1178" s="71">
        <v>13</v>
      </c>
      <c r="R1178" s="71">
        <v>59</v>
      </c>
      <c r="S1178" s="71">
        <v>91</v>
      </c>
      <c r="T1178" s="71">
        <v>1</v>
      </c>
      <c r="U1178" s="71" t="s">
        <v>29</v>
      </c>
      <c r="V1178" s="71" t="s">
        <v>2</v>
      </c>
      <c r="W1178" s="71"/>
      <c r="X1178" s="72"/>
      <c r="WK1178" s="72"/>
      <c r="WL1178" s="72"/>
      <c r="WM1178" s="72"/>
      <c r="WN1178" s="72"/>
      <c r="WO1178" s="72"/>
      <c r="WP1178" s="72"/>
      <c r="WQ1178" s="72"/>
      <c r="WR1178" s="72"/>
      <c r="WS1178" s="72"/>
      <c r="WT1178" s="72"/>
      <c r="WU1178" s="72"/>
      <c r="WV1178" s="72"/>
      <c r="WW1178" s="72"/>
      <c r="WX1178" s="72"/>
      <c r="WY1178" s="72"/>
      <c r="WZ1178" s="72"/>
      <c r="XA1178" s="72"/>
      <c r="XB1178" s="72"/>
      <c r="XC1178" s="72"/>
      <c r="XD1178" s="72"/>
      <c r="XE1178" s="72"/>
      <c r="XF1178" s="72"/>
      <c r="XG1178" s="72"/>
      <c r="XH1178" s="72"/>
      <c r="XI1178" s="72"/>
      <c r="XJ1178" s="72"/>
      <c r="XK1178" s="72"/>
      <c r="XL1178" s="72"/>
      <c r="XM1178" s="72"/>
      <c r="XN1178" s="72"/>
      <c r="XO1178" s="72"/>
      <c r="XP1178" s="72"/>
      <c r="XQ1178" s="72"/>
      <c r="XR1178" s="72"/>
      <c r="XS1178" s="72"/>
      <c r="XT1178" s="72"/>
      <c r="XU1178" s="72"/>
      <c r="XV1178" s="72"/>
      <c r="XW1178" s="72"/>
      <c r="XX1178" s="72"/>
      <c r="XY1178" s="72"/>
      <c r="XZ1178" s="72"/>
      <c r="YA1178" s="72"/>
      <c r="YB1178" s="72"/>
      <c r="YC1178" s="72"/>
      <c r="YD1178" s="72"/>
      <c r="YE1178" s="72"/>
      <c r="YF1178" s="72"/>
      <c r="YG1178" s="72"/>
      <c r="YH1178" s="72"/>
      <c r="YI1178" s="72"/>
      <c r="YJ1178" s="72"/>
      <c r="YK1178" s="72"/>
      <c r="YL1178" s="72"/>
      <c r="YM1178" s="72"/>
      <c r="YN1178" s="72"/>
      <c r="YO1178" s="72"/>
      <c r="YP1178" s="72"/>
      <c r="YQ1178" s="72"/>
      <c r="YR1178" s="72"/>
      <c r="YS1178" s="72"/>
      <c r="YT1178" s="72"/>
      <c r="YU1178" s="72"/>
      <c r="YV1178" s="72"/>
      <c r="YW1178" s="72"/>
      <c r="YX1178" s="72"/>
      <c r="YY1178" s="72"/>
      <c r="YZ1178" s="72"/>
      <c r="ZA1178" s="72"/>
      <c r="ZB1178" s="72"/>
      <c r="ZC1178" s="72"/>
      <c r="ZD1178" s="72"/>
      <c r="ZE1178" s="72"/>
      <c r="ZF1178" s="72"/>
      <c r="ZG1178" s="72"/>
      <c r="ZH1178" s="72"/>
      <c r="ZI1178" s="72"/>
      <c r="ZJ1178" s="72"/>
      <c r="ZK1178" s="72"/>
      <c r="ZL1178" s="72"/>
      <c r="ZM1178" s="72"/>
      <c r="ZN1178" s="72"/>
      <c r="ZO1178" s="72"/>
      <c r="ZP1178" s="72"/>
      <c r="ZQ1178" s="72"/>
      <c r="ZR1178" s="72"/>
      <c r="ZS1178" s="72"/>
      <c r="ZT1178" s="72"/>
      <c r="ZU1178" s="72"/>
      <c r="ZV1178" s="72"/>
      <c r="ZW1178" s="72"/>
      <c r="ZX1178" s="72"/>
      <c r="ZY1178" s="72"/>
      <c r="ZZ1178" s="72"/>
      <c r="AAA1178" s="72"/>
      <c r="AAB1178" s="72"/>
      <c r="AAC1178" s="72"/>
      <c r="AAD1178" s="72"/>
      <c r="AAE1178" s="72"/>
      <c r="AAF1178" s="72"/>
      <c r="AAG1178" s="72"/>
      <c r="AAH1178" s="72"/>
      <c r="AAI1178" s="72"/>
      <c r="AAJ1178" s="72"/>
      <c r="AAK1178" s="72"/>
      <c r="AAL1178" s="72"/>
      <c r="AAM1178" s="72"/>
      <c r="AAN1178" s="72"/>
      <c r="AAO1178" s="72"/>
      <c r="AAP1178" s="72"/>
      <c r="AAQ1178" s="72"/>
      <c r="AAR1178" s="72"/>
      <c r="AAS1178" s="72"/>
      <c r="AAT1178" s="72"/>
      <c r="AAU1178" s="72"/>
      <c r="AAV1178" s="72"/>
      <c r="AAW1178" s="72"/>
      <c r="AAX1178" s="72"/>
      <c r="AAY1178" s="72"/>
      <c r="AAZ1178" s="72"/>
      <c r="ABA1178" s="72"/>
      <c r="ABB1178" s="72"/>
      <c r="ABC1178" s="72"/>
      <c r="ABD1178" s="72"/>
      <c r="ABE1178" s="72"/>
      <c r="ABF1178" s="72"/>
      <c r="ABG1178" s="72"/>
      <c r="ABH1178" s="72"/>
      <c r="ABI1178" s="72"/>
      <c r="ABJ1178" s="72"/>
      <c r="ABK1178" s="72"/>
      <c r="ABL1178" s="72"/>
      <c r="ABM1178" s="72"/>
      <c r="ABN1178" s="72"/>
      <c r="ABO1178" s="72"/>
      <c r="ABP1178" s="72"/>
      <c r="ABQ1178" s="72"/>
      <c r="ABR1178" s="72"/>
      <c r="ABS1178" s="72"/>
      <c r="ABT1178" s="72"/>
      <c r="ABU1178" s="72"/>
      <c r="ABV1178" s="72"/>
      <c r="ABW1178" s="72"/>
      <c r="ABX1178" s="72"/>
      <c r="ABY1178" s="72"/>
      <c r="ABZ1178" s="72"/>
      <c r="ACA1178" s="72"/>
      <c r="ACB1178" s="72"/>
      <c r="ACC1178" s="72"/>
      <c r="ACD1178" s="72"/>
      <c r="ACE1178" s="72"/>
      <c r="ACF1178" s="72"/>
      <c r="ACG1178" s="72"/>
      <c r="ACH1178" s="72"/>
      <c r="ACI1178" s="72"/>
      <c r="ACJ1178" s="72"/>
      <c r="ACK1178" s="72"/>
      <c r="ACL1178" s="72"/>
      <c r="ACM1178" s="72"/>
      <c r="ACN1178" s="72"/>
      <c r="ACO1178" s="72"/>
      <c r="ACP1178" s="72"/>
      <c r="ACQ1178" s="72"/>
      <c r="ACR1178" s="72"/>
      <c r="ACS1178" s="72"/>
      <c r="ACT1178" s="72"/>
      <c r="ACU1178" s="72"/>
      <c r="ACV1178" s="72"/>
      <c r="ACW1178" s="72"/>
      <c r="ACX1178" s="72"/>
      <c r="ACY1178" s="72"/>
      <c r="ACZ1178" s="72"/>
      <c r="ADA1178" s="72"/>
      <c r="ADB1178" s="72"/>
      <c r="ADC1178" s="72"/>
      <c r="ADD1178" s="72"/>
      <c r="ADE1178" s="72"/>
      <c r="ADF1178" s="72"/>
      <c r="ADG1178" s="72"/>
      <c r="ADH1178" s="72"/>
      <c r="ADI1178" s="72"/>
      <c r="ADJ1178" s="72"/>
      <c r="ADK1178" s="72"/>
      <c r="ADL1178" s="72"/>
      <c r="ADM1178" s="72"/>
      <c r="ADN1178" s="72"/>
      <c r="ADO1178" s="72"/>
      <c r="ADP1178" s="72"/>
      <c r="ADQ1178" s="72"/>
      <c r="ADR1178" s="72"/>
      <c r="ADS1178" s="72"/>
      <c r="ADT1178" s="72"/>
      <c r="ADU1178" s="72"/>
      <c r="ADV1178" s="72"/>
      <c r="ADW1178" s="72"/>
      <c r="ADX1178" s="72"/>
      <c r="ADY1178" s="72"/>
      <c r="ADZ1178" s="72"/>
      <c r="AEA1178" s="72"/>
      <c r="AEB1178" s="72"/>
      <c r="AEC1178" s="72"/>
      <c r="AED1178" s="72"/>
      <c r="AEE1178" s="72"/>
      <c r="AEF1178" s="72"/>
      <c r="AEG1178" s="72"/>
      <c r="AEH1178" s="72"/>
      <c r="AEI1178" s="72"/>
      <c r="AEJ1178" s="72"/>
      <c r="AEK1178" s="72"/>
      <c r="AEL1178" s="72"/>
      <c r="AEM1178" s="72"/>
      <c r="AEN1178" s="72"/>
      <c r="AEO1178" s="72"/>
      <c r="AEP1178" s="72"/>
      <c r="AEQ1178" s="72"/>
      <c r="AER1178" s="72"/>
      <c r="AES1178" s="72"/>
      <c r="AET1178" s="72"/>
      <c r="AEU1178" s="72"/>
      <c r="AEV1178" s="72"/>
      <c r="AEW1178" s="72"/>
      <c r="AEX1178" s="72"/>
      <c r="AEY1178" s="72"/>
      <c r="AEZ1178" s="72"/>
      <c r="AFA1178" s="72"/>
      <c r="AFB1178" s="72"/>
      <c r="AFC1178" s="72"/>
      <c r="AFD1178" s="72"/>
      <c r="AFE1178" s="72"/>
      <c r="AFF1178" s="72"/>
      <c r="AFG1178" s="72"/>
      <c r="AFH1178" s="72"/>
      <c r="AFI1178" s="72"/>
      <c r="AFJ1178" s="72"/>
      <c r="AFK1178" s="72"/>
      <c r="AFL1178" s="72"/>
      <c r="AFM1178" s="72"/>
      <c r="AFN1178" s="72"/>
      <c r="AFO1178" s="72"/>
      <c r="AFP1178" s="72"/>
      <c r="AFQ1178" s="72"/>
      <c r="AFR1178" s="72"/>
      <c r="AFS1178" s="72"/>
      <c r="AFT1178" s="72"/>
      <c r="AFU1178" s="72"/>
      <c r="AFV1178" s="72"/>
      <c r="AFW1178" s="72"/>
      <c r="AFX1178" s="72"/>
      <c r="AFY1178" s="72"/>
      <c r="AFZ1178" s="72"/>
      <c r="AGA1178" s="72"/>
      <c r="AGB1178" s="72"/>
      <c r="AGC1178" s="72"/>
      <c r="AGD1178" s="72"/>
      <c r="AGE1178" s="72"/>
      <c r="AGF1178" s="72"/>
      <c r="AGG1178" s="72"/>
      <c r="AGH1178" s="72"/>
      <c r="AGI1178" s="72"/>
      <c r="AGJ1178" s="72"/>
      <c r="AGK1178" s="72"/>
      <c r="AGL1178" s="72"/>
      <c r="AGM1178" s="72"/>
      <c r="AGN1178" s="72"/>
      <c r="AGO1178" s="72"/>
      <c r="AGP1178" s="72"/>
      <c r="AGQ1178" s="72"/>
      <c r="AGR1178" s="72"/>
      <c r="AGS1178" s="72"/>
      <c r="AGT1178" s="72"/>
      <c r="AGU1178" s="72"/>
      <c r="AGV1178" s="72"/>
      <c r="AGW1178" s="72"/>
      <c r="AGX1178" s="72"/>
      <c r="AGY1178" s="72"/>
      <c r="AGZ1178" s="72"/>
      <c r="AHA1178" s="72"/>
      <c r="AHB1178" s="72"/>
      <c r="AHC1178" s="72"/>
      <c r="AHD1178" s="72"/>
      <c r="AHE1178" s="72"/>
      <c r="AHF1178" s="72"/>
      <c r="AHG1178" s="72"/>
      <c r="AHH1178" s="72"/>
      <c r="AHI1178" s="72"/>
      <c r="AHJ1178" s="72"/>
      <c r="AHK1178" s="72"/>
      <c r="AHL1178" s="72"/>
      <c r="AHM1178" s="72"/>
      <c r="AHN1178" s="72"/>
      <c r="AHO1178" s="72"/>
      <c r="AHP1178" s="72"/>
      <c r="AHQ1178" s="72"/>
      <c r="AHR1178" s="72"/>
      <c r="AHS1178" s="72"/>
      <c r="AHT1178" s="72"/>
      <c r="AHU1178" s="72"/>
      <c r="AHV1178" s="72"/>
      <c r="AHW1178" s="72"/>
      <c r="AHX1178" s="72"/>
      <c r="AHY1178" s="72"/>
      <c r="AHZ1178" s="72"/>
      <c r="AIA1178" s="72"/>
      <c r="AIB1178" s="72"/>
      <c r="AIC1178" s="72"/>
      <c r="AID1178" s="72"/>
      <c r="AIE1178" s="72"/>
      <c r="AIF1178" s="72"/>
      <c r="AIG1178" s="72"/>
      <c r="AIH1178" s="72"/>
      <c r="AII1178" s="72"/>
      <c r="AIJ1178" s="72"/>
      <c r="AIK1178" s="72"/>
      <c r="AIL1178" s="72"/>
      <c r="AIM1178" s="72"/>
      <c r="AIN1178" s="72"/>
      <c r="AIO1178" s="72"/>
      <c r="AIP1178" s="72"/>
      <c r="AIQ1178" s="72"/>
      <c r="AIR1178" s="72"/>
      <c r="AIS1178" s="72"/>
      <c r="AIT1178" s="72"/>
      <c r="AIU1178" s="72"/>
      <c r="AIV1178" s="72"/>
      <c r="AIW1178" s="72"/>
      <c r="AIX1178" s="72"/>
      <c r="AIY1178" s="72"/>
      <c r="AIZ1178" s="72"/>
      <c r="AJA1178" s="72"/>
      <c r="AJB1178" s="72"/>
      <c r="AJC1178" s="72"/>
      <c r="AJD1178" s="72"/>
      <c r="AJE1178" s="72"/>
      <c r="AJF1178" s="72"/>
      <c r="AJG1178" s="72"/>
      <c r="AJH1178" s="72"/>
      <c r="AJI1178" s="72"/>
      <c r="AJJ1178" s="72"/>
      <c r="AJK1178" s="72"/>
      <c r="AJL1178" s="72"/>
      <c r="AJM1178" s="72"/>
      <c r="AJN1178" s="72"/>
      <c r="AJO1178" s="72"/>
      <c r="AJP1178" s="72"/>
      <c r="AJQ1178" s="72"/>
      <c r="AJR1178" s="72"/>
      <c r="AJS1178" s="72"/>
      <c r="AJT1178" s="72"/>
      <c r="AJU1178" s="72"/>
      <c r="AJV1178" s="72"/>
      <c r="AJW1178" s="72"/>
      <c r="AJX1178" s="72"/>
      <c r="AJY1178" s="72"/>
      <c r="AJZ1178" s="72"/>
      <c r="AKA1178" s="72"/>
      <c r="AKB1178" s="72"/>
      <c r="AKC1178" s="72"/>
      <c r="AKD1178" s="72"/>
      <c r="AKE1178" s="72"/>
      <c r="AKF1178" s="72"/>
      <c r="AKG1178" s="72"/>
      <c r="AKH1178" s="72"/>
      <c r="AKI1178" s="72"/>
      <c r="AKJ1178" s="72"/>
      <c r="AKK1178" s="72"/>
      <c r="AKL1178" s="72"/>
      <c r="AKM1178" s="72"/>
      <c r="AKN1178" s="72"/>
      <c r="AKO1178" s="72"/>
      <c r="AKP1178" s="72"/>
      <c r="AKQ1178" s="72"/>
      <c r="AKR1178" s="72"/>
      <c r="AKS1178" s="72"/>
      <c r="AKT1178" s="72"/>
      <c r="AKU1178" s="72"/>
      <c r="AKV1178" s="72"/>
      <c r="AKW1178" s="72"/>
      <c r="AKX1178" s="72"/>
      <c r="AKY1178" s="72"/>
      <c r="AKZ1178" s="72"/>
      <c r="ALA1178" s="72"/>
      <c r="ALB1178" s="72"/>
      <c r="ALC1178" s="72"/>
      <c r="ALD1178" s="72"/>
      <c r="ALE1178" s="72"/>
      <c r="ALF1178" s="72"/>
      <c r="ALG1178" s="72"/>
      <c r="ALH1178" s="72"/>
      <c r="ALI1178" s="72"/>
      <c r="ALJ1178" s="72"/>
      <c r="ALK1178" s="72"/>
      <c r="ALL1178" s="72"/>
      <c r="ALM1178" s="72"/>
      <c r="ALN1178" s="72"/>
      <c r="ALO1178" s="72"/>
      <c r="ALP1178" s="72"/>
      <c r="ALQ1178" s="72"/>
      <c r="ALR1178" s="72"/>
      <c r="ALS1178" s="72"/>
      <c r="ALT1178" s="72"/>
      <c r="ALU1178" s="72"/>
      <c r="ALV1178" s="72"/>
      <c r="ALW1178" s="72"/>
      <c r="ALX1178" s="72"/>
      <c r="ALY1178" s="72"/>
      <c r="ALZ1178" s="72"/>
      <c r="AMA1178" s="72"/>
      <c r="AMB1178" s="72"/>
      <c r="AMC1178" s="72"/>
      <c r="AMD1178" s="72"/>
      <c r="AME1178" s="72"/>
      <c r="AMF1178" s="72"/>
      <c r="AMG1178" s="72"/>
      <c r="AMH1178" s="72"/>
      <c r="AMI1178" s="72"/>
      <c r="AMJ1178" s="72"/>
    </row>
    <row r="1179" spans="1:1024">
      <c r="C1179" s="49">
        <f t="shared" si="87"/>
        <v>2170</v>
      </c>
      <c r="D1179" s="38" t="s">
        <v>421</v>
      </c>
      <c r="E1179" s="51">
        <f t="shared" si="86"/>
        <v>20</v>
      </c>
      <c r="F1179" s="39">
        <f t="shared" si="84"/>
        <v>69239</v>
      </c>
      <c r="G1179" s="39" t="str">
        <f t="shared" si="85"/>
        <v>2017123</v>
      </c>
      <c r="H1179" s="39">
        <v>353</v>
      </c>
      <c r="L1179" s="39" t="s">
        <v>232</v>
      </c>
      <c r="M1179" s="39">
        <v>2017</v>
      </c>
      <c r="N1179" s="39">
        <v>12</v>
      </c>
      <c r="O1179" s="39">
        <v>3</v>
      </c>
      <c r="P1179" s="39">
        <v>19</v>
      </c>
      <c r="Q1179" s="39">
        <v>13</v>
      </c>
      <c r="R1179" s="39">
        <v>59</v>
      </c>
      <c r="S1179" s="39">
        <v>122</v>
      </c>
      <c r="T1179" s="39">
        <v>2</v>
      </c>
      <c r="U1179" s="39" t="s">
        <v>1</v>
      </c>
      <c r="V1179" s="39" t="s">
        <v>2</v>
      </c>
      <c r="X1179" s="40" t="s">
        <v>237</v>
      </c>
    </row>
    <row r="1180" spans="1:1024">
      <c r="C1180" s="49">
        <f t="shared" si="87"/>
        <v>2170</v>
      </c>
      <c r="D1180" s="38" t="s">
        <v>421</v>
      </c>
      <c r="E1180" s="51">
        <f t="shared" si="86"/>
        <v>20</v>
      </c>
      <c r="F1180" s="39">
        <f t="shared" si="84"/>
        <v>69239</v>
      </c>
      <c r="G1180" s="39" t="str">
        <f t="shared" si="85"/>
        <v>2017123</v>
      </c>
      <c r="H1180" s="39">
        <v>0</v>
      </c>
      <c r="L1180" s="39" t="s">
        <v>21</v>
      </c>
      <c r="M1180" s="39">
        <v>2017</v>
      </c>
      <c r="N1180" s="39">
        <v>12</v>
      </c>
      <c r="O1180" s="39">
        <v>3</v>
      </c>
      <c r="P1180" s="39">
        <v>19</v>
      </c>
      <c r="Q1180" s="39">
        <v>13</v>
      </c>
      <c r="R1180" s="39">
        <v>59</v>
      </c>
      <c r="S1180" s="39">
        <v>268</v>
      </c>
      <c r="T1180" s="39">
        <v>2</v>
      </c>
      <c r="U1180" s="39" t="s">
        <v>1</v>
      </c>
      <c r="V1180" s="39" t="s">
        <v>2</v>
      </c>
    </row>
    <row r="1181" spans="1:1024">
      <c r="C1181" s="49">
        <f t="shared" si="87"/>
        <v>2170</v>
      </c>
      <c r="D1181" s="38" t="s">
        <v>421</v>
      </c>
      <c r="E1181" s="51">
        <f t="shared" si="86"/>
        <v>20</v>
      </c>
      <c r="F1181" s="39">
        <f t="shared" si="84"/>
        <v>69239</v>
      </c>
      <c r="G1181" s="39" t="str">
        <f t="shared" si="85"/>
        <v>2017123</v>
      </c>
      <c r="H1181" s="39">
        <v>0</v>
      </c>
      <c r="L1181" s="39" t="s">
        <v>21</v>
      </c>
      <c r="M1181" s="39">
        <v>2017</v>
      </c>
      <c r="N1181" s="39">
        <v>12</v>
      </c>
      <c r="O1181" s="39">
        <v>3</v>
      </c>
      <c r="P1181" s="39">
        <v>19</v>
      </c>
      <c r="Q1181" s="39">
        <v>13</v>
      </c>
      <c r="R1181" s="39">
        <v>59</v>
      </c>
      <c r="S1181" s="39">
        <v>331</v>
      </c>
      <c r="T1181" s="39">
        <v>2</v>
      </c>
      <c r="U1181" s="39" t="s">
        <v>1</v>
      </c>
      <c r="V1181" s="39" t="s">
        <v>2</v>
      </c>
      <c r="X1181" s="40" t="s">
        <v>422</v>
      </c>
    </row>
    <row r="1182" spans="1:1024">
      <c r="C1182" s="49">
        <f t="shared" si="87"/>
        <v>2170</v>
      </c>
      <c r="D1182" s="38" t="s">
        <v>421</v>
      </c>
      <c r="E1182" s="51">
        <f t="shared" si="86"/>
        <v>20</v>
      </c>
      <c r="F1182" s="39">
        <f t="shared" si="84"/>
        <v>69239</v>
      </c>
      <c r="G1182" s="39" t="str">
        <f t="shared" si="85"/>
        <v>2017123</v>
      </c>
      <c r="H1182" s="39">
        <v>0</v>
      </c>
      <c r="L1182" s="39" t="s">
        <v>21</v>
      </c>
      <c r="M1182" s="39">
        <v>2017</v>
      </c>
      <c r="N1182" s="39">
        <v>12</v>
      </c>
      <c r="O1182" s="39">
        <v>3</v>
      </c>
      <c r="P1182" s="39">
        <v>19</v>
      </c>
      <c r="Q1182" s="39">
        <v>13</v>
      </c>
      <c r="R1182" s="39">
        <v>59</v>
      </c>
      <c r="S1182" s="39">
        <v>348</v>
      </c>
      <c r="T1182" s="39">
        <v>2</v>
      </c>
      <c r="U1182" s="39" t="s">
        <v>1</v>
      </c>
      <c r="V1182" s="39" t="s">
        <v>2</v>
      </c>
    </row>
    <row r="1183" spans="1:1024">
      <c r="C1183" s="49">
        <f t="shared" si="87"/>
        <v>2170</v>
      </c>
      <c r="D1183" s="38" t="s">
        <v>421</v>
      </c>
      <c r="E1183" s="51">
        <f t="shared" si="86"/>
        <v>20</v>
      </c>
      <c r="F1183" s="39">
        <f t="shared" si="84"/>
        <v>69239</v>
      </c>
      <c r="G1183" s="39" t="str">
        <f t="shared" si="85"/>
        <v>2017123</v>
      </c>
      <c r="H1183" s="39">
        <v>0</v>
      </c>
      <c r="L1183" s="39" t="s">
        <v>21</v>
      </c>
      <c r="M1183" s="39">
        <v>2017</v>
      </c>
      <c r="N1183" s="39">
        <v>12</v>
      </c>
      <c r="O1183" s="39">
        <v>3</v>
      </c>
      <c r="P1183" s="39">
        <v>19</v>
      </c>
      <c r="Q1183" s="39">
        <v>13</v>
      </c>
      <c r="R1183" s="39">
        <v>59</v>
      </c>
      <c r="S1183" s="39">
        <v>354</v>
      </c>
      <c r="T1183" s="39">
        <v>2</v>
      </c>
      <c r="U1183" s="39" t="s">
        <v>1</v>
      </c>
      <c r="V1183" s="39" t="s">
        <v>2</v>
      </c>
    </row>
    <row r="1184" spans="1:1024">
      <c r="C1184" s="49">
        <f t="shared" si="87"/>
        <v>2170</v>
      </c>
      <c r="D1184" s="38" t="s">
        <v>421</v>
      </c>
      <c r="E1184" s="51">
        <f t="shared" si="86"/>
        <v>20</v>
      </c>
      <c r="F1184" s="39">
        <f t="shared" si="84"/>
        <v>69239</v>
      </c>
      <c r="G1184" s="39" t="str">
        <f t="shared" si="85"/>
        <v>2017123</v>
      </c>
      <c r="H1184" s="39">
        <v>0</v>
      </c>
      <c r="L1184" s="39" t="s">
        <v>21</v>
      </c>
      <c r="M1184" s="39">
        <v>2017</v>
      </c>
      <c r="N1184" s="39">
        <v>12</v>
      </c>
      <c r="O1184" s="39">
        <v>3</v>
      </c>
      <c r="P1184" s="39">
        <v>19</v>
      </c>
      <c r="Q1184" s="39">
        <v>13</v>
      </c>
      <c r="R1184" s="39">
        <v>59</v>
      </c>
      <c r="S1184" s="39">
        <v>364</v>
      </c>
      <c r="T1184" s="39">
        <v>2</v>
      </c>
      <c r="U1184" s="39" t="s">
        <v>1</v>
      </c>
      <c r="V1184" s="39" t="s">
        <v>2</v>
      </c>
    </row>
    <row r="1185" spans="1:1024">
      <c r="C1185" s="49">
        <f t="shared" si="87"/>
        <v>2170</v>
      </c>
      <c r="D1185" s="38" t="s">
        <v>421</v>
      </c>
      <c r="E1185" s="51">
        <f t="shared" si="86"/>
        <v>20</v>
      </c>
      <c r="F1185" s="39">
        <f t="shared" si="84"/>
        <v>69239</v>
      </c>
      <c r="G1185" s="39" t="str">
        <f t="shared" si="85"/>
        <v>2017123</v>
      </c>
      <c r="H1185" s="39">
        <v>0</v>
      </c>
      <c r="L1185" s="39" t="s">
        <v>21</v>
      </c>
      <c r="M1185" s="39">
        <v>2017</v>
      </c>
      <c r="N1185" s="39">
        <v>12</v>
      </c>
      <c r="O1185" s="39">
        <v>3</v>
      </c>
      <c r="P1185" s="39">
        <v>19</v>
      </c>
      <c r="Q1185" s="39">
        <v>13</v>
      </c>
      <c r="R1185" s="39">
        <v>59</v>
      </c>
      <c r="S1185" s="39">
        <v>381</v>
      </c>
      <c r="T1185" s="39">
        <v>2</v>
      </c>
      <c r="U1185" s="39" t="s">
        <v>1</v>
      </c>
      <c r="V1185" s="39" t="s">
        <v>2</v>
      </c>
    </row>
    <row r="1186" spans="1:1024">
      <c r="C1186" s="49">
        <f t="shared" si="87"/>
        <v>2170</v>
      </c>
      <c r="D1186" s="38" t="s">
        <v>421</v>
      </c>
      <c r="E1186" s="51">
        <f t="shared" si="86"/>
        <v>20</v>
      </c>
      <c r="F1186" s="39">
        <f t="shared" si="84"/>
        <v>69239</v>
      </c>
      <c r="G1186" s="39" t="str">
        <f t="shared" si="85"/>
        <v>2017123</v>
      </c>
      <c r="H1186" s="39">
        <v>0</v>
      </c>
      <c r="L1186" s="39" t="s">
        <v>21</v>
      </c>
      <c r="M1186" s="39">
        <v>2017</v>
      </c>
      <c r="N1186" s="39">
        <v>12</v>
      </c>
      <c r="O1186" s="39">
        <v>3</v>
      </c>
      <c r="P1186" s="39">
        <v>19</v>
      </c>
      <c r="Q1186" s="39">
        <v>13</v>
      </c>
      <c r="R1186" s="39">
        <v>59</v>
      </c>
      <c r="S1186" s="39">
        <v>417</v>
      </c>
      <c r="T1186" s="39">
        <v>2</v>
      </c>
      <c r="U1186" s="39" t="s">
        <v>1</v>
      </c>
      <c r="V1186" s="39" t="s">
        <v>2</v>
      </c>
    </row>
    <row r="1187" spans="1:1024">
      <c r="A1187" s="69"/>
      <c r="B1187" s="69"/>
      <c r="C1187" s="49">
        <f t="shared" si="87"/>
        <v>2180</v>
      </c>
      <c r="D1187" s="70" t="s">
        <v>423</v>
      </c>
      <c r="E1187" s="51">
        <f t="shared" si="86"/>
        <v>10</v>
      </c>
      <c r="F1187" s="71">
        <f t="shared" si="84"/>
        <v>65860</v>
      </c>
      <c r="G1187" s="71" t="str">
        <f t="shared" si="85"/>
        <v>201815</v>
      </c>
      <c r="H1187" s="71">
        <v>17</v>
      </c>
      <c r="I1187" s="71"/>
      <c r="J1187" s="71"/>
      <c r="K1187" s="71"/>
      <c r="L1187" s="71" t="s">
        <v>0</v>
      </c>
      <c r="M1187" s="71">
        <v>2018</v>
      </c>
      <c r="N1187" s="71">
        <v>1</v>
      </c>
      <c r="O1187" s="71">
        <v>5</v>
      </c>
      <c r="P1187" s="71">
        <v>18</v>
      </c>
      <c r="Q1187" s="71">
        <v>17</v>
      </c>
      <c r="R1187" s="71">
        <v>40</v>
      </c>
      <c r="S1187" s="71">
        <v>281</v>
      </c>
      <c r="T1187" s="71">
        <v>1</v>
      </c>
      <c r="U1187" s="71" t="s">
        <v>1</v>
      </c>
      <c r="V1187" s="71" t="s">
        <v>2</v>
      </c>
      <c r="W1187" s="71"/>
      <c r="X1187" s="72" t="s">
        <v>424</v>
      </c>
      <c r="WK1187" s="72"/>
      <c r="WL1187" s="72"/>
      <c r="WM1187" s="72"/>
      <c r="WN1187" s="72"/>
      <c r="WO1187" s="72"/>
      <c r="WP1187" s="72"/>
      <c r="WQ1187" s="72"/>
      <c r="WR1187" s="72"/>
      <c r="WS1187" s="72"/>
      <c r="WT1187" s="72"/>
      <c r="WU1187" s="72"/>
      <c r="WV1187" s="72"/>
      <c r="WW1187" s="72"/>
      <c r="WX1187" s="72"/>
      <c r="WY1187" s="72"/>
      <c r="WZ1187" s="72"/>
      <c r="XA1187" s="72"/>
      <c r="XB1187" s="72"/>
      <c r="XC1187" s="72"/>
      <c r="XD1187" s="72"/>
      <c r="XE1187" s="72"/>
      <c r="XF1187" s="72"/>
      <c r="XG1187" s="72"/>
      <c r="XH1187" s="72"/>
      <c r="XI1187" s="72"/>
      <c r="XJ1187" s="72"/>
      <c r="XK1187" s="72"/>
      <c r="XL1187" s="72"/>
      <c r="XM1187" s="72"/>
      <c r="XN1187" s="72"/>
      <c r="XO1187" s="72"/>
      <c r="XP1187" s="72"/>
      <c r="XQ1187" s="72"/>
      <c r="XR1187" s="72"/>
      <c r="XS1187" s="72"/>
      <c r="XT1187" s="72"/>
      <c r="XU1187" s="72"/>
      <c r="XV1187" s="72"/>
      <c r="XW1187" s="72"/>
      <c r="XX1187" s="72"/>
      <c r="XY1187" s="72"/>
      <c r="XZ1187" s="72"/>
      <c r="YA1187" s="72"/>
      <c r="YB1187" s="72"/>
      <c r="YC1187" s="72"/>
      <c r="YD1187" s="72"/>
      <c r="YE1187" s="72"/>
      <c r="YF1187" s="72"/>
      <c r="YG1187" s="72"/>
      <c r="YH1187" s="72"/>
      <c r="YI1187" s="72"/>
      <c r="YJ1187" s="72"/>
      <c r="YK1187" s="72"/>
      <c r="YL1187" s="72"/>
      <c r="YM1187" s="72"/>
      <c r="YN1187" s="72"/>
      <c r="YO1187" s="72"/>
      <c r="YP1187" s="72"/>
      <c r="YQ1187" s="72"/>
      <c r="YR1187" s="72"/>
      <c r="YS1187" s="72"/>
      <c r="YT1187" s="72"/>
      <c r="YU1187" s="72"/>
      <c r="YV1187" s="72"/>
      <c r="YW1187" s="72"/>
      <c r="YX1187" s="72"/>
      <c r="YY1187" s="72"/>
      <c r="YZ1187" s="72"/>
      <c r="ZA1187" s="72"/>
      <c r="ZB1187" s="72"/>
      <c r="ZC1187" s="72"/>
      <c r="ZD1187" s="72"/>
      <c r="ZE1187" s="72"/>
      <c r="ZF1187" s="72"/>
      <c r="ZG1187" s="72"/>
      <c r="ZH1187" s="72"/>
      <c r="ZI1187" s="72"/>
      <c r="ZJ1187" s="72"/>
      <c r="ZK1187" s="72"/>
      <c r="ZL1187" s="72"/>
      <c r="ZM1187" s="72"/>
      <c r="ZN1187" s="72"/>
      <c r="ZO1187" s="72"/>
      <c r="ZP1187" s="72"/>
      <c r="ZQ1187" s="72"/>
      <c r="ZR1187" s="72"/>
      <c r="ZS1187" s="72"/>
      <c r="ZT1187" s="72"/>
      <c r="ZU1187" s="72"/>
      <c r="ZV1187" s="72"/>
      <c r="ZW1187" s="72"/>
      <c r="ZX1187" s="72"/>
      <c r="ZY1187" s="72"/>
      <c r="ZZ1187" s="72"/>
      <c r="AAA1187" s="72"/>
      <c r="AAB1187" s="72"/>
      <c r="AAC1187" s="72"/>
      <c r="AAD1187" s="72"/>
      <c r="AAE1187" s="72"/>
      <c r="AAF1187" s="72"/>
      <c r="AAG1187" s="72"/>
      <c r="AAH1187" s="72"/>
      <c r="AAI1187" s="72"/>
      <c r="AAJ1187" s="72"/>
      <c r="AAK1187" s="72"/>
      <c r="AAL1187" s="72"/>
      <c r="AAM1187" s="72"/>
      <c r="AAN1187" s="72"/>
      <c r="AAO1187" s="72"/>
      <c r="AAP1187" s="72"/>
      <c r="AAQ1187" s="72"/>
      <c r="AAR1187" s="72"/>
      <c r="AAS1187" s="72"/>
      <c r="AAT1187" s="72"/>
      <c r="AAU1187" s="72"/>
      <c r="AAV1187" s="72"/>
      <c r="AAW1187" s="72"/>
      <c r="AAX1187" s="72"/>
      <c r="AAY1187" s="72"/>
      <c r="AAZ1187" s="72"/>
      <c r="ABA1187" s="72"/>
      <c r="ABB1187" s="72"/>
      <c r="ABC1187" s="72"/>
      <c r="ABD1187" s="72"/>
      <c r="ABE1187" s="72"/>
      <c r="ABF1187" s="72"/>
      <c r="ABG1187" s="72"/>
      <c r="ABH1187" s="72"/>
      <c r="ABI1187" s="72"/>
      <c r="ABJ1187" s="72"/>
      <c r="ABK1187" s="72"/>
      <c r="ABL1187" s="72"/>
      <c r="ABM1187" s="72"/>
      <c r="ABN1187" s="72"/>
      <c r="ABO1187" s="72"/>
      <c r="ABP1187" s="72"/>
      <c r="ABQ1187" s="72"/>
      <c r="ABR1187" s="72"/>
      <c r="ABS1187" s="72"/>
      <c r="ABT1187" s="72"/>
      <c r="ABU1187" s="72"/>
      <c r="ABV1187" s="72"/>
      <c r="ABW1187" s="72"/>
      <c r="ABX1187" s="72"/>
      <c r="ABY1187" s="72"/>
      <c r="ABZ1187" s="72"/>
      <c r="ACA1187" s="72"/>
      <c r="ACB1187" s="72"/>
      <c r="ACC1187" s="72"/>
      <c r="ACD1187" s="72"/>
      <c r="ACE1187" s="72"/>
      <c r="ACF1187" s="72"/>
      <c r="ACG1187" s="72"/>
      <c r="ACH1187" s="72"/>
      <c r="ACI1187" s="72"/>
      <c r="ACJ1187" s="72"/>
      <c r="ACK1187" s="72"/>
      <c r="ACL1187" s="72"/>
      <c r="ACM1187" s="72"/>
      <c r="ACN1187" s="72"/>
      <c r="ACO1187" s="72"/>
      <c r="ACP1187" s="72"/>
      <c r="ACQ1187" s="72"/>
      <c r="ACR1187" s="72"/>
      <c r="ACS1187" s="72"/>
      <c r="ACT1187" s="72"/>
      <c r="ACU1187" s="72"/>
      <c r="ACV1187" s="72"/>
      <c r="ACW1187" s="72"/>
      <c r="ACX1187" s="72"/>
      <c r="ACY1187" s="72"/>
      <c r="ACZ1187" s="72"/>
      <c r="ADA1187" s="72"/>
      <c r="ADB1187" s="72"/>
      <c r="ADC1187" s="72"/>
      <c r="ADD1187" s="72"/>
      <c r="ADE1187" s="72"/>
      <c r="ADF1187" s="72"/>
      <c r="ADG1187" s="72"/>
      <c r="ADH1187" s="72"/>
      <c r="ADI1187" s="72"/>
      <c r="ADJ1187" s="72"/>
      <c r="ADK1187" s="72"/>
      <c r="ADL1187" s="72"/>
      <c r="ADM1187" s="72"/>
      <c r="ADN1187" s="72"/>
      <c r="ADO1187" s="72"/>
      <c r="ADP1187" s="72"/>
      <c r="ADQ1187" s="72"/>
      <c r="ADR1187" s="72"/>
      <c r="ADS1187" s="72"/>
      <c r="ADT1187" s="72"/>
      <c r="ADU1187" s="72"/>
      <c r="ADV1187" s="72"/>
      <c r="ADW1187" s="72"/>
      <c r="ADX1187" s="72"/>
      <c r="ADY1187" s="72"/>
      <c r="ADZ1187" s="72"/>
      <c r="AEA1187" s="72"/>
      <c r="AEB1187" s="72"/>
      <c r="AEC1187" s="72"/>
      <c r="AED1187" s="72"/>
      <c r="AEE1187" s="72"/>
      <c r="AEF1187" s="72"/>
      <c r="AEG1187" s="72"/>
      <c r="AEH1187" s="72"/>
      <c r="AEI1187" s="72"/>
      <c r="AEJ1187" s="72"/>
      <c r="AEK1187" s="72"/>
      <c r="AEL1187" s="72"/>
      <c r="AEM1187" s="72"/>
      <c r="AEN1187" s="72"/>
      <c r="AEO1187" s="72"/>
      <c r="AEP1187" s="72"/>
      <c r="AEQ1187" s="72"/>
      <c r="AER1187" s="72"/>
      <c r="AES1187" s="72"/>
      <c r="AET1187" s="72"/>
      <c r="AEU1187" s="72"/>
      <c r="AEV1187" s="72"/>
      <c r="AEW1187" s="72"/>
      <c r="AEX1187" s="72"/>
      <c r="AEY1187" s="72"/>
      <c r="AEZ1187" s="72"/>
      <c r="AFA1187" s="72"/>
      <c r="AFB1187" s="72"/>
      <c r="AFC1187" s="72"/>
      <c r="AFD1187" s="72"/>
      <c r="AFE1187" s="72"/>
      <c r="AFF1187" s="72"/>
      <c r="AFG1187" s="72"/>
      <c r="AFH1187" s="72"/>
      <c r="AFI1187" s="72"/>
      <c r="AFJ1187" s="72"/>
      <c r="AFK1187" s="72"/>
      <c r="AFL1187" s="72"/>
      <c r="AFM1187" s="72"/>
      <c r="AFN1187" s="72"/>
      <c r="AFO1187" s="72"/>
      <c r="AFP1187" s="72"/>
      <c r="AFQ1187" s="72"/>
      <c r="AFR1187" s="72"/>
      <c r="AFS1187" s="72"/>
      <c r="AFT1187" s="72"/>
      <c r="AFU1187" s="72"/>
      <c r="AFV1187" s="72"/>
      <c r="AFW1187" s="72"/>
      <c r="AFX1187" s="72"/>
      <c r="AFY1187" s="72"/>
      <c r="AFZ1187" s="72"/>
      <c r="AGA1187" s="72"/>
      <c r="AGB1187" s="72"/>
      <c r="AGC1187" s="72"/>
      <c r="AGD1187" s="72"/>
      <c r="AGE1187" s="72"/>
      <c r="AGF1187" s="72"/>
      <c r="AGG1187" s="72"/>
      <c r="AGH1187" s="72"/>
      <c r="AGI1187" s="72"/>
      <c r="AGJ1187" s="72"/>
      <c r="AGK1187" s="72"/>
      <c r="AGL1187" s="72"/>
      <c r="AGM1187" s="72"/>
      <c r="AGN1187" s="72"/>
      <c r="AGO1187" s="72"/>
      <c r="AGP1187" s="72"/>
      <c r="AGQ1187" s="72"/>
      <c r="AGR1187" s="72"/>
      <c r="AGS1187" s="72"/>
      <c r="AGT1187" s="72"/>
      <c r="AGU1187" s="72"/>
      <c r="AGV1187" s="72"/>
      <c r="AGW1187" s="72"/>
      <c r="AGX1187" s="72"/>
      <c r="AGY1187" s="72"/>
      <c r="AGZ1187" s="72"/>
      <c r="AHA1187" s="72"/>
      <c r="AHB1187" s="72"/>
      <c r="AHC1187" s="72"/>
      <c r="AHD1187" s="72"/>
      <c r="AHE1187" s="72"/>
      <c r="AHF1187" s="72"/>
      <c r="AHG1187" s="72"/>
      <c r="AHH1187" s="72"/>
      <c r="AHI1187" s="72"/>
      <c r="AHJ1187" s="72"/>
      <c r="AHK1187" s="72"/>
      <c r="AHL1187" s="72"/>
      <c r="AHM1187" s="72"/>
      <c r="AHN1187" s="72"/>
      <c r="AHO1187" s="72"/>
      <c r="AHP1187" s="72"/>
      <c r="AHQ1187" s="72"/>
      <c r="AHR1187" s="72"/>
      <c r="AHS1187" s="72"/>
      <c r="AHT1187" s="72"/>
      <c r="AHU1187" s="72"/>
      <c r="AHV1187" s="72"/>
      <c r="AHW1187" s="72"/>
      <c r="AHX1187" s="72"/>
      <c r="AHY1187" s="72"/>
      <c r="AHZ1187" s="72"/>
      <c r="AIA1187" s="72"/>
      <c r="AIB1187" s="72"/>
      <c r="AIC1187" s="72"/>
      <c r="AID1187" s="72"/>
      <c r="AIE1187" s="72"/>
      <c r="AIF1187" s="72"/>
      <c r="AIG1187" s="72"/>
      <c r="AIH1187" s="72"/>
      <c r="AII1187" s="72"/>
      <c r="AIJ1187" s="72"/>
      <c r="AIK1187" s="72"/>
      <c r="AIL1187" s="72"/>
      <c r="AIM1187" s="72"/>
      <c r="AIN1187" s="72"/>
      <c r="AIO1187" s="72"/>
      <c r="AIP1187" s="72"/>
      <c r="AIQ1187" s="72"/>
      <c r="AIR1187" s="72"/>
      <c r="AIS1187" s="72"/>
      <c r="AIT1187" s="72"/>
      <c r="AIU1187" s="72"/>
      <c r="AIV1187" s="72"/>
      <c r="AIW1187" s="72"/>
      <c r="AIX1187" s="72"/>
      <c r="AIY1187" s="72"/>
      <c r="AIZ1187" s="72"/>
      <c r="AJA1187" s="72"/>
      <c r="AJB1187" s="72"/>
      <c r="AJC1187" s="72"/>
      <c r="AJD1187" s="72"/>
      <c r="AJE1187" s="72"/>
      <c r="AJF1187" s="72"/>
      <c r="AJG1187" s="72"/>
      <c r="AJH1187" s="72"/>
      <c r="AJI1187" s="72"/>
      <c r="AJJ1187" s="72"/>
      <c r="AJK1187" s="72"/>
      <c r="AJL1187" s="72"/>
      <c r="AJM1187" s="72"/>
      <c r="AJN1187" s="72"/>
      <c r="AJO1187" s="72"/>
      <c r="AJP1187" s="72"/>
      <c r="AJQ1187" s="72"/>
      <c r="AJR1187" s="72"/>
      <c r="AJS1187" s="72"/>
      <c r="AJT1187" s="72"/>
      <c r="AJU1187" s="72"/>
      <c r="AJV1187" s="72"/>
      <c r="AJW1187" s="72"/>
      <c r="AJX1187" s="72"/>
      <c r="AJY1187" s="72"/>
      <c r="AJZ1187" s="72"/>
      <c r="AKA1187" s="72"/>
      <c r="AKB1187" s="72"/>
      <c r="AKC1187" s="72"/>
      <c r="AKD1187" s="72"/>
      <c r="AKE1187" s="72"/>
      <c r="AKF1187" s="72"/>
      <c r="AKG1187" s="72"/>
      <c r="AKH1187" s="72"/>
      <c r="AKI1187" s="72"/>
      <c r="AKJ1187" s="72"/>
      <c r="AKK1187" s="72"/>
      <c r="AKL1187" s="72"/>
      <c r="AKM1187" s="72"/>
      <c r="AKN1187" s="72"/>
      <c r="AKO1187" s="72"/>
      <c r="AKP1187" s="72"/>
      <c r="AKQ1187" s="72"/>
      <c r="AKR1187" s="72"/>
      <c r="AKS1187" s="72"/>
      <c r="AKT1187" s="72"/>
      <c r="AKU1187" s="72"/>
      <c r="AKV1187" s="72"/>
      <c r="AKW1187" s="72"/>
      <c r="AKX1187" s="72"/>
      <c r="AKY1187" s="72"/>
      <c r="AKZ1187" s="72"/>
      <c r="ALA1187" s="72"/>
      <c r="ALB1187" s="72"/>
      <c r="ALC1187" s="72"/>
      <c r="ALD1187" s="72"/>
      <c r="ALE1187" s="72"/>
      <c r="ALF1187" s="72"/>
      <c r="ALG1187" s="72"/>
      <c r="ALH1187" s="72"/>
      <c r="ALI1187" s="72"/>
      <c r="ALJ1187" s="72"/>
      <c r="ALK1187" s="72"/>
      <c r="ALL1187" s="72"/>
      <c r="ALM1187" s="72"/>
      <c r="ALN1187" s="72"/>
      <c r="ALO1187" s="72"/>
      <c r="ALP1187" s="72"/>
      <c r="ALQ1187" s="72"/>
      <c r="ALR1187" s="72"/>
      <c r="ALS1187" s="72"/>
      <c r="ALT1187" s="72"/>
      <c r="ALU1187" s="72"/>
      <c r="ALV1187" s="72"/>
      <c r="ALW1187" s="72"/>
      <c r="ALX1187" s="72"/>
      <c r="ALY1187" s="72"/>
      <c r="ALZ1187" s="72"/>
      <c r="AMA1187" s="72"/>
      <c r="AMB1187" s="72"/>
      <c r="AMC1187" s="72"/>
      <c r="AMD1187" s="72"/>
      <c r="AME1187" s="72"/>
      <c r="AMF1187" s="72"/>
      <c r="AMG1187" s="72"/>
      <c r="AMH1187" s="72"/>
      <c r="AMI1187" s="72"/>
      <c r="AMJ1187" s="72"/>
    </row>
    <row r="1188" spans="1:1024">
      <c r="C1188" s="49">
        <f t="shared" si="87"/>
        <v>2190</v>
      </c>
      <c r="D1188" s="38" t="s">
        <v>425</v>
      </c>
      <c r="E1188" s="51">
        <f t="shared" si="86"/>
        <v>10</v>
      </c>
      <c r="M1188" s="39">
        <v>2018</v>
      </c>
      <c r="N1188" s="39">
        <v>1</v>
      </c>
      <c r="O1188" s="39">
        <v>9</v>
      </c>
      <c r="P1188" s="39">
        <v>13</v>
      </c>
      <c r="Q1188" s="39">
        <v>46</v>
      </c>
      <c r="R1188" s="39">
        <v>19</v>
      </c>
    </row>
    <row r="1189" spans="1:1024">
      <c r="A1189" s="69"/>
      <c r="B1189" s="69"/>
      <c r="C1189" s="49">
        <f t="shared" si="87"/>
        <v>2200</v>
      </c>
      <c r="D1189" s="70" t="s">
        <v>426</v>
      </c>
      <c r="E1189" s="51">
        <f>IF(C1187=C1189,IF(AND(L1189&lt;&gt;"M",L1189&lt;&gt;"m-up"),E1187+10,E1187),10)</f>
        <v>10</v>
      </c>
      <c r="F1189" s="71">
        <f t="shared" ref="F1189:F1252" si="88">R1189+(Q1189*60)+(P1189*3600)</f>
        <v>65842</v>
      </c>
      <c r="G1189" s="71" t="str">
        <f t="shared" ref="G1189:G1252" si="89">CONCATENATE(M1189,N1189,O1189)</f>
        <v>2018115</v>
      </c>
      <c r="H1189" s="71">
        <f>906-896</f>
        <v>10</v>
      </c>
      <c r="I1189" s="71"/>
      <c r="J1189" s="71"/>
      <c r="K1189" s="71"/>
      <c r="L1189" s="71" t="s">
        <v>0</v>
      </c>
      <c r="M1189" s="71">
        <v>2018</v>
      </c>
      <c r="N1189" s="71">
        <v>1</v>
      </c>
      <c r="O1189" s="71">
        <v>15</v>
      </c>
      <c r="P1189" s="71">
        <v>18</v>
      </c>
      <c r="Q1189" s="71">
        <v>17</v>
      </c>
      <c r="R1189" s="71">
        <v>22</v>
      </c>
      <c r="S1189" s="71">
        <v>896</v>
      </c>
      <c r="T1189" s="71">
        <v>1</v>
      </c>
      <c r="U1189" s="71" t="s">
        <v>1</v>
      </c>
      <c r="V1189" s="71" t="s">
        <v>2</v>
      </c>
      <c r="W1189" s="71"/>
      <c r="X1189" s="72"/>
      <c r="WK1189" s="72"/>
      <c r="WL1189" s="72"/>
      <c r="WM1189" s="72"/>
      <c r="WN1189" s="72"/>
      <c r="WO1189" s="72"/>
      <c r="WP1189" s="72"/>
      <c r="WQ1189" s="72"/>
      <c r="WR1189" s="72"/>
      <c r="WS1189" s="72"/>
      <c r="WT1189" s="72"/>
      <c r="WU1189" s="72"/>
      <c r="WV1189" s="72"/>
      <c r="WW1189" s="72"/>
      <c r="WX1189" s="72"/>
      <c r="WY1189" s="72"/>
      <c r="WZ1189" s="72"/>
      <c r="XA1189" s="72"/>
      <c r="XB1189" s="72"/>
      <c r="XC1189" s="72"/>
      <c r="XD1189" s="72"/>
      <c r="XE1189" s="72"/>
      <c r="XF1189" s="72"/>
      <c r="XG1189" s="72"/>
      <c r="XH1189" s="72"/>
      <c r="XI1189" s="72"/>
      <c r="XJ1189" s="72"/>
      <c r="XK1189" s="72"/>
      <c r="XL1189" s="72"/>
      <c r="XM1189" s="72"/>
      <c r="XN1189" s="72"/>
      <c r="XO1189" s="72"/>
      <c r="XP1189" s="72"/>
      <c r="XQ1189" s="72"/>
      <c r="XR1189" s="72"/>
      <c r="XS1189" s="72"/>
      <c r="XT1189" s="72"/>
      <c r="XU1189" s="72"/>
      <c r="XV1189" s="72"/>
      <c r="XW1189" s="72"/>
      <c r="XX1189" s="72"/>
      <c r="XY1189" s="72"/>
      <c r="XZ1189" s="72"/>
      <c r="YA1189" s="72"/>
      <c r="YB1189" s="72"/>
      <c r="YC1189" s="72"/>
      <c r="YD1189" s="72"/>
      <c r="YE1189" s="72"/>
      <c r="YF1189" s="72"/>
      <c r="YG1189" s="72"/>
      <c r="YH1189" s="72"/>
      <c r="YI1189" s="72"/>
      <c r="YJ1189" s="72"/>
      <c r="YK1189" s="72"/>
      <c r="YL1189" s="72"/>
      <c r="YM1189" s="72"/>
      <c r="YN1189" s="72"/>
      <c r="YO1189" s="72"/>
      <c r="YP1189" s="72"/>
      <c r="YQ1189" s="72"/>
      <c r="YR1189" s="72"/>
      <c r="YS1189" s="72"/>
      <c r="YT1189" s="72"/>
      <c r="YU1189" s="72"/>
      <c r="YV1189" s="72"/>
      <c r="YW1189" s="72"/>
      <c r="YX1189" s="72"/>
      <c r="YY1189" s="72"/>
      <c r="YZ1189" s="72"/>
      <c r="ZA1189" s="72"/>
      <c r="ZB1189" s="72"/>
      <c r="ZC1189" s="72"/>
      <c r="ZD1189" s="72"/>
      <c r="ZE1189" s="72"/>
      <c r="ZF1189" s="72"/>
      <c r="ZG1189" s="72"/>
      <c r="ZH1189" s="72"/>
      <c r="ZI1189" s="72"/>
      <c r="ZJ1189" s="72"/>
      <c r="ZK1189" s="72"/>
      <c r="ZL1189" s="72"/>
      <c r="ZM1189" s="72"/>
      <c r="ZN1189" s="72"/>
      <c r="ZO1189" s="72"/>
      <c r="ZP1189" s="72"/>
      <c r="ZQ1189" s="72"/>
      <c r="ZR1189" s="72"/>
      <c r="ZS1189" s="72"/>
      <c r="ZT1189" s="72"/>
      <c r="ZU1189" s="72"/>
      <c r="ZV1189" s="72"/>
      <c r="ZW1189" s="72"/>
      <c r="ZX1189" s="72"/>
      <c r="ZY1189" s="72"/>
      <c r="ZZ1189" s="72"/>
      <c r="AAA1189" s="72"/>
      <c r="AAB1189" s="72"/>
      <c r="AAC1189" s="72"/>
      <c r="AAD1189" s="72"/>
      <c r="AAE1189" s="72"/>
      <c r="AAF1189" s="72"/>
      <c r="AAG1189" s="72"/>
      <c r="AAH1189" s="72"/>
      <c r="AAI1189" s="72"/>
      <c r="AAJ1189" s="72"/>
      <c r="AAK1189" s="72"/>
      <c r="AAL1189" s="72"/>
      <c r="AAM1189" s="72"/>
      <c r="AAN1189" s="72"/>
      <c r="AAO1189" s="72"/>
      <c r="AAP1189" s="72"/>
      <c r="AAQ1189" s="72"/>
      <c r="AAR1189" s="72"/>
      <c r="AAS1189" s="72"/>
      <c r="AAT1189" s="72"/>
      <c r="AAU1189" s="72"/>
      <c r="AAV1189" s="72"/>
      <c r="AAW1189" s="72"/>
      <c r="AAX1189" s="72"/>
      <c r="AAY1189" s="72"/>
      <c r="AAZ1189" s="72"/>
      <c r="ABA1189" s="72"/>
      <c r="ABB1189" s="72"/>
      <c r="ABC1189" s="72"/>
      <c r="ABD1189" s="72"/>
      <c r="ABE1189" s="72"/>
      <c r="ABF1189" s="72"/>
      <c r="ABG1189" s="72"/>
      <c r="ABH1189" s="72"/>
      <c r="ABI1189" s="72"/>
      <c r="ABJ1189" s="72"/>
      <c r="ABK1189" s="72"/>
      <c r="ABL1189" s="72"/>
      <c r="ABM1189" s="72"/>
      <c r="ABN1189" s="72"/>
      <c r="ABO1189" s="72"/>
      <c r="ABP1189" s="72"/>
      <c r="ABQ1189" s="72"/>
      <c r="ABR1189" s="72"/>
      <c r="ABS1189" s="72"/>
      <c r="ABT1189" s="72"/>
      <c r="ABU1189" s="72"/>
      <c r="ABV1189" s="72"/>
      <c r="ABW1189" s="72"/>
      <c r="ABX1189" s="72"/>
      <c r="ABY1189" s="72"/>
      <c r="ABZ1189" s="72"/>
      <c r="ACA1189" s="72"/>
      <c r="ACB1189" s="72"/>
      <c r="ACC1189" s="72"/>
      <c r="ACD1189" s="72"/>
      <c r="ACE1189" s="72"/>
      <c r="ACF1189" s="72"/>
      <c r="ACG1189" s="72"/>
      <c r="ACH1189" s="72"/>
      <c r="ACI1189" s="72"/>
      <c r="ACJ1189" s="72"/>
      <c r="ACK1189" s="72"/>
      <c r="ACL1189" s="72"/>
      <c r="ACM1189" s="72"/>
      <c r="ACN1189" s="72"/>
      <c r="ACO1189" s="72"/>
      <c r="ACP1189" s="72"/>
      <c r="ACQ1189" s="72"/>
      <c r="ACR1189" s="72"/>
      <c r="ACS1189" s="72"/>
      <c r="ACT1189" s="72"/>
      <c r="ACU1189" s="72"/>
      <c r="ACV1189" s="72"/>
      <c r="ACW1189" s="72"/>
      <c r="ACX1189" s="72"/>
      <c r="ACY1189" s="72"/>
      <c r="ACZ1189" s="72"/>
      <c r="ADA1189" s="72"/>
      <c r="ADB1189" s="72"/>
      <c r="ADC1189" s="72"/>
      <c r="ADD1189" s="72"/>
      <c r="ADE1189" s="72"/>
      <c r="ADF1189" s="72"/>
      <c r="ADG1189" s="72"/>
      <c r="ADH1189" s="72"/>
      <c r="ADI1189" s="72"/>
      <c r="ADJ1189" s="72"/>
      <c r="ADK1189" s="72"/>
      <c r="ADL1189" s="72"/>
      <c r="ADM1189" s="72"/>
      <c r="ADN1189" s="72"/>
      <c r="ADO1189" s="72"/>
      <c r="ADP1189" s="72"/>
      <c r="ADQ1189" s="72"/>
      <c r="ADR1189" s="72"/>
      <c r="ADS1189" s="72"/>
      <c r="ADT1189" s="72"/>
      <c r="ADU1189" s="72"/>
      <c r="ADV1189" s="72"/>
      <c r="ADW1189" s="72"/>
      <c r="ADX1189" s="72"/>
      <c r="ADY1189" s="72"/>
      <c r="ADZ1189" s="72"/>
      <c r="AEA1189" s="72"/>
      <c r="AEB1189" s="72"/>
      <c r="AEC1189" s="72"/>
      <c r="AED1189" s="72"/>
      <c r="AEE1189" s="72"/>
      <c r="AEF1189" s="72"/>
      <c r="AEG1189" s="72"/>
      <c r="AEH1189" s="72"/>
      <c r="AEI1189" s="72"/>
      <c r="AEJ1189" s="72"/>
      <c r="AEK1189" s="72"/>
      <c r="AEL1189" s="72"/>
      <c r="AEM1189" s="72"/>
      <c r="AEN1189" s="72"/>
      <c r="AEO1189" s="72"/>
      <c r="AEP1189" s="72"/>
      <c r="AEQ1189" s="72"/>
      <c r="AER1189" s="72"/>
      <c r="AES1189" s="72"/>
      <c r="AET1189" s="72"/>
      <c r="AEU1189" s="72"/>
      <c r="AEV1189" s="72"/>
      <c r="AEW1189" s="72"/>
      <c r="AEX1189" s="72"/>
      <c r="AEY1189" s="72"/>
      <c r="AEZ1189" s="72"/>
      <c r="AFA1189" s="72"/>
      <c r="AFB1189" s="72"/>
      <c r="AFC1189" s="72"/>
      <c r="AFD1189" s="72"/>
      <c r="AFE1189" s="72"/>
      <c r="AFF1189" s="72"/>
      <c r="AFG1189" s="72"/>
      <c r="AFH1189" s="72"/>
      <c r="AFI1189" s="72"/>
      <c r="AFJ1189" s="72"/>
      <c r="AFK1189" s="72"/>
      <c r="AFL1189" s="72"/>
      <c r="AFM1189" s="72"/>
      <c r="AFN1189" s="72"/>
      <c r="AFO1189" s="72"/>
      <c r="AFP1189" s="72"/>
      <c r="AFQ1189" s="72"/>
      <c r="AFR1189" s="72"/>
      <c r="AFS1189" s="72"/>
      <c r="AFT1189" s="72"/>
      <c r="AFU1189" s="72"/>
      <c r="AFV1189" s="72"/>
      <c r="AFW1189" s="72"/>
      <c r="AFX1189" s="72"/>
      <c r="AFY1189" s="72"/>
      <c r="AFZ1189" s="72"/>
      <c r="AGA1189" s="72"/>
      <c r="AGB1189" s="72"/>
      <c r="AGC1189" s="72"/>
      <c r="AGD1189" s="72"/>
      <c r="AGE1189" s="72"/>
      <c r="AGF1189" s="72"/>
      <c r="AGG1189" s="72"/>
      <c r="AGH1189" s="72"/>
      <c r="AGI1189" s="72"/>
      <c r="AGJ1189" s="72"/>
      <c r="AGK1189" s="72"/>
      <c r="AGL1189" s="72"/>
      <c r="AGM1189" s="72"/>
      <c r="AGN1189" s="72"/>
      <c r="AGO1189" s="72"/>
      <c r="AGP1189" s="72"/>
      <c r="AGQ1189" s="72"/>
      <c r="AGR1189" s="72"/>
      <c r="AGS1189" s="72"/>
      <c r="AGT1189" s="72"/>
      <c r="AGU1189" s="72"/>
      <c r="AGV1189" s="72"/>
      <c r="AGW1189" s="72"/>
      <c r="AGX1189" s="72"/>
      <c r="AGY1189" s="72"/>
      <c r="AGZ1189" s="72"/>
      <c r="AHA1189" s="72"/>
      <c r="AHB1189" s="72"/>
      <c r="AHC1189" s="72"/>
      <c r="AHD1189" s="72"/>
      <c r="AHE1189" s="72"/>
      <c r="AHF1189" s="72"/>
      <c r="AHG1189" s="72"/>
      <c r="AHH1189" s="72"/>
      <c r="AHI1189" s="72"/>
      <c r="AHJ1189" s="72"/>
      <c r="AHK1189" s="72"/>
      <c r="AHL1189" s="72"/>
      <c r="AHM1189" s="72"/>
      <c r="AHN1189" s="72"/>
      <c r="AHO1189" s="72"/>
      <c r="AHP1189" s="72"/>
      <c r="AHQ1189" s="72"/>
      <c r="AHR1189" s="72"/>
      <c r="AHS1189" s="72"/>
      <c r="AHT1189" s="72"/>
      <c r="AHU1189" s="72"/>
      <c r="AHV1189" s="72"/>
      <c r="AHW1189" s="72"/>
      <c r="AHX1189" s="72"/>
      <c r="AHY1189" s="72"/>
      <c r="AHZ1189" s="72"/>
      <c r="AIA1189" s="72"/>
      <c r="AIB1189" s="72"/>
      <c r="AIC1189" s="72"/>
      <c r="AID1189" s="72"/>
      <c r="AIE1189" s="72"/>
      <c r="AIF1189" s="72"/>
      <c r="AIG1189" s="72"/>
      <c r="AIH1189" s="72"/>
      <c r="AII1189" s="72"/>
      <c r="AIJ1189" s="72"/>
      <c r="AIK1189" s="72"/>
      <c r="AIL1189" s="72"/>
      <c r="AIM1189" s="72"/>
      <c r="AIN1189" s="72"/>
      <c r="AIO1189" s="72"/>
      <c r="AIP1189" s="72"/>
      <c r="AIQ1189" s="72"/>
      <c r="AIR1189" s="72"/>
      <c r="AIS1189" s="72"/>
      <c r="AIT1189" s="72"/>
      <c r="AIU1189" s="72"/>
      <c r="AIV1189" s="72"/>
      <c r="AIW1189" s="72"/>
      <c r="AIX1189" s="72"/>
      <c r="AIY1189" s="72"/>
      <c r="AIZ1189" s="72"/>
      <c r="AJA1189" s="72"/>
      <c r="AJB1189" s="72"/>
      <c r="AJC1189" s="72"/>
      <c r="AJD1189" s="72"/>
      <c r="AJE1189" s="72"/>
      <c r="AJF1189" s="72"/>
      <c r="AJG1189" s="72"/>
      <c r="AJH1189" s="72"/>
      <c r="AJI1189" s="72"/>
      <c r="AJJ1189" s="72"/>
      <c r="AJK1189" s="72"/>
      <c r="AJL1189" s="72"/>
      <c r="AJM1189" s="72"/>
      <c r="AJN1189" s="72"/>
      <c r="AJO1189" s="72"/>
      <c r="AJP1189" s="72"/>
      <c r="AJQ1189" s="72"/>
      <c r="AJR1189" s="72"/>
      <c r="AJS1189" s="72"/>
      <c r="AJT1189" s="72"/>
      <c r="AJU1189" s="72"/>
      <c r="AJV1189" s="72"/>
      <c r="AJW1189" s="72"/>
      <c r="AJX1189" s="72"/>
      <c r="AJY1189" s="72"/>
      <c r="AJZ1189" s="72"/>
      <c r="AKA1189" s="72"/>
      <c r="AKB1189" s="72"/>
      <c r="AKC1189" s="72"/>
      <c r="AKD1189" s="72"/>
      <c r="AKE1189" s="72"/>
      <c r="AKF1189" s="72"/>
      <c r="AKG1189" s="72"/>
      <c r="AKH1189" s="72"/>
      <c r="AKI1189" s="72"/>
      <c r="AKJ1189" s="72"/>
      <c r="AKK1189" s="72"/>
      <c r="AKL1189" s="72"/>
      <c r="AKM1189" s="72"/>
      <c r="AKN1189" s="72"/>
      <c r="AKO1189" s="72"/>
      <c r="AKP1189" s="72"/>
      <c r="AKQ1189" s="72"/>
      <c r="AKR1189" s="72"/>
      <c r="AKS1189" s="72"/>
      <c r="AKT1189" s="72"/>
      <c r="AKU1189" s="72"/>
      <c r="AKV1189" s="72"/>
      <c r="AKW1189" s="72"/>
      <c r="AKX1189" s="72"/>
      <c r="AKY1189" s="72"/>
      <c r="AKZ1189" s="72"/>
      <c r="ALA1189" s="72"/>
      <c r="ALB1189" s="72"/>
      <c r="ALC1189" s="72"/>
      <c r="ALD1189" s="72"/>
      <c r="ALE1189" s="72"/>
      <c r="ALF1189" s="72"/>
      <c r="ALG1189" s="72"/>
      <c r="ALH1189" s="72"/>
      <c r="ALI1189" s="72"/>
      <c r="ALJ1189" s="72"/>
      <c r="ALK1189" s="72"/>
      <c r="ALL1189" s="72"/>
      <c r="ALM1189" s="72"/>
      <c r="ALN1189" s="72"/>
      <c r="ALO1189" s="72"/>
      <c r="ALP1189" s="72"/>
      <c r="ALQ1189" s="72"/>
      <c r="ALR1189" s="72"/>
      <c r="ALS1189" s="72"/>
      <c r="ALT1189" s="72"/>
      <c r="ALU1189" s="72"/>
      <c r="ALV1189" s="72"/>
      <c r="ALW1189" s="72"/>
      <c r="ALX1189" s="72"/>
      <c r="ALY1189" s="72"/>
      <c r="ALZ1189" s="72"/>
      <c r="AMA1189" s="72"/>
      <c r="AMB1189" s="72"/>
      <c r="AMC1189" s="72"/>
      <c r="AMD1189" s="72"/>
      <c r="AME1189" s="72"/>
      <c r="AMF1189" s="72"/>
      <c r="AMG1189" s="72"/>
      <c r="AMH1189" s="72"/>
      <c r="AMI1189" s="72"/>
      <c r="AMJ1189" s="72"/>
    </row>
    <row r="1190" spans="1:1024">
      <c r="C1190" s="49">
        <f t="shared" si="87"/>
        <v>2200</v>
      </c>
      <c r="D1190" s="38" t="s">
        <v>426</v>
      </c>
      <c r="E1190" s="51">
        <f t="shared" ref="E1190:E1253" si="90">IF(C1189=C1190,IF(AND(L1190&lt;&gt;"M",L1190&lt;&gt;"m-up"),E1189+10,E1189),10)</f>
        <v>20</v>
      </c>
      <c r="F1190" s="39">
        <f t="shared" si="88"/>
        <v>65842</v>
      </c>
      <c r="G1190" s="39" t="str">
        <f t="shared" si="89"/>
        <v>2018115</v>
      </c>
      <c r="H1190" s="39">
        <v>0</v>
      </c>
      <c r="L1190" s="39" t="s">
        <v>270</v>
      </c>
      <c r="M1190" s="39">
        <v>2018</v>
      </c>
      <c r="N1190" s="39">
        <v>1</v>
      </c>
      <c r="O1190" s="39">
        <v>15</v>
      </c>
      <c r="P1190" s="39">
        <v>18</v>
      </c>
      <c r="Q1190" s="39">
        <v>17</v>
      </c>
      <c r="R1190" s="39">
        <v>22</v>
      </c>
      <c r="S1190" s="39">
        <v>936</v>
      </c>
      <c r="T1190" s="39">
        <v>0</v>
      </c>
      <c r="U1190" s="39" t="s">
        <v>1</v>
      </c>
      <c r="V1190" s="39" t="s">
        <v>2</v>
      </c>
    </row>
    <row r="1191" spans="1:1024">
      <c r="A1191" s="69"/>
      <c r="B1191" s="69"/>
      <c r="C1191" s="49">
        <f t="shared" si="87"/>
        <v>2210</v>
      </c>
      <c r="D1191" s="70" t="s">
        <v>427</v>
      </c>
      <c r="E1191" s="51">
        <f t="shared" si="90"/>
        <v>10</v>
      </c>
      <c r="F1191" s="71">
        <f t="shared" si="88"/>
        <v>65930</v>
      </c>
      <c r="G1191" s="71" t="str">
        <f t="shared" si="89"/>
        <v>2018115</v>
      </c>
      <c r="H1191" s="71">
        <f>523-505</f>
        <v>18</v>
      </c>
      <c r="I1191" s="71"/>
      <c r="J1191" s="71"/>
      <c r="K1191" s="71"/>
      <c r="L1191" s="71" t="s">
        <v>0</v>
      </c>
      <c r="M1191" s="71">
        <v>2018</v>
      </c>
      <c r="N1191" s="71">
        <v>1</v>
      </c>
      <c r="O1191" s="71">
        <v>15</v>
      </c>
      <c r="P1191" s="71">
        <v>18</v>
      </c>
      <c r="Q1191" s="71">
        <v>18</v>
      </c>
      <c r="R1191" s="71">
        <v>50</v>
      </c>
      <c r="S1191" s="71">
        <v>505</v>
      </c>
      <c r="T1191" s="71">
        <v>1</v>
      </c>
      <c r="U1191" s="71" t="s">
        <v>1</v>
      </c>
      <c r="V1191" s="71" t="s">
        <v>2</v>
      </c>
      <c r="W1191" s="71"/>
      <c r="X1191" s="72"/>
      <c r="WK1191" s="72"/>
      <c r="WL1191" s="72"/>
      <c r="WM1191" s="72"/>
      <c r="WN1191" s="72"/>
      <c r="WO1191" s="72"/>
      <c r="WP1191" s="72"/>
      <c r="WQ1191" s="72"/>
      <c r="WR1191" s="72"/>
      <c r="WS1191" s="72"/>
      <c r="WT1191" s="72"/>
      <c r="WU1191" s="72"/>
      <c r="WV1191" s="72"/>
      <c r="WW1191" s="72"/>
      <c r="WX1191" s="72"/>
      <c r="WY1191" s="72"/>
      <c r="WZ1191" s="72"/>
      <c r="XA1191" s="72"/>
      <c r="XB1191" s="72"/>
      <c r="XC1191" s="72"/>
      <c r="XD1191" s="72"/>
      <c r="XE1191" s="72"/>
      <c r="XF1191" s="72"/>
      <c r="XG1191" s="72"/>
      <c r="XH1191" s="72"/>
      <c r="XI1191" s="72"/>
      <c r="XJ1191" s="72"/>
      <c r="XK1191" s="72"/>
      <c r="XL1191" s="72"/>
      <c r="XM1191" s="72"/>
      <c r="XN1191" s="72"/>
      <c r="XO1191" s="72"/>
      <c r="XP1191" s="72"/>
      <c r="XQ1191" s="72"/>
      <c r="XR1191" s="72"/>
      <c r="XS1191" s="72"/>
      <c r="XT1191" s="72"/>
      <c r="XU1191" s="72"/>
      <c r="XV1191" s="72"/>
      <c r="XW1191" s="72"/>
      <c r="XX1191" s="72"/>
      <c r="XY1191" s="72"/>
      <c r="XZ1191" s="72"/>
      <c r="YA1191" s="72"/>
      <c r="YB1191" s="72"/>
      <c r="YC1191" s="72"/>
      <c r="YD1191" s="72"/>
      <c r="YE1191" s="72"/>
      <c r="YF1191" s="72"/>
      <c r="YG1191" s="72"/>
      <c r="YH1191" s="72"/>
      <c r="YI1191" s="72"/>
      <c r="YJ1191" s="72"/>
      <c r="YK1191" s="72"/>
      <c r="YL1191" s="72"/>
      <c r="YM1191" s="72"/>
      <c r="YN1191" s="72"/>
      <c r="YO1191" s="72"/>
      <c r="YP1191" s="72"/>
      <c r="YQ1191" s="72"/>
      <c r="YR1191" s="72"/>
      <c r="YS1191" s="72"/>
      <c r="YT1191" s="72"/>
      <c r="YU1191" s="72"/>
      <c r="YV1191" s="72"/>
      <c r="YW1191" s="72"/>
      <c r="YX1191" s="72"/>
      <c r="YY1191" s="72"/>
      <c r="YZ1191" s="72"/>
      <c r="ZA1191" s="72"/>
      <c r="ZB1191" s="72"/>
      <c r="ZC1191" s="72"/>
      <c r="ZD1191" s="72"/>
      <c r="ZE1191" s="72"/>
      <c r="ZF1191" s="72"/>
      <c r="ZG1191" s="72"/>
      <c r="ZH1191" s="72"/>
      <c r="ZI1191" s="72"/>
      <c r="ZJ1191" s="72"/>
      <c r="ZK1191" s="72"/>
      <c r="ZL1191" s="72"/>
      <c r="ZM1191" s="72"/>
      <c r="ZN1191" s="72"/>
      <c r="ZO1191" s="72"/>
      <c r="ZP1191" s="72"/>
      <c r="ZQ1191" s="72"/>
      <c r="ZR1191" s="72"/>
      <c r="ZS1191" s="72"/>
      <c r="ZT1191" s="72"/>
      <c r="ZU1191" s="72"/>
      <c r="ZV1191" s="72"/>
      <c r="ZW1191" s="72"/>
      <c r="ZX1191" s="72"/>
      <c r="ZY1191" s="72"/>
      <c r="ZZ1191" s="72"/>
      <c r="AAA1191" s="72"/>
      <c r="AAB1191" s="72"/>
      <c r="AAC1191" s="72"/>
      <c r="AAD1191" s="72"/>
      <c r="AAE1191" s="72"/>
      <c r="AAF1191" s="72"/>
      <c r="AAG1191" s="72"/>
      <c r="AAH1191" s="72"/>
      <c r="AAI1191" s="72"/>
      <c r="AAJ1191" s="72"/>
      <c r="AAK1191" s="72"/>
      <c r="AAL1191" s="72"/>
      <c r="AAM1191" s="72"/>
      <c r="AAN1191" s="72"/>
      <c r="AAO1191" s="72"/>
      <c r="AAP1191" s="72"/>
      <c r="AAQ1191" s="72"/>
      <c r="AAR1191" s="72"/>
      <c r="AAS1191" s="72"/>
      <c r="AAT1191" s="72"/>
      <c r="AAU1191" s="72"/>
      <c r="AAV1191" s="72"/>
      <c r="AAW1191" s="72"/>
      <c r="AAX1191" s="72"/>
      <c r="AAY1191" s="72"/>
      <c r="AAZ1191" s="72"/>
      <c r="ABA1191" s="72"/>
      <c r="ABB1191" s="72"/>
      <c r="ABC1191" s="72"/>
      <c r="ABD1191" s="72"/>
      <c r="ABE1191" s="72"/>
      <c r="ABF1191" s="72"/>
      <c r="ABG1191" s="72"/>
      <c r="ABH1191" s="72"/>
      <c r="ABI1191" s="72"/>
      <c r="ABJ1191" s="72"/>
      <c r="ABK1191" s="72"/>
      <c r="ABL1191" s="72"/>
      <c r="ABM1191" s="72"/>
      <c r="ABN1191" s="72"/>
      <c r="ABO1191" s="72"/>
      <c r="ABP1191" s="72"/>
      <c r="ABQ1191" s="72"/>
      <c r="ABR1191" s="72"/>
      <c r="ABS1191" s="72"/>
      <c r="ABT1191" s="72"/>
      <c r="ABU1191" s="72"/>
      <c r="ABV1191" s="72"/>
      <c r="ABW1191" s="72"/>
      <c r="ABX1191" s="72"/>
      <c r="ABY1191" s="72"/>
      <c r="ABZ1191" s="72"/>
      <c r="ACA1191" s="72"/>
      <c r="ACB1191" s="72"/>
      <c r="ACC1191" s="72"/>
      <c r="ACD1191" s="72"/>
      <c r="ACE1191" s="72"/>
      <c r="ACF1191" s="72"/>
      <c r="ACG1191" s="72"/>
      <c r="ACH1191" s="72"/>
      <c r="ACI1191" s="72"/>
      <c r="ACJ1191" s="72"/>
      <c r="ACK1191" s="72"/>
      <c r="ACL1191" s="72"/>
      <c r="ACM1191" s="72"/>
      <c r="ACN1191" s="72"/>
      <c r="ACO1191" s="72"/>
      <c r="ACP1191" s="72"/>
      <c r="ACQ1191" s="72"/>
      <c r="ACR1191" s="72"/>
      <c r="ACS1191" s="72"/>
      <c r="ACT1191" s="72"/>
      <c r="ACU1191" s="72"/>
      <c r="ACV1191" s="72"/>
      <c r="ACW1191" s="72"/>
      <c r="ACX1191" s="72"/>
      <c r="ACY1191" s="72"/>
      <c r="ACZ1191" s="72"/>
      <c r="ADA1191" s="72"/>
      <c r="ADB1191" s="72"/>
      <c r="ADC1191" s="72"/>
      <c r="ADD1191" s="72"/>
      <c r="ADE1191" s="72"/>
      <c r="ADF1191" s="72"/>
      <c r="ADG1191" s="72"/>
      <c r="ADH1191" s="72"/>
      <c r="ADI1191" s="72"/>
      <c r="ADJ1191" s="72"/>
      <c r="ADK1191" s="72"/>
      <c r="ADL1191" s="72"/>
      <c r="ADM1191" s="72"/>
      <c r="ADN1191" s="72"/>
      <c r="ADO1191" s="72"/>
      <c r="ADP1191" s="72"/>
      <c r="ADQ1191" s="72"/>
      <c r="ADR1191" s="72"/>
      <c r="ADS1191" s="72"/>
      <c r="ADT1191" s="72"/>
      <c r="ADU1191" s="72"/>
      <c r="ADV1191" s="72"/>
      <c r="ADW1191" s="72"/>
      <c r="ADX1191" s="72"/>
      <c r="ADY1191" s="72"/>
      <c r="ADZ1191" s="72"/>
      <c r="AEA1191" s="72"/>
      <c r="AEB1191" s="72"/>
      <c r="AEC1191" s="72"/>
      <c r="AED1191" s="72"/>
      <c r="AEE1191" s="72"/>
      <c r="AEF1191" s="72"/>
      <c r="AEG1191" s="72"/>
      <c r="AEH1191" s="72"/>
      <c r="AEI1191" s="72"/>
      <c r="AEJ1191" s="72"/>
      <c r="AEK1191" s="72"/>
      <c r="AEL1191" s="72"/>
      <c r="AEM1191" s="72"/>
      <c r="AEN1191" s="72"/>
      <c r="AEO1191" s="72"/>
      <c r="AEP1191" s="72"/>
      <c r="AEQ1191" s="72"/>
      <c r="AER1191" s="72"/>
      <c r="AES1191" s="72"/>
      <c r="AET1191" s="72"/>
      <c r="AEU1191" s="72"/>
      <c r="AEV1191" s="72"/>
      <c r="AEW1191" s="72"/>
      <c r="AEX1191" s="72"/>
      <c r="AEY1191" s="72"/>
      <c r="AEZ1191" s="72"/>
      <c r="AFA1191" s="72"/>
      <c r="AFB1191" s="72"/>
      <c r="AFC1191" s="72"/>
      <c r="AFD1191" s="72"/>
      <c r="AFE1191" s="72"/>
      <c r="AFF1191" s="72"/>
      <c r="AFG1191" s="72"/>
      <c r="AFH1191" s="72"/>
      <c r="AFI1191" s="72"/>
      <c r="AFJ1191" s="72"/>
      <c r="AFK1191" s="72"/>
      <c r="AFL1191" s="72"/>
      <c r="AFM1191" s="72"/>
      <c r="AFN1191" s="72"/>
      <c r="AFO1191" s="72"/>
      <c r="AFP1191" s="72"/>
      <c r="AFQ1191" s="72"/>
      <c r="AFR1191" s="72"/>
      <c r="AFS1191" s="72"/>
      <c r="AFT1191" s="72"/>
      <c r="AFU1191" s="72"/>
      <c r="AFV1191" s="72"/>
      <c r="AFW1191" s="72"/>
      <c r="AFX1191" s="72"/>
      <c r="AFY1191" s="72"/>
      <c r="AFZ1191" s="72"/>
      <c r="AGA1191" s="72"/>
      <c r="AGB1191" s="72"/>
      <c r="AGC1191" s="72"/>
      <c r="AGD1191" s="72"/>
      <c r="AGE1191" s="72"/>
      <c r="AGF1191" s="72"/>
      <c r="AGG1191" s="72"/>
      <c r="AGH1191" s="72"/>
      <c r="AGI1191" s="72"/>
      <c r="AGJ1191" s="72"/>
      <c r="AGK1191" s="72"/>
      <c r="AGL1191" s="72"/>
      <c r="AGM1191" s="72"/>
      <c r="AGN1191" s="72"/>
      <c r="AGO1191" s="72"/>
      <c r="AGP1191" s="72"/>
      <c r="AGQ1191" s="72"/>
      <c r="AGR1191" s="72"/>
      <c r="AGS1191" s="72"/>
      <c r="AGT1191" s="72"/>
      <c r="AGU1191" s="72"/>
      <c r="AGV1191" s="72"/>
      <c r="AGW1191" s="72"/>
      <c r="AGX1191" s="72"/>
      <c r="AGY1191" s="72"/>
      <c r="AGZ1191" s="72"/>
      <c r="AHA1191" s="72"/>
      <c r="AHB1191" s="72"/>
      <c r="AHC1191" s="72"/>
      <c r="AHD1191" s="72"/>
      <c r="AHE1191" s="72"/>
      <c r="AHF1191" s="72"/>
      <c r="AHG1191" s="72"/>
      <c r="AHH1191" s="72"/>
      <c r="AHI1191" s="72"/>
      <c r="AHJ1191" s="72"/>
      <c r="AHK1191" s="72"/>
      <c r="AHL1191" s="72"/>
      <c r="AHM1191" s="72"/>
      <c r="AHN1191" s="72"/>
      <c r="AHO1191" s="72"/>
      <c r="AHP1191" s="72"/>
      <c r="AHQ1191" s="72"/>
      <c r="AHR1191" s="72"/>
      <c r="AHS1191" s="72"/>
      <c r="AHT1191" s="72"/>
      <c r="AHU1191" s="72"/>
      <c r="AHV1191" s="72"/>
      <c r="AHW1191" s="72"/>
      <c r="AHX1191" s="72"/>
      <c r="AHY1191" s="72"/>
      <c r="AHZ1191" s="72"/>
      <c r="AIA1191" s="72"/>
      <c r="AIB1191" s="72"/>
      <c r="AIC1191" s="72"/>
      <c r="AID1191" s="72"/>
      <c r="AIE1191" s="72"/>
      <c r="AIF1191" s="72"/>
      <c r="AIG1191" s="72"/>
      <c r="AIH1191" s="72"/>
      <c r="AII1191" s="72"/>
      <c r="AIJ1191" s="72"/>
      <c r="AIK1191" s="72"/>
      <c r="AIL1191" s="72"/>
      <c r="AIM1191" s="72"/>
      <c r="AIN1191" s="72"/>
      <c r="AIO1191" s="72"/>
      <c r="AIP1191" s="72"/>
      <c r="AIQ1191" s="72"/>
      <c r="AIR1191" s="72"/>
      <c r="AIS1191" s="72"/>
      <c r="AIT1191" s="72"/>
      <c r="AIU1191" s="72"/>
      <c r="AIV1191" s="72"/>
      <c r="AIW1191" s="72"/>
      <c r="AIX1191" s="72"/>
      <c r="AIY1191" s="72"/>
      <c r="AIZ1191" s="72"/>
      <c r="AJA1191" s="72"/>
      <c r="AJB1191" s="72"/>
      <c r="AJC1191" s="72"/>
      <c r="AJD1191" s="72"/>
      <c r="AJE1191" s="72"/>
      <c r="AJF1191" s="72"/>
      <c r="AJG1191" s="72"/>
      <c r="AJH1191" s="72"/>
      <c r="AJI1191" s="72"/>
      <c r="AJJ1191" s="72"/>
      <c r="AJK1191" s="72"/>
      <c r="AJL1191" s="72"/>
      <c r="AJM1191" s="72"/>
      <c r="AJN1191" s="72"/>
      <c r="AJO1191" s="72"/>
      <c r="AJP1191" s="72"/>
      <c r="AJQ1191" s="72"/>
      <c r="AJR1191" s="72"/>
      <c r="AJS1191" s="72"/>
      <c r="AJT1191" s="72"/>
      <c r="AJU1191" s="72"/>
      <c r="AJV1191" s="72"/>
      <c r="AJW1191" s="72"/>
      <c r="AJX1191" s="72"/>
      <c r="AJY1191" s="72"/>
      <c r="AJZ1191" s="72"/>
      <c r="AKA1191" s="72"/>
      <c r="AKB1191" s="72"/>
      <c r="AKC1191" s="72"/>
      <c r="AKD1191" s="72"/>
      <c r="AKE1191" s="72"/>
      <c r="AKF1191" s="72"/>
      <c r="AKG1191" s="72"/>
      <c r="AKH1191" s="72"/>
      <c r="AKI1191" s="72"/>
      <c r="AKJ1191" s="72"/>
      <c r="AKK1191" s="72"/>
      <c r="AKL1191" s="72"/>
      <c r="AKM1191" s="72"/>
      <c r="AKN1191" s="72"/>
      <c r="AKO1191" s="72"/>
      <c r="AKP1191" s="72"/>
      <c r="AKQ1191" s="72"/>
      <c r="AKR1191" s="72"/>
      <c r="AKS1191" s="72"/>
      <c r="AKT1191" s="72"/>
      <c r="AKU1191" s="72"/>
      <c r="AKV1191" s="72"/>
      <c r="AKW1191" s="72"/>
      <c r="AKX1191" s="72"/>
      <c r="AKY1191" s="72"/>
      <c r="AKZ1191" s="72"/>
      <c r="ALA1191" s="72"/>
      <c r="ALB1191" s="72"/>
      <c r="ALC1191" s="72"/>
      <c r="ALD1191" s="72"/>
      <c r="ALE1191" s="72"/>
      <c r="ALF1191" s="72"/>
      <c r="ALG1191" s="72"/>
      <c r="ALH1191" s="72"/>
      <c r="ALI1191" s="72"/>
      <c r="ALJ1191" s="72"/>
      <c r="ALK1191" s="72"/>
      <c r="ALL1191" s="72"/>
      <c r="ALM1191" s="72"/>
      <c r="ALN1191" s="72"/>
      <c r="ALO1191" s="72"/>
      <c r="ALP1191" s="72"/>
      <c r="ALQ1191" s="72"/>
      <c r="ALR1191" s="72"/>
      <c r="ALS1191" s="72"/>
      <c r="ALT1191" s="72"/>
      <c r="ALU1191" s="72"/>
      <c r="ALV1191" s="72"/>
      <c r="ALW1191" s="72"/>
      <c r="ALX1191" s="72"/>
      <c r="ALY1191" s="72"/>
      <c r="ALZ1191" s="72"/>
      <c r="AMA1191" s="72"/>
      <c r="AMB1191" s="72"/>
      <c r="AMC1191" s="72"/>
      <c r="AMD1191" s="72"/>
      <c r="AME1191" s="72"/>
      <c r="AMF1191" s="72"/>
      <c r="AMG1191" s="72"/>
      <c r="AMH1191" s="72"/>
      <c r="AMI1191" s="72"/>
      <c r="AMJ1191" s="72"/>
    </row>
    <row r="1192" spans="1:1024">
      <c r="A1192" s="69"/>
      <c r="B1192" s="69"/>
      <c r="C1192" s="49">
        <f t="shared" si="87"/>
        <v>2220</v>
      </c>
      <c r="D1192" s="70"/>
      <c r="E1192" s="51">
        <f t="shared" si="90"/>
        <v>10</v>
      </c>
      <c r="F1192" s="71">
        <f t="shared" si="88"/>
        <v>65939</v>
      </c>
      <c r="G1192" s="71" t="str">
        <f t="shared" si="89"/>
        <v>2018115</v>
      </c>
      <c r="H1192" s="71">
        <v>20</v>
      </c>
      <c r="I1192" s="71"/>
      <c r="J1192" s="71"/>
      <c r="K1192" s="71"/>
      <c r="L1192" s="71" t="s">
        <v>0</v>
      </c>
      <c r="M1192" s="71">
        <v>2018</v>
      </c>
      <c r="N1192" s="71">
        <v>1</v>
      </c>
      <c r="O1192" s="71">
        <v>15</v>
      </c>
      <c r="P1192" s="71">
        <v>18</v>
      </c>
      <c r="Q1192" s="71">
        <v>18</v>
      </c>
      <c r="R1192" s="71">
        <v>59</v>
      </c>
      <c r="S1192" s="71">
        <v>60</v>
      </c>
      <c r="T1192" s="71">
        <v>1</v>
      </c>
      <c r="U1192" s="71" t="s">
        <v>1</v>
      </c>
      <c r="V1192" s="71" t="s">
        <v>2</v>
      </c>
      <c r="W1192" s="71"/>
      <c r="X1192" s="72"/>
      <c r="WK1192" s="72"/>
      <c r="WL1192" s="72"/>
      <c r="WM1192" s="72"/>
      <c r="WN1192" s="72"/>
      <c r="WO1192" s="72"/>
      <c r="WP1192" s="72"/>
      <c r="WQ1192" s="72"/>
      <c r="WR1192" s="72"/>
      <c r="WS1192" s="72"/>
      <c r="WT1192" s="72"/>
      <c r="WU1192" s="72"/>
      <c r="WV1192" s="72"/>
      <c r="WW1192" s="72"/>
      <c r="WX1192" s="72"/>
      <c r="WY1192" s="72"/>
      <c r="WZ1192" s="72"/>
      <c r="XA1192" s="72"/>
      <c r="XB1192" s="72"/>
      <c r="XC1192" s="72"/>
      <c r="XD1192" s="72"/>
      <c r="XE1192" s="72"/>
      <c r="XF1192" s="72"/>
      <c r="XG1192" s="72"/>
      <c r="XH1192" s="72"/>
      <c r="XI1192" s="72"/>
      <c r="XJ1192" s="72"/>
      <c r="XK1192" s="72"/>
      <c r="XL1192" s="72"/>
      <c r="XM1192" s="72"/>
      <c r="XN1192" s="72"/>
      <c r="XO1192" s="72"/>
      <c r="XP1192" s="72"/>
      <c r="XQ1192" s="72"/>
      <c r="XR1192" s="72"/>
      <c r="XS1192" s="72"/>
      <c r="XT1192" s="72"/>
      <c r="XU1192" s="72"/>
      <c r="XV1192" s="72"/>
      <c r="XW1192" s="72"/>
      <c r="XX1192" s="72"/>
      <c r="XY1192" s="72"/>
      <c r="XZ1192" s="72"/>
      <c r="YA1192" s="72"/>
      <c r="YB1192" s="72"/>
      <c r="YC1192" s="72"/>
      <c r="YD1192" s="72"/>
      <c r="YE1192" s="72"/>
      <c r="YF1192" s="72"/>
      <c r="YG1192" s="72"/>
      <c r="YH1192" s="72"/>
      <c r="YI1192" s="72"/>
      <c r="YJ1192" s="72"/>
      <c r="YK1192" s="72"/>
      <c r="YL1192" s="72"/>
      <c r="YM1192" s="72"/>
      <c r="YN1192" s="72"/>
      <c r="YO1192" s="72"/>
      <c r="YP1192" s="72"/>
      <c r="YQ1192" s="72"/>
      <c r="YR1192" s="72"/>
      <c r="YS1192" s="72"/>
      <c r="YT1192" s="72"/>
      <c r="YU1192" s="72"/>
      <c r="YV1192" s="72"/>
      <c r="YW1192" s="72"/>
      <c r="YX1192" s="72"/>
      <c r="YY1192" s="72"/>
      <c r="YZ1192" s="72"/>
      <c r="ZA1192" s="72"/>
      <c r="ZB1192" s="72"/>
      <c r="ZC1192" s="72"/>
      <c r="ZD1192" s="72"/>
      <c r="ZE1192" s="72"/>
      <c r="ZF1192" s="72"/>
      <c r="ZG1192" s="72"/>
      <c r="ZH1192" s="72"/>
      <c r="ZI1192" s="72"/>
      <c r="ZJ1192" s="72"/>
      <c r="ZK1192" s="72"/>
      <c r="ZL1192" s="72"/>
      <c r="ZM1192" s="72"/>
      <c r="ZN1192" s="72"/>
      <c r="ZO1192" s="72"/>
      <c r="ZP1192" s="72"/>
      <c r="ZQ1192" s="72"/>
      <c r="ZR1192" s="72"/>
      <c r="ZS1192" s="72"/>
      <c r="ZT1192" s="72"/>
      <c r="ZU1192" s="72"/>
      <c r="ZV1192" s="72"/>
      <c r="ZW1192" s="72"/>
      <c r="ZX1192" s="72"/>
      <c r="ZY1192" s="72"/>
      <c r="ZZ1192" s="72"/>
      <c r="AAA1192" s="72"/>
      <c r="AAB1192" s="72"/>
      <c r="AAC1192" s="72"/>
      <c r="AAD1192" s="72"/>
      <c r="AAE1192" s="72"/>
      <c r="AAF1192" s="72"/>
      <c r="AAG1192" s="72"/>
      <c r="AAH1192" s="72"/>
      <c r="AAI1192" s="72"/>
      <c r="AAJ1192" s="72"/>
      <c r="AAK1192" s="72"/>
      <c r="AAL1192" s="72"/>
      <c r="AAM1192" s="72"/>
      <c r="AAN1192" s="72"/>
      <c r="AAO1192" s="72"/>
      <c r="AAP1192" s="72"/>
      <c r="AAQ1192" s="72"/>
      <c r="AAR1192" s="72"/>
      <c r="AAS1192" s="72"/>
      <c r="AAT1192" s="72"/>
      <c r="AAU1192" s="72"/>
      <c r="AAV1192" s="72"/>
      <c r="AAW1192" s="72"/>
      <c r="AAX1192" s="72"/>
      <c r="AAY1192" s="72"/>
      <c r="AAZ1192" s="72"/>
      <c r="ABA1192" s="72"/>
      <c r="ABB1192" s="72"/>
      <c r="ABC1192" s="72"/>
      <c r="ABD1192" s="72"/>
      <c r="ABE1192" s="72"/>
      <c r="ABF1192" s="72"/>
      <c r="ABG1192" s="72"/>
      <c r="ABH1192" s="72"/>
      <c r="ABI1192" s="72"/>
      <c r="ABJ1192" s="72"/>
      <c r="ABK1192" s="72"/>
      <c r="ABL1192" s="72"/>
      <c r="ABM1192" s="72"/>
      <c r="ABN1192" s="72"/>
      <c r="ABO1192" s="72"/>
      <c r="ABP1192" s="72"/>
      <c r="ABQ1192" s="72"/>
      <c r="ABR1192" s="72"/>
      <c r="ABS1192" s="72"/>
      <c r="ABT1192" s="72"/>
      <c r="ABU1192" s="72"/>
      <c r="ABV1192" s="72"/>
      <c r="ABW1192" s="72"/>
      <c r="ABX1192" s="72"/>
      <c r="ABY1192" s="72"/>
      <c r="ABZ1192" s="72"/>
      <c r="ACA1192" s="72"/>
      <c r="ACB1192" s="72"/>
      <c r="ACC1192" s="72"/>
      <c r="ACD1192" s="72"/>
      <c r="ACE1192" s="72"/>
      <c r="ACF1192" s="72"/>
      <c r="ACG1192" s="72"/>
      <c r="ACH1192" s="72"/>
      <c r="ACI1192" s="72"/>
      <c r="ACJ1192" s="72"/>
      <c r="ACK1192" s="72"/>
      <c r="ACL1192" s="72"/>
      <c r="ACM1192" s="72"/>
      <c r="ACN1192" s="72"/>
      <c r="ACO1192" s="72"/>
      <c r="ACP1192" s="72"/>
      <c r="ACQ1192" s="72"/>
      <c r="ACR1192" s="72"/>
      <c r="ACS1192" s="72"/>
      <c r="ACT1192" s="72"/>
      <c r="ACU1192" s="72"/>
      <c r="ACV1192" s="72"/>
      <c r="ACW1192" s="72"/>
      <c r="ACX1192" s="72"/>
      <c r="ACY1192" s="72"/>
      <c r="ACZ1192" s="72"/>
      <c r="ADA1192" s="72"/>
      <c r="ADB1192" s="72"/>
      <c r="ADC1192" s="72"/>
      <c r="ADD1192" s="72"/>
      <c r="ADE1192" s="72"/>
      <c r="ADF1192" s="72"/>
      <c r="ADG1192" s="72"/>
      <c r="ADH1192" s="72"/>
      <c r="ADI1192" s="72"/>
      <c r="ADJ1192" s="72"/>
      <c r="ADK1192" s="72"/>
      <c r="ADL1192" s="72"/>
      <c r="ADM1192" s="72"/>
      <c r="ADN1192" s="72"/>
      <c r="ADO1192" s="72"/>
      <c r="ADP1192" s="72"/>
      <c r="ADQ1192" s="72"/>
      <c r="ADR1192" s="72"/>
      <c r="ADS1192" s="72"/>
      <c r="ADT1192" s="72"/>
      <c r="ADU1192" s="72"/>
      <c r="ADV1192" s="72"/>
      <c r="ADW1192" s="72"/>
      <c r="ADX1192" s="72"/>
      <c r="ADY1192" s="72"/>
      <c r="ADZ1192" s="72"/>
      <c r="AEA1192" s="72"/>
      <c r="AEB1192" s="72"/>
      <c r="AEC1192" s="72"/>
      <c r="AED1192" s="72"/>
      <c r="AEE1192" s="72"/>
      <c r="AEF1192" s="72"/>
      <c r="AEG1192" s="72"/>
      <c r="AEH1192" s="72"/>
      <c r="AEI1192" s="72"/>
      <c r="AEJ1192" s="72"/>
      <c r="AEK1192" s="72"/>
      <c r="AEL1192" s="72"/>
      <c r="AEM1192" s="72"/>
      <c r="AEN1192" s="72"/>
      <c r="AEO1192" s="72"/>
      <c r="AEP1192" s="72"/>
      <c r="AEQ1192" s="72"/>
      <c r="AER1192" s="72"/>
      <c r="AES1192" s="72"/>
      <c r="AET1192" s="72"/>
      <c r="AEU1192" s="72"/>
      <c r="AEV1192" s="72"/>
      <c r="AEW1192" s="72"/>
      <c r="AEX1192" s="72"/>
      <c r="AEY1192" s="72"/>
      <c r="AEZ1192" s="72"/>
      <c r="AFA1192" s="72"/>
      <c r="AFB1192" s="72"/>
      <c r="AFC1192" s="72"/>
      <c r="AFD1192" s="72"/>
      <c r="AFE1192" s="72"/>
      <c r="AFF1192" s="72"/>
      <c r="AFG1192" s="72"/>
      <c r="AFH1192" s="72"/>
      <c r="AFI1192" s="72"/>
      <c r="AFJ1192" s="72"/>
      <c r="AFK1192" s="72"/>
      <c r="AFL1192" s="72"/>
      <c r="AFM1192" s="72"/>
      <c r="AFN1192" s="72"/>
      <c r="AFO1192" s="72"/>
      <c r="AFP1192" s="72"/>
      <c r="AFQ1192" s="72"/>
      <c r="AFR1192" s="72"/>
      <c r="AFS1192" s="72"/>
      <c r="AFT1192" s="72"/>
      <c r="AFU1192" s="72"/>
      <c r="AFV1192" s="72"/>
      <c r="AFW1192" s="72"/>
      <c r="AFX1192" s="72"/>
      <c r="AFY1192" s="72"/>
      <c r="AFZ1192" s="72"/>
      <c r="AGA1192" s="72"/>
      <c r="AGB1192" s="72"/>
      <c r="AGC1192" s="72"/>
      <c r="AGD1192" s="72"/>
      <c r="AGE1192" s="72"/>
      <c r="AGF1192" s="72"/>
      <c r="AGG1192" s="72"/>
      <c r="AGH1192" s="72"/>
      <c r="AGI1192" s="72"/>
      <c r="AGJ1192" s="72"/>
      <c r="AGK1192" s="72"/>
      <c r="AGL1192" s="72"/>
      <c r="AGM1192" s="72"/>
      <c r="AGN1192" s="72"/>
      <c r="AGO1192" s="72"/>
      <c r="AGP1192" s="72"/>
      <c r="AGQ1192" s="72"/>
      <c r="AGR1192" s="72"/>
      <c r="AGS1192" s="72"/>
      <c r="AGT1192" s="72"/>
      <c r="AGU1192" s="72"/>
      <c r="AGV1192" s="72"/>
      <c r="AGW1192" s="72"/>
      <c r="AGX1192" s="72"/>
      <c r="AGY1192" s="72"/>
      <c r="AGZ1192" s="72"/>
      <c r="AHA1192" s="72"/>
      <c r="AHB1192" s="72"/>
      <c r="AHC1192" s="72"/>
      <c r="AHD1192" s="72"/>
      <c r="AHE1192" s="72"/>
      <c r="AHF1192" s="72"/>
      <c r="AHG1192" s="72"/>
      <c r="AHH1192" s="72"/>
      <c r="AHI1192" s="72"/>
      <c r="AHJ1192" s="72"/>
      <c r="AHK1192" s="72"/>
      <c r="AHL1192" s="72"/>
      <c r="AHM1192" s="72"/>
      <c r="AHN1192" s="72"/>
      <c r="AHO1192" s="72"/>
      <c r="AHP1192" s="72"/>
      <c r="AHQ1192" s="72"/>
      <c r="AHR1192" s="72"/>
      <c r="AHS1192" s="72"/>
      <c r="AHT1192" s="72"/>
      <c r="AHU1192" s="72"/>
      <c r="AHV1192" s="72"/>
      <c r="AHW1192" s="72"/>
      <c r="AHX1192" s="72"/>
      <c r="AHY1192" s="72"/>
      <c r="AHZ1192" s="72"/>
      <c r="AIA1192" s="72"/>
      <c r="AIB1192" s="72"/>
      <c r="AIC1192" s="72"/>
      <c r="AID1192" s="72"/>
      <c r="AIE1192" s="72"/>
      <c r="AIF1192" s="72"/>
      <c r="AIG1192" s="72"/>
      <c r="AIH1192" s="72"/>
      <c r="AII1192" s="72"/>
      <c r="AIJ1192" s="72"/>
      <c r="AIK1192" s="72"/>
      <c r="AIL1192" s="72"/>
      <c r="AIM1192" s="72"/>
      <c r="AIN1192" s="72"/>
      <c r="AIO1192" s="72"/>
      <c r="AIP1192" s="72"/>
      <c r="AIQ1192" s="72"/>
      <c r="AIR1192" s="72"/>
      <c r="AIS1192" s="72"/>
      <c r="AIT1192" s="72"/>
      <c r="AIU1192" s="72"/>
      <c r="AIV1192" s="72"/>
      <c r="AIW1192" s="72"/>
      <c r="AIX1192" s="72"/>
      <c r="AIY1192" s="72"/>
      <c r="AIZ1192" s="72"/>
      <c r="AJA1192" s="72"/>
      <c r="AJB1192" s="72"/>
      <c r="AJC1192" s="72"/>
      <c r="AJD1192" s="72"/>
      <c r="AJE1192" s="72"/>
      <c r="AJF1192" s="72"/>
      <c r="AJG1192" s="72"/>
      <c r="AJH1192" s="72"/>
      <c r="AJI1192" s="72"/>
      <c r="AJJ1192" s="72"/>
      <c r="AJK1192" s="72"/>
      <c r="AJL1192" s="72"/>
      <c r="AJM1192" s="72"/>
      <c r="AJN1192" s="72"/>
      <c r="AJO1192" s="72"/>
      <c r="AJP1192" s="72"/>
      <c r="AJQ1192" s="72"/>
      <c r="AJR1192" s="72"/>
      <c r="AJS1192" s="72"/>
      <c r="AJT1192" s="72"/>
      <c r="AJU1192" s="72"/>
      <c r="AJV1192" s="72"/>
      <c r="AJW1192" s="72"/>
      <c r="AJX1192" s="72"/>
      <c r="AJY1192" s="72"/>
      <c r="AJZ1192" s="72"/>
      <c r="AKA1192" s="72"/>
      <c r="AKB1192" s="72"/>
      <c r="AKC1192" s="72"/>
      <c r="AKD1192" s="72"/>
      <c r="AKE1192" s="72"/>
      <c r="AKF1192" s="72"/>
      <c r="AKG1192" s="72"/>
      <c r="AKH1192" s="72"/>
      <c r="AKI1192" s="72"/>
      <c r="AKJ1192" s="72"/>
      <c r="AKK1192" s="72"/>
      <c r="AKL1192" s="72"/>
      <c r="AKM1192" s="72"/>
      <c r="AKN1192" s="72"/>
      <c r="AKO1192" s="72"/>
      <c r="AKP1192" s="72"/>
      <c r="AKQ1192" s="72"/>
      <c r="AKR1192" s="72"/>
      <c r="AKS1192" s="72"/>
      <c r="AKT1192" s="72"/>
      <c r="AKU1192" s="72"/>
      <c r="AKV1192" s="72"/>
      <c r="AKW1192" s="72"/>
      <c r="AKX1192" s="72"/>
      <c r="AKY1192" s="72"/>
      <c r="AKZ1192" s="72"/>
      <c r="ALA1192" s="72"/>
      <c r="ALB1192" s="72"/>
      <c r="ALC1192" s="72"/>
      <c r="ALD1192" s="72"/>
      <c r="ALE1192" s="72"/>
      <c r="ALF1192" s="72"/>
      <c r="ALG1192" s="72"/>
      <c r="ALH1192" s="72"/>
      <c r="ALI1192" s="72"/>
      <c r="ALJ1192" s="72"/>
      <c r="ALK1192" s="72"/>
      <c r="ALL1192" s="72"/>
      <c r="ALM1192" s="72"/>
      <c r="ALN1192" s="72"/>
      <c r="ALO1192" s="72"/>
      <c r="ALP1192" s="72"/>
      <c r="ALQ1192" s="72"/>
      <c r="ALR1192" s="72"/>
      <c r="ALS1192" s="72"/>
      <c r="ALT1192" s="72"/>
      <c r="ALU1192" s="72"/>
      <c r="ALV1192" s="72"/>
      <c r="ALW1192" s="72"/>
      <c r="ALX1192" s="72"/>
      <c r="ALY1192" s="72"/>
      <c r="ALZ1192" s="72"/>
      <c r="AMA1192" s="72"/>
      <c r="AMB1192" s="72"/>
      <c r="AMC1192" s="72"/>
      <c r="AMD1192" s="72"/>
      <c r="AME1192" s="72"/>
      <c r="AMF1192" s="72"/>
      <c r="AMG1192" s="72"/>
      <c r="AMH1192" s="72"/>
      <c r="AMI1192" s="72"/>
      <c r="AMJ1192" s="72"/>
    </row>
    <row r="1193" spans="1:1024">
      <c r="C1193" s="49">
        <f t="shared" si="87"/>
        <v>2220</v>
      </c>
      <c r="E1193" s="51">
        <f t="shared" si="90"/>
        <v>20</v>
      </c>
      <c r="F1193" s="39">
        <f t="shared" si="88"/>
        <v>65939</v>
      </c>
      <c r="G1193" s="39" t="str">
        <f t="shared" si="89"/>
        <v>2018115</v>
      </c>
      <c r="H1193" s="39">
        <v>0</v>
      </c>
      <c r="L1193" s="39" t="s">
        <v>270</v>
      </c>
      <c r="M1193" s="39">
        <v>2018</v>
      </c>
      <c r="N1193" s="39">
        <v>1</v>
      </c>
      <c r="O1193" s="39">
        <v>15</v>
      </c>
      <c r="P1193" s="39">
        <v>18</v>
      </c>
      <c r="Q1193" s="39">
        <v>18</v>
      </c>
      <c r="R1193" s="39">
        <v>59</v>
      </c>
      <c r="S1193" s="39">
        <v>82</v>
      </c>
      <c r="T1193" s="39">
        <v>1</v>
      </c>
      <c r="U1193" s="39" t="s">
        <v>1</v>
      </c>
      <c r="V1193" s="39" t="s">
        <v>2</v>
      </c>
    </row>
    <row r="1194" spans="1:1024">
      <c r="C1194" s="49">
        <f t="shared" si="87"/>
        <v>2220</v>
      </c>
      <c r="E1194" s="51">
        <f t="shared" si="90"/>
        <v>30</v>
      </c>
      <c r="F1194" s="39">
        <f t="shared" si="88"/>
        <v>65939</v>
      </c>
      <c r="G1194" s="39" t="str">
        <f t="shared" si="89"/>
        <v>2018115</v>
      </c>
      <c r="H1194" s="39">
        <v>0</v>
      </c>
      <c r="L1194" s="39" t="s">
        <v>270</v>
      </c>
      <c r="M1194" s="39">
        <v>2018</v>
      </c>
      <c r="N1194" s="39">
        <v>1</v>
      </c>
      <c r="O1194" s="39">
        <v>15</v>
      </c>
      <c r="P1194" s="39">
        <v>18</v>
      </c>
      <c r="Q1194" s="39">
        <v>18</v>
      </c>
      <c r="R1194" s="39">
        <v>59</v>
      </c>
      <c r="S1194" s="39">
        <v>147</v>
      </c>
      <c r="T1194" s="39">
        <v>1</v>
      </c>
      <c r="U1194" s="39" t="s">
        <v>1</v>
      </c>
      <c r="V1194" s="39" t="s">
        <v>2</v>
      </c>
    </row>
    <row r="1195" spans="1:1024">
      <c r="A1195" s="69"/>
      <c r="B1195" s="69"/>
      <c r="C1195" s="49">
        <f t="shared" si="87"/>
        <v>2230</v>
      </c>
      <c r="D1195" s="70" t="s">
        <v>428</v>
      </c>
      <c r="E1195" s="51">
        <f t="shared" si="90"/>
        <v>10</v>
      </c>
      <c r="F1195" s="71">
        <f t="shared" si="88"/>
        <v>66013</v>
      </c>
      <c r="G1195" s="71" t="str">
        <f t="shared" si="89"/>
        <v>2018115</v>
      </c>
      <c r="H1195" s="71">
        <f>525-505</f>
        <v>20</v>
      </c>
      <c r="I1195" s="71"/>
      <c r="J1195" s="71"/>
      <c r="K1195" s="71"/>
      <c r="L1195" s="71" t="s">
        <v>0</v>
      </c>
      <c r="M1195" s="71">
        <v>2018</v>
      </c>
      <c r="N1195" s="71">
        <v>1</v>
      </c>
      <c r="O1195" s="71">
        <v>15</v>
      </c>
      <c r="P1195" s="71">
        <v>18</v>
      </c>
      <c r="Q1195" s="71">
        <v>20</v>
      </c>
      <c r="R1195" s="71">
        <v>13</v>
      </c>
      <c r="S1195" s="71">
        <v>505</v>
      </c>
      <c r="T1195" s="71">
        <v>1</v>
      </c>
      <c r="U1195" s="71" t="s">
        <v>1</v>
      </c>
      <c r="V1195" s="71" t="s">
        <v>2</v>
      </c>
      <c r="W1195" s="71"/>
      <c r="X1195" s="72" t="s">
        <v>429</v>
      </c>
      <c r="WK1195" s="72"/>
      <c r="WL1195" s="72"/>
      <c r="WM1195" s="72"/>
      <c r="WN1195" s="72"/>
      <c r="WO1195" s="72"/>
      <c r="WP1195" s="72"/>
      <c r="WQ1195" s="72"/>
      <c r="WR1195" s="72"/>
      <c r="WS1195" s="72"/>
      <c r="WT1195" s="72"/>
      <c r="WU1195" s="72"/>
      <c r="WV1195" s="72"/>
      <c r="WW1195" s="72"/>
      <c r="WX1195" s="72"/>
      <c r="WY1195" s="72"/>
      <c r="WZ1195" s="72"/>
      <c r="XA1195" s="72"/>
      <c r="XB1195" s="72"/>
      <c r="XC1195" s="72"/>
      <c r="XD1195" s="72"/>
      <c r="XE1195" s="72"/>
      <c r="XF1195" s="72"/>
      <c r="XG1195" s="72"/>
      <c r="XH1195" s="72"/>
      <c r="XI1195" s="72"/>
      <c r="XJ1195" s="72"/>
      <c r="XK1195" s="72"/>
      <c r="XL1195" s="72"/>
      <c r="XM1195" s="72"/>
      <c r="XN1195" s="72"/>
      <c r="XO1195" s="72"/>
      <c r="XP1195" s="72"/>
      <c r="XQ1195" s="72"/>
      <c r="XR1195" s="72"/>
      <c r="XS1195" s="72"/>
      <c r="XT1195" s="72"/>
      <c r="XU1195" s="72"/>
      <c r="XV1195" s="72"/>
      <c r="XW1195" s="72"/>
      <c r="XX1195" s="72"/>
      <c r="XY1195" s="72"/>
      <c r="XZ1195" s="72"/>
      <c r="YA1195" s="72"/>
      <c r="YB1195" s="72"/>
      <c r="YC1195" s="72"/>
      <c r="YD1195" s="72"/>
      <c r="YE1195" s="72"/>
      <c r="YF1195" s="72"/>
      <c r="YG1195" s="72"/>
      <c r="YH1195" s="72"/>
      <c r="YI1195" s="72"/>
      <c r="YJ1195" s="72"/>
      <c r="YK1195" s="72"/>
      <c r="YL1195" s="72"/>
      <c r="YM1195" s="72"/>
      <c r="YN1195" s="72"/>
      <c r="YO1195" s="72"/>
      <c r="YP1195" s="72"/>
      <c r="YQ1195" s="72"/>
      <c r="YR1195" s="72"/>
      <c r="YS1195" s="72"/>
      <c r="YT1195" s="72"/>
      <c r="YU1195" s="72"/>
      <c r="YV1195" s="72"/>
      <c r="YW1195" s="72"/>
      <c r="YX1195" s="72"/>
      <c r="YY1195" s="72"/>
      <c r="YZ1195" s="72"/>
      <c r="ZA1195" s="72"/>
      <c r="ZB1195" s="72"/>
      <c r="ZC1195" s="72"/>
      <c r="ZD1195" s="72"/>
      <c r="ZE1195" s="72"/>
      <c r="ZF1195" s="72"/>
      <c r="ZG1195" s="72"/>
      <c r="ZH1195" s="72"/>
      <c r="ZI1195" s="72"/>
      <c r="ZJ1195" s="72"/>
      <c r="ZK1195" s="72"/>
      <c r="ZL1195" s="72"/>
      <c r="ZM1195" s="72"/>
      <c r="ZN1195" s="72"/>
      <c r="ZO1195" s="72"/>
      <c r="ZP1195" s="72"/>
      <c r="ZQ1195" s="72"/>
      <c r="ZR1195" s="72"/>
      <c r="ZS1195" s="72"/>
      <c r="ZT1195" s="72"/>
      <c r="ZU1195" s="72"/>
      <c r="ZV1195" s="72"/>
      <c r="ZW1195" s="72"/>
      <c r="ZX1195" s="72"/>
      <c r="ZY1195" s="72"/>
      <c r="ZZ1195" s="72"/>
      <c r="AAA1195" s="72"/>
      <c r="AAB1195" s="72"/>
      <c r="AAC1195" s="72"/>
      <c r="AAD1195" s="72"/>
      <c r="AAE1195" s="72"/>
      <c r="AAF1195" s="72"/>
      <c r="AAG1195" s="72"/>
      <c r="AAH1195" s="72"/>
      <c r="AAI1195" s="72"/>
      <c r="AAJ1195" s="72"/>
      <c r="AAK1195" s="72"/>
      <c r="AAL1195" s="72"/>
      <c r="AAM1195" s="72"/>
      <c r="AAN1195" s="72"/>
      <c r="AAO1195" s="72"/>
      <c r="AAP1195" s="72"/>
      <c r="AAQ1195" s="72"/>
      <c r="AAR1195" s="72"/>
      <c r="AAS1195" s="72"/>
      <c r="AAT1195" s="72"/>
      <c r="AAU1195" s="72"/>
      <c r="AAV1195" s="72"/>
      <c r="AAW1195" s="72"/>
      <c r="AAX1195" s="72"/>
      <c r="AAY1195" s="72"/>
      <c r="AAZ1195" s="72"/>
      <c r="ABA1195" s="72"/>
      <c r="ABB1195" s="72"/>
      <c r="ABC1195" s="72"/>
      <c r="ABD1195" s="72"/>
      <c r="ABE1195" s="72"/>
      <c r="ABF1195" s="72"/>
      <c r="ABG1195" s="72"/>
      <c r="ABH1195" s="72"/>
      <c r="ABI1195" s="72"/>
      <c r="ABJ1195" s="72"/>
      <c r="ABK1195" s="72"/>
      <c r="ABL1195" s="72"/>
      <c r="ABM1195" s="72"/>
      <c r="ABN1195" s="72"/>
      <c r="ABO1195" s="72"/>
      <c r="ABP1195" s="72"/>
      <c r="ABQ1195" s="72"/>
      <c r="ABR1195" s="72"/>
      <c r="ABS1195" s="72"/>
      <c r="ABT1195" s="72"/>
      <c r="ABU1195" s="72"/>
      <c r="ABV1195" s="72"/>
      <c r="ABW1195" s="72"/>
      <c r="ABX1195" s="72"/>
      <c r="ABY1195" s="72"/>
      <c r="ABZ1195" s="72"/>
      <c r="ACA1195" s="72"/>
      <c r="ACB1195" s="72"/>
      <c r="ACC1195" s="72"/>
      <c r="ACD1195" s="72"/>
      <c r="ACE1195" s="72"/>
      <c r="ACF1195" s="72"/>
      <c r="ACG1195" s="72"/>
      <c r="ACH1195" s="72"/>
      <c r="ACI1195" s="72"/>
      <c r="ACJ1195" s="72"/>
      <c r="ACK1195" s="72"/>
      <c r="ACL1195" s="72"/>
      <c r="ACM1195" s="72"/>
      <c r="ACN1195" s="72"/>
      <c r="ACO1195" s="72"/>
      <c r="ACP1195" s="72"/>
      <c r="ACQ1195" s="72"/>
      <c r="ACR1195" s="72"/>
      <c r="ACS1195" s="72"/>
      <c r="ACT1195" s="72"/>
      <c r="ACU1195" s="72"/>
      <c r="ACV1195" s="72"/>
      <c r="ACW1195" s="72"/>
      <c r="ACX1195" s="72"/>
      <c r="ACY1195" s="72"/>
      <c r="ACZ1195" s="72"/>
      <c r="ADA1195" s="72"/>
      <c r="ADB1195" s="72"/>
      <c r="ADC1195" s="72"/>
      <c r="ADD1195" s="72"/>
      <c r="ADE1195" s="72"/>
      <c r="ADF1195" s="72"/>
      <c r="ADG1195" s="72"/>
      <c r="ADH1195" s="72"/>
      <c r="ADI1195" s="72"/>
      <c r="ADJ1195" s="72"/>
      <c r="ADK1195" s="72"/>
      <c r="ADL1195" s="72"/>
      <c r="ADM1195" s="72"/>
      <c r="ADN1195" s="72"/>
      <c r="ADO1195" s="72"/>
      <c r="ADP1195" s="72"/>
      <c r="ADQ1195" s="72"/>
      <c r="ADR1195" s="72"/>
      <c r="ADS1195" s="72"/>
      <c r="ADT1195" s="72"/>
      <c r="ADU1195" s="72"/>
      <c r="ADV1195" s="72"/>
      <c r="ADW1195" s="72"/>
      <c r="ADX1195" s="72"/>
      <c r="ADY1195" s="72"/>
      <c r="ADZ1195" s="72"/>
      <c r="AEA1195" s="72"/>
      <c r="AEB1195" s="72"/>
      <c r="AEC1195" s="72"/>
      <c r="AED1195" s="72"/>
      <c r="AEE1195" s="72"/>
      <c r="AEF1195" s="72"/>
      <c r="AEG1195" s="72"/>
      <c r="AEH1195" s="72"/>
      <c r="AEI1195" s="72"/>
      <c r="AEJ1195" s="72"/>
      <c r="AEK1195" s="72"/>
      <c r="AEL1195" s="72"/>
      <c r="AEM1195" s="72"/>
      <c r="AEN1195" s="72"/>
      <c r="AEO1195" s="72"/>
      <c r="AEP1195" s="72"/>
      <c r="AEQ1195" s="72"/>
      <c r="AER1195" s="72"/>
      <c r="AES1195" s="72"/>
      <c r="AET1195" s="72"/>
      <c r="AEU1195" s="72"/>
      <c r="AEV1195" s="72"/>
      <c r="AEW1195" s="72"/>
      <c r="AEX1195" s="72"/>
      <c r="AEY1195" s="72"/>
      <c r="AEZ1195" s="72"/>
      <c r="AFA1195" s="72"/>
      <c r="AFB1195" s="72"/>
      <c r="AFC1195" s="72"/>
      <c r="AFD1195" s="72"/>
      <c r="AFE1195" s="72"/>
      <c r="AFF1195" s="72"/>
      <c r="AFG1195" s="72"/>
      <c r="AFH1195" s="72"/>
      <c r="AFI1195" s="72"/>
      <c r="AFJ1195" s="72"/>
      <c r="AFK1195" s="72"/>
      <c r="AFL1195" s="72"/>
      <c r="AFM1195" s="72"/>
      <c r="AFN1195" s="72"/>
      <c r="AFO1195" s="72"/>
      <c r="AFP1195" s="72"/>
      <c r="AFQ1195" s="72"/>
      <c r="AFR1195" s="72"/>
      <c r="AFS1195" s="72"/>
      <c r="AFT1195" s="72"/>
      <c r="AFU1195" s="72"/>
      <c r="AFV1195" s="72"/>
      <c r="AFW1195" s="72"/>
      <c r="AFX1195" s="72"/>
      <c r="AFY1195" s="72"/>
      <c r="AFZ1195" s="72"/>
      <c r="AGA1195" s="72"/>
      <c r="AGB1195" s="72"/>
      <c r="AGC1195" s="72"/>
      <c r="AGD1195" s="72"/>
      <c r="AGE1195" s="72"/>
      <c r="AGF1195" s="72"/>
      <c r="AGG1195" s="72"/>
      <c r="AGH1195" s="72"/>
      <c r="AGI1195" s="72"/>
      <c r="AGJ1195" s="72"/>
      <c r="AGK1195" s="72"/>
      <c r="AGL1195" s="72"/>
      <c r="AGM1195" s="72"/>
      <c r="AGN1195" s="72"/>
      <c r="AGO1195" s="72"/>
      <c r="AGP1195" s="72"/>
      <c r="AGQ1195" s="72"/>
      <c r="AGR1195" s="72"/>
      <c r="AGS1195" s="72"/>
      <c r="AGT1195" s="72"/>
      <c r="AGU1195" s="72"/>
      <c r="AGV1195" s="72"/>
      <c r="AGW1195" s="72"/>
      <c r="AGX1195" s="72"/>
      <c r="AGY1195" s="72"/>
      <c r="AGZ1195" s="72"/>
      <c r="AHA1195" s="72"/>
      <c r="AHB1195" s="72"/>
      <c r="AHC1195" s="72"/>
      <c r="AHD1195" s="72"/>
      <c r="AHE1195" s="72"/>
      <c r="AHF1195" s="72"/>
      <c r="AHG1195" s="72"/>
      <c r="AHH1195" s="72"/>
      <c r="AHI1195" s="72"/>
      <c r="AHJ1195" s="72"/>
      <c r="AHK1195" s="72"/>
      <c r="AHL1195" s="72"/>
      <c r="AHM1195" s="72"/>
      <c r="AHN1195" s="72"/>
      <c r="AHO1195" s="72"/>
      <c r="AHP1195" s="72"/>
      <c r="AHQ1195" s="72"/>
      <c r="AHR1195" s="72"/>
      <c r="AHS1195" s="72"/>
      <c r="AHT1195" s="72"/>
      <c r="AHU1195" s="72"/>
      <c r="AHV1195" s="72"/>
      <c r="AHW1195" s="72"/>
      <c r="AHX1195" s="72"/>
      <c r="AHY1195" s="72"/>
      <c r="AHZ1195" s="72"/>
      <c r="AIA1195" s="72"/>
      <c r="AIB1195" s="72"/>
      <c r="AIC1195" s="72"/>
      <c r="AID1195" s="72"/>
      <c r="AIE1195" s="72"/>
      <c r="AIF1195" s="72"/>
      <c r="AIG1195" s="72"/>
      <c r="AIH1195" s="72"/>
      <c r="AII1195" s="72"/>
      <c r="AIJ1195" s="72"/>
      <c r="AIK1195" s="72"/>
      <c r="AIL1195" s="72"/>
      <c r="AIM1195" s="72"/>
      <c r="AIN1195" s="72"/>
      <c r="AIO1195" s="72"/>
      <c r="AIP1195" s="72"/>
      <c r="AIQ1195" s="72"/>
      <c r="AIR1195" s="72"/>
      <c r="AIS1195" s="72"/>
      <c r="AIT1195" s="72"/>
      <c r="AIU1195" s="72"/>
      <c r="AIV1195" s="72"/>
      <c r="AIW1195" s="72"/>
      <c r="AIX1195" s="72"/>
      <c r="AIY1195" s="72"/>
      <c r="AIZ1195" s="72"/>
      <c r="AJA1195" s="72"/>
      <c r="AJB1195" s="72"/>
      <c r="AJC1195" s="72"/>
      <c r="AJD1195" s="72"/>
      <c r="AJE1195" s="72"/>
      <c r="AJF1195" s="72"/>
      <c r="AJG1195" s="72"/>
      <c r="AJH1195" s="72"/>
      <c r="AJI1195" s="72"/>
      <c r="AJJ1195" s="72"/>
      <c r="AJK1195" s="72"/>
      <c r="AJL1195" s="72"/>
      <c r="AJM1195" s="72"/>
      <c r="AJN1195" s="72"/>
      <c r="AJO1195" s="72"/>
      <c r="AJP1195" s="72"/>
      <c r="AJQ1195" s="72"/>
      <c r="AJR1195" s="72"/>
      <c r="AJS1195" s="72"/>
      <c r="AJT1195" s="72"/>
      <c r="AJU1195" s="72"/>
      <c r="AJV1195" s="72"/>
      <c r="AJW1195" s="72"/>
      <c r="AJX1195" s="72"/>
      <c r="AJY1195" s="72"/>
      <c r="AJZ1195" s="72"/>
      <c r="AKA1195" s="72"/>
      <c r="AKB1195" s="72"/>
      <c r="AKC1195" s="72"/>
      <c r="AKD1195" s="72"/>
      <c r="AKE1195" s="72"/>
      <c r="AKF1195" s="72"/>
      <c r="AKG1195" s="72"/>
      <c r="AKH1195" s="72"/>
      <c r="AKI1195" s="72"/>
      <c r="AKJ1195" s="72"/>
      <c r="AKK1195" s="72"/>
      <c r="AKL1195" s="72"/>
      <c r="AKM1195" s="72"/>
      <c r="AKN1195" s="72"/>
      <c r="AKO1195" s="72"/>
      <c r="AKP1195" s="72"/>
      <c r="AKQ1195" s="72"/>
      <c r="AKR1195" s="72"/>
      <c r="AKS1195" s="72"/>
      <c r="AKT1195" s="72"/>
      <c r="AKU1195" s="72"/>
      <c r="AKV1195" s="72"/>
      <c r="AKW1195" s="72"/>
      <c r="AKX1195" s="72"/>
      <c r="AKY1195" s="72"/>
      <c r="AKZ1195" s="72"/>
      <c r="ALA1195" s="72"/>
      <c r="ALB1195" s="72"/>
      <c r="ALC1195" s="72"/>
      <c r="ALD1195" s="72"/>
      <c r="ALE1195" s="72"/>
      <c r="ALF1195" s="72"/>
      <c r="ALG1195" s="72"/>
      <c r="ALH1195" s="72"/>
      <c r="ALI1195" s="72"/>
      <c r="ALJ1195" s="72"/>
      <c r="ALK1195" s="72"/>
      <c r="ALL1195" s="72"/>
      <c r="ALM1195" s="72"/>
      <c r="ALN1195" s="72"/>
      <c r="ALO1195" s="72"/>
      <c r="ALP1195" s="72"/>
      <c r="ALQ1195" s="72"/>
      <c r="ALR1195" s="72"/>
      <c r="ALS1195" s="72"/>
      <c r="ALT1195" s="72"/>
      <c r="ALU1195" s="72"/>
      <c r="ALV1195" s="72"/>
      <c r="ALW1195" s="72"/>
      <c r="ALX1195" s="72"/>
      <c r="ALY1195" s="72"/>
      <c r="ALZ1195" s="72"/>
      <c r="AMA1195" s="72"/>
      <c r="AMB1195" s="72"/>
      <c r="AMC1195" s="72"/>
      <c r="AMD1195" s="72"/>
      <c r="AME1195" s="72"/>
      <c r="AMF1195" s="72"/>
      <c r="AMG1195" s="72"/>
      <c r="AMH1195" s="72"/>
      <c r="AMI1195" s="72"/>
      <c r="AMJ1195" s="72"/>
    </row>
    <row r="1196" spans="1:1024">
      <c r="C1196" s="49">
        <f t="shared" si="87"/>
        <v>2230</v>
      </c>
      <c r="D1196" s="38" t="s">
        <v>428</v>
      </c>
      <c r="E1196" s="51">
        <f t="shared" si="90"/>
        <v>20</v>
      </c>
      <c r="F1196" s="39">
        <f t="shared" si="88"/>
        <v>66013</v>
      </c>
      <c r="G1196" s="39" t="str">
        <f t="shared" si="89"/>
        <v>2018115</v>
      </c>
      <c r="H1196" s="39">
        <v>0</v>
      </c>
      <c r="L1196" s="39" t="s">
        <v>270</v>
      </c>
      <c r="M1196" s="39">
        <v>2018</v>
      </c>
      <c r="N1196" s="39">
        <v>1</v>
      </c>
      <c r="O1196" s="39">
        <v>15</v>
      </c>
      <c r="P1196" s="39">
        <v>18</v>
      </c>
      <c r="Q1196" s="39">
        <v>20</v>
      </c>
      <c r="R1196" s="39">
        <v>13</v>
      </c>
      <c r="S1196" s="39">
        <v>691</v>
      </c>
      <c r="T1196" s="39">
        <v>0</v>
      </c>
      <c r="U1196" s="39" t="s">
        <v>1</v>
      </c>
      <c r="V1196" s="39" t="s">
        <v>2</v>
      </c>
    </row>
    <row r="1197" spans="1:1024">
      <c r="A1197" s="69"/>
      <c r="B1197" s="69"/>
      <c r="C1197" s="49">
        <f t="shared" si="87"/>
        <v>2240</v>
      </c>
      <c r="D1197" s="70" t="s">
        <v>430</v>
      </c>
      <c r="E1197" s="51">
        <f t="shared" si="90"/>
        <v>10</v>
      </c>
      <c r="F1197" s="71">
        <f t="shared" si="88"/>
        <v>66126</v>
      </c>
      <c r="G1197" s="71" t="str">
        <f t="shared" si="89"/>
        <v>2018115</v>
      </c>
      <c r="H1197" s="71">
        <f>775-762</f>
        <v>13</v>
      </c>
      <c r="I1197" s="71"/>
      <c r="J1197" s="71"/>
      <c r="K1197" s="71"/>
      <c r="L1197" s="71" t="s">
        <v>0</v>
      </c>
      <c r="M1197" s="71">
        <v>2018</v>
      </c>
      <c r="N1197" s="71">
        <v>1</v>
      </c>
      <c r="O1197" s="71">
        <v>15</v>
      </c>
      <c r="P1197" s="71">
        <v>18</v>
      </c>
      <c r="Q1197" s="71">
        <v>22</v>
      </c>
      <c r="R1197" s="71">
        <v>6</v>
      </c>
      <c r="S1197" s="71">
        <v>762</v>
      </c>
      <c r="T1197" s="71">
        <v>1</v>
      </c>
      <c r="U1197" s="71" t="s">
        <v>1</v>
      </c>
      <c r="V1197" s="71" t="s">
        <v>2</v>
      </c>
      <c r="W1197" s="71"/>
      <c r="X1197" s="72"/>
      <c r="WK1197" s="72"/>
      <c r="WL1197" s="72"/>
      <c r="WM1197" s="72"/>
      <c r="WN1197" s="72"/>
      <c r="WO1197" s="72"/>
      <c r="WP1197" s="72"/>
      <c r="WQ1197" s="72"/>
      <c r="WR1197" s="72"/>
      <c r="WS1197" s="72"/>
      <c r="WT1197" s="72"/>
      <c r="WU1197" s="72"/>
      <c r="WV1197" s="72"/>
      <c r="WW1197" s="72"/>
      <c r="WX1197" s="72"/>
      <c r="WY1197" s="72"/>
      <c r="WZ1197" s="72"/>
      <c r="XA1197" s="72"/>
      <c r="XB1197" s="72"/>
      <c r="XC1197" s="72"/>
      <c r="XD1197" s="72"/>
      <c r="XE1197" s="72"/>
      <c r="XF1197" s="72"/>
      <c r="XG1197" s="72"/>
      <c r="XH1197" s="72"/>
      <c r="XI1197" s="72"/>
      <c r="XJ1197" s="72"/>
      <c r="XK1197" s="72"/>
      <c r="XL1197" s="72"/>
      <c r="XM1197" s="72"/>
      <c r="XN1197" s="72"/>
      <c r="XO1197" s="72"/>
      <c r="XP1197" s="72"/>
      <c r="XQ1197" s="72"/>
      <c r="XR1197" s="72"/>
      <c r="XS1197" s="72"/>
      <c r="XT1197" s="72"/>
      <c r="XU1197" s="72"/>
      <c r="XV1197" s="72"/>
      <c r="XW1197" s="72"/>
      <c r="XX1197" s="72"/>
      <c r="XY1197" s="72"/>
      <c r="XZ1197" s="72"/>
      <c r="YA1197" s="72"/>
      <c r="YB1197" s="72"/>
      <c r="YC1197" s="72"/>
      <c r="YD1197" s="72"/>
      <c r="YE1197" s="72"/>
      <c r="YF1197" s="72"/>
      <c r="YG1197" s="72"/>
      <c r="YH1197" s="72"/>
      <c r="YI1197" s="72"/>
      <c r="YJ1197" s="72"/>
      <c r="YK1197" s="72"/>
      <c r="YL1197" s="72"/>
      <c r="YM1197" s="72"/>
      <c r="YN1197" s="72"/>
      <c r="YO1197" s="72"/>
      <c r="YP1197" s="72"/>
      <c r="YQ1197" s="72"/>
      <c r="YR1197" s="72"/>
      <c r="YS1197" s="72"/>
      <c r="YT1197" s="72"/>
      <c r="YU1197" s="72"/>
      <c r="YV1197" s="72"/>
      <c r="YW1197" s="72"/>
      <c r="YX1197" s="72"/>
      <c r="YY1197" s="72"/>
      <c r="YZ1197" s="72"/>
      <c r="ZA1197" s="72"/>
      <c r="ZB1197" s="72"/>
      <c r="ZC1197" s="72"/>
      <c r="ZD1197" s="72"/>
      <c r="ZE1197" s="72"/>
      <c r="ZF1197" s="72"/>
      <c r="ZG1197" s="72"/>
      <c r="ZH1197" s="72"/>
      <c r="ZI1197" s="72"/>
      <c r="ZJ1197" s="72"/>
      <c r="ZK1197" s="72"/>
      <c r="ZL1197" s="72"/>
      <c r="ZM1197" s="72"/>
      <c r="ZN1197" s="72"/>
      <c r="ZO1197" s="72"/>
      <c r="ZP1197" s="72"/>
      <c r="ZQ1197" s="72"/>
      <c r="ZR1197" s="72"/>
      <c r="ZS1197" s="72"/>
      <c r="ZT1197" s="72"/>
      <c r="ZU1197" s="72"/>
      <c r="ZV1197" s="72"/>
      <c r="ZW1197" s="72"/>
      <c r="ZX1197" s="72"/>
      <c r="ZY1197" s="72"/>
      <c r="ZZ1197" s="72"/>
      <c r="AAA1197" s="72"/>
      <c r="AAB1197" s="72"/>
      <c r="AAC1197" s="72"/>
      <c r="AAD1197" s="72"/>
      <c r="AAE1197" s="72"/>
      <c r="AAF1197" s="72"/>
      <c r="AAG1197" s="72"/>
      <c r="AAH1197" s="72"/>
      <c r="AAI1197" s="72"/>
      <c r="AAJ1197" s="72"/>
      <c r="AAK1197" s="72"/>
      <c r="AAL1197" s="72"/>
      <c r="AAM1197" s="72"/>
      <c r="AAN1197" s="72"/>
      <c r="AAO1197" s="72"/>
      <c r="AAP1197" s="72"/>
      <c r="AAQ1197" s="72"/>
      <c r="AAR1197" s="72"/>
      <c r="AAS1197" s="72"/>
      <c r="AAT1197" s="72"/>
      <c r="AAU1197" s="72"/>
      <c r="AAV1197" s="72"/>
      <c r="AAW1197" s="72"/>
      <c r="AAX1197" s="72"/>
      <c r="AAY1197" s="72"/>
      <c r="AAZ1197" s="72"/>
      <c r="ABA1197" s="72"/>
      <c r="ABB1197" s="72"/>
      <c r="ABC1197" s="72"/>
      <c r="ABD1197" s="72"/>
      <c r="ABE1197" s="72"/>
      <c r="ABF1197" s="72"/>
      <c r="ABG1197" s="72"/>
      <c r="ABH1197" s="72"/>
      <c r="ABI1197" s="72"/>
      <c r="ABJ1197" s="72"/>
      <c r="ABK1197" s="72"/>
      <c r="ABL1197" s="72"/>
      <c r="ABM1197" s="72"/>
      <c r="ABN1197" s="72"/>
      <c r="ABO1197" s="72"/>
      <c r="ABP1197" s="72"/>
      <c r="ABQ1197" s="72"/>
      <c r="ABR1197" s="72"/>
      <c r="ABS1197" s="72"/>
      <c r="ABT1197" s="72"/>
      <c r="ABU1197" s="72"/>
      <c r="ABV1197" s="72"/>
      <c r="ABW1197" s="72"/>
      <c r="ABX1197" s="72"/>
      <c r="ABY1197" s="72"/>
      <c r="ABZ1197" s="72"/>
      <c r="ACA1197" s="72"/>
      <c r="ACB1197" s="72"/>
      <c r="ACC1197" s="72"/>
      <c r="ACD1197" s="72"/>
      <c r="ACE1197" s="72"/>
      <c r="ACF1197" s="72"/>
      <c r="ACG1197" s="72"/>
      <c r="ACH1197" s="72"/>
      <c r="ACI1197" s="72"/>
      <c r="ACJ1197" s="72"/>
      <c r="ACK1197" s="72"/>
      <c r="ACL1197" s="72"/>
      <c r="ACM1197" s="72"/>
      <c r="ACN1197" s="72"/>
      <c r="ACO1197" s="72"/>
      <c r="ACP1197" s="72"/>
      <c r="ACQ1197" s="72"/>
      <c r="ACR1197" s="72"/>
      <c r="ACS1197" s="72"/>
      <c r="ACT1197" s="72"/>
      <c r="ACU1197" s="72"/>
      <c r="ACV1197" s="72"/>
      <c r="ACW1197" s="72"/>
      <c r="ACX1197" s="72"/>
      <c r="ACY1197" s="72"/>
      <c r="ACZ1197" s="72"/>
      <c r="ADA1197" s="72"/>
      <c r="ADB1197" s="72"/>
      <c r="ADC1197" s="72"/>
      <c r="ADD1197" s="72"/>
      <c r="ADE1197" s="72"/>
      <c r="ADF1197" s="72"/>
      <c r="ADG1197" s="72"/>
      <c r="ADH1197" s="72"/>
      <c r="ADI1197" s="72"/>
      <c r="ADJ1197" s="72"/>
      <c r="ADK1197" s="72"/>
      <c r="ADL1197" s="72"/>
      <c r="ADM1197" s="72"/>
      <c r="ADN1197" s="72"/>
      <c r="ADO1197" s="72"/>
      <c r="ADP1197" s="72"/>
      <c r="ADQ1197" s="72"/>
      <c r="ADR1197" s="72"/>
      <c r="ADS1197" s="72"/>
      <c r="ADT1197" s="72"/>
      <c r="ADU1197" s="72"/>
      <c r="ADV1197" s="72"/>
      <c r="ADW1197" s="72"/>
      <c r="ADX1197" s="72"/>
      <c r="ADY1197" s="72"/>
      <c r="ADZ1197" s="72"/>
      <c r="AEA1197" s="72"/>
      <c r="AEB1197" s="72"/>
      <c r="AEC1197" s="72"/>
      <c r="AED1197" s="72"/>
      <c r="AEE1197" s="72"/>
      <c r="AEF1197" s="72"/>
      <c r="AEG1197" s="72"/>
      <c r="AEH1197" s="72"/>
      <c r="AEI1197" s="72"/>
      <c r="AEJ1197" s="72"/>
      <c r="AEK1197" s="72"/>
      <c r="AEL1197" s="72"/>
      <c r="AEM1197" s="72"/>
      <c r="AEN1197" s="72"/>
      <c r="AEO1197" s="72"/>
      <c r="AEP1197" s="72"/>
      <c r="AEQ1197" s="72"/>
      <c r="AER1197" s="72"/>
      <c r="AES1197" s="72"/>
      <c r="AET1197" s="72"/>
      <c r="AEU1197" s="72"/>
      <c r="AEV1197" s="72"/>
      <c r="AEW1197" s="72"/>
      <c r="AEX1197" s="72"/>
      <c r="AEY1197" s="72"/>
      <c r="AEZ1197" s="72"/>
      <c r="AFA1197" s="72"/>
      <c r="AFB1197" s="72"/>
      <c r="AFC1197" s="72"/>
      <c r="AFD1197" s="72"/>
      <c r="AFE1197" s="72"/>
      <c r="AFF1197" s="72"/>
      <c r="AFG1197" s="72"/>
      <c r="AFH1197" s="72"/>
      <c r="AFI1197" s="72"/>
      <c r="AFJ1197" s="72"/>
      <c r="AFK1197" s="72"/>
      <c r="AFL1197" s="72"/>
      <c r="AFM1197" s="72"/>
      <c r="AFN1197" s="72"/>
      <c r="AFO1197" s="72"/>
      <c r="AFP1197" s="72"/>
      <c r="AFQ1197" s="72"/>
      <c r="AFR1197" s="72"/>
      <c r="AFS1197" s="72"/>
      <c r="AFT1197" s="72"/>
      <c r="AFU1197" s="72"/>
      <c r="AFV1197" s="72"/>
      <c r="AFW1197" s="72"/>
      <c r="AFX1197" s="72"/>
      <c r="AFY1197" s="72"/>
      <c r="AFZ1197" s="72"/>
      <c r="AGA1197" s="72"/>
      <c r="AGB1197" s="72"/>
      <c r="AGC1197" s="72"/>
      <c r="AGD1197" s="72"/>
      <c r="AGE1197" s="72"/>
      <c r="AGF1197" s="72"/>
      <c r="AGG1197" s="72"/>
      <c r="AGH1197" s="72"/>
      <c r="AGI1197" s="72"/>
      <c r="AGJ1197" s="72"/>
      <c r="AGK1197" s="72"/>
      <c r="AGL1197" s="72"/>
      <c r="AGM1197" s="72"/>
      <c r="AGN1197" s="72"/>
      <c r="AGO1197" s="72"/>
      <c r="AGP1197" s="72"/>
      <c r="AGQ1197" s="72"/>
      <c r="AGR1197" s="72"/>
      <c r="AGS1197" s="72"/>
      <c r="AGT1197" s="72"/>
      <c r="AGU1197" s="72"/>
      <c r="AGV1197" s="72"/>
      <c r="AGW1197" s="72"/>
      <c r="AGX1197" s="72"/>
      <c r="AGY1197" s="72"/>
      <c r="AGZ1197" s="72"/>
      <c r="AHA1197" s="72"/>
      <c r="AHB1197" s="72"/>
      <c r="AHC1197" s="72"/>
      <c r="AHD1197" s="72"/>
      <c r="AHE1197" s="72"/>
      <c r="AHF1197" s="72"/>
      <c r="AHG1197" s="72"/>
      <c r="AHH1197" s="72"/>
      <c r="AHI1197" s="72"/>
      <c r="AHJ1197" s="72"/>
      <c r="AHK1197" s="72"/>
      <c r="AHL1197" s="72"/>
      <c r="AHM1197" s="72"/>
      <c r="AHN1197" s="72"/>
      <c r="AHO1197" s="72"/>
      <c r="AHP1197" s="72"/>
      <c r="AHQ1197" s="72"/>
      <c r="AHR1197" s="72"/>
      <c r="AHS1197" s="72"/>
      <c r="AHT1197" s="72"/>
      <c r="AHU1197" s="72"/>
      <c r="AHV1197" s="72"/>
      <c r="AHW1197" s="72"/>
      <c r="AHX1197" s="72"/>
      <c r="AHY1197" s="72"/>
      <c r="AHZ1197" s="72"/>
      <c r="AIA1197" s="72"/>
      <c r="AIB1197" s="72"/>
      <c r="AIC1197" s="72"/>
      <c r="AID1197" s="72"/>
      <c r="AIE1197" s="72"/>
      <c r="AIF1197" s="72"/>
      <c r="AIG1197" s="72"/>
      <c r="AIH1197" s="72"/>
      <c r="AII1197" s="72"/>
      <c r="AIJ1197" s="72"/>
      <c r="AIK1197" s="72"/>
      <c r="AIL1197" s="72"/>
      <c r="AIM1197" s="72"/>
      <c r="AIN1197" s="72"/>
      <c r="AIO1197" s="72"/>
      <c r="AIP1197" s="72"/>
      <c r="AIQ1197" s="72"/>
      <c r="AIR1197" s="72"/>
      <c r="AIS1197" s="72"/>
      <c r="AIT1197" s="72"/>
      <c r="AIU1197" s="72"/>
      <c r="AIV1197" s="72"/>
      <c r="AIW1197" s="72"/>
      <c r="AIX1197" s="72"/>
      <c r="AIY1197" s="72"/>
      <c r="AIZ1197" s="72"/>
      <c r="AJA1197" s="72"/>
      <c r="AJB1197" s="72"/>
      <c r="AJC1197" s="72"/>
      <c r="AJD1197" s="72"/>
      <c r="AJE1197" s="72"/>
      <c r="AJF1197" s="72"/>
      <c r="AJG1197" s="72"/>
      <c r="AJH1197" s="72"/>
      <c r="AJI1197" s="72"/>
      <c r="AJJ1197" s="72"/>
      <c r="AJK1197" s="72"/>
      <c r="AJL1197" s="72"/>
      <c r="AJM1197" s="72"/>
      <c r="AJN1197" s="72"/>
      <c r="AJO1197" s="72"/>
      <c r="AJP1197" s="72"/>
      <c r="AJQ1197" s="72"/>
      <c r="AJR1197" s="72"/>
      <c r="AJS1197" s="72"/>
      <c r="AJT1197" s="72"/>
      <c r="AJU1197" s="72"/>
      <c r="AJV1197" s="72"/>
      <c r="AJW1197" s="72"/>
      <c r="AJX1197" s="72"/>
      <c r="AJY1197" s="72"/>
      <c r="AJZ1197" s="72"/>
      <c r="AKA1197" s="72"/>
      <c r="AKB1197" s="72"/>
      <c r="AKC1197" s="72"/>
      <c r="AKD1197" s="72"/>
      <c r="AKE1197" s="72"/>
      <c r="AKF1197" s="72"/>
      <c r="AKG1197" s="72"/>
      <c r="AKH1197" s="72"/>
      <c r="AKI1197" s="72"/>
      <c r="AKJ1197" s="72"/>
      <c r="AKK1197" s="72"/>
      <c r="AKL1197" s="72"/>
      <c r="AKM1197" s="72"/>
      <c r="AKN1197" s="72"/>
      <c r="AKO1197" s="72"/>
      <c r="AKP1197" s="72"/>
      <c r="AKQ1197" s="72"/>
      <c r="AKR1197" s="72"/>
      <c r="AKS1197" s="72"/>
      <c r="AKT1197" s="72"/>
      <c r="AKU1197" s="72"/>
      <c r="AKV1197" s="72"/>
      <c r="AKW1197" s="72"/>
      <c r="AKX1197" s="72"/>
      <c r="AKY1197" s="72"/>
      <c r="AKZ1197" s="72"/>
      <c r="ALA1197" s="72"/>
      <c r="ALB1197" s="72"/>
      <c r="ALC1197" s="72"/>
      <c r="ALD1197" s="72"/>
      <c r="ALE1197" s="72"/>
      <c r="ALF1197" s="72"/>
      <c r="ALG1197" s="72"/>
      <c r="ALH1197" s="72"/>
      <c r="ALI1197" s="72"/>
      <c r="ALJ1197" s="72"/>
      <c r="ALK1197" s="72"/>
      <c r="ALL1197" s="72"/>
      <c r="ALM1197" s="72"/>
      <c r="ALN1197" s="72"/>
      <c r="ALO1197" s="72"/>
      <c r="ALP1197" s="72"/>
      <c r="ALQ1197" s="72"/>
      <c r="ALR1197" s="72"/>
      <c r="ALS1197" s="72"/>
      <c r="ALT1197" s="72"/>
      <c r="ALU1197" s="72"/>
      <c r="ALV1197" s="72"/>
      <c r="ALW1197" s="72"/>
      <c r="ALX1197" s="72"/>
      <c r="ALY1197" s="72"/>
      <c r="ALZ1197" s="72"/>
      <c r="AMA1197" s="72"/>
      <c r="AMB1197" s="72"/>
      <c r="AMC1197" s="72"/>
      <c r="AMD1197" s="72"/>
      <c r="AME1197" s="72"/>
      <c r="AMF1197" s="72"/>
      <c r="AMG1197" s="72"/>
      <c r="AMH1197" s="72"/>
      <c r="AMI1197" s="72"/>
      <c r="AMJ1197" s="72"/>
    </row>
    <row r="1198" spans="1:1024">
      <c r="C1198" s="49">
        <f t="shared" si="87"/>
        <v>2240</v>
      </c>
      <c r="D1198" s="38" t="s">
        <v>430</v>
      </c>
      <c r="E1198" s="51">
        <f t="shared" si="90"/>
        <v>20</v>
      </c>
      <c r="F1198" s="39">
        <f t="shared" si="88"/>
        <v>66126</v>
      </c>
      <c r="G1198" s="39" t="str">
        <f t="shared" si="89"/>
        <v>2018115</v>
      </c>
      <c r="H1198" s="39">
        <v>0</v>
      </c>
      <c r="L1198" s="39" t="s">
        <v>0</v>
      </c>
      <c r="M1198" s="39">
        <v>2018</v>
      </c>
      <c r="N1198" s="39">
        <v>1</v>
      </c>
      <c r="O1198" s="39">
        <v>15</v>
      </c>
      <c r="P1198" s="39">
        <v>18</v>
      </c>
      <c r="Q1198" s="39">
        <v>22</v>
      </c>
      <c r="R1198" s="39">
        <v>6</v>
      </c>
      <c r="S1198" s="39">
        <v>799</v>
      </c>
      <c r="T1198" s="39">
        <v>2</v>
      </c>
      <c r="U1198" s="39" t="s">
        <v>1</v>
      </c>
      <c r="V1198" s="39" t="s">
        <v>3</v>
      </c>
    </row>
    <row r="1199" spans="1:1024">
      <c r="C1199" s="49">
        <f t="shared" si="87"/>
        <v>2240</v>
      </c>
      <c r="D1199" s="38" t="s">
        <v>430</v>
      </c>
      <c r="E1199" s="51">
        <f t="shared" si="90"/>
        <v>30</v>
      </c>
      <c r="F1199" s="39">
        <f t="shared" si="88"/>
        <v>66126</v>
      </c>
      <c r="G1199" s="39" t="str">
        <f t="shared" si="89"/>
        <v>2018115</v>
      </c>
      <c r="H1199" s="39">
        <v>0</v>
      </c>
      <c r="L1199" s="39" t="s">
        <v>270</v>
      </c>
      <c r="M1199" s="39">
        <v>2018</v>
      </c>
      <c r="N1199" s="39">
        <v>1</v>
      </c>
      <c r="O1199" s="39">
        <v>15</v>
      </c>
      <c r="P1199" s="39">
        <v>18</v>
      </c>
      <c r="Q1199" s="39">
        <v>22</v>
      </c>
      <c r="R1199" s="39">
        <v>6</v>
      </c>
      <c r="S1199" s="39">
        <v>816</v>
      </c>
      <c r="T1199" s="39">
        <v>1</v>
      </c>
      <c r="U1199" s="39" t="s">
        <v>1</v>
      </c>
      <c r="V1199" s="39" t="s">
        <v>2</v>
      </c>
    </row>
    <row r="1200" spans="1:1024">
      <c r="A1200" s="69"/>
      <c r="B1200" s="69"/>
      <c r="C1200" s="49">
        <f t="shared" si="87"/>
        <v>2250</v>
      </c>
      <c r="D1200" s="70" t="s">
        <v>431</v>
      </c>
      <c r="E1200" s="51">
        <f t="shared" si="90"/>
        <v>10</v>
      </c>
      <c r="F1200" s="71">
        <f t="shared" si="88"/>
        <v>66177</v>
      </c>
      <c r="G1200" s="71" t="str">
        <f t="shared" si="89"/>
        <v>2018115</v>
      </c>
      <c r="H1200" s="71">
        <v>9</v>
      </c>
      <c r="I1200" s="71"/>
      <c r="J1200" s="71"/>
      <c r="K1200" s="71"/>
      <c r="L1200" s="71" t="s">
        <v>0</v>
      </c>
      <c r="M1200" s="71">
        <v>2018</v>
      </c>
      <c r="N1200" s="71">
        <v>1</v>
      </c>
      <c r="O1200" s="71">
        <v>15</v>
      </c>
      <c r="P1200" s="71">
        <v>18</v>
      </c>
      <c r="Q1200" s="71">
        <v>22</v>
      </c>
      <c r="R1200" s="71">
        <v>57</v>
      </c>
      <c r="S1200" s="71">
        <v>0</v>
      </c>
      <c r="T1200" s="71">
        <v>1</v>
      </c>
      <c r="U1200" s="71" t="s">
        <v>1</v>
      </c>
      <c r="V1200" s="71" t="s">
        <v>2</v>
      </c>
      <c r="W1200" s="71"/>
      <c r="X1200" s="72"/>
      <c r="WK1200" s="72"/>
      <c r="WL1200" s="72"/>
      <c r="WM1200" s="72"/>
      <c r="WN1200" s="72"/>
      <c r="WO1200" s="72"/>
      <c r="WP1200" s="72"/>
      <c r="WQ1200" s="72"/>
      <c r="WR1200" s="72"/>
      <c r="WS1200" s="72"/>
      <c r="WT1200" s="72"/>
      <c r="WU1200" s="72"/>
      <c r="WV1200" s="72"/>
      <c r="WW1200" s="72"/>
      <c r="WX1200" s="72"/>
      <c r="WY1200" s="72"/>
      <c r="WZ1200" s="72"/>
      <c r="XA1200" s="72"/>
      <c r="XB1200" s="72"/>
      <c r="XC1200" s="72"/>
      <c r="XD1200" s="72"/>
      <c r="XE1200" s="72"/>
      <c r="XF1200" s="72"/>
      <c r="XG1200" s="72"/>
      <c r="XH1200" s="72"/>
      <c r="XI1200" s="72"/>
      <c r="XJ1200" s="72"/>
      <c r="XK1200" s="72"/>
      <c r="XL1200" s="72"/>
      <c r="XM1200" s="72"/>
      <c r="XN1200" s="72"/>
      <c r="XO1200" s="72"/>
      <c r="XP1200" s="72"/>
      <c r="XQ1200" s="72"/>
      <c r="XR1200" s="72"/>
      <c r="XS1200" s="72"/>
      <c r="XT1200" s="72"/>
      <c r="XU1200" s="72"/>
      <c r="XV1200" s="72"/>
      <c r="XW1200" s="72"/>
      <c r="XX1200" s="72"/>
      <c r="XY1200" s="72"/>
      <c r="XZ1200" s="72"/>
      <c r="YA1200" s="72"/>
      <c r="YB1200" s="72"/>
      <c r="YC1200" s="72"/>
      <c r="YD1200" s="72"/>
      <c r="YE1200" s="72"/>
      <c r="YF1200" s="72"/>
      <c r="YG1200" s="72"/>
      <c r="YH1200" s="72"/>
      <c r="YI1200" s="72"/>
      <c r="YJ1200" s="72"/>
      <c r="YK1200" s="72"/>
      <c r="YL1200" s="72"/>
      <c r="YM1200" s="72"/>
      <c r="YN1200" s="72"/>
      <c r="YO1200" s="72"/>
      <c r="YP1200" s="72"/>
      <c r="YQ1200" s="72"/>
      <c r="YR1200" s="72"/>
      <c r="YS1200" s="72"/>
      <c r="YT1200" s="72"/>
      <c r="YU1200" s="72"/>
      <c r="YV1200" s="72"/>
      <c r="YW1200" s="72"/>
      <c r="YX1200" s="72"/>
      <c r="YY1200" s="72"/>
      <c r="YZ1200" s="72"/>
      <c r="ZA1200" s="72"/>
      <c r="ZB1200" s="72"/>
      <c r="ZC1200" s="72"/>
      <c r="ZD1200" s="72"/>
      <c r="ZE1200" s="72"/>
      <c r="ZF1200" s="72"/>
      <c r="ZG1200" s="72"/>
      <c r="ZH1200" s="72"/>
      <c r="ZI1200" s="72"/>
      <c r="ZJ1200" s="72"/>
      <c r="ZK1200" s="72"/>
      <c r="ZL1200" s="72"/>
      <c r="ZM1200" s="72"/>
      <c r="ZN1200" s="72"/>
      <c r="ZO1200" s="72"/>
      <c r="ZP1200" s="72"/>
      <c r="ZQ1200" s="72"/>
      <c r="ZR1200" s="72"/>
      <c r="ZS1200" s="72"/>
      <c r="ZT1200" s="72"/>
      <c r="ZU1200" s="72"/>
      <c r="ZV1200" s="72"/>
      <c r="ZW1200" s="72"/>
      <c r="ZX1200" s="72"/>
      <c r="ZY1200" s="72"/>
      <c r="ZZ1200" s="72"/>
      <c r="AAA1200" s="72"/>
      <c r="AAB1200" s="72"/>
      <c r="AAC1200" s="72"/>
      <c r="AAD1200" s="72"/>
      <c r="AAE1200" s="72"/>
      <c r="AAF1200" s="72"/>
      <c r="AAG1200" s="72"/>
      <c r="AAH1200" s="72"/>
      <c r="AAI1200" s="72"/>
      <c r="AAJ1200" s="72"/>
      <c r="AAK1200" s="72"/>
      <c r="AAL1200" s="72"/>
      <c r="AAM1200" s="72"/>
      <c r="AAN1200" s="72"/>
      <c r="AAO1200" s="72"/>
      <c r="AAP1200" s="72"/>
      <c r="AAQ1200" s="72"/>
      <c r="AAR1200" s="72"/>
      <c r="AAS1200" s="72"/>
      <c r="AAT1200" s="72"/>
      <c r="AAU1200" s="72"/>
      <c r="AAV1200" s="72"/>
      <c r="AAW1200" s="72"/>
      <c r="AAX1200" s="72"/>
      <c r="AAY1200" s="72"/>
      <c r="AAZ1200" s="72"/>
      <c r="ABA1200" s="72"/>
      <c r="ABB1200" s="72"/>
      <c r="ABC1200" s="72"/>
      <c r="ABD1200" s="72"/>
      <c r="ABE1200" s="72"/>
      <c r="ABF1200" s="72"/>
      <c r="ABG1200" s="72"/>
      <c r="ABH1200" s="72"/>
      <c r="ABI1200" s="72"/>
      <c r="ABJ1200" s="72"/>
      <c r="ABK1200" s="72"/>
      <c r="ABL1200" s="72"/>
      <c r="ABM1200" s="72"/>
      <c r="ABN1200" s="72"/>
      <c r="ABO1200" s="72"/>
      <c r="ABP1200" s="72"/>
      <c r="ABQ1200" s="72"/>
      <c r="ABR1200" s="72"/>
      <c r="ABS1200" s="72"/>
      <c r="ABT1200" s="72"/>
      <c r="ABU1200" s="72"/>
      <c r="ABV1200" s="72"/>
      <c r="ABW1200" s="72"/>
      <c r="ABX1200" s="72"/>
      <c r="ABY1200" s="72"/>
      <c r="ABZ1200" s="72"/>
      <c r="ACA1200" s="72"/>
      <c r="ACB1200" s="72"/>
      <c r="ACC1200" s="72"/>
      <c r="ACD1200" s="72"/>
      <c r="ACE1200" s="72"/>
      <c r="ACF1200" s="72"/>
      <c r="ACG1200" s="72"/>
      <c r="ACH1200" s="72"/>
      <c r="ACI1200" s="72"/>
      <c r="ACJ1200" s="72"/>
      <c r="ACK1200" s="72"/>
      <c r="ACL1200" s="72"/>
      <c r="ACM1200" s="72"/>
      <c r="ACN1200" s="72"/>
      <c r="ACO1200" s="72"/>
      <c r="ACP1200" s="72"/>
      <c r="ACQ1200" s="72"/>
      <c r="ACR1200" s="72"/>
      <c r="ACS1200" s="72"/>
      <c r="ACT1200" s="72"/>
      <c r="ACU1200" s="72"/>
      <c r="ACV1200" s="72"/>
      <c r="ACW1200" s="72"/>
      <c r="ACX1200" s="72"/>
      <c r="ACY1200" s="72"/>
      <c r="ACZ1200" s="72"/>
      <c r="ADA1200" s="72"/>
      <c r="ADB1200" s="72"/>
      <c r="ADC1200" s="72"/>
      <c r="ADD1200" s="72"/>
      <c r="ADE1200" s="72"/>
      <c r="ADF1200" s="72"/>
      <c r="ADG1200" s="72"/>
      <c r="ADH1200" s="72"/>
      <c r="ADI1200" s="72"/>
      <c r="ADJ1200" s="72"/>
      <c r="ADK1200" s="72"/>
      <c r="ADL1200" s="72"/>
      <c r="ADM1200" s="72"/>
      <c r="ADN1200" s="72"/>
      <c r="ADO1200" s="72"/>
      <c r="ADP1200" s="72"/>
      <c r="ADQ1200" s="72"/>
      <c r="ADR1200" s="72"/>
      <c r="ADS1200" s="72"/>
      <c r="ADT1200" s="72"/>
      <c r="ADU1200" s="72"/>
      <c r="ADV1200" s="72"/>
      <c r="ADW1200" s="72"/>
      <c r="ADX1200" s="72"/>
      <c r="ADY1200" s="72"/>
      <c r="ADZ1200" s="72"/>
      <c r="AEA1200" s="72"/>
      <c r="AEB1200" s="72"/>
      <c r="AEC1200" s="72"/>
      <c r="AED1200" s="72"/>
      <c r="AEE1200" s="72"/>
      <c r="AEF1200" s="72"/>
      <c r="AEG1200" s="72"/>
      <c r="AEH1200" s="72"/>
      <c r="AEI1200" s="72"/>
      <c r="AEJ1200" s="72"/>
      <c r="AEK1200" s="72"/>
      <c r="AEL1200" s="72"/>
      <c r="AEM1200" s="72"/>
      <c r="AEN1200" s="72"/>
      <c r="AEO1200" s="72"/>
      <c r="AEP1200" s="72"/>
      <c r="AEQ1200" s="72"/>
      <c r="AER1200" s="72"/>
      <c r="AES1200" s="72"/>
      <c r="AET1200" s="72"/>
      <c r="AEU1200" s="72"/>
      <c r="AEV1200" s="72"/>
      <c r="AEW1200" s="72"/>
      <c r="AEX1200" s="72"/>
      <c r="AEY1200" s="72"/>
      <c r="AEZ1200" s="72"/>
      <c r="AFA1200" s="72"/>
      <c r="AFB1200" s="72"/>
      <c r="AFC1200" s="72"/>
      <c r="AFD1200" s="72"/>
      <c r="AFE1200" s="72"/>
      <c r="AFF1200" s="72"/>
      <c r="AFG1200" s="72"/>
      <c r="AFH1200" s="72"/>
      <c r="AFI1200" s="72"/>
      <c r="AFJ1200" s="72"/>
      <c r="AFK1200" s="72"/>
      <c r="AFL1200" s="72"/>
      <c r="AFM1200" s="72"/>
      <c r="AFN1200" s="72"/>
      <c r="AFO1200" s="72"/>
      <c r="AFP1200" s="72"/>
      <c r="AFQ1200" s="72"/>
      <c r="AFR1200" s="72"/>
      <c r="AFS1200" s="72"/>
      <c r="AFT1200" s="72"/>
      <c r="AFU1200" s="72"/>
      <c r="AFV1200" s="72"/>
      <c r="AFW1200" s="72"/>
      <c r="AFX1200" s="72"/>
      <c r="AFY1200" s="72"/>
      <c r="AFZ1200" s="72"/>
      <c r="AGA1200" s="72"/>
      <c r="AGB1200" s="72"/>
      <c r="AGC1200" s="72"/>
      <c r="AGD1200" s="72"/>
      <c r="AGE1200" s="72"/>
      <c r="AGF1200" s="72"/>
      <c r="AGG1200" s="72"/>
      <c r="AGH1200" s="72"/>
      <c r="AGI1200" s="72"/>
      <c r="AGJ1200" s="72"/>
      <c r="AGK1200" s="72"/>
      <c r="AGL1200" s="72"/>
      <c r="AGM1200" s="72"/>
      <c r="AGN1200" s="72"/>
      <c r="AGO1200" s="72"/>
      <c r="AGP1200" s="72"/>
      <c r="AGQ1200" s="72"/>
      <c r="AGR1200" s="72"/>
      <c r="AGS1200" s="72"/>
      <c r="AGT1200" s="72"/>
      <c r="AGU1200" s="72"/>
      <c r="AGV1200" s="72"/>
      <c r="AGW1200" s="72"/>
      <c r="AGX1200" s="72"/>
      <c r="AGY1200" s="72"/>
      <c r="AGZ1200" s="72"/>
      <c r="AHA1200" s="72"/>
      <c r="AHB1200" s="72"/>
      <c r="AHC1200" s="72"/>
      <c r="AHD1200" s="72"/>
      <c r="AHE1200" s="72"/>
      <c r="AHF1200" s="72"/>
      <c r="AHG1200" s="72"/>
      <c r="AHH1200" s="72"/>
      <c r="AHI1200" s="72"/>
      <c r="AHJ1200" s="72"/>
      <c r="AHK1200" s="72"/>
      <c r="AHL1200" s="72"/>
      <c r="AHM1200" s="72"/>
      <c r="AHN1200" s="72"/>
      <c r="AHO1200" s="72"/>
      <c r="AHP1200" s="72"/>
      <c r="AHQ1200" s="72"/>
      <c r="AHR1200" s="72"/>
      <c r="AHS1200" s="72"/>
      <c r="AHT1200" s="72"/>
      <c r="AHU1200" s="72"/>
      <c r="AHV1200" s="72"/>
      <c r="AHW1200" s="72"/>
      <c r="AHX1200" s="72"/>
      <c r="AHY1200" s="72"/>
      <c r="AHZ1200" s="72"/>
      <c r="AIA1200" s="72"/>
      <c r="AIB1200" s="72"/>
      <c r="AIC1200" s="72"/>
      <c r="AID1200" s="72"/>
      <c r="AIE1200" s="72"/>
      <c r="AIF1200" s="72"/>
      <c r="AIG1200" s="72"/>
      <c r="AIH1200" s="72"/>
      <c r="AII1200" s="72"/>
      <c r="AIJ1200" s="72"/>
      <c r="AIK1200" s="72"/>
      <c r="AIL1200" s="72"/>
      <c r="AIM1200" s="72"/>
      <c r="AIN1200" s="72"/>
      <c r="AIO1200" s="72"/>
      <c r="AIP1200" s="72"/>
      <c r="AIQ1200" s="72"/>
      <c r="AIR1200" s="72"/>
      <c r="AIS1200" s="72"/>
      <c r="AIT1200" s="72"/>
      <c r="AIU1200" s="72"/>
      <c r="AIV1200" s="72"/>
      <c r="AIW1200" s="72"/>
      <c r="AIX1200" s="72"/>
      <c r="AIY1200" s="72"/>
      <c r="AIZ1200" s="72"/>
      <c r="AJA1200" s="72"/>
      <c r="AJB1200" s="72"/>
      <c r="AJC1200" s="72"/>
      <c r="AJD1200" s="72"/>
      <c r="AJE1200" s="72"/>
      <c r="AJF1200" s="72"/>
      <c r="AJG1200" s="72"/>
      <c r="AJH1200" s="72"/>
      <c r="AJI1200" s="72"/>
      <c r="AJJ1200" s="72"/>
      <c r="AJK1200" s="72"/>
      <c r="AJL1200" s="72"/>
      <c r="AJM1200" s="72"/>
      <c r="AJN1200" s="72"/>
      <c r="AJO1200" s="72"/>
      <c r="AJP1200" s="72"/>
      <c r="AJQ1200" s="72"/>
      <c r="AJR1200" s="72"/>
      <c r="AJS1200" s="72"/>
      <c r="AJT1200" s="72"/>
      <c r="AJU1200" s="72"/>
      <c r="AJV1200" s="72"/>
      <c r="AJW1200" s="72"/>
      <c r="AJX1200" s="72"/>
      <c r="AJY1200" s="72"/>
      <c r="AJZ1200" s="72"/>
      <c r="AKA1200" s="72"/>
      <c r="AKB1200" s="72"/>
      <c r="AKC1200" s="72"/>
      <c r="AKD1200" s="72"/>
      <c r="AKE1200" s="72"/>
      <c r="AKF1200" s="72"/>
      <c r="AKG1200" s="72"/>
      <c r="AKH1200" s="72"/>
      <c r="AKI1200" s="72"/>
      <c r="AKJ1200" s="72"/>
      <c r="AKK1200" s="72"/>
      <c r="AKL1200" s="72"/>
      <c r="AKM1200" s="72"/>
      <c r="AKN1200" s="72"/>
      <c r="AKO1200" s="72"/>
      <c r="AKP1200" s="72"/>
      <c r="AKQ1200" s="72"/>
      <c r="AKR1200" s="72"/>
      <c r="AKS1200" s="72"/>
      <c r="AKT1200" s="72"/>
      <c r="AKU1200" s="72"/>
      <c r="AKV1200" s="72"/>
      <c r="AKW1200" s="72"/>
      <c r="AKX1200" s="72"/>
      <c r="AKY1200" s="72"/>
      <c r="AKZ1200" s="72"/>
      <c r="ALA1200" s="72"/>
      <c r="ALB1200" s="72"/>
      <c r="ALC1200" s="72"/>
      <c r="ALD1200" s="72"/>
      <c r="ALE1200" s="72"/>
      <c r="ALF1200" s="72"/>
      <c r="ALG1200" s="72"/>
      <c r="ALH1200" s="72"/>
      <c r="ALI1200" s="72"/>
      <c r="ALJ1200" s="72"/>
      <c r="ALK1200" s="72"/>
      <c r="ALL1200" s="72"/>
      <c r="ALM1200" s="72"/>
      <c r="ALN1200" s="72"/>
      <c r="ALO1200" s="72"/>
      <c r="ALP1200" s="72"/>
      <c r="ALQ1200" s="72"/>
      <c r="ALR1200" s="72"/>
      <c r="ALS1200" s="72"/>
      <c r="ALT1200" s="72"/>
      <c r="ALU1200" s="72"/>
      <c r="ALV1200" s="72"/>
      <c r="ALW1200" s="72"/>
      <c r="ALX1200" s="72"/>
      <c r="ALY1200" s="72"/>
      <c r="ALZ1200" s="72"/>
      <c r="AMA1200" s="72"/>
      <c r="AMB1200" s="72"/>
      <c r="AMC1200" s="72"/>
      <c r="AMD1200" s="72"/>
      <c r="AME1200" s="72"/>
      <c r="AMF1200" s="72"/>
      <c r="AMG1200" s="72"/>
      <c r="AMH1200" s="72"/>
      <c r="AMI1200" s="72"/>
      <c r="AMJ1200" s="72"/>
    </row>
    <row r="1201" spans="1:1024">
      <c r="C1201" s="49">
        <f t="shared" si="87"/>
        <v>2250</v>
      </c>
      <c r="D1201" s="38" t="s">
        <v>431</v>
      </c>
      <c r="E1201" s="51">
        <f t="shared" si="90"/>
        <v>20</v>
      </c>
      <c r="F1201" s="39">
        <f t="shared" si="88"/>
        <v>66177</v>
      </c>
      <c r="G1201" s="39" t="str">
        <f t="shared" si="89"/>
        <v>2018115</v>
      </c>
      <c r="H1201" s="39">
        <v>0</v>
      </c>
      <c r="L1201" s="39" t="s">
        <v>270</v>
      </c>
      <c r="M1201" s="39">
        <v>2018</v>
      </c>
      <c r="N1201" s="39">
        <v>1</v>
      </c>
      <c r="O1201" s="39">
        <v>15</v>
      </c>
      <c r="P1201" s="39">
        <v>18</v>
      </c>
      <c r="Q1201" s="39">
        <v>22</v>
      </c>
      <c r="R1201" s="39">
        <v>57</v>
      </c>
      <c r="S1201" s="39">
        <v>25</v>
      </c>
      <c r="T1201" s="39">
        <v>1</v>
      </c>
      <c r="U1201" s="39" t="s">
        <v>1</v>
      </c>
      <c r="V1201" s="39" t="s">
        <v>2</v>
      </c>
    </row>
    <row r="1202" spans="1:1024">
      <c r="C1202" s="49">
        <f t="shared" si="87"/>
        <v>2250</v>
      </c>
      <c r="D1202" s="38" t="s">
        <v>431</v>
      </c>
      <c r="E1202" s="51">
        <f t="shared" si="90"/>
        <v>30</v>
      </c>
      <c r="F1202" s="39">
        <f t="shared" si="88"/>
        <v>66177</v>
      </c>
      <c r="G1202" s="39" t="str">
        <f t="shared" si="89"/>
        <v>2018115</v>
      </c>
      <c r="H1202" s="39">
        <v>0</v>
      </c>
      <c r="L1202" s="39" t="s">
        <v>270</v>
      </c>
      <c r="M1202" s="39">
        <v>2018</v>
      </c>
      <c r="N1202" s="39">
        <v>1</v>
      </c>
      <c r="O1202" s="39">
        <v>15</v>
      </c>
      <c r="P1202" s="39">
        <v>18</v>
      </c>
      <c r="Q1202" s="39">
        <v>22</v>
      </c>
      <c r="R1202" s="39">
        <v>57</v>
      </c>
      <c r="S1202" s="39">
        <v>47</v>
      </c>
      <c r="T1202" s="39">
        <v>1</v>
      </c>
      <c r="U1202" s="39" t="s">
        <v>1</v>
      </c>
      <c r="V1202" s="39" t="s">
        <v>2</v>
      </c>
    </row>
    <row r="1203" spans="1:1024">
      <c r="C1203" s="49">
        <f t="shared" si="87"/>
        <v>2250</v>
      </c>
      <c r="D1203" s="38" t="s">
        <v>431</v>
      </c>
      <c r="E1203" s="51">
        <f t="shared" si="90"/>
        <v>40</v>
      </c>
      <c r="F1203" s="39">
        <f t="shared" si="88"/>
        <v>66177</v>
      </c>
      <c r="G1203" s="39" t="str">
        <f t="shared" si="89"/>
        <v>2018115</v>
      </c>
      <c r="H1203" s="39">
        <v>0</v>
      </c>
      <c r="L1203" s="39" t="s">
        <v>270</v>
      </c>
      <c r="M1203" s="39">
        <v>2018</v>
      </c>
      <c r="N1203" s="39">
        <v>1</v>
      </c>
      <c r="O1203" s="39">
        <v>15</v>
      </c>
      <c r="P1203" s="39">
        <v>18</v>
      </c>
      <c r="Q1203" s="39">
        <v>22</v>
      </c>
      <c r="R1203" s="39">
        <v>57</v>
      </c>
      <c r="S1203" s="39">
        <v>84</v>
      </c>
      <c r="T1203" s="39">
        <v>1</v>
      </c>
      <c r="U1203" s="39" t="s">
        <v>1</v>
      </c>
      <c r="V1203" s="39" t="s">
        <v>2</v>
      </c>
    </row>
    <row r="1204" spans="1:1024">
      <c r="C1204" s="49">
        <f t="shared" si="87"/>
        <v>2250</v>
      </c>
      <c r="D1204" s="38" t="s">
        <v>431</v>
      </c>
      <c r="E1204" s="51">
        <f t="shared" si="90"/>
        <v>50</v>
      </c>
      <c r="F1204" s="39">
        <f t="shared" si="88"/>
        <v>66177</v>
      </c>
      <c r="G1204" s="39" t="str">
        <f t="shared" si="89"/>
        <v>2018115</v>
      </c>
      <c r="H1204" s="39">
        <v>20</v>
      </c>
      <c r="L1204" s="39" t="s">
        <v>0</v>
      </c>
      <c r="M1204" s="39">
        <v>2018</v>
      </c>
      <c r="N1204" s="39">
        <v>1</v>
      </c>
      <c r="O1204" s="39">
        <v>15</v>
      </c>
      <c r="P1204" s="39">
        <v>18</v>
      </c>
      <c r="Q1204" s="39">
        <v>22</v>
      </c>
      <c r="R1204" s="39">
        <v>57</v>
      </c>
      <c r="S1204" s="39">
        <v>139</v>
      </c>
      <c r="T1204" s="39">
        <v>1</v>
      </c>
      <c r="U1204" s="39" t="s">
        <v>1</v>
      </c>
      <c r="V1204" s="39" t="s">
        <v>2</v>
      </c>
    </row>
    <row r="1205" spans="1:1024">
      <c r="C1205" s="49">
        <f t="shared" si="87"/>
        <v>2250</v>
      </c>
      <c r="D1205" s="38" t="s">
        <v>431</v>
      </c>
      <c r="E1205" s="51">
        <f t="shared" si="90"/>
        <v>60</v>
      </c>
      <c r="F1205" s="39">
        <f t="shared" si="88"/>
        <v>66177</v>
      </c>
      <c r="G1205" s="39" t="str">
        <f t="shared" si="89"/>
        <v>2018115</v>
      </c>
      <c r="H1205" s="39">
        <f>194-185</f>
        <v>9</v>
      </c>
      <c r="L1205" s="39" t="s">
        <v>0</v>
      </c>
      <c r="M1205" s="39">
        <v>2018</v>
      </c>
      <c r="N1205" s="39">
        <v>1</v>
      </c>
      <c r="O1205" s="39">
        <v>15</v>
      </c>
      <c r="P1205" s="39">
        <v>18</v>
      </c>
      <c r="Q1205" s="39">
        <v>22</v>
      </c>
      <c r="R1205" s="39">
        <v>57</v>
      </c>
      <c r="S1205" s="39">
        <v>185</v>
      </c>
      <c r="T1205" s="39">
        <v>1</v>
      </c>
      <c r="U1205" s="39" t="s">
        <v>1</v>
      </c>
      <c r="V1205" s="39" t="s">
        <v>2</v>
      </c>
    </row>
    <row r="1206" spans="1:1024">
      <c r="C1206" s="49">
        <f t="shared" si="87"/>
        <v>2250</v>
      </c>
      <c r="D1206" s="38" t="s">
        <v>431</v>
      </c>
      <c r="E1206" s="51">
        <f t="shared" si="90"/>
        <v>70</v>
      </c>
      <c r="F1206" s="39">
        <f t="shared" si="88"/>
        <v>66177</v>
      </c>
      <c r="G1206" s="39" t="str">
        <f t="shared" si="89"/>
        <v>2018115</v>
      </c>
      <c r="H1206" s="39">
        <f>218-213</f>
        <v>5</v>
      </c>
      <c r="L1206" s="39" t="s">
        <v>0</v>
      </c>
      <c r="M1206" s="39">
        <v>2018</v>
      </c>
      <c r="N1206" s="39">
        <v>1</v>
      </c>
      <c r="O1206" s="39">
        <v>15</v>
      </c>
      <c r="P1206" s="39">
        <v>18</v>
      </c>
      <c r="Q1206" s="39">
        <v>22</v>
      </c>
      <c r="R1206" s="39">
        <v>57</v>
      </c>
      <c r="S1206" s="39">
        <v>213</v>
      </c>
      <c r="T1206" s="39">
        <v>1</v>
      </c>
      <c r="U1206" s="39" t="s">
        <v>1</v>
      </c>
      <c r="V1206" s="39" t="s">
        <v>2</v>
      </c>
    </row>
    <row r="1207" spans="1:1024">
      <c r="C1207" s="49">
        <f t="shared" si="87"/>
        <v>2250</v>
      </c>
      <c r="D1207" s="38" t="s">
        <v>431</v>
      </c>
      <c r="E1207" s="51">
        <f t="shared" si="90"/>
        <v>80</v>
      </c>
      <c r="F1207" s="39">
        <f t="shared" si="88"/>
        <v>66177</v>
      </c>
      <c r="G1207" s="39" t="str">
        <f t="shared" si="89"/>
        <v>2018115</v>
      </c>
      <c r="H1207" s="39">
        <f>239-236</f>
        <v>3</v>
      </c>
      <c r="L1207" s="39" t="s">
        <v>0</v>
      </c>
      <c r="M1207" s="39">
        <v>2018</v>
      </c>
      <c r="N1207" s="39">
        <v>1</v>
      </c>
      <c r="O1207" s="39">
        <v>15</v>
      </c>
      <c r="P1207" s="39">
        <v>18</v>
      </c>
      <c r="Q1207" s="39">
        <v>22</v>
      </c>
      <c r="R1207" s="39">
        <v>57</v>
      </c>
      <c r="S1207" s="39">
        <v>236</v>
      </c>
      <c r="T1207" s="39">
        <v>1</v>
      </c>
      <c r="U1207" s="39" t="s">
        <v>1</v>
      </c>
      <c r="V1207" s="39" t="s">
        <v>2</v>
      </c>
    </row>
    <row r="1208" spans="1:1024">
      <c r="C1208" s="49">
        <f t="shared" si="87"/>
        <v>2250</v>
      </c>
      <c r="D1208" s="38" t="s">
        <v>431</v>
      </c>
      <c r="E1208" s="51">
        <f t="shared" si="90"/>
        <v>90</v>
      </c>
      <c r="F1208" s="39">
        <f t="shared" si="88"/>
        <v>66177</v>
      </c>
      <c r="G1208" s="39" t="str">
        <f t="shared" si="89"/>
        <v>2018115</v>
      </c>
      <c r="H1208" s="39">
        <f>313-307</f>
        <v>6</v>
      </c>
      <c r="L1208" s="39" t="s">
        <v>0</v>
      </c>
      <c r="M1208" s="39">
        <v>2018</v>
      </c>
      <c r="N1208" s="39">
        <v>1</v>
      </c>
      <c r="O1208" s="39">
        <v>15</v>
      </c>
      <c r="P1208" s="39">
        <v>18</v>
      </c>
      <c r="Q1208" s="39">
        <v>22</v>
      </c>
      <c r="R1208" s="39">
        <v>57</v>
      </c>
      <c r="S1208" s="39">
        <v>307</v>
      </c>
      <c r="T1208" s="39">
        <v>1</v>
      </c>
      <c r="U1208" s="39" t="s">
        <v>1</v>
      </c>
      <c r="V1208" s="39" t="s">
        <v>2</v>
      </c>
    </row>
    <row r="1209" spans="1:1024">
      <c r="C1209" s="49">
        <f t="shared" si="87"/>
        <v>2250</v>
      </c>
      <c r="D1209" s="38" t="s">
        <v>431</v>
      </c>
      <c r="E1209" s="51">
        <f t="shared" si="90"/>
        <v>100</v>
      </c>
      <c r="F1209" s="39">
        <f t="shared" si="88"/>
        <v>66177</v>
      </c>
      <c r="G1209" s="39" t="str">
        <f t="shared" si="89"/>
        <v>2018115</v>
      </c>
      <c r="H1209" s="39">
        <f>343-342</f>
        <v>1</v>
      </c>
      <c r="L1209" s="39" t="s">
        <v>270</v>
      </c>
      <c r="M1209" s="39">
        <v>2018</v>
      </c>
      <c r="N1209" s="39">
        <v>1</v>
      </c>
      <c r="O1209" s="39">
        <v>15</v>
      </c>
      <c r="P1209" s="39">
        <v>18</v>
      </c>
      <c r="Q1209" s="39">
        <v>22</v>
      </c>
      <c r="R1209" s="39">
        <v>57</v>
      </c>
      <c r="S1209" s="39">
        <v>342</v>
      </c>
      <c r="T1209" s="39">
        <v>1</v>
      </c>
      <c r="U1209" s="39" t="s">
        <v>1</v>
      </c>
      <c r="V1209" s="39" t="s">
        <v>2</v>
      </c>
    </row>
    <row r="1210" spans="1:1024">
      <c r="C1210" s="49">
        <f t="shared" si="87"/>
        <v>2250</v>
      </c>
      <c r="D1210" s="38" t="s">
        <v>431</v>
      </c>
      <c r="E1210" s="51">
        <f t="shared" si="90"/>
        <v>110</v>
      </c>
      <c r="F1210" s="39">
        <f t="shared" si="88"/>
        <v>66177</v>
      </c>
      <c r="G1210" s="39" t="str">
        <f t="shared" si="89"/>
        <v>2018115</v>
      </c>
      <c r="H1210" s="39">
        <f>486-483</f>
        <v>3</v>
      </c>
      <c r="L1210" s="39" t="s">
        <v>0</v>
      </c>
      <c r="M1210" s="39">
        <v>2018</v>
      </c>
      <c r="N1210" s="39">
        <v>1</v>
      </c>
      <c r="O1210" s="39">
        <v>15</v>
      </c>
      <c r="P1210" s="39">
        <v>18</v>
      </c>
      <c r="Q1210" s="39">
        <v>22</v>
      </c>
      <c r="R1210" s="39">
        <v>57</v>
      </c>
      <c r="S1210" s="39">
        <v>483</v>
      </c>
      <c r="T1210" s="39">
        <v>1</v>
      </c>
      <c r="U1210" s="39" t="s">
        <v>1</v>
      </c>
      <c r="V1210" s="39" t="s">
        <v>2</v>
      </c>
    </row>
    <row r="1211" spans="1:1024">
      <c r="C1211" s="49">
        <f t="shared" si="87"/>
        <v>2250</v>
      </c>
      <c r="D1211" s="38" t="s">
        <v>431</v>
      </c>
      <c r="E1211" s="51">
        <f t="shared" si="90"/>
        <v>120</v>
      </c>
      <c r="F1211" s="39">
        <f t="shared" si="88"/>
        <v>66177</v>
      </c>
      <c r="G1211" s="39" t="str">
        <f t="shared" si="89"/>
        <v>2018115</v>
      </c>
      <c r="H1211" s="39">
        <v>0</v>
      </c>
      <c r="L1211" s="39" t="s">
        <v>270</v>
      </c>
      <c r="M1211" s="39">
        <v>2018</v>
      </c>
      <c r="N1211" s="39">
        <v>1</v>
      </c>
      <c r="O1211" s="39">
        <v>15</v>
      </c>
      <c r="P1211" s="39">
        <v>18</v>
      </c>
      <c r="Q1211" s="39">
        <v>22</v>
      </c>
      <c r="R1211" s="39">
        <v>57</v>
      </c>
      <c r="S1211" s="39">
        <v>505</v>
      </c>
      <c r="T1211" s="39">
        <v>1</v>
      </c>
      <c r="U1211" s="39" t="s">
        <v>1</v>
      </c>
      <c r="V1211" s="39" t="s">
        <v>2</v>
      </c>
    </row>
    <row r="1212" spans="1:1024">
      <c r="A1212" s="69"/>
      <c r="B1212" s="69"/>
      <c r="C1212" s="49">
        <f t="shared" si="87"/>
        <v>2260</v>
      </c>
      <c r="D1212" s="70" t="s">
        <v>432</v>
      </c>
      <c r="E1212" s="51">
        <f t="shared" si="90"/>
        <v>10</v>
      </c>
      <c r="F1212" s="71">
        <f t="shared" si="88"/>
        <v>66261</v>
      </c>
      <c r="G1212" s="71" t="str">
        <f t="shared" si="89"/>
        <v>2018115</v>
      </c>
      <c r="H1212" s="71">
        <f>93-81</f>
        <v>12</v>
      </c>
      <c r="I1212" s="71"/>
      <c r="J1212" s="71"/>
      <c r="K1212" s="71"/>
      <c r="L1212" s="71" t="s">
        <v>0</v>
      </c>
      <c r="M1212" s="71">
        <v>2018</v>
      </c>
      <c r="N1212" s="71">
        <v>1</v>
      </c>
      <c r="O1212" s="71">
        <v>15</v>
      </c>
      <c r="P1212" s="71">
        <v>18</v>
      </c>
      <c r="Q1212" s="71">
        <v>24</v>
      </c>
      <c r="R1212" s="71">
        <v>21</v>
      </c>
      <c r="S1212" s="71">
        <v>81</v>
      </c>
      <c r="T1212" s="71">
        <v>1</v>
      </c>
      <c r="U1212" s="71" t="s">
        <v>1</v>
      </c>
      <c r="V1212" s="71" t="s">
        <v>2</v>
      </c>
      <c r="W1212" s="71"/>
      <c r="X1212" s="72"/>
      <c r="WK1212" s="72"/>
      <c r="WL1212" s="72"/>
      <c r="WM1212" s="72"/>
      <c r="WN1212" s="72"/>
      <c r="WO1212" s="72"/>
      <c r="WP1212" s="72"/>
      <c r="WQ1212" s="72"/>
      <c r="WR1212" s="72"/>
      <c r="WS1212" s="72"/>
      <c r="WT1212" s="72"/>
      <c r="WU1212" s="72"/>
      <c r="WV1212" s="72"/>
      <c r="WW1212" s="72"/>
      <c r="WX1212" s="72"/>
      <c r="WY1212" s="72"/>
      <c r="WZ1212" s="72"/>
      <c r="XA1212" s="72"/>
      <c r="XB1212" s="72"/>
      <c r="XC1212" s="72"/>
      <c r="XD1212" s="72"/>
      <c r="XE1212" s="72"/>
      <c r="XF1212" s="72"/>
      <c r="XG1212" s="72"/>
      <c r="XH1212" s="72"/>
      <c r="XI1212" s="72"/>
      <c r="XJ1212" s="72"/>
      <c r="XK1212" s="72"/>
      <c r="XL1212" s="72"/>
      <c r="XM1212" s="72"/>
      <c r="XN1212" s="72"/>
      <c r="XO1212" s="72"/>
      <c r="XP1212" s="72"/>
      <c r="XQ1212" s="72"/>
      <c r="XR1212" s="72"/>
      <c r="XS1212" s="72"/>
      <c r="XT1212" s="72"/>
      <c r="XU1212" s="72"/>
      <c r="XV1212" s="72"/>
      <c r="XW1212" s="72"/>
      <c r="XX1212" s="72"/>
      <c r="XY1212" s="72"/>
      <c r="XZ1212" s="72"/>
      <c r="YA1212" s="72"/>
      <c r="YB1212" s="72"/>
      <c r="YC1212" s="72"/>
      <c r="YD1212" s="72"/>
      <c r="YE1212" s="72"/>
      <c r="YF1212" s="72"/>
      <c r="YG1212" s="72"/>
      <c r="YH1212" s="72"/>
      <c r="YI1212" s="72"/>
      <c r="YJ1212" s="72"/>
      <c r="YK1212" s="72"/>
      <c r="YL1212" s="72"/>
      <c r="YM1212" s="72"/>
      <c r="YN1212" s="72"/>
      <c r="YO1212" s="72"/>
      <c r="YP1212" s="72"/>
      <c r="YQ1212" s="72"/>
      <c r="YR1212" s="72"/>
      <c r="YS1212" s="72"/>
      <c r="YT1212" s="72"/>
      <c r="YU1212" s="72"/>
      <c r="YV1212" s="72"/>
      <c r="YW1212" s="72"/>
      <c r="YX1212" s="72"/>
      <c r="YY1212" s="72"/>
      <c r="YZ1212" s="72"/>
      <c r="ZA1212" s="72"/>
      <c r="ZB1212" s="72"/>
      <c r="ZC1212" s="72"/>
      <c r="ZD1212" s="72"/>
      <c r="ZE1212" s="72"/>
      <c r="ZF1212" s="72"/>
      <c r="ZG1212" s="72"/>
      <c r="ZH1212" s="72"/>
      <c r="ZI1212" s="72"/>
      <c r="ZJ1212" s="72"/>
      <c r="ZK1212" s="72"/>
      <c r="ZL1212" s="72"/>
      <c r="ZM1212" s="72"/>
      <c r="ZN1212" s="72"/>
      <c r="ZO1212" s="72"/>
      <c r="ZP1212" s="72"/>
      <c r="ZQ1212" s="72"/>
      <c r="ZR1212" s="72"/>
      <c r="ZS1212" s="72"/>
      <c r="ZT1212" s="72"/>
      <c r="ZU1212" s="72"/>
      <c r="ZV1212" s="72"/>
      <c r="ZW1212" s="72"/>
      <c r="ZX1212" s="72"/>
      <c r="ZY1212" s="72"/>
      <c r="ZZ1212" s="72"/>
      <c r="AAA1212" s="72"/>
      <c r="AAB1212" s="72"/>
      <c r="AAC1212" s="72"/>
      <c r="AAD1212" s="72"/>
      <c r="AAE1212" s="72"/>
      <c r="AAF1212" s="72"/>
      <c r="AAG1212" s="72"/>
      <c r="AAH1212" s="72"/>
      <c r="AAI1212" s="72"/>
      <c r="AAJ1212" s="72"/>
      <c r="AAK1212" s="72"/>
      <c r="AAL1212" s="72"/>
      <c r="AAM1212" s="72"/>
      <c r="AAN1212" s="72"/>
      <c r="AAO1212" s="72"/>
      <c r="AAP1212" s="72"/>
      <c r="AAQ1212" s="72"/>
      <c r="AAR1212" s="72"/>
      <c r="AAS1212" s="72"/>
      <c r="AAT1212" s="72"/>
      <c r="AAU1212" s="72"/>
      <c r="AAV1212" s="72"/>
      <c r="AAW1212" s="72"/>
      <c r="AAX1212" s="72"/>
      <c r="AAY1212" s="72"/>
      <c r="AAZ1212" s="72"/>
      <c r="ABA1212" s="72"/>
      <c r="ABB1212" s="72"/>
      <c r="ABC1212" s="72"/>
      <c r="ABD1212" s="72"/>
      <c r="ABE1212" s="72"/>
      <c r="ABF1212" s="72"/>
      <c r="ABG1212" s="72"/>
      <c r="ABH1212" s="72"/>
      <c r="ABI1212" s="72"/>
      <c r="ABJ1212" s="72"/>
      <c r="ABK1212" s="72"/>
      <c r="ABL1212" s="72"/>
      <c r="ABM1212" s="72"/>
      <c r="ABN1212" s="72"/>
      <c r="ABO1212" s="72"/>
      <c r="ABP1212" s="72"/>
      <c r="ABQ1212" s="72"/>
      <c r="ABR1212" s="72"/>
      <c r="ABS1212" s="72"/>
      <c r="ABT1212" s="72"/>
      <c r="ABU1212" s="72"/>
      <c r="ABV1212" s="72"/>
      <c r="ABW1212" s="72"/>
      <c r="ABX1212" s="72"/>
      <c r="ABY1212" s="72"/>
      <c r="ABZ1212" s="72"/>
      <c r="ACA1212" s="72"/>
      <c r="ACB1212" s="72"/>
      <c r="ACC1212" s="72"/>
      <c r="ACD1212" s="72"/>
      <c r="ACE1212" s="72"/>
      <c r="ACF1212" s="72"/>
      <c r="ACG1212" s="72"/>
      <c r="ACH1212" s="72"/>
      <c r="ACI1212" s="72"/>
      <c r="ACJ1212" s="72"/>
      <c r="ACK1212" s="72"/>
      <c r="ACL1212" s="72"/>
      <c r="ACM1212" s="72"/>
      <c r="ACN1212" s="72"/>
      <c r="ACO1212" s="72"/>
      <c r="ACP1212" s="72"/>
      <c r="ACQ1212" s="72"/>
      <c r="ACR1212" s="72"/>
      <c r="ACS1212" s="72"/>
      <c r="ACT1212" s="72"/>
      <c r="ACU1212" s="72"/>
      <c r="ACV1212" s="72"/>
      <c r="ACW1212" s="72"/>
      <c r="ACX1212" s="72"/>
      <c r="ACY1212" s="72"/>
      <c r="ACZ1212" s="72"/>
      <c r="ADA1212" s="72"/>
      <c r="ADB1212" s="72"/>
      <c r="ADC1212" s="72"/>
      <c r="ADD1212" s="72"/>
      <c r="ADE1212" s="72"/>
      <c r="ADF1212" s="72"/>
      <c r="ADG1212" s="72"/>
      <c r="ADH1212" s="72"/>
      <c r="ADI1212" s="72"/>
      <c r="ADJ1212" s="72"/>
      <c r="ADK1212" s="72"/>
      <c r="ADL1212" s="72"/>
      <c r="ADM1212" s="72"/>
      <c r="ADN1212" s="72"/>
      <c r="ADO1212" s="72"/>
      <c r="ADP1212" s="72"/>
      <c r="ADQ1212" s="72"/>
      <c r="ADR1212" s="72"/>
      <c r="ADS1212" s="72"/>
      <c r="ADT1212" s="72"/>
      <c r="ADU1212" s="72"/>
      <c r="ADV1212" s="72"/>
      <c r="ADW1212" s="72"/>
      <c r="ADX1212" s="72"/>
      <c r="ADY1212" s="72"/>
      <c r="ADZ1212" s="72"/>
      <c r="AEA1212" s="72"/>
      <c r="AEB1212" s="72"/>
      <c r="AEC1212" s="72"/>
      <c r="AED1212" s="72"/>
      <c r="AEE1212" s="72"/>
      <c r="AEF1212" s="72"/>
      <c r="AEG1212" s="72"/>
      <c r="AEH1212" s="72"/>
      <c r="AEI1212" s="72"/>
      <c r="AEJ1212" s="72"/>
      <c r="AEK1212" s="72"/>
      <c r="AEL1212" s="72"/>
      <c r="AEM1212" s="72"/>
      <c r="AEN1212" s="72"/>
      <c r="AEO1212" s="72"/>
      <c r="AEP1212" s="72"/>
      <c r="AEQ1212" s="72"/>
      <c r="AER1212" s="72"/>
      <c r="AES1212" s="72"/>
      <c r="AET1212" s="72"/>
      <c r="AEU1212" s="72"/>
      <c r="AEV1212" s="72"/>
      <c r="AEW1212" s="72"/>
      <c r="AEX1212" s="72"/>
      <c r="AEY1212" s="72"/>
      <c r="AEZ1212" s="72"/>
      <c r="AFA1212" s="72"/>
      <c r="AFB1212" s="72"/>
      <c r="AFC1212" s="72"/>
      <c r="AFD1212" s="72"/>
      <c r="AFE1212" s="72"/>
      <c r="AFF1212" s="72"/>
      <c r="AFG1212" s="72"/>
      <c r="AFH1212" s="72"/>
      <c r="AFI1212" s="72"/>
      <c r="AFJ1212" s="72"/>
      <c r="AFK1212" s="72"/>
      <c r="AFL1212" s="72"/>
      <c r="AFM1212" s="72"/>
      <c r="AFN1212" s="72"/>
      <c r="AFO1212" s="72"/>
      <c r="AFP1212" s="72"/>
      <c r="AFQ1212" s="72"/>
      <c r="AFR1212" s="72"/>
      <c r="AFS1212" s="72"/>
      <c r="AFT1212" s="72"/>
      <c r="AFU1212" s="72"/>
      <c r="AFV1212" s="72"/>
      <c r="AFW1212" s="72"/>
      <c r="AFX1212" s="72"/>
      <c r="AFY1212" s="72"/>
      <c r="AFZ1212" s="72"/>
      <c r="AGA1212" s="72"/>
      <c r="AGB1212" s="72"/>
      <c r="AGC1212" s="72"/>
      <c r="AGD1212" s="72"/>
      <c r="AGE1212" s="72"/>
      <c r="AGF1212" s="72"/>
      <c r="AGG1212" s="72"/>
      <c r="AGH1212" s="72"/>
      <c r="AGI1212" s="72"/>
      <c r="AGJ1212" s="72"/>
      <c r="AGK1212" s="72"/>
      <c r="AGL1212" s="72"/>
      <c r="AGM1212" s="72"/>
      <c r="AGN1212" s="72"/>
      <c r="AGO1212" s="72"/>
      <c r="AGP1212" s="72"/>
      <c r="AGQ1212" s="72"/>
      <c r="AGR1212" s="72"/>
      <c r="AGS1212" s="72"/>
      <c r="AGT1212" s="72"/>
      <c r="AGU1212" s="72"/>
      <c r="AGV1212" s="72"/>
      <c r="AGW1212" s="72"/>
      <c r="AGX1212" s="72"/>
      <c r="AGY1212" s="72"/>
      <c r="AGZ1212" s="72"/>
      <c r="AHA1212" s="72"/>
      <c r="AHB1212" s="72"/>
      <c r="AHC1212" s="72"/>
      <c r="AHD1212" s="72"/>
      <c r="AHE1212" s="72"/>
      <c r="AHF1212" s="72"/>
      <c r="AHG1212" s="72"/>
      <c r="AHH1212" s="72"/>
      <c r="AHI1212" s="72"/>
      <c r="AHJ1212" s="72"/>
      <c r="AHK1212" s="72"/>
      <c r="AHL1212" s="72"/>
      <c r="AHM1212" s="72"/>
      <c r="AHN1212" s="72"/>
      <c r="AHO1212" s="72"/>
      <c r="AHP1212" s="72"/>
      <c r="AHQ1212" s="72"/>
      <c r="AHR1212" s="72"/>
      <c r="AHS1212" s="72"/>
      <c r="AHT1212" s="72"/>
      <c r="AHU1212" s="72"/>
      <c r="AHV1212" s="72"/>
      <c r="AHW1212" s="72"/>
      <c r="AHX1212" s="72"/>
      <c r="AHY1212" s="72"/>
      <c r="AHZ1212" s="72"/>
      <c r="AIA1212" s="72"/>
      <c r="AIB1212" s="72"/>
      <c r="AIC1212" s="72"/>
      <c r="AID1212" s="72"/>
      <c r="AIE1212" s="72"/>
      <c r="AIF1212" s="72"/>
      <c r="AIG1212" s="72"/>
      <c r="AIH1212" s="72"/>
      <c r="AII1212" s="72"/>
      <c r="AIJ1212" s="72"/>
      <c r="AIK1212" s="72"/>
      <c r="AIL1212" s="72"/>
      <c r="AIM1212" s="72"/>
      <c r="AIN1212" s="72"/>
      <c r="AIO1212" s="72"/>
      <c r="AIP1212" s="72"/>
      <c r="AIQ1212" s="72"/>
      <c r="AIR1212" s="72"/>
      <c r="AIS1212" s="72"/>
      <c r="AIT1212" s="72"/>
      <c r="AIU1212" s="72"/>
      <c r="AIV1212" s="72"/>
      <c r="AIW1212" s="72"/>
      <c r="AIX1212" s="72"/>
      <c r="AIY1212" s="72"/>
      <c r="AIZ1212" s="72"/>
      <c r="AJA1212" s="72"/>
      <c r="AJB1212" s="72"/>
      <c r="AJC1212" s="72"/>
      <c r="AJD1212" s="72"/>
      <c r="AJE1212" s="72"/>
      <c r="AJF1212" s="72"/>
      <c r="AJG1212" s="72"/>
      <c r="AJH1212" s="72"/>
      <c r="AJI1212" s="72"/>
      <c r="AJJ1212" s="72"/>
      <c r="AJK1212" s="72"/>
      <c r="AJL1212" s="72"/>
      <c r="AJM1212" s="72"/>
      <c r="AJN1212" s="72"/>
      <c r="AJO1212" s="72"/>
      <c r="AJP1212" s="72"/>
      <c r="AJQ1212" s="72"/>
      <c r="AJR1212" s="72"/>
      <c r="AJS1212" s="72"/>
      <c r="AJT1212" s="72"/>
      <c r="AJU1212" s="72"/>
      <c r="AJV1212" s="72"/>
      <c r="AJW1212" s="72"/>
      <c r="AJX1212" s="72"/>
      <c r="AJY1212" s="72"/>
      <c r="AJZ1212" s="72"/>
      <c r="AKA1212" s="72"/>
      <c r="AKB1212" s="72"/>
      <c r="AKC1212" s="72"/>
      <c r="AKD1212" s="72"/>
      <c r="AKE1212" s="72"/>
      <c r="AKF1212" s="72"/>
      <c r="AKG1212" s="72"/>
      <c r="AKH1212" s="72"/>
      <c r="AKI1212" s="72"/>
      <c r="AKJ1212" s="72"/>
      <c r="AKK1212" s="72"/>
      <c r="AKL1212" s="72"/>
      <c r="AKM1212" s="72"/>
      <c r="AKN1212" s="72"/>
      <c r="AKO1212" s="72"/>
      <c r="AKP1212" s="72"/>
      <c r="AKQ1212" s="72"/>
      <c r="AKR1212" s="72"/>
      <c r="AKS1212" s="72"/>
      <c r="AKT1212" s="72"/>
      <c r="AKU1212" s="72"/>
      <c r="AKV1212" s="72"/>
      <c r="AKW1212" s="72"/>
      <c r="AKX1212" s="72"/>
      <c r="AKY1212" s="72"/>
      <c r="AKZ1212" s="72"/>
      <c r="ALA1212" s="72"/>
      <c r="ALB1212" s="72"/>
      <c r="ALC1212" s="72"/>
      <c r="ALD1212" s="72"/>
      <c r="ALE1212" s="72"/>
      <c r="ALF1212" s="72"/>
      <c r="ALG1212" s="72"/>
      <c r="ALH1212" s="72"/>
      <c r="ALI1212" s="72"/>
      <c r="ALJ1212" s="72"/>
      <c r="ALK1212" s="72"/>
      <c r="ALL1212" s="72"/>
      <c r="ALM1212" s="72"/>
      <c r="ALN1212" s="72"/>
      <c r="ALO1212" s="72"/>
      <c r="ALP1212" s="72"/>
      <c r="ALQ1212" s="72"/>
      <c r="ALR1212" s="72"/>
      <c r="ALS1212" s="72"/>
      <c r="ALT1212" s="72"/>
      <c r="ALU1212" s="72"/>
      <c r="ALV1212" s="72"/>
      <c r="ALW1212" s="72"/>
      <c r="ALX1212" s="72"/>
      <c r="ALY1212" s="72"/>
      <c r="ALZ1212" s="72"/>
      <c r="AMA1212" s="72"/>
      <c r="AMB1212" s="72"/>
      <c r="AMC1212" s="72"/>
      <c r="AMD1212" s="72"/>
      <c r="AME1212" s="72"/>
      <c r="AMF1212" s="72"/>
      <c r="AMG1212" s="72"/>
      <c r="AMH1212" s="72"/>
      <c r="AMI1212" s="72"/>
      <c r="AMJ1212" s="72"/>
    </row>
    <row r="1213" spans="1:1024">
      <c r="C1213" s="49">
        <f t="shared" si="87"/>
        <v>2260</v>
      </c>
      <c r="D1213" s="38" t="s">
        <v>432</v>
      </c>
      <c r="E1213" s="51">
        <f t="shared" si="90"/>
        <v>20</v>
      </c>
      <c r="F1213" s="39">
        <f t="shared" si="88"/>
        <v>66261</v>
      </c>
      <c r="G1213" s="39" t="str">
        <f t="shared" si="89"/>
        <v>2018115</v>
      </c>
      <c r="H1213" s="39">
        <v>0</v>
      </c>
      <c r="L1213" s="39" t="s">
        <v>270</v>
      </c>
      <c r="M1213" s="39">
        <v>2018</v>
      </c>
      <c r="N1213" s="39">
        <v>1</v>
      </c>
      <c r="O1213" s="39">
        <v>15</v>
      </c>
      <c r="P1213" s="39">
        <v>18</v>
      </c>
      <c r="Q1213" s="39">
        <v>24</v>
      </c>
      <c r="R1213" s="39">
        <v>21</v>
      </c>
      <c r="S1213" s="39">
        <v>111</v>
      </c>
      <c r="T1213" s="39">
        <v>1</v>
      </c>
      <c r="U1213" s="39" t="s">
        <v>1</v>
      </c>
      <c r="V1213" s="39" t="s">
        <v>2</v>
      </c>
    </row>
    <row r="1214" spans="1:1024">
      <c r="C1214" s="49">
        <f t="shared" si="87"/>
        <v>2260</v>
      </c>
      <c r="D1214" s="38" t="s">
        <v>432</v>
      </c>
      <c r="E1214" s="51">
        <f t="shared" si="90"/>
        <v>30</v>
      </c>
      <c r="F1214" s="39">
        <f t="shared" si="88"/>
        <v>66261</v>
      </c>
      <c r="G1214" s="39" t="str">
        <f t="shared" si="89"/>
        <v>2018115</v>
      </c>
      <c r="H1214" s="39">
        <v>0</v>
      </c>
      <c r="L1214" s="39" t="s">
        <v>270</v>
      </c>
      <c r="M1214" s="39">
        <v>2018</v>
      </c>
      <c r="N1214" s="39">
        <v>1</v>
      </c>
      <c r="O1214" s="39">
        <v>15</v>
      </c>
      <c r="P1214" s="39">
        <v>18</v>
      </c>
      <c r="Q1214" s="39">
        <v>24</v>
      </c>
      <c r="R1214" s="39">
        <v>21</v>
      </c>
      <c r="S1214" s="39">
        <v>146</v>
      </c>
      <c r="T1214" s="39">
        <v>1</v>
      </c>
      <c r="U1214" s="39" t="s">
        <v>1</v>
      </c>
      <c r="V1214" s="39" t="s">
        <v>2</v>
      </c>
    </row>
    <row r="1215" spans="1:1024">
      <c r="A1215" s="69"/>
      <c r="B1215" s="69"/>
      <c r="C1215" s="49">
        <f t="shared" si="87"/>
        <v>2270</v>
      </c>
      <c r="D1215" s="70" t="s">
        <v>433</v>
      </c>
      <c r="E1215" s="51">
        <f t="shared" si="90"/>
        <v>10</v>
      </c>
      <c r="F1215" s="71">
        <f t="shared" si="88"/>
        <v>66324</v>
      </c>
      <c r="G1215" s="71" t="str">
        <f t="shared" si="89"/>
        <v>2018115</v>
      </c>
      <c r="H1215" s="71">
        <f>132-120</f>
        <v>12</v>
      </c>
      <c r="I1215" s="71"/>
      <c r="J1215" s="71"/>
      <c r="K1215" s="71"/>
      <c r="L1215" s="71" t="s">
        <v>0</v>
      </c>
      <c r="M1215" s="71">
        <v>2018</v>
      </c>
      <c r="N1215" s="71">
        <v>1</v>
      </c>
      <c r="O1215" s="71">
        <v>15</v>
      </c>
      <c r="P1215" s="71">
        <v>18</v>
      </c>
      <c r="Q1215" s="71">
        <v>25</v>
      </c>
      <c r="R1215" s="71">
        <v>24</v>
      </c>
      <c r="S1215" s="71">
        <v>120</v>
      </c>
      <c r="T1215" s="71">
        <v>1</v>
      </c>
      <c r="U1215" s="71" t="s">
        <v>1</v>
      </c>
      <c r="V1215" s="71" t="s">
        <v>2</v>
      </c>
      <c r="W1215" s="71"/>
      <c r="X1215" s="72"/>
      <c r="WK1215" s="72"/>
      <c r="WL1215" s="72"/>
      <c r="WM1215" s="72"/>
      <c r="WN1215" s="72"/>
      <c r="WO1215" s="72"/>
      <c r="WP1215" s="72"/>
      <c r="WQ1215" s="72"/>
      <c r="WR1215" s="72"/>
      <c r="WS1215" s="72"/>
      <c r="WT1215" s="72"/>
      <c r="WU1215" s="72"/>
      <c r="WV1215" s="72"/>
      <c r="WW1215" s="72"/>
      <c r="WX1215" s="72"/>
      <c r="WY1215" s="72"/>
      <c r="WZ1215" s="72"/>
      <c r="XA1215" s="72"/>
      <c r="XB1215" s="72"/>
      <c r="XC1215" s="72"/>
      <c r="XD1215" s="72"/>
      <c r="XE1215" s="72"/>
      <c r="XF1215" s="72"/>
      <c r="XG1215" s="72"/>
      <c r="XH1215" s="72"/>
      <c r="XI1215" s="72"/>
      <c r="XJ1215" s="72"/>
      <c r="XK1215" s="72"/>
      <c r="XL1215" s="72"/>
      <c r="XM1215" s="72"/>
      <c r="XN1215" s="72"/>
      <c r="XO1215" s="72"/>
      <c r="XP1215" s="72"/>
      <c r="XQ1215" s="72"/>
      <c r="XR1215" s="72"/>
      <c r="XS1215" s="72"/>
      <c r="XT1215" s="72"/>
      <c r="XU1215" s="72"/>
      <c r="XV1215" s="72"/>
      <c r="XW1215" s="72"/>
      <c r="XX1215" s="72"/>
      <c r="XY1215" s="72"/>
      <c r="XZ1215" s="72"/>
      <c r="YA1215" s="72"/>
      <c r="YB1215" s="72"/>
      <c r="YC1215" s="72"/>
      <c r="YD1215" s="72"/>
      <c r="YE1215" s="72"/>
      <c r="YF1215" s="72"/>
      <c r="YG1215" s="72"/>
      <c r="YH1215" s="72"/>
      <c r="YI1215" s="72"/>
      <c r="YJ1215" s="72"/>
      <c r="YK1215" s="72"/>
      <c r="YL1215" s="72"/>
      <c r="YM1215" s="72"/>
      <c r="YN1215" s="72"/>
      <c r="YO1215" s="72"/>
      <c r="YP1215" s="72"/>
      <c r="YQ1215" s="72"/>
      <c r="YR1215" s="72"/>
      <c r="YS1215" s="72"/>
      <c r="YT1215" s="72"/>
      <c r="YU1215" s="72"/>
      <c r="YV1215" s="72"/>
      <c r="YW1215" s="72"/>
      <c r="YX1215" s="72"/>
      <c r="YY1215" s="72"/>
      <c r="YZ1215" s="72"/>
      <c r="ZA1215" s="72"/>
      <c r="ZB1215" s="72"/>
      <c r="ZC1215" s="72"/>
      <c r="ZD1215" s="72"/>
      <c r="ZE1215" s="72"/>
      <c r="ZF1215" s="72"/>
      <c r="ZG1215" s="72"/>
      <c r="ZH1215" s="72"/>
      <c r="ZI1215" s="72"/>
      <c r="ZJ1215" s="72"/>
      <c r="ZK1215" s="72"/>
      <c r="ZL1215" s="72"/>
      <c r="ZM1215" s="72"/>
      <c r="ZN1215" s="72"/>
      <c r="ZO1215" s="72"/>
      <c r="ZP1215" s="72"/>
      <c r="ZQ1215" s="72"/>
      <c r="ZR1215" s="72"/>
      <c r="ZS1215" s="72"/>
      <c r="ZT1215" s="72"/>
      <c r="ZU1215" s="72"/>
      <c r="ZV1215" s="72"/>
      <c r="ZW1215" s="72"/>
      <c r="ZX1215" s="72"/>
      <c r="ZY1215" s="72"/>
      <c r="ZZ1215" s="72"/>
      <c r="AAA1215" s="72"/>
      <c r="AAB1215" s="72"/>
      <c r="AAC1215" s="72"/>
      <c r="AAD1215" s="72"/>
      <c r="AAE1215" s="72"/>
      <c r="AAF1215" s="72"/>
      <c r="AAG1215" s="72"/>
      <c r="AAH1215" s="72"/>
      <c r="AAI1215" s="72"/>
      <c r="AAJ1215" s="72"/>
      <c r="AAK1215" s="72"/>
      <c r="AAL1215" s="72"/>
      <c r="AAM1215" s="72"/>
      <c r="AAN1215" s="72"/>
      <c r="AAO1215" s="72"/>
      <c r="AAP1215" s="72"/>
      <c r="AAQ1215" s="72"/>
      <c r="AAR1215" s="72"/>
      <c r="AAS1215" s="72"/>
      <c r="AAT1215" s="72"/>
      <c r="AAU1215" s="72"/>
      <c r="AAV1215" s="72"/>
      <c r="AAW1215" s="72"/>
      <c r="AAX1215" s="72"/>
      <c r="AAY1215" s="72"/>
      <c r="AAZ1215" s="72"/>
      <c r="ABA1215" s="72"/>
      <c r="ABB1215" s="72"/>
      <c r="ABC1215" s="72"/>
      <c r="ABD1215" s="72"/>
      <c r="ABE1215" s="72"/>
      <c r="ABF1215" s="72"/>
      <c r="ABG1215" s="72"/>
      <c r="ABH1215" s="72"/>
      <c r="ABI1215" s="72"/>
      <c r="ABJ1215" s="72"/>
      <c r="ABK1215" s="72"/>
      <c r="ABL1215" s="72"/>
      <c r="ABM1215" s="72"/>
      <c r="ABN1215" s="72"/>
      <c r="ABO1215" s="72"/>
      <c r="ABP1215" s="72"/>
      <c r="ABQ1215" s="72"/>
      <c r="ABR1215" s="72"/>
      <c r="ABS1215" s="72"/>
      <c r="ABT1215" s="72"/>
      <c r="ABU1215" s="72"/>
      <c r="ABV1215" s="72"/>
      <c r="ABW1215" s="72"/>
      <c r="ABX1215" s="72"/>
      <c r="ABY1215" s="72"/>
      <c r="ABZ1215" s="72"/>
      <c r="ACA1215" s="72"/>
      <c r="ACB1215" s="72"/>
      <c r="ACC1215" s="72"/>
      <c r="ACD1215" s="72"/>
      <c r="ACE1215" s="72"/>
      <c r="ACF1215" s="72"/>
      <c r="ACG1215" s="72"/>
      <c r="ACH1215" s="72"/>
      <c r="ACI1215" s="72"/>
      <c r="ACJ1215" s="72"/>
      <c r="ACK1215" s="72"/>
      <c r="ACL1215" s="72"/>
      <c r="ACM1215" s="72"/>
      <c r="ACN1215" s="72"/>
      <c r="ACO1215" s="72"/>
      <c r="ACP1215" s="72"/>
      <c r="ACQ1215" s="72"/>
      <c r="ACR1215" s="72"/>
      <c r="ACS1215" s="72"/>
      <c r="ACT1215" s="72"/>
      <c r="ACU1215" s="72"/>
      <c r="ACV1215" s="72"/>
      <c r="ACW1215" s="72"/>
      <c r="ACX1215" s="72"/>
      <c r="ACY1215" s="72"/>
      <c r="ACZ1215" s="72"/>
      <c r="ADA1215" s="72"/>
      <c r="ADB1215" s="72"/>
      <c r="ADC1215" s="72"/>
      <c r="ADD1215" s="72"/>
      <c r="ADE1215" s="72"/>
      <c r="ADF1215" s="72"/>
      <c r="ADG1215" s="72"/>
      <c r="ADH1215" s="72"/>
      <c r="ADI1215" s="72"/>
      <c r="ADJ1215" s="72"/>
      <c r="ADK1215" s="72"/>
      <c r="ADL1215" s="72"/>
      <c r="ADM1215" s="72"/>
      <c r="ADN1215" s="72"/>
      <c r="ADO1215" s="72"/>
      <c r="ADP1215" s="72"/>
      <c r="ADQ1215" s="72"/>
      <c r="ADR1215" s="72"/>
      <c r="ADS1215" s="72"/>
      <c r="ADT1215" s="72"/>
      <c r="ADU1215" s="72"/>
      <c r="ADV1215" s="72"/>
      <c r="ADW1215" s="72"/>
      <c r="ADX1215" s="72"/>
      <c r="ADY1215" s="72"/>
      <c r="ADZ1215" s="72"/>
      <c r="AEA1215" s="72"/>
      <c r="AEB1215" s="72"/>
      <c r="AEC1215" s="72"/>
      <c r="AED1215" s="72"/>
      <c r="AEE1215" s="72"/>
      <c r="AEF1215" s="72"/>
      <c r="AEG1215" s="72"/>
      <c r="AEH1215" s="72"/>
      <c r="AEI1215" s="72"/>
      <c r="AEJ1215" s="72"/>
      <c r="AEK1215" s="72"/>
      <c r="AEL1215" s="72"/>
      <c r="AEM1215" s="72"/>
      <c r="AEN1215" s="72"/>
      <c r="AEO1215" s="72"/>
      <c r="AEP1215" s="72"/>
      <c r="AEQ1215" s="72"/>
      <c r="AER1215" s="72"/>
      <c r="AES1215" s="72"/>
      <c r="AET1215" s="72"/>
      <c r="AEU1215" s="72"/>
      <c r="AEV1215" s="72"/>
      <c r="AEW1215" s="72"/>
      <c r="AEX1215" s="72"/>
      <c r="AEY1215" s="72"/>
      <c r="AEZ1215" s="72"/>
      <c r="AFA1215" s="72"/>
      <c r="AFB1215" s="72"/>
      <c r="AFC1215" s="72"/>
      <c r="AFD1215" s="72"/>
      <c r="AFE1215" s="72"/>
      <c r="AFF1215" s="72"/>
      <c r="AFG1215" s="72"/>
      <c r="AFH1215" s="72"/>
      <c r="AFI1215" s="72"/>
      <c r="AFJ1215" s="72"/>
      <c r="AFK1215" s="72"/>
      <c r="AFL1215" s="72"/>
      <c r="AFM1215" s="72"/>
      <c r="AFN1215" s="72"/>
      <c r="AFO1215" s="72"/>
      <c r="AFP1215" s="72"/>
      <c r="AFQ1215" s="72"/>
      <c r="AFR1215" s="72"/>
      <c r="AFS1215" s="72"/>
      <c r="AFT1215" s="72"/>
      <c r="AFU1215" s="72"/>
      <c r="AFV1215" s="72"/>
      <c r="AFW1215" s="72"/>
      <c r="AFX1215" s="72"/>
      <c r="AFY1215" s="72"/>
      <c r="AFZ1215" s="72"/>
      <c r="AGA1215" s="72"/>
      <c r="AGB1215" s="72"/>
      <c r="AGC1215" s="72"/>
      <c r="AGD1215" s="72"/>
      <c r="AGE1215" s="72"/>
      <c r="AGF1215" s="72"/>
      <c r="AGG1215" s="72"/>
      <c r="AGH1215" s="72"/>
      <c r="AGI1215" s="72"/>
      <c r="AGJ1215" s="72"/>
      <c r="AGK1215" s="72"/>
      <c r="AGL1215" s="72"/>
      <c r="AGM1215" s="72"/>
      <c r="AGN1215" s="72"/>
      <c r="AGO1215" s="72"/>
      <c r="AGP1215" s="72"/>
      <c r="AGQ1215" s="72"/>
      <c r="AGR1215" s="72"/>
      <c r="AGS1215" s="72"/>
      <c r="AGT1215" s="72"/>
      <c r="AGU1215" s="72"/>
      <c r="AGV1215" s="72"/>
      <c r="AGW1215" s="72"/>
      <c r="AGX1215" s="72"/>
      <c r="AGY1215" s="72"/>
      <c r="AGZ1215" s="72"/>
      <c r="AHA1215" s="72"/>
      <c r="AHB1215" s="72"/>
      <c r="AHC1215" s="72"/>
      <c r="AHD1215" s="72"/>
      <c r="AHE1215" s="72"/>
      <c r="AHF1215" s="72"/>
      <c r="AHG1215" s="72"/>
      <c r="AHH1215" s="72"/>
      <c r="AHI1215" s="72"/>
      <c r="AHJ1215" s="72"/>
      <c r="AHK1215" s="72"/>
      <c r="AHL1215" s="72"/>
      <c r="AHM1215" s="72"/>
      <c r="AHN1215" s="72"/>
      <c r="AHO1215" s="72"/>
      <c r="AHP1215" s="72"/>
      <c r="AHQ1215" s="72"/>
      <c r="AHR1215" s="72"/>
      <c r="AHS1215" s="72"/>
      <c r="AHT1215" s="72"/>
      <c r="AHU1215" s="72"/>
      <c r="AHV1215" s="72"/>
      <c r="AHW1215" s="72"/>
      <c r="AHX1215" s="72"/>
      <c r="AHY1215" s="72"/>
      <c r="AHZ1215" s="72"/>
      <c r="AIA1215" s="72"/>
      <c r="AIB1215" s="72"/>
      <c r="AIC1215" s="72"/>
      <c r="AID1215" s="72"/>
      <c r="AIE1215" s="72"/>
      <c r="AIF1215" s="72"/>
      <c r="AIG1215" s="72"/>
      <c r="AIH1215" s="72"/>
      <c r="AII1215" s="72"/>
      <c r="AIJ1215" s="72"/>
      <c r="AIK1215" s="72"/>
      <c r="AIL1215" s="72"/>
      <c r="AIM1215" s="72"/>
      <c r="AIN1215" s="72"/>
      <c r="AIO1215" s="72"/>
      <c r="AIP1215" s="72"/>
      <c r="AIQ1215" s="72"/>
      <c r="AIR1215" s="72"/>
      <c r="AIS1215" s="72"/>
      <c r="AIT1215" s="72"/>
      <c r="AIU1215" s="72"/>
      <c r="AIV1215" s="72"/>
      <c r="AIW1215" s="72"/>
      <c r="AIX1215" s="72"/>
      <c r="AIY1215" s="72"/>
      <c r="AIZ1215" s="72"/>
      <c r="AJA1215" s="72"/>
      <c r="AJB1215" s="72"/>
      <c r="AJC1215" s="72"/>
      <c r="AJD1215" s="72"/>
      <c r="AJE1215" s="72"/>
      <c r="AJF1215" s="72"/>
      <c r="AJG1215" s="72"/>
      <c r="AJH1215" s="72"/>
      <c r="AJI1215" s="72"/>
      <c r="AJJ1215" s="72"/>
      <c r="AJK1215" s="72"/>
      <c r="AJL1215" s="72"/>
      <c r="AJM1215" s="72"/>
      <c r="AJN1215" s="72"/>
      <c r="AJO1215" s="72"/>
      <c r="AJP1215" s="72"/>
      <c r="AJQ1215" s="72"/>
      <c r="AJR1215" s="72"/>
      <c r="AJS1215" s="72"/>
      <c r="AJT1215" s="72"/>
      <c r="AJU1215" s="72"/>
      <c r="AJV1215" s="72"/>
      <c r="AJW1215" s="72"/>
      <c r="AJX1215" s="72"/>
      <c r="AJY1215" s="72"/>
      <c r="AJZ1215" s="72"/>
      <c r="AKA1215" s="72"/>
      <c r="AKB1215" s="72"/>
      <c r="AKC1215" s="72"/>
      <c r="AKD1215" s="72"/>
      <c r="AKE1215" s="72"/>
      <c r="AKF1215" s="72"/>
      <c r="AKG1215" s="72"/>
      <c r="AKH1215" s="72"/>
      <c r="AKI1215" s="72"/>
      <c r="AKJ1215" s="72"/>
      <c r="AKK1215" s="72"/>
      <c r="AKL1215" s="72"/>
      <c r="AKM1215" s="72"/>
      <c r="AKN1215" s="72"/>
      <c r="AKO1215" s="72"/>
      <c r="AKP1215" s="72"/>
      <c r="AKQ1215" s="72"/>
      <c r="AKR1215" s="72"/>
      <c r="AKS1215" s="72"/>
      <c r="AKT1215" s="72"/>
      <c r="AKU1215" s="72"/>
      <c r="AKV1215" s="72"/>
      <c r="AKW1215" s="72"/>
      <c r="AKX1215" s="72"/>
      <c r="AKY1215" s="72"/>
      <c r="AKZ1215" s="72"/>
      <c r="ALA1215" s="72"/>
      <c r="ALB1215" s="72"/>
      <c r="ALC1215" s="72"/>
      <c r="ALD1215" s="72"/>
      <c r="ALE1215" s="72"/>
      <c r="ALF1215" s="72"/>
      <c r="ALG1215" s="72"/>
      <c r="ALH1215" s="72"/>
      <c r="ALI1215" s="72"/>
      <c r="ALJ1215" s="72"/>
      <c r="ALK1215" s="72"/>
      <c r="ALL1215" s="72"/>
      <c r="ALM1215" s="72"/>
      <c r="ALN1215" s="72"/>
      <c r="ALO1215" s="72"/>
      <c r="ALP1215" s="72"/>
      <c r="ALQ1215" s="72"/>
      <c r="ALR1215" s="72"/>
      <c r="ALS1215" s="72"/>
      <c r="ALT1215" s="72"/>
      <c r="ALU1215" s="72"/>
      <c r="ALV1215" s="72"/>
      <c r="ALW1215" s="72"/>
      <c r="ALX1215" s="72"/>
      <c r="ALY1215" s="72"/>
      <c r="ALZ1215" s="72"/>
      <c r="AMA1215" s="72"/>
      <c r="AMB1215" s="72"/>
      <c r="AMC1215" s="72"/>
      <c r="AMD1215" s="72"/>
      <c r="AME1215" s="72"/>
      <c r="AMF1215" s="72"/>
      <c r="AMG1215" s="72"/>
      <c r="AMH1215" s="72"/>
      <c r="AMI1215" s="72"/>
      <c r="AMJ1215" s="72"/>
    </row>
    <row r="1216" spans="1:1024">
      <c r="C1216" s="49">
        <f t="shared" si="87"/>
        <v>2270</v>
      </c>
      <c r="D1216" s="38" t="s">
        <v>433</v>
      </c>
      <c r="E1216" s="51">
        <f t="shared" si="90"/>
        <v>20</v>
      </c>
      <c r="F1216" s="39">
        <f t="shared" si="88"/>
        <v>66324</v>
      </c>
      <c r="G1216" s="39" t="str">
        <f t="shared" si="89"/>
        <v>2018115</v>
      </c>
      <c r="H1216" s="39">
        <v>0</v>
      </c>
      <c r="L1216" s="39" t="s">
        <v>270</v>
      </c>
      <c r="M1216" s="39">
        <v>2018</v>
      </c>
      <c r="N1216" s="39">
        <v>1</v>
      </c>
      <c r="O1216" s="39">
        <v>15</v>
      </c>
      <c r="P1216" s="39">
        <v>18</v>
      </c>
      <c r="Q1216" s="39">
        <v>25</v>
      </c>
      <c r="R1216" s="39">
        <v>24</v>
      </c>
      <c r="S1216" s="39">
        <v>165</v>
      </c>
      <c r="T1216" s="39">
        <v>1</v>
      </c>
      <c r="U1216" s="39" t="s">
        <v>1</v>
      </c>
      <c r="V1216" s="39" t="s">
        <v>2</v>
      </c>
    </row>
    <row r="1217" spans="1:1024">
      <c r="C1217" s="49">
        <f t="shared" si="87"/>
        <v>2270</v>
      </c>
      <c r="D1217" s="38" t="s">
        <v>433</v>
      </c>
      <c r="E1217" s="51">
        <f t="shared" si="90"/>
        <v>30</v>
      </c>
      <c r="F1217" s="39">
        <f t="shared" si="88"/>
        <v>66324</v>
      </c>
      <c r="G1217" s="39" t="str">
        <f t="shared" si="89"/>
        <v>2018115</v>
      </c>
      <c r="H1217" s="39">
        <v>0</v>
      </c>
      <c r="L1217" s="39" t="s">
        <v>87</v>
      </c>
      <c r="M1217" s="39">
        <v>2018</v>
      </c>
      <c r="N1217" s="39">
        <v>1</v>
      </c>
      <c r="O1217" s="39">
        <v>15</v>
      </c>
      <c r="P1217" s="39">
        <v>18</v>
      </c>
      <c r="Q1217" s="39">
        <v>25</v>
      </c>
      <c r="R1217" s="39">
        <v>24</v>
      </c>
      <c r="S1217" s="39">
        <v>174</v>
      </c>
      <c r="T1217" s="39">
        <v>1</v>
      </c>
      <c r="U1217" s="39" t="s">
        <v>1</v>
      </c>
      <c r="V1217" s="39" t="s">
        <v>2</v>
      </c>
    </row>
    <row r="1218" spans="1:1024">
      <c r="A1218" s="69"/>
      <c r="B1218" s="69"/>
      <c r="C1218" s="49">
        <f t="shared" si="87"/>
        <v>2280</v>
      </c>
      <c r="D1218" s="70" t="s">
        <v>434</v>
      </c>
      <c r="E1218" s="51">
        <f t="shared" si="90"/>
        <v>10</v>
      </c>
      <c r="F1218" s="71">
        <f t="shared" si="88"/>
        <v>66392</v>
      </c>
      <c r="G1218" s="71" t="str">
        <f t="shared" si="89"/>
        <v>2018115</v>
      </c>
      <c r="H1218" s="71">
        <f>359-353</f>
        <v>6</v>
      </c>
      <c r="I1218" s="71"/>
      <c r="J1218" s="71"/>
      <c r="K1218" s="71"/>
      <c r="L1218" s="71" t="s">
        <v>0</v>
      </c>
      <c r="M1218" s="71">
        <v>2018</v>
      </c>
      <c r="N1218" s="71">
        <v>1</v>
      </c>
      <c r="O1218" s="71">
        <v>15</v>
      </c>
      <c r="P1218" s="71">
        <v>18</v>
      </c>
      <c r="Q1218" s="71">
        <v>26</v>
      </c>
      <c r="R1218" s="71">
        <v>32</v>
      </c>
      <c r="S1218" s="71">
        <v>353</v>
      </c>
      <c r="T1218" s="71">
        <v>1</v>
      </c>
      <c r="U1218" s="71" t="s">
        <v>1</v>
      </c>
      <c r="V1218" s="71" t="s">
        <v>2</v>
      </c>
      <c r="W1218" s="71"/>
      <c r="X1218" s="72"/>
      <c r="WK1218" s="72"/>
      <c r="WL1218" s="72"/>
      <c r="WM1218" s="72"/>
      <c r="WN1218" s="72"/>
      <c r="WO1218" s="72"/>
      <c r="WP1218" s="72"/>
      <c r="WQ1218" s="72"/>
      <c r="WR1218" s="72"/>
      <c r="WS1218" s="72"/>
      <c r="WT1218" s="72"/>
      <c r="WU1218" s="72"/>
      <c r="WV1218" s="72"/>
      <c r="WW1218" s="72"/>
      <c r="WX1218" s="72"/>
      <c r="WY1218" s="72"/>
      <c r="WZ1218" s="72"/>
      <c r="XA1218" s="72"/>
      <c r="XB1218" s="72"/>
      <c r="XC1218" s="72"/>
      <c r="XD1218" s="72"/>
      <c r="XE1218" s="72"/>
      <c r="XF1218" s="72"/>
      <c r="XG1218" s="72"/>
      <c r="XH1218" s="72"/>
      <c r="XI1218" s="72"/>
      <c r="XJ1218" s="72"/>
      <c r="XK1218" s="72"/>
      <c r="XL1218" s="72"/>
      <c r="XM1218" s="72"/>
      <c r="XN1218" s="72"/>
      <c r="XO1218" s="72"/>
      <c r="XP1218" s="72"/>
      <c r="XQ1218" s="72"/>
      <c r="XR1218" s="72"/>
      <c r="XS1218" s="72"/>
      <c r="XT1218" s="72"/>
      <c r="XU1218" s="72"/>
      <c r="XV1218" s="72"/>
      <c r="XW1218" s="72"/>
      <c r="XX1218" s="72"/>
      <c r="XY1218" s="72"/>
      <c r="XZ1218" s="72"/>
      <c r="YA1218" s="72"/>
      <c r="YB1218" s="72"/>
      <c r="YC1218" s="72"/>
      <c r="YD1218" s="72"/>
      <c r="YE1218" s="72"/>
      <c r="YF1218" s="72"/>
      <c r="YG1218" s="72"/>
      <c r="YH1218" s="72"/>
      <c r="YI1218" s="72"/>
      <c r="YJ1218" s="72"/>
      <c r="YK1218" s="72"/>
      <c r="YL1218" s="72"/>
      <c r="YM1218" s="72"/>
      <c r="YN1218" s="72"/>
      <c r="YO1218" s="72"/>
      <c r="YP1218" s="72"/>
      <c r="YQ1218" s="72"/>
      <c r="YR1218" s="72"/>
      <c r="YS1218" s="72"/>
      <c r="YT1218" s="72"/>
      <c r="YU1218" s="72"/>
      <c r="YV1218" s="72"/>
      <c r="YW1218" s="72"/>
      <c r="YX1218" s="72"/>
      <c r="YY1218" s="72"/>
      <c r="YZ1218" s="72"/>
      <c r="ZA1218" s="72"/>
      <c r="ZB1218" s="72"/>
      <c r="ZC1218" s="72"/>
      <c r="ZD1218" s="72"/>
      <c r="ZE1218" s="72"/>
      <c r="ZF1218" s="72"/>
      <c r="ZG1218" s="72"/>
      <c r="ZH1218" s="72"/>
      <c r="ZI1218" s="72"/>
      <c r="ZJ1218" s="72"/>
      <c r="ZK1218" s="72"/>
      <c r="ZL1218" s="72"/>
      <c r="ZM1218" s="72"/>
      <c r="ZN1218" s="72"/>
      <c r="ZO1218" s="72"/>
      <c r="ZP1218" s="72"/>
      <c r="ZQ1218" s="72"/>
      <c r="ZR1218" s="72"/>
      <c r="ZS1218" s="72"/>
      <c r="ZT1218" s="72"/>
      <c r="ZU1218" s="72"/>
      <c r="ZV1218" s="72"/>
      <c r="ZW1218" s="72"/>
      <c r="ZX1218" s="72"/>
      <c r="ZY1218" s="72"/>
      <c r="ZZ1218" s="72"/>
      <c r="AAA1218" s="72"/>
      <c r="AAB1218" s="72"/>
      <c r="AAC1218" s="72"/>
      <c r="AAD1218" s="72"/>
      <c r="AAE1218" s="72"/>
      <c r="AAF1218" s="72"/>
      <c r="AAG1218" s="72"/>
      <c r="AAH1218" s="72"/>
      <c r="AAI1218" s="72"/>
      <c r="AAJ1218" s="72"/>
      <c r="AAK1218" s="72"/>
      <c r="AAL1218" s="72"/>
      <c r="AAM1218" s="72"/>
      <c r="AAN1218" s="72"/>
      <c r="AAO1218" s="72"/>
      <c r="AAP1218" s="72"/>
      <c r="AAQ1218" s="72"/>
      <c r="AAR1218" s="72"/>
      <c r="AAS1218" s="72"/>
      <c r="AAT1218" s="72"/>
      <c r="AAU1218" s="72"/>
      <c r="AAV1218" s="72"/>
      <c r="AAW1218" s="72"/>
      <c r="AAX1218" s="72"/>
      <c r="AAY1218" s="72"/>
      <c r="AAZ1218" s="72"/>
      <c r="ABA1218" s="72"/>
      <c r="ABB1218" s="72"/>
      <c r="ABC1218" s="72"/>
      <c r="ABD1218" s="72"/>
      <c r="ABE1218" s="72"/>
      <c r="ABF1218" s="72"/>
      <c r="ABG1218" s="72"/>
      <c r="ABH1218" s="72"/>
      <c r="ABI1218" s="72"/>
      <c r="ABJ1218" s="72"/>
      <c r="ABK1218" s="72"/>
      <c r="ABL1218" s="72"/>
      <c r="ABM1218" s="72"/>
      <c r="ABN1218" s="72"/>
      <c r="ABO1218" s="72"/>
      <c r="ABP1218" s="72"/>
      <c r="ABQ1218" s="72"/>
      <c r="ABR1218" s="72"/>
      <c r="ABS1218" s="72"/>
      <c r="ABT1218" s="72"/>
      <c r="ABU1218" s="72"/>
      <c r="ABV1218" s="72"/>
      <c r="ABW1218" s="72"/>
      <c r="ABX1218" s="72"/>
      <c r="ABY1218" s="72"/>
      <c r="ABZ1218" s="72"/>
      <c r="ACA1218" s="72"/>
      <c r="ACB1218" s="72"/>
      <c r="ACC1218" s="72"/>
      <c r="ACD1218" s="72"/>
      <c r="ACE1218" s="72"/>
      <c r="ACF1218" s="72"/>
      <c r="ACG1218" s="72"/>
      <c r="ACH1218" s="72"/>
      <c r="ACI1218" s="72"/>
      <c r="ACJ1218" s="72"/>
      <c r="ACK1218" s="72"/>
      <c r="ACL1218" s="72"/>
      <c r="ACM1218" s="72"/>
      <c r="ACN1218" s="72"/>
      <c r="ACO1218" s="72"/>
      <c r="ACP1218" s="72"/>
      <c r="ACQ1218" s="72"/>
      <c r="ACR1218" s="72"/>
      <c r="ACS1218" s="72"/>
      <c r="ACT1218" s="72"/>
      <c r="ACU1218" s="72"/>
      <c r="ACV1218" s="72"/>
      <c r="ACW1218" s="72"/>
      <c r="ACX1218" s="72"/>
      <c r="ACY1218" s="72"/>
      <c r="ACZ1218" s="72"/>
      <c r="ADA1218" s="72"/>
      <c r="ADB1218" s="72"/>
      <c r="ADC1218" s="72"/>
      <c r="ADD1218" s="72"/>
      <c r="ADE1218" s="72"/>
      <c r="ADF1218" s="72"/>
      <c r="ADG1218" s="72"/>
      <c r="ADH1218" s="72"/>
      <c r="ADI1218" s="72"/>
      <c r="ADJ1218" s="72"/>
      <c r="ADK1218" s="72"/>
      <c r="ADL1218" s="72"/>
      <c r="ADM1218" s="72"/>
      <c r="ADN1218" s="72"/>
      <c r="ADO1218" s="72"/>
      <c r="ADP1218" s="72"/>
      <c r="ADQ1218" s="72"/>
      <c r="ADR1218" s="72"/>
      <c r="ADS1218" s="72"/>
      <c r="ADT1218" s="72"/>
      <c r="ADU1218" s="72"/>
      <c r="ADV1218" s="72"/>
      <c r="ADW1218" s="72"/>
      <c r="ADX1218" s="72"/>
      <c r="ADY1218" s="72"/>
      <c r="ADZ1218" s="72"/>
      <c r="AEA1218" s="72"/>
      <c r="AEB1218" s="72"/>
      <c r="AEC1218" s="72"/>
      <c r="AED1218" s="72"/>
      <c r="AEE1218" s="72"/>
      <c r="AEF1218" s="72"/>
      <c r="AEG1218" s="72"/>
      <c r="AEH1218" s="72"/>
      <c r="AEI1218" s="72"/>
      <c r="AEJ1218" s="72"/>
      <c r="AEK1218" s="72"/>
      <c r="AEL1218" s="72"/>
      <c r="AEM1218" s="72"/>
      <c r="AEN1218" s="72"/>
      <c r="AEO1218" s="72"/>
      <c r="AEP1218" s="72"/>
      <c r="AEQ1218" s="72"/>
      <c r="AER1218" s="72"/>
      <c r="AES1218" s="72"/>
      <c r="AET1218" s="72"/>
      <c r="AEU1218" s="72"/>
      <c r="AEV1218" s="72"/>
      <c r="AEW1218" s="72"/>
      <c r="AEX1218" s="72"/>
      <c r="AEY1218" s="72"/>
      <c r="AEZ1218" s="72"/>
      <c r="AFA1218" s="72"/>
      <c r="AFB1218" s="72"/>
      <c r="AFC1218" s="72"/>
      <c r="AFD1218" s="72"/>
      <c r="AFE1218" s="72"/>
      <c r="AFF1218" s="72"/>
      <c r="AFG1218" s="72"/>
      <c r="AFH1218" s="72"/>
      <c r="AFI1218" s="72"/>
      <c r="AFJ1218" s="72"/>
      <c r="AFK1218" s="72"/>
      <c r="AFL1218" s="72"/>
      <c r="AFM1218" s="72"/>
      <c r="AFN1218" s="72"/>
      <c r="AFO1218" s="72"/>
      <c r="AFP1218" s="72"/>
      <c r="AFQ1218" s="72"/>
      <c r="AFR1218" s="72"/>
      <c r="AFS1218" s="72"/>
      <c r="AFT1218" s="72"/>
      <c r="AFU1218" s="72"/>
      <c r="AFV1218" s="72"/>
      <c r="AFW1218" s="72"/>
      <c r="AFX1218" s="72"/>
      <c r="AFY1218" s="72"/>
      <c r="AFZ1218" s="72"/>
      <c r="AGA1218" s="72"/>
      <c r="AGB1218" s="72"/>
      <c r="AGC1218" s="72"/>
      <c r="AGD1218" s="72"/>
      <c r="AGE1218" s="72"/>
      <c r="AGF1218" s="72"/>
      <c r="AGG1218" s="72"/>
      <c r="AGH1218" s="72"/>
      <c r="AGI1218" s="72"/>
      <c r="AGJ1218" s="72"/>
      <c r="AGK1218" s="72"/>
      <c r="AGL1218" s="72"/>
      <c r="AGM1218" s="72"/>
      <c r="AGN1218" s="72"/>
      <c r="AGO1218" s="72"/>
      <c r="AGP1218" s="72"/>
      <c r="AGQ1218" s="72"/>
      <c r="AGR1218" s="72"/>
      <c r="AGS1218" s="72"/>
      <c r="AGT1218" s="72"/>
      <c r="AGU1218" s="72"/>
      <c r="AGV1218" s="72"/>
      <c r="AGW1218" s="72"/>
      <c r="AGX1218" s="72"/>
      <c r="AGY1218" s="72"/>
      <c r="AGZ1218" s="72"/>
      <c r="AHA1218" s="72"/>
      <c r="AHB1218" s="72"/>
      <c r="AHC1218" s="72"/>
      <c r="AHD1218" s="72"/>
      <c r="AHE1218" s="72"/>
      <c r="AHF1218" s="72"/>
      <c r="AHG1218" s="72"/>
      <c r="AHH1218" s="72"/>
      <c r="AHI1218" s="72"/>
      <c r="AHJ1218" s="72"/>
      <c r="AHK1218" s="72"/>
      <c r="AHL1218" s="72"/>
      <c r="AHM1218" s="72"/>
      <c r="AHN1218" s="72"/>
      <c r="AHO1218" s="72"/>
      <c r="AHP1218" s="72"/>
      <c r="AHQ1218" s="72"/>
      <c r="AHR1218" s="72"/>
      <c r="AHS1218" s="72"/>
      <c r="AHT1218" s="72"/>
      <c r="AHU1218" s="72"/>
      <c r="AHV1218" s="72"/>
      <c r="AHW1218" s="72"/>
      <c r="AHX1218" s="72"/>
      <c r="AHY1218" s="72"/>
      <c r="AHZ1218" s="72"/>
      <c r="AIA1218" s="72"/>
      <c r="AIB1218" s="72"/>
      <c r="AIC1218" s="72"/>
      <c r="AID1218" s="72"/>
      <c r="AIE1218" s="72"/>
      <c r="AIF1218" s="72"/>
      <c r="AIG1218" s="72"/>
      <c r="AIH1218" s="72"/>
      <c r="AII1218" s="72"/>
      <c r="AIJ1218" s="72"/>
      <c r="AIK1218" s="72"/>
      <c r="AIL1218" s="72"/>
      <c r="AIM1218" s="72"/>
      <c r="AIN1218" s="72"/>
      <c r="AIO1218" s="72"/>
      <c r="AIP1218" s="72"/>
      <c r="AIQ1218" s="72"/>
      <c r="AIR1218" s="72"/>
      <c r="AIS1218" s="72"/>
      <c r="AIT1218" s="72"/>
      <c r="AIU1218" s="72"/>
      <c r="AIV1218" s="72"/>
      <c r="AIW1218" s="72"/>
      <c r="AIX1218" s="72"/>
      <c r="AIY1218" s="72"/>
      <c r="AIZ1218" s="72"/>
      <c r="AJA1218" s="72"/>
      <c r="AJB1218" s="72"/>
      <c r="AJC1218" s="72"/>
      <c r="AJD1218" s="72"/>
      <c r="AJE1218" s="72"/>
      <c r="AJF1218" s="72"/>
      <c r="AJG1218" s="72"/>
      <c r="AJH1218" s="72"/>
      <c r="AJI1218" s="72"/>
      <c r="AJJ1218" s="72"/>
      <c r="AJK1218" s="72"/>
      <c r="AJL1218" s="72"/>
      <c r="AJM1218" s="72"/>
      <c r="AJN1218" s="72"/>
      <c r="AJO1218" s="72"/>
      <c r="AJP1218" s="72"/>
      <c r="AJQ1218" s="72"/>
      <c r="AJR1218" s="72"/>
      <c r="AJS1218" s="72"/>
      <c r="AJT1218" s="72"/>
      <c r="AJU1218" s="72"/>
      <c r="AJV1218" s="72"/>
      <c r="AJW1218" s="72"/>
      <c r="AJX1218" s="72"/>
      <c r="AJY1218" s="72"/>
      <c r="AJZ1218" s="72"/>
      <c r="AKA1218" s="72"/>
      <c r="AKB1218" s="72"/>
      <c r="AKC1218" s="72"/>
      <c r="AKD1218" s="72"/>
      <c r="AKE1218" s="72"/>
      <c r="AKF1218" s="72"/>
      <c r="AKG1218" s="72"/>
      <c r="AKH1218" s="72"/>
      <c r="AKI1218" s="72"/>
      <c r="AKJ1218" s="72"/>
      <c r="AKK1218" s="72"/>
      <c r="AKL1218" s="72"/>
      <c r="AKM1218" s="72"/>
      <c r="AKN1218" s="72"/>
      <c r="AKO1218" s="72"/>
      <c r="AKP1218" s="72"/>
      <c r="AKQ1218" s="72"/>
      <c r="AKR1218" s="72"/>
      <c r="AKS1218" s="72"/>
      <c r="AKT1218" s="72"/>
      <c r="AKU1218" s="72"/>
      <c r="AKV1218" s="72"/>
      <c r="AKW1218" s="72"/>
      <c r="AKX1218" s="72"/>
      <c r="AKY1218" s="72"/>
      <c r="AKZ1218" s="72"/>
      <c r="ALA1218" s="72"/>
      <c r="ALB1218" s="72"/>
      <c r="ALC1218" s="72"/>
      <c r="ALD1218" s="72"/>
      <c r="ALE1218" s="72"/>
      <c r="ALF1218" s="72"/>
      <c r="ALG1218" s="72"/>
      <c r="ALH1218" s="72"/>
      <c r="ALI1218" s="72"/>
      <c r="ALJ1218" s="72"/>
      <c r="ALK1218" s="72"/>
      <c r="ALL1218" s="72"/>
      <c r="ALM1218" s="72"/>
      <c r="ALN1218" s="72"/>
      <c r="ALO1218" s="72"/>
      <c r="ALP1218" s="72"/>
      <c r="ALQ1218" s="72"/>
      <c r="ALR1218" s="72"/>
      <c r="ALS1218" s="72"/>
      <c r="ALT1218" s="72"/>
      <c r="ALU1218" s="72"/>
      <c r="ALV1218" s="72"/>
      <c r="ALW1218" s="72"/>
      <c r="ALX1218" s="72"/>
      <c r="ALY1218" s="72"/>
      <c r="ALZ1218" s="72"/>
      <c r="AMA1218" s="72"/>
      <c r="AMB1218" s="72"/>
      <c r="AMC1218" s="72"/>
      <c r="AMD1218" s="72"/>
      <c r="AME1218" s="72"/>
      <c r="AMF1218" s="72"/>
      <c r="AMG1218" s="72"/>
      <c r="AMH1218" s="72"/>
      <c r="AMI1218" s="72"/>
      <c r="AMJ1218" s="72"/>
    </row>
    <row r="1219" spans="1:1024">
      <c r="C1219" s="49">
        <f t="shared" si="87"/>
        <v>2280</v>
      </c>
      <c r="D1219" s="38" t="s">
        <v>434</v>
      </c>
      <c r="E1219" s="51">
        <f t="shared" si="90"/>
        <v>20</v>
      </c>
      <c r="F1219" s="39">
        <f t="shared" si="88"/>
        <v>66392</v>
      </c>
      <c r="G1219" s="39" t="str">
        <f t="shared" si="89"/>
        <v>2018115</v>
      </c>
      <c r="H1219" s="39">
        <f>374-371</f>
        <v>3</v>
      </c>
      <c r="L1219" s="39" t="s">
        <v>0</v>
      </c>
      <c r="M1219" s="39">
        <v>2018</v>
      </c>
      <c r="N1219" s="39">
        <v>1</v>
      </c>
      <c r="O1219" s="39">
        <v>15</v>
      </c>
      <c r="P1219" s="39">
        <v>18</v>
      </c>
      <c r="Q1219" s="39">
        <v>26</v>
      </c>
      <c r="R1219" s="39">
        <v>32</v>
      </c>
      <c r="S1219" s="39">
        <v>371</v>
      </c>
      <c r="T1219" s="39">
        <v>1</v>
      </c>
      <c r="U1219" s="39" t="s">
        <v>1</v>
      </c>
      <c r="V1219" s="39" t="s">
        <v>2</v>
      </c>
    </row>
    <row r="1220" spans="1:1024">
      <c r="C1220" s="49">
        <f t="shared" si="87"/>
        <v>2280</v>
      </c>
      <c r="D1220" s="38" t="s">
        <v>434</v>
      </c>
      <c r="E1220" s="51">
        <f t="shared" si="90"/>
        <v>30</v>
      </c>
      <c r="F1220" s="39">
        <f t="shared" si="88"/>
        <v>66392</v>
      </c>
      <c r="G1220" s="39" t="str">
        <f t="shared" si="89"/>
        <v>2018115</v>
      </c>
      <c r="H1220" s="39">
        <f>389-383</f>
        <v>6</v>
      </c>
      <c r="L1220" s="39" t="s">
        <v>0</v>
      </c>
      <c r="M1220" s="39">
        <v>2018</v>
      </c>
      <c r="N1220" s="39">
        <v>1</v>
      </c>
      <c r="O1220" s="39">
        <v>15</v>
      </c>
      <c r="P1220" s="39">
        <v>18</v>
      </c>
      <c r="Q1220" s="39">
        <v>26</v>
      </c>
      <c r="R1220" s="39">
        <v>32</v>
      </c>
      <c r="S1220" s="39">
        <v>383</v>
      </c>
      <c r="T1220" s="39">
        <v>1</v>
      </c>
      <c r="U1220" s="39" t="s">
        <v>1</v>
      </c>
      <c r="V1220" s="39" t="s">
        <v>2</v>
      </c>
    </row>
    <row r="1221" spans="1:1024">
      <c r="C1221" s="49">
        <f t="shared" si="87"/>
        <v>2280</v>
      </c>
      <c r="D1221" s="38" t="s">
        <v>434</v>
      </c>
      <c r="E1221" s="51">
        <f t="shared" si="90"/>
        <v>30</v>
      </c>
      <c r="F1221" s="39">
        <f t="shared" si="88"/>
        <v>66392</v>
      </c>
      <c r="G1221" s="39" t="str">
        <f t="shared" si="89"/>
        <v>2018115</v>
      </c>
      <c r="H1221" s="39">
        <v>0</v>
      </c>
      <c r="L1221" s="39" t="s">
        <v>4</v>
      </c>
      <c r="M1221" s="39">
        <v>2018</v>
      </c>
      <c r="N1221" s="39">
        <v>1</v>
      </c>
      <c r="O1221" s="39">
        <v>15</v>
      </c>
      <c r="P1221" s="39">
        <v>18</v>
      </c>
      <c r="Q1221" s="39">
        <v>26</v>
      </c>
      <c r="R1221" s="39">
        <v>32</v>
      </c>
      <c r="S1221" s="39">
        <v>384</v>
      </c>
      <c r="T1221" s="39">
        <v>1</v>
      </c>
      <c r="U1221" s="39" t="s">
        <v>1</v>
      </c>
      <c r="V1221" s="39" t="s">
        <v>2</v>
      </c>
    </row>
    <row r="1222" spans="1:1024">
      <c r="C1222" s="49">
        <f t="shared" si="87"/>
        <v>2280</v>
      </c>
      <c r="D1222" s="38" t="s">
        <v>434</v>
      </c>
      <c r="E1222" s="51">
        <f t="shared" si="90"/>
        <v>40</v>
      </c>
      <c r="F1222" s="39">
        <f t="shared" si="88"/>
        <v>66392</v>
      </c>
      <c r="G1222" s="39" t="str">
        <f t="shared" si="89"/>
        <v>2018115</v>
      </c>
      <c r="H1222" s="39">
        <f>439-434</f>
        <v>5</v>
      </c>
      <c r="L1222" s="39" t="s">
        <v>0</v>
      </c>
      <c r="M1222" s="39">
        <v>2018</v>
      </c>
      <c r="N1222" s="39">
        <v>1</v>
      </c>
      <c r="O1222" s="39">
        <v>15</v>
      </c>
      <c r="P1222" s="39">
        <v>18</v>
      </c>
      <c r="Q1222" s="39">
        <v>26</v>
      </c>
      <c r="R1222" s="39">
        <v>32</v>
      </c>
      <c r="S1222" s="39">
        <v>434</v>
      </c>
      <c r="T1222" s="39">
        <v>1</v>
      </c>
      <c r="U1222" s="39" t="s">
        <v>1</v>
      </c>
      <c r="V1222" s="39" t="s">
        <v>2</v>
      </c>
    </row>
    <row r="1223" spans="1:1024">
      <c r="C1223" s="49">
        <f t="shared" si="87"/>
        <v>2280</v>
      </c>
      <c r="D1223" s="38" t="s">
        <v>434</v>
      </c>
      <c r="E1223" s="51">
        <f t="shared" si="90"/>
        <v>50</v>
      </c>
      <c r="F1223" s="39">
        <f t="shared" si="88"/>
        <v>66392</v>
      </c>
      <c r="G1223" s="39" t="str">
        <f t="shared" si="89"/>
        <v>2018115</v>
      </c>
      <c r="H1223" s="39">
        <f>460-457</f>
        <v>3</v>
      </c>
      <c r="L1223" s="39" t="s">
        <v>0</v>
      </c>
      <c r="M1223" s="39">
        <v>2018</v>
      </c>
      <c r="N1223" s="39">
        <v>1</v>
      </c>
      <c r="O1223" s="39">
        <v>15</v>
      </c>
      <c r="P1223" s="39">
        <v>18</v>
      </c>
      <c r="Q1223" s="39">
        <v>26</v>
      </c>
      <c r="R1223" s="39">
        <v>32</v>
      </c>
      <c r="S1223" s="39">
        <v>457</v>
      </c>
      <c r="T1223" s="39">
        <v>1</v>
      </c>
      <c r="U1223" s="39" t="s">
        <v>1</v>
      </c>
      <c r="V1223" s="39" t="s">
        <v>2</v>
      </c>
    </row>
    <row r="1224" spans="1:1024">
      <c r="C1224" s="49">
        <f t="shared" si="87"/>
        <v>2280</v>
      </c>
      <c r="D1224" s="38" t="s">
        <v>434</v>
      </c>
      <c r="E1224" s="51">
        <f t="shared" si="90"/>
        <v>60</v>
      </c>
      <c r="F1224" s="39">
        <f t="shared" si="88"/>
        <v>66392</v>
      </c>
      <c r="G1224" s="39" t="str">
        <f t="shared" si="89"/>
        <v>2018115</v>
      </c>
      <c r="H1224" s="39">
        <f>480-476</f>
        <v>4</v>
      </c>
      <c r="L1224" s="39" t="s">
        <v>0</v>
      </c>
      <c r="M1224" s="39">
        <v>2018</v>
      </c>
      <c r="N1224" s="39">
        <v>1</v>
      </c>
      <c r="O1224" s="39">
        <v>15</v>
      </c>
      <c r="P1224" s="39">
        <v>18</v>
      </c>
      <c r="Q1224" s="39">
        <v>26</v>
      </c>
      <c r="R1224" s="39">
        <v>32</v>
      </c>
      <c r="S1224" s="39">
        <v>476</v>
      </c>
      <c r="T1224" s="39">
        <v>1</v>
      </c>
      <c r="U1224" s="39" t="s">
        <v>1</v>
      </c>
      <c r="V1224" s="39" t="s">
        <v>2</v>
      </c>
    </row>
    <row r="1225" spans="1:1024">
      <c r="C1225" s="49">
        <f t="shared" si="87"/>
        <v>2280</v>
      </c>
      <c r="D1225" s="38" t="s">
        <v>434</v>
      </c>
      <c r="E1225" s="51">
        <f t="shared" si="90"/>
        <v>70</v>
      </c>
      <c r="F1225" s="39">
        <f t="shared" si="88"/>
        <v>66392</v>
      </c>
      <c r="G1225" s="39" t="str">
        <f t="shared" si="89"/>
        <v>2018115</v>
      </c>
      <c r="H1225" s="39">
        <f>511-506</f>
        <v>5</v>
      </c>
      <c r="L1225" s="39" t="s">
        <v>0</v>
      </c>
      <c r="M1225" s="39">
        <v>2018</v>
      </c>
      <c r="N1225" s="39">
        <v>1</v>
      </c>
      <c r="O1225" s="39">
        <v>15</v>
      </c>
      <c r="P1225" s="39">
        <v>18</v>
      </c>
      <c r="Q1225" s="39">
        <v>26</v>
      </c>
      <c r="R1225" s="39">
        <v>32</v>
      </c>
      <c r="S1225" s="39">
        <v>506</v>
      </c>
      <c r="T1225" s="39">
        <v>1</v>
      </c>
      <c r="U1225" s="39" t="s">
        <v>1</v>
      </c>
      <c r="V1225" s="39" t="s">
        <v>2</v>
      </c>
    </row>
    <row r="1226" spans="1:1024">
      <c r="C1226" s="49">
        <f t="shared" ref="C1226:C1289" si="91">IF(F1226=F1225,C1225,IF(F1226=(F1225+10),C1225,(C1225+10)))</f>
        <v>2280</v>
      </c>
      <c r="D1226" s="38" t="s">
        <v>434</v>
      </c>
      <c r="E1226" s="51">
        <f t="shared" si="90"/>
        <v>80</v>
      </c>
      <c r="F1226" s="39">
        <f t="shared" si="88"/>
        <v>66392</v>
      </c>
      <c r="G1226" s="39" t="str">
        <f t="shared" si="89"/>
        <v>2018115</v>
      </c>
      <c r="H1226" s="39">
        <f>545-540</f>
        <v>5</v>
      </c>
      <c r="L1226" s="39" t="s">
        <v>0</v>
      </c>
      <c r="M1226" s="39">
        <v>2018</v>
      </c>
      <c r="N1226" s="39">
        <v>1</v>
      </c>
      <c r="O1226" s="39">
        <v>15</v>
      </c>
      <c r="P1226" s="39">
        <v>18</v>
      </c>
      <c r="Q1226" s="39">
        <v>26</v>
      </c>
      <c r="R1226" s="39">
        <v>32</v>
      </c>
      <c r="S1226" s="39">
        <v>540</v>
      </c>
      <c r="T1226" s="39">
        <v>1</v>
      </c>
      <c r="U1226" s="39" t="s">
        <v>1</v>
      </c>
      <c r="V1226" s="39" t="s">
        <v>2</v>
      </c>
    </row>
    <row r="1227" spans="1:1024">
      <c r="C1227" s="49">
        <f t="shared" si="91"/>
        <v>2280</v>
      </c>
      <c r="D1227" s="38" t="s">
        <v>434</v>
      </c>
      <c r="E1227" s="51">
        <f t="shared" si="90"/>
        <v>90</v>
      </c>
      <c r="F1227" s="39">
        <f t="shared" si="88"/>
        <v>66392</v>
      </c>
      <c r="G1227" s="39" t="str">
        <f t="shared" si="89"/>
        <v>2018115</v>
      </c>
      <c r="H1227" s="39">
        <f>580-574</f>
        <v>6</v>
      </c>
      <c r="L1227" s="39" t="s">
        <v>0</v>
      </c>
      <c r="M1227" s="39">
        <v>2018</v>
      </c>
      <c r="N1227" s="39">
        <v>1</v>
      </c>
      <c r="O1227" s="39">
        <v>15</v>
      </c>
      <c r="P1227" s="39">
        <v>18</v>
      </c>
      <c r="Q1227" s="39">
        <v>26</v>
      </c>
      <c r="R1227" s="39">
        <v>32</v>
      </c>
      <c r="S1227" s="39">
        <v>574</v>
      </c>
      <c r="T1227" s="39">
        <v>1</v>
      </c>
      <c r="U1227" s="39" t="s">
        <v>1</v>
      </c>
      <c r="V1227" s="39" t="s">
        <v>2</v>
      </c>
    </row>
    <row r="1228" spans="1:1024">
      <c r="C1228" s="49">
        <f t="shared" si="91"/>
        <v>2280</v>
      </c>
      <c r="D1228" s="38" t="s">
        <v>434</v>
      </c>
      <c r="E1228" s="51">
        <f t="shared" si="90"/>
        <v>90</v>
      </c>
      <c r="F1228" s="39">
        <f t="shared" si="88"/>
        <v>66392</v>
      </c>
      <c r="G1228" s="39" t="str">
        <f t="shared" si="89"/>
        <v>2018115</v>
      </c>
      <c r="H1228" s="39">
        <v>0</v>
      </c>
      <c r="L1228" s="39" t="s">
        <v>4</v>
      </c>
      <c r="M1228" s="39">
        <v>2018</v>
      </c>
      <c r="N1228" s="39">
        <v>1</v>
      </c>
      <c r="O1228" s="39">
        <v>15</v>
      </c>
      <c r="P1228" s="39">
        <v>18</v>
      </c>
      <c r="Q1228" s="39">
        <v>26</v>
      </c>
      <c r="R1228" s="39">
        <v>32</v>
      </c>
      <c r="S1228" s="39">
        <v>575</v>
      </c>
      <c r="T1228" s="39">
        <v>1</v>
      </c>
      <c r="U1228" s="39" t="s">
        <v>1</v>
      </c>
      <c r="V1228" s="39" t="s">
        <v>2</v>
      </c>
    </row>
    <row r="1229" spans="1:1024">
      <c r="C1229" s="49">
        <f t="shared" si="91"/>
        <v>2280</v>
      </c>
      <c r="D1229" s="38" t="s">
        <v>434</v>
      </c>
      <c r="E1229" s="51">
        <f t="shared" si="90"/>
        <v>100</v>
      </c>
      <c r="F1229" s="39">
        <f t="shared" si="88"/>
        <v>66392</v>
      </c>
      <c r="G1229" s="39" t="str">
        <f t="shared" si="89"/>
        <v>2018115</v>
      </c>
      <c r="H1229" s="39">
        <f>616-613</f>
        <v>3</v>
      </c>
      <c r="L1229" s="39" t="s">
        <v>0</v>
      </c>
      <c r="M1229" s="39">
        <v>2018</v>
      </c>
      <c r="N1229" s="39">
        <v>1</v>
      </c>
      <c r="O1229" s="39">
        <v>15</v>
      </c>
      <c r="P1229" s="39">
        <v>18</v>
      </c>
      <c r="Q1229" s="39">
        <v>26</v>
      </c>
      <c r="R1229" s="39">
        <v>32</v>
      </c>
      <c r="S1229" s="39">
        <v>613</v>
      </c>
      <c r="T1229" s="39">
        <v>1</v>
      </c>
      <c r="U1229" s="39" t="s">
        <v>1</v>
      </c>
      <c r="V1229" s="39" t="s">
        <v>2</v>
      </c>
    </row>
    <row r="1230" spans="1:1024">
      <c r="A1230" s="69"/>
      <c r="B1230" s="69"/>
      <c r="C1230" s="49">
        <f t="shared" si="91"/>
        <v>2290</v>
      </c>
      <c r="D1230" s="70" t="s">
        <v>435</v>
      </c>
      <c r="E1230" s="51">
        <f t="shared" si="90"/>
        <v>10</v>
      </c>
      <c r="F1230" s="71">
        <f t="shared" si="88"/>
        <v>66416</v>
      </c>
      <c r="G1230" s="71" t="str">
        <f t="shared" si="89"/>
        <v>2018115</v>
      </c>
      <c r="H1230" s="71">
        <v>15</v>
      </c>
      <c r="I1230" s="71"/>
      <c r="J1230" s="71"/>
      <c r="K1230" s="71"/>
      <c r="L1230" s="71" t="s">
        <v>0</v>
      </c>
      <c r="M1230" s="71">
        <v>2018</v>
      </c>
      <c r="N1230" s="71">
        <v>1</v>
      </c>
      <c r="O1230" s="71">
        <v>15</v>
      </c>
      <c r="P1230" s="71">
        <v>18</v>
      </c>
      <c r="Q1230" s="71">
        <v>26</v>
      </c>
      <c r="R1230" s="71">
        <v>56</v>
      </c>
      <c r="S1230" s="71">
        <v>134</v>
      </c>
      <c r="T1230" s="71">
        <v>1</v>
      </c>
      <c r="U1230" s="71" t="s">
        <v>1</v>
      </c>
      <c r="V1230" s="71" t="s">
        <v>2</v>
      </c>
      <c r="W1230" s="71"/>
      <c r="X1230" s="72" t="s">
        <v>436</v>
      </c>
      <c r="WK1230" s="72"/>
      <c r="WL1230" s="72"/>
      <c r="WM1230" s="72"/>
      <c r="WN1230" s="72"/>
      <c r="WO1230" s="72"/>
      <c r="WP1230" s="72"/>
      <c r="WQ1230" s="72"/>
      <c r="WR1230" s="72"/>
      <c r="WS1230" s="72"/>
      <c r="WT1230" s="72"/>
      <c r="WU1230" s="72"/>
      <c r="WV1230" s="72"/>
      <c r="WW1230" s="72"/>
      <c r="WX1230" s="72"/>
      <c r="WY1230" s="72"/>
      <c r="WZ1230" s="72"/>
      <c r="XA1230" s="72"/>
      <c r="XB1230" s="72"/>
      <c r="XC1230" s="72"/>
      <c r="XD1230" s="72"/>
      <c r="XE1230" s="72"/>
      <c r="XF1230" s="72"/>
      <c r="XG1230" s="72"/>
      <c r="XH1230" s="72"/>
      <c r="XI1230" s="72"/>
      <c r="XJ1230" s="72"/>
      <c r="XK1230" s="72"/>
      <c r="XL1230" s="72"/>
      <c r="XM1230" s="72"/>
      <c r="XN1230" s="72"/>
      <c r="XO1230" s="72"/>
      <c r="XP1230" s="72"/>
      <c r="XQ1230" s="72"/>
      <c r="XR1230" s="72"/>
      <c r="XS1230" s="72"/>
      <c r="XT1230" s="72"/>
      <c r="XU1230" s="72"/>
      <c r="XV1230" s="72"/>
      <c r="XW1230" s="72"/>
      <c r="XX1230" s="72"/>
      <c r="XY1230" s="72"/>
      <c r="XZ1230" s="72"/>
      <c r="YA1230" s="72"/>
      <c r="YB1230" s="72"/>
      <c r="YC1230" s="72"/>
      <c r="YD1230" s="72"/>
      <c r="YE1230" s="72"/>
      <c r="YF1230" s="72"/>
      <c r="YG1230" s="72"/>
      <c r="YH1230" s="72"/>
      <c r="YI1230" s="72"/>
      <c r="YJ1230" s="72"/>
      <c r="YK1230" s="72"/>
      <c r="YL1230" s="72"/>
      <c r="YM1230" s="72"/>
      <c r="YN1230" s="72"/>
      <c r="YO1230" s="72"/>
      <c r="YP1230" s="72"/>
      <c r="YQ1230" s="72"/>
      <c r="YR1230" s="72"/>
      <c r="YS1230" s="72"/>
      <c r="YT1230" s="72"/>
      <c r="YU1230" s="72"/>
      <c r="YV1230" s="72"/>
      <c r="YW1230" s="72"/>
      <c r="YX1230" s="72"/>
      <c r="YY1230" s="72"/>
      <c r="YZ1230" s="72"/>
      <c r="ZA1230" s="72"/>
      <c r="ZB1230" s="72"/>
      <c r="ZC1230" s="72"/>
      <c r="ZD1230" s="72"/>
      <c r="ZE1230" s="72"/>
      <c r="ZF1230" s="72"/>
      <c r="ZG1230" s="72"/>
      <c r="ZH1230" s="72"/>
      <c r="ZI1230" s="72"/>
      <c r="ZJ1230" s="72"/>
      <c r="ZK1230" s="72"/>
      <c r="ZL1230" s="72"/>
      <c r="ZM1230" s="72"/>
      <c r="ZN1230" s="72"/>
      <c r="ZO1230" s="72"/>
      <c r="ZP1230" s="72"/>
      <c r="ZQ1230" s="72"/>
      <c r="ZR1230" s="72"/>
      <c r="ZS1230" s="72"/>
      <c r="ZT1230" s="72"/>
      <c r="ZU1230" s="72"/>
      <c r="ZV1230" s="72"/>
      <c r="ZW1230" s="72"/>
      <c r="ZX1230" s="72"/>
      <c r="ZY1230" s="72"/>
      <c r="ZZ1230" s="72"/>
      <c r="AAA1230" s="72"/>
      <c r="AAB1230" s="72"/>
      <c r="AAC1230" s="72"/>
      <c r="AAD1230" s="72"/>
      <c r="AAE1230" s="72"/>
      <c r="AAF1230" s="72"/>
      <c r="AAG1230" s="72"/>
      <c r="AAH1230" s="72"/>
      <c r="AAI1230" s="72"/>
      <c r="AAJ1230" s="72"/>
      <c r="AAK1230" s="72"/>
      <c r="AAL1230" s="72"/>
      <c r="AAM1230" s="72"/>
      <c r="AAN1230" s="72"/>
      <c r="AAO1230" s="72"/>
      <c r="AAP1230" s="72"/>
      <c r="AAQ1230" s="72"/>
      <c r="AAR1230" s="72"/>
      <c r="AAS1230" s="72"/>
      <c r="AAT1230" s="72"/>
      <c r="AAU1230" s="72"/>
      <c r="AAV1230" s="72"/>
      <c r="AAW1230" s="72"/>
      <c r="AAX1230" s="72"/>
      <c r="AAY1230" s="72"/>
      <c r="AAZ1230" s="72"/>
      <c r="ABA1230" s="72"/>
      <c r="ABB1230" s="72"/>
      <c r="ABC1230" s="72"/>
      <c r="ABD1230" s="72"/>
      <c r="ABE1230" s="72"/>
      <c r="ABF1230" s="72"/>
      <c r="ABG1230" s="72"/>
      <c r="ABH1230" s="72"/>
      <c r="ABI1230" s="72"/>
      <c r="ABJ1230" s="72"/>
      <c r="ABK1230" s="72"/>
      <c r="ABL1230" s="72"/>
      <c r="ABM1230" s="72"/>
      <c r="ABN1230" s="72"/>
      <c r="ABO1230" s="72"/>
      <c r="ABP1230" s="72"/>
      <c r="ABQ1230" s="72"/>
      <c r="ABR1230" s="72"/>
      <c r="ABS1230" s="72"/>
      <c r="ABT1230" s="72"/>
      <c r="ABU1230" s="72"/>
      <c r="ABV1230" s="72"/>
      <c r="ABW1230" s="72"/>
      <c r="ABX1230" s="72"/>
      <c r="ABY1230" s="72"/>
      <c r="ABZ1230" s="72"/>
      <c r="ACA1230" s="72"/>
      <c r="ACB1230" s="72"/>
      <c r="ACC1230" s="72"/>
      <c r="ACD1230" s="72"/>
      <c r="ACE1230" s="72"/>
      <c r="ACF1230" s="72"/>
      <c r="ACG1230" s="72"/>
      <c r="ACH1230" s="72"/>
      <c r="ACI1230" s="72"/>
      <c r="ACJ1230" s="72"/>
      <c r="ACK1230" s="72"/>
      <c r="ACL1230" s="72"/>
      <c r="ACM1230" s="72"/>
      <c r="ACN1230" s="72"/>
      <c r="ACO1230" s="72"/>
      <c r="ACP1230" s="72"/>
      <c r="ACQ1230" s="72"/>
      <c r="ACR1230" s="72"/>
      <c r="ACS1230" s="72"/>
      <c r="ACT1230" s="72"/>
      <c r="ACU1230" s="72"/>
      <c r="ACV1230" s="72"/>
      <c r="ACW1230" s="72"/>
      <c r="ACX1230" s="72"/>
      <c r="ACY1230" s="72"/>
      <c r="ACZ1230" s="72"/>
      <c r="ADA1230" s="72"/>
      <c r="ADB1230" s="72"/>
      <c r="ADC1230" s="72"/>
      <c r="ADD1230" s="72"/>
      <c r="ADE1230" s="72"/>
      <c r="ADF1230" s="72"/>
      <c r="ADG1230" s="72"/>
      <c r="ADH1230" s="72"/>
      <c r="ADI1230" s="72"/>
      <c r="ADJ1230" s="72"/>
      <c r="ADK1230" s="72"/>
      <c r="ADL1230" s="72"/>
      <c r="ADM1230" s="72"/>
      <c r="ADN1230" s="72"/>
      <c r="ADO1230" s="72"/>
      <c r="ADP1230" s="72"/>
      <c r="ADQ1230" s="72"/>
      <c r="ADR1230" s="72"/>
      <c r="ADS1230" s="72"/>
      <c r="ADT1230" s="72"/>
      <c r="ADU1230" s="72"/>
      <c r="ADV1230" s="72"/>
      <c r="ADW1230" s="72"/>
      <c r="ADX1230" s="72"/>
      <c r="ADY1230" s="72"/>
      <c r="ADZ1230" s="72"/>
      <c r="AEA1230" s="72"/>
      <c r="AEB1230" s="72"/>
      <c r="AEC1230" s="72"/>
      <c r="AED1230" s="72"/>
      <c r="AEE1230" s="72"/>
      <c r="AEF1230" s="72"/>
      <c r="AEG1230" s="72"/>
      <c r="AEH1230" s="72"/>
      <c r="AEI1230" s="72"/>
      <c r="AEJ1230" s="72"/>
      <c r="AEK1230" s="72"/>
      <c r="AEL1230" s="72"/>
      <c r="AEM1230" s="72"/>
      <c r="AEN1230" s="72"/>
      <c r="AEO1230" s="72"/>
      <c r="AEP1230" s="72"/>
      <c r="AEQ1230" s="72"/>
      <c r="AER1230" s="72"/>
      <c r="AES1230" s="72"/>
      <c r="AET1230" s="72"/>
      <c r="AEU1230" s="72"/>
      <c r="AEV1230" s="72"/>
      <c r="AEW1230" s="72"/>
      <c r="AEX1230" s="72"/>
      <c r="AEY1230" s="72"/>
      <c r="AEZ1230" s="72"/>
      <c r="AFA1230" s="72"/>
      <c r="AFB1230" s="72"/>
      <c r="AFC1230" s="72"/>
      <c r="AFD1230" s="72"/>
      <c r="AFE1230" s="72"/>
      <c r="AFF1230" s="72"/>
      <c r="AFG1230" s="72"/>
      <c r="AFH1230" s="72"/>
      <c r="AFI1230" s="72"/>
      <c r="AFJ1230" s="72"/>
      <c r="AFK1230" s="72"/>
      <c r="AFL1230" s="72"/>
      <c r="AFM1230" s="72"/>
      <c r="AFN1230" s="72"/>
      <c r="AFO1230" s="72"/>
      <c r="AFP1230" s="72"/>
      <c r="AFQ1230" s="72"/>
      <c r="AFR1230" s="72"/>
      <c r="AFS1230" s="72"/>
      <c r="AFT1230" s="72"/>
      <c r="AFU1230" s="72"/>
      <c r="AFV1230" s="72"/>
      <c r="AFW1230" s="72"/>
      <c r="AFX1230" s="72"/>
      <c r="AFY1230" s="72"/>
      <c r="AFZ1230" s="72"/>
      <c r="AGA1230" s="72"/>
      <c r="AGB1230" s="72"/>
      <c r="AGC1230" s="72"/>
      <c r="AGD1230" s="72"/>
      <c r="AGE1230" s="72"/>
      <c r="AGF1230" s="72"/>
      <c r="AGG1230" s="72"/>
      <c r="AGH1230" s="72"/>
      <c r="AGI1230" s="72"/>
      <c r="AGJ1230" s="72"/>
      <c r="AGK1230" s="72"/>
      <c r="AGL1230" s="72"/>
      <c r="AGM1230" s="72"/>
      <c r="AGN1230" s="72"/>
      <c r="AGO1230" s="72"/>
      <c r="AGP1230" s="72"/>
      <c r="AGQ1230" s="72"/>
      <c r="AGR1230" s="72"/>
      <c r="AGS1230" s="72"/>
      <c r="AGT1230" s="72"/>
      <c r="AGU1230" s="72"/>
      <c r="AGV1230" s="72"/>
      <c r="AGW1230" s="72"/>
      <c r="AGX1230" s="72"/>
      <c r="AGY1230" s="72"/>
      <c r="AGZ1230" s="72"/>
      <c r="AHA1230" s="72"/>
      <c r="AHB1230" s="72"/>
      <c r="AHC1230" s="72"/>
      <c r="AHD1230" s="72"/>
      <c r="AHE1230" s="72"/>
      <c r="AHF1230" s="72"/>
      <c r="AHG1230" s="72"/>
      <c r="AHH1230" s="72"/>
      <c r="AHI1230" s="72"/>
      <c r="AHJ1230" s="72"/>
      <c r="AHK1230" s="72"/>
      <c r="AHL1230" s="72"/>
      <c r="AHM1230" s="72"/>
      <c r="AHN1230" s="72"/>
      <c r="AHO1230" s="72"/>
      <c r="AHP1230" s="72"/>
      <c r="AHQ1230" s="72"/>
      <c r="AHR1230" s="72"/>
      <c r="AHS1230" s="72"/>
      <c r="AHT1230" s="72"/>
      <c r="AHU1230" s="72"/>
      <c r="AHV1230" s="72"/>
      <c r="AHW1230" s="72"/>
      <c r="AHX1230" s="72"/>
      <c r="AHY1230" s="72"/>
      <c r="AHZ1230" s="72"/>
      <c r="AIA1230" s="72"/>
      <c r="AIB1230" s="72"/>
      <c r="AIC1230" s="72"/>
      <c r="AID1230" s="72"/>
      <c r="AIE1230" s="72"/>
      <c r="AIF1230" s="72"/>
      <c r="AIG1230" s="72"/>
      <c r="AIH1230" s="72"/>
      <c r="AII1230" s="72"/>
      <c r="AIJ1230" s="72"/>
      <c r="AIK1230" s="72"/>
      <c r="AIL1230" s="72"/>
      <c r="AIM1230" s="72"/>
      <c r="AIN1230" s="72"/>
      <c r="AIO1230" s="72"/>
      <c r="AIP1230" s="72"/>
      <c r="AIQ1230" s="72"/>
      <c r="AIR1230" s="72"/>
      <c r="AIS1230" s="72"/>
      <c r="AIT1230" s="72"/>
      <c r="AIU1230" s="72"/>
      <c r="AIV1230" s="72"/>
      <c r="AIW1230" s="72"/>
      <c r="AIX1230" s="72"/>
      <c r="AIY1230" s="72"/>
      <c r="AIZ1230" s="72"/>
      <c r="AJA1230" s="72"/>
      <c r="AJB1230" s="72"/>
      <c r="AJC1230" s="72"/>
      <c r="AJD1230" s="72"/>
      <c r="AJE1230" s="72"/>
      <c r="AJF1230" s="72"/>
      <c r="AJG1230" s="72"/>
      <c r="AJH1230" s="72"/>
      <c r="AJI1230" s="72"/>
      <c r="AJJ1230" s="72"/>
      <c r="AJK1230" s="72"/>
      <c r="AJL1230" s="72"/>
      <c r="AJM1230" s="72"/>
      <c r="AJN1230" s="72"/>
      <c r="AJO1230" s="72"/>
      <c r="AJP1230" s="72"/>
      <c r="AJQ1230" s="72"/>
      <c r="AJR1230" s="72"/>
      <c r="AJS1230" s="72"/>
      <c r="AJT1230" s="72"/>
      <c r="AJU1230" s="72"/>
      <c r="AJV1230" s="72"/>
      <c r="AJW1230" s="72"/>
      <c r="AJX1230" s="72"/>
      <c r="AJY1230" s="72"/>
      <c r="AJZ1230" s="72"/>
      <c r="AKA1230" s="72"/>
      <c r="AKB1230" s="72"/>
      <c r="AKC1230" s="72"/>
      <c r="AKD1230" s="72"/>
      <c r="AKE1230" s="72"/>
      <c r="AKF1230" s="72"/>
      <c r="AKG1230" s="72"/>
      <c r="AKH1230" s="72"/>
      <c r="AKI1230" s="72"/>
      <c r="AKJ1230" s="72"/>
      <c r="AKK1230" s="72"/>
      <c r="AKL1230" s="72"/>
      <c r="AKM1230" s="72"/>
      <c r="AKN1230" s="72"/>
      <c r="AKO1230" s="72"/>
      <c r="AKP1230" s="72"/>
      <c r="AKQ1230" s="72"/>
      <c r="AKR1230" s="72"/>
      <c r="AKS1230" s="72"/>
      <c r="AKT1230" s="72"/>
      <c r="AKU1230" s="72"/>
      <c r="AKV1230" s="72"/>
      <c r="AKW1230" s="72"/>
      <c r="AKX1230" s="72"/>
      <c r="AKY1230" s="72"/>
      <c r="AKZ1230" s="72"/>
      <c r="ALA1230" s="72"/>
      <c r="ALB1230" s="72"/>
      <c r="ALC1230" s="72"/>
      <c r="ALD1230" s="72"/>
      <c r="ALE1230" s="72"/>
      <c r="ALF1230" s="72"/>
      <c r="ALG1230" s="72"/>
      <c r="ALH1230" s="72"/>
      <c r="ALI1230" s="72"/>
      <c r="ALJ1230" s="72"/>
      <c r="ALK1230" s="72"/>
      <c r="ALL1230" s="72"/>
      <c r="ALM1230" s="72"/>
      <c r="ALN1230" s="72"/>
      <c r="ALO1230" s="72"/>
      <c r="ALP1230" s="72"/>
      <c r="ALQ1230" s="72"/>
      <c r="ALR1230" s="72"/>
      <c r="ALS1230" s="72"/>
      <c r="ALT1230" s="72"/>
      <c r="ALU1230" s="72"/>
      <c r="ALV1230" s="72"/>
      <c r="ALW1230" s="72"/>
      <c r="ALX1230" s="72"/>
      <c r="ALY1230" s="72"/>
      <c r="ALZ1230" s="72"/>
      <c r="AMA1230" s="72"/>
      <c r="AMB1230" s="72"/>
      <c r="AMC1230" s="72"/>
      <c r="AMD1230" s="72"/>
      <c r="AME1230" s="72"/>
      <c r="AMF1230" s="72"/>
      <c r="AMG1230" s="72"/>
      <c r="AMH1230" s="72"/>
      <c r="AMI1230" s="72"/>
      <c r="AMJ1230" s="72"/>
    </row>
    <row r="1231" spans="1:1024">
      <c r="A1231" s="69"/>
      <c r="B1231" s="69"/>
      <c r="C1231" s="49">
        <f t="shared" si="91"/>
        <v>2300</v>
      </c>
      <c r="D1231" s="70" t="s">
        <v>437</v>
      </c>
      <c r="E1231" s="51">
        <f t="shared" si="90"/>
        <v>10</v>
      </c>
      <c r="F1231" s="71">
        <f t="shared" si="88"/>
        <v>66618</v>
      </c>
      <c r="G1231" s="71" t="str">
        <f t="shared" si="89"/>
        <v>2018115</v>
      </c>
      <c r="H1231" s="71">
        <f>923-917</f>
        <v>6</v>
      </c>
      <c r="I1231" s="71"/>
      <c r="J1231" s="71"/>
      <c r="K1231" s="71"/>
      <c r="L1231" s="71" t="s">
        <v>0</v>
      </c>
      <c r="M1231" s="71">
        <v>2018</v>
      </c>
      <c r="N1231" s="71">
        <v>1</v>
      </c>
      <c r="O1231" s="71">
        <v>15</v>
      </c>
      <c r="P1231" s="71">
        <v>18</v>
      </c>
      <c r="Q1231" s="71">
        <v>30</v>
      </c>
      <c r="R1231" s="71">
        <v>18</v>
      </c>
      <c r="S1231" s="71">
        <v>917</v>
      </c>
      <c r="T1231" s="71">
        <v>1</v>
      </c>
      <c r="U1231" s="71" t="s">
        <v>1</v>
      </c>
      <c r="V1231" s="71" t="s">
        <v>2</v>
      </c>
      <c r="W1231" s="71"/>
      <c r="X1231" s="72"/>
      <c r="WK1231" s="72"/>
      <c r="WL1231" s="72"/>
      <c r="WM1231" s="72"/>
      <c r="WN1231" s="72"/>
      <c r="WO1231" s="72"/>
      <c r="WP1231" s="72"/>
      <c r="WQ1231" s="72"/>
      <c r="WR1231" s="72"/>
      <c r="WS1231" s="72"/>
      <c r="WT1231" s="72"/>
      <c r="WU1231" s="72"/>
      <c r="WV1231" s="72"/>
      <c r="WW1231" s="72"/>
      <c r="WX1231" s="72"/>
      <c r="WY1231" s="72"/>
      <c r="WZ1231" s="72"/>
      <c r="XA1231" s="72"/>
      <c r="XB1231" s="72"/>
      <c r="XC1231" s="72"/>
      <c r="XD1231" s="72"/>
      <c r="XE1231" s="72"/>
      <c r="XF1231" s="72"/>
      <c r="XG1231" s="72"/>
      <c r="XH1231" s="72"/>
      <c r="XI1231" s="72"/>
      <c r="XJ1231" s="72"/>
      <c r="XK1231" s="72"/>
      <c r="XL1231" s="72"/>
      <c r="XM1231" s="72"/>
      <c r="XN1231" s="72"/>
      <c r="XO1231" s="72"/>
      <c r="XP1231" s="72"/>
      <c r="XQ1231" s="72"/>
      <c r="XR1231" s="72"/>
      <c r="XS1231" s="72"/>
      <c r="XT1231" s="72"/>
      <c r="XU1231" s="72"/>
      <c r="XV1231" s="72"/>
      <c r="XW1231" s="72"/>
      <c r="XX1231" s="72"/>
      <c r="XY1231" s="72"/>
      <c r="XZ1231" s="72"/>
      <c r="YA1231" s="72"/>
      <c r="YB1231" s="72"/>
      <c r="YC1231" s="72"/>
      <c r="YD1231" s="72"/>
      <c r="YE1231" s="72"/>
      <c r="YF1231" s="72"/>
      <c r="YG1231" s="72"/>
      <c r="YH1231" s="72"/>
      <c r="YI1231" s="72"/>
      <c r="YJ1231" s="72"/>
      <c r="YK1231" s="72"/>
      <c r="YL1231" s="72"/>
      <c r="YM1231" s="72"/>
      <c r="YN1231" s="72"/>
      <c r="YO1231" s="72"/>
      <c r="YP1231" s="72"/>
      <c r="YQ1231" s="72"/>
      <c r="YR1231" s="72"/>
      <c r="YS1231" s="72"/>
      <c r="YT1231" s="72"/>
      <c r="YU1231" s="72"/>
      <c r="YV1231" s="72"/>
      <c r="YW1231" s="72"/>
      <c r="YX1231" s="72"/>
      <c r="YY1231" s="72"/>
      <c r="YZ1231" s="72"/>
      <c r="ZA1231" s="72"/>
      <c r="ZB1231" s="72"/>
      <c r="ZC1231" s="72"/>
      <c r="ZD1231" s="72"/>
      <c r="ZE1231" s="72"/>
      <c r="ZF1231" s="72"/>
      <c r="ZG1231" s="72"/>
      <c r="ZH1231" s="72"/>
      <c r="ZI1231" s="72"/>
      <c r="ZJ1231" s="72"/>
      <c r="ZK1231" s="72"/>
      <c r="ZL1231" s="72"/>
      <c r="ZM1231" s="72"/>
      <c r="ZN1231" s="72"/>
      <c r="ZO1231" s="72"/>
      <c r="ZP1231" s="72"/>
      <c r="ZQ1231" s="72"/>
      <c r="ZR1231" s="72"/>
      <c r="ZS1231" s="72"/>
      <c r="ZT1231" s="72"/>
      <c r="ZU1231" s="72"/>
      <c r="ZV1231" s="72"/>
      <c r="ZW1231" s="72"/>
      <c r="ZX1231" s="72"/>
      <c r="ZY1231" s="72"/>
      <c r="ZZ1231" s="72"/>
      <c r="AAA1231" s="72"/>
      <c r="AAB1231" s="72"/>
      <c r="AAC1231" s="72"/>
      <c r="AAD1231" s="72"/>
      <c r="AAE1231" s="72"/>
      <c r="AAF1231" s="72"/>
      <c r="AAG1231" s="72"/>
      <c r="AAH1231" s="72"/>
      <c r="AAI1231" s="72"/>
      <c r="AAJ1231" s="72"/>
      <c r="AAK1231" s="72"/>
      <c r="AAL1231" s="72"/>
      <c r="AAM1231" s="72"/>
      <c r="AAN1231" s="72"/>
      <c r="AAO1231" s="72"/>
      <c r="AAP1231" s="72"/>
      <c r="AAQ1231" s="72"/>
      <c r="AAR1231" s="72"/>
      <c r="AAS1231" s="72"/>
      <c r="AAT1231" s="72"/>
      <c r="AAU1231" s="72"/>
      <c r="AAV1231" s="72"/>
      <c r="AAW1231" s="72"/>
      <c r="AAX1231" s="72"/>
      <c r="AAY1231" s="72"/>
      <c r="AAZ1231" s="72"/>
      <c r="ABA1231" s="72"/>
      <c r="ABB1231" s="72"/>
      <c r="ABC1231" s="72"/>
      <c r="ABD1231" s="72"/>
      <c r="ABE1231" s="72"/>
      <c r="ABF1231" s="72"/>
      <c r="ABG1231" s="72"/>
      <c r="ABH1231" s="72"/>
      <c r="ABI1231" s="72"/>
      <c r="ABJ1231" s="72"/>
      <c r="ABK1231" s="72"/>
      <c r="ABL1231" s="72"/>
      <c r="ABM1231" s="72"/>
      <c r="ABN1231" s="72"/>
      <c r="ABO1231" s="72"/>
      <c r="ABP1231" s="72"/>
      <c r="ABQ1231" s="72"/>
      <c r="ABR1231" s="72"/>
      <c r="ABS1231" s="72"/>
      <c r="ABT1231" s="72"/>
      <c r="ABU1231" s="72"/>
      <c r="ABV1231" s="72"/>
      <c r="ABW1231" s="72"/>
      <c r="ABX1231" s="72"/>
      <c r="ABY1231" s="72"/>
      <c r="ABZ1231" s="72"/>
      <c r="ACA1231" s="72"/>
      <c r="ACB1231" s="72"/>
      <c r="ACC1231" s="72"/>
      <c r="ACD1231" s="72"/>
      <c r="ACE1231" s="72"/>
      <c r="ACF1231" s="72"/>
      <c r="ACG1231" s="72"/>
      <c r="ACH1231" s="72"/>
      <c r="ACI1231" s="72"/>
      <c r="ACJ1231" s="72"/>
      <c r="ACK1231" s="72"/>
      <c r="ACL1231" s="72"/>
      <c r="ACM1231" s="72"/>
      <c r="ACN1231" s="72"/>
      <c r="ACO1231" s="72"/>
      <c r="ACP1231" s="72"/>
      <c r="ACQ1231" s="72"/>
      <c r="ACR1231" s="72"/>
      <c r="ACS1231" s="72"/>
      <c r="ACT1231" s="72"/>
      <c r="ACU1231" s="72"/>
      <c r="ACV1231" s="72"/>
      <c r="ACW1231" s="72"/>
      <c r="ACX1231" s="72"/>
      <c r="ACY1231" s="72"/>
      <c r="ACZ1231" s="72"/>
      <c r="ADA1231" s="72"/>
      <c r="ADB1231" s="72"/>
      <c r="ADC1231" s="72"/>
      <c r="ADD1231" s="72"/>
      <c r="ADE1231" s="72"/>
      <c r="ADF1231" s="72"/>
      <c r="ADG1231" s="72"/>
      <c r="ADH1231" s="72"/>
      <c r="ADI1231" s="72"/>
      <c r="ADJ1231" s="72"/>
      <c r="ADK1231" s="72"/>
      <c r="ADL1231" s="72"/>
      <c r="ADM1231" s="72"/>
      <c r="ADN1231" s="72"/>
      <c r="ADO1231" s="72"/>
      <c r="ADP1231" s="72"/>
      <c r="ADQ1231" s="72"/>
      <c r="ADR1231" s="72"/>
      <c r="ADS1231" s="72"/>
      <c r="ADT1231" s="72"/>
      <c r="ADU1231" s="72"/>
      <c r="ADV1231" s="72"/>
      <c r="ADW1231" s="72"/>
      <c r="ADX1231" s="72"/>
      <c r="ADY1231" s="72"/>
      <c r="ADZ1231" s="72"/>
      <c r="AEA1231" s="72"/>
      <c r="AEB1231" s="72"/>
      <c r="AEC1231" s="72"/>
      <c r="AED1231" s="72"/>
      <c r="AEE1231" s="72"/>
      <c r="AEF1231" s="72"/>
      <c r="AEG1231" s="72"/>
      <c r="AEH1231" s="72"/>
      <c r="AEI1231" s="72"/>
      <c r="AEJ1231" s="72"/>
      <c r="AEK1231" s="72"/>
      <c r="AEL1231" s="72"/>
      <c r="AEM1231" s="72"/>
      <c r="AEN1231" s="72"/>
      <c r="AEO1231" s="72"/>
      <c r="AEP1231" s="72"/>
      <c r="AEQ1231" s="72"/>
      <c r="AER1231" s="72"/>
      <c r="AES1231" s="72"/>
      <c r="AET1231" s="72"/>
      <c r="AEU1231" s="72"/>
      <c r="AEV1231" s="72"/>
      <c r="AEW1231" s="72"/>
      <c r="AEX1231" s="72"/>
      <c r="AEY1231" s="72"/>
      <c r="AEZ1231" s="72"/>
      <c r="AFA1231" s="72"/>
      <c r="AFB1231" s="72"/>
      <c r="AFC1231" s="72"/>
      <c r="AFD1231" s="72"/>
      <c r="AFE1231" s="72"/>
      <c r="AFF1231" s="72"/>
      <c r="AFG1231" s="72"/>
      <c r="AFH1231" s="72"/>
      <c r="AFI1231" s="72"/>
      <c r="AFJ1231" s="72"/>
      <c r="AFK1231" s="72"/>
      <c r="AFL1231" s="72"/>
      <c r="AFM1231" s="72"/>
      <c r="AFN1231" s="72"/>
      <c r="AFO1231" s="72"/>
      <c r="AFP1231" s="72"/>
      <c r="AFQ1231" s="72"/>
      <c r="AFR1231" s="72"/>
      <c r="AFS1231" s="72"/>
      <c r="AFT1231" s="72"/>
      <c r="AFU1231" s="72"/>
      <c r="AFV1231" s="72"/>
      <c r="AFW1231" s="72"/>
      <c r="AFX1231" s="72"/>
      <c r="AFY1231" s="72"/>
      <c r="AFZ1231" s="72"/>
      <c r="AGA1231" s="72"/>
      <c r="AGB1231" s="72"/>
      <c r="AGC1231" s="72"/>
      <c r="AGD1231" s="72"/>
      <c r="AGE1231" s="72"/>
      <c r="AGF1231" s="72"/>
      <c r="AGG1231" s="72"/>
      <c r="AGH1231" s="72"/>
      <c r="AGI1231" s="72"/>
      <c r="AGJ1231" s="72"/>
      <c r="AGK1231" s="72"/>
      <c r="AGL1231" s="72"/>
      <c r="AGM1231" s="72"/>
      <c r="AGN1231" s="72"/>
      <c r="AGO1231" s="72"/>
      <c r="AGP1231" s="72"/>
      <c r="AGQ1231" s="72"/>
      <c r="AGR1231" s="72"/>
      <c r="AGS1231" s="72"/>
      <c r="AGT1231" s="72"/>
      <c r="AGU1231" s="72"/>
      <c r="AGV1231" s="72"/>
      <c r="AGW1231" s="72"/>
      <c r="AGX1231" s="72"/>
      <c r="AGY1231" s="72"/>
      <c r="AGZ1231" s="72"/>
      <c r="AHA1231" s="72"/>
      <c r="AHB1231" s="72"/>
      <c r="AHC1231" s="72"/>
      <c r="AHD1231" s="72"/>
      <c r="AHE1231" s="72"/>
      <c r="AHF1231" s="72"/>
      <c r="AHG1231" s="72"/>
      <c r="AHH1231" s="72"/>
      <c r="AHI1231" s="72"/>
      <c r="AHJ1231" s="72"/>
      <c r="AHK1231" s="72"/>
      <c r="AHL1231" s="72"/>
      <c r="AHM1231" s="72"/>
      <c r="AHN1231" s="72"/>
      <c r="AHO1231" s="72"/>
      <c r="AHP1231" s="72"/>
      <c r="AHQ1231" s="72"/>
      <c r="AHR1231" s="72"/>
      <c r="AHS1231" s="72"/>
      <c r="AHT1231" s="72"/>
      <c r="AHU1231" s="72"/>
      <c r="AHV1231" s="72"/>
      <c r="AHW1231" s="72"/>
      <c r="AHX1231" s="72"/>
      <c r="AHY1231" s="72"/>
      <c r="AHZ1231" s="72"/>
      <c r="AIA1231" s="72"/>
      <c r="AIB1231" s="72"/>
      <c r="AIC1231" s="72"/>
      <c r="AID1231" s="72"/>
      <c r="AIE1231" s="72"/>
      <c r="AIF1231" s="72"/>
      <c r="AIG1231" s="72"/>
      <c r="AIH1231" s="72"/>
      <c r="AII1231" s="72"/>
      <c r="AIJ1231" s="72"/>
      <c r="AIK1231" s="72"/>
      <c r="AIL1231" s="72"/>
      <c r="AIM1231" s="72"/>
      <c r="AIN1231" s="72"/>
      <c r="AIO1231" s="72"/>
      <c r="AIP1231" s="72"/>
      <c r="AIQ1231" s="72"/>
      <c r="AIR1231" s="72"/>
      <c r="AIS1231" s="72"/>
      <c r="AIT1231" s="72"/>
      <c r="AIU1231" s="72"/>
      <c r="AIV1231" s="72"/>
      <c r="AIW1231" s="72"/>
      <c r="AIX1231" s="72"/>
      <c r="AIY1231" s="72"/>
      <c r="AIZ1231" s="72"/>
      <c r="AJA1231" s="72"/>
      <c r="AJB1231" s="72"/>
      <c r="AJC1231" s="72"/>
      <c r="AJD1231" s="72"/>
      <c r="AJE1231" s="72"/>
      <c r="AJF1231" s="72"/>
      <c r="AJG1231" s="72"/>
      <c r="AJH1231" s="72"/>
      <c r="AJI1231" s="72"/>
      <c r="AJJ1231" s="72"/>
      <c r="AJK1231" s="72"/>
      <c r="AJL1231" s="72"/>
      <c r="AJM1231" s="72"/>
      <c r="AJN1231" s="72"/>
      <c r="AJO1231" s="72"/>
      <c r="AJP1231" s="72"/>
      <c r="AJQ1231" s="72"/>
      <c r="AJR1231" s="72"/>
      <c r="AJS1231" s="72"/>
      <c r="AJT1231" s="72"/>
      <c r="AJU1231" s="72"/>
      <c r="AJV1231" s="72"/>
      <c r="AJW1231" s="72"/>
      <c r="AJX1231" s="72"/>
      <c r="AJY1231" s="72"/>
      <c r="AJZ1231" s="72"/>
      <c r="AKA1231" s="72"/>
      <c r="AKB1231" s="72"/>
      <c r="AKC1231" s="72"/>
      <c r="AKD1231" s="72"/>
      <c r="AKE1231" s="72"/>
      <c r="AKF1231" s="72"/>
      <c r="AKG1231" s="72"/>
      <c r="AKH1231" s="72"/>
      <c r="AKI1231" s="72"/>
      <c r="AKJ1231" s="72"/>
      <c r="AKK1231" s="72"/>
      <c r="AKL1231" s="72"/>
      <c r="AKM1231" s="72"/>
      <c r="AKN1231" s="72"/>
      <c r="AKO1231" s="72"/>
      <c r="AKP1231" s="72"/>
      <c r="AKQ1231" s="72"/>
      <c r="AKR1231" s="72"/>
      <c r="AKS1231" s="72"/>
      <c r="AKT1231" s="72"/>
      <c r="AKU1231" s="72"/>
      <c r="AKV1231" s="72"/>
      <c r="AKW1231" s="72"/>
      <c r="AKX1231" s="72"/>
      <c r="AKY1231" s="72"/>
      <c r="AKZ1231" s="72"/>
      <c r="ALA1231" s="72"/>
      <c r="ALB1231" s="72"/>
      <c r="ALC1231" s="72"/>
      <c r="ALD1231" s="72"/>
      <c r="ALE1231" s="72"/>
      <c r="ALF1231" s="72"/>
      <c r="ALG1231" s="72"/>
      <c r="ALH1231" s="72"/>
      <c r="ALI1231" s="72"/>
      <c r="ALJ1231" s="72"/>
      <c r="ALK1231" s="72"/>
      <c r="ALL1231" s="72"/>
      <c r="ALM1231" s="72"/>
      <c r="ALN1231" s="72"/>
      <c r="ALO1231" s="72"/>
      <c r="ALP1231" s="72"/>
      <c r="ALQ1231" s="72"/>
      <c r="ALR1231" s="72"/>
      <c r="ALS1231" s="72"/>
      <c r="ALT1231" s="72"/>
      <c r="ALU1231" s="72"/>
      <c r="ALV1231" s="72"/>
      <c r="ALW1231" s="72"/>
      <c r="ALX1231" s="72"/>
      <c r="ALY1231" s="72"/>
      <c r="ALZ1231" s="72"/>
      <c r="AMA1231" s="72"/>
      <c r="AMB1231" s="72"/>
      <c r="AMC1231" s="72"/>
      <c r="AMD1231" s="72"/>
      <c r="AME1231" s="72"/>
      <c r="AMF1231" s="72"/>
      <c r="AMG1231" s="72"/>
      <c r="AMH1231" s="72"/>
      <c r="AMI1231" s="72"/>
      <c r="AMJ1231" s="72"/>
    </row>
    <row r="1232" spans="1:1024">
      <c r="C1232" s="49">
        <f t="shared" si="91"/>
        <v>2310</v>
      </c>
      <c r="D1232" s="38" t="s">
        <v>437</v>
      </c>
      <c r="E1232" s="51">
        <f t="shared" si="90"/>
        <v>10</v>
      </c>
      <c r="F1232" s="39">
        <f t="shared" si="88"/>
        <v>66619</v>
      </c>
      <c r="G1232" s="39" t="str">
        <f t="shared" si="89"/>
        <v>2018115</v>
      </c>
      <c r="H1232" s="39">
        <v>0</v>
      </c>
      <c r="L1232" s="39" t="s">
        <v>87</v>
      </c>
      <c r="M1232" s="39">
        <v>2018</v>
      </c>
      <c r="N1232" s="39">
        <v>1</v>
      </c>
      <c r="O1232" s="39">
        <v>15</v>
      </c>
      <c r="P1232" s="39">
        <v>18</v>
      </c>
      <c r="Q1232" s="39">
        <v>30</v>
      </c>
      <c r="R1232" s="39">
        <v>19</v>
      </c>
      <c r="S1232" s="39">
        <v>60</v>
      </c>
      <c r="T1232" s="39">
        <v>1</v>
      </c>
      <c r="U1232" s="39" t="s">
        <v>1</v>
      </c>
      <c r="V1232" s="39" t="s">
        <v>2</v>
      </c>
      <c r="X1232" s="40" t="s">
        <v>438</v>
      </c>
    </row>
    <row r="1233" spans="1:1024">
      <c r="A1233" s="69"/>
      <c r="B1233" s="69"/>
      <c r="C1233" s="49">
        <f t="shared" si="91"/>
        <v>2320</v>
      </c>
      <c r="D1233" s="70" t="s">
        <v>439</v>
      </c>
      <c r="E1233" s="51">
        <f t="shared" si="90"/>
        <v>10</v>
      </c>
      <c r="F1233" s="71">
        <f t="shared" si="88"/>
        <v>66671</v>
      </c>
      <c r="G1233" s="71" t="str">
        <f t="shared" si="89"/>
        <v>2018115</v>
      </c>
      <c r="H1233" s="71">
        <f>367-361</f>
        <v>6</v>
      </c>
      <c r="I1233" s="71"/>
      <c r="J1233" s="71"/>
      <c r="K1233" s="71"/>
      <c r="L1233" s="71" t="s">
        <v>0</v>
      </c>
      <c r="M1233" s="71">
        <v>2018</v>
      </c>
      <c r="N1233" s="71">
        <v>1</v>
      </c>
      <c r="O1233" s="71">
        <v>15</v>
      </c>
      <c r="P1233" s="71">
        <v>18</v>
      </c>
      <c r="Q1233" s="71">
        <v>31</v>
      </c>
      <c r="R1233" s="71">
        <v>11</v>
      </c>
      <c r="S1233" s="71">
        <v>361</v>
      </c>
      <c r="T1233" s="71">
        <v>1</v>
      </c>
      <c r="U1233" s="71" t="s">
        <v>1</v>
      </c>
      <c r="V1233" s="71" t="s">
        <v>2</v>
      </c>
      <c r="W1233" s="71"/>
      <c r="X1233" s="72"/>
      <c r="WK1233" s="72"/>
      <c r="WL1233" s="72"/>
      <c r="WM1233" s="72"/>
      <c r="WN1233" s="72"/>
      <c r="WO1233" s="72"/>
      <c r="WP1233" s="72"/>
      <c r="WQ1233" s="72"/>
      <c r="WR1233" s="72"/>
      <c r="WS1233" s="72"/>
      <c r="WT1233" s="72"/>
      <c r="WU1233" s="72"/>
      <c r="WV1233" s="72"/>
      <c r="WW1233" s="72"/>
      <c r="WX1233" s="72"/>
      <c r="WY1233" s="72"/>
      <c r="WZ1233" s="72"/>
      <c r="XA1233" s="72"/>
      <c r="XB1233" s="72"/>
      <c r="XC1233" s="72"/>
      <c r="XD1233" s="72"/>
      <c r="XE1233" s="72"/>
      <c r="XF1233" s="72"/>
      <c r="XG1233" s="72"/>
      <c r="XH1233" s="72"/>
      <c r="XI1233" s="72"/>
      <c r="XJ1233" s="72"/>
      <c r="XK1233" s="72"/>
      <c r="XL1233" s="72"/>
      <c r="XM1233" s="72"/>
      <c r="XN1233" s="72"/>
      <c r="XO1233" s="72"/>
      <c r="XP1233" s="72"/>
      <c r="XQ1233" s="72"/>
      <c r="XR1233" s="72"/>
      <c r="XS1233" s="72"/>
      <c r="XT1233" s="72"/>
      <c r="XU1233" s="72"/>
      <c r="XV1233" s="72"/>
      <c r="XW1233" s="72"/>
      <c r="XX1233" s="72"/>
      <c r="XY1233" s="72"/>
      <c r="XZ1233" s="72"/>
      <c r="YA1233" s="72"/>
      <c r="YB1233" s="72"/>
      <c r="YC1233" s="72"/>
      <c r="YD1233" s="72"/>
      <c r="YE1233" s="72"/>
      <c r="YF1233" s="72"/>
      <c r="YG1233" s="72"/>
      <c r="YH1233" s="72"/>
      <c r="YI1233" s="72"/>
      <c r="YJ1233" s="72"/>
      <c r="YK1233" s="72"/>
      <c r="YL1233" s="72"/>
      <c r="YM1233" s="72"/>
      <c r="YN1233" s="72"/>
      <c r="YO1233" s="72"/>
      <c r="YP1233" s="72"/>
      <c r="YQ1233" s="72"/>
      <c r="YR1233" s="72"/>
      <c r="YS1233" s="72"/>
      <c r="YT1233" s="72"/>
      <c r="YU1233" s="72"/>
      <c r="YV1233" s="72"/>
      <c r="YW1233" s="72"/>
      <c r="YX1233" s="72"/>
      <c r="YY1233" s="72"/>
      <c r="YZ1233" s="72"/>
      <c r="ZA1233" s="72"/>
      <c r="ZB1233" s="72"/>
      <c r="ZC1233" s="72"/>
      <c r="ZD1233" s="72"/>
      <c r="ZE1233" s="72"/>
      <c r="ZF1233" s="72"/>
      <c r="ZG1233" s="72"/>
      <c r="ZH1233" s="72"/>
      <c r="ZI1233" s="72"/>
      <c r="ZJ1233" s="72"/>
      <c r="ZK1233" s="72"/>
      <c r="ZL1233" s="72"/>
      <c r="ZM1233" s="72"/>
      <c r="ZN1233" s="72"/>
      <c r="ZO1233" s="72"/>
      <c r="ZP1233" s="72"/>
      <c r="ZQ1233" s="72"/>
      <c r="ZR1233" s="72"/>
      <c r="ZS1233" s="72"/>
      <c r="ZT1233" s="72"/>
      <c r="ZU1233" s="72"/>
      <c r="ZV1233" s="72"/>
      <c r="ZW1233" s="72"/>
      <c r="ZX1233" s="72"/>
      <c r="ZY1233" s="72"/>
      <c r="ZZ1233" s="72"/>
      <c r="AAA1233" s="72"/>
      <c r="AAB1233" s="72"/>
      <c r="AAC1233" s="72"/>
      <c r="AAD1233" s="72"/>
      <c r="AAE1233" s="72"/>
      <c r="AAF1233" s="72"/>
      <c r="AAG1233" s="72"/>
      <c r="AAH1233" s="72"/>
      <c r="AAI1233" s="72"/>
      <c r="AAJ1233" s="72"/>
      <c r="AAK1233" s="72"/>
      <c r="AAL1233" s="72"/>
      <c r="AAM1233" s="72"/>
      <c r="AAN1233" s="72"/>
      <c r="AAO1233" s="72"/>
      <c r="AAP1233" s="72"/>
      <c r="AAQ1233" s="72"/>
      <c r="AAR1233" s="72"/>
      <c r="AAS1233" s="72"/>
      <c r="AAT1233" s="72"/>
      <c r="AAU1233" s="72"/>
      <c r="AAV1233" s="72"/>
      <c r="AAW1233" s="72"/>
      <c r="AAX1233" s="72"/>
      <c r="AAY1233" s="72"/>
      <c r="AAZ1233" s="72"/>
      <c r="ABA1233" s="72"/>
      <c r="ABB1233" s="72"/>
      <c r="ABC1233" s="72"/>
      <c r="ABD1233" s="72"/>
      <c r="ABE1233" s="72"/>
      <c r="ABF1233" s="72"/>
      <c r="ABG1233" s="72"/>
      <c r="ABH1233" s="72"/>
      <c r="ABI1233" s="72"/>
      <c r="ABJ1233" s="72"/>
      <c r="ABK1233" s="72"/>
      <c r="ABL1233" s="72"/>
      <c r="ABM1233" s="72"/>
      <c r="ABN1233" s="72"/>
      <c r="ABO1233" s="72"/>
      <c r="ABP1233" s="72"/>
      <c r="ABQ1233" s="72"/>
      <c r="ABR1233" s="72"/>
      <c r="ABS1233" s="72"/>
      <c r="ABT1233" s="72"/>
      <c r="ABU1233" s="72"/>
      <c r="ABV1233" s="72"/>
      <c r="ABW1233" s="72"/>
      <c r="ABX1233" s="72"/>
      <c r="ABY1233" s="72"/>
      <c r="ABZ1233" s="72"/>
      <c r="ACA1233" s="72"/>
      <c r="ACB1233" s="72"/>
      <c r="ACC1233" s="72"/>
      <c r="ACD1233" s="72"/>
      <c r="ACE1233" s="72"/>
      <c r="ACF1233" s="72"/>
      <c r="ACG1233" s="72"/>
      <c r="ACH1233" s="72"/>
      <c r="ACI1233" s="72"/>
      <c r="ACJ1233" s="72"/>
      <c r="ACK1233" s="72"/>
      <c r="ACL1233" s="72"/>
      <c r="ACM1233" s="72"/>
      <c r="ACN1233" s="72"/>
      <c r="ACO1233" s="72"/>
      <c r="ACP1233" s="72"/>
      <c r="ACQ1233" s="72"/>
      <c r="ACR1233" s="72"/>
      <c r="ACS1233" s="72"/>
      <c r="ACT1233" s="72"/>
      <c r="ACU1233" s="72"/>
      <c r="ACV1233" s="72"/>
      <c r="ACW1233" s="72"/>
      <c r="ACX1233" s="72"/>
      <c r="ACY1233" s="72"/>
      <c r="ACZ1233" s="72"/>
      <c r="ADA1233" s="72"/>
      <c r="ADB1233" s="72"/>
      <c r="ADC1233" s="72"/>
      <c r="ADD1233" s="72"/>
      <c r="ADE1233" s="72"/>
      <c r="ADF1233" s="72"/>
      <c r="ADG1233" s="72"/>
      <c r="ADH1233" s="72"/>
      <c r="ADI1233" s="72"/>
      <c r="ADJ1233" s="72"/>
      <c r="ADK1233" s="72"/>
      <c r="ADL1233" s="72"/>
      <c r="ADM1233" s="72"/>
      <c r="ADN1233" s="72"/>
      <c r="ADO1233" s="72"/>
      <c r="ADP1233" s="72"/>
      <c r="ADQ1233" s="72"/>
      <c r="ADR1233" s="72"/>
      <c r="ADS1233" s="72"/>
      <c r="ADT1233" s="72"/>
      <c r="ADU1233" s="72"/>
      <c r="ADV1233" s="72"/>
      <c r="ADW1233" s="72"/>
      <c r="ADX1233" s="72"/>
      <c r="ADY1233" s="72"/>
      <c r="ADZ1233" s="72"/>
      <c r="AEA1233" s="72"/>
      <c r="AEB1233" s="72"/>
      <c r="AEC1233" s="72"/>
      <c r="AED1233" s="72"/>
      <c r="AEE1233" s="72"/>
      <c r="AEF1233" s="72"/>
      <c r="AEG1233" s="72"/>
      <c r="AEH1233" s="72"/>
      <c r="AEI1233" s="72"/>
      <c r="AEJ1233" s="72"/>
      <c r="AEK1233" s="72"/>
      <c r="AEL1233" s="72"/>
      <c r="AEM1233" s="72"/>
      <c r="AEN1233" s="72"/>
      <c r="AEO1233" s="72"/>
      <c r="AEP1233" s="72"/>
      <c r="AEQ1233" s="72"/>
      <c r="AER1233" s="72"/>
      <c r="AES1233" s="72"/>
      <c r="AET1233" s="72"/>
      <c r="AEU1233" s="72"/>
      <c r="AEV1233" s="72"/>
      <c r="AEW1233" s="72"/>
      <c r="AEX1233" s="72"/>
      <c r="AEY1233" s="72"/>
      <c r="AEZ1233" s="72"/>
      <c r="AFA1233" s="72"/>
      <c r="AFB1233" s="72"/>
      <c r="AFC1233" s="72"/>
      <c r="AFD1233" s="72"/>
      <c r="AFE1233" s="72"/>
      <c r="AFF1233" s="72"/>
      <c r="AFG1233" s="72"/>
      <c r="AFH1233" s="72"/>
      <c r="AFI1233" s="72"/>
      <c r="AFJ1233" s="72"/>
      <c r="AFK1233" s="72"/>
      <c r="AFL1233" s="72"/>
      <c r="AFM1233" s="72"/>
      <c r="AFN1233" s="72"/>
      <c r="AFO1233" s="72"/>
      <c r="AFP1233" s="72"/>
      <c r="AFQ1233" s="72"/>
      <c r="AFR1233" s="72"/>
      <c r="AFS1233" s="72"/>
      <c r="AFT1233" s="72"/>
      <c r="AFU1233" s="72"/>
      <c r="AFV1233" s="72"/>
      <c r="AFW1233" s="72"/>
      <c r="AFX1233" s="72"/>
      <c r="AFY1233" s="72"/>
      <c r="AFZ1233" s="72"/>
      <c r="AGA1233" s="72"/>
      <c r="AGB1233" s="72"/>
      <c r="AGC1233" s="72"/>
      <c r="AGD1233" s="72"/>
      <c r="AGE1233" s="72"/>
      <c r="AGF1233" s="72"/>
      <c r="AGG1233" s="72"/>
      <c r="AGH1233" s="72"/>
      <c r="AGI1233" s="72"/>
      <c r="AGJ1233" s="72"/>
      <c r="AGK1233" s="72"/>
      <c r="AGL1233" s="72"/>
      <c r="AGM1233" s="72"/>
      <c r="AGN1233" s="72"/>
      <c r="AGO1233" s="72"/>
      <c r="AGP1233" s="72"/>
      <c r="AGQ1233" s="72"/>
      <c r="AGR1233" s="72"/>
      <c r="AGS1233" s="72"/>
      <c r="AGT1233" s="72"/>
      <c r="AGU1233" s="72"/>
      <c r="AGV1233" s="72"/>
      <c r="AGW1233" s="72"/>
      <c r="AGX1233" s="72"/>
      <c r="AGY1233" s="72"/>
      <c r="AGZ1233" s="72"/>
      <c r="AHA1233" s="72"/>
      <c r="AHB1233" s="72"/>
      <c r="AHC1233" s="72"/>
      <c r="AHD1233" s="72"/>
      <c r="AHE1233" s="72"/>
      <c r="AHF1233" s="72"/>
      <c r="AHG1233" s="72"/>
      <c r="AHH1233" s="72"/>
      <c r="AHI1233" s="72"/>
      <c r="AHJ1233" s="72"/>
      <c r="AHK1233" s="72"/>
      <c r="AHL1233" s="72"/>
      <c r="AHM1233" s="72"/>
      <c r="AHN1233" s="72"/>
      <c r="AHO1233" s="72"/>
      <c r="AHP1233" s="72"/>
      <c r="AHQ1233" s="72"/>
      <c r="AHR1233" s="72"/>
      <c r="AHS1233" s="72"/>
      <c r="AHT1233" s="72"/>
      <c r="AHU1233" s="72"/>
      <c r="AHV1233" s="72"/>
      <c r="AHW1233" s="72"/>
      <c r="AHX1233" s="72"/>
      <c r="AHY1233" s="72"/>
      <c r="AHZ1233" s="72"/>
      <c r="AIA1233" s="72"/>
      <c r="AIB1233" s="72"/>
      <c r="AIC1233" s="72"/>
      <c r="AID1233" s="72"/>
      <c r="AIE1233" s="72"/>
      <c r="AIF1233" s="72"/>
      <c r="AIG1233" s="72"/>
      <c r="AIH1233" s="72"/>
      <c r="AII1233" s="72"/>
      <c r="AIJ1233" s="72"/>
      <c r="AIK1233" s="72"/>
      <c r="AIL1233" s="72"/>
      <c r="AIM1233" s="72"/>
      <c r="AIN1233" s="72"/>
      <c r="AIO1233" s="72"/>
      <c r="AIP1233" s="72"/>
      <c r="AIQ1233" s="72"/>
      <c r="AIR1233" s="72"/>
      <c r="AIS1233" s="72"/>
      <c r="AIT1233" s="72"/>
      <c r="AIU1233" s="72"/>
      <c r="AIV1233" s="72"/>
      <c r="AIW1233" s="72"/>
      <c r="AIX1233" s="72"/>
      <c r="AIY1233" s="72"/>
      <c r="AIZ1233" s="72"/>
      <c r="AJA1233" s="72"/>
      <c r="AJB1233" s="72"/>
      <c r="AJC1233" s="72"/>
      <c r="AJD1233" s="72"/>
      <c r="AJE1233" s="72"/>
      <c r="AJF1233" s="72"/>
      <c r="AJG1233" s="72"/>
      <c r="AJH1233" s="72"/>
      <c r="AJI1233" s="72"/>
      <c r="AJJ1233" s="72"/>
      <c r="AJK1233" s="72"/>
      <c r="AJL1233" s="72"/>
      <c r="AJM1233" s="72"/>
      <c r="AJN1233" s="72"/>
      <c r="AJO1233" s="72"/>
      <c r="AJP1233" s="72"/>
      <c r="AJQ1233" s="72"/>
      <c r="AJR1233" s="72"/>
      <c r="AJS1233" s="72"/>
      <c r="AJT1233" s="72"/>
      <c r="AJU1233" s="72"/>
      <c r="AJV1233" s="72"/>
      <c r="AJW1233" s="72"/>
      <c r="AJX1233" s="72"/>
      <c r="AJY1233" s="72"/>
      <c r="AJZ1233" s="72"/>
      <c r="AKA1233" s="72"/>
      <c r="AKB1233" s="72"/>
      <c r="AKC1233" s="72"/>
      <c r="AKD1233" s="72"/>
      <c r="AKE1233" s="72"/>
      <c r="AKF1233" s="72"/>
      <c r="AKG1233" s="72"/>
      <c r="AKH1233" s="72"/>
      <c r="AKI1233" s="72"/>
      <c r="AKJ1233" s="72"/>
      <c r="AKK1233" s="72"/>
      <c r="AKL1233" s="72"/>
      <c r="AKM1233" s="72"/>
      <c r="AKN1233" s="72"/>
      <c r="AKO1233" s="72"/>
      <c r="AKP1233" s="72"/>
      <c r="AKQ1233" s="72"/>
      <c r="AKR1233" s="72"/>
      <c r="AKS1233" s="72"/>
      <c r="AKT1233" s="72"/>
      <c r="AKU1233" s="72"/>
      <c r="AKV1233" s="72"/>
      <c r="AKW1233" s="72"/>
      <c r="AKX1233" s="72"/>
      <c r="AKY1233" s="72"/>
      <c r="AKZ1233" s="72"/>
      <c r="ALA1233" s="72"/>
      <c r="ALB1233" s="72"/>
      <c r="ALC1233" s="72"/>
      <c r="ALD1233" s="72"/>
      <c r="ALE1233" s="72"/>
      <c r="ALF1233" s="72"/>
      <c r="ALG1233" s="72"/>
      <c r="ALH1233" s="72"/>
      <c r="ALI1233" s="72"/>
      <c r="ALJ1233" s="72"/>
      <c r="ALK1233" s="72"/>
      <c r="ALL1233" s="72"/>
      <c r="ALM1233" s="72"/>
      <c r="ALN1233" s="72"/>
      <c r="ALO1233" s="72"/>
      <c r="ALP1233" s="72"/>
      <c r="ALQ1233" s="72"/>
      <c r="ALR1233" s="72"/>
      <c r="ALS1233" s="72"/>
      <c r="ALT1233" s="72"/>
      <c r="ALU1233" s="72"/>
      <c r="ALV1233" s="72"/>
      <c r="ALW1233" s="72"/>
      <c r="ALX1233" s="72"/>
      <c r="ALY1233" s="72"/>
      <c r="ALZ1233" s="72"/>
      <c r="AMA1233" s="72"/>
      <c r="AMB1233" s="72"/>
      <c r="AMC1233" s="72"/>
      <c r="AMD1233" s="72"/>
      <c r="AME1233" s="72"/>
      <c r="AMF1233" s="72"/>
      <c r="AMG1233" s="72"/>
      <c r="AMH1233" s="72"/>
      <c r="AMI1233" s="72"/>
      <c r="AMJ1233" s="72"/>
    </row>
    <row r="1234" spans="1:1024">
      <c r="C1234" s="49">
        <f t="shared" si="91"/>
        <v>2320</v>
      </c>
      <c r="D1234" s="38" t="s">
        <v>439</v>
      </c>
      <c r="E1234" s="51">
        <f t="shared" si="90"/>
        <v>20</v>
      </c>
      <c r="F1234" s="39">
        <f t="shared" si="88"/>
        <v>66671</v>
      </c>
      <c r="G1234" s="39" t="str">
        <f t="shared" si="89"/>
        <v>2018115</v>
      </c>
      <c r="H1234" s="39">
        <v>5</v>
      </c>
      <c r="L1234" s="39" t="s">
        <v>0</v>
      </c>
      <c r="M1234" s="39">
        <v>2018</v>
      </c>
      <c r="N1234" s="39">
        <v>1</v>
      </c>
      <c r="O1234" s="39">
        <v>15</v>
      </c>
      <c r="P1234" s="39">
        <v>18</v>
      </c>
      <c r="Q1234" s="39">
        <v>31</v>
      </c>
      <c r="R1234" s="39">
        <v>11</v>
      </c>
      <c r="S1234" s="39">
        <v>425</v>
      </c>
      <c r="T1234" s="39">
        <v>1</v>
      </c>
      <c r="U1234" s="39" t="s">
        <v>1</v>
      </c>
      <c r="V1234" s="39" t="s">
        <v>2</v>
      </c>
    </row>
    <row r="1235" spans="1:1024">
      <c r="C1235" s="49">
        <f t="shared" si="91"/>
        <v>2320</v>
      </c>
      <c r="D1235" s="38" t="s">
        <v>439</v>
      </c>
      <c r="E1235" s="51">
        <f t="shared" si="90"/>
        <v>30</v>
      </c>
      <c r="F1235" s="39">
        <f t="shared" si="88"/>
        <v>66671</v>
      </c>
      <c r="G1235" s="39" t="str">
        <f t="shared" si="89"/>
        <v>2018115</v>
      </c>
      <c r="H1235" s="39">
        <f>493-488</f>
        <v>5</v>
      </c>
      <c r="L1235" s="39" t="s">
        <v>0</v>
      </c>
      <c r="M1235" s="39">
        <v>2018</v>
      </c>
      <c r="N1235" s="39">
        <v>1</v>
      </c>
      <c r="O1235" s="39">
        <v>15</v>
      </c>
      <c r="P1235" s="39">
        <v>18</v>
      </c>
      <c r="Q1235" s="39">
        <v>31</v>
      </c>
      <c r="R1235" s="39">
        <v>11</v>
      </c>
      <c r="S1235" s="39">
        <v>488</v>
      </c>
      <c r="T1235" s="39">
        <v>1</v>
      </c>
      <c r="U1235" s="39" t="s">
        <v>1</v>
      </c>
      <c r="V1235" s="39" t="s">
        <v>2</v>
      </c>
    </row>
    <row r="1236" spans="1:1024">
      <c r="C1236" s="49">
        <f t="shared" si="91"/>
        <v>2320</v>
      </c>
      <c r="D1236" s="38" t="s">
        <v>439</v>
      </c>
      <c r="E1236" s="51">
        <f t="shared" si="90"/>
        <v>40</v>
      </c>
      <c r="F1236" s="39">
        <f t="shared" si="88"/>
        <v>66671</v>
      </c>
      <c r="G1236" s="39" t="str">
        <f t="shared" si="89"/>
        <v>2018115</v>
      </c>
      <c r="H1236" s="39">
        <f>519-514</f>
        <v>5</v>
      </c>
      <c r="L1236" s="39" t="s">
        <v>0</v>
      </c>
      <c r="M1236" s="39">
        <v>2018</v>
      </c>
      <c r="N1236" s="39">
        <v>1</v>
      </c>
      <c r="O1236" s="39">
        <v>15</v>
      </c>
      <c r="P1236" s="39">
        <v>18</v>
      </c>
      <c r="Q1236" s="39">
        <v>31</v>
      </c>
      <c r="R1236" s="39">
        <v>11</v>
      </c>
      <c r="S1236" s="39">
        <v>514</v>
      </c>
      <c r="T1236" s="39">
        <v>1</v>
      </c>
      <c r="U1236" s="39" t="s">
        <v>1</v>
      </c>
      <c r="V1236" s="39" t="s">
        <v>2</v>
      </c>
    </row>
    <row r="1237" spans="1:1024">
      <c r="C1237" s="49">
        <f t="shared" si="91"/>
        <v>2320</v>
      </c>
      <c r="D1237" s="38" t="s">
        <v>439</v>
      </c>
      <c r="E1237" s="51">
        <f t="shared" si="90"/>
        <v>50</v>
      </c>
      <c r="F1237" s="39">
        <f t="shared" si="88"/>
        <v>66671</v>
      </c>
      <c r="G1237" s="39" t="str">
        <f t="shared" si="89"/>
        <v>2018115</v>
      </c>
      <c r="H1237" s="39">
        <f>564-560</f>
        <v>4</v>
      </c>
      <c r="L1237" s="39" t="s">
        <v>0</v>
      </c>
      <c r="M1237" s="39">
        <v>2018</v>
      </c>
      <c r="N1237" s="39">
        <v>1</v>
      </c>
      <c r="O1237" s="39">
        <v>15</v>
      </c>
      <c r="P1237" s="39">
        <v>18</v>
      </c>
      <c r="Q1237" s="39">
        <v>31</v>
      </c>
      <c r="R1237" s="39">
        <v>11</v>
      </c>
      <c r="S1237" s="39">
        <v>560</v>
      </c>
      <c r="T1237" s="39">
        <v>1</v>
      </c>
      <c r="U1237" s="39" t="s">
        <v>1</v>
      </c>
      <c r="V1237" s="39" t="s">
        <v>2</v>
      </c>
    </row>
    <row r="1238" spans="1:1024">
      <c r="C1238" s="49">
        <f t="shared" si="91"/>
        <v>2320</v>
      </c>
      <c r="D1238" s="38" t="s">
        <v>439</v>
      </c>
      <c r="E1238" s="51">
        <f t="shared" si="90"/>
        <v>60</v>
      </c>
      <c r="F1238" s="39">
        <f t="shared" si="88"/>
        <v>66671</v>
      </c>
      <c r="G1238" s="39" t="str">
        <f t="shared" si="89"/>
        <v>2018115</v>
      </c>
      <c r="H1238" s="39">
        <f>595-591</f>
        <v>4</v>
      </c>
      <c r="L1238" s="39" t="s">
        <v>0</v>
      </c>
      <c r="M1238" s="39">
        <v>2018</v>
      </c>
      <c r="N1238" s="39">
        <v>1</v>
      </c>
      <c r="O1238" s="39">
        <v>15</v>
      </c>
      <c r="P1238" s="39">
        <v>18</v>
      </c>
      <c r="Q1238" s="39">
        <v>31</v>
      </c>
      <c r="R1238" s="39">
        <v>11</v>
      </c>
      <c r="S1238" s="39">
        <v>591</v>
      </c>
      <c r="T1238" s="39">
        <v>1</v>
      </c>
      <c r="U1238" s="39" t="s">
        <v>1</v>
      </c>
      <c r="V1238" s="39" t="s">
        <v>2</v>
      </c>
    </row>
    <row r="1239" spans="1:1024">
      <c r="C1239" s="49">
        <f t="shared" si="91"/>
        <v>2320</v>
      </c>
      <c r="D1239" s="38" t="s">
        <v>439</v>
      </c>
      <c r="E1239" s="51">
        <f t="shared" si="90"/>
        <v>60</v>
      </c>
      <c r="F1239" s="39">
        <f t="shared" si="88"/>
        <v>66671</v>
      </c>
      <c r="G1239" s="39" t="str">
        <f t="shared" si="89"/>
        <v>2018115</v>
      </c>
      <c r="H1239" s="39">
        <v>0</v>
      </c>
      <c r="L1239" s="39" t="s">
        <v>4</v>
      </c>
      <c r="M1239" s="39">
        <v>2018</v>
      </c>
      <c r="N1239" s="39">
        <v>1</v>
      </c>
      <c r="O1239" s="39">
        <v>15</v>
      </c>
      <c r="P1239" s="39">
        <v>18</v>
      </c>
      <c r="Q1239" s="39">
        <v>31</v>
      </c>
      <c r="R1239" s="39">
        <v>11</v>
      </c>
      <c r="S1239" s="39">
        <v>593</v>
      </c>
      <c r="T1239" s="39">
        <v>1</v>
      </c>
      <c r="U1239" s="39" t="s">
        <v>1</v>
      </c>
      <c r="V1239" s="39" t="s">
        <v>2</v>
      </c>
    </row>
    <row r="1240" spans="1:1024">
      <c r="C1240" s="49">
        <f t="shared" si="91"/>
        <v>2320</v>
      </c>
      <c r="D1240" s="38" t="s">
        <v>439</v>
      </c>
      <c r="E1240" s="51">
        <f t="shared" si="90"/>
        <v>70</v>
      </c>
      <c r="F1240" s="39">
        <f t="shared" si="88"/>
        <v>66671</v>
      </c>
      <c r="G1240" s="39" t="str">
        <f t="shared" si="89"/>
        <v>2018115</v>
      </c>
      <c r="H1240" s="39">
        <f>632-630</f>
        <v>2</v>
      </c>
      <c r="L1240" s="39" t="s">
        <v>0</v>
      </c>
      <c r="M1240" s="39">
        <v>2018</v>
      </c>
      <c r="N1240" s="39">
        <v>1</v>
      </c>
      <c r="O1240" s="39">
        <v>15</v>
      </c>
      <c r="P1240" s="39">
        <v>18</v>
      </c>
      <c r="Q1240" s="39">
        <v>31</v>
      </c>
      <c r="R1240" s="39">
        <v>11</v>
      </c>
      <c r="S1240" s="39">
        <v>630</v>
      </c>
      <c r="T1240" s="39">
        <v>1</v>
      </c>
      <c r="U1240" s="39" t="s">
        <v>1</v>
      </c>
      <c r="V1240" s="39" t="s">
        <v>2</v>
      </c>
    </row>
    <row r="1241" spans="1:1024">
      <c r="C1241" s="49">
        <f t="shared" si="91"/>
        <v>2320</v>
      </c>
      <c r="D1241" s="38" t="s">
        <v>439</v>
      </c>
      <c r="E1241" s="51">
        <f t="shared" si="90"/>
        <v>80</v>
      </c>
      <c r="F1241" s="39">
        <f t="shared" si="88"/>
        <v>66671</v>
      </c>
      <c r="G1241" s="39" t="str">
        <f t="shared" si="89"/>
        <v>2018115</v>
      </c>
      <c r="H1241" s="39">
        <v>4</v>
      </c>
      <c r="L1241" s="39" t="s">
        <v>0</v>
      </c>
      <c r="M1241" s="39">
        <v>2018</v>
      </c>
      <c r="N1241" s="39">
        <v>1</v>
      </c>
      <c r="O1241" s="39">
        <v>15</v>
      </c>
      <c r="P1241" s="39">
        <v>18</v>
      </c>
      <c r="Q1241" s="39">
        <v>31</v>
      </c>
      <c r="R1241" s="39">
        <v>11</v>
      </c>
      <c r="S1241" s="39">
        <v>672</v>
      </c>
      <c r="T1241" s="39">
        <v>1</v>
      </c>
      <c r="U1241" s="39" t="s">
        <v>1</v>
      </c>
      <c r="V1241" s="39" t="s">
        <v>2</v>
      </c>
    </row>
    <row r="1242" spans="1:1024">
      <c r="A1242" s="69"/>
      <c r="B1242" s="69"/>
      <c r="C1242" s="49">
        <f t="shared" si="91"/>
        <v>2330</v>
      </c>
      <c r="D1242" s="70" t="s">
        <v>440</v>
      </c>
      <c r="E1242" s="51">
        <f t="shared" si="90"/>
        <v>10</v>
      </c>
      <c r="F1242" s="71">
        <f t="shared" si="88"/>
        <v>66702</v>
      </c>
      <c r="G1242" s="71" t="str">
        <f t="shared" si="89"/>
        <v>2018115</v>
      </c>
      <c r="H1242" s="71">
        <v>0</v>
      </c>
      <c r="I1242" s="71"/>
      <c r="J1242" s="71"/>
      <c r="K1242" s="71"/>
      <c r="L1242" s="71" t="s">
        <v>270</v>
      </c>
      <c r="M1242" s="71">
        <v>2018</v>
      </c>
      <c r="N1242" s="71">
        <v>1</v>
      </c>
      <c r="O1242" s="71">
        <v>15</v>
      </c>
      <c r="P1242" s="71">
        <v>18</v>
      </c>
      <c r="Q1242" s="71">
        <v>31</v>
      </c>
      <c r="R1242" s="71">
        <v>42</v>
      </c>
      <c r="S1242" s="71">
        <v>58</v>
      </c>
      <c r="T1242" s="71"/>
      <c r="U1242" s="71" t="s">
        <v>1</v>
      </c>
      <c r="V1242" s="71" t="s">
        <v>2</v>
      </c>
      <c r="W1242" s="71"/>
      <c r="X1242" s="72"/>
      <c r="WK1242" s="72"/>
      <c r="WL1242" s="72"/>
      <c r="WM1242" s="72"/>
      <c r="WN1242" s="72"/>
      <c r="WO1242" s="72"/>
      <c r="WP1242" s="72"/>
      <c r="WQ1242" s="72"/>
      <c r="WR1242" s="72"/>
      <c r="WS1242" s="72"/>
      <c r="WT1242" s="72"/>
      <c r="WU1242" s="72"/>
      <c r="WV1242" s="72"/>
      <c r="WW1242" s="72"/>
      <c r="WX1242" s="72"/>
      <c r="WY1242" s="72"/>
      <c r="WZ1242" s="72"/>
      <c r="XA1242" s="72"/>
      <c r="XB1242" s="72"/>
      <c r="XC1242" s="72"/>
      <c r="XD1242" s="72"/>
      <c r="XE1242" s="72"/>
      <c r="XF1242" s="72"/>
      <c r="XG1242" s="72"/>
      <c r="XH1242" s="72"/>
      <c r="XI1242" s="72"/>
      <c r="XJ1242" s="72"/>
      <c r="XK1242" s="72"/>
      <c r="XL1242" s="72"/>
      <c r="XM1242" s="72"/>
      <c r="XN1242" s="72"/>
      <c r="XO1242" s="72"/>
      <c r="XP1242" s="72"/>
      <c r="XQ1242" s="72"/>
      <c r="XR1242" s="72"/>
      <c r="XS1242" s="72"/>
      <c r="XT1242" s="72"/>
      <c r="XU1242" s="72"/>
      <c r="XV1242" s="72"/>
      <c r="XW1242" s="72"/>
      <c r="XX1242" s="72"/>
      <c r="XY1242" s="72"/>
      <c r="XZ1242" s="72"/>
      <c r="YA1242" s="72"/>
      <c r="YB1242" s="72"/>
      <c r="YC1242" s="72"/>
      <c r="YD1242" s="72"/>
      <c r="YE1242" s="72"/>
      <c r="YF1242" s="72"/>
      <c r="YG1242" s="72"/>
      <c r="YH1242" s="72"/>
      <c r="YI1242" s="72"/>
      <c r="YJ1242" s="72"/>
      <c r="YK1242" s="72"/>
      <c r="YL1242" s="72"/>
      <c r="YM1242" s="72"/>
      <c r="YN1242" s="72"/>
      <c r="YO1242" s="72"/>
      <c r="YP1242" s="72"/>
      <c r="YQ1242" s="72"/>
      <c r="YR1242" s="72"/>
      <c r="YS1242" s="72"/>
      <c r="YT1242" s="72"/>
      <c r="YU1242" s="72"/>
      <c r="YV1242" s="72"/>
      <c r="YW1242" s="72"/>
      <c r="YX1242" s="72"/>
      <c r="YY1242" s="72"/>
      <c r="YZ1242" s="72"/>
      <c r="ZA1242" s="72"/>
      <c r="ZB1242" s="72"/>
      <c r="ZC1242" s="72"/>
      <c r="ZD1242" s="72"/>
      <c r="ZE1242" s="72"/>
      <c r="ZF1242" s="72"/>
      <c r="ZG1242" s="72"/>
      <c r="ZH1242" s="72"/>
      <c r="ZI1242" s="72"/>
      <c r="ZJ1242" s="72"/>
      <c r="ZK1242" s="72"/>
      <c r="ZL1242" s="72"/>
      <c r="ZM1242" s="72"/>
      <c r="ZN1242" s="72"/>
      <c r="ZO1242" s="72"/>
      <c r="ZP1242" s="72"/>
      <c r="ZQ1242" s="72"/>
      <c r="ZR1242" s="72"/>
      <c r="ZS1242" s="72"/>
      <c r="ZT1242" s="72"/>
      <c r="ZU1242" s="72"/>
      <c r="ZV1242" s="72"/>
      <c r="ZW1242" s="72"/>
      <c r="ZX1242" s="72"/>
      <c r="ZY1242" s="72"/>
      <c r="ZZ1242" s="72"/>
      <c r="AAA1242" s="72"/>
      <c r="AAB1242" s="72"/>
      <c r="AAC1242" s="72"/>
      <c r="AAD1242" s="72"/>
      <c r="AAE1242" s="72"/>
      <c r="AAF1242" s="72"/>
      <c r="AAG1242" s="72"/>
      <c r="AAH1242" s="72"/>
      <c r="AAI1242" s="72"/>
      <c r="AAJ1242" s="72"/>
      <c r="AAK1242" s="72"/>
      <c r="AAL1242" s="72"/>
      <c r="AAM1242" s="72"/>
      <c r="AAN1242" s="72"/>
      <c r="AAO1242" s="72"/>
      <c r="AAP1242" s="72"/>
      <c r="AAQ1242" s="72"/>
      <c r="AAR1242" s="72"/>
      <c r="AAS1242" s="72"/>
      <c r="AAT1242" s="72"/>
      <c r="AAU1242" s="72"/>
      <c r="AAV1242" s="72"/>
      <c r="AAW1242" s="72"/>
      <c r="AAX1242" s="72"/>
      <c r="AAY1242" s="72"/>
      <c r="AAZ1242" s="72"/>
      <c r="ABA1242" s="72"/>
      <c r="ABB1242" s="72"/>
      <c r="ABC1242" s="72"/>
      <c r="ABD1242" s="72"/>
      <c r="ABE1242" s="72"/>
      <c r="ABF1242" s="72"/>
      <c r="ABG1242" s="72"/>
      <c r="ABH1242" s="72"/>
      <c r="ABI1242" s="72"/>
      <c r="ABJ1242" s="72"/>
      <c r="ABK1242" s="72"/>
      <c r="ABL1242" s="72"/>
      <c r="ABM1242" s="72"/>
      <c r="ABN1242" s="72"/>
      <c r="ABO1242" s="72"/>
      <c r="ABP1242" s="72"/>
      <c r="ABQ1242" s="72"/>
      <c r="ABR1242" s="72"/>
      <c r="ABS1242" s="72"/>
      <c r="ABT1242" s="72"/>
      <c r="ABU1242" s="72"/>
      <c r="ABV1242" s="72"/>
      <c r="ABW1242" s="72"/>
      <c r="ABX1242" s="72"/>
      <c r="ABY1242" s="72"/>
      <c r="ABZ1242" s="72"/>
      <c r="ACA1242" s="72"/>
      <c r="ACB1242" s="72"/>
      <c r="ACC1242" s="72"/>
      <c r="ACD1242" s="72"/>
      <c r="ACE1242" s="72"/>
      <c r="ACF1242" s="72"/>
      <c r="ACG1242" s="72"/>
      <c r="ACH1242" s="72"/>
      <c r="ACI1242" s="72"/>
      <c r="ACJ1242" s="72"/>
      <c r="ACK1242" s="72"/>
      <c r="ACL1242" s="72"/>
      <c r="ACM1242" s="72"/>
      <c r="ACN1242" s="72"/>
      <c r="ACO1242" s="72"/>
      <c r="ACP1242" s="72"/>
      <c r="ACQ1242" s="72"/>
      <c r="ACR1242" s="72"/>
      <c r="ACS1242" s="72"/>
      <c r="ACT1242" s="72"/>
      <c r="ACU1242" s="72"/>
      <c r="ACV1242" s="72"/>
      <c r="ACW1242" s="72"/>
      <c r="ACX1242" s="72"/>
      <c r="ACY1242" s="72"/>
      <c r="ACZ1242" s="72"/>
      <c r="ADA1242" s="72"/>
      <c r="ADB1242" s="72"/>
      <c r="ADC1242" s="72"/>
      <c r="ADD1242" s="72"/>
      <c r="ADE1242" s="72"/>
      <c r="ADF1242" s="72"/>
      <c r="ADG1242" s="72"/>
      <c r="ADH1242" s="72"/>
      <c r="ADI1242" s="72"/>
      <c r="ADJ1242" s="72"/>
      <c r="ADK1242" s="72"/>
      <c r="ADL1242" s="72"/>
      <c r="ADM1242" s="72"/>
      <c r="ADN1242" s="72"/>
      <c r="ADO1242" s="72"/>
      <c r="ADP1242" s="72"/>
      <c r="ADQ1242" s="72"/>
      <c r="ADR1242" s="72"/>
      <c r="ADS1242" s="72"/>
      <c r="ADT1242" s="72"/>
      <c r="ADU1242" s="72"/>
      <c r="ADV1242" s="72"/>
      <c r="ADW1242" s="72"/>
      <c r="ADX1242" s="72"/>
      <c r="ADY1242" s="72"/>
      <c r="ADZ1242" s="72"/>
      <c r="AEA1242" s="72"/>
      <c r="AEB1242" s="72"/>
      <c r="AEC1242" s="72"/>
      <c r="AED1242" s="72"/>
      <c r="AEE1242" s="72"/>
      <c r="AEF1242" s="72"/>
      <c r="AEG1242" s="72"/>
      <c r="AEH1242" s="72"/>
      <c r="AEI1242" s="72"/>
      <c r="AEJ1242" s="72"/>
      <c r="AEK1242" s="72"/>
      <c r="AEL1242" s="72"/>
      <c r="AEM1242" s="72"/>
      <c r="AEN1242" s="72"/>
      <c r="AEO1242" s="72"/>
      <c r="AEP1242" s="72"/>
      <c r="AEQ1242" s="72"/>
      <c r="AER1242" s="72"/>
      <c r="AES1242" s="72"/>
      <c r="AET1242" s="72"/>
      <c r="AEU1242" s="72"/>
      <c r="AEV1242" s="72"/>
      <c r="AEW1242" s="72"/>
      <c r="AEX1242" s="72"/>
      <c r="AEY1242" s="72"/>
      <c r="AEZ1242" s="72"/>
      <c r="AFA1242" s="72"/>
      <c r="AFB1242" s="72"/>
      <c r="AFC1242" s="72"/>
      <c r="AFD1242" s="72"/>
      <c r="AFE1242" s="72"/>
      <c r="AFF1242" s="72"/>
      <c r="AFG1242" s="72"/>
      <c r="AFH1242" s="72"/>
      <c r="AFI1242" s="72"/>
      <c r="AFJ1242" s="72"/>
      <c r="AFK1242" s="72"/>
      <c r="AFL1242" s="72"/>
      <c r="AFM1242" s="72"/>
      <c r="AFN1242" s="72"/>
      <c r="AFO1242" s="72"/>
      <c r="AFP1242" s="72"/>
      <c r="AFQ1242" s="72"/>
      <c r="AFR1242" s="72"/>
      <c r="AFS1242" s="72"/>
      <c r="AFT1242" s="72"/>
      <c r="AFU1242" s="72"/>
      <c r="AFV1242" s="72"/>
      <c r="AFW1242" s="72"/>
      <c r="AFX1242" s="72"/>
      <c r="AFY1242" s="72"/>
      <c r="AFZ1242" s="72"/>
      <c r="AGA1242" s="72"/>
      <c r="AGB1242" s="72"/>
      <c r="AGC1242" s="72"/>
      <c r="AGD1242" s="72"/>
      <c r="AGE1242" s="72"/>
      <c r="AGF1242" s="72"/>
      <c r="AGG1242" s="72"/>
      <c r="AGH1242" s="72"/>
      <c r="AGI1242" s="72"/>
      <c r="AGJ1242" s="72"/>
      <c r="AGK1242" s="72"/>
      <c r="AGL1242" s="72"/>
      <c r="AGM1242" s="72"/>
      <c r="AGN1242" s="72"/>
      <c r="AGO1242" s="72"/>
      <c r="AGP1242" s="72"/>
      <c r="AGQ1242" s="72"/>
      <c r="AGR1242" s="72"/>
      <c r="AGS1242" s="72"/>
      <c r="AGT1242" s="72"/>
      <c r="AGU1242" s="72"/>
      <c r="AGV1242" s="72"/>
      <c r="AGW1242" s="72"/>
      <c r="AGX1242" s="72"/>
      <c r="AGY1242" s="72"/>
      <c r="AGZ1242" s="72"/>
      <c r="AHA1242" s="72"/>
      <c r="AHB1242" s="72"/>
      <c r="AHC1242" s="72"/>
      <c r="AHD1242" s="72"/>
      <c r="AHE1242" s="72"/>
      <c r="AHF1242" s="72"/>
      <c r="AHG1242" s="72"/>
      <c r="AHH1242" s="72"/>
      <c r="AHI1242" s="72"/>
      <c r="AHJ1242" s="72"/>
      <c r="AHK1242" s="72"/>
      <c r="AHL1242" s="72"/>
      <c r="AHM1242" s="72"/>
      <c r="AHN1242" s="72"/>
      <c r="AHO1242" s="72"/>
      <c r="AHP1242" s="72"/>
      <c r="AHQ1242" s="72"/>
      <c r="AHR1242" s="72"/>
      <c r="AHS1242" s="72"/>
      <c r="AHT1242" s="72"/>
      <c r="AHU1242" s="72"/>
      <c r="AHV1242" s="72"/>
      <c r="AHW1242" s="72"/>
      <c r="AHX1242" s="72"/>
      <c r="AHY1242" s="72"/>
      <c r="AHZ1242" s="72"/>
      <c r="AIA1242" s="72"/>
      <c r="AIB1242" s="72"/>
      <c r="AIC1242" s="72"/>
      <c r="AID1242" s="72"/>
      <c r="AIE1242" s="72"/>
      <c r="AIF1242" s="72"/>
      <c r="AIG1242" s="72"/>
      <c r="AIH1242" s="72"/>
      <c r="AII1242" s="72"/>
      <c r="AIJ1242" s="72"/>
      <c r="AIK1242" s="72"/>
      <c r="AIL1242" s="72"/>
      <c r="AIM1242" s="72"/>
      <c r="AIN1242" s="72"/>
      <c r="AIO1242" s="72"/>
      <c r="AIP1242" s="72"/>
      <c r="AIQ1242" s="72"/>
      <c r="AIR1242" s="72"/>
      <c r="AIS1242" s="72"/>
      <c r="AIT1242" s="72"/>
      <c r="AIU1242" s="72"/>
      <c r="AIV1242" s="72"/>
      <c r="AIW1242" s="72"/>
      <c r="AIX1242" s="72"/>
      <c r="AIY1242" s="72"/>
      <c r="AIZ1242" s="72"/>
      <c r="AJA1242" s="72"/>
      <c r="AJB1242" s="72"/>
      <c r="AJC1242" s="72"/>
      <c r="AJD1242" s="72"/>
      <c r="AJE1242" s="72"/>
      <c r="AJF1242" s="72"/>
      <c r="AJG1242" s="72"/>
      <c r="AJH1242" s="72"/>
      <c r="AJI1242" s="72"/>
      <c r="AJJ1242" s="72"/>
      <c r="AJK1242" s="72"/>
      <c r="AJL1242" s="72"/>
      <c r="AJM1242" s="72"/>
      <c r="AJN1242" s="72"/>
      <c r="AJO1242" s="72"/>
      <c r="AJP1242" s="72"/>
      <c r="AJQ1242" s="72"/>
      <c r="AJR1242" s="72"/>
      <c r="AJS1242" s="72"/>
      <c r="AJT1242" s="72"/>
      <c r="AJU1242" s="72"/>
      <c r="AJV1242" s="72"/>
      <c r="AJW1242" s="72"/>
      <c r="AJX1242" s="72"/>
      <c r="AJY1242" s="72"/>
      <c r="AJZ1242" s="72"/>
      <c r="AKA1242" s="72"/>
      <c r="AKB1242" s="72"/>
      <c r="AKC1242" s="72"/>
      <c r="AKD1242" s="72"/>
      <c r="AKE1242" s="72"/>
      <c r="AKF1242" s="72"/>
      <c r="AKG1242" s="72"/>
      <c r="AKH1242" s="72"/>
      <c r="AKI1242" s="72"/>
      <c r="AKJ1242" s="72"/>
      <c r="AKK1242" s="72"/>
      <c r="AKL1242" s="72"/>
      <c r="AKM1242" s="72"/>
      <c r="AKN1242" s="72"/>
      <c r="AKO1242" s="72"/>
      <c r="AKP1242" s="72"/>
      <c r="AKQ1242" s="72"/>
      <c r="AKR1242" s="72"/>
      <c r="AKS1242" s="72"/>
      <c r="AKT1242" s="72"/>
      <c r="AKU1242" s="72"/>
      <c r="AKV1242" s="72"/>
      <c r="AKW1242" s="72"/>
      <c r="AKX1242" s="72"/>
      <c r="AKY1242" s="72"/>
      <c r="AKZ1242" s="72"/>
      <c r="ALA1242" s="72"/>
      <c r="ALB1242" s="72"/>
      <c r="ALC1242" s="72"/>
      <c r="ALD1242" s="72"/>
      <c r="ALE1242" s="72"/>
      <c r="ALF1242" s="72"/>
      <c r="ALG1242" s="72"/>
      <c r="ALH1242" s="72"/>
      <c r="ALI1242" s="72"/>
      <c r="ALJ1242" s="72"/>
      <c r="ALK1242" s="72"/>
      <c r="ALL1242" s="72"/>
      <c r="ALM1242" s="72"/>
      <c r="ALN1242" s="72"/>
      <c r="ALO1242" s="72"/>
      <c r="ALP1242" s="72"/>
      <c r="ALQ1242" s="72"/>
      <c r="ALR1242" s="72"/>
      <c r="ALS1242" s="72"/>
      <c r="ALT1242" s="72"/>
      <c r="ALU1242" s="72"/>
      <c r="ALV1242" s="72"/>
      <c r="ALW1242" s="72"/>
      <c r="ALX1242" s="72"/>
      <c r="ALY1242" s="72"/>
      <c r="ALZ1242" s="72"/>
      <c r="AMA1242" s="72"/>
      <c r="AMB1242" s="72"/>
      <c r="AMC1242" s="72"/>
      <c r="AMD1242" s="72"/>
      <c r="AME1242" s="72"/>
      <c r="AMF1242" s="72"/>
      <c r="AMG1242" s="72"/>
      <c r="AMH1242" s="72"/>
      <c r="AMI1242" s="72"/>
      <c r="AMJ1242" s="72"/>
    </row>
    <row r="1243" spans="1:1024">
      <c r="C1243" s="49">
        <f t="shared" si="91"/>
        <v>2330</v>
      </c>
      <c r="D1243" s="38" t="s">
        <v>440</v>
      </c>
      <c r="E1243" s="51">
        <f t="shared" si="90"/>
        <v>20</v>
      </c>
      <c r="F1243" s="39">
        <f t="shared" si="88"/>
        <v>66702</v>
      </c>
      <c r="G1243" s="39" t="str">
        <f t="shared" si="89"/>
        <v>2018115</v>
      </c>
      <c r="H1243" s="39">
        <v>0</v>
      </c>
      <c r="L1243" s="39" t="s">
        <v>87</v>
      </c>
      <c r="M1243" s="39">
        <v>2018</v>
      </c>
      <c r="N1243" s="39">
        <v>1</v>
      </c>
      <c r="O1243" s="39">
        <v>15</v>
      </c>
      <c r="P1243" s="39">
        <v>18</v>
      </c>
      <c r="Q1243" s="39">
        <v>31</v>
      </c>
      <c r="R1243" s="39">
        <v>42</v>
      </c>
      <c r="S1243" s="39">
        <v>805</v>
      </c>
      <c r="U1243" s="39" t="s">
        <v>1</v>
      </c>
      <c r="V1243" s="39" t="s">
        <v>2</v>
      </c>
    </row>
    <row r="1244" spans="1:1024">
      <c r="C1244" s="49">
        <f t="shared" si="91"/>
        <v>2330</v>
      </c>
      <c r="D1244" s="38" t="s">
        <v>440</v>
      </c>
      <c r="E1244" s="51">
        <f t="shared" si="90"/>
        <v>30</v>
      </c>
      <c r="F1244" s="39">
        <f t="shared" si="88"/>
        <v>66702</v>
      </c>
      <c r="G1244" s="39" t="str">
        <f t="shared" si="89"/>
        <v>2018115</v>
      </c>
      <c r="H1244" s="39">
        <f>858-852</f>
        <v>6</v>
      </c>
      <c r="L1244" s="39" t="s">
        <v>0</v>
      </c>
      <c r="M1244" s="39">
        <v>2018</v>
      </c>
      <c r="N1244" s="39">
        <v>1</v>
      </c>
      <c r="O1244" s="39">
        <v>15</v>
      </c>
      <c r="P1244" s="39">
        <v>18</v>
      </c>
      <c r="Q1244" s="39">
        <v>31</v>
      </c>
      <c r="R1244" s="39">
        <v>42</v>
      </c>
      <c r="S1244" s="39">
        <v>852</v>
      </c>
      <c r="T1244" s="39">
        <v>1</v>
      </c>
      <c r="U1244" s="39" t="s">
        <v>1</v>
      </c>
      <c r="V1244" s="39" t="s">
        <v>2</v>
      </c>
    </row>
    <row r="1245" spans="1:1024">
      <c r="C1245" s="49">
        <f t="shared" si="91"/>
        <v>2330</v>
      </c>
      <c r="D1245" s="38" t="s">
        <v>440</v>
      </c>
      <c r="E1245" s="51">
        <f t="shared" si="90"/>
        <v>40</v>
      </c>
      <c r="F1245" s="39">
        <f t="shared" si="88"/>
        <v>66702</v>
      </c>
      <c r="G1245" s="39" t="str">
        <f t="shared" si="89"/>
        <v>2018115</v>
      </c>
      <c r="H1245" s="39">
        <v>0</v>
      </c>
      <c r="L1245" s="39" t="s">
        <v>270</v>
      </c>
      <c r="M1245" s="39">
        <v>2018</v>
      </c>
      <c r="N1245" s="39">
        <v>1</v>
      </c>
      <c r="O1245" s="39">
        <v>15</v>
      </c>
      <c r="P1245" s="39">
        <v>18</v>
      </c>
      <c r="Q1245" s="39">
        <v>31</v>
      </c>
      <c r="R1245" s="39">
        <v>42</v>
      </c>
      <c r="S1245" s="39">
        <v>862</v>
      </c>
      <c r="T1245" s="39">
        <v>1</v>
      </c>
      <c r="U1245" s="39" t="s">
        <v>1</v>
      </c>
      <c r="V1245" s="39" t="s">
        <v>2</v>
      </c>
    </row>
    <row r="1246" spans="1:1024">
      <c r="C1246" s="49">
        <f t="shared" si="91"/>
        <v>2330</v>
      </c>
      <c r="D1246" s="38" t="s">
        <v>440</v>
      </c>
      <c r="E1246" s="51">
        <f t="shared" si="90"/>
        <v>50</v>
      </c>
      <c r="F1246" s="39">
        <f t="shared" si="88"/>
        <v>66702</v>
      </c>
      <c r="G1246" s="39" t="str">
        <f t="shared" si="89"/>
        <v>2018115</v>
      </c>
      <c r="H1246" s="39">
        <v>3</v>
      </c>
      <c r="L1246" s="39" t="s">
        <v>0</v>
      </c>
      <c r="M1246" s="39">
        <v>2018</v>
      </c>
      <c r="N1246" s="39">
        <v>1</v>
      </c>
      <c r="O1246" s="39">
        <v>15</v>
      </c>
      <c r="P1246" s="39">
        <v>18</v>
      </c>
      <c r="Q1246" s="39">
        <v>31</v>
      </c>
      <c r="R1246" s="39">
        <v>42</v>
      </c>
      <c r="S1246" s="39">
        <v>887</v>
      </c>
      <c r="T1246" s="39">
        <v>1</v>
      </c>
      <c r="U1246" s="39" t="s">
        <v>1</v>
      </c>
      <c r="V1246" s="39" t="s">
        <v>2</v>
      </c>
    </row>
    <row r="1247" spans="1:1024">
      <c r="C1247" s="49">
        <f t="shared" si="91"/>
        <v>2330</v>
      </c>
      <c r="D1247" s="38" t="s">
        <v>440</v>
      </c>
      <c r="E1247" s="51">
        <f t="shared" si="90"/>
        <v>60</v>
      </c>
      <c r="F1247" s="39">
        <f t="shared" si="88"/>
        <v>66702</v>
      </c>
      <c r="G1247" s="39" t="str">
        <f t="shared" si="89"/>
        <v>2018115</v>
      </c>
      <c r="H1247" s="39">
        <f>908-906</f>
        <v>2</v>
      </c>
      <c r="L1247" s="39" t="s">
        <v>0</v>
      </c>
      <c r="M1247" s="39">
        <v>2018</v>
      </c>
      <c r="N1247" s="39">
        <v>1</v>
      </c>
      <c r="O1247" s="39">
        <v>15</v>
      </c>
      <c r="P1247" s="39">
        <v>18</v>
      </c>
      <c r="Q1247" s="39">
        <v>31</v>
      </c>
      <c r="R1247" s="39">
        <v>42</v>
      </c>
      <c r="S1247" s="39">
        <v>906</v>
      </c>
      <c r="T1247" s="39">
        <v>1</v>
      </c>
      <c r="U1247" s="39" t="s">
        <v>1</v>
      </c>
      <c r="V1247" s="39" t="s">
        <v>2</v>
      </c>
    </row>
    <row r="1248" spans="1:1024">
      <c r="C1248" s="49">
        <f t="shared" si="91"/>
        <v>2330</v>
      </c>
      <c r="D1248" s="38" t="s">
        <v>440</v>
      </c>
      <c r="E1248" s="51">
        <f t="shared" si="90"/>
        <v>70</v>
      </c>
      <c r="F1248" s="39">
        <f t="shared" si="88"/>
        <v>66702</v>
      </c>
      <c r="G1248" s="39" t="str">
        <f t="shared" si="89"/>
        <v>2018115</v>
      </c>
      <c r="H1248" s="39">
        <f>940-934</f>
        <v>6</v>
      </c>
      <c r="L1248" s="39" t="s">
        <v>0</v>
      </c>
      <c r="M1248" s="39">
        <v>2018</v>
      </c>
      <c r="N1248" s="39">
        <v>1</v>
      </c>
      <c r="O1248" s="39">
        <v>15</v>
      </c>
      <c r="P1248" s="39">
        <v>18</v>
      </c>
      <c r="Q1248" s="39">
        <v>31</v>
      </c>
      <c r="R1248" s="39">
        <v>42</v>
      </c>
      <c r="S1248" s="39">
        <v>935</v>
      </c>
      <c r="T1248" s="39">
        <v>1</v>
      </c>
      <c r="U1248" s="39" t="s">
        <v>1</v>
      </c>
      <c r="V1248" s="39" t="s">
        <v>2</v>
      </c>
    </row>
    <row r="1249" spans="1:1024">
      <c r="C1249" s="49">
        <f t="shared" si="91"/>
        <v>2330</v>
      </c>
      <c r="D1249" s="38" t="s">
        <v>440</v>
      </c>
      <c r="E1249" s="51">
        <f t="shared" si="90"/>
        <v>80</v>
      </c>
      <c r="F1249" s="39">
        <f t="shared" si="88"/>
        <v>66702</v>
      </c>
      <c r="G1249" s="39" t="str">
        <f t="shared" si="89"/>
        <v>2018115</v>
      </c>
      <c r="H1249" s="39">
        <f>998-996</f>
        <v>2</v>
      </c>
      <c r="L1249" s="39" t="s">
        <v>0</v>
      </c>
      <c r="M1249" s="39">
        <v>2018</v>
      </c>
      <c r="N1249" s="39">
        <v>1</v>
      </c>
      <c r="O1249" s="39">
        <v>15</v>
      </c>
      <c r="P1249" s="39">
        <v>18</v>
      </c>
      <c r="Q1249" s="39">
        <v>31</v>
      </c>
      <c r="R1249" s="39">
        <v>42</v>
      </c>
      <c r="S1249" s="39">
        <v>996</v>
      </c>
      <c r="T1249" s="39">
        <v>1</v>
      </c>
      <c r="U1249" s="39" t="s">
        <v>1</v>
      </c>
      <c r="V1249" s="39" t="s">
        <v>2</v>
      </c>
    </row>
    <row r="1250" spans="1:1024">
      <c r="A1250" s="69"/>
      <c r="B1250" s="69"/>
      <c r="C1250" s="49">
        <f t="shared" si="91"/>
        <v>2340</v>
      </c>
      <c r="D1250" s="70" t="s">
        <v>441</v>
      </c>
      <c r="E1250" s="51">
        <f t="shared" si="90"/>
        <v>10</v>
      </c>
      <c r="F1250" s="71">
        <f t="shared" si="88"/>
        <v>66778</v>
      </c>
      <c r="G1250" s="71" t="str">
        <f t="shared" si="89"/>
        <v>2018115</v>
      </c>
      <c r="H1250" s="71">
        <f>225-215</f>
        <v>10</v>
      </c>
      <c r="I1250" s="71"/>
      <c r="J1250" s="71"/>
      <c r="K1250" s="71"/>
      <c r="L1250" s="71" t="s">
        <v>0</v>
      </c>
      <c r="M1250" s="71">
        <v>2018</v>
      </c>
      <c r="N1250" s="71">
        <v>1</v>
      </c>
      <c r="O1250" s="71">
        <v>15</v>
      </c>
      <c r="P1250" s="71">
        <v>18</v>
      </c>
      <c r="Q1250" s="71">
        <v>32</v>
      </c>
      <c r="R1250" s="71">
        <v>58</v>
      </c>
      <c r="S1250" s="71">
        <v>215</v>
      </c>
      <c r="T1250" s="71">
        <v>1</v>
      </c>
      <c r="U1250" s="71" t="s">
        <v>1</v>
      </c>
      <c r="V1250" s="71" t="s">
        <v>2</v>
      </c>
      <c r="W1250" s="71"/>
      <c r="X1250" s="89" t="s">
        <v>442</v>
      </c>
      <c r="Y1250" s="72">
        <v>1</v>
      </c>
      <c r="Z1250" s="127">
        <v>-26.244299999999999</v>
      </c>
      <c r="AA1250" s="127">
        <v>28.0428</v>
      </c>
      <c r="AB1250" s="127">
        <v>-20</v>
      </c>
      <c r="AC1250" s="106">
        <f>ABS(AB1250)</f>
        <v>20</v>
      </c>
      <c r="AD1250" s="128">
        <f>IF(Z1250 &lt;&gt; "",111.3*DEGREES(ACOS(SIN(RADIANS(Z1250))*SIN(RADIANS(-26.191612))+(COS(RADIANS(Z1250))*COS(RADIANS(-26.191612))*COS(RADIANS(AA1250-28.027021))))),"")</f>
        <v>6.0721345940616471</v>
      </c>
      <c r="WK1250" s="72"/>
      <c r="WL1250" s="72"/>
      <c r="WM1250" s="72"/>
      <c r="WN1250" s="72"/>
      <c r="WO1250" s="72"/>
      <c r="WP1250" s="72"/>
      <c r="WQ1250" s="72"/>
      <c r="WR1250" s="72"/>
      <c r="WS1250" s="72"/>
      <c r="WT1250" s="72"/>
      <c r="WU1250" s="72"/>
      <c r="WV1250" s="72"/>
      <c r="WW1250" s="72"/>
      <c r="WX1250" s="72"/>
      <c r="WY1250" s="72"/>
      <c r="WZ1250" s="72"/>
      <c r="XA1250" s="72"/>
      <c r="XB1250" s="72"/>
      <c r="XC1250" s="72"/>
      <c r="XD1250" s="72"/>
      <c r="XE1250" s="72"/>
      <c r="XF1250" s="72"/>
      <c r="XG1250" s="72"/>
      <c r="XH1250" s="72"/>
      <c r="XI1250" s="72"/>
      <c r="XJ1250" s="72"/>
      <c r="XK1250" s="72"/>
      <c r="XL1250" s="72"/>
      <c r="XM1250" s="72"/>
      <c r="XN1250" s="72"/>
      <c r="XO1250" s="72"/>
      <c r="XP1250" s="72"/>
      <c r="XQ1250" s="72"/>
      <c r="XR1250" s="72"/>
      <c r="XS1250" s="72"/>
      <c r="XT1250" s="72"/>
      <c r="XU1250" s="72"/>
      <c r="XV1250" s="72"/>
      <c r="XW1250" s="72"/>
      <c r="XX1250" s="72"/>
      <c r="XY1250" s="72"/>
      <c r="XZ1250" s="72"/>
      <c r="YA1250" s="72"/>
      <c r="YB1250" s="72"/>
      <c r="YC1250" s="72"/>
      <c r="YD1250" s="72"/>
      <c r="YE1250" s="72"/>
      <c r="YF1250" s="72"/>
      <c r="YG1250" s="72"/>
      <c r="YH1250" s="72"/>
      <c r="YI1250" s="72"/>
      <c r="YJ1250" s="72"/>
      <c r="YK1250" s="72"/>
      <c r="YL1250" s="72"/>
      <c r="YM1250" s="72"/>
      <c r="YN1250" s="72"/>
      <c r="YO1250" s="72"/>
      <c r="YP1250" s="72"/>
      <c r="YQ1250" s="72"/>
      <c r="YR1250" s="72"/>
      <c r="YS1250" s="72"/>
      <c r="YT1250" s="72"/>
      <c r="YU1250" s="72"/>
      <c r="YV1250" s="72"/>
      <c r="YW1250" s="72"/>
      <c r="YX1250" s="72"/>
      <c r="YY1250" s="72"/>
      <c r="YZ1250" s="72"/>
      <c r="ZA1250" s="72"/>
      <c r="ZB1250" s="72"/>
      <c r="ZC1250" s="72"/>
      <c r="ZD1250" s="72"/>
      <c r="ZE1250" s="72"/>
      <c r="ZF1250" s="72"/>
      <c r="ZG1250" s="72"/>
      <c r="ZH1250" s="72"/>
      <c r="ZI1250" s="72"/>
      <c r="ZJ1250" s="72"/>
      <c r="ZK1250" s="72"/>
      <c r="ZL1250" s="72"/>
      <c r="ZM1250" s="72"/>
      <c r="ZN1250" s="72"/>
      <c r="ZO1250" s="72"/>
      <c r="ZP1250" s="72"/>
      <c r="ZQ1250" s="72"/>
      <c r="ZR1250" s="72"/>
      <c r="ZS1250" s="72"/>
      <c r="ZT1250" s="72"/>
      <c r="ZU1250" s="72"/>
      <c r="ZV1250" s="72"/>
      <c r="ZW1250" s="72"/>
      <c r="ZX1250" s="72"/>
      <c r="ZY1250" s="72"/>
      <c r="ZZ1250" s="72"/>
      <c r="AAA1250" s="72"/>
      <c r="AAB1250" s="72"/>
      <c r="AAC1250" s="72"/>
      <c r="AAD1250" s="72"/>
      <c r="AAE1250" s="72"/>
      <c r="AAF1250" s="72"/>
      <c r="AAG1250" s="72"/>
      <c r="AAH1250" s="72"/>
      <c r="AAI1250" s="72"/>
      <c r="AAJ1250" s="72"/>
      <c r="AAK1250" s="72"/>
      <c r="AAL1250" s="72"/>
      <c r="AAM1250" s="72"/>
      <c r="AAN1250" s="72"/>
      <c r="AAO1250" s="72"/>
      <c r="AAP1250" s="72"/>
      <c r="AAQ1250" s="72"/>
      <c r="AAR1250" s="72"/>
      <c r="AAS1250" s="72"/>
      <c r="AAT1250" s="72"/>
      <c r="AAU1250" s="72"/>
      <c r="AAV1250" s="72"/>
      <c r="AAW1250" s="72"/>
      <c r="AAX1250" s="72"/>
      <c r="AAY1250" s="72"/>
      <c r="AAZ1250" s="72"/>
      <c r="ABA1250" s="72"/>
      <c r="ABB1250" s="72"/>
      <c r="ABC1250" s="72"/>
      <c r="ABD1250" s="72"/>
      <c r="ABE1250" s="72"/>
      <c r="ABF1250" s="72"/>
      <c r="ABG1250" s="72"/>
      <c r="ABH1250" s="72"/>
      <c r="ABI1250" s="72"/>
      <c r="ABJ1250" s="72"/>
      <c r="ABK1250" s="72"/>
      <c r="ABL1250" s="72"/>
      <c r="ABM1250" s="72"/>
      <c r="ABN1250" s="72"/>
      <c r="ABO1250" s="72"/>
      <c r="ABP1250" s="72"/>
      <c r="ABQ1250" s="72"/>
      <c r="ABR1250" s="72"/>
      <c r="ABS1250" s="72"/>
      <c r="ABT1250" s="72"/>
      <c r="ABU1250" s="72"/>
      <c r="ABV1250" s="72"/>
      <c r="ABW1250" s="72"/>
      <c r="ABX1250" s="72"/>
      <c r="ABY1250" s="72"/>
      <c r="ABZ1250" s="72"/>
      <c r="ACA1250" s="72"/>
      <c r="ACB1250" s="72"/>
      <c r="ACC1250" s="72"/>
      <c r="ACD1250" s="72"/>
      <c r="ACE1250" s="72"/>
      <c r="ACF1250" s="72"/>
      <c r="ACG1250" s="72"/>
      <c r="ACH1250" s="72"/>
      <c r="ACI1250" s="72"/>
      <c r="ACJ1250" s="72"/>
      <c r="ACK1250" s="72"/>
      <c r="ACL1250" s="72"/>
      <c r="ACM1250" s="72"/>
      <c r="ACN1250" s="72"/>
      <c r="ACO1250" s="72"/>
      <c r="ACP1250" s="72"/>
      <c r="ACQ1250" s="72"/>
      <c r="ACR1250" s="72"/>
      <c r="ACS1250" s="72"/>
      <c r="ACT1250" s="72"/>
      <c r="ACU1250" s="72"/>
      <c r="ACV1250" s="72"/>
      <c r="ACW1250" s="72"/>
      <c r="ACX1250" s="72"/>
      <c r="ACY1250" s="72"/>
      <c r="ACZ1250" s="72"/>
      <c r="ADA1250" s="72"/>
      <c r="ADB1250" s="72"/>
      <c r="ADC1250" s="72"/>
      <c r="ADD1250" s="72"/>
      <c r="ADE1250" s="72"/>
      <c r="ADF1250" s="72"/>
      <c r="ADG1250" s="72"/>
      <c r="ADH1250" s="72"/>
      <c r="ADI1250" s="72"/>
      <c r="ADJ1250" s="72"/>
      <c r="ADK1250" s="72"/>
      <c r="ADL1250" s="72"/>
      <c r="ADM1250" s="72"/>
      <c r="ADN1250" s="72"/>
      <c r="ADO1250" s="72"/>
      <c r="ADP1250" s="72"/>
      <c r="ADQ1250" s="72"/>
      <c r="ADR1250" s="72"/>
      <c r="ADS1250" s="72"/>
      <c r="ADT1250" s="72"/>
      <c r="ADU1250" s="72"/>
      <c r="ADV1250" s="72"/>
      <c r="ADW1250" s="72"/>
      <c r="ADX1250" s="72"/>
      <c r="ADY1250" s="72"/>
      <c r="ADZ1250" s="72"/>
      <c r="AEA1250" s="72"/>
      <c r="AEB1250" s="72"/>
      <c r="AEC1250" s="72"/>
      <c r="AED1250" s="72"/>
      <c r="AEE1250" s="72"/>
      <c r="AEF1250" s="72"/>
      <c r="AEG1250" s="72"/>
      <c r="AEH1250" s="72"/>
      <c r="AEI1250" s="72"/>
      <c r="AEJ1250" s="72"/>
      <c r="AEK1250" s="72"/>
      <c r="AEL1250" s="72"/>
      <c r="AEM1250" s="72"/>
      <c r="AEN1250" s="72"/>
      <c r="AEO1250" s="72"/>
      <c r="AEP1250" s="72"/>
      <c r="AEQ1250" s="72"/>
      <c r="AER1250" s="72"/>
      <c r="AES1250" s="72"/>
      <c r="AET1250" s="72"/>
      <c r="AEU1250" s="72"/>
      <c r="AEV1250" s="72"/>
      <c r="AEW1250" s="72"/>
      <c r="AEX1250" s="72"/>
      <c r="AEY1250" s="72"/>
      <c r="AEZ1250" s="72"/>
      <c r="AFA1250" s="72"/>
      <c r="AFB1250" s="72"/>
      <c r="AFC1250" s="72"/>
      <c r="AFD1250" s="72"/>
      <c r="AFE1250" s="72"/>
      <c r="AFF1250" s="72"/>
      <c r="AFG1250" s="72"/>
      <c r="AFH1250" s="72"/>
      <c r="AFI1250" s="72"/>
      <c r="AFJ1250" s="72"/>
      <c r="AFK1250" s="72"/>
      <c r="AFL1250" s="72"/>
      <c r="AFM1250" s="72"/>
      <c r="AFN1250" s="72"/>
      <c r="AFO1250" s="72"/>
      <c r="AFP1250" s="72"/>
      <c r="AFQ1250" s="72"/>
      <c r="AFR1250" s="72"/>
      <c r="AFS1250" s="72"/>
      <c r="AFT1250" s="72"/>
      <c r="AFU1250" s="72"/>
      <c r="AFV1250" s="72"/>
      <c r="AFW1250" s="72"/>
      <c r="AFX1250" s="72"/>
      <c r="AFY1250" s="72"/>
      <c r="AFZ1250" s="72"/>
      <c r="AGA1250" s="72"/>
      <c r="AGB1250" s="72"/>
      <c r="AGC1250" s="72"/>
      <c r="AGD1250" s="72"/>
      <c r="AGE1250" s="72"/>
      <c r="AGF1250" s="72"/>
      <c r="AGG1250" s="72"/>
      <c r="AGH1250" s="72"/>
      <c r="AGI1250" s="72"/>
      <c r="AGJ1250" s="72"/>
      <c r="AGK1250" s="72"/>
      <c r="AGL1250" s="72"/>
      <c r="AGM1250" s="72"/>
      <c r="AGN1250" s="72"/>
      <c r="AGO1250" s="72"/>
      <c r="AGP1250" s="72"/>
      <c r="AGQ1250" s="72"/>
      <c r="AGR1250" s="72"/>
      <c r="AGS1250" s="72"/>
      <c r="AGT1250" s="72"/>
      <c r="AGU1250" s="72"/>
      <c r="AGV1250" s="72"/>
      <c r="AGW1250" s="72"/>
      <c r="AGX1250" s="72"/>
      <c r="AGY1250" s="72"/>
      <c r="AGZ1250" s="72"/>
      <c r="AHA1250" s="72"/>
      <c r="AHB1250" s="72"/>
      <c r="AHC1250" s="72"/>
      <c r="AHD1250" s="72"/>
      <c r="AHE1250" s="72"/>
      <c r="AHF1250" s="72"/>
      <c r="AHG1250" s="72"/>
      <c r="AHH1250" s="72"/>
      <c r="AHI1250" s="72"/>
      <c r="AHJ1250" s="72"/>
      <c r="AHK1250" s="72"/>
      <c r="AHL1250" s="72"/>
      <c r="AHM1250" s="72"/>
      <c r="AHN1250" s="72"/>
      <c r="AHO1250" s="72"/>
      <c r="AHP1250" s="72"/>
      <c r="AHQ1250" s="72"/>
      <c r="AHR1250" s="72"/>
      <c r="AHS1250" s="72"/>
      <c r="AHT1250" s="72"/>
      <c r="AHU1250" s="72"/>
      <c r="AHV1250" s="72"/>
      <c r="AHW1250" s="72"/>
      <c r="AHX1250" s="72"/>
      <c r="AHY1250" s="72"/>
      <c r="AHZ1250" s="72"/>
      <c r="AIA1250" s="72"/>
      <c r="AIB1250" s="72"/>
      <c r="AIC1250" s="72"/>
      <c r="AID1250" s="72"/>
      <c r="AIE1250" s="72"/>
      <c r="AIF1250" s="72"/>
      <c r="AIG1250" s="72"/>
      <c r="AIH1250" s="72"/>
      <c r="AII1250" s="72"/>
      <c r="AIJ1250" s="72"/>
      <c r="AIK1250" s="72"/>
      <c r="AIL1250" s="72"/>
      <c r="AIM1250" s="72"/>
      <c r="AIN1250" s="72"/>
      <c r="AIO1250" s="72"/>
      <c r="AIP1250" s="72"/>
      <c r="AIQ1250" s="72"/>
      <c r="AIR1250" s="72"/>
      <c r="AIS1250" s="72"/>
      <c r="AIT1250" s="72"/>
      <c r="AIU1250" s="72"/>
      <c r="AIV1250" s="72"/>
      <c r="AIW1250" s="72"/>
      <c r="AIX1250" s="72"/>
      <c r="AIY1250" s="72"/>
      <c r="AIZ1250" s="72"/>
      <c r="AJA1250" s="72"/>
      <c r="AJB1250" s="72"/>
      <c r="AJC1250" s="72"/>
      <c r="AJD1250" s="72"/>
      <c r="AJE1250" s="72"/>
      <c r="AJF1250" s="72"/>
      <c r="AJG1250" s="72"/>
      <c r="AJH1250" s="72"/>
      <c r="AJI1250" s="72"/>
      <c r="AJJ1250" s="72"/>
      <c r="AJK1250" s="72"/>
      <c r="AJL1250" s="72"/>
      <c r="AJM1250" s="72"/>
      <c r="AJN1250" s="72"/>
      <c r="AJO1250" s="72"/>
      <c r="AJP1250" s="72"/>
      <c r="AJQ1250" s="72"/>
      <c r="AJR1250" s="72"/>
      <c r="AJS1250" s="72"/>
      <c r="AJT1250" s="72"/>
      <c r="AJU1250" s="72"/>
      <c r="AJV1250" s="72"/>
      <c r="AJW1250" s="72"/>
      <c r="AJX1250" s="72"/>
      <c r="AJY1250" s="72"/>
      <c r="AJZ1250" s="72"/>
      <c r="AKA1250" s="72"/>
      <c r="AKB1250" s="72"/>
      <c r="AKC1250" s="72"/>
      <c r="AKD1250" s="72"/>
      <c r="AKE1250" s="72"/>
      <c r="AKF1250" s="72"/>
      <c r="AKG1250" s="72"/>
      <c r="AKH1250" s="72"/>
      <c r="AKI1250" s="72"/>
      <c r="AKJ1250" s="72"/>
      <c r="AKK1250" s="72"/>
      <c r="AKL1250" s="72"/>
      <c r="AKM1250" s="72"/>
      <c r="AKN1250" s="72"/>
      <c r="AKO1250" s="72"/>
      <c r="AKP1250" s="72"/>
      <c r="AKQ1250" s="72"/>
      <c r="AKR1250" s="72"/>
      <c r="AKS1250" s="72"/>
      <c r="AKT1250" s="72"/>
      <c r="AKU1250" s="72"/>
      <c r="AKV1250" s="72"/>
      <c r="AKW1250" s="72"/>
      <c r="AKX1250" s="72"/>
      <c r="AKY1250" s="72"/>
      <c r="AKZ1250" s="72"/>
      <c r="ALA1250" s="72"/>
      <c r="ALB1250" s="72"/>
      <c r="ALC1250" s="72"/>
      <c r="ALD1250" s="72"/>
      <c r="ALE1250" s="72"/>
      <c r="ALF1250" s="72"/>
      <c r="ALG1250" s="72"/>
      <c r="ALH1250" s="72"/>
      <c r="ALI1250" s="72"/>
      <c r="ALJ1250" s="72"/>
      <c r="ALK1250" s="72"/>
      <c r="ALL1250" s="72"/>
      <c r="ALM1250" s="72"/>
      <c r="ALN1250" s="72"/>
      <c r="ALO1250" s="72"/>
      <c r="ALP1250" s="72"/>
      <c r="ALQ1250" s="72"/>
      <c r="ALR1250" s="72"/>
      <c r="ALS1250" s="72"/>
      <c r="ALT1250" s="72"/>
      <c r="ALU1250" s="72"/>
      <c r="ALV1250" s="72"/>
      <c r="ALW1250" s="72"/>
      <c r="ALX1250" s="72"/>
      <c r="ALY1250" s="72"/>
      <c r="ALZ1250" s="72"/>
      <c r="AMA1250" s="72"/>
      <c r="AMB1250" s="72"/>
      <c r="AMC1250" s="72"/>
      <c r="AMD1250" s="72"/>
      <c r="AME1250" s="72"/>
      <c r="AMF1250" s="72"/>
      <c r="AMG1250" s="72"/>
      <c r="AMH1250" s="72"/>
      <c r="AMI1250" s="72"/>
      <c r="AMJ1250" s="72"/>
    </row>
    <row r="1251" spans="1:1024">
      <c r="C1251" s="49">
        <f t="shared" si="91"/>
        <v>2340</v>
      </c>
      <c r="D1251" s="38" t="s">
        <v>441</v>
      </c>
      <c r="E1251" s="51">
        <f t="shared" si="90"/>
        <v>20</v>
      </c>
      <c r="F1251" s="39">
        <f t="shared" si="88"/>
        <v>66778</v>
      </c>
      <c r="G1251" s="39" t="str">
        <f t="shared" si="89"/>
        <v>2018115</v>
      </c>
      <c r="H1251" s="39">
        <f>259-248</f>
        <v>11</v>
      </c>
      <c r="L1251" s="39" t="s">
        <v>0</v>
      </c>
      <c r="M1251" s="39">
        <v>2018</v>
      </c>
      <c r="N1251" s="39">
        <v>1</v>
      </c>
      <c r="O1251" s="39">
        <v>15</v>
      </c>
      <c r="P1251" s="39">
        <v>18</v>
      </c>
      <c r="Q1251" s="39">
        <v>32</v>
      </c>
      <c r="R1251" s="39">
        <v>58</v>
      </c>
      <c r="S1251" s="39">
        <v>249</v>
      </c>
      <c r="T1251" s="39">
        <v>1</v>
      </c>
      <c r="U1251" s="39" t="s">
        <v>1</v>
      </c>
      <c r="V1251" s="39" t="s">
        <v>2</v>
      </c>
    </row>
    <row r="1252" spans="1:1024">
      <c r="C1252" s="49">
        <f t="shared" si="91"/>
        <v>2340</v>
      </c>
      <c r="D1252" s="38" t="s">
        <v>441</v>
      </c>
      <c r="E1252" s="51">
        <f t="shared" si="90"/>
        <v>30</v>
      </c>
      <c r="F1252" s="39">
        <f t="shared" si="88"/>
        <v>66778</v>
      </c>
      <c r="G1252" s="39" t="str">
        <f t="shared" si="89"/>
        <v>2018115</v>
      </c>
      <c r="H1252" s="39">
        <f>326-313</f>
        <v>13</v>
      </c>
      <c r="L1252" s="39" t="s">
        <v>0</v>
      </c>
      <c r="M1252" s="39">
        <v>2018</v>
      </c>
      <c r="N1252" s="39">
        <v>1</v>
      </c>
      <c r="O1252" s="39">
        <v>15</v>
      </c>
      <c r="P1252" s="39">
        <v>18</v>
      </c>
      <c r="Q1252" s="39">
        <v>32</v>
      </c>
      <c r="R1252" s="39">
        <v>58</v>
      </c>
      <c r="S1252" s="39">
        <v>313</v>
      </c>
      <c r="T1252" s="39">
        <v>1</v>
      </c>
      <c r="U1252" s="39" t="s">
        <v>1</v>
      </c>
      <c r="V1252" s="39" t="s">
        <v>2</v>
      </c>
    </row>
    <row r="1253" spans="1:1024">
      <c r="C1253" s="49">
        <f t="shared" si="91"/>
        <v>2340</v>
      </c>
      <c r="D1253" s="38" t="s">
        <v>441</v>
      </c>
      <c r="E1253" s="51">
        <f t="shared" si="90"/>
        <v>40</v>
      </c>
      <c r="F1253" s="39">
        <f t="shared" ref="F1253:F1316" si="92">R1253+(Q1253*60)+(P1253*3600)</f>
        <v>66778</v>
      </c>
      <c r="G1253" s="39" t="str">
        <f t="shared" ref="G1253:G1316" si="93">CONCATENATE(M1253,N1253,O1253)</f>
        <v>2018115</v>
      </c>
      <c r="H1253" s="39">
        <f>373-365</f>
        <v>8</v>
      </c>
      <c r="L1253" s="39" t="s">
        <v>0</v>
      </c>
      <c r="M1253" s="39">
        <v>2018</v>
      </c>
      <c r="N1253" s="39">
        <v>1</v>
      </c>
      <c r="O1253" s="39">
        <v>15</v>
      </c>
      <c r="P1253" s="39">
        <v>18</v>
      </c>
      <c r="Q1253" s="39">
        <v>32</v>
      </c>
      <c r="R1253" s="39">
        <v>58</v>
      </c>
      <c r="S1253" s="39">
        <v>365</v>
      </c>
      <c r="T1253" s="39">
        <v>1</v>
      </c>
      <c r="U1253" s="39" t="s">
        <v>1</v>
      </c>
      <c r="V1253" s="39" t="s">
        <v>2</v>
      </c>
    </row>
    <row r="1254" spans="1:1024">
      <c r="C1254" s="49">
        <f t="shared" si="91"/>
        <v>2340</v>
      </c>
      <c r="D1254" s="38" t="s">
        <v>441</v>
      </c>
      <c r="E1254" s="51">
        <f t="shared" ref="E1254:E1317" si="94">IF(C1253=C1254,IF(AND(L1254&lt;&gt;"M",L1254&lt;&gt;"m-up"),E1253+10,E1253),10)</f>
        <v>50</v>
      </c>
      <c r="F1254" s="39">
        <f t="shared" si="92"/>
        <v>66778</v>
      </c>
      <c r="G1254" s="39" t="str">
        <f t="shared" si="93"/>
        <v>2018115</v>
      </c>
      <c r="H1254" s="39">
        <f>392-389</f>
        <v>3</v>
      </c>
      <c r="L1254" s="39" t="s">
        <v>0</v>
      </c>
      <c r="M1254" s="39">
        <v>2018</v>
      </c>
      <c r="N1254" s="39">
        <v>1</v>
      </c>
      <c r="O1254" s="39">
        <v>15</v>
      </c>
      <c r="P1254" s="39">
        <v>18</v>
      </c>
      <c r="Q1254" s="39">
        <v>32</v>
      </c>
      <c r="R1254" s="39">
        <v>58</v>
      </c>
      <c r="S1254" s="39">
        <v>389</v>
      </c>
      <c r="T1254" s="39">
        <v>1</v>
      </c>
      <c r="U1254" s="39" t="s">
        <v>1</v>
      </c>
      <c r="V1254" s="39" t="s">
        <v>2</v>
      </c>
    </row>
    <row r="1255" spans="1:1024">
      <c r="C1255" s="49">
        <f t="shared" si="91"/>
        <v>2340</v>
      </c>
      <c r="D1255" s="38" t="s">
        <v>441</v>
      </c>
      <c r="E1255" s="51">
        <f t="shared" si="94"/>
        <v>60</v>
      </c>
      <c r="F1255" s="39">
        <f t="shared" si="92"/>
        <v>66778</v>
      </c>
      <c r="G1255" s="39" t="str">
        <f t="shared" si="93"/>
        <v>2018115</v>
      </c>
      <c r="H1255" s="39">
        <f>409-406</f>
        <v>3</v>
      </c>
      <c r="L1255" s="39" t="s">
        <v>0</v>
      </c>
      <c r="M1255" s="39">
        <v>2018</v>
      </c>
      <c r="N1255" s="39">
        <v>1</v>
      </c>
      <c r="O1255" s="39">
        <v>15</v>
      </c>
      <c r="P1255" s="39">
        <v>18</v>
      </c>
      <c r="Q1255" s="39">
        <v>32</v>
      </c>
      <c r="R1255" s="39">
        <v>58</v>
      </c>
      <c r="S1255" s="39">
        <v>406</v>
      </c>
      <c r="T1255" s="39">
        <v>1</v>
      </c>
      <c r="U1255" s="39" t="s">
        <v>1</v>
      </c>
      <c r="V1255" s="39" t="s">
        <v>2</v>
      </c>
    </row>
    <row r="1256" spans="1:1024">
      <c r="C1256" s="49">
        <f t="shared" si="91"/>
        <v>2340</v>
      </c>
      <c r="D1256" s="38" t="s">
        <v>441</v>
      </c>
      <c r="E1256" s="51">
        <f t="shared" si="94"/>
        <v>70</v>
      </c>
      <c r="F1256" s="39">
        <f t="shared" si="92"/>
        <v>66778</v>
      </c>
      <c r="G1256" s="39" t="str">
        <f t="shared" si="93"/>
        <v>2018115</v>
      </c>
      <c r="H1256" s="39">
        <f>439-433</f>
        <v>6</v>
      </c>
      <c r="L1256" s="39" t="s">
        <v>0</v>
      </c>
      <c r="M1256" s="39">
        <v>2018</v>
      </c>
      <c r="N1256" s="39">
        <v>1</v>
      </c>
      <c r="O1256" s="39">
        <v>15</v>
      </c>
      <c r="P1256" s="39">
        <v>18</v>
      </c>
      <c r="Q1256" s="39">
        <v>32</v>
      </c>
      <c r="R1256" s="39">
        <v>58</v>
      </c>
      <c r="S1256" s="39">
        <v>433</v>
      </c>
      <c r="T1256" s="39">
        <v>1</v>
      </c>
      <c r="U1256" s="39" t="s">
        <v>1</v>
      </c>
      <c r="V1256" s="39" t="s">
        <v>2</v>
      </c>
    </row>
    <row r="1257" spans="1:1024">
      <c r="A1257" s="69"/>
      <c r="B1257" s="69"/>
      <c r="C1257" s="49">
        <f t="shared" si="91"/>
        <v>2350</v>
      </c>
      <c r="D1257" s="70" t="s">
        <v>443</v>
      </c>
      <c r="E1257" s="51">
        <f t="shared" si="94"/>
        <v>10</v>
      </c>
      <c r="F1257" s="71">
        <f t="shared" si="92"/>
        <v>67024</v>
      </c>
      <c r="G1257" s="71" t="str">
        <f t="shared" si="93"/>
        <v>2018115</v>
      </c>
      <c r="H1257" s="71">
        <f>158-152</f>
        <v>6</v>
      </c>
      <c r="I1257" s="71"/>
      <c r="J1257" s="71"/>
      <c r="K1257" s="71"/>
      <c r="L1257" s="71" t="s">
        <v>0</v>
      </c>
      <c r="M1257" s="71">
        <v>2018</v>
      </c>
      <c r="N1257" s="71">
        <v>1</v>
      </c>
      <c r="O1257" s="71">
        <v>15</v>
      </c>
      <c r="P1257" s="71">
        <v>18</v>
      </c>
      <c r="Q1257" s="71">
        <v>37</v>
      </c>
      <c r="R1257" s="71">
        <v>4</v>
      </c>
      <c r="S1257" s="71">
        <v>152</v>
      </c>
      <c r="T1257" s="71">
        <v>1</v>
      </c>
      <c r="U1257" s="71" t="s">
        <v>1</v>
      </c>
      <c r="V1257" s="71" t="s">
        <v>2</v>
      </c>
      <c r="W1257" s="71"/>
      <c r="X1257" s="72"/>
      <c r="WK1257" s="72"/>
      <c r="WL1257" s="72"/>
      <c r="WM1257" s="72"/>
      <c r="WN1257" s="72"/>
      <c r="WO1257" s="72"/>
      <c r="WP1257" s="72"/>
      <c r="WQ1257" s="72"/>
      <c r="WR1257" s="72"/>
      <c r="WS1257" s="72"/>
      <c r="WT1257" s="72"/>
      <c r="WU1257" s="72"/>
      <c r="WV1257" s="72"/>
      <c r="WW1257" s="72"/>
      <c r="WX1257" s="72"/>
      <c r="WY1257" s="72"/>
      <c r="WZ1257" s="72"/>
      <c r="XA1257" s="72"/>
      <c r="XB1257" s="72"/>
      <c r="XC1257" s="72"/>
      <c r="XD1257" s="72"/>
      <c r="XE1257" s="72"/>
      <c r="XF1257" s="72"/>
      <c r="XG1257" s="72"/>
      <c r="XH1257" s="72"/>
      <c r="XI1257" s="72"/>
      <c r="XJ1257" s="72"/>
      <c r="XK1257" s="72"/>
      <c r="XL1257" s="72"/>
      <c r="XM1257" s="72"/>
      <c r="XN1257" s="72"/>
      <c r="XO1257" s="72"/>
      <c r="XP1257" s="72"/>
      <c r="XQ1257" s="72"/>
      <c r="XR1257" s="72"/>
      <c r="XS1257" s="72"/>
      <c r="XT1257" s="72"/>
      <c r="XU1257" s="72"/>
      <c r="XV1257" s="72"/>
      <c r="XW1257" s="72"/>
      <c r="XX1257" s="72"/>
      <c r="XY1257" s="72"/>
      <c r="XZ1257" s="72"/>
      <c r="YA1257" s="72"/>
      <c r="YB1257" s="72"/>
      <c r="YC1257" s="72"/>
      <c r="YD1257" s="72"/>
      <c r="YE1257" s="72"/>
      <c r="YF1257" s="72"/>
      <c r="YG1257" s="72"/>
      <c r="YH1257" s="72"/>
      <c r="YI1257" s="72"/>
      <c r="YJ1257" s="72"/>
      <c r="YK1257" s="72"/>
      <c r="YL1257" s="72"/>
      <c r="YM1257" s="72"/>
      <c r="YN1257" s="72"/>
      <c r="YO1257" s="72"/>
      <c r="YP1257" s="72"/>
      <c r="YQ1257" s="72"/>
      <c r="YR1257" s="72"/>
      <c r="YS1257" s="72"/>
      <c r="YT1257" s="72"/>
      <c r="YU1257" s="72"/>
      <c r="YV1257" s="72"/>
      <c r="YW1257" s="72"/>
      <c r="YX1257" s="72"/>
      <c r="YY1257" s="72"/>
      <c r="YZ1257" s="72"/>
      <c r="ZA1257" s="72"/>
      <c r="ZB1257" s="72"/>
      <c r="ZC1257" s="72"/>
      <c r="ZD1257" s="72"/>
      <c r="ZE1257" s="72"/>
      <c r="ZF1257" s="72"/>
      <c r="ZG1257" s="72"/>
      <c r="ZH1257" s="72"/>
      <c r="ZI1257" s="72"/>
      <c r="ZJ1257" s="72"/>
      <c r="ZK1257" s="72"/>
      <c r="ZL1257" s="72"/>
      <c r="ZM1257" s="72"/>
      <c r="ZN1257" s="72"/>
      <c r="ZO1257" s="72"/>
      <c r="ZP1257" s="72"/>
      <c r="ZQ1257" s="72"/>
      <c r="ZR1257" s="72"/>
      <c r="ZS1257" s="72"/>
      <c r="ZT1257" s="72"/>
      <c r="ZU1257" s="72"/>
      <c r="ZV1257" s="72"/>
      <c r="ZW1257" s="72"/>
      <c r="ZX1257" s="72"/>
      <c r="ZY1257" s="72"/>
      <c r="ZZ1257" s="72"/>
      <c r="AAA1257" s="72"/>
      <c r="AAB1257" s="72"/>
      <c r="AAC1257" s="72"/>
      <c r="AAD1257" s="72"/>
      <c r="AAE1257" s="72"/>
      <c r="AAF1257" s="72"/>
      <c r="AAG1257" s="72"/>
      <c r="AAH1257" s="72"/>
      <c r="AAI1257" s="72"/>
      <c r="AAJ1257" s="72"/>
      <c r="AAK1257" s="72"/>
      <c r="AAL1257" s="72"/>
      <c r="AAM1257" s="72"/>
      <c r="AAN1257" s="72"/>
      <c r="AAO1257" s="72"/>
      <c r="AAP1257" s="72"/>
      <c r="AAQ1257" s="72"/>
      <c r="AAR1257" s="72"/>
      <c r="AAS1257" s="72"/>
      <c r="AAT1257" s="72"/>
      <c r="AAU1257" s="72"/>
      <c r="AAV1257" s="72"/>
      <c r="AAW1257" s="72"/>
      <c r="AAX1257" s="72"/>
      <c r="AAY1257" s="72"/>
      <c r="AAZ1257" s="72"/>
      <c r="ABA1257" s="72"/>
      <c r="ABB1257" s="72"/>
      <c r="ABC1257" s="72"/>
      <c r="ABD1257" s="72"/>
      <c r="ABE1257" s="72"/>
      <c r="ABF1257" s="72"/>
      <c r="ABG1257" s="72"/>
      <c r="ABH1257" s="72"/>
      <c r="ABI1257" s="72"/>
      <c r="ABJ1257" s="72"/>
      <c r="ABK1257" s="72"/>
      <c r="ABL1257" s="72"/>
      <c r="ABM1257" s="72"/>
      <c r="ABN1257" s="72"/>
      <c r="ABO1257" s="72"/>
      <c r="ABP1257" s="72"/>
      <c r="ABQ1257" s="72"/>
      <c r="ABR1257" s="72"/>
      <c r="ABS1257" s="72"/>
      <c r="ABT1257" s="72"/>
      <c r="ABU1257" s="72"/>
      <c r="ABV1257" s="72"/>
      <c r="ABW1257" s="72"/>
      <c r="ABX1257" s="72"/>
      <c r="ABY1257" s="72"/>
      <c r="ABZ1257" s="72"/>
      <c r="ACA1257" s="72"/>
      <c r="ACB1257" s="72"/>
      <c r="ACC1257" s="72"/>
      <c r="ACD1257" s="72"/>
      <c r="ACE1257" s="72"/>
      <c r="ACF1257" s="72"/>
      <c r="ACG1257" s="72"/>
      <c r="ACH1257" s="72"/>
      <c r="ACI1257" s="72"/>
      <c r="ACJ1257" s="72"/>
      <c r="ACK1257" s="72"/>
      <c r="ACL1257" s="72"/>
      <c r="ACM1257" s="72"/>
      <c r="ACN1257" s="72"/>
      <c r="ACO1257" s="72"/>
      <c r="ACP1257" s="72"/>
      <c r="ACQ1257" s="72"/>
      <c r="ACR1257" s="72"/>
      <c r="ACS1257" s="72"/>
      <c r="ACT1257" s="72"/>
      <c r="ACU1257" s="72"/>
      <c r="ACV1257" s="72"/>
      <c r="ACW1257" s="72"/>
      <c r="ACX1257" s="72"/>
      <c r="ACY1257" s="72"/>
      <c r="ACZ1257" s="72"/>
      <c r="ADA1257" s="72"/>
      <c r="ADB1257" s="72"/>
      <c r="ADC1257" s="72"/>
      <c r="ADD1257" s="72"/>
      <c r="ADE1257" s="72"/>
      <c r="ADF1257" s="72"/>
      <c r="ADG1257" s="72"/>
      <c r="ADH1257" s="72"/>
      <c r="ADI1257" s="72"/>
      <c r="ADJ1257" s="72"/>
      <c r="ADK1257" s="72"/>
      <c r="ADL1257" s="72"/>
      <c r="ADM1257" s="72"/>
      <c r="ADN1257" s="72"/>
      <c r="ADO1257" s="72"/>
      <c r="ADP1257" s="72"/>
      <c r="ADQ1257" s="72"/>
      <c r="ADR1257" s="72"/>
      <c r="ADS1257" s="72"/>
      <c r="ADT1257" s="72"/>
      <c r="ADU1257" s="72"/>
      <c r="ADV1257" s="72"/>
      <c r="ADW1257" s="72"/>
      <c r="ADX1257" s="72"/>
      <c r="ADY1257" s="72"/>
      <c r="ADZ1257" s="72"/>
      <c r="AEA1257" s="72"/>
      <c r="AEB1257" s="72"/>
      <c r="AEC1257" s="72"/>
      <c r="AED1257" s="72"/>
      <c r="AEE1257" s="72"/>
      <c r="AEF1257" s="72"/>
      <c r="AEG1257" s="72"/>
      <c r="AEH1257" s="72"/>
      <c r="AEI1257" s="72"/>
      <c r="AEJ1257" s="72"/>
      <c r="AEK1257" s="72"/>
      <c r="AEL1257" s="72"/>
      <c r="AEM1257" s="72"/>
      <c r="AEN1257" s="72"/>
      <c r="AEO1257" s="72"/>
      <c r="AEP1257" s="72"/>
      <c r="AEQ1257" s="72"/>
      <c r="AER1257" s="72"/>
      <c r="AES1257" s="72"/>
      <c r="AET1257" s="72"/>
      <c r="AEU1257" s="72"/>
      <c r="AEV1257" s="72"/>
      <c r="AEW1257" s="72"/>
      <c r="AEX1257" s="72"/>
      <c r="AEY1257" s="72"/>
      <c r="AEZ1257" s="72"/>
      <c r="AFA1257" s="72"/>
      <c r="AFB1257" s="72"/>
      <c r="AFC1257" s="72"/>
      <c r="AFD1257" s="72"/>
      <c r="AFE1257" s="72"/>
      <c r="AFF1257" s="72"/>
      <c r="AFG1257" s="72"/>
      <c r="AFH1257" s="72"/>
      <c r="AFI1257" s="72"/>
      <c r="AFJ1257" s="72"/>
      <c r="AFK1257" s="72"/>
      <c r="AFL1257" s="72"/>
      <c r="AFM1257" s="72"/>
      <c r="AFN1257" s="72"/>
      <c r="AFO1257" s="72"/>
      <c r="AFP1257" s="72"/>
      <c r="AFQ1257" s="72"/>
      <c r="AFR1257" s="72"/>
      <c r="AFS1257" s="72"/>
      <c r="AFT1257" s="72"/>
      <c r="AFU1257" s="72"/>
      <c r="AFV1257" s="72"/>
      <c r="AFW1257" s="72"/>
      <c r="AFX1257" s="72"/>
      <c r="AFY1257" s="72"/>
      <c r="AFZ1257" s="72"/>
      <c r="AGA1257" s="72"/>
      <c r="AGB1257" s="72"/>
      <c r="AGC1257" s="72"/>
      <c r="AGD1257" s="72"/>
      <c r="AGE1257" s="72"/>
      <c r="AGF1257" s="72"/>
      <c r="AGG1257" s="72"/>
      <c r="AGH1257" s="72"/>
      <c r="AGI1257" s="72"/>
      <c r="AGJ1257" s="72"/>
      <c r="AGK1257" s="72"/>
      <c r="AGL1257" s="72"/>
      <c r="AGM1257" s="72"/>
      <c r="AGN1257" s="72"/>
      <c r="AGO1257" s="72"/>
      <c r="AGP1257" s="72"/>
      <c r="AGQ1257" s="72"/>
      <c r="AGR1257" s="72"/>
      <c r="AGS1257" s="72"/>
      <c r="AGT1257" s="72"/>
      <c r="AGU1257" s="72"/>
      <c r="AGV1257" s="72"/>
      <c r="AGW1257" s="72"/>
      <c r="AGX1257" s="72"/>
      <c r="AGY1257" s="72"/>
      <c r="AGZ1257" s="72"/>
      <c r="AHA1257" s="72"/>
      <c r="AHB1257" s="72"/>
      <c r="AHC1257" s="72"/>
      <c r="AHD1257" s="72"/>
      <c r="AHE1257" s="72"/>
      <c r="AHF1257" s="72"/>
      <c r="AHG1257" s="72"/>
      <c r="AHH1257" s="72"/>
      <c r="AHI1257" s="72"/>
      <c r="AHJ1257" s="72"/>
      <c r="AHK1257" s="72"/>
      <c r="AHL1257" s="72"/>
      <c r="AHM1257" s="72"/>
      <c r="AHN1257" s="72"/>
      <c r="AHO1257" s="72"/>
      <c r="AHP1257" s="72"/>
      <c r="AHQ1257" s="72"/>
      <c r="AHR1257" s="72"/>
      <c r="AHS1257" s="72"/>
      <c r="AHT1257" s="72"/>
      <c r="AHU1257" s="72"/>
      <c r="AHV1257" s="72"/>
      <c r="AHW1257" s="72"/>
      <c r="AHX1257" s="72"/>
      <c r="AHY1257" s="72"/>
      <c r="AHZ1257" s="72"/>
      <c r="AIA1257" s="72"/>
      <c r="AIB1257" s="72"/>
      <c r="AIC1257" s="72"/>
      <c r="AID1257" s="72"/>
      <c r="AIE1257" s="72"/>
      <c r="AIF1257" s="72"/>
      <c r="AIG1257" s="72"/>
      <c r="AIH1257" s="72"/>
      <c r="AII1257" s="72"/>
      <c r="AIJ1257" s="72"/>
      <c r="AIK1257" s="72"/>
      <c r="AIL1257" s="72"/>
      <c r="AIM1257" s="72"/>
      <c r="AIN1257" s="72"/>
      <c r="AIO1257" s="72"/>
      <c r="AIP1257" s="72"/>
      <c r="AIQ1257" s="72"/>
      <c r="AIR1257" s="72"/>
      <c r="AIS1257" s="72"/>
      <c r="AIT1257" s="72"/>
      <c r="AIU1257" s="72"/>
      <c r="AIV1257" s="72"/>
      <c r="AIW1257" s="72"/>
      <c r="AIX1257" s="72"/>
      <c r="AIY1257" s="72"/>
      <c r="AIZ1257" s="72"/>
      <c r="AJA1257" s="72"/>
      <c r="AJB1257" s="72"/>
      <c r="AJC1257" s="72"/>
      <c r="AJD1257" s="72"/>
      <c r="AJE1257" s="72"/>
      <c r="AJF1257" s="72"/>
      <c r="AJG1257" s="72"/>
      <c r="AJH1257" s="72"/>
      <c r="AJI1257" s="72"/>
      <c r="AJJ1257" s="72"/>
      <c r="AJK1257" s="72"/>
      <c r="AJL1257" s="72"/>
      <c r="AJM1257" s="72"/>
      <c r="AJN1257" s="72"/>
      <c r="AJO1257" s="72"/>
      <c r="AJP1257" s="72"/>
      <c r="AJQ1257" s="72"/>
      <c r="AJR1257" s="72"/>
      <c r="AJS1257" s="72"/>
      <c r="AJT1257" s="72"/>
      <c r="AJU1257" s="72"/>
      <c r="AJV1257" s="72"/>
      <c r="AJW1257" s="72"/>
      <c r="AJX1257" s="72"/>
      <c r="AJY1257" s="72"/>
      <c r="AJZ1257" s="72"/>
      <c r="AKA1257" s="72"/>
      <c r="AKB1257" s="72"/>
      <c r="AKC1257" s="72"/>
      <c r="AKD1257" s="72"/>
      <c r="AKE1257" s="72"/>
      <c r="AKF1257" s="72"/>
      <c r="AKG1257" s="72"/>
      <c r="AKH1257" s="72"/>
      <c r="AKI1257" s="72"/>
      <c r="AKJ1257" s="72"/>
      <c r="AKK1257" s="72"/>
      <c r="AKL1257" s="72"/>
      <c r="AKM1257" s="72"/>
      <c r="AKN1257" s="72"/>
      <c r="AKO1257" s="72"/>
      <c r="AKP1257" s="72"/>
      <c r="AKQ1257" s="72"/>
      <c r="AKR1257" s="72"/>
      <c r="AKS1257" s="72"/>
      <c r="AKT1257" s="72"/>
      <c r="AKU1257" s="72"/>
      <c r="AKV1257" s="72"/>
      <c r="AKW1257" s="72"/>
      <c r="AKX1257" s="72"/>
      <c r="AKY1257" s="72"/>
      <c r="AKZ1257" s="72"/>
      <c r="ALA1257" s="72"/>
      <c r="ALB1257" s="72"/>
      <c r="ALC1257" s="72"/>
      <c r="ALD1257" s="72"/>
      <c r="ALE1257" s="72"/>
      <c r="ALF1257" s="72"/>
      <c r="ALG1257" s="72"/>
      <c r="ALH1257" s="72"/>
      <c r="ALI1257" s="72"/>
      <c r="ALJ1257" s="72"/>
      <c r="ALK1257" s="72"/>
      <c r="ALL1257" s="72"/>
      <c r="ALM1257" s="72"/>
      <c r="ALN1257" s="72"/>
      <c r="ALO1257" s="72"/>
      <c r="ALP1257" s="72"/>
      <c r="ALQ1257" s="72"/>
      <c r="ALR1257" s="72"/>
      <c r="ALS1257" s="72"/>
      <c r="ALT1257" s="72"/>
      <c r="ALU1257" s="72"/>
      <c r="ALV1257" s="72"/>
      <c r="ALW1257" s="72"/>
      <c r="ALX1257" s="72"/>
      <c r="ALY1257" s="72"/>
      <c r="ALZ1257" s="72"/>
      <c r="AMA1257" s="72"/>
      <c r="AMB1257" s="72"/>
      <c r="AMC1257" s="72"/>
      <c r="AMD1257" s="72"/>
      <c r="AME1257" s="72"/>
      <c r="AMF1257" s="72"/>
      <c r="AMG1257" s="72"/>
      <c r="AMH1257" s="72"/>
      <c r="AMI1257" s="72"/>
      <c r="AMJ1257" s="72"/>
    </row>
    <row r="1258" spans="1:1024">
      <c r="C1258" s="49">
        <f t="shared" si="91"/>
        <v>2350</v>
      </c>
      <c r="D1258" s="38" t="s">
        <v>443</v>
      </c>
      <c r="E1258" s="51">
        <f t="shared" si="94"/>
        <v>20</v>
      </c>
      <c r="F1258" s="39">
        <f t="shared" si="92"/>
        <v>67024</v>
      </c>
      <c r="G1258" s="39" t="str">
        <f t="shared" si="93"/>
        <v>2018115</v>
      </c>
      <c r="H1258" s="39">
        <f>168-163</f>
        <v>5</v>
      </c>
      <c r="L1258" s="39" t="s">
        <v>0</v>
      </c>
      <c r="M1258" s="39">
        <v>2018</v>
      </c>
      <c r="N1258" s="39">
        <v>1</v>
      </c>
      <c r="O1258" s="39">
        <v>15</v>
      </c>
      <c r="P1258" s="39">
        <v>18</v>
      </c>
      <c r="Q1258" s="39">
        <v>37</v>
      </c>
      <c r="R1258" s="39">
        <v>4</v>
      </c>
      <c r="S1258" s="39">
        <v>163</v>
      </c>
      <c r="T1258" s="39">
        <v>1</v>
      </c>
      <c r="U1258" s="39" t="s">
        <v>1</v>
      </c>
      <c r="V1258" s="39" t="s">
        <v>2</v>
      </c>
    </row>
    <row r="1259" spans="1:1024">
      <c r="C1259" s="49">
        <f t="shared" si="91"/>
        <v>2350</v>
      </c>
      <c r="D1259" s="38" t="s">
        <v>443</v>
      </c>
      <c r="E1259" s="51">
        <f t="shared" si="94"/>
        <v>30</v>
      </c>
      <c r="F1259" s="39">
        <f t="shared" si="92"/>
        <v>67024</v>
      </c>
      <c r="G1259" s="39" t="str">
        <f t="shared" si="93"/>
        <v>2018115</v>
      </c>
      <c r="H1259" s="39">
        <v>0</v>
      </c>
      <c r="L1259" s="39" t="s">
        <v>270</v>
      </c>
      <c r="M1259" s="39">
        <v>2018</v>
      </c>
      <c r="N1259" s="39">
        <v>1</v>
      </c>
      <c r="O1259" s="39">
        <v>15</v>
      </c>
      <c r="P1259" s="39">
        <v>18</v>
      </c>
      <c r="Q1259" s="39">
        <v>37</v>
      </c>
      <c r="R1259" s="39">
        <v>4</v>
      </c>
      <c r="S1259" s="39">
        <v>170</v>
      </c>
      <c r="T1259" s="39">
        <v>1</v>
      </c>
      <c r="U1259" s="39" t="s">
        <v>1</v>
      </c>
      <c r="V1259" s="39" t="s">
        <v>2</v>
      </c>
    </row>
    <row r="1260" spans="1:1024">
      <c r="C1260" s="49">
        <f t="shared" si="91"/>
        <v>2350</v>
      </c>
      <c r="D1260" s="38" t="s">
        <v>443</v>
      </c>
      <c r="E1260" s="51">
        <f t="shared" si="94"/>
        <v>40</v>
      </c>
      <c r="F1260" s="39">
        <f t="shared" si="92"/>
        <v>67024</v>
      </c>
      <c r="G1260" s="39" t="str">
        <f t="shared" si="93"/>
        <v>2018115</v>
      </c>
      <c r="H1260" s="39">
        <f>217-205</f>
        <v>12</v>
      </c>
      <c r="L1260" s="39" t="s">
        <v>0</v>
      </c>
      <c r="M1260" s="39">
        <v>2018</v>
      </c>
      <c r="N1260" s="39">
        <v>1</v>
      </c>
      <c r="O1260" s="39">
        <v>15</v>
      </c>
      <c r="P1260" s="39">
        <v>18</v>
      </c>
      <c r="Q1260" s="39">
        <v>37</v>
      </c>
      <c r="R1260" s="39">
        <v>4</v>
      </c>
      <c r="S1260" s="39">
        <v>205</v>
      </c>
      <c r="T1260" s="39">
        <v>2</v>
      </c>
      <c r="U1260" s="39" t="s">
        <v>1</v>
      </c>
      <c r="V1260" s="39" t="s">
        <v>2</v>
      </c>
    </row>
    <row r="1261" spans="1:1024">
      <c r="C1261" s="49">
        <f t="shared" si="91"/>
        <v>2350</v>
      </c>
      <c r="D1261" s="38" t="s">
        <v>443</v>
      </c>
      <c r="E1261" s="51">
        <f t="shared" si="94"/>
        <v>50</v>
      </c>
      <c r="F1261" s="39">
        <f t="shared" si="92"/>
        <v>67024</v>
      </c>
      <c r="G1261" s="39" t="str">
        <f t="shared" si="93"/>
        <v>2018115</v>
      </c>
      <c r="H1261" s="39">
        <f>326-315</f>
        <v>11</v>
      </c>
      <c r="L1261" s="39" t="s">
        <v>0</v>
      </c>
      <c r="M1261" s="39">
        <v>2018</v>
      </c>
      <c r="N1261" s="39">
        <v>1</v>
      </c>
      <c r="O1261" s="39">
        <v>15</v>
      </c>
      <c r="P1261" s="39">
        <v>18</v>
      </c>
      <c r="Q1261" s="39">
        <v>37</v>
      </c>
      <c r="R1261" s="39">
        <v>4</v>
      </c>
      <c r="S1261" s="39">
        <v>315</v>
      </c>
      <c r="T1261" s="39">
        <v>1</v>
      </c>
      <c r="U1261" s="39" t="s">
        <v>1</v>
      </c>
      <c r="V1261" s="39" t="s">
        <v>2</v>
      </c>
    </row>
    <row r="1262" spans="1:1024">
      <c r="C1262" s="49">
        <f t="shared" si="91"/>
        <v>2350</v>
      </c>
      <c r="D1262" s="38" t="s">
        <v>443</v>
      </c>
      <c r="E1262" s="51">
        <f t="shared" si="94"/>
        <v>60</v>
      </c>
      <c r="F1262" s="39">
        <f t="shared" si="92"/>
        <v>67024</v>
      </c>
      <c r="G1262" s="39" t="str">
        <f t="shared" si="93"/>
        <v>2018115</v>
      </c>
      <c r="H1262" s="39">
        <f>352-344</f>
        <v>8</v>
      </c>
      <c r="L1262" s="39" t="s">
        <v>0</v>
      </c>
      <c r="M1262" s="39">
        <v>2018</v>
      </c>
      <c r="N1262" s="39">
        <v>1</v>
      </c>
      <c r="O1262" s="39">
        <v>15</v>
      </c>
      <c r="P1262" s="39">
        <v>18</v>
      </c>
      <c r="Q1262" s="39">
        <v>37</v>
      </c>
      <c r="R1262" s="39">
        <v>4</v>
      </c>
      <c r="S1262" s="39">
        <v>344</v>
      </c>
      <c r="T1262" s="39">
        <v>1</v>
      </c>
      <c r="U1262" s="39" t="s">
        <v>1</v>
      </c>
      <c r="V1262" s="39" t="s">
        <v>2</v>
      </c>
    </row>
    <row r="1263" spans="1:1024">
      <c r="C1263" s="49">
        <f t="shared" si="91"/>
        <v>2350</v>
      </c>
      <c r="D1263" s="38" t="s">
        <v>443</v>
      </c>
      <c r="E1263" s="51">
        <f t="shared" si="94"/>
        <v>70</v>
      </c>
      <c r="F1263" s="39">
        <f t="shared" si="92"/>
        <v>67024</v>
      </c>
      <c r="G1263" s="39" t="str">
        <f t="shared" si="93"/>
        <v>2018115</v>
      </c>
      <c r="H1263" s="39">
        <f>383-377</f>
        <v>6</v>
      </c>
      <c r="L1263" s="39" t="s">
        <v>0</v>
      </c>
      <c r="M1263" s="39">
        <v>2018</v>
      </c>
      <c r="N1263" s="39">
        <v>1</v>
      </c>
      <c r="O1263" s="39">
        <v>15</v>
      </c>
      <c r="P1263" s="39">
        <v>18</v>
      </c>
      <c r="Q1263" s="39">
        <v>37</v>
      </c>
      <c r="R1263" s="39">
        <v>4</v>
      </c>
      <c r="S1263" s="39">
        <v>377</v>
      </c>
      <c r="T1263" s="39">
        <v>1</v>
      </c>
      <c r="U1263" s="39" t="s">
        <v>1</v>
      </c>
      <c r="V1263" s="39" t="s">
        <v>2</v>
      </c>
    </row>
    <row r="1264" spans="1:1024">
      <c r="C1264" s="49">
        <f t="shared" si="91"/>
        <v>2350</v>
      </c>
      <c r="D1264" s="38" t="s">
        <v>443</v>
      </c>
      <c r="E1264" s="51">
        <f t="shared" si="94"/>
        <v>80</v>
      </c>
      <c r="F1264" s="39">
        <f t="shared" si="92"/>
        <v>67024</v>
      </c>
      <c r="G1264" s="39" t="str">
        <f t="shared" si="93"/>
        <v>2018115</v>
      </c>
      <c r="H1264" s="39">
        <f>410-404</f>
        <v>6</v>
      </c>
      <c r="L1264" s="39" t="s">
        <v>0</v>
      </c>
      <c r="M1264" s="39">
        <v>2018</v>
      </c>
      <c r="N1264" s="39">
        <v>1</v>
      </c>
      <c r="O1264" s="39">
        <v>15</v>
      </c>
      <c r="P1264" s="39">
        <v>18</v>
      </c>
      <c r="Q1264" s="39">
        <v>37</v>
      </c>
      <c r="R1264" s="39">
        <v>4</v>
      </c>
      <c r="S1264" s="39">
        <v>404</v>
      </c>
      <c r="T1264" s="39">
        <v>1</v>
      </c>
      <c r="U1264" s="39" t="s">
        <v>1</v>
      </c>
      <c r="V1264" s="39" t="s">
        <v>2</v>
      </c>
    </row>
    <row r="1265" spans="1:1024">
      <c r="C1265" s="49">
        <f t="shared" si="91"/>
        <v>2350</v>
      </c>
      <c r="D1265" s="38" t="s">
        <v>443</v>
      </c>
      <c r="E1265" s="51">
        <f t="shared" si="94"/>
        <v>90</v>
      </c>
      <c r="F1265" s="39">
        <f t="shared" si="92"/>
        <v>67024</v>
      </c>
      <c r="G1265" s="39" t="str">
        <f t="shared" si="93"/>
        <v>2018115</v>
      </c>
      <c r="H1265" s="39">
        <f>430-425</f>
        <v>5</v>
      </c>
      <c r="L1265" s="39" t="s">
        <v>0</v>
      </c>
      <c r="M1265" s="39">
        <v>2018</v>
      </c>
      <c r="N1265" s="39">
        <v>1</v>
      </c>
      <c r="O1265" s="39">
        <v>15</v>
      </c>
      <c r="P1265" s="39">
        <v>18</v>
      </c>
      <c r="Q1265" s="39">
        <v>37</v>
      </c>
      <c r="R1265" s="39">
        <v>4</v>
      </c>
      <c r="S1265" s="39">
        <v>425</v>
      </c>
      <c r="T1265" s="39">
        <v>1</v>
      </c>
      <c r="U1265" s="39" t="s">
        <v>1</v>
      </c>
      <c r="V1265" s="39" t="s">
        <v>2</v>
      </c>
    </row>
    <row r="1266" spans="1:1024">
      <c r="A1266" s="69"/>
      <c r="B1266" s="69"/>
      <c r="C1266" s="49">
        <f t="shared" si="91"/>
        <v>2360</v>
      </c>
      <c r="D1266" s="70" t="s">
        <v>444</v>
      </c>
      <c r="E1266" s="51">
        <f t="shared" si="94"/>
        <v>10</v>
      </c>
      <c r="F1266" s="71">
        <f t="shared" si="92"/>
        <v>67859</v>
      </c>
      <c r="G1266" s="71" t="str">
        <f t="shared" si="93"/>
        <v>2018115</v>
      </c>
      <c r="H1266" s="71">
        <f>723-684</f>
        <v>39</v>
      </c>
      <c r="I1266" s="71"/>
      <c r="J1266" s="71"/>
      <c r="K1266" s="71"/>
      <c r="L1266" s="71" t="s">
        <v>87</v>
      </c>
      <c r="M1266" s="71">
        <v>2018</v>
      </c>
      <c r="N1266" s="71">
        <v>1</v>
      </c>
      <c r="O1266" s="71">
        <v>15</v>
      </c>
      <c r="P1266" s="71">
        <v>18</v>
      </c>
      <c r="Q1266" s="71">
        <v>50</v>
      </c>
      <c r="R1266" s="71">
        <v>59</v>
      </c>
      <c r="S1266" s="71">
        <v>684</v>
      </c>
      <c r="T1266" s="71"/>
      <c r="U1266" s="71" t="s">
        <v>1</v>
      </c>
      <c r="V1266" s="71" t="s">
        <v>2</v>
      </c>
      <c r="W1266" s="71"/>
      <c r="X1266" s="72"/>
      <c r="WK1266" s="72"/>
      <c r="WL1266" s="72"/>
      <c r="WM1266" s="72"/>
      <c r="WN1266" s="72"/>
      <c r="WO1266" s="72"/>
      <c r="WP1266" s="72"/>
      <c r="WQ1266" s="72"/>
      <c r="WR1266" s="72"/>
      <c r="WS1266" s="72"/>
      <c r="WT1266" s="72"/>
      <c r="WU1266" s="72"/>
      <c r="WV1266" s="72"/>
      <c r="WW1266" s="72"/>
      <c r="WX1266" s="72"/>
      <c r="WY1266" s="72"/>
      <c r="WZ1266" s="72"/>
      <c r="XA1266" s="72"/>
      <c r="XB1266" s="72"/>
      <c r="XC1266" s="72"/>
      <c r="XD1266" s="72"/>
      <c r="XE1266" s="72"/>
      <c r="XF1266" s="72"/>
      <c r="XG1266" s="72"/>
      <c r="XH1266" s="72"/>
      <c r="XI1266" s="72"/>
      <c r="XJ1266" s="72"/>
      <c r="XK1266" s="72"/>
      <c r="XL1266" s="72"/>
      <c r="XM1266" s="72"/>
      <c r="XN1266" s="72"/>
      <c r="XO1266" s="72"/>
      <c r="XP1266" s="72"/>
      <c r="XQ1266" s="72"/>
      <c r="XR1266" s="72"/>
      <c r="XS1266" s="72"/>
      <c r="XT1266" s="72"/>
      <c r="XU1266" s="72"/>
      <c r="XV1266" s="72"/>
      <c r="XW1266" s="72"/>
      <c r="XX1266" s="72"/>
      <c r="XY1266" s="72"/>
      <c r="XZ1266" s="72"/>
      <c r="YA1266" s="72"/>
      <c r="YB1266" s="72"/>
      <c r="YC1266" s="72"/>
      <c r="YD1266" s="72"/>
      <c r="YE1266" s="72"/>
      <c r="YF1266" s="72"/>
      <c r="YG1266" s="72"/>
      <c r="YH1266" s="72"/>
      <c r="YI1266" s="72"/>
      <c r="YJ1266" s="72"/>
      <c r="YK1266" s="72"/>
      <c r="YL1266" s="72"/>
      <c r="YM1266" s="72"/>
      <c r="YN1266" s="72"/>
      <c r="YO1266" s="72"/>
      <c r="YP1266" s="72"/>
      <c r="YQ1266" s="72"/>
      <c r="YR1266" s="72"/>
      <c r="YS1266" s="72"/>
      <c r="YT1266" s="72"/>
      <c r="YU1266" s="72"/>
      <c r="YV1266" s="72"/>
      <c r="YW1266" s="72"/>
      <c r="YX1266" s="72"/>
      <c r="YY1266" s="72"/>
      <c r="YZ1266" s="72"/>
      <c r="ZA1266" s="72"/>
      <c r="ZB1266" s="72"/>
      <c r="ZC1266" s="72"/>
      <c r="ZD1266" s="72"/>
      <c r="ZE1266" s="72"/>
      <c r="ZF1266" s="72"/>
      <c r="ZG1266" s="72"/>
      <c r="ZH1266" s="72"/>
      <c r="ZI1266" s="72"/>
      <c r="ZJ1266" s="72"/>
      <c r="ZK1266" s="72"/>
      <c r="ZL1266" s="72"/>
      <c r="ZM1266" s="72"/>
      <c r="ZN1266" s="72"/>
      <c r="ZO1266" s="72"/>
      <c r="ZP1266" s="72"/>
      <c r="ZQ1266" s="72"/>
      <c r="ZR1266" s="72"/>
      <c r="ZS1266" s="72"/>
      <c r="ZT1266" s="72"/>
      <c r="ZU1266" s="72"/>
      <c r="ZV1266" s="72"/>
      <c r="ZW1266" s="72"/>
      <c r="ZX1266" s="72"/>
      <c r="ZY1266" s="72"/>
      <c r="ZZ1266" s="72"/>
      <c r="AAA1266" s="72"/>
      <c r="AAB1266" s="72"/>
      <c r="AAC1266" s="72"/>
      <c r="AAD1266" s="72"/>
      <c r="AAE1266" s="72"/>
      <c r="AAF1266" s="72"/>
      <c r="AAG1266" s="72"/>
      <c r="AAH1266" s="72"/>
      <c r="AAI1266" s="72"/>
      <c r="AAJ1266" s="72"/>
      <c r="AAK1266" s="72"/>
      <c r="AAL1266" s="72"/>
      <c r="AAM1266" s="72"/>
      <c r="AAN1266" s="72"/>
      <c r="AAO1266" s="72"/>
      <c r="AAP1266" s="72"/>
      <c r="AAQ1266" s="72"/>
      <c r="AAR1266" s="72"/>
      <c r="AAS1266" s="72"/>
      <c r="AAT1266" s="72"/>
      <c r="AAU1266" s="72"/>
      <c r="AAV1266" s="72"/>
      <c r="AAW1266" s="72"/>
      <c r="AAX1266" s="72"/>
      <c r="AAY1266" s="72"/>
      <c r="AAZ1266" s="72"/>
      <c r="ABA1266" s="72"/>
      <c r="ABB1266" s="72"/>
      <c r="ABC1266" s="72"/>
      <c r="ABD1266" s="72"/>
      <c r="ABE1266" s="72"/>
      <c r="ABF1266" s="72"/>
      <c r="ABG1266" s="72"/>
      <c r="ABH1266" s="72"/>
      <c r="ABI1266" s="72"/>
      <c r="ABJ1266" s="72"/>
      <c r="ABK1266" s="72"/>
      <c r="ABL1266" s="72"/>
      <c r="ABM1266" s="72"/>
      <c r="ABN1266" s="72"/>
      <c r="ABO1266" s="72"/>
      <c r="ABP1266" s="72"/>
      <c r="ABQ1266" s="72"/>
      <c r="ABR1266" s="72"/>
      <c r="ABS1266" s="72"/>
      <c r="ABT1266" s="72"/>
      <c r="ABU1266" s="72"/>
      <c r="ABV1266" s="72"/>
      <c r="ABW1266" s="72"/>
      <c r="ABX1266" s="72"/>
      <c r="ABY1266" s="72"/>
      <c r="ABZ1266" s="72"/>
      <c r="ACA1266" s="72"/>
      <c r="ACB1266" s="72"/>
      <c r="ACC1266" s="72"/>
      <c r="ACD1266" s="72"/>
      <c r="ACE1266" s="72"/>
      <c r="ACF1266" s="72"/>
      <c r="ACG1266" s="72"/>
      <c r="ACH1266" s="72"/>
      <c r="ACI1266" s="72"/>
      <c r="ACJ1266" s="72"/>
      <c r="ACK1266" s="72"/>
      <c r="ACL1266" s="72"/>
      <c r="ACM1266" s="72"/>
      <c r="ACN1266" s="72"/>
      <c r="ACO1266" s="72"/>
      <c r="ACP1266" s="72"/>
      <c r="ACQ1266" s="72"/>
      <c r="ACR1266" s="72"/>
      <c r="ACS1266" s="72"/>
      <c r="ACT1266" s="72"/>
      <c r="ACU1266" s="72"/>
      <c r="ACV1266" s="72"/>
      <c r="ACW1266" s="72"/>
      <c r="ACX1266" s="72"/>
      <c r="ACY1266" s="72"/>
      <c r="ACZ1266" s="72"/>
      <c r="ADA1266" s="72"/>
      <c r="ADB1266" s="72"/>
      <c r="ADC1266" s="72"/>
      <c r="ADD1266" s="72"/>
      <c r="ADE1266" s="72"/>
      <c r="ADF1266" s="72"/>
      <c r="ADG1266" s="72"/>
      <c r="ADH1266" s="72"/>
      <c r="ADI1266" s="72"/>
      <c r="ADJ1266" s="72"/>
      <c r="ADK1266" s="72"/>
      <c r="ADL1266" s="72"/>
      <c r="ADM1266" s="72"/>
      <c r="ADN1266" s="72"/>
      <c r="ADO1266" s="72"/>
      <c r="ADP1266" s="72"/>
      <c r="ADQ1266" s="72"/>
      <c r="ADR1266" s="72"/>
      <c r="ADS1266" s="72"/>
      <c r="ADT1266" s="72"/>
      <c r="ADU1266" s="72"/>
      <c r="ADV1266" s="72"/>
      <c r="ADW1266" s="72"/>
      <c r="ADX1266" s="72"/>
      <c r="ADY1266" s="72"/>
      <c r="ADZ1266" s="72"/>
      <c r="AEA1266" s="72"/>
      <c r="AEB1266" s="72"/>
      <c r="AEC1266" s="72"/>
      <c r="AED1266" s="72"/>
      <c r="AEE1266" s="72"/>
      <c r="AEF1266" s="72"/>
      <c r="AEG1266" s="72"/>
      <c r="AEH1266" s="72"/>
      <c r="AEI1266" s="72"/>
      <c r="AEJ1266" s="72"/>
      <c r="AEK1266" s="72"/>
      <c r="AEL1266" s="72"/>
      <c r="AEM1266" s="72"/>
      <c r="AEN1266" s="72"/>
      <c r="AEO1266" s="72"/>
      <c r="AEP1266" s="72"/>
      <c r="AEQ1266" s="72"/>
      <c r="AER1266" s="72"/>
      <c r="AES1266" s="72"/>
      <c r="AET1266" s="72"/>
      <c r="AEU1266" s="72"/>
      <c r="AEV1266" s="72"/>
      <c r="AEW1266" s="72"/>
      <c r="AEX1266" s="72"/>
      <c r="AEY1266" s="72"/>
      <c r="AEZ1266" s="72"/>
      <c r="AFA1266" s="72"/>
      <c r="AFB1266" s="72"/>
      <c r="AFC1266" s="72"/>
      <c r="AFD1266" s="72"/>
      <c r="AFE1266" s="72"/>
      <c r="AFF1266" s="72"/>
      <c r="AFG1266" s="72"/>
      <c r="AFH1266" s="72"/>
      <c r="AFI1266" s="72"/>
      <c r="AFJ1266" s="72"/>
      <c r="AFK1266" s="72"/>
      <c r="AFL1266" s="72"/>
      <c r="AFM1266" s="72"/>
      <c r="AFN1266" s="72"/>
      <c r="AFO1266" s="72"/>
      <c r="AFP1266" s="72"/>
      <c r="AFQ1266" s="72"/>
      <c r="AFR1266" s="72"/>
      <c r="AFS1266" s="72"/>
      <c r="AFT1266" s="72"/>
      <c r="AFU1266" s="72"/>
      <c r="AFV1266" s="72"/>
      <c r="AFW1266" s="72"/>
      <c r="AFX1266" s="72"/>
      <c r="AFY1266" s="72"/>
      <c r="AFZ1266" s="72"/>
      <c r="AGA1266" s="72"/>
      <c r="AGB1266" s="72"/>
      <c r="AGC1266" s="72"/>
      <c r="AGD1266" s="72"/>
      <c r="AGE1266" s="72"/>
      <c r="AGF1266" s="72"/>
      <c r="AGG1266" s="72"/>
      <c r="AGH1266" s="72"/>
      <c r="AGI1266" s="72"/>
      <c r="AGJ1266" s="72"/>
      <c r="AGK1266" s="72"/>
      <c r="AGL1266" s="72"/>
      <c r="AGM1266" s="72"/>
      <c r="AGN1266" s="72"/>
      <c r="AGO1266" s="72"/>
      <c r="AGP1266" s="72"/>
      <c r="AGQ1266" s="72"/>
      <c r="AGR1266" s="72"/>
      <c r="AGS1266" s="72"/>
      <c r="AGT1266" s="72"/>
      <c r="AGU1266" s="72"/>
      <c r="AGV1266" s="72"/>
      <c r="AGW1266" s="72"/>
      <c r="AGX1266" s="72"/>
      <c r="AGY1266" s="72"/>
      <c r="AGZ1266" s="72"/>
      <c r="AHA1266" s="72"/>
      <c r="AHB1266" s="72"/>
      <c r="AHC1266" s="72"/>
      <c r="AHD1266" s="72"/>
      <c r="AHE1266" s="72"/>
      <c r="AHF1266" s="72"/>
      <c r="AHG1266" s="72"/>
      <c r="AHH1266" s="72"/>
      <c r="AHI1266" s="72"/>
      <c r="AHJ1266" s="72"/>
      <c r="AHK1266" s="72"/>
      <c r="AHL1266" s="72"/>
      <c r="AHM1266" s="72"/>
      <c r="AHN1266" s="72"/>
      <c r="AHO1266" s="72"/>
      <c r="AHP1266" s="72"/>
      <c r="AHQ1266" s="72"/>
      <c r="AHR1266" s="72"/>
      <c r="AHS1266" s="72"/>
      <c r="AHT1266" s="72"/>
      <c r="AHU1266" s="72"/>
      <c r="AHV1266" s="72"/>
      <c r="AHW1266" s="72"/>
      <c r="AHX1266" s="72"/>
      <c r="AHY1266" s="72"/>
      <c r="AHZ1266" s="72"/>
      <c r="AIA1266" s="72"/>
      <c r="AIB1266" s="72"/>
      <c r="AIC1266" s="72"/>
      <c r="AID1266" s="72"/>
      <c r="AIE1266" s="72"/>
      <c r="AIF1266" s="72"/>
      <c r="AIG1266" s="72"/>
      <c r="AIH1266" s="72"/>
      <c r="AII1266" s="72"/>
      <c r="AIJ1266" s="72"/>
      <c r="AIK1266" s="72"/>
      <c r="AIL1266" s="72"/>
      <c r="AIM1266" s="72"/>
      <c r="AIN1266" s="72"/>
      <c r="AIO1266" s="72"/>
      <c r="AIP1266" s="72"/>
      <c r="AIQ1266" s="72"/>
      <c r="AIR1266" s="72"/>
      <c r="AIS1266" s="72"/>
      <c r="AIT1266" s="72"/>
      <c r="AIU1266" s="72"/>
      <c r="AIV1266" s="72"/>
      <c r="AIW1266" s="72"/>
      <c r="AIX1266" s="72"/>
      <c r="AIY1266" s="72"/>
      <c r="AIZ1266" s="72"/>
      <c r="AJA1266" s="72"/>
      <c r="AJB1266" s="72"/>
      <c r="AJC1266" s="72"/>
      <c r="AJD1266" s="72"/>
      <c r="AJE1266" s="72"/>
      <c r="AJF1266" s="72"/>
      <c r="AJG1266" s="72"/>
      <c r="AJH1266" s="72"/>
      <c r="AJI1266" s="72"/>
      <c r="AJJ1266" s="72"/>
      <c r="AJK1266" s="72"/>
      <c r="AJL1266" s="72"/>
      <c r="AJM1266" s="72"/>
      <c r="AJN1266" s="72"/>
      <c r="AJO1266" s="72"/>
      <c r="AJP1266" s="72"/>
      <c r="AJQ1266" s="72"/>
      <c r="AJR1266" s="72"/>
      <c r="AJS1266" s="72"/>
      <c r="AJT1266" s="72"/>
      <c r="AJU1266" s="72"/>
      <c r="AJV1266" s="72"/>
      <c r="AJW1266" s="72"/>
      <c r="AJX1266" s="72"/>
      <c r="AJY1266" s="72"/>
      <c r="AJZ1266" s="72"/>
      <c r="AKA1266" s="72"/>
      <c r="AKB1266" s="72"/>
      <c r="AKC1266" s="72"/>
      <c r="AKD1266" s="72"/>
      <c r="AKE1266" s="72"/>
      <c r="AKF1266" s="72"/>
      <c r="AKG1266" s="72"/>
      <c r="AKH1266" s="72"/>
      <c r="AKI1266" s="72"/>
      <c r="AKJ1266" s="72"/>
      <c r="AKK1266" s="72"/>
      <c r="AKL1266" s="72"/>
      <c r="AKM1266" s="72"/>
      <c r="AKN1266" s="72"/>
      <c r="AKO1266" s="72"/>
      <c r="AKP1266" s="72"/>
      <c r="AKQ1266" s="72"/>
      <c r="AKR1266" s="72"/>
      <c r="AKS1266" s="72"/>
      <c r="AKT1266" s="72"/>
      <c r="AKU1266" s="72"/>
      <c r="AKV1266" s="72"/>
      <c r="AKW1266" s="72"/>
      <c r="AKX1266" s="72"/>
      <c r="AKY1266" s="72"/>
      <c r="AKZ1266" s="72"/>
      <c r="ALA1266" s="72"/>
      <c r="ALB1266" s="72"/>
      <c r="ALC1266" s="72"/>
      <c r="ALD1266" s="72"/>
      <c r="ALE1266" s="72"/>
      <c r="ALF1266" s="72"/>
      <c r="ALG1266" s="72"/>
      <c r="ALH1266" s="72"/>
      <c r="ALI1266" s="72"/>
      <c r="ALJ1266" s="72"/>
      <c r="ALK1266" s="72"/>
      <c r="ALL1266" s="72"/>
      <c r="ALM1266" s="72"/>
      <c r="ALN1266" s="72"/>
      <c r="ALO1266" s="72"/>
      <c r="ALP1266" s="72"/>
      <c r="ALQ1266" s="72"/>
      <c r="ALR1266" s="72"/>
      <c r="ALS1266" s="72"/>
      <c r="ALT1266" s="72"/>
      <c r="ALU1266" s="72"/>
      <c r="ALV1266" s="72"/>
      <c r="ALW1266" s="72"/>
      <c r="ALX1266" s="72"/>
      <c r="ALY1266" s="72"/>
      <c r="ALZ1266" s="72"/>
      <c r="AMA1266" s="72"/>
      <c r="AMB1266" s="72"/>
      <c r="AMC1266" s="72"/>
      <c r="AMD1266" s="72"/>
      <c r="AME1266" s="72"/>
      <c r="AMF1266" s="72"/>
      <c r="AMG1266" s="72"/>
      <c r="AMH1266" s="72"/>
      <c r="AMI1266" s="72"/>
      <c r="AMJ1266" s="72"/>
    </row>
    <row r="1267" spans="1:1024">
      <c r="C1267" s="49">
        <f t="shared" si="91"/>
        <v>2360</v>
      </c>
      <c r="D1267" s="38" t="s">
        <v>444</v>
      </c>
      <c r="E1267" s="51">
        <f t="shared" si="94"/>
        <v>20</v>
      </c>
      <c r="F1267" s="39">
        <f t="shared" si="92"/>
        <v>67859</v>
      </c>
      <c r="G1267" s="39" t="str">
        <f t="shared" si="93"/>
        <v>2018115</v>
      </c>
      <c r="L1267" s="39" t="s">
        <v>0</v>
      </c>
      <c r="M1267" s="39">
        <v>2018</v>
      </c>
      <c r="N1267" s="39">
        <v>1</v>
      </c>
      <c r="O1267" s="39">
        <v>15</v>
      </c>
      <c r="P1267" s="39">
        <v>18</v>
      </c>
      <c r="Q1267" s="39">
        <v>50</v>
      </c>
      <c r="R1267" s="39">
        <v>59</v>
      </c>
      <c r="S1267" s="39">
        <v>747</v>
      </c>
      <c r="T1267" s="39">
        <v>1</v>
      </c>
      <c r="U1267" s="39" t="s">
        <v>1</v>
      </c>
      <c r="V1267" s="39" t="s">
        <v>3</v>
      </c>
    </row>
    <row r="1268" spans="1:1024">
      <c r="C1268" s="49">
        <f t="shared" si="91"/>
        <v>2360</v>
      </c>
      <c r="D1268" s="38" t="s">
        <v>444</v>
      </c>
      <c r="E1268" s="51">
        <f t="shared" si="94"/>
        <v>30</v>
      </c>
      <c r="F1268" s="39">
        <f t="shared" si="92"/>
        <v>67859</v>
      </c>
      <c r="G1268" s="39" t="str">
        <f t="shared" si="93"/>
        <v>2018115</v>
      </c>
      <c r="H1268" s="39">
        <f>915-898</f>
        <v>17</v>
      </c>
      <c r="L1268" s="39" t="s">
        <v>0</v>
      </c>
      <c r="M1268" s="39">
        <v>2018</v>
      </c>
      <c r="N1268" s="39">
        <v>1</v>
      </c>
      <c r="O1268" s="39">
        <v>15</v>
      </c>
      <c r="P1268" s="39">
        <v>18</v>
      </c>
      <c r="Q1268" s="39">
        <v>50</v>
      </c>
      <c r="R1268" s="39">
        <v>59</v>
      </c>
      <c r="S1268" s="39">
        <v>898</v>
      </c>
      <c r="T1268" s="39">
        <v>2</v>
      </c>
      <c r="U1268" s="39" t="s">
        <v>1</v>
      </c>
      <c r="V1268" s="39" t="s">
        <v>2</v>
      </c>
    </row>
    <row r="1269" spans="1:1024">
      <c r="A1269" s="118"/>
      <c r="B1269" s="118"/>
      <c r="C1269" s="49">
        <f t="shared" si="91"/>
        <v>2370</v>
      </c>
      <c r="D1269" s="58" t="s">
        <v>445</v>
      </c>
      <c r="E1269" s="51">
        <f t="shared" si="94"/>
        <v>10</v>
      </c>
      <c r="F1269" s="81">
        <f t="shared" si="92"/>
        <v>78575</v>
      </c>
      <c r="G1269" s="81" t="str">
        <f t="shared" si="93"/>
        <v>2018123</v>
      </c>
      <c r="H1269" s="81">
        <v>16</v>
      </c>
      <c r="I1269" s="81"/>
      <c r="J1269" s="81"/>
      <c r="K1269" s="81"/>
      <c r="L1269" s="81" t="s">
        <v>0</v>
      </c>
      <c r="M1269" s="81">
        <v>2018</v>
      </c>
      <c r="N1269" s="81">
        <v>1</v>
      </c>
      <c r="O1269" s="81">
        <v>23</v>
      </c>
      <c r="P1269" s="81">
        <v>21</v>
      </c>
      <c r="Q1269" s="81">
        <v>49</v>
      </c>
      <c r="R1269" s="81">
        <v>35</v>
      </c>
      <c r="S1269" s="81">
        <v>876</v>
      </c>
      <c r="T1269" s="81">
        <v>1</v>
      </c>
      <c r="U1269" s="81" t="s">
        <v>1</v>
      </c>
      <c r="V1269" s="81" t="s">
        <v>2</v>
      </c>
      <c r="W1269" s="81"/>
      <c r="X1269" s="129"/>
      <c r="Y1269" s="130"/>
      <c r="Z1269" s="130"/>
      <c r="AA1269" s="130"/>
      <c r="WK1269" s="119"/>
      <c r="WL1269" s="119"/>
      <c r="WM1269" s="119"/>
      <c r="WN1269" s="119"/>
      <c r="WO1269" s="119"/>
      <c r="WP1269" s="119"/>
      <c r="WQ1269" s="119"/>
      <c r="WR1269" s="119"/>
      <c r="WS1269" s="119"/>
      <c r="WT1269" s="119"/>
      <c r="WU1269" s="119"/>
      <c r="WV1269" s="119"/>
      <c r="WW1269" s="119"/>
      <c r="WX1269" s="119"/>
      <c r="WY1269" s="119"/>
      <c r="WZ1269" s="119"/>
      <c r="XA1269" s="119"/>
      <c r="XB1269" s="119"/>
      <c r="XC1269" s="119"/>
      <c r="XD1269" s="119"/>
      <c r="XE1269" s="119"/>
      <c r="XF1269" s="119"/>
      <c r="XG1269" s="119"/>
      <c r="XH1269" s="119"/>
      <c r="XI1269" s="119"/>
      <c r="XJ1269" s="119"/>
      <c r="XK1269" s="119"/>
      <c r="XL1269" s="119"/>
      <c r="XM1269" s="119"/>
      <c r="XN1269" s="119"/>
      <c r="XO1269" s="119"/>
      <c r="XP1269" s="119"/>
      <c r="XQ1269" s="119"/>
      <c r="XR1269" s="119"/>
      <c r="XS1269" s="119"/>
      <c r="XT1269" s="119"/>
      <c r="XU1269" s="119"/>
      <c r="XV1269" s="119"/>
      <c r="XW1269" s="119"/>
      <c r="XX1269" s="119"/>
      <c r="XY1269" s="119"/>
      <c r="XZ1269" s="119"/>
      <c r="YA1269" s="119"/>
      <c r="YB1269" s="119"/>
      <c r="YC1269" s="119"/>
      <c r="YD1269" s="119"/>
      <c r="YE1269" s="119"/>
      <c r="YF1269" s="119"/>
      <c r="YG1269" s="119"/>
      <c r="YH1269" s="119"/>
      <c r="YI1269" s="119"/>
      <c r="YJ1269" s="119"/>
      <c r="YK1269" s="119"/>
      <c r="YL1269" s="119"/>
      <c r="YM1269" s="119"/>
      <c r="YN1269" s="119"/>
      <c r="YO1269" s="119"/>
      <c r="YP1269" s="119"/>
      <c r="YQ1269" s="119"/>
      <c r="YR1269" s="119"/>
      <c r="YS1269" s="119"/>
      <c r="YT1269" s="119"/>
      <c r="YU1269" s="119"/>
      <c r="YV1269" s="119"/>
      <c r="YW1269" s="119"/>
      <c r="YX1269" s="119"/>
      <c r="YY1269" s="119"/>
      <c r="YZ1269" s="119"/>
      <c r="ZA1269" s="119"/>
      <c r="ZB1269" s="119"/>
      <c r="ZC1269" s="119"/>
      <c r="ZD1269" s="119"/>
      <c r="ZE1269" s="119"/>
      <c r="ZF1269" s="119"/>
      <c r="ZG1269" s="119"/>
      <c r="ZH1269" s="119"/>
      <c r="ZI1269" s="119"/>
      <c r="ZJ1269" s="119"/>
      <c r="ZK1269" s="119"/>
      <c r="ZL1269" s="119"/>
      <c r="ZM1269" s="119"/>
      <c r="ZN1269" s="119"/>
      <c r="ZO1269" s="119"/>
      <c r="ZP1269" s="119"/>
      <c r="ZQ1269" s="119"/>
      <c r="ZR1269" s="119"/>
      <c r="ZS1269" s="119"/>
      <c r="ZT1269" s="119"/>
      <c r="ZU1269" s="119"/>
      <c r="ZV1269" s="119"/>
      <c r="ZW1269" s="119"/>
      <c r="ZX1269" s="119"/>
      <c r="ZY1269" s="119"/>
      <c r="ZZ1269" s="119"/>
      <c r="AAA1269" s="119"/>
      <c r="AAB1269" s="119"/>
      <c r="AAC1269" s="119"/>
      <c r="AAD1269" s="119"/>
      <c r="AAE1269" s="119"/>
      <c r="AAF1269" s="119"/>
      <c r="AAG1269" s="119"/>
      <c r="AAH1269" s="119"/>
      <c r="AAI1269" s="119"/>
      <c r="AAJ1269" s="119"/>
      <c r="AAK1269" s="119"/>
      <c r="AAL1269" s="119"/>
      <c r="AAM1269" s="119"/>
      <c r="AAN1269" s="119"/>
      <c r="AAO1269" s="119"/>
      <c r="AAP1269" s="119"/>
      <c r="AAQ1269" s="119"/>
      <c r="AAR1269" s="119"/>
      <c r="AAS1269" s="119"/>
      <c r="AAT1269" s="119"/>
      <c r="AAU1269" s="119"/>
      <c r="AAV1269" s="119"/>
      <c r="AAW1269" s="119"/>
      <c r="AAX1269" s="119"/>
      <c r="AAY1269" s="119"/>
      <c r="AAZ1269" s="119"/>
      <c r="ABA1269" s="119"/>
      <c r="ABB1269" s="119"/>
      <c r="ABC1269" s="119"/>
      <c r="ABD1269" s="119"/>
      <c r="ABE1269" s="119"/>
      <c r="ABF1269" s="119"/>
      <c r="ABG1269" s="119"/>
      <c r="ABH1269" s="119"/>
      <c r="ABI1269" s="119"/>
      <c r="ABJ1269" s="119"/>
      <c r="ABK1269" s="119"/>
      <c r="ABL1269" s="119"/>
      <c r="ABM1269" s="119"/>
      <c r="ABN1269" s="119"/>
      <c r="ABO1269" s="119"/>
      <c r="ABP1269" s="119"/>
      <c r="ABQ1269" s="119"/>
      <c r="ABR1269" s="119"/>
      <c r="ABS1269" s="119"/>
      <c r="ABT1269" s="119"/>
      <c r="ABU1269" s="119"/>
      <c r="ABV1269" s="119"/>
      <c r="ABW1269" s="119"/>
      <c r="ABX1269" s="119"/>
      <c r="ABY1269" s="119"/>
      <c r="ABZ1269" s="119"/>
      <c r="ACA1269" s="119"/>
      <c r="ACB1269" s="119"/>
      <c r="ACC1269" s="119"/>
      <c r="ACD1269" s="119"/>
      <c r="ACE1269" s="119"/>
      <c r="ACF1269" s="119"/>
      <c r="ACG1269" s="119"/>
      <c r="ACH1269" s="119"/>
      <c r="ACI1269" s="119"/>
      <c r="ACJ1269" s="119"/>
      <c r="ACK1269" s="119"/>
      <c r="ACL1269" s="119"/>
      <c r="ACM1269" s="119"/>
      <c r="ACN1269" s="119"/>
      <c r="ACO1269" s="119"/>
      <c r="ACP1269" s="119"/>
      <c r="ACQ1269" s="119"/>
      <c r="ACR1269" s="119"/>
      <c r="ACS1269" s="119"/>
      <c r="ACT1269" s="119"/>
      <c r="ACU1269" s="119"/>
      <c r="ACV1269" s="119"/>
      <c r="ACW1269" s="119"/>
      <c r="ACX1269" s="119"/>
      <c r="ACY1269" s="119"/>
      <c r="ACZ1269" s="119"/>
      <c r="ADA1269" s="119"/>
      <c r="ADB1269" s="119"/>
      <c r="ADC1269" s="119"/>
      <c r="ADD1269" s="119"/>
      <c r="ADE1269" s="119"/>
      <c r="ADF1269" s="119"/>
      <c r="ADG1269" s="119"/>
      <c r="ADH1269" s="119"/>
      <c r="ADI1269" s="119"/>
      <c r="ADJ1269" s="119"/>
      <c r="ADK1269" s="119"/>
      <c r="ADL1269" s="119"/>
      <c r="ADM1269" s="119"/>
      <c r="ADN1269" s="119"/>
      <c r="ADO1269" s="119"/>
      <c r="ADP1269" s="119"/>
      <c r="ADQ1269" s="119"/>
      <c r="ADR1269" s="119"/>
      <c r="ADS1269" s="119"/>
      <c r="ADT1269" s="119"/>
      <c r="ADU1269" s="119"/>
      <c r="ADV1269" s="119"/>
      <c r="ADW1269" s="119"/>
      <c r="ADX1269" s="119"/>
      <c r="ADY1269" s="119"/>
      <c r="ADZ1269" s="119"/>
      <c r="AEA1269" s="119"/>
      <c r="AEB1269" s="119"/>
      <c r="AEC1269" s="119"/>
      <c r="AED1269" s="119"/>
      <c r="AEE1269" s="119"/>
      <c r="AEF1269" s="119"/>
      <c r="AEG1269" s="119"/>
      <c r="AEH1269" s="119"/>
      <c r="AEI1269" s="119"/>
      <c r="AEJ1269" s="119"/>
      <c r="AEK1269" s="119"/>
      <c r="AEL1269" s="119"/>
      <c r="AEM1269" s="119"/>
      <c r="AEN1269" s="119"/>
      <c r="AEO1269" s="119"/>
      <c r="AEP1269" s="119"/>
      <c r="AEQ1269" s="119"/>
      <c r="AER1269" s="119"/>
      <c r="AES1269" s="119"/>
      <c r="AET1269" s="119"/>
      <c r="AEU1269" s="119"/>
      <c r="AEV1269" s="119"/>
      <c r="AEW1269" s="119"/>
      <c r="AEX1269" s="119"/>
      <c r="AEY1269" s="119"/>
      <c r="AEZ1269" s="119"/>
      <c r="AFA1269" s="119"/>
      <c r="AFB1269" s="119"/>
      <c r="AFC1269" s="119"/>
      <c r="AFD1269" s="119"/>
      <c r="AFE1269" s="119"/>
      <c r="AFF1269" s="119"/>
      <c r="AFG1269" s="119"/>
      <c r="AFH1269" s="119"/>
      <c r="AFI1269" s="119"/>
      <c r="AFJ1269" s="119"/>
      <c r="AFK1269" s="119"/>
      <c r="AFL1269" s="119"/>
      <c r="AFM1269" s="119"/>
      <c r="AFN1269" s="119"/>
      <c r="AFO1269" s="119"/>
      <c r="AFP1269" s="119"/>
      <c r="AFQ1269" s="119"/>
      <c r="AFR1269" s="119"/>
      <c r="AFS1269" s="119"/>
      <c r="AFT1269" s="119"/>
      <c r="AFU1269" s="119"/>
      <c r="AFV1269" s="119"/>
      <c r="AFW1269" s="119"/>
      <c r="AFX1269" s="119"/>
      <c r="AFY1269" s="119"/>
      <c r="AFZ1269" s="119"/>
      <c r="AGA1269" s="119"/>
      <c r="AGB1269" s="119"/>
      <c r="AGC1269" s="119"/>
      <c r="AGD1269" s="119"/>
      <c r="AGE1269" s="119"/>
      <c r="AGF1269" s="119"/>
      <c r="AGG1269" s="119"/>
      <c r="AGH1269" s="119"/>
      <c r="AGI1269" s="119"/>
      <c r="AGJ1269" s="119"/>
      <c r="AGK1269" s="119"/>
      <c r="AGL1269" s="119"/>
      <c r="AGM1269" s="119"/>
      <c r="AGN1269" s="119"/>
      <c r="AGO1269" s="119"/>
      <c r="AGP1269" s="119"/>
      <c r="AGQ1269" s="119"/>
      <c r="AGR1269" s="119"/>
      <c r="AGS1269" s="119"/>
      <c r="AGT1269" s="119"/>
      <c r="AGU1269" s="119"/>
      <c r="AGV1269" s="119"/>
      <c r="AGW1269" s="119"/>
      <c r="AGX1269" s="119"/>
      <c r="AGY1269" s="119"/>
      <c r="AGZ1269" s="119"/>
      <c r="AHA1269" s="119"/>
      <c r="AHB1269" s="119"/>
      <c r="AHC1269" s="119"/>
      <c r="AHD1269" s="119"/>
      <c r="AHE1269" s="119"/>
      <c r="AHF1269" s="119"/>
      <c r="AHG1269" s="119"/>
      <c r="AHH1269" s="119"/>
      <c r="AHI1269" s="119"/>
      <c r="AHJ1269" s="119"/>
      <c r="AHK1269" s="119"/>
      <c r="AHL1269" s="119"/>
      <c r="AHM1269" s="119"/>
      <c r="AHN1269" s="119"/>
      <c r="AHO1269" s="119"/>
      <c r="AHP1269" s="119"/>
      <c r="AHQ1269" s="119"/>
      <c r="AHR1269" s="119"/>
      <c r="AHS1269" s="119"/>
      <c r="AHT1269" s="119"/>
      <c r="AHU1269" s="119"/>
      <c r="AHV1269" s="119"/>
      <c r="AHW1269" s="119"/>
      <c r="AHX1269" s="119"/>
      <c r="AHY1269" s="119"/>
      <c r="AHZ1269" s="119"/>
      <c r="AIA1269" s="119"/>
      <c r="AIB1269" s="119"/>
      <c r="AIC1269" s="119"/>
      <c r="AID1269" s="119"/>
      <c r="AIE1269" s="119"/>
      <c r="AIF1269" s="119"/>
      <c r="AIG1269" s="119"/>
      <c r="AIH1269" s="119"/>
      <c r="AII1269" s="119"/>
      <c r="AIJ1269" s="119"/>
      <c r="AIK1269" s="119"/>
      <c r="AIL1269" s="119"/>
      <c r="AIM1269" s="119"/>
      <c r="AIN1269" s="119"/>
      <c r="AIO1269" s="119"/>
      <c r="AIP1269" s="119"/>
      <c r="AIQ1269" s="119"/>
      <c r="AIR1269" s="119"/>
      <c r="AIS1269" s="119"/>
      <c r="AIT1269" s="119"/>
      <c r="AIU1269" s="119"/>
      <c r="AIV1269" s="119"/>
      <c r="AIW1269" s="119"/>
      <c r="AIX1269" s="119"/>
      <c r="AIY1269" s="119"/>
      <c r="AIZ1269" s="119"/>
      <c r="AJA1269" s="119"/>
      <c r="AJB1269" s="119"/>
      <c r="AJC1269" s="119"/>
      <c r="AJD1269" s="119"/>
      <c r="AJE1269" s="119"/>
      <c r="AJF1269" s="119"/>
      <c r="AJG1269" s="119"/>
      <c r="AJH1269" s="119"/>
      <c r="AJI1269" s="119"/>
      <c r="AJJ1269" s="119"/>
      <c r="AJK1269" s="119"/>
      <c r="AJL1269" s="119"/>
      <c r="AJM1269" s="119"/>
      <c r="AJN1269" s="119"/>
      <c r="AJO1269" s="119"/>
      <c r="AJP1269" s="119"/>
      <c r="AJQ1269" s="119"/>
      <c r="AJR1269" s="119"/>
      <c r="AJS1269" s="119"/>
      <c r="AJT1269" s="119"/>
      <c r="AJU1269" s="119"/>
      <c r="AJV1269" s="119"/>
      <c r="AJW1269" s="119"/>
      <c r="AJX1269" s="119"/>
      <c r="AJY1269" s="119"/>
      <c r="AJZ1269" s="119"/>
      <c r="AKA1269" s="119"/>
      <c r="AKB1269" s="119"/>
      <c r="AKC1269" s="119"/>
      <c r="AKD1269" s="119"/>
      <c r="AKE1269" s="119"/>
      <c r="AKF1269" s="119"/>
      <c r="AKG1269" s="119"/>
      <c r="AKH1269" s="119"/>
      <c r="AKI1269" s="119"/>
      <c r="AKJ1269" s="119"/>
      <c r="AKK1269" s="119"/>
      <c r="AKL1269" s="119"/>
      <c r="AKM1269" s="119"/>
      <c r="AKN1269" s="119"/>
      <c r="AKO1269" s="119"/>
      <c r="AKP1269" s="119"/>
      <c r="AKQ1269" s="119"/>
      <c r="AKR1269" s="119"/>
      <c r="AKS1269" s="119"/>
      <c r="AKT1269" s="119"/>
      <c r="AKU1269" s="119"/>
      <c r="AKV1269" s="119"/>
      <c r="AKW1269" s="119"/>
      <c r="AKX1269" s="119"/>
      <c r="AKY1269" s="119"/>
      <c r="AKZ1269" s="119"/>
      <c r="ALA1269" s="119"/>
      <c r="ALB1269" s="119"/>
      <c r="ALC1269" s="119"/>
      <c r="ALD1269" s="119"/>
      <c r="ALE1269" s="119"/>
      <c r="ALF1269" s="119"/>
      <c r="ALG1269" s="119"/>
      <c r="ALH1269" s="119"/>
      <c r="ALI1269" s="119"/>
      <c r="ALJ1269" s="119"/>
      <c r="ALK1269" s="119"/>
      <c r="ALL1269" s="119"/>
      <c r="ALM1269" s="119"/>
      <c r="ALN1269" s="119"/>
      <c r="ALO1269" s="119"/>
      <c r="ALP1269" s="119"/>
      <c r="ALQ1269" s="119"/>
      <c r="ALR1269" s="119"/>
      <c r="ALS1269" s="119"/>
      <c r="ALT1269" s="119"/>
      <c r="ALU1269" s="119"/>
      <c r="ALV1269" s="119"/>
      <c r="ALW1269" s="119"/>
      <c r="ALX1269" s="119"/>
      <c r="ALY1269" s="119"/>
      <c r="ALZ1269" s="119"/>
      <c r="AMA1269" s="119"/>
      <c r="AMB1269" s="119"/>
      <c r="AMC1269" s="119"/>
      <c r="AMD1269" s="119"/>
      <c r="AME1269" s="119"/>
      <c r="AMF1269" s="119"/>
      <c r="AMG1269" s="119"/>
      <c r="AMH1269" s="119"/>
      <c r="AMI1269" s="119"/>
      <c r="AMJ1269" s="119"/>
    </row>
    <row r="1270" spans="1:1024">
      <c r="A1270" s="118"/>
      <c r="B1270" s="118"/>
      <c r="C1270" s="49">
        <f t="shared" si="91"/>
        <v>2370</v>
      </c>
      <c r="D1270" s="56" t="s">
        <v>445</v>
      </c>
      <c r="E1270" s="51">
        <f t="shared" si="94"/>
        <v>20</v>
      </c>
      <c r="F1270" s="79">
        <f t="shared" si="92"/>
        <v>78575</v>
      </c>
      <c r="G1270" s="79" t="str">
        <f t="shared" si="93"/>
        <v>2018123</v>
      </c>
      <c r="H1270" s="79">
        <v>0</v>
      </c>
      <c r="I1270" s="79"/>
      <c r="J1270" s="79"/>
      <c r="K1270" s="79"/>
      <c r="L1270" s="79" t="s">
        <v>290</v>
      </c>
      <c r="M1270" s="79">
        <v>2018</v>
      </c>
      <c r="N1270" s="79">
        <v>1</v>
      </c>
      <c r="O1270" s="79">
        <v>23</v>
      </c>
      <c r="P1270" s="79">
        <v>21</v>
      </c>
      <c r="Q1270" s="79">
        <v>49</v>
      </c>
      <c r="R1270" s="79">
        <v>35</v>
      </c>
      <c r="S1270" s="79">
        <v>900</v>
      </c>
      <c r="T1270" s="79">
        <v>0</v>
      </c>
      <c r="U1270" s="79" t="s">
        <v>1</v>
      </c>
      <c r="V1270" s="79" t="s">
        <v>2</v>
      </c>
      <c r="W1270" s="79"/>
      <c r="X1270" s="130" t="s">
        <v>81</v>
      </c>
      <c r="Y1270" s="130"/>
      <c r="Z1270" s="130"/>
      <c r="AA1270" s="130"/>
      <c r="WK1270" s="119"/>
      <c r="WL1270" s="119"/>
      <c r="WM1270" s="119"/>
      <c r="WN1270" s="119"/>
      <c r="WO1270" s="119"/>
      <c r="WP1270" s="119"/>
      <c r="WQ1270" s="119"/>
      <c r="WR1270" s="119"/>
      <c r="WS1270" s="119"/>
      <c r="WT1270" s="119"/>
      <c r="WU1270" s="119"/>
      <c r="WV1270" s="119"/>
      <c r="WW1270" s="119"/>
      <c r="WX1270" s="119"/>
      <c r="WY1270" s="119"/>
      <c r="WZ1270" s="119"/>
      <c r="XA1270" s="119"/>
      <c r="XB1270" s="119"/>
      <c r="XC1270" s="119"/>
      <c r="XD1270" s="119"/>
      <c r="XE1270" s="119"/>
      <c r="XF1270" s="119"/>
      <c r="XG1270" s="119"/>
      <c r="XH1270" s="119"/>
      <c r="XI1270" s="119"/>
      <c r="XJ1270" s="119"/>
      <c r="XK1270" s="119"/>
      <c r="XL1270" s="119"/>
      <c r="XM1270" s="119"/>
      <c r="XN1270" s="119"/>
      <c r="XO1270" s="119"/>
      <c r="XP1270" s="119"/>
      <c r="XQ1270" s="119"/>
      <c r="XR1270" s="119"/>
      <c r="XS1270" s="119"/>
      <c r="XT1270" s="119"/>
      <c r="XU1270" s="119"/>
      <c r="XV1270" s="119"/>
      <c r="XW1270" s="119"/>
      <c r="XX1270" s="119"/>
      <c r="XY1270" s="119"/>
      <c r="XZ1270" s="119"/>
      <c r="YA1270" s="119"/>
      <c r="YB1270" s="119"/>
      <c r="YC1270" s="119"/>
      <c r="YD1270" s="119"/>
      <c r="YE1270" s="119"/>
      <c r="YF1270" s="119"/>
      <c r="YG1270" s="119"/>
      <c r="YH1270" s="119"/>
      <c r="YI1270" s="119"/>
      <c r="YJ1270" s="119"/>
      <c r="YK1270" s="119"/>
      <c r="YL1270" s="119"/>
      <c r="YM1270" s="119"/>
      <c r="YN1270" s="119"/>
      <c r="YO1270" s="119"/>
      <c r="YP1270" s="119"/>
      <c r="YQ1270" s="119"/>
      <c r="YR1270" s="119"/>
      <c r="YS1270" s="119"/>
      <c r="YT1270" s="119"/>
      <c r="YU1270" s="119"/>
      <c r="YV1270" s="119"/>
      <c r="YW1270" s="119"/>
      <c r="YX1270" s="119"/>
      <c r="YY1270" s="119"/>
      <c r="YZ1270" s="119"/>
      <c r="ZA1270" s="119"/>
      <c r="ZB1270" s="119"/>
      <c r="ZC1270" s="119"/>
      <c r="ZD1270" s="119"/>
      <c r="ZE1270" s="119"/>
      <c r="ZF1270" s="119"/>
      <c r="ZG1270" s="119"/>
      <c r="ZH1270" s="119"/>
      <c r="ZI1270" s="119"/>
      <c r="ZJ1270" s="119"/>
      <c r="ZK1270" s="119"/>
      <c r="ZL1270" s="119"/>
      <c r="ZM1270" s="119"/>
      <c r="ZN1270" s="119"/>
      <c r="ZO1270" s="119"/>
      <c r="ZP1270" s="119"/>
      <c r="ZQ1270" s="119"/>
      <c r="ZR1270" s="119"/>
      <c r="ZS1270" s="119"/>
      <c r="ZT1270" s="119"/>
      <c r="ZU1270" s="119"/>
      <c r="ZV1270" s="119"/>
      <c r="ZW1270" s="119"/>
      <c r="ZX1270" s="119"/>
      <c r="ZY1270" s="119"/>
      <c r="ZZ1270" s="119"/>
      <c r="AAA1270" s="119"/>
      <c r="AAB1270" s="119"/>
      <c r="AAC1270" s="119"/>
      <c r="AAD1270" s="119"/>
      <c r="AAE1270" s="119"/>
      <c r="AAF1270" s="119"/>
      <c r="AAG1270" s="119"/>
      <c r="AAH1270" s="119"/>
      <c r="AAI1270" s="119"/>
      <c r="AAJ1270" s="119"/>
      <c r="AAK1270" s="119"/>
      <c r="AAL1270" s="119"/>
      <c r="AAM1270" s="119"/>
      <c r="AAN1270" s="119"/>
      <c r="AAO1270" s="119"/>
      <c r="AAP1270" s="119"/>
      <c r="AAQ1270" s="119"/>
      <c r="AAR1270" s="119"/>
      <c r="AAS1270" s="119"/>
      <c r="AAT1270" s="119"/>
      <c r="AAU1270" s="119"/>
      <c r="AAV1270" s="119"/>
      <c r="AAW1270" s="119"/>
      <c r="AAX1270" s="119"/>
      <c r="AAY1270" s="119"/>
      <c r="AAZ1270" s="119"/>
      <c r="ABA1270" s="119"/>
      <c r="ABB1270" s="119"/>
      <c r="ABC1270" s="119"/>
      <c r="ABD1270" s="119"/>
      <c r="ABE1270" s="119"/>
      <c r="ABF1270" s="119"/>
      <c r="ABG1270" s="119"/>
      <c r="ABH1270" s="119"/>
      <c r="ABI1270" s="119"/>
      <c r="ABJ1270" s="119"/>
      <c r="ABK1270" s="119"/>
      <c r="ABL1270" s="119"/>
      <c r="ABM1270" s="119"/>
      <c r="ABN1270" s="119"/>
      <c r="ABO1270" s="119"/>
      <c r="ABP1270" s="119"/>
      <c r="ABQ1270" s="119"/>
      <c r="ABR1270" s="119"/>
      <c r="ABS1270" s="119"/>
      <c r="ABT1270" s="119"/>
      <c r="ABU1270" s="119"/>
      <c r="ABV1270" s="119"/>
      <c r="ABW1270" s="119"/>
      <c r="ABX1270" s="119"/>
      <c r="ABY1270" s="119"/>
      <c r="ABZ1270" s="119"/>
      <c r="ACA1270" s="119"/>
      <c r="ACB1270" s="119"/>
      <c r="ACC1270" s="119"/>
      <c r="ACD1270" s="119"/>
      <c r="ACE1270" s="119"/>
      <c r="ACF1270" s="119"/>
      <c r="ACG1270" s="119"/>
      <c r="ACH1270" s="119"/>
      <c r="ACI1270" s="119"/>
      <c r="ACJ1270" s="119"/>
      <c r="ACK1270" s="119"/>
      <c r="ACL1270" s="119"/>
      <c r="ACM1270" s="119"/>
      <c r="ACN1270" s="119"/>
      <c r="ACO1270" s="119"/>
      <c r="ACP1270" s="119"/>
      <c r="ACQ1270" s="119"/>
      <c r="ACR1270" s="119"/>
      <c r="ACS1270" s="119"/>
      <c r="ACT1270" s="119"/>
      <c r="ACU1270" s="119"/>
      <c r="ACV1270" s="119"/>
      <c r="ACW1270" s="119"/>
      <c r="ACX1270" s="119"/>
      <c r="ACY1270" s="119"/>
      <c r="ACZ1270" s="119"/>
      <c r="ADA1270" s="119"/>
      <c r="ADB1270" s="119"/>
      <c r="ADC1270" s="119"/>
      <c r="ADD1270" s="119"/>
      <c r="ADE1270" s="119"/>
      <c r="ADF1270" s="119"/>
      <c r="ADG1270" s="119"/>
      <c r="ADH1270" s="119"/>
      <c r="ADI1270" s="119"/>
      <c r="ADJ1270" s="119"/>
      <c r="ADK1270" s="119"/>
      <c r="ADL1270" s="119"/>
      <c r="ADM1270" s="119"/>
      <c r="ADN1270" s="119"/>
      <c r="ADO1270" s="119"/>
      <c r="ADP1270" s="119"/>
      <c r="ADQ1270" s="119"/>
      <c r="ADR1270" s="119"/>
      <c r="ADS1270" s="119"/>
      <c r="ADT1270" s="119"/>
      <c r="ADU1270" s="119"/>
      <c r="ADV1270" s="119"/>
      <c r="ADW1270" s="119"/>
      <c r="ADX1270" s="119"/>
      <c r="ADY1270" s="119"/>
      <c r="ADZ1270" s="119"/>
      <c r="AEA1270" s="119"/>
      <c r="AEB1270" s="119"/>
      <c r="AEC1270" s="119"/>
      <c r="AED1270" s="119"/>
      <c r="AEE1270" s="119"/>
      <c r="AEF1270" s="119"/>
      <c r="AEG1270" s="119"/>
      <c r="AEH1270" s="119"/>
      <c r="AEI1270" s="119"/>
      <c r="AEJ1270" s="119"/>
      <c r="AEK1270" s="119"/>
      <c r="AEL1270" s="119"/>
      <c r="AEM1270" s="119"/>
      <c r="AEN1270" s="119"/>
      <c r="AEO1270" s="119"/>
      <c r="AEP1270" s="119"/>
      <c r="AEQ1270" s="119"/>
      <c r="AER1270" s="119"/>
      <c r="AES1270" s="119"/>
      <c r="AET1270" s="119"/>
      <c r="AEU1270" s="119"/>
      <c r="AEV1270" s="119"/>
      <c r="AEW1270" s="119"/>
      <c r="AEX1270" s="119"/>
      <c r="AEY1270" s="119"/>
      <c r="AEZ1270" s="119"/>
      <c r="AFA1270" s="119"/>
      <c r="AFB1270" s="119"/>
      <c r="AFC1270" s="119"/>
      <c r="AFD1270" s="119"/>
      <c r="AFE1270" s="119"/>
      <c r="AFF1270" s="119"/>
      <c r="AFG1270" s="119"/>
      <c r="AFH1270" s="119"/>
      <c r="AFI1270" s="119"/>
      <c r="AFJ1270" s="119"/>
      <c r="AFK1270" s="119"/>
      <c r="AFL1270" s="119"/>
      <c r="AFM1270" s="119"/>
      <c r="AFN1270" s="119"/>
      <c r="AFO1270" s="119"/>
      <c r="AFP1270" s="119"/>
      <c r="AFQ1270" s="119"/>
      <c r="AFR1270" s="119"/>
      <c r="AFS1270" s="119"/>
      <c r="AFT1270" s="119"/>
      <c r="AFU1270" s="119"/>
      <c r="AFV1270" s="119"/>
      <c r="AFW1270" s="119"/>
      <c r="AFX1270" s="119"/>
      <c r="AFY1270" s="119"/>
      <c r="AFZ1270" s="119"/>
      <c r="AGA1270" s="119"/>
      <c r="AGB1270" s="119"/>
      <c r="AGC1270" s="119"/>
      <c r="AGD1270" s="119"/>
      <c r="AGE1270" s="119"/>
      <c r="AGF1270" s="119"/>
      <c r="AGG1270" s="119"/>
      <c r="AGH1270" s="119"/>
      <c r="AGI1270" s="119"/>
      <c r="AGJ1270" s="119"/>
      <c r="AGK1270" s="119"/>
      <c r="AGL1270" s="119"/>
      <c r="AGM1270" s="119"/>
      <c r="AGN1270" s="119"/>
      <c r="AGO1270" s="119"/>
      <c r="AGP1270" s="119"/>
      <c r="AGQ1270" s="119"/>
      <c r="AGR1270" s="119"/>
      <c r="AGS1270" s="119"/>
      <c r="AGT1270" s="119"/>
      <c r="AGU1270" s="119"/>
      <c r="AGV1270" s="119"/>
      <c r="AGW1270" s="119"/>
      <c r="AGX1270" s="119"/>
      <c r="AGY1270" s="119"/>
      <c r="AGZ1270" s="119"/>
      <c r="AHA1270" s="119"/>
      <c r="AHB1270" s="119"/>
      <c r="AHC1270" s="119"/>
      <c r="AHD1270" s="119"/>
      <c r="AHE1270" s="119"/>
      <c r="AHF1270" s="119"/>
      <c r="AHG1270" s="119"/>
      <c r="AHH1270" s="119"/>
      <c r="AHI1270" s="119"/>
      <c r="AHJ1270" s="119"/>
      <c r="AHK1270" s="119"/>
      <c r="AHL1270" s="119"/>
      <c r="AHM1270" s="119"/>
      <c r="AHN1270" s="119"/>
      <c r="AHO1270" s="119"/>
      <c r="AHP1270" s="119"/>
      <c r="AHQ1270" s="119"/>
      <c r="AHR1270" s="119"/>
      <c r="AHS1270" s="119"/>
      <c r="AHT1270" s="119"/>
      <c r="AHU1270" s="119"/>
      <c r="AHV1270" s="119"/>
      <c r="AHW1270" s="119"/>
      <c r="AHX1270" s="119"/>
      <c r="AHY1270" s="119"/>
      <c r="AHZ1270" s="119"/>
      <c r="AIA1270" s="119"/>
      <c r="AIB1270" s="119"/>
      <c r="AIC1270" s="119"/>
      <c r="AID1270" s="119"/>
      <c r="AIE1270" s="119"/>
      <c r="AIF1270" s="119"/>
      <c r="AIG1270" s="119"/>
      <c r="AIH1270" s="119"/>
      <c r="AII1270" s="119"/>
      <c r="AIJ1270" s="119"/>
      <c r="AIK1270" s="119"/>
      <c r="AIL1270" s="119"/>
      <c r="AIM1270" s="119"/>
      <c r="AIN1270" s="119"/>
      <c r="AIO1270" s="119"/>
      <c r="AIP1270" s="119"/>
      <c r="AIQ1270" s="119"/>
      <c r="AIR1270" s="119"/>
      <c r="AIS1270" s="119"/>
      <c r="AIT1270" s="119"/>
      <c r="AIU1270" s="119"/>
      <c r="AIV1270" s="119"/>
      <c r="AIW1270" s="119"/>
      <c r="AIX1270" s="119"/>
      <c r="AIY1270" s="119"/>
      <c r="AIZ1270" s="119"/>
      <c r="AJA1270" s="119"/>
      <c r="AJB1270" s="119"/>
      <c r="AJC1270" s="119"/>
      <c r="AJD1270" s="119"/>
      <c r="AJE1270" s="119"/>
      <c r="AJF1270" s="119"/>
      <c r="AJG1270" s="119"/>
      <c r="AJH1270" s="119"/>
      <c r="AJI1270" s="119"/>
      <c r="AJJ1270" s="119"/>
      <c r="AJK1270" s="119"/>
      <c r="AJL1270" s="119"/>
      <c r="AJM1270" s="119"/>
      <c r="AJN1270" s="119"/>
      <c r="AJO1270" s="119"/>
      <c r="AJP1270" s="119"/>
      <c r="AJQ1270" s="119"/>
      <c r="AJR1270" s="119"/>
      <c r="AJS1270" s="119"/>
      <c r="AJT1270" s="119"/>
      <c r="AJU1270" s="119"/>
      <c r="AJV1270" s="119"/>
      <c r="AJW1270" s="119"/>
      <c r="AJX1270" s="119"/>
      <c r="AJY1270" s="119"/>
      <c r="AJZ1270" s="119"/>
      <c r="AKA1270" s="119"/>
      <c r="AKB1270" s="119"/>
      <c r="AKC1270" s="119"/>
      <c r="AKD1270" s="119"/>
      <c r="AKE1270" s="119"/>
      <c r="AKF1270" s="119"/>
      <c r="AKG1270" s="119"/>
      <c r="AKH1270" s="119"/>
      <c r="AKI1270" s="119"/>
      <c r="AKJ1270" s="119"/>
      <c r="AKK1270" s="119"/>
      <c r="AKL1270" s="119"/>
      <c r="AKM1270" s="119"/>
      <c r="AKN1270" s="119"/>
      <c r="AKO1270" s="119"/>
      <c r="AKP1270" s="119"/>
      <c r="AKQ1270" s="119"/>
      <c r="AKR1270" s="119"/>
      <c r="AKS1270" s="119"/>
      <c r="AKT1270" s="119"/>
      <c r="AKU1270" s="119"/>
      <c r="AKV1270" s="119"/>
      <c r="AKW1270" s="119"/>
      <c r="AKX1270" s="119"/>
      <c r="AKY1270" s="119"/>
      <c r="AKZ1270" s="119"/>
      <c r="ALA1270" s="119"/>
      <c r="ALB1270" s="119"/>
      <c r="ALC1270" s="119"/>
      <c r="ALD1270" s="119"/>
      <c r="ALE1270" s="119"/>
      <c r="ALF1270" s="119"/>
      <c r="ALG1270" s="119"/>
      <c r="ALH1270" s="119"/>
      <c r="ALI1270" s="119"/>
      <c r="ALJ1270" s="119"/>
      <c r="ALK1270" s="119"/>
      <c r="ALL1270" s="119"/>
      <c r="ALM1270" s="119"/>
      <c r="ALN1270" s="119"/>
      <c r="ALO1270" s="119"/>
      <c r="ALP1270" s="119"/>
      <c r="ALQ1270" s="119"/>
      <c r="ALR1270" s="119"/>
      <c r="ALS1270" s="119"/>
      <c r="ALT1270" s="119"/>
      <c r="ALU1270" s="119"/>
      <c r="ALV1270" s="119"/>
      <c r="ALW1270" s="119"/>
      <c r="ALX1270" s="119"/>
      <c r="ALY1270" s="119"/>
      <c r="ALZ1270" s="119"/>
      <c r="AMA1270" s="119"/>
      <c r="AMB1270" s="119"/>
      <c r="AMC1270" s="119"/>
      <c r="AMD1270" s="119"/>
      <c r="AME1270" s="119"/>
      <c r="AMF1270" s="119"/>
      <c r="AMG1270" s="119"/>
      <c r="AMH1270" s="119"/>
      <c r="AMI1270" s="119"/>
      <c r="AMJ1270" s="119"/>
    </row>
    <row r="1271" spans="1:1024">
      <c r="A1271" s="120"/>
      <c r="B1271" s="120"/>
      <c r="C1271" s="49">
        <f t="shared" si="91"/>
        <v>2380</v>
      </c>
      <c r="D1271" s="58" t="s">
        <v>446</v>
      </c>
      <c r="E1271" s="51">
        <f t="shared" si="94"/>
        <v>10</v>
      </c>
      <c r="F1271" s="81">
        <f t="shared" si="92"/>
        <v>79040</v>
      </c>
      <c r="G1271" s="81" t="str">
        <f t="shared" si="93"/>
        <v>2018123</v>
      </c>
      <c r="H1271" s="81">
        <v>0</v>
      </c>
      <c r="I1271" s="81"/>
      <c r="J1271" s="81"/>
      <c r="K1271" s="81"/>
      <c r="L1271" s="81" t="s">
        <v>82</v>
      </c>
      <c r="M1271" s="81">
        <v>2018</v>
      </c>
      <c r="N1271" s="81">
        <v>1</v>
      </c>
      <c r="O1271" s="81">
        <v>23</v>
      </c>
      <c r="P1271" s="81">
        <v>21</v>
      </c>
      <c r="Q1271" s="81">
        <v>57</v>
      </c>
      <c r="R1271" s="81">
        <v>20</v>
      </c>
      <c r="S1271" s="81">
        <v>989</v>
      </c>
      <c r="T1271" s="81">
        <v>0</v>
      </c>
      <c r="U1271" s="81" t="s">
        <v>62</v>
      </c>
      <c r="V1271" s="81" t="s">
        <v>3</v>
      </c>
      <c r="W1271" s="81"/>
      <c r="X1271" s="129" t="s">
        <v>83</v>
      </c>
      <c r="Y1271" s="130"/>
      <c r="Z1271" s="130"/>
      <c r="AA1271" s="130"/>
      <c r="WK1271" s="121"/>
      <c r="WL1271" s="121"/>
      <c r="WM1271" s="121"/>
      <c r="WN1271" s="121"/>
      <c r="WO1271" s="121"/>
      <c r="WP1271" s="121"/>
      <c r="WQ1271" s="121"/>
      <c r="WR1271" s="121"/>
      <c r="WS1271" s="121"/>
      <c r="WT1271" s="121"/>
      <c r="WU1271" s="121"/>
      <c r="WV1271" s="121"/>
      <c r="WW1271" s="121"/>
      <c r="WX1271" s="121"/>
      <c r="WY1271" s="121"/>
      <c r="WZ1271" s="121"/>
      <c r="XA1271" s="121"/>
      <c r="XB1271" s="121"/>
      <c r="XC1271" s="121"/>
      <c r="XD1271" s="121"/>
      <c r="XE1271" s="121"/>
      <c r="XF1271" s="121"/>
      <c r="XG1271" s="121"/>
      <c r="XH1271" s="121"/>
      <c r="XI1271" s="121"/>
      <c r="XJ1271" s="121"/>
      <c r="XK1271" s="121"/>
      <c r="XL1271" s="121"/>
      <c r="XM1271" s="121"/>
      <c r="XN1271" s="121"/>
      <c r="XO1271" s="121"/>
      <c r="XP1271" s="121"/>
      <c r="XQ1271" s="121"/>
      <c r="XR1271" s="121"/>
      <c r="XS1271" s="121"/>
      <c r="XT1271" s="121"/>
      <c r="XU1271" s="121"/>
      <c r="XV1271" s="121"/>
      <c r="XW1271" s="121"/>
      <c r="XX1271" s="121"/>
      <c r="XY1271" s="121"/>
      <c r="XZ1271" s="121"/>
      <c r="YA1271" s="121"/>
      <c r="YB1271" s="121"/>
      <c r="YC1271" s="121"/>
      <c r="YD1271" s="121"/>
      <c r="YE1271" s="121"/>
      <c r="YF1271" s="121"/>
      <c r="YG1271" s="121"/>
      <c r="YH1271" s="121"/>
      <c r="YI1271" s="121"/>
      <c r="YJ1271" s="121"/>
      <c r="YK1271" s="121"/>
      <c r="YL1271" s="121"/>
      <c r="YM1271" s="121"/>
      <c r="YN1271" s="121"/>
      <c r="YO1271" s="121"/>
      <c r="YP1271" s="121"/>
      <c r="YQ1271" s="121"/>
      <c r="YR1271" s="121"/>
      <c r="YS1271" s="121"/>
      <c r="YT1271" s="121"/>
      <c r="YU1271" s="121"/>
      <c r="YV1271" s="121"/>
      <c r="YW1271" s="121"/>
      <c r="YX1271" s="121"/>
      <c r="YY1271" s="121"/>
      <c r="YZ1271" s="121"/>
      <c r="ZA1271" s="121"/>
      <c r="ZB1271" s="121"/>
      <c r="ZC1271" s="121"/>
      <c r="ZD1271" s="121"/>
      <c r="ZE1271" s="121"/>
      <c r="ZF1271" s="121"/>
      <c r="ZG1271" s="121"/>
      <c r="ZH1271" s="121"/>
      <c r="ZI1271" s="121"/>
      <c r="ZJ1271" s="121"/>
      <c r="ZK1271" s="121"/>
      <c r="ZL1271" s="121"/>
      <c r="ZM1271" s="121"/>
      <c r="ZN1271" s="121"/>
      <c r="ZO1271" s="121"/>
      <c r="ZP1271" s="121"/>
      <c r="ZQ1271" s="121"/>
      <c r="ZR1271" s="121"/>
      <c r="ZS1271" s="121"/>
      <c r="ZT1271" s="121"/>
      <c r="ZU1271" s="121"/>
      <c r="ZV1271" s="121"/>
      <c r="ZW1271" s="121"/>
      <c r="ZX1271" s="121"/>
      <c r="ZY1271" s="121"/>
      <c r="ZZ1271" s="121"/>
      <c r="AAA1271" s="121"/>
      <c r="AAB1271" s="121"/>
      <c r="AAC1271" s="121"/>
      <c r="AAD1271" s="121"/>
      <c r="AAE1271" s="121"/>
      <c r="AAF1271" s="121"/>
      <c r="AAG1271" s="121"/>
      <c r="AAH1271" s="121"/>
      <c r="AAI1271" s="121"/>
      <c r="AAJ1271" s="121"/>
      <c r="AAK1271" s="121"/>
      <c r="AAL1271" s="121"/>
      <c r="AAM1271" s="121"/>
      <c r="AAN1271" s="121"/>
      <c r="AAO1271" s="121"/>
      <c r="AAP1271" s="121"/>
      <c r="AAQ1271" s="121"/>
      <c r="AAR1271" s="121"/>
      <c r="AAS1271" s="121"/>
      <c r="AAT1271" s="121"/>
      <c r="AAU1271" s="121"/>
      <c r="AAV1271" s="121"/>
      <c r="AAW1271" s="121"/>
      <c r="AAX1271" s="121"/>
      <c r="AAY1271" s="121"/>
      <c r="AAZ1271" s="121"/>
      <c r="ABA1271" s="121"/>
      <c r="ABB1271" s="121"/>
      <c r="ABC1271" s="121"/>
      <c r="ABD1271" s="121"/>
      <c r="ABE1271" s="121"/>
      <c r="ABF1271" s="121"/>
      <c r="ABG1271" s="121"/>
      <c r="ABH1271" s="121"/>
      <c r="ABI1271" s="121"/>
      <c r="ABJ1271" s="121"/>
      <c r="ABK1271" s="121"/>
      <c r="ABL1271" s="121"/>
      <c r="ABM1271" s="121"/>
      <c r="ABN1271" s="121"/>
      <c r="ABO1271" s="121"/>
      <c r="ABP1271" s="121"/>
      <c r="ABQ1271" s="121"/>
      <c r="ABR1271" s="121"/>
      <c r="ABS1271" s="121"/>
      <c r="ABT1271" s="121"/>
      <c r="ABU1271" s="121"/>
      <c r="ABV1271" s="121"/>
      <c r="ABW1271" s="121"/>
      <c r="ABX1271" s="121"/>
      <c r="ABY1271" s="121"/>
      <c r="ABZ1271" s="121"/>
      <c r="ACA1271" s="121"/>
      <c r="ACB1271" s="121"/>
      <c r="ACC1271" s="121"/>
      <c r="ACD1271" s="121"/>
      <c r="ACE1271" s="121"/>
      <c r="ACF1271" s="121"/>
      <c r="ACG1271" s="121"/>
      <c r="ACH1271" s="121"/>
      <c r="ACI1271" s="121"/>
      <c r="ACJ1271" s="121"/>
      <c r="ACK1271" s="121"/>
      <c r="ACL1271" s="121"/>
      <c r="ACM1271" s="121"/>
      <c r="ACN1271" s="121"/>
      <c r="ACO1271" s="121"/>
      <c r="ACP1271" s="121"/>
      <c r="ACQ1271" s="121"/>
      <c r="ACR1271" s="121"/>
      <c r="ACS1271" s="121"/>
      <c r="ACT1271" s="121"/>
      <c r="ACU1271" s="121"/>
      <c r="ACV1271" s="121"/>
      <c r="ACW1271" s="121"/>
      <c r="ACX1271" s="121"/>
      <c r="ACY1271" s="121"/>
      <c r="ACZ1271" s="121"/>
      <c r="ADA1271" s="121"/>
      <c r="ADB1271" s="121"/>
      <c r="ADC1271" s="121"/>
      <c r="ADD1271" s="121"/>
      <c r="ADE1271" s="121"/>
      <c r="ADF1271" s="121"/>
      <c r="ADG1271" s="121"/>
      <c r="ADH1271" s="121"/>
      <c r="ADI1271" s="121"/>
      <c r="ADJ1271" s="121"/>
      <c r="ADK1271" s="121"/>
      <c r="ADL1271" s="121"/>
      <c r="ADM1271" s="121"/>
      <c r="ADN1271" s="121"/>
      <c r="ADO1271" s="121"/>
      <c r="ADP1271" s="121"/>
      <c r="ADQ1271" s="121"/>
      <c r="ADR1271" s="121"/>
      <c r="ADS1271" s="121"/>
      <c r="ADT1271" s="121"/>
      <c r="ADU1271" s="121"/>
      <c r="ADV1271" s="121"/>
      <c r="ADW1271" s="121"/>
      <c r="ADX1271" s="121"/>
      <c r="ADY1271" s="121"/>
      <c r="ADZ1271" s="121"/>
      <c r="AEA1271" s="121"/>
      <c r="AEB1271" s="121"/>
      <c r="AEC1271" s="121"/>
      <c r="AED1271" s="121"/>
      <c r="AEE1271" s="121"/>
      <c r="AEF1271" s="121"/>
      <c r="AEG1271" s="121"/>
      <c r="AEH1271" s="121"/>
      <c r="AEI1271" s="121"/>
      <c r="AEJ1271" s="121"/>
      <c r="AEK1271" s="121"/>
      <c r="AEL1271" s="121"/>
      <c r="AEM1271" s="121"/>
      <c r="AEN1271" s="121"/>
      <c r="AEO1271" s="121"/>
      <c r="AEP1271" s="121"/>
      <c r="AEQ1271" s="121"/>
      <c r="AER1271" s="121"/>
      <c r="AES1271" s="121"/>
      <c r="AET1271" s="121"/>
      <c r="AEU1271" s="121"/>
      <c r="AEV1271" s="121"/>
      <c r="AEW1271" s="121"/>
      <c r="AEX1271" s="121"/>
      <c r="AEY1271" s="121"/>
      <c r="AEZ1271" s="121"/>
      <c r="AFA1271" s="121"/>
      <c r="AFB1271" s="121"/>
      <c r="AFC1271" s="121"/>
      <c r="AFD1271" s="121"/>
      <c r="AFE1271" s="121"/>
      <c r="AFF1271" s="121"/>
      <c r="AFG1271" s="121"/>
      <c r="AFH1271" s="121"/>
      <c r="AFI1271" s="121"/>
      <c r="AFJ1271" s="121"/>
      <c r="AFK1271" s="121"/>
      <c r="AFL1271" s="121"/>
      <c r="AFM1271" s="121"/>
      <c r="AFN1271" s="121"/>
      <c r="AFO1271" s="121"/>
      <c r="AFP1271" s="121"/>
      <c r="AFQ1271" s="121"/>
      <c r="AFR1271" s="121"/>
      <c r="AFS1271" s="121"/>
      <c r="AFT1271" s="121"/>
      <c r="AFU1271" s="121"/>
      <c r="AFV1271" s="121"/>
      <c r="AFW1271" s="121"/>
      <c r="AFX1271" s="121"/>
      <c r="AFY1271" s="121"/>
      <c r="AFZ1271" s="121"/>
      <c r="AGA1271" s="121"/>
      <c r="AGB1271" s="121"/>
      <c r="AGC1271" s="121"/>
      <c r="AGD1271" s="121"/>
      <c r="AGE1271" s="121"/>
      <c r="AGF1271" s="121"/>
      <c r="AGG1271" s="121"/>
      <c r="AGH1271" s="121"/>
      <c r="AGI1271" s="121"/>
      <c r="AGJ1271" s="121"/>
      <c r="AGK1271" s="121"/>
      <c r="AGL1271" s="121"/>
      <c r="AGM1271" s="121"/>
      <c r="AGN1271" s="121"/>
      <c r="AGO1271" s="121"/>
      <c r="AGP1271" s="121"/>
      <c r="AGQ1271" s="121"/>
      <c r="AGR1271" s="121"/>
      <c r="AGS1271" s="121"/>
      <c r="AGT1271" s="121"/>
      <c r="AGU1271" s="121"/>
      <c r="AGV1271" s="121"/>
      <c r="AGW1271" s="121"/>
      <c r="AGX1271" s="121"/>
      <c r="AGY1271" s="121"/>
      <c r="AGZ1271" s="121"/>
      <c r="AHA1271" s="121"/>
      <c r="AHB1271" s="121"/>
      <c r="AHC1271" s="121"/>
      <c r="AHD1271" s="121"/>
      <c r="AHE1271" s="121"/>
      <c r="AHF1271" s="121"/>
      <c r="AHG1271" s="121"/>
      <c r="AHH1271" s="121"/>
      <c r="AHI1271" s="121"/>
      <c r="AHJ1271" s="121"/>
      <c r="AHK1271" s="121"/>
      <c r="AHL1271" s="121"/>
      <c r="AHM1271" s="121"/>
      <c r="AHN1271" s="121"/>
      <c r="AHO1271" s="121"/>
      <c r="AHP1271" s="121"/>
      <c r="AHQ1271" s="121"/>
      <c r="AHR1271" s="121"/>
      <c r="AHS1271" s="121"/>
      <c r="AHT1271" s="121"/>
      <c r="AHU1271" s="121"/>
      <c r="AHV1271" s="121"/>
      <c r="AHW1271" s="121"/>
      <c r="AHX1271" s="121"/>
      <c r="AHY1271" s="121"/>
      <c r="AHZ1271" s="121"/>
      <c r="AIA1271" s="121"/>
      <c r="AIB1271" s="121"/>
      <c r="AIC1271" s="121"/>
      <c r="AID1271" s="121"/>
      <c r="AIE1271" s="121"/>
      <c r="AIF1271" s="121"/>
      <c r="AIG1271" s="121"/>
      <c r="AIH1271" s="121"/>
      <c r="AII1271" s="121"/>
      <c r="AIJ1271" s="121"/>
      <c r="AIK1271" s="121"/>
      <c r="AIL1271" s="121"/>
      <c r="AIM1271" s="121"/>
      <c r="AIN1271" s="121"/>
      <c r="AIO1271" s="121"/>
      <c r="AIP1271" s="121"/>
      <c r="AIQ1271" s="121"/>
      <c r="AIR1271" s="121"/>
      <c r="AIS1271" s="121"/>
      <c r="AIT1271" s="121"/>
      <c r="AIU1271" s="121"/>
      <c r="AIV1271" s="121"/>
      <c r="AIW1271" s="121"/>
      <c r="AIX1271" s="121"/>
      <c r="AIY1271" s="121"/>
      <c r="AIZ1271" s="121"/>
      <c r="AJA1271" s="121"/>
      <c r="AJB1271" s="121"/>
      <c r="AJC1271" s="121"/>
      <c r="AJD1271" s="121"/>
      <c r="AJE1271" s="121"/>
      <c r="AJF1271" s="121"/>
      <c r="AJG1271" s="121"/>
      <c r="AJH1271" s="121"/>
      <c r="AJI1271" s="121"/>
      <c r="AJJ1271" s="121"/>
      <c r="AJK1271" s="121"/>
      <c r="AJL1271" s="121"/>
      <c r="AJM1271" s="121"/>
      <c r="AJN1271" s="121"/>
      <c r="AJO1271" s="121"/>
      <c r="AJP1271" s="121"/>
      <c r="AJQ1271" s="121"/>
      <c r="AJR1271" s="121"/>
      <c r="AJS1271" s="121"/>
      <c r="AJT1271" s="121"/>
      <c r="AJU1271" s="121"/>
      <c r="AJV1271" s="121"/>
      <c r="AJW1271" s="121"/>
      <c r="AJX1271" s="121"/>
      <c r="AJY1271" s="121"/>
      <c r="AJZ1271" s="121"/>
      <c r="AKA1271" s="121"/>
      <c r="AKB1271" s="121"/>
      <c r="AKC1271" s="121"/>
      <c r="AKD1271" s="121"/>
      <c r="AKE1271" s="121"/>
      <c r="AKF1271" s="121"/>
      <c r="AKG1271" s="121"/>
      <c r="AKH1271" s="121"/>
      <c r="AKI1271" s="121"/>
      <c r="AKJ1271" s="121"/>
      <c r="AKK1271" s="121"/>
      <c r="AKL1271" s="121"/>
      <c r="AKM1271" s="121"/>
      <c r="AKN1271" s="121"/>
      <c r="AKO1271" s="121"/>
      <c r="AKP1271" s="121"/>
      <c r="AKQ1271" s="121"/>
      <c r="AKR1271" s="121"/>
      <c r="AKS1271" s="121"/>
      <c r="AKT1271" s="121"/>
      <c r="AKU1271" s="121"/>
      <c r="AKV1271" s="121"/>
      <c r="AKW1271" s="121"/>
      <c r="AKX1271" s="121"/>
      <c r="AKY1271" s="121"/>
      <c r="AKZ1271" s="121"/>
      <c r="ALA1271" s="121"/>
      <c r="ALB1271" s="121"/>
      <c r="ALC1271" s="121"/>
      <c r="ALD1271" s="121"/>
      <c r="ALE1271" s="121"/>
      <c r="ALF1271" s="121"/>
      <c r="ALG1271" s="121"/>
      <c r="ALH1271" s="121"/>
      <c r="ALI1271" s="121"/>
      <c r="ALJ1271" s="121"/>
      <c r="ALK1271" s="121"/>
      <c r="ALL1271" s="121"/>
      <c r="ALM1271" s="121"/>
      <c r="ALN1271" s="121"/>
      <c r="ALO1271" s="121"/>
      <c r="ALP1271" s="121"/>
      <c r="ALQ1271" s="121"/>
      <c r="ALR1271" s="121"/>
      <c r="ALS1271" s="121"/>
      <c r="ALT1271" s="121"/>
      <c r="ALU1271" s="121"/>
      <c r="ALV1271" s="121"/>
      <c r="ALW1271" s="121"/>
      <c r="ALX1271" s="121"/>
      <c r="ALY1271" s="121"/>
      <c r="ALZ1271" s="121"/>
      <c r="AMA1271" s="121"/>
      <c r="AMB1271" s="121"/>
      <c r="AMC1271" s="121"/>
      <c r="AMD1271" s="121"/>
      <c r="AME1271" s="121"/>
      <c r="AMF1271" s="121"/>
      <c r="AMG1271" s="121"/>
      <c r="AMH1271" s="121"/>
      <c r="AMI1271" s="121"/>
      <c r="AMJ1271" s="121"/>
    </row>
    <row r="1272" spans="1:1024">
      <c r="A1272" s="118"/>
      <c r="B1272" s="118"/>
      <c r="C1272" s="49">
        <f t="shared" si="91"/>
        <v>2390</v>
      </c>
      <c r="D1272" s="56" t="s">
        <v>446</v>
      </c>
      <c r="E1272" s="51">
        <f t="shared" si="94"/>
        <v>10</v>
      </c>
      <c r="F1272" s="79">
        <f t="shared" si="92"/>
        <v>79041</v>
      </c>
      <c r="G1272" s="79" t="str">
        <f t="shared" si="93"/>
        <v>2018123</v>
      </c>
      <c r="H1272" s="79">
        <v>447</v>
      </c>
      <c r="I1272" s="79"/>
      <c r="J1272" s="79"/>
      <c r="K1272" s="79"/>
      <c r="L1272" s="79" t="s">
        <v>0</v>
      </c>
      <c r="M1272" s="79">
        <v>2018</v>
      </c>
      <c r="N1272" s="79">
        <v>1</v>
      </c>
      <c r="O1272" s="79">
        <v>23</v>
      </c>
      <c r="P1272" s="79">
        <v>21</v>
      </c>
      <c r="Q1272" s="79">
        <v>57</v>
      </c>
      <c r="R1272" s="79">
        <v>21</v>
      </c>
      <c r="S1272" s="79">
        <v>29</v>
      </c>
      <c r="T1272" s="79">
        <v>1</v>
      </c>
      <c r="U1272" s="79" t="s">
        <v>1</v>
      </c>
      <c r="V1272" s="79" t="s">
        <v>2</v>
      </c>
      <c r="W1272" s="79"/>
      <c r="X1272" s="131" t="s">
        <v>447</v>
      </c>
      <c r="Y1272" s="130" t="s">
        <v>85</v>
      </c>
      <c r="Z1272" s="130"/>
      <c r="AA1272" s="130"/>
      <c r="WK1272" s="119"/>
      <c r="WL1272" s="119"/>
      <c r="WM1272" s="119"/>
      <c r="WN1272" s="119"/>
      <c r="WO1272" s="119"/>
      <c r="WP1272" s="119"/>
      <c r="WQ1272" s="119"/>
      <c r="WR1272" s="119"/>
      <c r="WS1272" s="119"/>
      <c r="WT1272" s="119"/>
      <c r="WU1272" s="119"/>
      <c r="WV1272" s="119"/>
      <c r="WW1272" s="119"/>
      <c r="WX1272" s="119"/>
      <c r="WY1272" s="119"/>
      <c r="WZ1272" s="119"/>
      <c r="XA1272" s="119"/>
      <c r="XB1272" s="119"/>
      <c r="XC1272" s="119"/>
      <c r="XD1272" s="119"/>
      <c r="XE1272" s="119"/>
      <c r="XF1272" s="119"/>
      <c r="XG1272" s="119"/>
      <c r="XH1272" s="119"/>
      <c r="XI1272" s="119"/>
      <c r="XJ1272" s="119"/>
      <c r="XK1272" s="119"/>
      <c r="XL1272" s="119"/>
      <c r="XM1272" s="119"/>
      <c r="XN1272" s="119"/>
      <c r="XO1272" s="119"/>
      <c r="XP1272" s="119"/>
      <c r="XQ1272" s="119"/>
      <c r="XR1272" s="119"/>
      <c r="XS1272" s="119"/>
      <c r="XT1272" s="119"/>
      <c r="XU1272" s="119"/>
      <c r="XV1272" s="119"/>
      <c r="XW1272" s="119"/>
      <c r="XX1272" s="119"/>
      <c r="XY1272" s="119"/>
      <c r="XZ1272" s="119"/>
      <c r="YA1272" s="119"/>
      <c r="YB1272" s="119"/>
      <c r="YC1272" s="119"/>
      <c r="YD1272" s="119"/>
      <c r="YE1272" s="119"/>
      <c r="YF1272" s="119"/>
      <c r="YG1272" s="119"/>
      <c r="YH1272" s="119"/>
      <c r="YI1272" s="119"/>
      <c r="YJ1272" s="119"/>
      <c r="YK1272" s="119"/>
      <c r="YL1272" s="119"/>
      <c r="YM1272" s="119"/>
      <c r="YN1272" s="119"/>
      <c r="YO1272" s="119"/>
      <c r="YP1272" s="119"/>
      <c r="YQ1272" s="119"/>
      <c r="YR1272" s="119"/>
      <c r="YS1272" s="119"/>
      <c r="YT1272" s="119"/>
      <c r="YU1272" s="119"/>
      <c r="YV1272" s="119"/>
      <c r="YW1272" s="119"/>
      <c r="YX1272" s="119"/>
      <c r="YY1272" s="119"/>
      <c r="YZ1272" s="119"/>
      <c r="ZA1272" s="119"/>
      <c r="ZB1272" s="119"/>
      <c r="ZC1272" s="119"/>
      <c r="ZD1272" s="119"/>
      <c r="ZE1272" s="119"/>
      <c r="ZF1272" s="119"/>
      <c r="ZG1272" s="119"/>
      <c r="ZH1272" s="119"/>
      <c r="ZI1272" s="119"/>
      <c r="ZJ1272" s="119"/>
      <c r="ZK1272" s="119"/>
      <c r="ZL1272" s="119"/>
      <c r="ZM1272" s="119"/>
      <c r="ZN1272" s="119"/>
      <c r="ZO1272" s="119"/>
      <c r="ZP1272" s="119"/>
      <c r="ZQ1272" s="119"/>
      <c r="ZR1272" s="119"/>
      <c r="ZS1272" s="119"/>
      <c r="ZT1272" s="119"/>
      <c r="ZU1272" s="119"/>
      <c r="ZV1272" s="119"/>
      <c r="ZW1272" s="119"/>
      <c r="ZX1272" s="119"/>
      <c r="ZY1272" s="119"/>
      <c r="ZZ1272" s="119"/>
      <c r="AAA1272" s="119"/>
      <c r="AAB1272" s="119"/>
      <c r="AAC1272" s="119"/>
      <c r="AAD1272" s="119"/>
      <c r="AAE1272" s="119"/>
      <c r="AAF1272" s="119"/>
      <c r="AAG1272" s="119"/>
      <c r="AAH1272" s="119"/>
      <c r="AAI1272" s="119"/>
      <c r="AAJ1272" s="119"/>
      <c r="AAK1272" s="119"/>
      <c r="AAL1272" s="119"/>
      <c r="AAM1272" s="119"/>
      <c r="AAN1272" s="119"/>
      <c r="AAO1272" s="119"/>
      <c r="AAP1272" s="119"/>
      <c r="AAQ1272" s="119"/>
      <c r="AAR1272" s="119"/>
      <c r="AAS1272" s="119"/>
      <c r="AAT1272" s="119"/>
      <c r="AAU1272" s="119"/>
      <c r="AAV1272" s="119"/>
      <c r="AAW1272" s="119"/>
      <c r="AAX1272" s="119"/>
      <c r="AAY1272" s="119"/>
      <c r="AAZ1272" s="119"/>
      <c r="ABA1272" s="119"/>
      <c r="ABB1272" s="119"/>
      <c r="ABC1272" s="119"/>
      <c r="ABD1272" s="119"/>
      <c r="ABE1272" s="119"/>
      <c r="ABF1272" s="119"/>
      <c r="ABG1272" s="119"/>
      <c r="ABH1272" s="119"/>
      <c r="ABI1272" s="119"/>
      <c r="ABJ1272" s="119"/>
      <c r="ABK1272" s="119"/>
      <c r="ABL1272" s="119"/>
      <c r="ABM1272" s="119"/>
      <c r="ABN1272" s="119"/>
      <c r="ABO1272" s="119"/>
      <c r="ABP1272" s="119"/>
      <c r="ABQ1272" s="119"/>
      <c r="ABR1272" s="119"/>
      <c r="ABS1272" s="119"/>
      <c r="ABT1272" s="119"/>
      <c r="ABU1272" s="119"/>
      <c r="ABV1272" s="119"/>
      <c r="ABW1272" s="119"/>
      <c r="ABX1272" s="119"/>
      <c r="ABY1272" s="119"/>
      <c r="ABZ1272" s="119"/>
      <c r="ACA1272" s="119"/>
      <c r="ACB1272" s="119"/>
      <c r="ACC1272" s="119"/>
      <c r="ACD1272" s="119"/>
      <c r="ACE1272" s="119"/>
      <c r="ACF1272" s="119"/>
      <c r="ACG1272" s="119"/>
      <c r="ACH1272" s="119"/>
      <c r="ACI1272" s="119"/>
      <c r="ACJ1272" s="119"/>
      <c r="ACK1272" s="119"/>
      <c r="ACL1272" s="119"/>
      <c r="ACM1272" s="119"/>
      <c r="ACN1272" s="119"/>
      <c r="ACO1272" s="119"/>
      <c r="ACP1272" s="119"/>
      <c r="ACQ1272" s="119"/>
      <c r="ACR1272" s="119"/>
      <c r="ACS1272" s="119"/>
      <c r="ACT1272" s="119"/>
      <c r="ACU1272" s="119"/>
      <c r="ACV1272" s="119"/>
      <c r="ACW1272" s="119"/>
      <c r="ACX1272" s="119"/>
      <c r="ACY1272" s="119"/>
      <c r="ACZ1272" s="119"/>
      <c r="ADA1272" s="119"/>
      <c r="ADB1272" s="119"/>
      <c r="ADC1272" s="119"/>
      <c r="ADD1272" s="119"/>
      <c r="ADE1272" s="119"/>
      <c r="ADF1272" s="119"/>
      <c r="ADG1272" s="119"/>
      <c r="ADH1272" s="119"/>
      <c r="ADI1272" s="119"/>
      <c r="ADJ1272" s="119"/>
      <c r="ADK1272" s="119"/>
      <c r="ADL1272" s="119"/>
      <c r="ADM1272" s="119"/>
      <c r="ADN1272" s="119"/>
      <c r="ADO1272" s="119"/>
      <c r="ADP1272" s="119"/>
      <c r="ADQ1272" s="119"/>
      <c r="ADR1272" s="119"/>
      <c r="ADS1272" s="119"/>
      <c r="ADT1272" s="119"/>
      <c r="ADU1272" s="119"/>
      <c r="ADV1272" s="119"/>
      <c r="ADW1272" s="119"/>
      <c r="ADX1272" s="119"/>
      <c r="ADY1272" s="119"/>
      <c r="ADZ1272" s="119"/>
      <c r="AEA1272" s="119"/>
      <c r="AEB1272" s="119"/>
      <c r="AEC1272" s="119"/>
      <c r="AED1272" s="119"/>
      <c r="AEE1272" s="119"/>
      <c r="AEF1272" s="119"/>
      <c r="AEG1272" s="119"/>
      <c r="AEH1272" s="119"/>
      <c r="AEI1272" s="119"/>
      <c r="AEJ1272" s="119"/>
      <c r="AEK1272" s="119"/>
      <c r="AEL1272" s="119"/>
      <c r="AEM1272" s="119"/>
      <c r="AEN1272" s="119"/>
      <c r="AEO1272" s="119"/>
      <c r="AEP1272" s="119"/>
      <c r="AEQ1272" s="119"/>
      <c r="AER1272" s="119"/>
      <c r="AES1272" s="119"/>
      <c r="AET1272" s="119"/>
      <c r="AEU1272" s="119"/>
      <c r="AEV1272" s="119"/>
      <c r="AEW1272" s="119"/>
      <c r="AEX1272" s="119"/>
      <c r="AEY1272" s="119"/>
      <c r="AEZ1272" s="119"/>
      <c r="AFA1272" s="119"/>
      <c r="AFB1272" s="119"/>
      <c r="AFC1272" s="119"/>
      <c r="AFD1272" s="119"/>
      <c r="AFE1272" s="119"/>
      <c r="AFF1272" s="119"/>
      <c r="AFG1272" s="119"/>
      <c r="AFH1272" s="119"/>
      <c r="AFI1272" s="119"/>
      <c r="AFJ1272" s="119"/>
      <c r="AFK1272" s="119"/>
      <c r="AFL1272" s="119"/>
      <c r="AFM1272" s="119"/>
      <c r="AFN1272" s="119"/>
      <c r="AFO1272" s="119"/>
      <c r="AFP1272" s="119"/>
      <c r="AFQ1272" s="119"/>
      <c r="AFR1272" s="119"/>
      <c r="AFS1272" s="119"/>
      <c r="AFT1272" s="119"/>
      <c r="AFU1272" s="119"/>
      <c r="AFV1272" s="119"/>
      <c r="AFW1272" s="119"/>
      <c r="AFX1272" s="119"/>
      <c r="AFY1272" s="119"/>
      <c r="AFZ1272" s="119"/>
      <c r="AGA1272" s="119"/>
      <c r="AGB1272" s="119"/>
      <c r="AGC1272" s="119"/>
      <c r="AGD1272" s="119"/>
      <c r="AGE1272" s="119"/>
      <c r="AGF1272" s="119"/>
      <c r="AGG1272" s="119"/>
      <c r="AGH1272" s="119"/>
      <c r="AGI1272" s="119"/>
      <c r="AGJ1272" s="119"/>
      <c r="AGK1272" s="119"/>
      <c r="AGL1272" s="119"/>
      <c r="AGM1272" s="119"/>
      <c r="AGN1272" s="119"/>
      <c r="AGO1272" s="119"/>
      <c r="AGP1272" s="119"/>
      <c r="AGQ1272" s="119"/>
      <c r="AGR1272" s="119"/>
      <c r="AGS1272" s="119"/>
      <c r="AGT1272" s="119"/>
      <c r="AGU1272" s="119"/>
      <c r="AGV1272" s="119"/>
      <c r="AGW1272" s="119"/>
      <c r="AGX1272" s="119"/>
      <c r="AGY1272" s="119"/>
      <c r="AGZ1272" s="119"/>
      <c r="AHA1272" s="119"/>
      <c r="AHB1272" s="119"/>
      <c r="AHC1272" s="119"/>
      <c r="AHD1272" s="119"/>
      <c r="AHE1272" s="119"/>
      <c r="AHF1272" s="119"/>
      <c r="AHG1272" s="119"/>
      <c r="AHH1272" s="119"/>
      <c r="AHI1272" s="119"/>
      <c r="AHJ1272" s="119"/>
      <c r="AHK1272" s="119"/>
      <c r="AHL1272" s="119"/>
      <c r="AHM1272" s="119"/>
      <c r="AHN1272" s="119"/>
      <c r="AHO1272" s="119"/>
      <c r="AHP1272" s="119"/>
      <c r="AHQ1272" s="119"/>
      <c r="AHR1272" s="119"/>
      <c r="AHS1272" s="119"/>
      <c r="AHT1272" s="119"/>
      <c r="AHU1272" s="119"/>
      <c r="AHV1272" s="119"/>
      <c r="AHW1272" s="119"/>
      <c r="AHX1272" s="119"/>
      <c r="AHY1272" s="119"/>
      <c r="AHZ1272" s="119"/>
      <c r="AIA1272" s="119"/>
      <c r="AIB1272" s="119"/>
      <c r="AIC1272" s="119"/>
      <c r="AID1272" s="119"/>
      <c r="AIE1272" s="119"/>
      <c r="AIF1272" s="119"/>
      <c r="AIG1272" s="119"/>
      <c r="AIH1272" s="119"/>
      <c r="AII1272" s="119"/>
      <c r="AIJ1272" s="119"/>
      <c r="AIK1272" s="119"/>
      <c r="AIL1272" s="119"/>
      <c r="AIM1272" s="119"/>
      <c r="AIN1272" s="119"/>
      <c r="AIO1272" s="119"/>
      <c r="AIP1272" s="119"/>
      <c r="AIQ1272" s="119"/>
      <c r="AIR1272" s="119"/>
      <c r="AIS1272" s="119"/>
      <c r="AIT1272" s="119"/>
      <c r="AIU1272" s="119"/>
      <c r="AIV1272" s="119"/>
      <c r="AIW1272" s="119"/>
      <c r="AIX1272" s="119"/>
      <c r="AIY1272" s="119"/>
      <c r="AIZ1272" s="119"/>
      <c r="AJA1272" s="119"/>
      <c r="AJB1272" s="119"/>
      <c r="AJC1272" s="119"/>
      <c r="AJD1272" s="119"/>
      <c r="AJE1272" s="119"/>
      <c r="AJF1272" s="119"/>
      <c r="AJG1272" s="119"/>
      <c r="AJH1272" s="119"/>
      <c r="AJI1272" s="119"/>
      <c r="AJJ1272" s="119"/>
      <c r="AJK1272" s="119"/>
      <c r="AJL1272" s="119"/>
      <c r="AJM1272" s="119"/>
      <c r="AJN1272" s="119"/>
      <c r="AJO1272" s="119"/>
      <c r="AJP1272" s="119"/>
      <c r="AJQ1272" s="119"/>
      <c r="AJR1272" s="119"/>
      <c r="AJS1272" s="119"/>
      <c r="AJT1272" s="119"/>
      <c r="AJU1272" s="119"/>
      <c r="AJV1272" s="119"/>
      <c r="AJW1272" s="119"/>
      <c r="AJX1272" s="119"/>
      <c r="AJY1272" s="119"/>
      <c r="AJZ1272" s="119"/>
      <c r="AKA1272" s="119"/>
      <c r="AKB1272" s="119"/>
      <c r="AKC1272" s="119"/>
      <c r="AKD1272" s="119"/>
      <c r="AKE1272" s="119"/>
      <c r="AKF1272" s="119"/>
      <c r="AKG1272" s="119"/>
      <c r="AKH1272" s="119"/>
      <c r="AKI1272" s="119"/>
      <c r="AKJ1272" s="119"/>
      <c r="AKK1272" s="119"/>
      <c r="AKL1272" s="119"/>
      <c r="AKM1272" s="119"/>
      <c r="AKN1272" s="119"/>
      <c r="AKO1272" s="119"/>
      <c r="AKP1272" s="119"/>
      <c r="AKQ1272" s="119"/>
      <c r="AKR1272" s="119"/>
      <c r="AKS1272" s="119"/>
      <c r="AKT1272" s="119"/>
      <c r="AKU1272" s="119"/>
      <c r="AKV1272" s="119"/>
      <c r="AKW1272" s="119"/>
      <c r="AKX1272" s="119"/>
      <c r="AKY1272" s="119"/>
      <c r="AKZ1272" s="119"/>
      <c r="ALA1272" s="119"/>
      <c r="ALB1272" s="119"/>
      <c r="ALC1272" s="119"/>
      <c r="ALD1272" s="119"/>
      <c r="ALE1272" s="119"/>
      <c r="ALF1272" s="119"/>
      <c r="ALG1272" s="119"/>
      <c r="ALH1272" s="119"/>
      <c r="ALI1272" s="119"/>
      <c r="ALJ1272" s="119"/>
      <c r="ALK1272" s="119"/>
      <c r="ALL1272" s="119"/>
      <c r="ALM1272" s="119"/>
      <c r="ALN1272" s="119"/>
      <c r="ALO1272" s="119"/>
      <c r="ALP1272" s="119"/>
      <c r="ALQ1272" s="119"/>
      <c r="ALR1272" s="119"/>
      <c r="ALS1272" s="119"/>
      <c r="ALT1272" s="119"/>
      <c r="ALU1272" s="119"/>
      <c r="ALV1272" s="119"/>
      <c r="ALW1272" s="119"/>
      <c r="ALX1272" s="119"/>
      <c r="ALY1272" s="119"/>
      <c r="ALZ1272" s="119"/>
      <c r="AMA1272" s="119"/>
      <c r="AMB1272" s="119"/>
      <c r="AMC1272" s="119"/>
      <c r="AMD1272" s="119"/>
      <c r="AME1272" s="119"/>
      <c r="AMF1272" s="119"/>
      <c r="AMG1272" s="119"/>
      <c r="AMH1272" s="119"/>
      <c r="AMI1272" s="119"/>
      <c r="AMJ1272" s="119"/>
    </row>
    <row r="1273" spans="1:1024">
      <c r="A1273" s="118"/>
      <c r="B1273" s="118"/>
      <c r="C1273" s="49">
        <f t="shared" si="91"/>
        <v>2390</v>
      </c>
      <c r="D1273" s="56" t="s">
        <v>446</v>
      </c>
      <c r="E1273" s="51">
        <f t="shared" si="94"/>
        <v>10</v>
      </c>
      <c r="F1273" s="79">
        <f t="shared" si="92"/>
        <v>79041</v>
      </c>
      <c r="G1273" s="79" t="str">
        <f t="shared" si="93"/>
        <v>2018123</v>
      </c>
      <c r="H1273" s="79">
        <v>0</v>
      </c>
      <c r="I1273" s="79"/>
      <c r="J1273" s="79"/>
      <c r="K1273" s="79"/>
      <c r="L1273" s="79" t="s">
        <v>4</v>
      </c>
      <c r="M1273" s="79">
        <v>2018</v>
      </c>
      <c r="N1273" s="79">
        <v>1</v>
      </c>
      <c r="O1273" s="79">
        <v>23</v>
      </c>
      <c r="P1273" s="79">
        <v>21</v>
      </c>
      <c r="Q1273" s="79">
        <v>57</v>
      </c>
      <c r="R1273" s="79">
        <v>21</v>
      </c>
      <c r="S1273" s="79">
        <v>41</v>
      </c>
      <c r="T1273" s="79">
        <v>1</v>
      </c>
      <c r="U1273" s="79" t="s">
        <v>1</v>
      </c>
      <c r="V1273" s="79" t="s">
        <v>2</v>
      </c>
      <c r="W1273" s="79"/>
      <c r="X1273" s="130" t="s">
        <v>86</v>
      </c>
      <c r="Y1273" s="130"/>
      <c r="Z1273" s="130"/>
      <c r="AA1273" s="130"/>
      <c r="WK1273" s="119"/>
      <c r="WL1273" s="119"/>
      <c r="WM1273" s="119"/>
      <c r="WN1273" s="119"/>
      <c r="WO1273" s="119"/>
      <c r="WP1273" s="119"/>
      <c r="WQ1273" s="119"/>
      <c r="WR1273" s="119"/>
      <c r="WS1273" s="119"/>
      <c r="WT1273" s="119"/>
      <c r="WU1273" s="119"/>
      <c r="WV1273" s="119"/>
      <c r="WW1273" s="119"/>
      <c r="WX1273" s="119"/>
      <c r="WY1273" s="119"/>
      <c r="WZ1273" s="119"/>
      <c r="XA1273" s="119"/>
      <c r="XB1273" s="119"/>
      <c r="XC1273" s="119"/>
      <c r="XD1273" s="119"/>
      <c r="XE1273" s="119"/>
      <c r="XF1273" s="119"/>
      <c r="XG1273" s="119"/>
      <c r="XH1273" s="119"/>
      <c r="XI1273" s="119"/>
      <c r="XJ1273" s="119"/>
      <c r="XK1273" s="119"/>
      <c r="XL1273" s="119"/>
      <c r="XM1273" s="119"/>
      <c r="XN1273" s="119"/>
      <c r="XO1273" s="119"/>
      <c r="XP1273" s="119"/>
      <c r="XQ1273" s="119"/>
      <c r="XR1273" s="119"/>
      <c r="XS1273" s="119"/>
      <c r="XT1273" s="119"/>
      <c r="XU1273" s="119"/>
      <c r="XV1273" s="119"/>
      <c r="XW1273" s="119"/>
      <c r="XX1273" s="119"/>
      <c r="XY1273" s="119"/>
      <c r="XZ1273" s="119"/>
      <c r="YA1273" s="119"/>
      <c r="YB1273" s="119"/>
      <c r="YC1273" s="119"/>
      <c r="YD1273" s="119"/>
      <c r="YE1273" s="119"/>
      <c r="YF1273" s="119"/>
      <c r="YG1273" s="119"/>
      <c r="YH1273" s="119"/>
      <c r="YI1273" s="119"/>
      <c r="YJ1273" s="119"/>
      <c r="YK1273" s="119"/>
      <c r="YL1273" s="119"/>
      <c r="YM1273" s="119"/>
      <c r="YN1273" s="119"/>
      <c r="YO1273" s="119"/>
      <c r="YP1273" s="119"/>
      <c r="YQ1273" s="119"/>
      <c r="YR1273" s="119"/>
      <c r="YS1273" s="119"/>
      <c r="YT1273" s="119"/>
      <c r="YU1273" s="119"/>
      <c r="YV1273" s="119"/>
      <c r="YW1273" s="119"/>
      <c r="YX1273" s="119"/>
      <c r="YY1273" s="119"/>
      <c r="YZ1273" s="119"/>
      <c r="ZA1273" s="119"/>
      <c r="ZB1273" s="119"/>
      <c r="ZC1273" s="119"/>
      <c r="ZD1273" s="119"/>
      <c r="ZE1273" s="119"/>
      <c r="ZF1273" s="119"/>
      <c r="ZG1273" s="119"/>
      <c r="ZH1273" s="119"/>
      <c r="ZI1273" s="119"/>
      <c r="ZJ1273" s="119"/>
      <c r="ZK1273" s="119"/>
      <c r="ZL1273" s="119"/>
      <c r="ZM1273" s="119"/>
      <c r="ZN1273" s="119"/>
      <c r="ZO1273" s="119"/>
      <c r="ZP1273" s="119"/>
      <c r="ZQ1273" s="119"/>
      <c r="ZR1273" s="119"/>
      <c r="ZS1273" s="119"/>
      <c r="ZT1273" s="119"/>
      <c r="ZU1273" s="119"/>
      <c r="ZV1273" s="119"/>
      <c r="ZW1273" s="119"/>
      <c r="ZX1273" s="119"/>
      <c r="ZY1273" s="119"/>
      <c r="ZZ1273" s="119"/>
      <c r="AAA1273" s="119"/>
      <c r="AAB1273" s="119"/>
      <c r="AAC1273" s="119"/>
      <c r="AAD1273" s="119"/>
      <c r="AAE1273" s="119"/>
      <c r="AAF1273" s="119"/>
      <c r="AAG1273" s="119"/>
      <c r="AAH1273" s="119"/>
      <c r="AAI1273" s="119"/>
      <c r="AAJ1273" s="119"/>
      <c r="AAK1273" s="119"/>
      <c r="AAL1273" s="119"/>
      <c r="AAM1273" s="119"/>
      <c r="AAN1273" s="119"/>
      <c r="AAO1273" s="119"/>
      <c r="AAP1273" s="119"/>
      <c r="AAQ1273" s="119"/>
      <c r="AAR1273" s="119"/>
      <c r="AAS1273" s="119"/>
      <c r="AAT1273" s="119"/>
      <c r="AAU1273" s="119"/>
      <c r="AAV1273" s="119"/>
      <c r="AAW1273" s="119"/>
      <c r="AAX1273" s="119"/>
      <c r="AAY1273" s="119"/>
      <c r="AAZ1273" s="119"/>
      <c r="ABA1273" s="119"/>
      <c r="ABB1273" s="119"/>
      <c r="ABC1273" s="119"/>
      <c r="ABD1273" s="119"/>
      <c r="ABE1273" s="119"/>
      <c r="ABF1273" s="119"/>
      <c r="ABG1273" s="119"/>
      <c r="ABH1273" s="119"/>
      <c r="ABI1273" s="119"/>
      <c r="ABJ1273" s="119"/>
      <c r="ABK1273" s="119"/>
      <c r="ABL1273" s="119"/>
      <c r="ABM1273" s="119"/>
      <c r="ABN1273" s="119"/>
      <c r="ABO1273" s="119"/>
      <c r="ABP1273" s="119"/>
      <c r="ABQ1273" s="119"/>
      <c r="ABR1273" s="119"/>
      <c r="ABS1273" s="119"/>
      <c r="ABT1273" s="119"/>
      <c r="ABU1273" s="119"/>
      <c r="ABV1273" s="119"/>
      <c r="ABW1273" s="119"/>
      <c r="ABX1273" s="119"/>
      <c r="ABY1273" s="119"/>
      <c r="ABZ1273" s="119"/>
      <c r="ACA1273" s="119"/>
      <c r="ACB1273" s="119"/>
      <c r="ACC1273" s="119"/>
      <c r="ACD1273" s="119"/>
      <c r="ACE1273" s="119"/>
      <c r="ACF1273" s="119"/>
      <c r="ACG1273" s="119"/>
      <c r="ACH1273" s="119"/>
      <c r="ACI1273" s="119"/>
      <c r="ACJ1273" s="119"/>
      <c r="ACK1273" s="119"/>
      <c r="ACL1273" s="119"/>
      <c r="ACM1273" s="119"/>
      <c r="ACN1273" s="119"/>
      <c r="ACO1273" s="119"/>
      <c r="ACP1273" s="119"/>
      <c r="ACQ1273" s="119"/>
      <c r="ACR1273" s="119"/>
      <c r="ACS1273" s="119"/>
      <c r="ACT1273" s="119"/>
      <c r="ACU1273" s="119"/>
      <c r="ACV1273" s="119"/>
      <c r="ACW1273" s="119"/>
      <c r="ACX1273" s="119"/>
      <c r="ACY1273" s="119"/>
      <c r="ACZ1273" s="119"/>
      <c r="ADA1273" s="119"/>
      <c r="ADB1273" s="119"/>
      <c r="ADC1273" s="119"/>
      <c r="ADD1273" s="119"/>
      <c r="ADE1273" s="119"/>
      <c r="ADF1273" s="119"/>
      <c r="ADG1273" s="119"/>
      <c r="ADH1273" s="119"/>
      <c r="ADI1273" s="119"/>
      <c r="ADJ1273" s="119"/>
      <c r="ADK1273" s="119"/>
      <c r="ADL1273" s="119"/>
      <c r="ADM1273" s="119"/>
      <c r="ADN1273" s="119"/>
      <c r="ADO1273" s="119"/>
      <c r="ADP1273" s="119"/>
      <c r="ADQ1273" s="119"/>
      <c r="ADR1273" s="119"/>
      <c r="ADS1273" s="119"/>
      <c r="ADT1273" s="119"/>
      <c r="ADU1273" s="119"/>
      <c r="ADV1273" s="119"/>
      <c r="ADW1273" s="119"/>
      <c r="ADX1273" s="119"/>
      <c r="ADY1273" s="119"/>
      <c r="ADZ1273" s="119"/>
      <c r="AEA1273" s="119"/>
      <c r="AEB1273" s="119"/>
      <c r="AEC1273" s="119"/>
      <c r="AED1273" s="119"/>
      <c r="AEE1273" s="119"/>
      <c r="AEF1273" s="119"/>
      <c r="AEG1273" s="119"/>
      <c r="AEH1273" s="119"/>
      <c r="AEI1273" s="119"/>
      <c r="AEJ1273" s="119"/>
      <c r="AEK1273" s="119"/>
      <c r="AEL1273" s="119"/>
      <c r="AEM1273" s="119"/>
      <c r="AEN1273" s="119"/>
      <c r="AEO1273" s="119"/>
      <c r="AEP1273" s="119"/>
      <c r="AEQ1273" s="119"/>
      <c r="AER1273" s="119"/>
      <c r="AES1273" s="119"/>
      <c r="AET1273" s="119"/>
      <c r="AEU1273" s="119"/>
      <c r="AEV1273" s="119"/>
      <c r="AEW1273" s="119"/>
      <c r="AEX1273" s="119"/>
      <c r="AEY1273" s="119"/>
      <c r="AEZ1273" s="119"/>
      <c r="AFA1273" s="119"/>
      <c r="AFB1273" s="119"/>
      <c r="AFC1273" s="119"/>
      <c r="AFD1273" s="119"/>
      <c r="AFE1273" s="119"/>
      <c r="AFF1273" s="119"/>
      <c r="AFG1273" s="119"/>
      <c r="AFH1273" s="119"/>
      <c r="AFI1273" s="119"/>
      <c r="AFJ1273" s="119"/>
      <c r="AFK1273" s="119"/>
      <c r="AFL1273" s="119"/>
      <c r="AFM1273" s="119"/>
      <c r="AFN1273" s="119"/>
      <c r="AFO1273" s="119"/>
      <c r="AFP1273" s="119"/>
      <c r="AFQ1273" s="119"/>
      <c r="AFR1273" s="119"/>
      <c r="AFS1273" s="119"/>
      <c r="AFT1273" s="119"/>
      <c r="AFU1273" s="119"/>
      <c r="AFV1273" s="119"/>
      <c r="AFW1273" s="119"/>
      <c r="AFX1273" s="119"/>
      <c r="AFY1273" s="119"/>
      <c r="AFZ1273" s="119"/>
      <c r="AGA1273" s="119"/>
      <c r="AGB1273" s="119"/>
      <c r="AGC1273" s="119"/>
      <c r="AGD1273" s="119"/>
      <c r="AGE1273" s="119"/>
      <c r="AGF1273" s="119"/>
      <c r="AGG1273" s="119"/>
      <c r="AGH1273" s="119"/>
      <c r="AGI1273" s="119"/>
      <c r="AGJ1273" s="119"/>
      <c r="AGK1273" s="119"/>
      <c r="AGL1273" s="119"/>
      <c r="AGM1273" s="119"/>
      <c r="AGN1273" s="119"/>
      <c r="AGO1273" s="119"/>
      <c r="AGP1273" s="119"/>
      <c r="AGQ1273" s="119"/>
      <c r="AGR1273" s="119"/>
      <c r="AGS1273" s="119"/>
      <c r="AGT1273" s="119"/>
      <c r="AGU1273" s="119"/>
      <c r="AGV1273" s="119"/>
      <c r="AGW1273" s="119"/>
      <c r="AGX1273" s="119"/>
      <c r="AGY1273" s="119"/>
      <c r="AGZ1273" s="119"/>
      <c r="AHA1273" s="119"/>
      <c r="AHB1273" s="119"/>
      <c r="AHC1273" s="119"/>
      <c r="AHD1273" s="119"/>
      <c r="AHE1273" s="119"/>
      <c r="AHF1273" s="119"/>
      <c r="AHG1273" s="119"/>
      <c r="AHH1273" s="119"/>
      <c r="AHI1273" s="119"/>
      <c r="AHJ1273" s="119"/>
      <c r="AHK1273" s="119"/>
      <c r="AHL1273" s="119"/>
      <c r="AHM1273" s="119"/>
      <c r="AHN1273" s="119"/>
      <c r="AHO1273" s="119"/>
      <c r="AHP1273" s="119"/>
      <c r="AHQ1273" s="119"/>
      <c r="AHR1273" s="119"/>
      <c r="AHS1273" s="119"/>
      <c r="AHT1273" s="119"/>
      <c r="AHU1273" s="119"/>
      <c r="AHV1273" s="119"/>
      <c r="AHW1273" s="119"/>
      <c r="AHX1273" s="119"/>
      <c r="AHY1273" s="119"/>
      <c r="AHZ1273" s="119"/>
      <c r="AIA1273" s="119"/>
      <c r="AIB1273" s="119"/>
      <c r="AIC1273" s="119"/>
      <c r="AID1273" s="119"/>
      <c r="AIE1273" s="119"/>
      <c r="AIF1273" s="119"/>
      <c r="AIG1273" s="119"/>
      <c r="AIH1273" s="119"/>
      <c r="AII1273" s="119"/>
      <c r="AIJ1273" s="119"/>
      <c r="AIK1273" s="119"/>
      <c r="AIL1273" s="119"/>
      <c r="AIM1273" s="119"/>
      <c r="AIN1273" s="119"/>
      <c r="AIO1273" s="119"/>
      <c r="AIP1273" s="119"/>
      <c r="AIQ1273" s="119"/>
      <c r="AIR1273" s="119"/>
      <c r="AIS1273" s="119"/>
      <c r="AIT1273" s="119"/>
      <c r="AIU1273" s="119"/>
      <c r="AIV1273" s="119"/>
      <c r="AIW1273" s="119"/>
      <c r="AIX1273" s="119"/>
      <c r="AIY1273" s="119"/>
      <c r="AIZ1273" s="119"/>
      <c r="AJA1273" s="119"/>
      <c r="AJB1273" s="119"/>
      <c r="AJC1273" s="119"/>
      <c r="AJD1273" s="119"/>
      <c r="AJE1273" s="119"/>
      <c r="AJF1273" s="119"/>
      <c r="AJG1273" s="119"/>
      <c r="AJH1273" s="119"/>
      <c r="AJI1273" s="119"/>
      <c r="AJJ1273" s="119"/>
      <c r="AJK1273" s="119"/>
      <c r="AJL1273" s="119"/>
      <c r="AJM1273" s="119"/>
      <c r="AJN1273" s="119"/>
      <c r="AJO1273" s="119"/>
      <c r="AJP1273" s="119"/>
      <c r="AJQ1273" s="119"/>
      <c r="AJR1273" s="119"/>
      <c r="AJS1273" s="119"/>
      <c r="AJT1273" s="119"/>
      <c r="AJU1273" s="119"/>
      <c r="AJV1273" s="119"/>
      <c r="AJW1273" s="119"/>
      <c r="AJX1273" s="119"/>
      <c r="AJY1273" s="119"/>
      <c r="AJZ1273" s="119"/>
      <c r="AKA1273" s="119"/>
      <c r="AKB1273" s="119"/>
      <c r="AKC1273" s="119"/>
      <c r="AKD1273" s="119"/>
      <c r="AKE1273" s="119"/>
      <c r="AKF1273" s="119"/>
      <c r="AKG1273" s="119"/>
      <c r="AKH1273" s="119"/>
      <c r="AKI1273" s="119"/>
      <c r="AKJ1273" s="119"/>
      <c r="AKK1273" s="119"/>
      <c r="AKL1273" s="119"/>
      <c r="AKM1273" s="119"/>
      <c r="AKN1273" s="119"/>
      <c r="AKO1273" s="119"/>
      <c r="AKP1273" s="119"/>
      <c r="AKQ1273" s="119"/>
      <c r="AKR1273" s="119"/>
      <c r="AKS1273" s="119"/>
      <c r="AKT1273" s="119"/>
      <c r="AKU1273" s="119"/>
      <c r="AKV1273" s="119"/>
      <c r="AKW1273" s="119"/>
      <c r="AKX1273" s="119"/>
      <c r="AKY1273" s="119"/>
      <c r="AKZ1273" s="119"/>
      <c r="ALA1273" s="119"/>
      <c r="ALB1273" s="119"/>
      <c r="ALC1273" s="119"/>
      <c r="ALD1273" s="119"/>
      <c r="ALE1273" s="119"/>
      <c r="ALF1273" s="119"/>
      <c r="ALG1273" s="119"/>
      <c r="ALH1273" s="119"/>
      <c r="ALI1273" s="119"/>
      <c r="ALJ1273" s="119"/>
      <c r="ALK1273" s="119"/>
      <c r="ALL1273" s="119"/>
      <c r="ALM1273" s="119"/>
      <c r="ALN1273" s="119"/>
      <c r="ALO1273" s="119"/>
      <c r="ALP1273" s="119"/>
      <c r="ALQ1273" s="119"/>
      <c r="ALR1273" s="119"/>
      <c r="ALS1273" s="119"/>
      <c r="ALT1273" s="119"/>
      <c r="ALU1273" s="119"/>
      <c r="ALV1273" s="119"/>
      <c r="ALW1273" s="119"/>
      <c r="ALX1273" s="119"/>
      <c r="ALY1273" s="119"/>
      <c r="ALZ1273" s="119"/>
      <c r="AMA1273" s="119"/>
      <c r="AMB1273" s="119"/>
      <c r="AMC1273" s="119"/>
      <c r="AMD1273" s="119"/>
      <c r="AME1273" s="119"/>
      <c r="AMF1273" s="119"/>
      <c r="AMG1273" s="119"/>
      <c r="AMH1273" s="119"/>
      <c r="AMI1273" s="119"/>
      <c r="AMJ1273" s="119"/>
    </row>
    <row r="1274" spans="1:1024">
      <c r="A1274" s="69"/>
      <c r="B1274" s="69"/>
      <c r="C1274" s="49">
        <f t="shared" si="91"/>
        <v>2400</v>
      </c>
      <c r="D1274" s="132" t="s">
        <v>448</v>
      </c>
      <c r="E1274" s="51">
        <f t="shared" si="94"/>
        <v>10</v>
      </c>
      <c r="F1274" s="133">
        <f t="shared" si="92"/>
        <v>65780</v>
      </c>
      <c r="G1274" s="133" t="str">
        <f t="shared" si="93"/>
        <v>2018124</v>
      </c>
      <c r="H1274" s="133">
        <v>0</v>
      </c>
      <c r="I1274" s="133"/>
      <c r="J1274" s="133"/>
      <c r="K1274" s="133"/>
      <c r="L1274" s="133" t="s">
        <v>87</v>
      </c>
      <c r="M1274" s="133">
        <v>2018</v>
      </c>
      <c r="N1274" s="133">
        <v>1</v>
      </c>
      <c r="O1274" s="133">
        <v>24</v>
      </c>
      <c r="P1274" s="133">
        <v>18</v>
      </c>
      <c r="Q1274" s="133">
        <v>16</v>
      </c>
      <c r="R1274" s="133">
        <v>20</v>
      </c>
      <c r="S1274" s="133">
        <v>735</v>
      </c>
      <c r="T1274" s="133">
        <v>0</v>
      </c>
      <c r="U1274" s="133" t="s">
        <v>1</v>
      </c>
      <c r="V1274" s="133" t="s">
        <v>2</v>
      </c>
      <c r="W1274" s="133"/>
      <c r="X1274" s="134" t="s">
        <v>88</v>
      </c>
      <c r="Y1274" s="130"/>
      <c r="Z1274" s="130"/>
      <c r="AA1274" s="130"/>
      <c r="WK1274" s="72"/>
      <c r="WL1274" s="72"/>
      <c r="WM1274" s="72"/>
      <c r="WN1274" s="72"/>
      <c r="WO1274" s="72"/>
      <c r="WP1274" s="72"/>
      <c r="WQ1274" s="72"/>
      <c r="WR1274" s="72"/>
      <c r="WS1274" s="72"/>
      <c r="WT1274" s="72"/>
      <c r="WU1274" s="72"/>
      <c r="WV1274" s="72"/>
      <c r="WW1274" s="72"/>
      <c r="WX1274" s="72"/>
      <c r="WY1274" s="72"/>
      <c r="WZ1274" s="72"/>
      <c r="XA1274" s="72"/>
      <c r="XB1274" s="72"/>
      <c r="XC1274" s="72"/>
      <c r="XD1274" s="72"/>
      <c r="XE1274" s="72"/>
      <c r="XF1274" s="72"/>
      <c r="XG1274" s="72"/>
      <c r="XH1274" s="72"/>
      <c r="XI1274" s="72"/>
      <c r="XJ1274" s="72"/>
      <c r="XK1274" s="72"/>
      <c r="XL1274" s="72"/>
      <c r="XM1274" s="72"/>
      <c r="XN1274" s="72"/>
      <c r="XO1274" s="72"/>
      <c r="XP1274" s="72"/>
      <c r="XQ1274" s="72"/>
      <c r="XR1274" s="72"/>
      <c r="XS1274" s="72"/>
      <c r="XT1274" s="72"/>
      <c r="XU1274" s="72"/>
      <c r="XV1274" s="72"/>
      <c r="XW1274" s="72"/>
      <c r="XX1274" s="72"/>
      <c r="XY1274" s="72"/>
      <c r="XZ1274" s="72"/>
      <c r="YA1274" s="72"/>
      <c r="YB1274" s="72"/>
      <c r="YC1274" s="72"/>
      <c r="YD1274" s="72"/>
      <c r="YE1274" s="72"/>
      <c r="YF1274" s="72"/>
      <c r="YG1274" s="72"/>
      <c r="YH1274" s="72"/>
      <c r="YI1274" s="72"/>
      <c r="YJ1274" s="72"/>
      <c r="YK1274" s="72"/>
      <c r="YL1274" s="72"/>
      <c r="YM1274" s="72"/>
      <c r="YN1274" s="72"/>
      <c r="YO1274" s="72"/>
      <c r="YP1274" s="72"/>
      <c r="YQ1274" s="72"/>
      <c r="YR1274" s="72"/>
      <c r="YS1274" s="72"/>
      <c r="YT1274" s="72"/>
      <c r="YU1274" s="72"/>
      <c r="YV1274" s="72"/>
      <c r="YW1274" s="72"/>
      <c r="YX1274" s="72"/>
      <c r="YY1274" s="72"/>
      <c r="YZ1274" s="72"/>
      <c r="ZA1274" s="72"/>
      <c r="ZB1274" s="72"/>
      <c r="ZC1274" s="72"/>
      <c r="ZD1274" s="72"/>
      <c r="ZE1274" s="72"/>
      <c r="ZF1274" s="72"/>
      <c r="ZG1274" s="72"/>
      <c r="ZH1274" s="72"/>
      <c r="ZI1274" s="72"/>
      <c r="ZJ1274" s="72"/>
      <c r="ZK1274" s="72"/>
      <c r="ZL1274" s="72"/>
      <c r="ZM1274" s="72"/>
      <c r="ZN1274" s="72"/>
      <c r="ZO1274" s="72"/>
      <c r="ZP1274" s="72"/>
      <c r="ZQ1274" s="72"/>
      <c r="ZR1274" s="72"/>
      <c r="ZS1274" s="72"/>
      <c r="ZT1274" s="72"/>
      <c r="ZU1274" s="72"/>
      <c r="ZV1274" s="72"/>
      <c r="ZW1274" s="72"/>
      <c r="ZX1274" s="72"/>
      <c r="ZY1274" s="72"/>
      <c r="ZZ1274" s="72"/>
      <c r="AAA1274" s="72"/>
      <c r="AAB1274" s="72"/>
      <c r="AAC1274" s="72"/>
      <c r="AAD1274" s="72"/>
      <c r="AAE1274" s="72"/>
      <c r="AAF1274" s="72"/>
      <c r="AAG1274" s="72"/>
      <c r="AAH1274" s="72"/>
      <c r="AAI1274" s="72"/>
      <c r="AAJ1274" s="72"/>
      <c r="AAK1274" s="72"/>
      <c r="AAL1274" s="72"/>
      <c r="AAM1274" s="72"/>
      <c r="AAN1274" s="72"/>
      <c r="AAO1274" s="72"/>
      <c r="AAP1274" s="72"/>
      <c r="AAQ1274" s="72"/>
      <c r="AAR1274" s="72"/>
      <c r="AAS1274" s="72"/>
      <c r="AAT1274" s="72"/>
      <c r="AAU1274" s="72"/>
      <c r="AAV1274" s="72"/>
      <c r="AAW1274" s="72"/>
      <c r="AAX1274" s="72"/>
      <c r="AAY1274" s="72"/>
      <c r="AAZ1274" s="72"/>
      <c r="ABA1274" s="72"/>
      <c r="ABB1274" s="72"/>
      <c r="ABC1274" s="72"/>
      <c r="ABD1274" s="72"/>
      <c r="ABE1274" s="72"/>
      <c r="ABF1274" s="72"/>
      <c r="ABG1274" s="72"/>
      <c r="ABH1274" s="72"/>
      <c r="ABI1274" s="72"/>
      <c r="ABJ1274" s="72"/>
      <c r="ABK1274" s="72"/>
      <c r="ABL1274" s="72"/>
      <c r="ABM1274" s="72"/>
      <c r="ABN1274" s="72"/>
      <c r="ABO1274" s="72"/>
      <c r="ABP1274" s="72"/>
      <c r="ABQ1274" s="72"/>
      <c r="ABR1274" s="72"/>
      <c r="ABS1274" s="72"/>
      <c r="ABT1274" s="72"/>
      <c r="ABU1274" s="72"/>
      <c r="ABV1274" s="72"/>
      <c r="ABW1274" s="72"/>
      <c r="ABX1274" s="72"/>
      <c r="ABY1274" s="72"/>
      <c r="ABZ1274" s="72"/>
      <c r="ACA1274" s="72"/>
      <c r="ACB1274" s="72"/>
      <c r="ACC1274" s="72"/>
      <c r="ACD1274" s="72"/>
      <c r="ACE1274" s="72"/>
      <c r="ACF1274" s="72"/>
      <c r="ACG1274" s="72"/>
      <c r="ACH1274" s="72"/>
      <c r="ACI1274" s="72"/>
      <c r="ACJ1274" s="72"/>
      <c r="ACK1274" s="72"/>
      <c r="ACL1274" s="72"/>
      <c r="ACM1274" s="72"/>
      <c r="ACN1274" s="72"/>
      <c r="ACO1274" s="72"/>
      <c r="ACP1274" s="72"/>
      <c r="ACQ1274" s="72"/>
      <c r="ACR1274" s="72"/>
      <c r="ACS1274" s="72"/>
      <c r="ACT1274" s="72"/>
      <c r="ACU1274" s="72"/>
      <c r="ACV1274" s="72"/>
      <c r="ACW1274" s="72"/>
      <c r="ACX1274" s="72"/>
      <c r="ACY1274" s="72"/>
      <c r="ACZ1274" s="72"/>
      <c r="ADA1274" s="72"/>
      <c r="ADB1274" s="72"/>
      <c r="ADC1274" s="72"/>
      <c r="ADD1274" s="72"/>
      <c r="ADE1274" s="72"/>
      <c r="ADF1274" s="72"/>
      <c r="ADG1274" s="72"/>
      <c r="ADH1274" s="72"/>
      <c r="ADI1274" s="72"/>
      <c r="ADJ1274" s="72"/>
      <c r="ADK1274" s="72"/>
      <c r="ADL1274" s="72"/>
      <c r="ADM1274" s="72"/>
      <c r="ADN1274" s="72"/>
      <c r="ADO1274" s="72"/>
      <c r="ADP1274" s="72"/>
      <c r="ADQ1274" s="72"/>
      <c r="ADR1274" s="72"/>
      <c r="ADS1274" s="72"/>
      <c r="ADT1274" s="72"/>
      <c r="ADU1274" s="72"/>
      <c r="ADV1274" s="72"/>
      <c r="ADW1274" s="72"/>
      <c r="ADX1274" s="72"/>
      <c r="ADY1274" s="72"/>
      <c r="ADZ1274" s="72"/>
      <c r="AEA1274" s="72"/>
      <c r="AEB1274" s="72"/>
      <c r="AEC1274" s="72"/>
      <c r="AED1274" s="72"/>
      <c r="AEE1274" s="72"/>
      <c r="AEF1274" s="72"/>
      <c r="AEG1274" s="72"/>
      <c r="AEH1274" s="72"/>
      <c r="AEI1274" s="72"/>
      <c r="AEJ1274" s="72"/>
      <c r="AEK1274" s="72"/>
      <c r="AEL1274" s="72"/>
      <c r="AEM1274" s="72"/>
      <c r="AEN1274" s="72"/>
      <c r="AEO1274" s="72"/>
      <c r="AEP1274" s="72"/>
      <c r="AEQ1274" s="72"/>
      <c r="AER1274" s="72"/>
      <c r="AES1274" s="72"/>
      <c r="AET1274" s="72"/>
      <c r="AEU1274" s="72"/>
      <c r="AEV1274" s="72"/>
      <c r="AEW1274" s="72"/>
      <c r="AEX1274" s="72"/>
      <c r="AEY1274" s="72"/>
      <c r="AEZ1274" s="72"/>
      <c r="AFA1274" s="72"/>
      <c r="AFB1274" s="72"/>
      <c r="AFC1274" s="72"/>
      <c r="AFD1274" s="72"/>
      <c r="AFE1274" s="72"/>
      <c r="AFF1274" s="72"/>
      <c r="AFG1274" s="72"/>
      <c r="AFH1274" s="72"/>
      <c r="AFI1274" s="72"/>
      <c r="AFJ1274" s="72"/>
      <c r="AFK1274" s="72"/>
      <c r="AFL1274" s="72"/>
      <c r="AFM1274" s="72"/>
      <c r="AFN1274" s="72"/>
      <c r="AFO1274" s="72"/>
      <c r="AFP1274" s="72"/>
      <c r="AFQ1274" s="72"/>
      <c r="AFR1274" s="72"/>
      <c r="AFS1274" s="72"/>
      <c r="AFT1274" s="72"/>
      <c r="AFU1274" s="72"/>
      <c r="AFV1274" s="72"/>
      <c r="AFW1274" s="72"/>
      <c r="AFX1274" s="72"/>
      <c r="AFY1274" s="72"/>
      <c r="AFZ1274" s="72"/>
      <c r="AGA1274" s="72"/>
      <c r="AGB1274" s="72"/>
      <c r="AGC1274" s="72"/>
      <c r="AGD1274" s="72"/>
      <c r="AGE1274" s="72"/>
      <c r="AGF1274" s="72"/>
      <c r="AGG1274" s="72"/>
      <c r="AGH1274" s="72"/>
      <c r="AGI1274" s="72"/>
      <c r="AGJ1274" s="72"/>
      <c r="AGK1274" s="72"/>
      <c r="AGL1274" s="72"/>
      <c r="AGM1274" s="72"/>
      <c r="AGN1274" s="72"/>
      <c r="AGO1274" s="72"/>
      <c r="AGP1274" s="72"/>
      <c r="AGQ1274" s="72"/>
      <c r="AGR1274" s="72"/>
      <c r="AGS1274" s="72"/>
      <c r="AGT1274" s="72"/>
      <c r="AGU1274" s="72"/>
      <c r="AGV1274" s="72"/>
      <c r="AGW1274" s="72"/>
      <c r="AGX1274" s="72"/>
      <c r="AGY1274" s="72"/>
      <c r="AGZ1274" s="72"/>
      <c r="AHA1274" s="72"/>
      <c r="AHB1274" s="72"/>
      <c r="AHC1274" s="72"/>
      <c r="AHD1274" s="72"/>
      <c r="AHE1274" s="72"/>
      <c r="AHF1274" s="72"/>
      <c r="AHG1274" s="72"/>
      <c r="AHH1274" s="72"/>
      <c r="AHI1274" s="72"/>
      <c r="AHJ1274" s="72"/>
      <c r="AHK1274" s="72"/>
      <c r="AHL1274" s="72"/>
      <c r="AHM1274" s="72"/>
      <c r="AHN1274" s="72"/>
      <c r="AHO1274" s="72"/>
      <c r="AHP1274" s="72"/>
      <c r="AHQ1274" s="72"/>
      <c r="AHR1274" s="72"/>
      <c r="AHS1274" s="72"/>
      <c r="AHT1274" s="72"/>
      <c r="AHU1274" s="72"/>
      <c r="AHV1274" s="72"/>
      <c r="AHW1274" s="72"/>
      <c r="AHX1274" s="72"/>
      <c r="AHY1274" s="72"/>
      <c r="AHZ1274" s="72"/>
      <c r="AIA1274" s="72"/>
      <c r="AIB1274" s="72"/>
      <c r="AIC1274" s="72"/>
      <c r="AID1274" s="72"/>
      <c r="AIE1274" s="72"/>
      <c r="AIF1274" s="72"/>
      <c r="AIG1274" s="72"/>
      <c r="AIH1274" s="72"/>
      <c r="AII1274" s="72"/>
      <c r="AIJ1274" s="72"/>
      <c r="AIK1274" s="72"/>
      <c r="AIL1274" s="72"/>
      <c r="AIM1274" s="72"/>
      <c r="AIN1274" s="72"/>
      <c r="AIO1274" s="72"/>
      <c r="AIP1274" s="72"/>
      <c r="AIQ1274" s="72"/>
      <c r="AIR1274" s="72"/>
      <c r="AIS1274" s="72"/>
      <c r="AIT1274" s="72"/>
      <c r="AIU1274" s="72"/>
      <c r="AIV1274" s="72"/>
      <c r="AIW1274" s="72"/>
      <c r="AIX1274" s="72"/>
      <c r="AIY1274" s="72"/>
      <c r="AIZ1274" s="72"/>
      <c r="AJA1274" s="72"/>
      <c r="AJB1274" s="72"/>
      <c r="AJC1274" s="72"/>
      <c r="AJD1274" s="72"/>
      <c r="AJE1274" s="72"/>
      <c r="AJF1274" s="72"/>
      <c r="AJG1274" s="72"/>
      <c r="AJH1274" s="72"/>
      <c r="AJI1274" s="72"/>
      <c r="AJJ1274" s="72"/>
      <c r="AJK1274" s="72"/>
      <c r="AJL1274" s="72"/>
      <c r="AJM1274" s="72"/>
      <c r="AJN1274" s="72"/>
      <c r="AJO1274" s="72"/>
      <c r="AJP1274" s="72"/>
      <c r="AJQ1274" s="72"/>
      <c r="AJR1274" s="72"/>
      <c r="AJS1274" s="72"/>
      <c r="AJT1274" s="72"/>
      <c r="AJU1274" s="72"/>
      <c r="AJV1274" s="72"/>
      <c r="AJW1274" s="72"/>
      <c r="AJX1274" s="72"/>
      <c r="AJY1274" s="72"/>
      <c r="AJZ1274" s="72"/>
      <c r="AKA1274" s="72"/>
      <c r="AKB1274" s="72"/>
      <c r="AKC1274" s="72"/>
      <c r="AKD1274" s="72"/>
      <c r="AKE1274" s="72"/>
      <c r="AKF1274" s="72"/>
      <c r="AKG1274" s="72"/>
      <c r="AKH1274" s="72"/>
      <c r="AKI1274" s="72"/>
      <c r="AKJ1274" s="72"/>
      <c r="AKK1274" s="72"/>
      <c r="AKL1274" s="72"/>
      <c r="AKM1274" s="72"/>
      <c r="AKN1274" s="72"/>
      <c r="AKO1274" s="72"/>
      <c r="AKP1274" s="72"/>
      <c r="AKQ1274" s="72"/>
      <c r="AKR1274" s="72"/>
      <c r="AKS1274" s="72"/>
      <c r="AKT1274" s="72"/>
      <c r="AKU1274" s="72"/>
      <c r="AKV1274" s="72"/>
      <c r="AKW1274" s="72"/>
      <c r="AKX1274" s="72"/>
      <c r="AKY1274" s="72"/>
      <c r="AKZ1274" s="72"/>
      <c r="ALA1274" s="72"/>
      <c r="ALB1274" s="72"/>
      <c r="ALC1274" s="72"/>
      <c r="ALD1274" s="72"/>
      <c r="ALE1274" s="72"/>
      <c r="ALF1274" s="72"/>
      <c r="ALG1274" s="72"/>
      <c r="ALH1274" s="72"/>
      <c r="ALI1274" s="72"/>
      <c r="ALJ1274" s="72"/>
      <c r="ALK1274" s="72"/>
      <c r="ALL1274" s="72"/>
      <c r="ALM1274" s="72"/>
      <c r="ALN1274" s="72"/>
      <c r="ALO1274" s="72"/>
      <c r="ALP1274" s="72"/>
      <c r="ALQ1274" s="72"/>
      <c r="ALR1274" s="72"/>
      <c r="ALS1274" s="72"/>
      <c r="ALT1274" s="72"/>
      <c r="ALU1274" s="72"/>
      <c r="ALV1274" s="72"/>
      <c r="ALW1274" s="72"/>
      <c r="ALX1274" s="72"/>
      <c r="ALY1274" s="72"/>
      <c r="ALZ1274" s="72"/>
      <c r="AMA1274" s="72"/>
      <c r="AMB1274" s="72"/>
      <c r="AMC1274" s="72"/>
      <c r="AMD1274" s="72"/>
      <c r="AME1274" s="72"/>
      <c r="AMF1274" s="72"/>
      <c r="AMG1274" s="72"/>
      <c r="AMH1274" s="72"/>
      <c r="AMI1274" s="72"/>
      <c r="AMJ1274" s="72"/>
    </row>
    <row r="1275" spans="1:1024">
      <c r="C1275" s="49">
        <f t="shared" si="91"/>
        <v>2400</v>
      </c>
      <c r="D1275" s="56" t="s">
        <v>448</v>
      </c>
      <c r="E1275" s="51">
        <f t="shared" si="94"/>
        <v>20</v>
      </c>
      <c r="F1275" s="79">
        <f t="shared" si="92"/>
        <v>65780</v>
      </c>
      <c r="G1275" s="79" t="str">
        <f t="shared" si="93"/>
        <v>2018124</v>
      </c>
      <c r="H1275" s="79">
        <v>0</v>
      </c>
      <c r="I1275" s="79"/>
      <c r="J1275" s="79"/>
      <c r="K1275" s="79"/>
      <c r="L1275" s="79" t="s">
        <v>87</v>
      </c>
      <c r="M1275" s="79">
        <v>2018</v>
      </c>
      <c r="N1275" s="79">
        <v>1</v>
      </c>
      <c r="O1275" s="79">
        <v>24</v>
      </c>
      <c r="P1275" s="79">
        <v>18</v>
      </c>
      <c r="Q1275" s="79">
        <v>16</v>
      </c>
      <c r="R1275" s="79">
        <v>20</v>
      </c>
      <c r="S1275" s="79">
        <v>979</v>
      </c>
      <c r="T1275" s="79">
        <v>0</v>
      </c>
      <c r="U1275" s="79" t="s">
        <v>1</v>
      </c>
      <c r="V1275" s="79" t="s">
        <v>2</v>
      </c>
      <c r="W1275" s="79"/>
      <c r="X1275" s="130" t="s">
        <v>89</v>
      </c>
      <c r="Y1275" s="130" t="s">
        <v>90</v>
      </c>
      <c r="Z1275" s="130"/>
      <c r="AA1275" s="130"/>
    </row>
    <row r="1276" spans="1:1024">
      <c r="C1276" s="49">
        <f t="shared" si="91"/>
        <v>2410</v>
      </c>
      <c r="D1276" s="56" t="s">
        <v>448</v>
      </c>
      <c r="E1276" s="51">
        <f t="shared" si="94"/>
        <v>10</v>
      </c>
      <c r="F1276" s="79">
        <f t="shared" si="92"/>
        <v>65781</v>
      </c>
      <c r="G1276" s="79" t="str">
        <f t="shared" si="93"/>
        <v>2018124</v>
      </c>
      <c r="H1276" s="79"/>
      <c r="I1276" s="79"/>
      <c r="J1276" s="79"/>
      <c r="K1276" s="79"/>
      <c r="L1276" s="79" t="s">
        <v>87</v>
      </c>
      <c r="M1276" s="79">
        <v>2018</v>
      </c>
      <c r="N1276" s="79">
        <v>1</v>
      </c>
      <c r="O1276" s="79">
        <v>24</v>
      </c>
      <c r="P1276" s="79">
        <v>18</v>
      </c>
      <c r="Q1276" s="79">
        <v>16</v>
      </c>
      <c r="R1276" s="79">
        <v>21</v>
      </c>
      <c r="S1276" s="79">
        <v>50</v>
      </c>
      <c r="T1276" s="79">
        <v>0</v>
      </c>
      <c r="U1276" s="79" t="s">
        <v>1</v>
      </c>
      <c r="V1276" s="79" t="s">
        <v>2</v>
      </c>
      <c r="W1276" s="79"/>
      <c r="X1276" s="130" t="s">
        <v>91</v>
      </c>
      <c r="Y1276" s="130"/>
      <c r="Z1276" s="130"/>
      <c r="AA1276" s="130"/>
    </row>
    <row r="1277" spans="1:1024">
      <c r="A1277" s="118"/>
      <c r="B1277" s="118"/>
      <c r="C1277" s="49">
        <f t="shared" si="91"/>
        <v>2420</v>
      </c>
      <c r="D1277" s="58" t="s">
        <v>449</v>
      </c>
      <c r="E1277" s="51">
        <f t="shared" si="94"/>
        <v>10</v>
      </c>
      <c r="F1277" s="81">
        <f t="shared" si="92"/>
        <v>65903</v>
      </c>
      <c r="G1277" s="81" t="str">
        <f t="shared" si="93"/>
        <v>2018124</v>
      </c>
      <c r="H1277" s="81">
        <v>36</v>
      </c>
      <c r="I1277" s="81"/>
      <c r="J1277" s="81"/>
      <c r="K1277" s="81"/>
      <c r="L1277" s="81" t="s">
        <v>0</v>
      </c>
      <c r="M1277" s="81">
        <v>2018</v>
      </c>
      <c r="N1277" s="81">
        <v>1</v>
      </c>
      <c r="O1277" s="81">
        <v>24</v>
      </c>
      <c r="P1277" s="81">
        <v>18</v>
      </c>
      <c r="Q1277" s="81">
        <v>18</v>
      </c>
      <c r="R1277" s="81">
        <v>23</v>
      </c>
      <c r="S1277" s="81">
        <v>843</v>
      </c>
      <c r="T1277" s="81">
        <v>1</v>
      </c>
      <c r="U1277" s="81" t="s">
        <v>1</v>
      </c>
      <c r="V1277" s="81" t="s">
        <v>2</v>
      </c>
      <c r="W1277" s="81"/>
      <c r="X1277" s="129" t="s">
        <v>92</v>
      </c>
      <c r="Y1277" s="130"/>
      <c r="Z1277" s="130"/>
      <c r="AA1277" s="130"/>
      <c r="WK1277" s="119"/>
      <c r="WL1277" s="119"/>
      <c r="WM1277" s="119"/>
      <c r="WN1277" s="119"/>
      <c r="WO1277" s="119"/>
      <c r="WP1277" s="119"/>
      <c r="WQ1277" s="119"/>
      <c r="WR1277" s="119"/>
      <c r="WS1277" s="119"/>
      <c r="WT1277" s="119"/>
      <c r="WU1277" s="119"/>
      <c r="WV1277" s="119"/>
      <c r="WW1277" s="119"/>
      <c r="WX1277" s="119"/>
      <c r="WY1277" s="119"/>
      <c r="WZ1277" s="119"/>
      <c r="XA1277" s="119"/>
      <c r="XB1277" s="119"/>
      <c r="XC1277" s="119"/>
      <c r="XD1277" s="119"/>
      <c r="XE1277" s="119"/>
      <c r="XF1277" s="119"/>
      <c r="XG1277" s="119"/>
      <c r="XH1277" s="119"/>
      <c r="XI1277" s="119"/>
      <c r="XJ1277" s="119"/>
      <c r="XK1277" s="119"/>
      <c r="XL1277" s="119"/>
      <c r="XM1277" s="119"/>
      <c r="XN1277" s="119"/>
      <c r="XO1277" s="119"/>
      <c r="XP1277" s="119"/>
      <c r="XQ1277" s="119"/>
      <c r="XR1277" s="119"/>
      <c r="XS1277" s="119"/>
      <c r="XT1277" s="119"/>
      <c r="XU1277" s="119"/>
      <c r="XV1277" s="119"/>
      <c r="XW1277" s="119"/>
      <c r="XX1277" s="119"/>
      <c r="XY1277" s="119"/>
      <c r="XZ1277" s="119"/>
      <c r="YA1277" s="119"/>
      <c r="YB1277" s="119"/>
      <c r="YC1277" s="119"/>
      <c r="YD1277" s="119"/>
      <c r="YE1277" s="119"/>
      <c r="YF1277" s="119"/>
      <c r="YG1277" s="119"/>
      <c r="YH1277" s="119"/>
      <c r="YI1277" s="119"/>
      <c r="YJ1277" s="119"/>
      <c r="YK1277" s="119"/>
      <c r="YL1277" s="119"/>
      <c r="YM1277" s="119"/>
      <c r="YN1277" s="119"/>
      <c r="YO1277" s="119"/>
      <c r="YP1277" s="119"/>
      <c r="YQ1277" s="119"/>
      <c r="YR1277" s="119"/>
      <c r="YS1277" s="119"/>
      <c r="YT1277" s="119"/>
      <c r="YU1277" s="119"/>
      <c r="YV1277" s="119"/>
      <c r="YW1277" s="119"/>
      <c r="YX1277" s="119"/>
      <c r="YY1277" s="119"/>
      <c r="YZ1277" s="119"/>
      <c r="ZA1277" s="119"/>
      <c r="ZB1277" s="119"/>
      <c r="ZC1277" s="119"/>
      <c r="ZD1277" s="119"/>
      <c r="ZE1277" s="119"/>
      <c r="ZF1277" s="119"/>
      <c r="ZG1277" s="119"/>
      <c r="ZH1277" s="119"/>
      <c r="ZI1277" s="119"/>
      <c r="ZJ1277" s="119"/>
      <c r="ZK1277" s="119"/>
      <c r="ZL1277" s="119"/>
      <c r="ZM1277" s="119"/>
      <c r="ZN1277" s="119"/>
      <c r="ZO1277" s="119"/>
      <c r="ZP1277" s="119"/>
      <c r="ZQ1277" s="119"/>
      <c r="ZR1277" s="119"/>
      <c r="ZS1277" s="119"/>
      <c r="ZT1277" s="119"/>
      <c r="ZU1277" s="119"/>
      <c r="ZV1277" s="119"/>
      <c r="ZW1277" s="119"/>
      <c r="ZX1277" s="119"/>
      <c r="ZY1277" s="119"/>
      <c r="ZZ1277" s="119"/>
      <c r="AAA1277" s="119"/>
      <c r="AAB1277" s="119"/>
      <c r="AAC1277" s="119"/>
      <c r="AAD1277" s="119"/>
      <c r="AAE1277" s="119"/>
      <c r="AAF1277" s="119"/>
      <c r="AAG1277" s="119"/>
      <c r="AAH1277" s="119"/>
      <c r="AAI1277" s="119"/>
      <c r="AAJ1277" s="119"/>
      <c r="AAK1277" s="119"/>
      <c r="AAL1277" s="119"/>
      <c r="AAM1277" s="119"/>
      <c r="AAN1277" s="119"/>
      <c r="AAO1277" s="119"/>
      <c r="AAP1277" s="119"/>
      <c r="AAQ1277" s="119"/>
      <c r="AAR1277" s="119"/>
      <c r="AAS1277" s="119"/>
      <c r="AAT1277" s="119"/>
      <c r="AAU1277" s="119"/>
      <c r="AAV1277" s="119"/>
      <c r="AAW1277" s="119"/>
      <c r="AAX1277" s="119"/>
      <c r="AAY1277" s="119"/>
      <c r="AAZ1277" s="119"/>
      <c r="ABA1277" s="119"/>
      <c r="ABB1277" s="119"/>
      <c r="ABC1277" s="119"/>
      <c r="ABD1277" s="119"/>
      <c r="ABE1277" s="119"/>
      <c r="ABF1277" s="119"/>
      <c r="ABG1277" s="119"/>
      <c r="ABH1277" s="119"/>
      <c r="ABI1277" s="119"/>
      <c r="ABJ1277" s="119"/>
      <c r="ABK1277" s="119"/>
      <c r="ABL1277" s="119"/>
      <c r="ABM1277" s="119"/>
      <c r="ABN1277" s="119"/>
      <c r="ABO1277" s="119"/>
      <c r="ABP1277" s="119"/>
      <c r="ABQ1277" s="119"/>
      <c r="ABR1277" s="119"/>
      <c r="ABS1277" s="119"/>
      <c r="ABT1277" s="119"/>
      <c r="ABU1277" s="119"/>
      <c r="ABV1277" s="119"/>
      <c r="ABW1277" s="119"/>
      <c r="ABX1277" s="119"/>
      <c r="ABY1277" s="119"/>
      <c r="ABZ1277" s="119"/>
      <c r="ACA1277" s="119"/>
      <c r="ACB1277" s="119"/>
      <c r="ACC1277" s="119"/>
      <c r="ACD1277" s="119"/>
      <c r="ACE1277" s="119"/>
      <c r="ACF1277" s="119"/>
      <c r="ACG1277" s="119"/>
      <c r="ACH1277" s="119"/>
      <c r="ACI1277" s="119"/>
      <c r="ACJ1277" s="119"/>
      <c r="ACK1277" s="119"/>
      <c r="ACL1277" s="119"/>
      <c r="ACM1277" s="119"/>
      <c r="ACN1277" s="119"/>
      <c r="ACO1277" s="119"/>
      <c r="ACP1277" s="119"/>
      <c r="ACQ1277" s="119"/>
      <c r="ACR1277" s="119"/>
      <c r="ACS1277" s="119"/>
      <c r="ACT1277" s="119"/>
      <c r="ACU1277" s="119"/>
      <c r="ACV1277" s="119"/>
      <c r="ACW1277" s="119"/>
      <c r="ACX1277" s="119"/>
      <c r="ACY1277" s="119"/>
      <c r="ACZ1277" s="119"/>
      <c r="ADA1277" s="119"/>
      <c r="ADB1277" s="119"/>
      <c r="ADC1277" s="119"/>
      <c r="ADD1277" s="119"/>
      <c r="ADE1277" s="119"/>
      <c r="ADF1277" s="119"/>
      <c r="ADG1277" s="119"/>
      <c r="ADH1277" s="119"/>
      <c r="ADI1277" s="119"/>
      <c r="ADJ1277" s="119"/>
      <c r="ADK1277" s="119"/>
      <c r="ADL1277" s="119"/>
      <c r="ADM1277" s="119"/>
      <c r="ADN1277" s="119"/>
      <c r="ADO1277" s="119"/>
      <c r="ADP1277" s="119"/>
      <c r="ADQ1277" s="119"/>
      <c r="ADR1277" s="119"/>
      <c r="ADS1277" s="119"/>
      <c r="ADT1277" s="119"/>
      <c r="ADU1277" s="119"/>
      <c r="ADV1277" s="119"/>
      <c r="ADW1277" s="119"/>
      <c r="ADX1277" s="119"/>
      <c r="ADY1277" s="119"/>
      <c r="ADZ1277" s="119"/>
      <c r="AEA1277" s="119"/>
      <c r="AEB1277" s="119"/>
      <c r="AEC1277" s="119"/>
      <c r="AED1277" s="119"/>
      <c r="AEE1277" s="119"/>
      <c r="AEF1277" s="119"/>
      <c r="AEG1277" s="119"/>
      <c r="AEH1277" s="119"/>
      <c r="AEI1277" s="119"/>
      <c r="AEJ1277" s="119"/>
      <c r="AEK1277" s="119"/>
      <c r="AEL1277" s="119"/>
      <c r="AEM1277" s="119"/>
      <c r="AEN1277" s="119"/>
      <c r="AEO1277" s="119"/>
      <c r="AEP1277" s="119"/>
      <c r="AEQ1277" s="119"/>
      <c r="AER1277" s="119"/>
      <c r="AES1277" s="119"/>
      <c r="AET1277" s="119"/>
      <c r="AEU1277" s="119"/>
      <c r="AEV1277" s="119"/>
      <c r="AEW1277" s="119"/>
      <c r="AEX1277" s="119"/>
      <c r="AEY1277" s="119"/>
      <c r="AEZ1277" s="119"/>
      <c r="AFA1277" s="119"/>
      <c r="AFB1277" s="119"/>
      <c r="AFC1277" s="119"/>
      <c r="AFD1277" s="119"/>
      <c r="AFE1277" s="119"/>
      <c r="AFF1277" s="119"/>
      <c r="AFG1277" s="119"/>
      <c r="AFH1277" s="119"/>
      <c r="AFI1277" s="119"/>
      <c r="AFJ1277" s="119"/>
      <c r="AFK1277" s="119"/>
      <c r="AFL1277" s="119"/>
      <c r="AFM1277" s="119"/>
      <c r="AFN1277" s="119"/>
      <c r="AFO1277" s="119"/>
      <c r="AFP1277" s="119"/>
      <c r="AFQ1277" s="119"/>
      <c r="AFR1277" s="119"/>
      <c r="AFS1277" s="119"/>
      <c r="AFT1277" s="119"/>
      <c r="AFU1277" s="119"/>
      <c r="AFV1277" s="119"/>
      <c r="AFW1277" s="119"/>
      <c r="AFX1277" s="119"/>
      <c r="AFY1277" s="119"/>
      <c r="AFZ1277" s="119"/>
      <c r="AGA1277" s="119"/>
      <c r="AGB1277" s="119"/>
      <c r="AGC1277" s="119"/>
      <c r="AGD1277" s="119"/>
      <c r="AGE1277" s="119"/>
      <c r="AGF1277" s="119"/>
      <c r="AGG1277" s="119"/>
      <c r="AGH1277" s="119"/>
      <c r="AGI1277" s="119"/>
      <c r="AGJ1277" s="119"/>
      <c r="AGK1277" s="119"/>
      <c r="AGL1277" s="119"/>
      <c r="AGM1277" s="119"/>
      <c r="AGN1277" s="119"/>
      <c r="AGO1277" s="119"/>
      <c r="AGP1277" s="119"/>
      <c r="AGQ1277" s="119"/>
      <c r="AGR1277" s="119"/>
      <c r="AGS1277" s="119"/>
      <c r="AGT1277" s="119"/>
      <c r="AGU1277" s="119"/>
      <c r="AGV1277" s="119"/>
      <c r="AGW1277" s="119"/>
      <c r="AGX1277" s="119"/>
      <c r="AGY1277" s="119"/>
      <c r="AGZ1277" s="119"/>
      <c r="AHA1277" s="119"/>
      <c r="AHB1277" s="119"/>
      <c r="AHC1277" s="119"/>
      <c r="AHD1277" s="119"/>
      <c r="AHE1277" s="119"/>
      <c r="AHF1277" s="119"/>
      <c r="AHG1277" s="119"/>
      <c r="AHH1277" s="119"/>
      <c r="AHI1277" s="119"/>
      <c r="AHJ1277" s="119"/>
      <c r="AHK1277" s="119"/>
      <c r="AHL1277" s="119"/>
      <c r="AHM1277" s="119"/>
      <c r="AHN1277" s="119"/>
      <c r="AHO1277" s="119"/>
      <c r="AHP1277" s="119"/>
      <c r="AHQ1277" s="119"/>
      <c r="AHR1277" s="119"/>
      <c r="AHS1277" s="119"/>
      <c r="AHT1277" s="119"/>
      <c r="AHU1277" s="119"/>
      <c r="AHV1277" s="119"/>
      <c r="AHW1277" s="119"/>
      <c r="AHX1277" s="119"/>
      <c r="AHY1277" s="119"/>
      <c r="AHZ1277" s="119"/>
      <c r="AIA1277" s="119"/>
      <c r="AIB1277" s="119"/>
      <c r="AIC1277" s="119"/>
      <c r="AID1277" s="119"/>
      <c r="AIE1277" s="119"/>
      <c r="AIF1277" s="119"/>
      <c r="AIG1277" s="119"/>
      <c r="AIH1277" s="119"/>
      <c r="AII1277" s="119"/>
      <c r="AIJ1277" s="119"/>
      <c r="AIK1277" s="119"/>
      <c r="AIL1277" s="119"/>
      <c r="AIM1277" s="119"/>
      <c r="AIN1277" s="119"/>
      <c r="AIO1277" s="119"/>
      <c r="AIP1277" s="119"/>
      <c r="AIQ1277" s="119"/>
      <c r="AIR1277" s="119"/>
      <c r="AIS1277" s="119"/>
      <c r="AIT1277" s="119"/>
      <c r="AIU1277" s="119"/>
      <c r="AIV1277" s="119"/>
      <c r="AIW1277" s="119"/>
      <c r="AIX1277" s="119"/>
      <c r="AIY1277" s="119"/>
      <c r="AIZ1277" s="119"/>
      <c r="AJA1277" s="119"/>
      <c r="AJB1277" s="119"/>
      <c r="AJC1277" s="119"/>
      <c r="AJD1277" s="119"/>
      <c r="AJE1277" s="119"/>
      <c r="AJF1277" s="119"/>
      <c r="AJG1277" s="119"/>
      <c r="AJH1277" s="119"/>
      <c r="AJI1277" s="119"/>
      <c r="AJJ1277" s="119"/>
      <c r="AJK1277" s="119"/>
      <c r="AJL1277" s="119"/>
      <c r="AJM1277" s="119"/>
      <c r="AJN1277" s="119"/>
      <c r="AJO1277" s="119"/>
      <c r="AJP1277" s="119"/>
      <c r="AJQ1277" s="119"/>
      <c r="AJR1277" s="119"/>
      <c r="AJS1277" s="119"/>
      <c r="AJT1277" s="119"/>
      <c r="AJU1277" s="119"/>
      <c r="AJV1277" s="119"/>
      <c r="AJW1277" s="119"/>
      <c r="AJX1277" s="119"/>
      <c r="AJY1277" s="119"/>
      <c r="AJZ1277" s="119"/>
      <c r="AKA1277" s="119"/>
      <c r="AKB1277" s="119"/>
      <c r="AKC1277" s="119"/>
      <c r="AKD1277" s="119"/>
      <c r="AKE1277" s="119"/>
      <c r="AKF1277" s="119"/>
      <c r="AKG1277" s="119"/>
      <c r="AKH1277" s="119"/>
      <c r="AKI1277" s="119"/>
      <c r="AKJ1277" s="119"/>
      <c r="AKK1277" s="119"/>
      <c r="AKL1277" s="119"/>
      <c r="AKM1277" s="119"/>
      <c r="AKN1277" s="119"/>
      <c r="AKO1277" s="119"/>
      <c r="AKP1277" s="119"/>
      <c r="AKQ1277" s="119"/>
      <c r="AKR1277" s="119"/>
      <c r="AKS1277" s="119"/>
      <c r="AKT1277" s="119"/>
      <c r="AKU1277" s="119"/>
      <c r="AKV1277" s="119"/>
      <c r="AKW1277" s="119"/>
      <c r="AKX1277" s="119"/>
      <c r="AKY1277" s="119"/>
      <c r="AKZ1277" s="119"/>
      <c r="ALA1277" s="119"/>
      <c r="ALB1277" s="119"/>
      <c r="ALC1277" s="119"/>
      <c r="ALD1277" s="119"/>
      <c r="ALE1277" s="119"/>
      <c r="ALF1277" s="119"/>
      <c r="ALG1277" s="119"/>
      <c r="ALH1277" s="119"/>
      <c r="ALI1277" s="119"/>
      <c r="ALJ1277" s="119"/>
      <c r="ALK1277" s="119"/>
      <c r="ALL1277" s="119"/>
      <c r="ALM1277" s="119"/>
      <c r="ALN1277" s="119"/>
      <c r="ALO1277" s="119"/>
      <c r="ALP1277" s="119"/>
      <c r="ALQ1277" s="119"/>
      <c r="ALR1277" s="119"/>
      <c r="ALS1277" s="119"/>
      <c r="ALT1277" s="119"/>
      <c r="ALU1277" s="119"/>
      <c r="ALV1277" s="119"/>
      <c r="ALW1277" s="119"/>
      <c r="ALX1277" s="119"/>
      <c r="ALY1277" s="119"/>
      <c r="ALZ1277" s="119"/>
      <c r="AMA1277" s="119"/>
      <c r="AMB1277" s="119"/>
      <c r="AMC1277" s="119"/>
      <c r="AMD1277" s="119"/>
      <c r="AME1277" s="119"/>
      <c r="AMF1277" s="119"/>
      <c r="AMG1277" s="119"/>
      <c r="AMH1277" s="119"/>
      <c r="AMI1277" s="119"/>
      <c r="AMJ1277" s="119"/>
    </row>
    <row r="1278" spans="1:1024">
      <c r="A1278" s="118"/>
      <c r="B1278" s="118"/>
      <c r="C1278" s="49">
        <f t="shared" si="91"/>
        <v>2420</v>
      </c>
      <c r="D1278" s="56" t="s">
        <v>449</v>
      </c>
      <c r="E1278" s="51">
        <f t="shared" si="94"/>
        <v>20</v>
      </c>
      <c r="F1278" s="79">
        <f t="shared" si="92"/>
        <v>65903</v>
      </c>
      <c r="G1278" s="79" t="str">
        <f t="shared" si="93"/>
        <v>2018124</v>
      </c>
      <c r="H1278" s="79"/>
      <c r="I1278" s="79"/>
      <c r="J1278" s="79"/>
      <c r="K1278" s="79"/>
      <c r="L1278" s="79" t="s">
        <v>0</v>
      </c>
      <c r="M1278" s="79">
        <v>2018</v>
      </c>
      <c r="N1278" s="79">
        <v>1</v>
      </c>
      <c r="O1278" s="79">
        <v>24</v>
      </c>
      <c r="P1278" s="79">
        <v>18</v>
      </c>
      <c r="Q1278" s="79">
        <v>18</v>
      </c>
      <c r="R1278" s="79">
        <v>23</v>
      </c>
      <c r="S1278" s="79">
        <v>927</v>
      </c>
      <c r="T1278" s="79">
        <v>2</v>
      </c>
      <c r="U1278" s="79" t="s">
        <v>62</v>
      </c>
      <c r="V1278" s="79" t="s">
        <v>3</v>
      </c>
      <c r="W1278" s="79"/>
      <c r="X1278" s="130" t="s">
        <v>83</v>
      </c>
      <c r="Y1278" s="130"/>
      <c r="Z1278" s="130"/>
      <c r="AA1278" s="130"/>
      <c r="WK1278" s="119"/>
      <c r="WL1278" s="119"/>
      <c r="WM1278" s="119"/>
      <c r="WN1278" s="119"/>
      <c r="WO1278" s="119"/>
      <c r="WP1278" s="119"/>
      <c r="WQ1278" s="119"/>
      <c r="WR1278" s="119"/>
      <c r="WS1278" s="119"/>
      <c r="WT1278" s="119"/>
      <c r="WU1278" s="119"/>
      <c r="WV1278" s="119"/>
      <c r="WW1278" s="119"/>
      <c r="WX1278" s="119"/>
      <c r="WY1278" s="119"/>
      <c r="WZ1278" s="119"/>
      <c r="XA1278" s="119"/>
      <c r="XB1278" s="119"/>
      <c r="XC1278" s="119"/>
      <c r="XD1278" s="119"/>
      <c r="XE1278" s="119"/>
      <c r="XF1278" s="119"/>
      <c r="XG1278" s="119"/>
      <c r="XH1278" s="119"/>
      <c r="XI1278" s="119"/>
      <c r="XJ1278" s="119"/>
      <c r="XK1278" s="119"/>
      <c r="XL1278" s="119"/>
      <c r="XM1278" s="119"/>
      <c r="XN1278" s="119"/>
      <c r="XO1278" s="119"/>
      <c r="XP1278" s="119"/>
      <c r="XQ1278" s="119"/>
      <c r="XR1278" s="119"/>
      <c r="XS1278" s="119"/>
      <c r="XT1278" s="119"/>
      <c r="XU1278" s="119"/>
      <c r="XV1278" s="119"/>
      <c r="XW1278" s="119"/>
      <c r="XX1278" s="119"/>
      <c r="XY1278" s="119"/>
      <c r="XZ1278" s="119"/>
      <c r="YA1278" s="119"/>
      <c r="YB1278" s="119"/>
      <c r="YC1278" s="119"/>
      <c r="YD1278" s="119"/>
      <c r="YE1278" s="119"/>
      <c r="YF1278" s="119"/>
      <c r="YG1278" s="119"/>
      <c r="YH1278" s="119"/>
      <c r="YI1278" s="119"/>
      <c r="YJ1278" s="119"/>
      <c r="YK1278" s="119"/>
      <c r="YL1278" s="119"/>
      <c r="YM1278" s="119"/>
      <c r="YN1278" s="119"/>
      <c r="YO1278" s="119"/>
      <c r="YP1278" s="119"/>
      <c r="YQ1278" s="119"/>
      <c r="YR1278" s="119"/>
      <c r="YS1278" s="119"/>
      <c r="YT1278" s="119"/>
      <c r="YU1278" s="119"/>
      <c r="YV1278" s="119"/>
      <c r="YW1278" s="119"/>
      <c r="YX1278" s="119"/>
      <c r="YY1278" s="119"/>
      <c r="YZ1278" s="119"/>
      <c r="ZA1278" s="119"/>
      <c r="ZB1278" s="119"/>
      <c r="ZC1278" s="119"/>
      <c r="ZD1278" s="119"/>
      <c r="ZE1278" s="119"/>
      <c r="ZF1278" s="119"/>
      <c r="ZG1278" s="119"/>
      <c r="ZH1278" s="119"/>
      <c r="ZI1278" s="119"/>
      <c r="ZJ1278" s="119"/>
      <c r="ZK1278" s="119"/>
      <c r="ZL1278" s="119"/>
      <c r="ZM1278" s="119"/>
      <c r="ZN1278" s="119"/>
      <c r="ZO1278" s="119"/>
      <c r="ZP1278" s="119"/>
      <c r="ZQ1278" s="119"/>
      <c r="ZR1278" s="119"/>
      <c r="ZS1278" s="119"/>
      <c r="ZT1278" s="119"/>
      <c r="ZU1278" s="119"/>
      <c r="ZV1278" s="119"/>
      <c r="ZW1278" s="119"/>
      <c r="ZX1278" s="119"/>
      <c r="ZY1278" s="119"/>
      <c r="ZZ1278" s="119"/>
      <c r="AAA1278" s="119"/>
      <c r="AAB1278" s="119"/>
      <c r="AAC1278" s="119"/>
      <c r="AAD1278" s="119"/>
      <c r="AAE1278" s="119"/>
      <c r="AAF1278" s="119"/>
      <c r="AAG1278" s="119"/>
      <c r="AAH1278" s="119"/>
      <c r="AAI1278" s="119"/>
      <c r="AAJ1278" s="119"/>
      <c r="AAK1278" s="119"/>
      <c r="AAL1278" s="119"/>
      <c r="AAM1278" s="119"/>
      <c r="AAN1278" s="119"/>
      <c r="AAO1278" s="119"/>
      <c r="AAP1278" s="119"/>
      <c r="AAQ1278" s="119"/>
      <c r="AAR1278" s="119"/>
      <c r="AAS1278" s="119"/>
      <c r="AAT1278" s="119"/>
      <c r="AAU1278" s="119"/>
      <c r="AAV1278" s="119"/>
      <c r="AAW1278" s="119"/>
      <c r="AAX1278" s="119"/>
      <c r="AAY1278" s="119"/>
      <c r="AAZ1278" s="119"/>
      <c r="ABA1278" s="119"/>
      <c r="ABB1278" s="119"/>
      <c r="ABC1278" s="119"/>
      <c r="ABD1278" s="119"/>
      <c r="ABE1278" s="119"/>
      <c r="ABF1278" s="119"/>
      <c r="ABG1278" s="119"/>
      <c r="ABH1278" s="119"/>
      <c r="ABI1278" s="119"/>
      <c r="ABJ1278" s="119"/>
      <c r="ABK1278" s="119"/>
      <c r="ABL1278" s="119"/>
      <c r="ABM1278" s="119"/>
      <c r="ABN1278" s="119"/>
      <c r="ABO1278" s="119"/>
      <c r="ABP1278" s="119"/>
      <c r="ABQ1278" s="119"/>
      <c r="ABR1278" s="119"/>
      <c r="ABS1278" s="119"/>
      <c r="ABT1278" s="119"/>
      <c r="ABU1278" s="119"/>
      <c r="ABV1278" s="119"/>
      <c r="ABW1278" s="119"/>
      <c r="ABX1278" s="119"/>
      <c r="ABY1278" s="119"/>
      <c r="ABZ1278" s="119"/>
      <c r="ACA1278" s="119"/>
      <c r="ACB1278" s="119"/>
      <c r="ACC1278" s="119"/>
      <c r="ACD1278" s="119"/>
      <c r="ACE1278" s="119"/>
      <c r="ACF1278" s="119"/>
      <c r="ACG1278" s="119"/>
      <c r="ACH1278" s="119"/>
      <c r="ACI1278" s="119"/>
      <c r="ACJ1278" s="119"/>
      <c r="ACK1278" s="119"/>
      <c r="ACL1278" s="119"/>
      <c r="ACM1278" s="119"/>
      <c r="ACN1278" s="119"/>
      <c r="ACO1278" s="119"/>
      <c r="ACP1278" s="119"/>
      <c r="ACQ1278" s="119"/>
      <c r="ACR1278" s="119"/>
      <c r="ACS1278" s="119"/>
      <c r="ACT1278" s="119"/>
      <c r="ACU1278" s="119"/>
      <c r="ACV1278" s="119"/>
      <c r="ACW1278" s="119"/>
      <c r="ACX1278" s="119"/>
      <c r="ACY1278" s="119"/>
      <c r="ACZ1278" s="119"/>
      <c r="ADA1278" s="119"/>
      <c r="ADB1278" s="119"/>
      <c r="ADC1278" s="119"/>
      <c r="ADD1278" s="119"/>
      <c r="ADE1278" s="119"/>
      <c r="ADF1278" s="119"/>
      <c r="ADG1278" s="119"/>
      <c r="ADH1278" s="119"/>
      <c r="ADI1278" s="119"/>
      <c r="ADJ1278" s="119"/>
      <c r="ADK1278" s="119"/>
      <c r="ADL1278" s="119"/>
      <c r="ADM1278" s="119"/>
      <c r="ADN1278" s="119"/>
      <c r="ADO1278" s="119"/>
      <c r="ADP1278" s="119"/>
      <c r="ADQ1278" s="119"/>
      <c r="ADR1278" s="119"/>
      <c r="ADS1278" s="119"/>
      <c r="ADT1278" s="119"/>
      <c r="ADU1278" s="119"/>
      <c r="ADV1278" s="119"/>
      <c r="ADW1278" s="119"/>
      <c r="ADX1278" s="119"/>
      <c r="ADY1278" s="119"/>
      <c r="ADZ1278" s="119"/>
      <c r="AEA1278" s="119"/>
      <c r="AEB1278" s="119"/>
      <c r="AEC1278" s="119"/>
      <c r="AED1278" s="119"/>
      <c r="AEE1278" s="119"/>
      <c r="AEF1278" s="119"/>
      <c r="AEG1278" s="119"/>
      <c r="AEH1278" s="119"/>
      <c r="AEI1278" s="119"/>
      <c r="AEJ1278" s="119"/>
      <c r="AEK1278" s="119"/>
      <c r="AEL1278" s="119"/>
      <c r="AEM1278" s="119"/>
      <c r="AEN1278" s="119"/>
      <c r="AEO1278" s="119"/>
      <c r="AEP1278" s="119"/>
      <c r="AEQ1278" s="119"/>
      <c r="AER1278" s="119"/>
      <c r="AES1278" s="119"/>
      <c r="AET1278" s="119"/>
      <c r="AEU1278" s="119"/>
      <c r="AEV1278" s="119"/>
      <c r="AEW1278" s="119"/>
      <c r="AEX1278" s="119"/>
      <c r="AEY1278" s="119"/>
      <c r="AEZ1278" s="119"/>
      <c r="AFA1278" s="119"/>
      <c r="AFB1278" s="119"/>
      <c r="AFC1278" s="119"/>
      <c r="AFD1278" s="119"/>
      <c r="AFE1278" s="119"/>
      <c r="AFF1278" s="119"/>
      <c r="AFG1278" s="119"/>
      <c r="AFH1278" s="119"/>
      <c r="AFI1278" s="119"/>
      <c r="AFJ1278" s="119"/>
      <c r="AFK1278" s="119"/>
      <c r="AFL1278" s="119"/>
      <c r="AFM1278" s="119"/>
      <c r="AFN1278" s="119"/>
      <c r="AFO1278" s="119"/>
      <c r="AFP1278" s="119"/>
      <c r="AFQ1278" s="119"/>
      <c r="AFR1278" s="119"/>
      <c r="AFS1278" s="119"/>
      <c r="AFT1278" s="119"/>
      <c r="AFU1278" s="119"/>
      <c r="AFV1278" s="119"/>
      <c r="AFW1278" s="119"/>
      <c r="AFX1278" s="119"/>
      <c r="AFY1278" s="119"/>
      <c r="AFZ1278" s="119"/>
      <c r="AGA1278" s="119"/>
      <c r="AGB1278" s="119"/>
      <c r="AGC1278" s="119"/>
      <c r="AGD1278" s="119"/>
      <c r="AGE1278" s="119"/>
      <c r="AGF1278" s="119"/>
      <c r="AGG1278" s="119"/>
      <c r="AGH1278" s="119"/>
      <c r="AGI1278" s="119"/>
      <c r="AGJ1278" s="119"/>
      <c r="AGK1278" s="119"/>
      <c r="AGL1278" s="119"/>
      <c r="AGM1278" s="119"/>
      <c r="AGN1278" s="119"/>
      <c r="AGO1278" s="119"/>
      <c r="AGP1278" s="119"/>
      <c r="AGQ1278" s="119"/>
      <c r="AGR1278" s="119"/>
      <c r="AGS1278" s="119"/>
      <c r="AGT1278" s="119"/>
      <c r="AGU1278" s="119"/>
      <c r="AGV1278" s="119"/>
      <c r="AGW1278" s="119"/>
      <c r="AGX1278" s="119"/>
      <c r="AGY1278" s="119"/>
      <c r="AGZ1278" s="119"/>
      <c r="AHA1278" s="119"/>
      <c r="AHB1278" s="119"/>
      <c r="AHC1278" s="119"/>
      <c r="AHD1278" s="119"/>
      <c r="AHE1278" s="119"/>
      <c r="AHF1278" s="119"/>
      <c r="AHG1278" s="119"/>
      <c r="AHH1278" s="119"/>
      <c r="AHI1278" s="119"/>
      <c r="AHJ1278" s="119"/>
      <c r="AHK1278" s="119"/>
      <c r="AHL1278" s="119"/>
      <c r="AHM1278" s="119"/>
      <c r="AHN1278" s="119"/>
      <c r="AHO1278" s="119"/>
      <c r="AHP1278" s="119"/>
      <c r="AHQ1278" s="119"/>
      <c r="AHR1278" s="119"/>
      <c r="AHS1278" s="119"/>
      <c r="AHT1278" s="119"/>
      <c r="AHU1278" s="119"/>
      <c r="AHV1278" s="119"/>
      <c r="AHW1278" s="119"/>
      <c r="AHX1278" s="119"/>
      <c r="AHY1278" s="119"/>
      <c r="AHZ1278" s="119"/>
      <c r="AIA1278" s="119"/>
      <c r="AIB1278" s="119"/>
      <c r="AIC1278" s="119"/>
      <c r="AID1278" s="119"/>
      <c r="AIE1278" s="119"/>
      <c r="AIF1278" s="119"/>
      <c r="AIG1278" s="119"/>
      <c r="AIH1278" s="119"/>
      <c r="AII1278" s="119"/>
      <c r="AIJ1278" s="119"/>
      <c r="AIK1278" s="119"/>
      <c r="AIL1278" s="119"/>
      <c r="AIM1278" s="119"/>
      <c r="AIN1278" s="119"/>
      <c r="AIO1278" s="119"/>
      <c r="AIP1278" s="119"/>
      <c r="AIQ1278" s="119"/>
      <c r="AIR1278" s="119"/>
      <c r="AIS1278" s="119"/>
      <c r="AIT1278" s="119"/>
      <c r="AIU1278" s="119"/>
      <c r="AIV1278" s="119"/>
      <c r="AIW1278" s="119"/>
      <c r="AIX1278" s="119"/>
      <c r="AIY1278" s="119"/>
      <c r="AIZ1278" s="119"/>
      <c r="AJA1278" s="119"/>
      <c r="AJB1278" s="119"/>
      <c r="AJC1278" s="119"/>
      <c r="AJD1278" s="119"/>
      <c r="AJE1278" s="119"/>
      <c r="AJF1278" s="119"/>
      <c r="AJG1278" s="119"/>
      <c r="AJH1278" s="119"/>
      <c r="AJI1278" s="119"/>
      <c r="AJJ1278" s="119"/>
      <c r="AJK1278" s="119"/>
      <c r="AJL1278" s="119"/>
      <c r="AJM1278" s="119"/>
      <c r="AJN1278" s="119"/>
      <c r="AJO1278" s="119"/>
      <c r="AJP1278" s="119"/>
      <c r="AJQ1278" s="119"/>
      <c r="AJR1278" s="119"/>
      <c r="AJS1278" s="119"/>
      <c r="AJT1278" s="119"/>
      <c r="AJU1278" s="119"/>
      <c r="AJV1278" s="119"/>
      <c r="AJW1278" s="119"/>
      <c r="AJX1278" s="119"/>
      <c r="AJY1278" s="119"/>
      <c r="AJZ1278" s="119"/>
      <c r="AKA1278" s="119"/>
      <c r="AKB1278" s="119"/>
      <c r="AKC1278" s="119"/>
      <c r="AKD1278" s="119"/>
      <c r="AKE1278" s="119"/>
      <c r="AKF1278" s="119"/>
      <c r="AKG1278" s="119"/>
      <c r="AKH1278" s="119"/>
      <c r="AKI1278" s="119"/>
      <c r="AKJ1278" s="119"/>
      <c r="AKK1278" s="119"/>
      <c r="AKL1278" s="119"/>
      <c r="AKM1278" s="119"/>
      <c r="AKN1278" s="119"/>
      <c r="AKO1278" s="119"/>
      <c r="AKP1278" s="119"/>
      <c r="AKQ1278" s="119"/>
      <c r="AKR1278" s="119"/>
      <c r="AKS1278" s="119"/>
      <c r="AKT1278" s="119"/>
      <c r="AKU1278" s="119"/>
      <c r="AKV1278" s="119"/>
      <c r="AKW1278" s="119"/>
      <c r="AKX1278" s="119"/>
      <c r="AKY1278" s="119"/>
      <c r="AKZ1278" s="119"/>
      <c r="ALA1278" s="119"/>
      <c r="ALB1278" s="119"/>
      <c r="ALC1278" s="119"/>
      <c r="ALD1278" s="119"/>
      <c r="ALE1278" s="119"/>
      <c r="ALF1278" s="119"/>
      <c r="ALG1278" s="119"/>
      <c r="ALH1278" s="119"/>
      <c r="ALI1278" s="119"/>
      <c r="ALJ1278" s="119"/>
      <c r="ALK1278" s="119"/>
      <c r="ALL1278" s="119"/>
      <c r="ALM1278" s="119"/>
      <c r="ALN1278" s="119"/>
      <c r="ALO1278" s="119"/>
      <c r="ALP1278" s="119"/>
      <c r="ALQ1278" s="119"/>
      <c r="ALR1278" s="119"/>
      <c r="ALS1278" s="119"/>
      <c r="ALT1278" s="119"/>
      <c r="ALU1278" s="119"/>
      <c r="ALV1278" s="119"/>
      <c r="ALW1278" s="119"/>
      <c r="ALX1278" s="119"/>
      <c r="ALY1278" s="119"/>
      <c r="ALZ1278" s="119"/>
      <c r="AMA1278" s="119"/>
      <c r="AMB1278" s="119"/>
      <c r="AMC1278" s="119"/>
      <c r="AMD1278" s="119"/>
      <c r="AME1278" s="119"/>
      <c r="AMF1278" s="119"/>
      <c r="AMG1278" s="119"/>
      <c r="AMH1278" s="119"/>
      <c r="AMI1278" s="119"/>
      <c r="AMJ1278" s="119"/>
    </row>
    <row r="1279" spans="1:1024">
      <c r="A1279" s="118"/>
      <c r="B1279" s="118"/>
      <c r="C1279" s="49">
        <f t="shared" si="91"/>
        <v>2420</v>
      </c>
      <c r="D1279" s="56" t="s">
        <v>449</v>
      </c>
      <c r="E1279" s="51">
        <f t="shared" si="94"/>
        <v>30</v>
      </c>
      <c r="F1279" s="79">
        <f t="shared" si="92"/>
        <v>65903</v>
      </c>
      <c r="G1279" s="79" t="str">
        <f t="shared" si="93"/>
        <v>2018124</v>
      </c>
      <c r="H1279" s="79">
        <v>0</v>
      </c>
      <c r="I1279" s="79"/>
      <c r="J1279" s="79"/>
      <c r="K1279" s="79"/>
      <c r="L1279" s="79" t="s">
        <v>290</v>
      </c>
      <c r="M1279" s="79">
        <v>2018</v>
      </c>
      <c r="N1279" s="79">
        <v>1</v>
      </c>
      <c r="O1279" s="79">
        <v>24</v>
      </c>
      <c r="P1279" s="79">
        <v>18</v>
      </c>
      <c r="Q1279" s="79">
        <v>18</v>
      </c>
      <c r="R1279" s="79">
        <v>23</v>
      </c>
      <c r="S1279" s="79">
        <v>953</v>
      </c>
      <c r="T1279" s="79">
        <v>0</v>
      </c>
      <c r="U1279" s="79" t="s">
        <v>62</v>
      </c>
      <c r="V1279" s="79" t="s">
        <v>3</v>
      </c>
      <c r="W1279" s="79"/>
      <c r="X1279" s="130" t="s">
        <v>93</v>
      </c>
      <c r="Y1279" s="130"/>
      <c r="Z1279" s="130"/>
      <c r="AA1279" s="130"/>
      <c r="WK1279" s="119"/>
      <c r="WL1279" s="119"/>
      <c r="WM1279" s="119"/>
      <c r="WN1279" s="119"/>
      <c r="WO1279" s="119"/>
      <c r="WP1279" s="119"/>
      <c r="WQ1279" s="119"/>
      <c r="WR1279" s="119"/>
      <c r="WS1279" s="119"/>
      <c r="WT1279" s="119"/>
      <c r="WU1279" s="119"/>
      <c r="WV1279" s="119"/>
      <c r="WW1279" s="119"/>
      <c r="WX1279" s="119"/>
      <c r="WY1279" s="119"/>
      <c r="WZ1279" s="119"/>
      <c r="XA1279" s="119"/>
      <c r="XB1279" s="119"/>
      <c r="XC1279" s="119"/>
      <c r="XD1279" s="119"/>
      <c r="XE1279" s="119"/>
      <c r="XF1279" s="119"/>
      <c r="XG1279" s="119"/>
      <c r="XH1279" s="119"/>
      <c r="XI1279" s="119"/>
      <c r="XJ1279" s="119"/>
      <c r="XK1279" s="119"/>
      <c r="XL1279" s="119"/>
      <c r="XM1279" s="119"/>
      <c r="XN1279" s="119"/>
      <c r="XO1279" s="119"/>
      <c r="XP1279" s="119"/>
      <c r="XQ1279" s="119"/>
      <c r="XR1279" s="119"/>
      <c r="XS1279" s="119"/>
      <c r="XT1279" s="119"/>
      <c r="XU1279" s="119"/>
      <c r="XV1279" s="119"/>
      <c r="XW1279" s="119"/>
      <c r="XX1279" s="119"/>
      <c r="XY1279" s="119"/>
      <c r="XZ1279" s="119"/>
      <c r="YA1279" s="119"/>
      <c r="YB1279" s="119"/>
      <c r="YC1279" s="119"/>
      <c r="YD1279" s="119"/>
      <c r="YE1279" s="119"/>
      <c r="YF1279" s="119"/>
      <c r="YG1279" s="119"/>
      <c r="YH1279" s="119"/>
      <c r="YI1279" s="119"/>
      <c r="YJ1279" s="119"/>
      <c r="YK1279" s="119"/>
      <c r="YL1279" s="119"/>
      <c r="YM1279" s="119"/>
      <c r="YN1279" s="119"/>
      <c r="YO1279" s="119"/>
      <c r="YP1279" s="119"/>
      <c r="YQ1279" s="119"/>
      <c r="YR1279" s="119"/>
      <c r="YS1279" s="119"/>
      <c r="YT1279" s="119"/>
      <c r="YU1279" s="119"/>
      <c r="YV1279" s="119"/>
      <c r="YW1279" s="119"/>
      <c r="YX1279" s="119"/>
      <c r="YY1279" s="119"/>
      <c r="YZ1279" s="119"/>
      <c r="ZA1279" s="119"/>
      <c r="ZB1279" s="119"/>
      <c r="ZC1279" s="119"/>
      <c r="ZD1279" s="119"/>
      <c r="ZE1279" s="119"/>
      <c r="ZF1279" s="119"/>
      <c r="ZG1279" s="119"/>
      <c r="ZH1279" s="119"/>
      <c r="ZI1279" s="119"/>
      <c r="ZJ1279" s="119"/>
      <c r="ZK1279" s="119"/>
      <c r="ZL1279" s="119"/>
      <c r="ZM1279" s="119"/>
      <c r="ZN1279" s="119"/>
      <c r="ZO1279" s="119"/>
      <c r="ZP1279" s="119"/>
      <c r="ZQ1279" s="119"/>
      <c r="ZR1279" s="119"/>
      <c r="ZS1279" s="119"/>
      <c r="ZT1279" s="119"/>
      <c r="ZU1279" s="119"/>
      <c r="ZV1279" s="119"/>
      <c r="ZW1279" s="119"/>
      <c r="ZX1279" s="119"/>
      <c r="ZY1279" s="119"/>
      <c r="ZZ1279" s="119"/>
      <c r="AAA1279" s="119"/>
      <c r="AAB1279" s="119"/>
      <c r="AAC1279" s="119"/>
      <c r="AAD1279" s="119"/>
      <c r="AAE1279" s="119"/>
      <c r="AAF1279" s="119"/>
      <c r="AAG1279" s="119"/>
      <c r="AAH1279" s="119"/>
      <c r="AAI1279" s="119"/>
      <c r="AAJ1279" s="119"/>
      <c r="AAK1279" s="119"/>
      <c r="AAL1279" s="119"/>
      <c r="AAM1279" s="119"/>
      <c r="AAN1279" s="119"/>
      <c r="AAO1279" s="119"/>
      <c r="AAP1279" s="119"/>
      <c r="AAQ1279" s="119"/>
      <c r="AAR1279" s="119"/>
      <c r="AAS1279" s="119"/>
      <c r="AAT1279" s="119"/>
      <c r="AAU1279" s="119"/>
      <c r="AAV1279" s="119"/>
      <c r="AAW1279" s="119"/>
      <c r="AAX1279" s="119"/>
      <c r="AAY1279" s="119"/>
      <c r="AAZ1279" s="119"/>
      <c r="ABA1279" s="119"/>
      <c r="ABB1279" s="119"/>
      <c r="ABC1279" s="119"/>
      <c r="ABD1279" s="119"/>
      <c r="ABE1279" s="119"/>
      <c r="ABF1279" s="119"/>
      <c r="ABG1279" s="119"/>
      <c r="ABH1279" s="119"/>
      <c r="ABI1279" s="119"/>
      <c r="ABJ1279" s="119"/>
      <c r="ABK1279" s="119"/>
      <c r="ABL1279" s="119"/>
      <c r="ABM1279" s="119"/>
      <c r="ABN1279" s="119"/>
      <c r="ABO1279" s="119"/>
      <c r="ABP1279" s="119"/>
      <c r="ABQ1279" s="119"/>
      <c r="ABR1279" s="119"/>
      <c r="ABS1279" s="119"/>
      <c r="ABT1279" s="119"/>
      <c r="ABU1279" s="119"/>
      <c r="ABV1279" s="119"/>
      <c r="ABW1279" s="119"/>
      <c r="ABX1279" s="119"/>
      <c r="ABY1279" s="119"/>
      <c r="ABZ1279" s="119"/>
      <c r="ACA1279" s="119"/>
      <c r="ACB1279" s="119"/>
      <c r="ACC1279" s="119"/>
      <c r="ACD1279" s="119"/>
      <c r="ACE1279" s="119"/>
      <c r="ACF1279" s="119"/>
      <c r="ACG1279" s="119"/>
      <c r="ACH1279" s="119"/>
      <c r="ACI1279" s="119"/>
      <c r="ACJ1279" s="119"/>
      <c r="ACK1279" s="119"/>
      <c r="ACL1279" s="119"/>
      <c r="ACM1279" s="119"/>
      <c r="ACN1279" s="119"/>
      <c r="ACO1279" s="119"/>
      <c r="ACP1279" s="119"/>
      <c r="ACQ1279" s="119"/>
      <c r="ACR1279" s="119"/>
      <c r="ACS1279" s="119"/>
      <c r="ACT1279" s="119"/>
      <c r="ACU1279" s="119"/>
      <c r="ACV1279" s="119"/>
      <c r="ACW1279" s="119"/>
      <c r="ACX1279" s="119"/>
      <c r="ACY1279" s="119"/>
      <c r="ACZ1279" s="119"/>
      <c r="ADA1279" s="119"/>
      <c r="ADB1279" s="119"/>
      <c r="ADC1279" s="119"/>
      <c r="ADD1279" s="119"/>
      <c r="ADE1279" s="119"/>
      <c r="ADF1279" s="119"/>
      <c r="ADG1279" s="119"/>
      <c r="ADH1279" s="119"/>
      <c r="ADI1279" s="119"/>
      <c r="ADJ1279" s="119"/>
      <c r="ADK1279" s="119"/>
      <c r="ADL1279" s="119"/>
      <c r="ADM1279" s="119"/>
      <c r="ADN1279" s="119"/>
      <c r="ADO1279" s="119"/>
      <c r="ADP1279" s="119"/>
      <c r="ADQ1279" s="119"/>
      <c r="ADR1279" s="119"/>
      <c r="ADS1279" s="119"/>
      <c r="ADT1279" s="119"/>
      <c r="ADU1279" s="119"/>
      <c r="ADV1279" s="119"/>
      <c r="ADW1279" s="119"/>
      <c r="ADX1279" s="119"/>
      <c r="ADY1279" s="119"/>
      <c r="ADZ1279" s="119"/>
      <c r="AEA1279" s="119"/>
      <c r="AEB1279" s="119"/>
      <c r="AEC1279" s="119"/>
      <c r="AED1279" s="119"/>
      <c r="AEE1279" s="119"/>
      <c r="AEF1279" s="119"/>
      <c r="AEG1279" s="119"/>
      <c r="AEH1279" s="119"/>
      <c r="AEI1279" s="119"/>
      <c r="AEJ1279" s="119"/>
      <c r="AEK1279" s="119"/>
      <c r="AEL1279" s="119"/>
      <c r="AEM1279" s="119"/>
      <c r="AEN1279" s="119"/>
      <c r="AEO1279" s="119"/>
      <c r="AEP1279" s="119"/>
      <c r="AEQ1279" s="119"/>
      <c r="AER1279" s="119"/>
      <c r="AES1279" s="119"/>
      <c r="AET1279" s="119"/>
      <c r="AEU1279" s="119"/>
      <c r="AEV1279" s="119"/>
      <c r="AEW1279" s="119"/>
      <c r="AEX1279" s="119"/>
      <c r="AEY1279" s="119"/>
      <c r="AEZ1279" s="119"/>
      <c r="AFA1279" s="119"/>
      <c r="AFB1279" s="119"/>
      <c r="AFC1279" s="119"/>
      <c r="AFD1279" s="119"/>
      <c r="AFE1279" s="119"/>
      <c r="AFF1279" s="119"/>
      <c r="AFG1279" s="119"/>
      <c r="AFH1279" s="119"/>
      <c r="AFI1279" s="119"/>
      <c r="AFJ1279" s="119"/>
      <c r="AFK1279" s="119"/>
      <c r="AFL1279" s="119"/>
      <c r="AFM1279" s="119"/>
      <c r="AFN1279" s="119"/>
      <c r="AFO1279" s="119"/>
      <c r="AFP1279" s="119"/>
      <c r="AFQ1279" s="119"/>
      <c r="AFR1279" s="119"/>
      <c r="AFS1279" s="119"/>
      <c r="AFT1279" s="119"/>
      <c r="AFU1279" s="119"/>
      <c r="AFV1279" s="119"/>
      <c r="AFW1279" s="119"/>
      <c r="AFX1279" s="119"/>
      <c r="AFY1279" s="119"/>
      <c r="AFZ1279" s="119"/>
      <c r="AGA1279" s="119"/>
      <c r="AGB1279" s="119"/>
      <c r="AGC1279" s="119"/>
      <c r="AGD1279" s="119"/>
      <c r="AGE1279" s="119"/>
      <c r="AGF1279" s="119"/>
      <c r="AGG1279" s="119"/>
      <c r="AGH1279" s="119"/>
      <c r="AGI1279" s="119"/>
      <c r="AGJ1279" s="119"/>
      <c r="AGK1279" s="119"/>
      <c r="AGL1279" s="119"/>
      <c r="AGM1279" s="119"/>
      <c r="AGN1279" s="119"/>
      <c r="AGO1279" s="119"/>
      <c r="AGP1279" s="119"/>
      <c r="AGQ1279" s="119"/>
      <c r="AGR1279" s="119"/>
      <c r="AGS1279" s="119"/>
      <c r="AGT1279" s="119"/>
      <c r="AGU1279" s="119"/>
      <c r="AGV1279" s="119"/>
      <c r="AGW1279" s="119"/>
      <c r="AGX1279" s="119"/>
      <c r="AGY1279" s="119"/>
      <c r="AGZ1279" s="119"/>
      <c r="AHA1279" s="119"/>
      <c r="AHB1279" s="119"/>
      <c r="AHC1279" s="119"/>
      <c r="AHD1279" s="119"/>
      <c r="AHE1279" s="119"/>
      <c r="AHF1279" s="119"/>
      <c r="AHG1279" s="119"/>
      <c r="AHH1279" s="119"/>
      <c r="AHI1279" s="119"/>
      <c r="AHJ1279" s="119"/>
      <c r="AHK1279" s="119"/>
      <c r="AHL1279" s="119"/>
      <c r="AHM1279" s="119"/>
      <c r="AHN1279" s="119"/>
      <c r="AHO1279" s="119"/>
      <c r="AHP1279" s="119"/>
      <c r="AHQ1279" s="119"/>
      <c r="AHR1279" s="119"/>
      <c r="AHS1279" s="119"/>
      <c r="AHT1279" s="119"/>
      <c r="AHU1279" s="119"/>
      <c r="AHV1279" s="119"/>
      <c r="AHW1279" s="119"/>
      <c r="AHX1279" s="119"/>
      <c r="AHY1279" s="119"/>
      <c r="AHZ1279" s="119"/>
      <c r="AIA1279" s="119"/>
      <c r="AIB1279" s="119"/>
      <c r="AIC1279" s="119"/>
      <c r="AID1279" s="119"/>
      <c r="AIE1279" s="119"/>
      <c r="AIF1279" s="119"/>
      <c r="AIG1279" s="119"/>
      <c r="AIH1279" s="119"/>
      <c r="AII1279" s="119"/>
      <c r="AIJ1279" s="119"/>
      <c r="AIK1279" s="119"/>
      <c r="AIL1279" s="119"/>
      <c r="AIM1279" s="119"/>
      <c r="AIN1279" s="119"/>
      <c r="AIO1279" s="119"/>
      <c r="AIP1279" s="119"/>
      <c r="AIQ1279" s="119"/>
      <c r="AIR1279" s="119"/>
      <c r="AIS1279" s="119"/>
      <c r="AIT1279" s="119"/>
      <c r="AIU1279" s="119"/>
      <c r="AIV1279" s="119"/>
      <c r="AIW1279" s="119"/>
      <c r="AIX1279" s="119"/>
      <c r="AIY1279" s="119"/>
      <c r="AIZ1279" s="119"/>
      <c r="AJA1279" s="119"/>
      <c r="AJB1279" s="119"/>
      <c r="AJC1279" s="119"/>
      <c r="AJD1279" s="119"/>
      <c r="AJE1279" s="119"/>
      <c r="AJF1279" s="119"/>
      <c r="AJG1279" s="119"/>
      <c r="AJH1279" s="119"/>
      <c r="AJI1279" s="119"/>
      <c r="AJJ1279" s="119"/>
      <c r="AJK1279" s="119"/>
      <c r="AJL1279" s="119"/>
      <c r="AJM1279" s="119"/>
      <c r="AJN1279" s="119"/>
      <c r="AJO1279" s="119"/>
      <c r="AJP1279" s="119"/>
      <c r="AJQ1279" s="119"/>
      <c r="AJR1279" s="119"/>
      <c r="AJS1279" s="119"/>
      <c r="AJT1279" s="119"/>
      <c r="AJU1279" s="119"/>
      <c r="AJV1279" s="119"/>
      <c r="AJW1279" s="119"/>
      <c r="AJX1279" s="119"/>
      <c r="AJY1279" s="119"/>
      <c r="AJZ1279" s="119"/>
      <c r="AKA1279" s="119"/>
      <c r="AKB1279" s="119"/>
      <c r="AKC1279" s="119"/>
      <c r="AKD1279" s="119"/>
      <c r="AKE1279" s="119"/>
      <c r="AKF1279" s="119"/>
      <c r="AKG1279" s="119"/>
      <c r="AKH1279" s="119"/>
      <c r="AKI1279" s="119"/>
      <c r="AKJ1279" s="119"/>
      <c r="AKK1279" s="119"/>
      <c r="AKL1279" s="119"/>
      <c r="AKM1279" s="119"/>
      <c r="AKN1279" s="119"/>
      <c r="AKO1279" s="119"/>
      <c r="AKP1279" s="119"/>
      <c r="AKQ1279" s="119"/>
      <c r="AKR1279" s="119"/>
      <c r="AKS1279" s="119"/>
      <c r="AKT1279" s="119"/>
      <c r="AKU1279" s="119"/>
      <c r="AKV1279" s="119"/>
      <c r="AKW1279" s="119"/>
      <c r="AKX1279" s="119"/>
      <c r="AKY1279" s="119"/>
      <c r="AKZ1279" s="119"/>
      <c r="ALA1279" s="119"/>
      <c r="ALB1279" s="119"/>
      <c r="ALC1279" s="119"/>
      <c r="ALD1279" s="119"/>
      <c r="ALE1279" s="119"/>
      <c r="ALF1279" s="119"/>
      <c r="ALG1279" s="119"/>
      <c r="ALH1279" s="119"/>
      <c r="ALI1279" s="119"/>
      <c r="ALJ1279" s="119"/>
      <c r="ALK1279" s="119"/>
      <c r="ALL1279" s="119"/>
      <c r="ALM1279" s="119"/>
      <c r="ALN1279" s="119"/>
      <c r="ALO1279" s="119"/>
      <c r="ALP1279" s="119"/>
      <c r="ALQ1279" s="119"/>
      <c r="ALR1279" s="119"/>
      <c r="ALS1279" s="119"/>
      <c r="ALT1279" s="119"/>
      <c r="ALU1279" s="119"/>
      <c r="ALV1279" s="119"/>
      <c r="ALW1279" s="119"/>
      <c r="ALX1279" s="119"/>
      <c r="ALY1279" s="119"/>
      <c r="ALZ1279" s="119"/>
      <c r="AMA1279" s="119"/>
      <c r="AMB1279" s="119"/>
      <c r="AMC1279" s="119"/>
      <c r="AMD1279" s="119"/>
      <c r="AME1279" s="119"/>
      <c r="AMF1279" s="119"/>
      <c r="AMG1279" s="119"/>
      <c r="AMH1279" s="119"/>
      <c r="AMI1279" s="119"/>
      <c r="AMJ1279" s="119"/>
    </row>
    <row r="1280" spans="1:1024">
      <c r="A1280" s="118"/>
      <c r="B1280" s="118"/>
      <c r="C1280" s="49">
        <f t="shared" si="91"/>
        <v>2430</v>
      </c>
      <c r="D1280" s="56" t="s">
        <v>449</v>
      </c>
      <c r="E1280" s="51">
        <f t="shared" si="94"/>
        <v>10</v>
      </c>
      <c r="F1280" s="79">
        <f t="shared" si="92"/>
        <v>65904</v>
      </c>
      <c r="G1280" s="79" t="str">
        <f t="shared" si="93"/>
        <v>2018124</v>
      </c>
      <c r="H1280" s="79">
        <v>0</v>
      </c>
      <c r="I1280" s="79"/>
      <c r="J1280" s="79"/>
      <c r="K1280" s="79"/>
      <c r="L1280" s="79" t="s">
        <v>290</v>
      </c>
      <c r="M1280" s="79">
        <v>2018</v>
      </c>
      <c r="N1280" s="79">
        <v>1</v>
      </c>
      <c r="O1280" s="79">
        <v>24</v>
      </c>
      <c r="P1280" s="79">
        <v>18</v>
      </c>
      <c r="Q1280" s="79">
        <v>18</v>
      </c>
      <c r="R1280" s="79">
        <v>24</v>
      </c>
      <c r="S1280" s="79">
        <v>16</v>
      </c>
      <c r="T1280" s="79">
        <v>0</v>
      </c>
      <c r="U1280" s="79" t="s">
        <v>62</v>
      </c>
      <c r="V1280" s="79" t="s">
        <v>3</v>
      </c>
      <c r="W1280" s="79"/>
      <c r="X1280" s="130" t="s">
        <v>93</v>
      </c>
      <c r="Y1280" s="130"/>
      <c r="Z1280" s="130"/>
      <c r="AA1280" s="130"/>
      <c r="WK1280" s="119"/>
      <c r="WL1280" s="119"/>
      <c r="WM1280" s="119"/>
      <c r="WN1280" s="119"/>
      <c r="WO1280" s="119"/>
      <c r="WP1280" s="119"/>
      <c r="WQ1280" s="119"/>
      <c r="WR1280" s="119"/>
      <c r="WS1280" s="119"/>
      <c r="WT1280" s="119"/>
      <c r="WU1280" s="119"/>
      <c r="WV1280" s="119"/>
      <c r="WW1280" s="119"/>
      <c r="WX1280" s="119"/>
      <c r="WY1280" s="119"/>
      <c r="WZ1280" s="119"/>
      <c r="XA1280" s="119"/>
      <c r="XB1280" s="119"/>
      <c r="XC1280" s="119"/>
      <c r="XD1280" s="119"/>
      <c r="XE1280" s="119"/>
      <c r="XF1280" s="119"/>
      <c r="XG1280" s="119"/>
      <c r="XH1280" s="119"/>
      <c r="XI1280" s="119"/>
      <c r="XJ1280" s="119"/>
      <c r="XK1280" s="119"/>
      <c r="XL1280" s="119"/>
      <c r="XM1280" s="119"/>
      <c r="XN1280" s="119"/>
      <c r="XO1280" s="119"/>
      <c r="XP1280" s="119"/>
      <c r="XQ1280" s="119"/>
      <c r="XR1280" s="119"/>
      <c r="XS1280" s="119"/>
      <c r="XT1280" s="119"/>
      <c r="XU1280" s="119"/>
      <c r="XV1280" s="119"/>
      <c r="XW1280" s="119"/>
      <c r="XX1280" s="119"/>
      <c r="XY1280" s="119"/>
      <c r="XZ1280" s="119"/>
      <c r="YA1280" s="119"/>
      <c r="YB1280" s="119"/>
      <c r="YC1280" s="119"/>
      <c r="YD1280" s="119"/>
      <c r="YE1280" s="119"/>
      <c r="YF1280" s="119"/>
      <c r="YG1280" s="119"/>
      <c r="YH1280" s="119"/>
      <c r="YI1280" s="119"/>
      <c r="YJ1280" s="119"/>
      <c r="YK1280" s="119"/>
      <c r="YL1280" s="119"/>
      <c r="YM1280" s="119"/>
      <c r="YN1280" s="119"/>
      <c r="YO1280" s="119"/>
      <c r="YP1280" s="119"/>
      <c r="YQ1280" s="119"/>
      <c r="YR1280" s="119"/>
      <c r="YS1280" s="119"/>
      <c r="YT1280" s="119"/>
      <c r="YU1280" s="119"/>
      <c r="YV1280" s="119"/>
      <c r="YW1280" s="119"/>
      <c r="YX1280" s="119"/>
      <c r="YY1280" s="119"/>
      <c r="YZ1280" s="119"/>
      <c r="ZA1280" s="119"/>
      <c r="ZB1280" s="119"/>
      <c r="ZC1280" s="119"/>
      <c r="ZD1280" s="119"/>
      <c r="ZE1280" s="119"/>
      <c r="ZF1280" s="119"/>
      <c r="ZG1280" s="119"/>
      <c r="ZH1280" s="119"/>
      <c r="ZI1280" s="119"/>
      <c r="ZJ1280" s="119"/>
      <c r="ZK1280" s="119"/>
      <c r="ZL1280" s="119"/>
      <c r="ZM1280" s="119"/>
      <c r="ZN1280" s="119"/>
      <c r="ZO1280" s="119"/>
      <c r="ZP1280" s="119"/>
      <c r="ZQ1280" s="119"/>
      <c r="ZR1280" s="119"/>
      <c r="ZS1280" s="119"/>
      <c r="ZT1280" s="119"/>
      <c r="ZU1280" s="119"/>
      <c r="ZV1280" s="119"/>
      <c r="ZW1280" s="119"/>
      <c r="ZX1280" s="119"/>
      <c r="ZY1280" s="119"/>
      <c r="ZZ1280" s="119"/>
      <c r="AAA1280" s="119"/>
      <c r="AAB1280" s="119"/>
      <c r="AAC1280" s="119"/>
      <c r="AAD1280" s="119"/>
      <c r="AAE1280" s="119"/>
      <c r="AAF1280" s="119"/>
      <c r="AAG1280" s="119"/>
      <c r="AAH1280" s="119"/>
      <c r="AAI1280" s="119"/>
      <c r="AAJ1280" s="119"/>
      <c r="AAK1280" s="119"/>
      <c r="AAL1280" s="119"/>
      <c r="AAM1280" s="119"/>
      <c r="AAN1280" s="119"/>
      <c r="AAO1280" s="119"/>
      <c r="AAP1280" s="119"/>
      <c r="AAQ1280" s="119"/>
      <c r="AAR1280" s="119"/>
      <c r="AAS1280" s="119"/>
      <c r="AAT1280" s="119"/>
      <c r="AAU1280" s="119"/>
      <c r="AAV1280" s="119"/>
      <c r="AAW1280" s="119"/>
      <c r="AAX1280" s="119"/>
      <c r="AAY1280" s="119"/>
      <c r="AAZ1280" s="119"/>
      <c r="ABA1280" s="119"/>
      <c r="ABB1280" s="119"/>
      <c r="ABC1280" s="119"/>
      <c r="ABD1280" s="119"/>
      <c r="ABE1280" s="119"/>
      <c r="ABF1280" s="119"/>
      <c r="ABG1280" s="119"/>
      <c r="ABH1280" s="119"/>
      <c r="ABI1280" s="119"/>
      <c r="ABJ1280" s="119"/>
      <c r="ABK1280" s="119"/>
      <c r="ABL1280" s="119"/>
      <c r="ABM1280" s="119"/>
      <c r="ABN1280" s="119"/>
      <c r="ABO1280" s="119"/>
      <c r="ABP1280" s="119"/>
      <c r="ABQ1280" s="119"/>
      <c r="ABR1280" s="119"/>
      <c r="ABS1280" s="119"/>
      <c r="ABT1280" s="119"/>
      <c r="ABU1280" s="119"/>
      <c r="ABV1280" s="119"/>
      <c r="ABW1280" s="119"/>
      <c r="ABX1280" s="119"/>
      <c r="ABY1280" s="119"/>
      <c r="ABZ1280" s="119"/>
      <c r="ACA1280" s="119"/>
      <c r="ACB1280" s="119"/>
      <c r="ACC1280" s="119"/>
      <c r="ACD1280" s="119"/>
      <c r="ACE1280" s="119"/>
      <c r="ACF1280" s="119"/>
      <c r="ACG1280" s="119"/>
      <c r="ACH1280" s="119"/>
      <c r="ACI1280" s="119"/>
      <c r="ACJ1280" s="119"/>
      <c r="ACK1280" s="119"/>
      <c r="ACL1280" s="119"/>
      <c r="ACM1280" s="119"/>
      <c r="ACN1280" s="119"/>
      <c r="ACO1280" s="119"/>
      <c r="ACP1280" s="119"/>
      <c r="ACQ1280" s="119"/>
      <c r="ACR1280" s="119"/>
      <c r="ACS1280" s="119"/>
      <c r="ACT1280" s="119"/>
      <c r="ACU1280" s="119"/>
      <c r="ACV1280" s="119"/>
      <c r="ACW1280" s="119"/>
      <c r="ACX1280" s="119"/>
      <c r="ACY1280" s="119"/>
      <c r="ACZ1280" s="119"/>
      <c r="ADA1280" s="119"/>
      <c r="ADB1280" s="119"/>
      <c r="ADC1280" s="119"/>
      <c r="ADD1280" s="119"/>
      <c r="ADE1280" s="119"/>
      <c r="ADF1280" s="119"/>
      <c r="ADG1280" s="119"/>
      <c r="ADH1280" s="119"/>
      <c r="ADI1280" s="119"/>
      <c r="ADJ1280" s="119"/>
      <c r="ADK1280" s="119"/>
      <c r="ADL1280" s="119"/>
      <c r="ADM1280" s="119"/>
      <c r="ADN1280" s="119"/>
      <c r="ADO1280" s="119"/>
      <c r="ADP1280" s="119"/>
      <c r="ADQ1280" s="119"/>
      <c r="ADR1280" s="119"/>
      <c r="ADS1280" s="119"/>
      <c r="ADT1280" s="119"/>
      <c r="ADU1280" s="119"/>
      <c r="ADV1280" s="119"/>
      <c r="ADW1280" s="119"/>
      <c r="ADX1280" s="119"/>
      <c r="ADY1280" s="119"/>
      <c r="ADZ1280" s="119"/>
      <c r="AEA1280" s="119"/>
      <c r="AEB1280" s="119"/>
      <c r="AEC1280" s="119"/>
      <c r="AED1280" s="119"/>
      <c r="AEE1280" s="119"/>
      <c r="AEF1280" s="119"/>
      <c r="AEG1280" s="119"/>
      <c r="AEH1280" s="119"/>
      <c r="AEI1280" s="119"/>
      <c r="AEJ1280" s="119"/>
      <c r="AEK1280" s="119"/>
      <c r="AEL1280" s="119"/>
      <c r="AEM1280" s="119"/>
      <c r="AEN1280" s="119"/>
      <c r="AEO1280" s="119"/>
      <c r="AEP1280" s="119"/>
      <c r="AEQ1280" s="119"/>
      <c r="AER1280" s="119"/>
      <c r="AES1280" s="119"/>
      <c r="AET1280" s="119"/>
      <c r="AEU1280" s="119"/>
      <c r="AEV1280" s="119"/>
      <c r="AEW1280" s="119"/>
      <c r="AEX1280" s="119"/>
      <c r="AEY1280" s="119"/>
      <c r="AEZ1280" s="119"/>
      <c r="AFA1280" s="119"/>
      <c r="AFB1280" s="119"/>
      <c r="AFC1280" s="119"/>
      <c r="AFD1280" s="119"/>
      <c r="AFE1280" s="119"/>
      <c r="AFF1280" s="119"/>
      <c r="AFG1280" s="119"/>
      <c r="AFH1280" s="119"/>
      <c r="AFI1280" s="119"/>
      <c r="AFJ1280" s="119"/>
      <c r="AFK1280" s="119"/>
      <c r="AFL1280" s="119"/>
      <c r="AFM1280" s="119"/>
      <c r="AFN1280" s="119"/>
      <c r="AFO1280" s="119"/>
      <c r="AFP1280" s="119"/>
      <c r="AFQ1280" s="119"/>
      <c r="AFR1280" s="119"/>
      <c r="AFS1280" s="119"/>
      <c r="AFT1280" s="119"/>
      <c r="AFU1280" s="119"/>
      <c r="AFV1280" s="119"/>
      <c r="AFW1280" s="119"/>
      <c r="AFX1280" s="119"/>
      <c r="AFY1280" s="119"/>
      <c r="AFZ1280" s="119"/>
      <c r="AGA1280" s="119"/>
      <c r="AGB1280" s="119"/>
      <c r="AGC1280" s="119"/>
      <c r="AGD1280" s="119"/>
      <c r="AGE1280" s="119"/>
      <c r="AGF1280" s="119"/>
      <c r="AGG1280" s="119"/>
      <c r="AGH1280" s="119"/>
      <c r="AGI1280" s="119"/>
      <c r="AGJ1280" s="119"/>
      <c r="AGK1280" s="119"/>
      <c r="AGL1280" s="119"/>
      <c r="AGM1280" s="119"/>
      <c r="AGN1280" s="119"/>
      <c r="AGO1280" s="119"/>
      <c r="AGP1280" s="119"/>
      <c r="AGQ1280" s="119"/>
      <c r="AGR1280" s="119"/>
      <c r="AGS1280" s="119"/>
      <c r="AGT1280" s="119"/>
      <c r="AGU1280" s="119"/>
      <c r="AGV1280" s="119"/>
      <c r="AGW1280" s="119"/>
      <c r="AGX1280" s="119"/>
      <c r="AGY1280" s="119"/>
      <c r="AGZ1280" s="119"/>
      <c r="AHA1280" s="119"/>
      <c r="AHB1280" s="119"/>
      <c r="AHC1280" s="119"/>
      <c r="AHD1280" s="119"/>
      <c r="AHE1280" s="119"/>
      <c r="AHF1280" s="119"/>
      <c r="AHG1280" s="119"/>
      <c r="AHH1280" s="119"/>
      <c r="AHI1280" s="119"/>
      <c r="AHJ1280" s="119"/>
      <c r="AHK1280" s="119"/>
      <c r="AHL1280" s="119"/>
      <c r="AHM1280" s="119"/>
      <c r="AHN1280" s="119"/>
      <c r="AHO1280" s="119"/>
      <c r="AHP1280" s="119"/>
      <c r="AHQ1280" s="119"/>
      <c r="AHR1280" s="119"/>
      <c r="AHS1280" s="119"/>
      <c r="AHT1280" s="119"/>
      <c r="AHU1280" s="119"/>
      <c r="AHV1280" s="119"/>
      <c r="AHW1280" s="119"/>
      <c r="AHX1280" s="119"/>
      <c r="AHY1280" s="119"/>
      <c r="AHZ1280" s="119"/>
      <c r="AIA1280" s="119"/>
      <c r="AIB1280" s="119"/>
      <c r="AIC1280" s="119"/>
      <c r="AID1280" s="119"/>
      <c r="AIE1280" s="119"/>
      <c r="AIF1280" s="119"/>
      <c r="AIG1280" s="119"/>
      <c r="AIH1280" s="119"/>
      <c r="AII1280" s="119"/>
      <c r="AIJ1280" s="119"/>
      <c r="AIK1280" s="119"/>
      <c r="AIL1280" s="119"/>
      <c r="AIM1280" s="119"/>
      <c r="AIN1280" s="119"/>
      <c r="AIO1280" s="119"/>
      <c r="AIP1280" s="119"/>
      <c r="AIQ1280" s="119"/>
      <c r="AIR1280" s="119"/>
      <c r="AIS1280" s="119"/>
      <c r="AIT1280" s="119"/>
      <c r="AIU1280" s="119"/>
      <c r="AIV1280" s="119"/>
      <c r="AIW1280" s="119"/>
      <c r="AIX1280" s="119"/>
      <c r="AIY1280" s="119"/>
      <c r="AIZ1280" s="119"/>
      <c r="AJA1280" s="119"/>
      <c r="AJB1280" s="119"/>
      <c r="AJC1280" s="119"/>
      <c r="AJD1280" s="119"/>
      <c r="AJE1280" s="119"/>
      <c r="AJF1280" s="119"/>
      <c r="AJG1280" s="119"/>
      <c r="AJH1280" s="119"/>
      <c r="AJI1280" s="119"/>
      <c r="AJJ1280" s="119"/>
      <c r="AJK1280" s="119"/>
      <c r="AJL1280" s="119"/>
      <c r="AJM1280" s="119"/>
      <c r="AJN1280" s="119"/>
      <c r="AJO1280" s="119"/>
      <c r="AJP1280" s="119"/>
      <c r="AJQ1280" s="119"/>
      <c r="AJR1280" s="119"/>
      <c r="AJS1280" s="119"/>
      <c r="AJT1280" s="119"/>
      <c r="AJU1280" s="119"/>
      <c r="AJV1280" s="119"/>
      <c r="AJW1280" s="119"/>
      <c r="AJX1280" s="119"/>
      <c r="AJY1280" s="119"/>
      <c r="AJZ1280" s="119"/>
      <c r="AKA1280" s="119"/>
      <c r="AKB1280" s="119"/>
      <c r="AKC1280" s="119"/>
      <c r="AKD1280" s="119"/>
      <c r="AKE1280" s="119"/>
      <c r="AKF1280" s="119"/>
      <c r="AKG1280" s="119"/>
      <c r="AKH1280" s="119"/>
      <c r="AKI1280" s="119"/>
      <c r="AKJ1280" s="119"/>
      <c r="AKK1280" s="119"/>
      <c r="AKL1280" s="119"/>
      <c r="AKM1280" s="119"/>
      <c r="AKN1280" s="119"/>
      <c r="AKO1280" s="119"/>
      <c r="AKP1280" s="119"/>
      <c r="AKQ1280" s="119"/>
      <c r="AKR1280" s="119"/>
      <c r="AKS1280" s="119"/>
      <c r="AKT1280" s="119"/>
      <c r="AKU1280" s="119"/>
      <c r="AKV1280" s="119"/>
      <c r="AKW1280" s="119"/>
      <c r="AKX1280" s="119"/>
      <c r="AKY1280" s="119"/>
      <c r="AKZ1280" s="119"/>
      <c r="ALA1280" s="119"/>
      <c r="ALB1280" s="119"/>
      <c r="ALC1280" s="119"/>
      <c r="ALD1280" s="119"/>
      <c r="ALE1280" s="119"/>
      <c r="ALF1280" s="119"/>
      <c r="ALG1280" s="119"/>
      <c r="ALH1280" s="119"/>
      <c r="ALI1280" s="119"/>
      <c r="ALJ1280" s="119"/>
      <c r="ALK1280" s="119"/>
      <c r="ALL1280" s="119"/>
      <c r="ALM1280" s="119"/>
      <c r="ALN1280" s="119"/>
      <c r="ALO1280" s="119"/>
      <c r="ALP1280" s="119"/>
      <c r="ALQ1280" s="119"/>
      <c r="ALR1280" s="119"/>
      <c r="ALS1280" s="119"/>
      <c r="ALT1280" s="119"/>
      <c r="ALU1280" s="119"/>
      <c r="ALV1280" s="119"/>
      <c r="ALW1280" s="119"/>
      <c r="ALX1280" s="119"/>
      <c r="ALY1280" s="119"/>
      <c r="ALZ1280" s="119"/>
      <c r="AMA1280" s="119"/>
      <c r="AMB1280" s="119"/>
      <c r="AMC1280" s="119"/>
      <c r="AMD1280" s="119"/>
      <c r="AME1280" s="119"/>
      <c r="AMF1280" s="119"/>
      <c r="AMG1280" s="119"/>
      <c r="AMH1280" s="119"/>
      <c r="AMI1280" s="119"/>
      <c r="AMJ1280" s="119"/>
    </row>
    <row r="1281" spans="1:1024">
      <c r="A1281" s="118"/>
      <c r="B1281" s="118"/>
      <c r="C1281" s="49">
        <f t="shared" si="91"/>
        <v>2440</v>
      </c>
      <c r="D1281" s="135" t="s">
        <v>450</v>
      </c>
      <c r="E1281" s="51">
        <f t="shared" si="94"/>
        <v>10</v>
      </c>
      <c r="F1281" s="81">
        <f t="shared" si="92"/>
        <v>66048</v>
      </c>
      <c r="G1281" s="81" t="str">
        <f t="shared" si="93"/>
        <v>2018124</v>
      </c>
      <c r="H1281" s="81">
        <v>190</v>
      </c>
      <c r="I1281" s="81"/>
      <c r="J1281" s="81"/>
      <c r="K1281" s="81"/>
      <c r="L1281" s="81" t="s">
        <v>17</v>
      </c>
      <c r="M1281" s="81">
        <v>2018</v>
      </c>
      <c r="N1281" s="81">
        <v>1</v>
      </c>
      <c r="O1281" s="81">
        <v>24</v>
      </c>
      <c r="P1281" s="81">
        <v>18</v>
      </c>
      <c r="Q1281" s="81">
        <v>20</v>
      </c>
      <c r="R1281" s="81">
        <v>48</v>
      </c>
      <c r="S1281" s="81">
        <v>845</v>
      </c>
      <c r="T1281" s="81" t="s">
        <v>69</v>
      </c>
      <c r="U1281" s="81" t="s">
        <v>29</v>
      </c>
      <c r="V1281" s="81" t="s">
        <v>2</v>
      </c>
      <c r="W1281" s="81"/>
      <c r="X1281" s="129" t="s">
        <v>94</v>
      </c>
      <c r="Y1281" s="130" t="s">
        <v>95</v>
      </c>
      <c r="Z1281" s="130"/>
      <c r="AA1281" s="130"/>
      <c r="WK1281" s="119"/>
      <c r="WL1281" s="119"/>
      <c r="WM1281" s="119"/>
      <c r="WN1281" s="119"/>
      <c r="WO1281" s="119"/>
      <c r="WP1281" s="119"/>
      <c r="WQ1281" s="119"/>
      <c r="WR1281" s="119"/>
      <c r="WS1281" s="119"/>
      <c r="WT1281" s="119"/>
      <c r="WU1281" s="119"/>
      <c r="WV1281" s="119"/>
      <c r="WW1281" s="119"/>
      <c r="WX1281" s="119"/>
      <c r="WY1281" s="119"/>
      <c r="WZ1281" s="119"/>
      <c r="XA1281" s="119"/>
      <c r="XB1281" s="119"/>
      <c r="XC1281" s="119"/>
      <c r="XD1281" s="119"/>
      <c r="XE1281" s="119"/>
      <c r="XF1281" s="119"/>
      <c r="XG1281" s="119"/>
      <c r="XH1281" s="119"/>
      <c r="XI1281" s="119"/>
      <c r="XJ1281" s="119"/>
      <c r="XK1281" s="119"/>
      <c r="XL1281" s="119"/>
      <c r="XM1281" s="119"/>
      <c r="XN1281" s="119"/>
      <c r="XO1281" s="119"/>
      <c r="XP1281" s="119"/>
      <c r="XQ1281" s="119"/>
      <c r="XR1281" s="119"/>
      <c r="XS1281" s="119"/>
      <c r="XT1281" s="119"/>
      <c r="XU1281" s="119"/>
      <c r="XV1281" s="119"/>
      <c r="XW1281" s="119"/>
      <c r="XX1281" s="119"/>
      <c r="XY1281" s="119"/>
      <c r="XZ1281" s="119"/>
      <c r="YA1281" s="119"/>
      <c r="YB1281" s="119"/>
      <c r="YC1281" s="119"/>
      <c r="YD1281" s="119"/>
      <c r="YE1281" s="119"/>
      <c r="YF1281" s="119"/>
      <c r="YG1281" s="119"/>
      <c r="YH1281" s="119"/>
      <c r="YI1281" s="119"/>
      <c r="YJ1281" s="119"/>
      <c r="YK1281" s="119"/>
      <c r="YL1281" s="119"/>
      <c r="YM1281" s="119"/>
      <c r="YN1281" s="119"/>
      <c r="YO1281" s="119"/>
      <c r="YP1281" s="119"/>
      <c r="YQ1281" s="119"/>
      <c r="YR1281" s="119"/>
      <c r="YS1281" s="119"/>
      <c r="YT1281" s="119"/>
      <c r="YU1281" s="119"/>
      <c r="YV1281" s="119"/>
      <c r="YW1281" s="119"/>
      <c r="YX1281" s="119"/>
      <c r="YY1281" s="119"/>
      <c r="YZ1281" s="119"/>
      <c r="ZA1281" s="119"/>
      <c r="ZB1281" s="119"/>
      <c r="ZC1281" s="119"/>
      <c r="ZD1281" s="119"/>
      <c r="ZE1281" s="119"/>
      <c r="ZF1281" s="119"/>
      <c r="ZG1281" s="119"/>
      <c r="ZH1281" s="119"/>
      <c r="ZI1281" s="119"/>
      <c r="ZJ1281" s="119"/>
      <c r="ZK1281" s="119"/>
      <c r="ZL1281" s="119"/>
      <c r="ZM1281" s="119"/>
      <c r="ZN1281" s="119"/>
      <c r="ZO1281" s="119"/>
      <c r="ZP1281" s="119"/>
      <c r="ZQ1281" s="119"/>
      <c r="ZR1281" s="119"/>
      <c r="ZS1281" s="119"/>
      <c r="ZT1281" s="119"/>
      <c r="ZU1281" s="119"/>
      <c r="ZV1281" s="119"/>
      <c r="ZW1281" s="119"/>
      <c r="ZX1281" s="119"/>
      <c r="ZY1281" s="119"/>
      <c r="ZZ1281" s="119"/>
      <c r="AAA1281" s="119"/>
      <c r="AAB1281" s="119"/>
      <c r="AAC1281" s="119"/>
      <c r="AAD1281" s="119"/>
      <c r="AAE1281" s="119"/>
      <c r="AAF1281" s="119"/>
      <c r="AAG1281" s="119"/>
      <c r="AAH1281" s="119"/>
      <c r="AAI1281" s="119"/>
      <c r="AAJ1281" s="119"/>
      <c r="AAK1281" s="119"/>
      <c r="AAL1281" s="119"/>
      <c r="AAM1281" s="119"/>
      <c r="AAN1281" s="119"/>
      <c r="AAO1281" s="119"/>
      <c r="AAP1281" s="119"/>
      <c r="AAQ1281" s="119"/>
      <c r="AAR1281" s="119"/>
      <c r="AAS1281" s="119"/>
      <c r="AAT1281" s="119"/>
      <c r="AAU1281" s="119"/>
      <c r="AAV1281" s="119"/>
      <c r="AAW1281" s="119"/>
      <c r="AAX1281" s="119"/>
      <c r="AAY1281" s="119"/>
      <c r="AAZ1281" s="119"/>
      <c r="ABA1281" s="119"/>
      <c r="ABB1281" s="119"/>
      <c r="ABC1281" s="119"/>
      <c r="ABD1281" s="119"/>
      <c r="ABE1281" s="119"/>
      <c r="ABF1281" s="119"/>
      <c r="ABG1281" s="119"/>
      <c r="ABH1281" s="119"/>
      <c r="ABI1281" s="119"/>
      <c r="ABJ1281" s="119"/>
      <c r="ABK1281" s="119"/>
      <c r="ABL1281" s="119"/>
      <c r="ABM1281" s="119"/>
      <c r="ABN1281" s="119"/>
      <c r="ABO1281" s="119"/>
      <c r="ABP1281" s="119"/>
      <c r="ABQ1281" s="119"/>
      <c r="ABR1281" s="119"/>
      <c r="ABS1281" s="119"/>
      <c r="ABT1281" s="119"/>
      <c r="ABU1281" s="119"/>
      <c r="ABV1281" s="119"/>
      <c r="ABW1281" s="119"/>
      <c r="ABX1281" s="119"/>
      <c r="ABY1281" s="119"/>
      <c r="ABZ1281" s="119"/>
      <c r="ACA1281" s="119"/>
      <c r="ACB1281" s="119"/>
      <c r="ACC1281" s="119"/>
      <c r="ACD1281" s="119"/>
      <c r="ACE1281" s="119"/>
      <c r="ACF1281" s="119"/>
      <c r="ACG1281" s="119"/>
      <c r="ACH1281" s="119"/>
      <c r="ACI1281" s="119"/>
      <c r="ACJ1281" s="119"/>
      <c r="ACK1281" s="119"/>
      <c r="ACL1281" s="119"/>
      <c r="ACM1281" s="119"/>
      <c r="ACN1281" s="119"/>
      <c r="ACO1281" s="119"/>
      <c r="ACP1281" s="119"/>
      <c r="ACQ1281" s="119"/>
      <c r="ACR1281" s="119"/>
      <c r="ACS1281" s="119"/>
      <c r="ACT1281" s="119"/>
      <c r="ACU1281" s="119"/>
      <c r="ACV1281" s="119"/>
      <c r="ACW1281" s="119"/>
      <c r="ACX1281" s="119"/>
      <c r="ACY1281" s="119"/>
      <c r="ACZ1281" s="119"/>
      <c r="ADA1281" s="119"/>
      <c r="ADB1281" s="119"/>
      <c r="ADC1281" s="119"/>
      <c r="ADD1281" s="119"/>
      <c r="ADE1281" s="119"/>
      <c r="ADF1281" s="119"/>
      <c r="ADG1281" s="119"/>
      <c r="ADH1281" s="119"/>
      <c r="ADI1281" s="119"/>
      <c r="ADJ1281" s="119"/>
      <c r="ADK1281" s="119"/>
      <c r="ADL1281" s="119"/>
      <c r="ADM1281" s="119"/>
      <c r="ADN1281" s="119"/>
      <c r="ADO1281" s="119"/>
      <c r="ADP1281" s="119"/>
      <c r="ADQ1281" s="119"/>
      <c r="ADR1281" s="119"/>
      <c r="ADS1281" s="119"/>
      <c r="ADT1281" s="119"/>
      <c r="ADU1281" s="119"/>
      <c r="ADV1281" s="119"/>
      <c r="ADW1281" s="119"/>
      <c r="ADX1281" s="119"/>
      <c r="ADY1281" s="119"/>
      <c r="ADZ1281" s="119"/>
      <c r="AEA1281" s="119"/>
      <c r="AEB1281" s="119"/>
      <c r="AEC1281" s="119"/>
      <c r="AED1281" s="119"/>
      <c r="AEE1281" s="119"/>
      <c r="AEF1281" s="119"/>
      <c r="AEG1281" s="119"/>
      <c r="AEH1281" s="119"/>
      <c r="AEI1281" s="119"/>
      <c r="AEJ1281" s="119"/>
      <c r="AEK1281" s="119"/>
      <c r="AEL1281" s="119"/>
      <c r="AEM1281" s="119"/>
      <c r="AEN1281" s="119"/>
      <c r="AEO1281" s="119"/>
      <c r="AEP1281" s="119"/>
      <c r="AEQ1281" s="119"/>
      <c r="AER1281" s="119"/>
      <c r="AES1281" s="119"/>
      <c r="AET1281" s="119"/>
      <c r="AEU1281" s="119"/>
      <c r="AEV1281" s="119"/>
      <c r="AEW1281" s="119"/>
      <c r="AEX1281" s="119"/>
      <c r="AEY1281" s="119"/>
      <c r="AEZ1281" s="119"/>
      <c r="AFA1281" s="119"/>
      <c r="AFB1281" s="119"/>
      <c r="AFC1281" s="119"/>
      <c r="AFD1281" s="119"/>
      <c r="AFE1281" s="119"/>
      <c r="AFF1281" s="119"/>
      <c r="AFG1281" s="119"/>
      <c r="AFH1281" s="119"/>
      <c r="AFI1281" s="119"/>
      <c r="AFJ1281" s="119"/>
      <c r="AFK1281" s="119"/>
      <c r="AFL1281" s="119"/>
      <c r="AFM1281" s="119"/>
      <c r="AFN1281" s="119"/>
      <c r="AFO1281" s="119"/>
      <c r="AFP1281" s="119"/>
      <c r="AFQ1281" s="119"/>
      <c r="AFR1281" s="119"/>
      <c r="AFS1281" s="119"/>
      <c r="AFT1281" s="119"/>
      <c r="AFU1281" s="119"/>
      <c r="AFV1281" s="119"/>
      <c r="AFW1281" s="119"/>
      <c r="AFX1281" s="119"/>
      <c r="AFY1281" s="119"/>
      <c r="AFZ1281" s="119"/>
      <c r="AGA1281" s="119"/>
      <c r="AGB1281" s="119"/>
      <c r="AGC1281" s="119"/>
      <c r="AGD1281" s="119"/>
      <c r="AGE1281" s="119"/>
      <c r="AGF1281" s="119"/>
      <c r="AGG1281" s="119"/>
      <c r="AGH1281" s="119"/>
      <c r="AGI1281" s="119"/>
      <c r="AGJ1281" s="119"/>
      <c r="AGK1281" s="119"/>
      <c r="AGL1281" s="119"/>
      <c r="AGM1281" s="119"/>
      <c r="AGN1281" s="119"/>
      <c r="AGO1281" s="119"/>
      <c r="AGP1281" s="119"/>
      <c r="AGQ1281" s="119"/>
      <c r="AGR1281" s="119"/>
      <c r="AGS1281" s="119"/>
      <c r="AGT1281" s="119"/>
      <c r="AGU1281" s="119"/>
      <c r="AGV1281" s="119"/>
      <c r="AGW1281" s="119"/>
      <c r="AGX1281" s="119"/>
      <c r="AGY1281" s="119"/>
      <c r="AGZ1281" s="119"/>
      <c r="AHA1281" s="119"/>
      <c r="AHB1281" s="119"/>
      <c r="AHC1281" s="119"/>
      <c r="AHD1281" s="119"/>
      <c r="AHE1281" s="119"/>
      <c r="AHF1281" s="119"/>
      <c r="AHG1281" s="119"/>
      <c r="AHH1281" s="119"/>
      <c r="AHI1281" s="119"/>
      <c r="AHJ1281" s="119"/>
      <c r="AHK1281" s="119"/>
      <c r="AHL1281" s="119"/>
      <c r="AHM1281" s="119"/>
      <c r="AHN1281" s="119"/>
      <c r="AHO1281" s="119"/>
      <c r="AHP1281" s="119"/>
      <c r="AHQ1281" s="119"/>
      <c r="AHR1281" s="119"/>
      <c r="AHS1281" s="119"/>
      <c r="AHT1281" s="119"/>
      <c r="AHU1281" s="119"/>
      <c r="AHV1281" s="119"/>
      <c r="AHW1281" s="119"/>
      <c r="AHX1281" s="119"/>
      <c r="AHY1281" s="119"/>
      <c r="AHZ1281" s="119"/>
      <c r="AIA1281" s="119"/>
      <c r="AIB1281" s="119"/>
      <c r="AIC1281" s="119"/>
      <c r="AID1281" s="119"/>
      <c r="AIE1281" s="119"/>
      <c r="AIF1281" s="119"/>
      <c r="AIG1281" s="119"/>
      <c r="AIH1281" s="119"/>
      <c r="AII1281" s="119"/>
      <c r="AIJ1281" s="119"/>
      <c r="AIK1281" s="119"/>
      <c r="AIL1281" s="119"/>
      <c r="AIM1281" s="119"/>
      <c r="AIN1281" s="119"/>
      <c r="AIO1281" s="119"/>
      <c r="AIP1281" s="119"/>
      <c r="AIQ1281" s="119"/>
      <c r="AIR1281" s="119"/>
      <c r="AIS1281" s="119"/>
      <c r="AIT1281" s="119"/>
      <c r="AIU1281" s="119"/>
      <c r="AIV1281" s="119"/>
      <c r="AIW1281" s="119"/>
      <c r="AIX1281" s="119"/>
      <c r="AIY1281" s="119"/>
      <c r="AIZ1281" s="119"/>
      <c r="AJA1281" s="119"/>
      <c r="AJB1281" s="119"/>
      <c r="AJC1281" s="119"/>
      <c r="AJD1281" s="119"/>
      <c r="AJE1281" s="119"/>
      <c r="AJF1281" s="119"/>
      <c r="AJG1281" s="119"/>
      <c r="AJH1281" s="119"/>
      <c r="AJI1281" s="119"/>
      <c r="AJJ1281" s="119"/>
      <c r="AJK1281" s="119"/>
      <c r="AJL1281" s="119"/>
      <c r="AJM1281" s="119"/>
      <c r="AJN1281" s="119"/>
      <c r="AJO1281" s="119"/>
      <c r="AJP1281" s="119"/>
      <c r="AJQ1281" s="119"/>
      <c r="AJR1281" s="119"/>
      <c r="AJS1281" s="119"/>
      <c r="AJT1281" s="119"/>
      <c r="AJU1281" s="119"/>
      <c r="AJV1281" s="119"/>
      <c r="AJW1281" s="119"/>
      <c r="AJX1281" s="119"/>
      <c r="AJY1281" s="119"/>
      <c r="AJZ1281" s="119"/>
      <c r="AKA1281" s="119"/>
      <c r="AKB1281" s="119"/>
      <c r="AKC1281" s="119"/>
      <c r="AKD1281" s="119"/>
      <c r="AKE1281" s="119"/>
      <c r="AKF1281" s="119"/>
      <c r="AKG1281" s="119"/>
      <c r="AKH1281" s="119"/>
      <c r="AKI1281" s="119"/>
      <c r="AKJ1281" s="119"/>
      <c r="AKK1281" s="119"/>
      <c r="AKL1281" s="119"/>
      <c r="AKM1281" s="119"/>
      <c r="AKN1281" s="119"/>
      <c r="AKO1281" s="119"/>
      <c r="AKP1281" s="119"/>
      <c r="AKQ1281" s="119"/>
      <c r="AKR1281" s="119"/>
      <c r="AKS1281" s="119"/>
      <c r="AKT1281" s="119"/>
      <c r="AKU1281" s="119"/>
      <c r="AKV1281" s="119"/>
      <c r="AKW1281" s="119"/>
      <c r="AKX1281" s="119"/>
      <c r="AKY1281" s="119"/>
      <c r="AKZ1281" s="119"/>
      <c r="ALA1281" s="119"/>
      <c r="ALB1281" s="119"/>
      <c r="ALC1281" s="119"/>
      <c r="ALD1281" s="119"/>
      <c r="ALE1281" s="119"/>
      <c r="ALF1281" s="119"/>
      <c r="ALG1281" s="119"/>
      <c r="ALH1281" s="119"/>
      <c r="ALI1281" s="119"/>
      <c r="ALJ1281" s="119"/>
      <c r="ALK1281" s="119"/>
      <c r="ALL1281" s="119"/>
      <c r="ALM1281" s="119"/>
      <c r="ALN1281" s="119"/>
      <c r="ALO1281" s="119"/>
      <c r="ALP1281" s="119"/>
      <c r="ALQ1281" s="119"/>
      <c r="ALR1281" s="119"/>
      <c r="ALS1281" s="119"/>
      <c r="ALT1281" s="119"/>
      <c r="ALU1281" s="119"/>
      <c r="ALV1281" s="119"/>
      <c r="ALW1281" s="119"/>
      <c r="ALX1281" s="119"/>
      <c r="ALY1281" s="119"/>
      <c r="ALZ1281" s="119"/>
      <c r="AMA1281" s="119"/>
      <c r="AMB1281" s="119"/>
      <c r="AMC1281" s="119"/>
      <c r="AMD1281" s="119"/>
      <c r="AME1281" s="119"/>
      <c r="AMF1281" s="119"/>
      <c r="AMG1281" s="119"/>
      <c r="AMH1281" s="119"/>
      <c r="AMI1281" s="119"/>
      <c r="AMJ1281" s="119"/>
    </row>
    <row r="1282" spans="1:1024">
      <c r="A1282" s="118"/>
      <c r="B1282" s="118"/>
      <c r="C1282" s="49">
        <f t="shared" si="91"/>
        <v>2440</v>
      </c>
      <c r="D1282" s="56" t="s">
        <v>450</v>
      </c>
      <c r="E1282" s="51">
        <f t="shared" si="94"/>
        <v>10</v>
      </c>
      <c r="F1282" s="79">
        <f t="shared" si="92"/>
        <v>66048</v>
      </c>
      <c r="G1282" s="79" t="str">
        <f t="shared" si="93"/>
        <v>2018124</v>
      </c>
      <c r="H1282" s="79">
        <v>0</v>
      </c>
      <c r="I1282" s="79"/>
      <c r="J1282" s="79"/>
      <c r="K1282" s="79"/>
      <c r="L1282" s="136" t="s">
        <v>21</v>
      </c>
      <c r="M1282" s="79">
        <v>2018</v>
      </c>
      <c r="N1282" s="79">
        <v>1</v>
      </c>
      <c r="O1282" s="79">
        <v>24</v>
      </c>
      <c r="P1282" s="79">
        <v>18</v>
      </c>
      <c r="Q1282" s="79">
        <v>20</v>
      </c>
      <c r="R1282" s="79">
        <v>48</v>
      </c>
      <c r="S1282" s="79">
        <v>891</v>
      </c>
      <c r="T1282" s="79" t="s">
        <v>69</v>
      </c>
      <c r="U1282" s="79" t="s">
        <v>29</v>
      </c>
      <c r="V1282" s="79" t="s">
        <v>2</v>
      </c>
      <c r="W1282" s="79"/>
      <c r="X1282" s="130" t="s">
        <v>96</v>
      </c>
      <c r="Y1282" s="130"/>
      <c r="Z1282" s="130"/>
      <c r="AA1282" s="130"/>
      <c r="WK1282" s="119"/>
      <c r="WL1282" s="119"/>
      <c r="WM1282" s="119"/>
      <c r="WN1282" s="119"/>
      <c r="WO1282" s="119"/>
      <c r="WP1282" s="119"/>
      <c r="WQ1282" s="119"/>
      <c r="WR1282" s="119"/>
      <c r="WS1282" s="119"/>
      <c r="WT1282" s="119"/>
      <c r="WU1282" s="119"/>
      <c r="WV1282" s="119"/>
      <c r="WW1282" s="119"/>
      <c r="WX1282" s="119"/>
      <c r="WY1282" s="119"/>
      <c r="WZ1282" s="119"/>
      <c r="XA1282" s="119"/>
      <c r="XB1282" s="119"/>
      <c r="XC1282" s="119"/>
      <c r="XD1282" s="119"/>
      <c r="XE1282" s="119"/>
      <c r="XF1282" s="119"/>
      <c r="XG1282" s="119"/>
      <c r="XH1282" s="119"/>
      <c r="XI1282" s="119"/>
      <c r="XJ1282" s="119"/>
      <c r="XK1282" s="119"/>
      <c r="XL1282" s="119"/>
      <c r="XM1282" s="119"/>
      <c r="XN1282" s="119"/>
      <c r="XO1282" s="119"/>
      <c r="XP1282" s="119"/>
      <c r="XQ1282" s="119"/>
      <c r="XR1282" s="119"/>
      <c r="XS1282" s="119"/>
      <c r="XT1282" s="119"/>
      <c r="XU1282" s="119"/>
      <c r="XV1282" s="119"/>
      <c r="XW1282" s="119"/>
      <c r="XX1282" s="119"/>
      <c r="XY1282" s="119"/>
      <c r="XZ1282" s="119"/>
      <c r="YA1282" s="119"/>
      <c r="YB1282" s="119"/>
      <c r="YC1282" s="119"/>
      <c r="YD1282" s="119"/>
      <c r="YE1282" s="119"/>
      <c r="YF1282" s="119"/>
      <c r="YG1282" s="119"/>
      <c r="YH1282" s="119"/>
      <c r="YI1282" s="119"/>
      <c r="YJ1282" s="119"/>
      <c r="YK1282" s="119"/>
      <c r="YL1282" s="119"/>
      <c r="YM1282" s="119"/>
      <c r="YN1282" s="119"/>
      <c r="YO1282" s="119"/>
      <c r="YP1282" s="119"/>
      <c r="YQ1282" s="119"/>
      <c r="YR1282" s="119"/>
      <c r="YS1282" s="119"/>
      <c r="YT1282" s="119"/>
      <c r="YU1282" s="119"/>
      <c r="YV1282" s="119"/>
      <c r="YW1282" s="119"/>
      <c r="YX1282" s="119"/>
      <c r="YY1282" s="119"/>
      <c r="YZ1282" s="119"/>
      <c r="ZA1282" s="119"/>
      <c r="ZB1282" s="119"/>
      <c r="ZC1282" s="119"/>
      <c r="ZD1282" s="119"/>
      <c r="ZE1282" s="119"/>
      <c r="ZF1282" s="119"/>
      <c r="ZG1282" s="119"/>
      <c r="ZH1282" s="119"/>
      <c r="ZI1282" s="119"/>
      <c r="ZJ1282" s="119"/>
      <c r="ZK1282" s="119"/>
      <c r="ZL1282" s="119"/>
      <c r="ZM1282" s="119"/>
      <c r="ZN1282" s="119"/>
      <c r="ZO1282" s="119"/>
      <c r="ZP1282" s="119"/>
      <c r="ZQ1282" s="119"/>
      <c r="ZR1282" s="119"/>
      <c r="ZS1282" s="119"/>
      <c r="ZT1282" s="119"/>
      <c r="ZU1282" s="119"/>
      <c r="ZV1282" s="119"/>
      <c r="ZW1282" s="119"/>
      <c r="ZX1282" s="119"/>
      <c r="ZY1282" s="119"/>
      <c r="ZZ1282" s="119"/>
      <c r="AAA1282" s="119"/>
      <c r="AAB1282" s="119"/>
      <c r="AAC1282" s="119"/>
      <c r="AAD1282" s="119"/>
      <c r="AAE1282" s="119"/>
      <c r="AAF1282" s="119"/>
      <c r="AAG1282" s="119"/>
      <c r="AAH1282" s="119"/>
      <c r="AAI1282" s="119"/>
      <c r="AAJ1282" s="119"/>
      <c r="AAK1282" s="119"/>
      <c r="AAL1282" s="119"/>
      <c r="AAM1282" s="119"/>
      <c r="AAN1282" s="119"/>
      <c r="AAO1282" s="119"/>
      <c r="AAP1282" s="119"/>
      <c r="AAQ1282" s="119"/>
      <c r="AAR1282" s="119"/>
      <c r="AAS1282" s="119"/>
      <c r="AAT1282" s="119"/>
      <c r="AAU1282" s="119"/>
      <c r="AAV1282" s="119"/>
      <c r="AAW1282" s="119"/>
      <c r="AAX1282" s="119"/>
      <c r="AAY1282" s="119"/>
      <c r="AAZ1282" s="119"/>
      <c r="ABA1282" s="119"/>
      <c r="ABB1282" s="119"/>
      <c r="ABC1282" s="119"/>
      <c r="ABD1282" s="119"/>
      <c r="ABE1282" s="119"/>
      <c r="ABF1282" s="119"/>
      <c r="ABG1282" s="119"/>
      <c r="ABH1282" s="119"/>
      <c r="ABI1282" s="119"/>
      <c r="ABJ1282" s="119"/>
      <c r="ABK1282" s="119"/>
      <c r="ABL1282" s="119"/>
      <c r="ABM1282" s="119"/>
      <c r="ABN1282" s="119"/>
      <c r="ABO1282" s="119"/>
      <c r="ABP1282" s="119"/>
      <c r="ABQ1282" s="119"/>
      <c r="ABR1282" s="119"/>
      <c r="ABS1282" s="119"/>
      <c r="ABT1282" s="119"/>
      <c r="ABU1282" s="119"/>
      <c r="ABV1282" s="119"/>
      <c r="ABW1282" s="119"/>
      <c r="ABX1282" s="119"/>
      <c r="ABY1282" s="119"/>
      <c r="ABZ1282" s="119"/>
      <c r="ACA1282" s="119"/>
      <c r="ACB1282" s="119"/>
      <c r="ACC1282" s="119"/>
      <c r="ACD1282" s="119"/>
      <c r="ACE1282" s="119"/>
      <c r="ACF1282" s="119"/>
      <c r="ACG1282" s="119"/>
      <c r="ACH1282" s="119"/>
      <c r="ACI1282" s="119"/>
      <c r="ACJ1282" s="119"/>
      <c r="ACK1282" s="119"/>
      <c r="ACL1282" s="119"/>
      <c r="ACM1282" s="119"/>
      <c r="ACN1282" s="119"/>
      <c r="ACO1282" s="119"/>
      <c r="ACP1282" s="119"/>
      <c r="ACQ1282" s="119"/>
      <c r="ACR1282" s="119"/>
      <c r="ACS1282" s="119"/>
      <c r="ACT1282" s="119"/>
      <c r="ACU1282" s="119"/>
      <c r="ACV1282" s="119"/>
      <c r="ACW1282" s="119"/>
      <c r="ACX1282" s="119"/>
      <c r="ACY1282" s="119"/>
      <c r="ACZ1282" s="119"/>
      <c r="ADA1282" s="119"/>
      <c r="ADB1282" s="119"/>
      <c r="ADC1282" s="119"/>
      <c r="ADD1282" s="119"/>
      <c r="ADE1282" s="119"/>
      <c r="ADF1282" s="119"/>
      <c r="ADG1282" s="119"/>
      <c r="ADH1282" s="119"/>
      <c r="ADI1282" s="119"/>
      <c r="ADJ1282" s="119"/>
      <c r="ADK1282" s="119"/>
      <c r="ADL1282" s="119"/>
      <c r="ADM1282" s="119"/>
      <c r="ADN1282" s="119"/>
      <c r="ADO1282" s="119"/>
      <c r="ADP1282" s="119"/>
      <c r="ADQ1282" s="119"/>
      <c r="ADR1282" s="119"/>
      <c r="ADS1282" s="119"/>
      <c r="ADT1282" s="119"/>
      <c r="ADU1282" s="119"/>
      <c r="ADV1282" s="119"/>
      <c r="ADW1282" s="119"/>
      <c r="ADX1282" s="119"/>
      <c r="ADY1282" s="119"/>
      <c r="ADZ1282" s="119"/>
      <c r="AEA1282" s="119"/>
      <c r="AEB1282" s="119"/>
      <c r="AEC1282" s="119"/>
      <c r="AED1282" s="119"/>
      <c r="AEE1282" s="119"/>
      <c r="AEF1282" s="119"/>
      <c r="AEG1282" s="119"/>
      <c r="AEH1282" s="119"/>
      <c r="AEI1282" s="119"/>
      <c r="AEJ1282" s="119"/>
      <c r="AEK1282" s="119"/>
      <c r="AEL1282" s="119"/>
      <c r="AEM1282" s="119"/>
      <c r="AEN1282" s="119"/>
      <c r="AEO1282" s="119"/>
      <c r="AEP1282" s="119"/>
      <c r="AEQ1282" s="119"/>
      <c r="AER1282" s="119"/>
      <c r="AES1282" s="119"/>
      <c r="AET1282" s="119"/>
      <c r="AEU1282" s="119"/>
      <c r="AEV1282" s="119"/>
      <c r="AEW1282" s="119"/>
      <c r="AEX1282" s="119"/>
      <c r="AEY1282" s="119"/>
      <c r="AEZ1282" s="119"/>
      <c r="AFA1282" s="119"/>
      <c r="AFB1282" s="119"/>
      <c r="AFC1282" s="119"/>
      <c r="AFD1282" s="119"/>
      <c r="AFE1282" s="119"/>
      <c r="AFF1282" s="119"/>
      <c r="AFG1282" s="119"/>
      <c r="AFH1282" s="119"/>
      <c r="AFI1282" s="119"/>
      <c r="AFJ1282" s="119"/>
      <c r="AFK1282" s="119"/>
      <c r="AFL1282" s="119"/>
      <c r="AFM1282" s="119"/>
      <c r="AFN1282" s="119"/>
      <c r="AFO1282" s="119"/>
      <c r="AFP1282" s="119"/>
      <c r="AFQ1282" s="119"/>
      <c r="AFR1282" s="119"/>
      <c r="AFS1282" s="119"/>
      <c r="AFT1282" s="119"/>
      <c r="AFU1282" s="119"/>
      <c r="AFV1282" s="119"/>
      <c r="AFW1282" s="119"/>
      <c r="AFX1282" s="119"/>
      <c r="AFY1282" s="119"/>
      <c r="AFZ1282" s="119"/>
      <c r="AGA1282" s="119"/>
      <c r="AGB1282" s="119"/>
      <c r="AGC1282" s="119"/>
      <c r="AGD1282" s="119"/>
      <c r="AGE1282" s="119"/>
      <c r="AGF1282" s="119"/>
      <c r="AGG1282" s="119"/>
      <c r="AGH1282" s="119"/>
      <c r="AGI1282" s="119"/>
      <c r="AGJ1282" s="119"/>
      <c r="AGK1282" s="119"/>
      <c r="AGL1282" s="119"/>
      <c r="AGM1282" s="119"/>
      <c r="AGN1282" s="119"/>
      <c r="AGO1282" s="119"/>
      <c r="AGP1282" s="119"/>
      <c r="AGQ1282" s="119"/>
      <c r="AGR1282" s="119"/>
      <c r="AGS1282" s="119"/>
      <c r="AGT1282" s="119"/>
      <c r="AGU1282" s="119"/>
      <c r="AGV1282" s="119"/>
      <c r="AGW1282" s="119"/>
      <c r="AGX1282" s="119"/>
      <c r="AGY1282" s="119"/>
      <c r="AGZ1282" s="119"/>
      <c r="AHA1282" s="119"/>
      <c r="AHB1282" s="119"/>
      <c r="AHC1282" s="119"/>
      <c r="AHD1282" s="119"/>
      <c r="AHE1282" s="119"/>
      <c r="AHF1282" s="119"/>
      <c r="AHG1282" s="119"/>
      <c r="AHH1282" s="119"/>
      <c r="AHI1282" s="119"/>
      <c r="AHJ1282" s="119"/>
      <c r="AHK1282" s="119"/>
      <c r="AHL1282" s="119"/>
      <c r="AHM1282" s="119"/>
      <c r="AHN1282" s="119"/>
      <c r="AHO1282" s="119"/>
      <c r="AHP1282" s="119"/>
      <c r="AHQ1282" s="119"/>
      <c r="AHR1282" s="119"/>
      <c r="AHS1282" s="119"/>
      <c r="AHT1282" s="119"/>
      <c r="AHU1282" s="119"/>
      <c r="AHV1282" s="119"/>
      <c r="AHW1282" s="119"/>
      <c r="AHX1282" s="119"/>
      <c r="AHY1282" s="119"/>
      <c r="AHZ1282" s="119"/>
      <c r="AIA1282" s="119"/>
      <c r="AIB1282" s="119"/>
      <c r="AIC1282" s="119"/>
      <c r="AID1282" s="119"/>
      <c r="AIE1282" s="119"/>
      <c r="AIF1282" s="119"/>
      <c r="AIG1282" s="119"/>
      <c r="AIH1282" s="119"/>
      <c r="AII1282" s="119"/>
      <c r="AIJ1282" s="119"/>
      <c r="AIK1282" s="119"/>
      <c r="AIL1282" s="119"/>
      <c r="AIM1282" s="119"/>
      <c r="AIN1282" s="119"/>
      <c r="AIO1282" s="119"/>
      <c r="AIP1282" s="119"/>
      <c r="AIQ1282" s="119"/>
      <c r="AIR1282" s="119"/>
      <c r="AIS1282" s="119"/>
      <c r="AIT1282" s="119"/>
      <c r="AIU1282" s="119"/>
      <c r="AIV1282" s="119"/>
      <c r="AIW1282" s="119"/>
      <c r="AIX1282" s="119"/>
      <c r="AIY1282" s="119"/>
      <c r="AIZ1282" s="119"/>
      <c r="AJA1282" s="119"/>
      <c r="AJB1282" s="119"/>
      <c r="AJC1282" s="119"/>
      <c r="AJD1282" s="119"/>
      <c r="AJE1282" s="119"/>
      <c r="AJF1282" s="119"/>
      <c r="AJG1282" s="119"/>
      <c r="AJH1282" s="119"/>
      <c r="AJI1282" s="119"/>
      <c r="AJJ1282" s="119"/>
      <c r="AJK1282" s="119"/>
      <c r="AJL1282" s="119"/>
      <c r="AJM1282" s="119"/>
      <c r="AJN1282" s="119"/>
      <c r="AJO1282" s="119"/>
      <c r="AJP1282" s="119"/>
      <c r="AJQ1282" s="119"/>
      <c r="AJR1282" s="119"/>
      <c r="AJS1282" s="119"/>
      <c r="AJT1282" s="119"/>
      <c r="AJU1282" s="119"/>
      <c r="AJV1282" s="119"/>
      <c r="AJW1282" s="119"/>
      <c r="AJX1282" s="119"/>
      <c r="AJY1282" s="119"/>
      <c r="AJZ1282" s="119"/>
      <c r="AKA1282" s="119"/>
      <c r="AKB1282" s="119"/>
      <c r="AKC1282" s="119"/>
      <c r="AKD1282" s="119"/>
      <c r="AKE1282" s="119"/>
      <c r="AKF1282" s="119"/>
      <c r="AKG1282" s="119"/>
      <c r="AKH1282" s="119"/>
      <c r="AKI1282" s="119"/>
      <c r="AKJ1282" s="119"/>
      <c r="AKK1282" s="119"/>
      <c r="AKL1282" s="119"/>
      <c r="AKM1282" s="119"/>
      <c r="AKN1282" s="119"/>
      <c r="AKO1282" s="119"/>
      <c r="AKP1282" s="119"/>
      <c r="AKQ1282" s="119"/>
      <c r="AKR1282" s="119"/>
      <c r="AKS1282" s="119"/>
      <c r="AKT1282" s="119"/>
      <c r="AKU1282" s="119"/>
      <c r="AKV1282" s="119"/>
      <c r="AKW1282" s="119"/>
      <c r="AKX1282" s="119"/>
      <c r="AKY1282" s="119"/>
      <c r="AKZ1282" s="119"/>
      <c r="ALA1282" s="119"/>
      <c r="ALB1282" s="119"/>
      <c r="ALC1282" s="119"/>
      <c r="ALD1282" s="119"/>
      <c r="ALE1282" s="119"/>
      <c r="ALF1282" s="119"/>
      <c r="ALG1282" s="119"/>
      <c r="ALH1282" s="119"/>
      <c r="ALI1282" s="119"/>
      <c r="ALJ1282" s="119"/>
      <c r="ALK1282" s="119"/>
      <c r="ALL1282" s="119"/>
      <c r="ALM1282" s="119"/>
      <c r="ALN1282" s="119"/>
      <c r="ALO1282" s="119"/>
      <c r="ALP1282" s="119"/>
      <c r="ALQ1282" s="119"/>
      <c r="ALR1282" s="119"/>
      <c r="ALS1282" s="119"/>
      <c r="ALT1282" s="119"/>
      <c r="ALU1282" s="119"/>
      <c r="ALV1282" s="119"/>
      <c r="ALW1282" s="119"/>
      <c r="ALX1282" s="119"/>
      <c r="ALY1282" s="119"/>
      <c r="ALZ1282" s="119"/>
      <c r="AMA1282" s="119"/>
      <c r="AMB1282" s="119"/>
      <c r="AMC1282" s="119"/>
      <c r="AMD1282" s="119"/>
      <c r="AME1282" s="119"/>
      <c r="AMF1282" s="119"/>
      <c r="AMG1282" s="119"/>
      <c r="AMH1282" s="119"/>
      <c r="AMI1282" s="119"/>
      <c r="AMJ1282" s="119"/>
    </row>
    <row r="1283" spans="1:1024">
      <c r="A1283" s="118"/>
      <c r="B1283" s="118"/>
      <c r="C1283" s="49">
        <f t="shared" si="91"/>
        <v>2440</v>
      </c>
      <c r="D1283" s="56" t="s">
        <v>450</v>
      </c>
      <c r="E1283" s="51">
        <f t="shared" si="94"/>
        <v>10</v>
      </c>
      <c r="F1283" s="79">
        <f t="shared" si="92"/>
        <v>66048</v>
      </c>
      <c r="G1283" s="79" t="str">
        <f t="shared" si="93"/>
        <v>2018124</v>
      </c>
      <c r="H1283" s="79">
        <v>0</v>
      </c>
      <c r="I1283" s="79"/>
      <c r="J1283" s="79"/>
      <c r="K1283" s="79"/>
      <c r="L1283" s="136" t="s">
        <v>21</v>
      </c>
      <c r="M1283" s="79">
        <v>2018</v>
      </c>
      <c r="N1283" s="79">
        <v>1</v>
      </c>
      <c r="O1283" s="79">
        <v>24</v>
      </c>
      <c r="P1283" s="79">
        <v>18</v>
      </c>
      <c r="Q1283" s="79">
        <v>20</v>
      </c>
      <c r="R1283" s="79">
        <v>48</v>
      </c>
      <c r="S1283" s="79">
        <v>915</v>
      </c>
      <c r="T1283" s="79" t="s">
        <v>69</v>
      </c>
      <c r="U1283" s="79" t="s">
        <v>29</v>
      </c>
      <c r="V1283" s="79" t="s">
        <v>2</v>
      </c>
      <c r="W1283" s="79"/>
      <c r="X1283" s="130" t="s">
        <v>451</v>
      </c>
      <c r="Y1283" s="130"/>
      <c r="Z1283" s="130"/>
      <c r="AA1283" s="130"/>
      <c r="WK1283" s="119"/>
      <c r="WL1283" s="119"/>
      <c r="WM1283" s="119"/>
      <c r="WN1283" s="119"/>
      <c r="WO1283" s="119"/>
      <c r="WP1283" s="119"/>
      <c r="WQ1283" s="119"/>
      <c r="WR1283" s="119"/>
      <c r="WS1283" s="119"/>
      <c r="WT1283" s="119"/>
      <c r="WU1283" s="119"/>
      <c r="WV1283" s="119"/>
      <c r="WW1283" s="119"/>
      <c r="WX1283" s="119"/>
      <c r="WY1283" s="119"/>
      <c r="WZ1283" s="119"/>
      <c r="XA1283" s="119"/>
      <c r="XB1283" s="119"/>
      <c r="XC1283" s="119"/>
      <c r="XD1283" s="119"/>
      <c r="XE1283" s="119"/>
      <c r="XF1283" s="119"/>
      <c r="XG1283" s="119"/>
      <c r="XH1283" s="119"/>
      <c r="XI1283" s="119"/>
      <c r="XJ1283" s="119"/>
      <c r="XK1283" s="119"/>
      <c r="XL1283" s="119"/>
      <c r="XM1283" s="119"/>
      <c r="XN1283" s="119"/>
      <c r="XO1283" s="119"/>
      <c r="XP1283" s="119"/>
      <c r="XQ1283" s="119"/>
      <c r="XR1283" s="119"/>
      <c r="XS1283" s="119"/>
      <c r="XT1283" s="119"/>
      <c r="XU1283" s="119"/>
      <c r="XV1283" s="119"/>
      <c r="XW1283" s="119"/>
      <c r="XX1283" s="119"/>
      <c r="XY1283" s="119"/>
      <c r="XZ1283" s="119"/>
      <c r="YA1283" s="119"/>
      <c r="YB1283" s="119"/>
      <c r="YC1283" s="119"/>
      <c r="YD1283" s="119"/>
      <c r="YE1283" s="119"/>
      <c r="YF1283" s="119"/>
      <c r="YG1283" s="119"/>
      <c r="YH1283" s="119"/>
      <c r="YI1283" s="119"/>
      <c r="YJ1283" s="119"/>
      <c r="YK1283" s="119"/>
      <c r="YL1283" s="119"/>
      <c r="YM1283" s="119"/>
      <c r="YN1283" s="119"/>
      <c r="YO1283" s="119"/>
      <c r="YP1283" s="119"/>
      <c r="YQ1283" s="119"/>
      <c r="YR1283" s="119"/>
      <c r="YS1283" s="119"/>
      <c r="YT1283" s="119"/>
      <c r="YU1283" s="119"/>
      <c r="YV1283" s="119"/>
      <c r="YW1283" s="119"/>
      <c r="YX1283" s="119"/>
      <c r="YY1283" s="119"/>
      <c r="YZ1283" s="119"/>
      <c r="ZA1283" s="119"/>
      <c r="ZB1283" s="119"/>
      <c r="ZC1283" s="119"/>
      <c r="ZD1283" s="119"/>
      <c r="ZE1283" s="119"/>
      <c r="ZF1283" s="119"/>
      <c r="ZG1283" s="119"/>
      <c r="ZH1283" s="119"/>
      <c r="ZI1283" s="119"/>
      <c r="ZJ1283" s="119"/>
      <c r="ZK1283" s="119"/>
      <c r="ZL1283" s="119"/>
      <c r="ZM1283" s="119"/>
      <c r="ZN1283" s="119"/>
      <c r="ZO1283" s="119"/>
      <c r="ZP1283" s="119"/>
      <c r="ZQ1283" s="119"/>
      <c r="ZR1283" s="119"/>
      <c r="ZS1283" s="119"/>
      <c r="ZT1283" s="119"/>
      <c r="ZU1283" s="119"/>
      <c r="ZV1283" s="119"/>
      <c r="ZW1283" s="119"/>
      <c r="ZX1283" s="119"/>
      <c r="ZY1283" s="119"/>
      <c r="ZZ1283" s="119"/>
      <c r="AAA1283" s="119"/>
      <c r="AAB1283" s="119"/>
      <c r="AAC1283" s="119"/>
      <c r="AAD1283" s="119"/>
      <c r="AAE1283" s="119"/>
      <c r="AAF1283" s="119"/>
      <c r="AAG1283" s="119"/>
      <c r="AAH1283" s="119"/>
      <c r="AAI1283" s="119"/>
      <c r="AAJ1283" s="119"/>
      <c r="AAK1283" s="119"/>
      <c r="AAL1283" s="119"/>
      <c r="AAM1283" s="119"/>
      <c r="AAN1283" s="119"/>
      <c r="AAO1283" s="119"/>
      <c r="AAP1283" s="119"/>
      <c r="AAQ1283" s="119"/>
      <c r="AAR1283" s="119"/>
      <c r="AAS1283" s="119"/>
      <c r="AAT1283" s="119"/>
      <c r="AAU1283" s="119"/>
      <c r="AAV1283" s="119"/>
      <c r="AAW1283" s="119"/>
      <c r="AAX1283" s="119"/>
      <c r="AAY1283" s="119"/>
      <c r="AAZ1283" s="119"/>
      <c r="ABA1283" s="119"/>
      <c r="ABB1283" s="119"/>
      <c r="ABC1283" s="119"/>
      <c r="ABD1283" s="119"/>
      <c r="ABE1283" s="119"/>
      <c r="ABF1283" s="119"/>
      <c r="ABG1283" s="119"/>
      <c r="ABH1283" s="119"/>
      <c r="ABI1283" s="119"/>
      <c r="ABJ1283" s="119"/>
      <c r="ABK1283" s="119"/>
      <c r="ABL1283" s="119"/>
      <c r="ABM1283" s="119"/>
      <c r="ABN1283" s="119"/>
      <c r="ABO1283" s="119"/>
      <c r="ABP1283" s="119"/>
      <c r="ABQ1283" s="119"/>
      <c r="ABR1283" s="119"/>
      <c r="ABS1283" s="119"/>
      <c r="ABT1283" s="119"/>
      <c r="ABU1283" s="119"/>
      <c r="ABV1283" s="119"/>
      <c r="ABW1283" s="119"/>
      <c r="ABX1283" s="119"/>
      <c r="ABY1283" s="119"/>
      <c r="ABZ1283" s="119"/>
      <c r="ACA1283" s="119"/>
      <c r="ACB1283" s="119"/>
      <c r="ACC1283" s="119"/>
      <c r="ACD1283" s="119"/>
      <c r="ACE1283" s="119"/>
      <c r="ACF1283" s="119"/>
      <c r="ACG1283" s="119"/>
      <c r="ACH1283" s="119"/>
      <c r="ACI1283" s="119"/>
      <c r="ACJ1283" s="119"/>
      <c r="ACK1283" s="119"/>
      <c r="ACL1283" s="119"/>
      <c r="ACM1283" s="119"/>
      <c r="ACN1283" s="119"/>
      <c r="ACO1283" s="119"/>
      <c r="ACP1283" s="119"/>
      <c r="ACQ1283" s="119"/>
      <c r="ACR1283" s="119"/>
      <c r="ACS1283" s="119"/>
      <c r="ACT1283" s="119"/>
      <c r="ACU1283" s="119"/>
      <c r="ACV1283" s="119"/>
      <c r="ACW1283" s="119"/>
      <c r="ACX1283" s="119"/>
      <c r="ACY1283" s="119"/>
      <c r="ACZ1283" s="119"/>
      <c r="ADA1283" s="119"/>
      <c r="ADB1283" s="119"/>
      <c r="ADC1283" s="119"/>
      <c r="ADD1283" s="119"/>
      <c r="ADE1283" s="119"/>
      <c r="ADF1283" s="119"/>
      <c r="ADG1283" s="119"/>
      <c r="ADH1283" s="119"/>
      <c r="ADI1283" s="119"/>
      <c r="ADJ1283" s="119"/>
      <c r="ADK1283" s="119"/>
      <c r="ADL1283" s="119"/>
      <c r="ADM1283" s="119"/>
      <c r="ADN1283" s="119"/>
      <c r="ADO1283" s="119"/>
      <c r="ADP1283" s="119"/>
      <c r="ADQ1283" s="119"/>
      <c r="ADR1283" s="119"/>
      <c r="ADS1283" s="119"/>
      <c r="ADT1283" s="119"/>
      <c r="ADU1283" s="119"/>
      <c r="ADV1283" s="119"/>
      <c r="ADW1283" s="119"/>
      <c r="ADX1283" s="119"/>
      <c r="ADY1283" s="119"/>
      <c r="ADZ1283" s="119"/>
      <c r="AEA1283" s="119"/>
      <c r="AEB1283" s="119"/>
      <c r="AEC1283" s="119"/>
      <c r="AED1283" s="119"/>
      <c r="AEE1283" s="119"/>
      <c r="AEF1283" s="119"/>
      <c r="AEG1283" s="119"/>
      <c r="AEH1283" s="119"/>
      <c r="AEI1283" s="119"/>
      <c r="AEJ1283" s="119"/>
      <c r="AEK1283" s="119"/>
      <c r="AEL1283" s="119"/>
      <c r="AEM1283" s="119"/>
      <c r="AEN1283" s="119"/>
      <c r="AEO1283" s="119"/>
      <c r="AEP1283" s="119"/>
      <c r="AEQ1283" s="119"/>
      <c r="AER1283" s="119"/>
      <c r="AES1283" s="119"/>
      <c r="AET1283" s="119"/>
      <c r="AEU1283" s="119"/>
      <c r="AEV1283" s="119"/>
      <c r="AEW1283" s="119"/>
      <c r="AEX1283" s="119"/>
      <c r="AEY1283" s="119"/>
      <c r="AEZ1283" s="119"/>
      <c r="AFA1283" s="119"/>
      <c r="AFB1283" s="119"/>
      <c r="AFC1283" s="119"/>
      <c r="AFD1283" s="119"/>
      <c r="AFE1283" s="119"/>
      <c r="AFF1283" s="119"/>
      <c r="AFG1283" s="119"/>
      <c r="AFH1283" s="119"/>
      <c r="AFI1283" s="119"/>
      <c r="AFJ1283" s="119"/>
      <c r="AFK1283" s="119"/>
      <c r="AFL1283" s="119"/>
      <c r="AFM1283" s="119"/>
      <c r="AFN1283" s="119"/>
      <c r="AFO1283" s="119"/>
      <c r="AFP1283" s="119"/>
      <c r="AFQ1283" s="119"/>
      <c r="AFR1283" s="119"/>
      <c r="AFS1283" s="119"/>
      <c r="AFT1283" s="119"/>
      <c r="AFU1283" s="119"/>
      <c r="AFV1283" s="119"/>
      <c r="AFW1283" s="119"/>
      <c r="AFX1283" s="119"/>
      <c r="AFY1283" s="119"/>
      <c r="AFZ1283" s="119"/>
      <c r="AGA1283" s="119"/>
      <c r="AGB1283" s="119"/>
      <c r="AGC1283" s="119"/>
      <c r="AGD1283" s="119"/>
      <c r="AGE1283" s="119"/>
      <c r="AGF1283" s="119"/>
      <c r="AGG1283" s="119"/>
      <c r="AGH1283" s="119"/>
      <c r="AGI1283" s="119"/>
      <c r="AGJ1283" s="119"/>
      <c r="AGK1283" s="119"/>
      <c r="AGL1283" s="119"/>
      <c r="AGM1283" s="119"/>
      <c r="AGN1283" s="119"/>
      <c r="AGO1283" s="119"/>
      <c r="AGP1283" s="119"/>
      <c r="AGQ1283" s="119"/>
      <c r="AGR1283" s="119"/>
      <c r="AGS1283" s="119"/>
      <c r="AGT1283" s="119"/>
      <c r="AGU1283" s="119"/>
      <c r="AGV1283" s="119"/>
      <c r="AGW1283" s="119"/>
      <c r="AGX1283" s="119"/>
      <c r="AGY1283" s="119"/>
      <c r="AGZ1283" s="119"/>
      <c r="AHA1283" s="119"/>
      <c r="AHB1283" s="119"/>
      <c r="AHC1283" s="119"/>
      <c r="AHD1283" s="119"/>
      <c r="AHE1283" s="119"/>
      <c r="AHF1283" s="119"/>
      <c r="AHG1283" s="119"/>
      <c r="AHH1283" s="119"/>
      <c r="AHI1283" s="119"/>
      <c r="AHJ1283" s="119"/>
      <c r="AHK1283" s="119"/>
      <c r="AHL1283" s="119"/>
      <c r="AHM1283" s="119"/>
      <c r="AHN1283" s="119"/>
      <c r="AHO1283" s="119"/>
      <c r="AHP1283" s="119"/>
      <c r="AHQ1283" s="119"/>
      <c r="AHR1283" s="119"/>
      <c r="AHS1283" s="119"/>
      <c r="AHT1283" s="119"/>
      <c r="AHU1283" s="119"/>
      <c r="AHV1283" s="119"/>
      <c r="AHW1283" s="119"/>
      <c r="AHX1283" s="119"/>
      <c r="AHY1283" s="119"/>
      <c r="AHZ1283" s="119"/>
      <c r="AIA1283" s="119"/>
      <c r="AIB1283" s="119"/>
      <c r="AIC1283" s="119"/>
      <c r="AID1283" s="119"/>
      <c r="AIE1283" s="119"/>
      <c r="AIF1283" s="119"/>
      <c r="AIG1283" s="119"/>
      <c r="AIH1283" s="119"/>
      <c r="AII1283" s="119"/>
      <c r="AIJ1283" s="119"/>
      <c r="AIK1283" s="119"/>
      <c r="AIL1283" s="119"/>
      <c r="AIM1283" s="119"/>
      <c r="AIN1283" s="119"/>
      <c r="AIO1283" s="119"/>
      <c r="AIP1283" s="119"/>
      <c r="AIQ1283" s="119"/>
      <c r="AIR1283" s="119"/>
      <c r="AIS1283" s="119"/>
      <c r="AIT1283" s="119"/>
      <c r="AIU1283" s="119"/>
      <c r="AIV1283" s="119"/>
      <c r="AIW1283" s="119"/>
      <c r="AIX1283" s="119"/>
      <c r="AIY1283" s="119"/>
      <c r="AIZ1283" s="119"/>
      <c r="AJA1283" s="119"/>
      <c r="AJB1283" s="119"/>
      <c r="AJC1283" s="119"/>
      <c r="AJD1283" s="119"/>
      <c r="AJE1283" s="119"/>
      <c r="AJF1283" s="119"/>
      <c r="AJG1283" s="119"/>
      <c r="AJH1283" s="119"/>
      <c r="AJI1283" s="119"/>
      <c r="AJJ1283" s="119"/>
      <c r="AJK1283" s="119"/>
      <c r="AJL1283" s="119"/>
      <c r="AJM1283" s="119"/>
      <c r="AJN1283" s="119"/>
      <c r="AJO1283" s="119"/>
      <c r="AJP1283" s="119"/>
      <c r="AJQ1283" s="119"/>
      <c r="AJR1283" s="119"/>
      <c r="AJS1283" s="119"/>
      <c r="AJT1283" s="119"/>
      <c r="AJU1283" s="119"/>
      <c r="AJV1283" s="119"/>
      <c r="AJW1283" s="119"/>
      <c r="AJX1283" s="119"/>
      <c r="AJY1283" s="119"/>
      <c r="AJZ1283" s="119"/>
      <c r="AKA1283" s="119"/>
      <c r="AKB1283" s="119"/>
      <c r="AKC1283" s="119"/>
      <c r="AKD1283" s="119"/>
      <c r="AKE1283" s="119"/>
      <c r="AKF1283" s="119"/>
      <c r="AKG1283" s="119"/>
      <c r="AKH1283" s="119"/>
      <c r="AKI1283" s="119"/>
      <c r="AKJ1283" s="119"/>
      <c r="AKK1283" s="119"/>
      <c r="AKL1283" s="119"/>
      <c r="AKM1283" s="119"/>
      <c r="AKN1283" s="119"/>
      <c r="AKO1283" s="119"/>
      <c r="AKP1283" s="119"/>
      <c r="AKQ1283" s="119"/>
      <c r="AKR1283" s="119"/>
      <c r="AKS1283" s="119"/>
      <c r="AKT1283" s="119"/>
      <c r="AKU1283" s="119"/>
      <c r="AKV1283" s="119"/>
      <c r="AKW1283" s="119"/>
      <c r="AKX1283" s="119"/>
      <c r="AKY1283" s="119"/>
      <c r="AKZ1283" s="119"/>
      <c r="ALA1283" s="119"/>
      <c r="ALB1283" s="119"/>
      <c r="ALC1283" s="119"/>
      <c r="ALD1283" s="119"/>
      <c r="ALE1283" s="119"/>
      <c r="ALF1283" s="119"/>
      <c r="ALG1283" s="119"/>
      <c r="ALH1283" s="119"/>
      <c r="ALI1283" s="119"/>
      <c r="ALJ1283" s="119"/>
      <c r="ALK1283" s="119"/>
      <c r="ALL1283" s="119"/>
      <c r="ALM1283" s="119"/>
      <c r="ALN1283" s="119"/>
      <c r="ALO1283" s="119"/>
      <c r="ALP1283" s="119"/>
      <c r="ALQ1283" s="119"/>
      <c r="ALR1283" s="119"/>
      <c r="ALS1283" s="119"/>
      <c r="ALT1283" s="119"/>
      <c r="ALU1283" s="119"/>
      <c r="ALV1283" s="119"/>
      <c r="ALW1283" s="119"/>
      <c r="ALX1283" s="119"/>
      <c r="ALY1283" s="119"/>
      <c r="ALZ1283" s="119"/>
      <c r="AMA1283" s="119"/>
      <c r="AMB1283" s="119"/>
      <c r="AMC1283" s="119"/>
      <c r="AMD1283" s="119"/>
      <c r="AME1283" s="119"/>
      <c r="AMF1283" s="119"/>
      <c r="AMG1283" s="119"/>
      <c r="AMH1283" s="119"/>
      <c r="AMI1283" s="119"/>
      <c r="AMJ1283" s="119"/>
    </row>
    <row r="1284" spans="1:1024">
      <c r="A1284" s="118"/>
      <c r="B1284" s="118"/>
      <c r="C1284" s="49">
        <f t="shared" si="91"/>
        <v>2450</v>
      </c>
      <c r="D1284" s="56" t="s">
        <v>450</v>
      </c>
      <c r="E1284" s="51">
        <f t="shared" si="94"/>
        <v>10</v>
      </c>
      <c r="F1284" s="79">
        <f t="shared" si="92"/>
        <v>66049</v>
      </c>
      <c r="G1284" s="79" t="str">
        <f t="shared" si="93"/>
        <v>2018124</v>
      </c>
      <c r="H1284" s="79">
        <v>0</v>
      </c>
      <c r="I1284" s="79"/>
      <c r="J1284" s="79"/>
      <c r="K1284" s="79"/>
      <c r="L1284" s="79" t="s">
        <v>290</v>
      </c>
      <c r="M1284" s="79">
        <v>2018</v>
      </c>
      <c r="N1284" s="79">
        <v>1</v>
      </c>
      <c r="O1284" s="79">
        <v>24</v>
      </c>
      <c r="P1284" s="79">
        <v>18</v>
      </c>
      <c r="Q1284" s="79">
        <v>20</v>
      </c>
      <c r="R1284" s="79">
        <v>49</v>
      </c>
      <c r="S1284" s="79">
        <v>63</v>
      </c>
      <c r="T1284" s="79">
        <v>0</v>
      </c>
      <c r="U1284" s="79" t="s">
        <v>62</v>
      </c>
      <c r="V1284" s="79" t="s">
        <v>3</v>
      </c>
      <c r="W1284" s="79"/>
      <c r="X1284" s="130" t="s">
        <v>97</v>
      </c>
      <c r="Y1284" s="130"/>
      <c r="Z1284" s="130"/>
      <c r="AA1284" s="130"/>
      <c r="WK1284" s="119"/>
      <c r="WL1284" s="119"/>
      <c r="WM1284" s="119"/>
      <c r="WN1284" s="119"/>
      <c r="WO1284" s="119"/>
      <c r="WP1284" s="119"/>
      <c r="WQ1284" s="119"/>
      <c r="WR1284" s="119"/>
      <c r="WS1284" s="119"/>
      <c r="WT1284" s="119"/>
      <c r="WU1284" s="119"/>
      <c r="WV1284" s="119"/>
      <c r="WW1284" s="119"/>
      <c r="WX1284" s="119"/>
      <c r="WY1284" s="119"/>
      <c r="WZ1284" s="119"/>
      <c r="XA1284" s="119"/>
      <c r="XB1284" s="119"/>
      <c r="XC1284" s="119"/>
      <c r="XD1284" s="119"/>
      <c r="XE1284" s="119"/>
      <c r="XF1284" s="119"/>
      <c r="XG1284" s="119"/>
      <c r="XH1284" s="119"/>
      <c r="XI1284" s="119"/>
      <c r="XJ1284" s="119"/>
      <c r="XK1284" s="119"/>
      <c r="XL1284" s="119"/>
      <c r="XM1284" s="119"/>
      <c r="XN1284" s="119"/>
      <c r="XO1284" s="119"/>
      <c r="XP1284" s="119"/>
      <c r="XQ1284" s="119"/>
      <c r="XR1284" s="119"/>
      <c r="XS1284" s="119"/>
      <c r="XT1284" s="119"/>
      <c r="XU1284" s="119"/>
      <c r="XV1284" s="119"/>
      <c r="XW1284" s="119"/>
      <c r="XX1284" s="119"/>
      <c r="XY1284" s="119"/>
      <c r="XZ1284" s="119"/>
      <c r="YA1284" s="119"/>
      <c r="YB1284" s="119"/>
      <c r="YC1284" s="119"/>
      <c r="YD1284" s="119"/>
      <c r="YE1284" s="119"/>
      <c r="YF1284" s="119"/>
      <c r="YG1284" s="119"/>
      <c r="YH1284" s="119"/>
      <c r="YI1284" s="119"/>
      <c r="YJ1284" s="119"/>
      <c r="YK1284" s="119"/>
      <c r="YL1284" s="119"/>
      <c r="YM1284" s="119"/>
      <c r="YN1284" s="119"/>
      <c r="YO1284" s="119"/>
      <c r="YP1284" s="119"/>
      <c r="YQ1284" s="119"/>
      <c r="YR1284" s="119"/>
      <c r="YS1284" s="119"/>
      <c r="YT1284" s="119"/>
      <c r="YU1284" s="119"/>
      <c r="YV1284" s="119"/>
      <c r="YW1284" s="119"/>
      <c r="YX1284" s="119"/>
      <c r="YY1284" s="119"/>
      <c r="YZ1284" s="119"/>
      <c r="ZA1284" s="119"/>
      <c r="ZB1284" s="119"/>
      <c r="ZC1284" s="119"/>
      <c r="ZD1284" s="119"/>
      <c r="ZE1284" s="119"/>
      <c r="ZF1284" s="119"/>
      <c r="ZG1284" s="119"/>
      <c r="ZH1284" s="119"/>
      <c r="ZI1284" s="119"/>
      <c r="ZJ1284" s="119"/>
      <c r="ZK1284" s="119"/>
      <c r="ZL1284" s="119"/>
      <c r="ZM1284" s="119"/>
      <c r="ZN1284" s="119"/>
      <c r="ZO1284" s="119"/>
      <c r="ZP1284" s="119"/>
      <c r="ZQ1284" s="119"/>
      <c r="ZR1284" s="119"/>
      <c r="ZS1284" s="119"/>
      <c r="ZT1284" s="119"/>
      <c r="ZU1284" s="119"/>
      <c r="ZV1284" s="119"/>
      <c r="ZW1284" s="119"/>
      <c r="ZX1284" s="119"/>
      <c r="ZY1284" s="119"/>
      <c r="ZZ1284" s="119"/>
      <c r="AAA1284" s="119"/>
      <c r="AAB1284" s="119"/>
      <c r="AAC1284" s="119"/>
      <c r="AAD1284" s="119"/>
      <c r="AAE1284" s="119"/>
      <c r="AAF1284" s="119"/>
      <c r="AAG1284" s="119"/>
      <c r="AAH1284" s="119"/>
      <c r="AAI1284" s="119"/>
      <c r="AAJ1284" s="119"/>
      <c r="AAK1284" s="119"/>
      <c r="AAL1284" s="119"/>
      <c r="AAM1284" s="119"/>
      <c r="AAN1284" s="119"/>
      <c r="AAO1284" s="119"/>
      <c r="AAP1284" s="119"/>
      <c r="AAQ1284" s="119"/>
      <c r="AAR1284" s="119"/>
      <c r="AAS1284" s="119"/>
      <c r="AAT1284" s="119"/>
      <c r="AAU1284" s="119"/>
      <c r="AAV1284" s="119"/>
      <c r="AAW1284" s="119"/>
      <c r="AAX1284" s="119"/>
      <c r="AAY1284" s="119"/>
      <c r="AAZ1284" s="119"/>
      <c r="ABA1284" s="119"/>
      <c r="ABB1284" s="119"/>
      <c r="ABC1284" s="119"/>
      <c r="ABD1284" s="119"/>
      <c r="ABE1284" s="119"/>
      <c r="ABF1284" s="119"/>
      <c r="ABG1284" s="119"/>
      <c r="ABH1284" s="119"/>
      <c r="ABI1284" s="119"/>
      <c r="ABJ1284" s="119"/>
      <c r="ABK1284" s="119"/>
      <c r="ABL1284" s="119"/>
      <c r="ABM1284" s="119"/>
      <c r="ABN1284" s="119"/>
      <c r="ABO1284" s="119"/>
      <c r="ABP1284" s="119"/>
      <c r="ABQ1284" s="119"/>
      <c r="ABR1284" s="119"/>
      <c r="ABS1284" s="119"/>
      <c r="ABT1284" s="119"/>
      <c r="ABU1284" s="119"/>
      <c r="ABV1284" s="119"/>
      <c r="ABW1284" s="119"/>
      <c r="ABX1284" s="119"/>
      <c r="ABY1284" s="119"/>
      <c r="ABZ1284" s="119"/>
      <c r="ACA1284" s="119"/>
      <c r="ACB1284" s="119"/>
      <c r="ACC1284" s="119"/>
      <c r="ACD1284" s="119"/>
      <c r="ACE1284" s="119"/>
      <c r="ACF1284" s="119"/>
      <c r="ACG1284" s="119"/>
      <c r="ACH1284" s="119"/>
      <c r="ACI1284" s="119"/>
      <c r="ACJ1284" s="119"/>
      <c r="ACK1284" s="119"/>
      <c r="ACL1284" s="119"/>
      <c r="ACM1284" s="119"/>
      <c r="ACN1284" s="119"/>
      <c r="ACO1284" s="119"/>
      <c r="ACP1284" s="119"/>
      <c r="ACQ1284" s="119"/>
      <c r="ACR1284" s="119"/>
      <c r="ACS1284" s="119"/>
      <c r="ACT1284" s="119"/>
      <c r="ACU1284" s="119"/>
      <c r="ACV1284" s="119"/>
      <c r="ACW1284" s="119"/>
      <c r="ACX1284" s="119"/>
      <c r="ACY1284" s="119"/>
      <c r="ACZ1284" s="119"/>
      <c r="ADA1284" s="119"/>
      <c r="ADB1284" s="119"/>
      <c r="ADC1284" s="119"/>
      <c r="ADD1284" s="119"/>
      <c r="ADE1284" s="119"/>
      <c r="ADF1284" s="119"/>
      <c r="ADG1284" s="119"/>
      <c r="ADH1284" s="119"/>
      <c r="ADI1284" s="119"/>
      <c r="ADJ1284" s="119"/>
      <c r="ADK1284" s="119"/>
      <c r="ADL1284" s="119"/>
      <c r="ADM1284" s="119"/>
      <c r="ADN1284" s="119"/>
      <c r="ADO1284" s="119"/>
      <c r="ADP1284" s="119"/>
      <c r="ADQ1284" s="119"/>
      <c r="ADR1284" s="119"/>
      <c r="ADS1284" s="119"/>
      <c r="ADT1284" s="119"/>
      <c r="ADU1284" s="119"/>
      <c r="ADV1284" s="119"/>
      <c r="ADW1284" s="119"/>
      <c r="ADX1284" s="119"/>
      <c r="ADY1284" s="119"/>
      <c r="ADZ1284" s="119"/>
      <c r="AEA1284" s="119"/>
      <c r="AEB1284" s="119"/>
      <c r="AEC1284" s="119"/>
      <c r="AED1284" s="119"/>
      <c r="AEE1284" s="119"/>
      <c r="AEF1284" s="119"/>
      <c r="AEG1284" s="119"/>
      <c r="AEH1284" s="119"/>
      <c r="AEI1284" s="119"/>
      <c r="AEJ1284" s="119"/>
      <c r="AEK1284" s="119"/>
      <c r="AEL1284" s="119"/>
      <c r="AEM1284" s="119"/>
      <c r="AEN1284" s="119"/>
      <c r="AEO1284" s="119"/>
      <c r="AEP1284" s="119"/>
      <c r="AEQ1284" s="119"/>
      <c r="AER1284" s="119"/>
      <c r="AES1284" s="119"/>
      <c r="AET1284" s="119"/>
      <c r="AEU1284" s="119"/>
      <c r="AEV1284" s="119"/>
      <c r="AEW1284" s="119"/>
      <c r="AEX1284" s="119"/>
      <c r="AEY1284" s="119"/>
      <c r="AEZ1284" s="119"/>
      <c r="AFA1284" s="119"/>
      <c r="AFB1284" s="119"/>
      <c r="AFC1284" s="119"/>
      <c r="AFD1284" s="119"/>
      <c r="AFE1284" s="119"/>
      <c r="AFF1284" s="119"/>
      <c r="AFG1284" s="119"/>
      <c r="AFH1284" s="119"/>
      <c r="AFI1284" s="119"/>
      <c r="AFJ1284" s="119"/>
      <c r="AFK1284" s="119"/>
      <c r="AFL1284" s="119"/>
      <c r="AFM1284" s="119"/>
      <c r="AFN1284" s="119"/>
      <c r="AFO1284" s="119"/>
      <c r="AFP1284" s="119"/>
      <c r="AFQ1284" s="119"/>
      <c r="AFR1284" s="119"/>
      <c r="AFS1284" s="119"/>
      <c r="AFT1284" s="119"/>
      <c r="AFU1284" s="119"/>
      <c r="AFV1284" s="119"/>
      <c r="AFW1284" s="119"/>
      <c r="AFX1284" s="119"/>
      <c r="AFY1284" s="119"/>
      <c r="AFZ1284" s="119"/>
      <c r="AGA1284" s="119"/>
      <c r="AGB1284" s="119"/>
      <c r="AGC1284" s="119"/>
      <c r="AGD1284" s="119"/>
      <c r="AGE1284" s="119"/>
      <c r="AGF1284" s="119"/>
      <c r="AGG1284" s="119"/>
      <c r="AGH1284" s="119"/>
      <c r="AGI1284" s="119"/>
      <c r="AGJ1284" s="119"/>
      <c r="AGK1284" s="119"/>
      <c r="AGL1284" s="119"/>
      <c r="AGM1284" s="119"/>
      <c r="AGN1284" s="119"/>
      <c r="AGO1284" s="119"/>
      <c r="AGP1284" s="119"/>
      <c r="AGQ1284" s="119"/>
      <c r="AGR1284" s="119"/>
      <c r="AGS1284" s="119"/>
      <c r="AGT1284" s="119"/>
      <c r="AGU1284" s="119"/>
      <c r="AGV1284" s="119"/>
      <c r="AGW1284" s="119"/>
      <c r="AGX1284" s="119"/>
      <c r="AGY1284" s="119"/>
      <c r="AGZ1284" s="119"/>
      <c r="AHA1284" s="119"/>
      <c r="AHB1284" s="119"/>
      <c r="AHC1284" s="119"/>
      <c r="AHD1284" s="119"/>
      <c r="AHE1284" s="119"/>
      <c r="AHF1284" s="119"/>
      <c r="AHG1284" s="119"/>
      <c r="AHH1284" s="119"/>
      <c r="AHI1284" s="119"/>
      <c r="AHJ1284" s="119"/>
      <c r="AHK1284" s="119"/>
      <c r="AHL1284" s="119"/>
      <c r="AHM1284" s="119"/>
      <c r="AHN1284" s="119"/>
      <c r="AHO1284" s="119"/>
      <c r="AHP1284" s="119"/>
      <c r="AHQ1284" s="119"/>
      <c r="AHR1284" s="119"/>
      <c r="AHS1284" s="119"/>
      <c r="AHT1284" s="119"/>
      <c r="AHU1284" s="119"/>
      <c r="AHV1284" s="119"/>
      <c r="AHW1284" s="119"/>
      <c r="AHX1284" s="119"/>
      <c r="AHY1284" s="119"/>
      <c r="AHZ1284" s="119"/>
      <c r="AIA1284" s="119"/>
      <c r="AIB1284" s="119"/>
      <c r="AIC1284" s="119"/>
      <c r="AID1284" s="119"/>
      <c r="AIE1284" s="119"/>
      <c r="AIF1284" s="119"/>
      <c r="AIG1284" s="119"/>
      <c r="AIH1284" s="119"/>
      <c r="AII1284" s="119"/>
      <c r="AIJ1284" s="119"/>
      <c r="AIK1284" s="119"/>
      <c r="AIL1284" s="119"/>
      <c r="AIM1284" s="119"/>
      <c r="AIN1284" s="119"/>
      <c r="AIO1284" s="119"/>
      <c r="AIP1284" s="119"/>
      <c r="AIQ1284" s="119"/>
      <c r="AIR1284" s="119"/>
      <c r="AIS1284" s="119"/>
      <c r="AIT1284" s="119"/>
      <c r="AIU1284" s="119"/>
      <c r="AIV1284" s="119"/>
      <c r="AIW1284" s="119"/>
      <c r="AIX1284" s="119"/>
      <c r="AIY1284" s="119"/>
      <c r="AIZ1284" s="119"/>
      <c r="AJA1284" s="119"/>
      <c r="AJB1284" s="119"/>
      <c r="AJC1284" s="119"/>
      <c r="AJD1284" s="119"/>
      <c r="AJE1284" s="119"/>
      <c r="AJF1284" s="119"/>
      <c r="AJG1284" s="119"/>
      <c r="AJH1284" s="119"/>
      <c r="AJI1284" s="119"/>
      <c r="AJJ1284" s="119"/>
      <c r="AJK1284" s="119"/>
      <c r="AJL1284" s="119"/>
      <c r="AJM1284" s="119"/>
      <c r="AJN1284" s="119"/>
      <c r="AJO1284" s="119"/>
      <c r="AJP1284" s="119"/>
      <c r="AJQ1284" s="119"/>
      <c r="AJR1284" s="119"/>
      <c r="AJS1284" s="119"/>
      <c r="AJT1284" s="119"/>
      <c r="AJU1284" s="119"/>
      <c r="AJV1284" s="119"/>
      <c r="AJW1284" s="119"/>
      <c r="AJX1284" s="119"/>
      <c r="AJY1284" s="119"/>
      <c r="AJZ1284" s="119"/>
      <c r="AKA1284" s="119"/>
      <c r="AKB1284" s="119"/>
      <c r="AKC1284" s="119"/>
      <c r="AKD1284" s="119"/>
      <c r="AKE1284" s="119"/>
      <c r="AKF1284" s="119"/>
      <c r="AKG1284" s="119"/>
      <c r="AKH1284" s="119"/>
      <c r="AKI1284" s="119"/>
      <c r="AKJ1284" s="119"/>
      <c r="AKK1284" s="119"/>
      <c r="AKL1284" s="119"/>
      <c r="AKM1284" s="119"/>
      <c r="AKN1284" s="119"/>
      <c r="AKO1284" s="119"/>
      <c r="AKP1284" s="119"/>
      <c r="AKQ1284" s="119"/>
      <c r="AKR1284" s="119"/>
      <c r="AKS1284" s="119"/>
      <c r="AKT1284" s="119"/>
      <c r="AKU1284" s="119"/>
      <c r="AKV1284" s="119"/>
      <c r="AKW1284" s="119"/>
      <c r="AKX1284" s="119"/>
      <c r="AKY1284" s="119"/>
      <c r="AKZ1284" s="119"/>
      <c r="ALA1284" s="119"/>
      <c r="ALB1284" s="119"/>
      <c r="ALC1284" s="119"/>
      <c r="ALD1284" s="119"/>
      <c r="ALE1284" s="119"/>
      <c r="ALF1284" s="119"/>
      <c r="ALG1284" s="119"/>
      <c r="ALH1284" s="119"/>
      <c r="ALI1284" s="119"/>
      <c r="ALJ1284" s="119"/>
      <c r="ALK1284" s="119"/>
      <c r="ALL1284" s="119"/>
      <c r="ALM1284" s="119"/>
      <c r="ALN1284" s="119"/>
      <c r="ALO1284" s="119"/>
      <c r="ALP1284" s="119"/>
      <c r="ALQ1284" s="119"/>
      <c r="ALR1284" s="119"/>
      <c r="ALS1284" s="119"/>
      <c r="ALT1284" s="119"/>
      <c r="ALU1284" s="119"/>
      <c r="ALV1284" s="119"/>
      <c r="ALW1284" s="119"/>
      <c r="ALX1284" s="119"/>
      <c r="ALY1284" s="119"/>
      <c r="ALZ1284" s="119"/>
      <c r="AMA1284" s="119"/>
      <c r="AMB1284" s="119"/>
      <c r="AMC1284" s="119"/>
      <c r="AMD1284" s="119"/>
      <c r="AME1284" s="119"/>
      <c r="AMF1284" s="119"/>
      <c r="AMG1284" s="119"/>
      <c r="AMH1284" s="119"/>
      <c r="AMI1284" s="119"/>
      <c r="AMJ1284" s="119"/>
    </row>
    <row r="1285" spans="1:1024">
      <c r="A1285" s="118"/>
      <c r="B1285" s="118"/>
      <c r="C1285" s="49">
        <f t="shared" si="91"/>
        <v>2450</v>
      </c>
      <c r="D1285" s="56" t="s">
        <v>450</v>
      </c>
      <c r="E1285" s="51">
        <f t="shared" si="94"/>
        <v>20</v>
      </c>
      <c r="F1285" s="79">
        <f t="shared" si="92"/>
        <v>66049</v>
      </c>
      <c r="G1285" s="79" t="str">
        <f t="shared" si="93"/>
        <v>2018124</v>
      </c>
      <c r="H1285" s="79">
        <v>0</v>
      </c>
      <c r="I1285" s="79"/>
      <c r="J1285" s="79"/>
      <c r="K1285" s="79"/>
      <c r="L1285" s="79" t="s">
        <v>290</v>
      </c>
      <c r="M1285" s="79">
        <v>2018</v>
      </c>
      <c r="N1285" s="79">
        <v>1</v>
      </c>
      <c r="O1285" s="79">
        <v>24</v>
      </c>
      <c r="P1285" s="79">
        <v>18</v>
      </c>
      <c r="Q1285" s="79">
        <v>20</v>
      </c>
      <c r="R1285" s="79">
        <v>49</v>
      </c>
      <c r="S1285" s="79">
        <v>147</v>
      </c>
      <c r="T1285" s="79">
        <v>0</v>
      </c>
      <c r="U1285" s="79" t="s">
        <v>62</v>
      </c>
      <c r="V1285" s="79" t="s">
        <v>3</v>
      </c>
      <c r="W1285" s="79"/>
      <c r="X1285" s="130" t="s">
        <v>98</v>
      </c>
      <c r="Y1285" s="130"/>
      <c r="Z1285" s="130"/>
      <c r="AA1285" s="130"/>
      <c r="WK1285" s="119"/>
      <c r="WL1285" s="119"/>
      <c r="WM1285" s="119"/>
      <c r="WN1285" s="119"/>
      <c r="WO1285" s="119"/>
      <c r="WP1285" s="119"/>
      <c r="WQ1285" s="119"/>
      <c r="WR1285" s="119"/>
      <c r="WS1285" s="119"/>
      <c r="WT1285" s="119"/>
      <c r="WU1285" s="119"/>
      <c r="WV1285" s="119"/>
      <c r="WW1285" s="119"/>
      <c r="WX1285" s="119"/>
      <c r="WY1285" s="119"/>
      <c r="WZ1285" s="119"/>
      <c r="XA1285" s="119"/>
      <c r="XB1285" s="119"/>
      <c r="XC1285" s="119"/>
      <c r="XD1285" s="119"/>
      <c r="XE1285" s="119"/>
      <c r="XF1285" s="119"/>
      <c r="XG1285" s="119"/>
      <c r="XH1285" s="119"/>
      <c r="XI1285" s="119"/>
      <c r="XJ1285" s="119"/>
      <c r="XK1285" s="119"/>
      <c r="XL1285" s="119"/>
      <c r="XM1285" s="119"/>
      <c r="XN1285" s="119"/>
      <c r="XO1285" s="119"/>
      <c r="XP1285" s="119"/>
      <c r="XQ1285" s="119"/>
      <c r="XR1285" s="119"/>
      <c r="XS1285" s="119"/>
      <c r="XT1285" s="119"/>
      <c r="XU1285" s="119"/>
      <c r="XV1285" s="119"/>
      <c r="XW1285" s="119"/>
      <c r="XX1285" s="119"/>
      <c r="XY1285" s="119"/>
      <c r="XZ1285" s="119"/>
      <c r="YA1285" s="119"/>
      <c r="YB1285" s="119"/>
      <c r="YC1285" s="119"/>
      <c r="YD1285" s="119"/>
      <c r="YE1285" s="119"/>
      <c r="YF1285" s="119"/>
      <c r="YG1285" s="119"/>
      <c r="YH1285" s="119"/>
      <c r="YI1285" s="119"/>
      <c r="YJ1285" s="119"/>
      <c r="YK1285" s="119"/>
      <c r="YL1285" s="119"/>
      <c r="YM1285" s="119"/>
      <c r="YN1285" s="119"/>
      <c r="YO1285" s="119"/>
      <c r="YP1285" s="119"/>
      <c r="YQ1285" s="119"/>
      <c r="YR1285" s="119"/>
      <c r="YS1285" s="119"/>
      <c r="YT1285" s="119"/>
      <c r="YU1285" s="119"/>
      <c r="YV1285" s="119"/>
      <c r="YW1285" s="119"/>
      <c r="YX1285" s="119"/>
      <c r="YY1285" s="119"/>
      <c r="YZ1285" s="119"/>
      <c r="ZA1285" s="119"/>
      <c r="ZB1285" s="119"/>
      <c r="ZC1285" s="119"/>
      <c r="ZD1285" s="119"/>
      <c r="ZE1285" s="119"/>
      <c r="ZF1285" s="119"/>
      <c r="ZG1285" s="119"/>
      <c r="ZH1285" s="119"/>
      <c r="ZI1285" s="119"/>
      <c r="ZJ1285" s="119"/>
      <c r="ZK1285" s="119"/>
      <c r="ZL1285" s="119"/>
      <c r="ZM1285" s="119"/>
      <c r="ZN1285" s="119"/>
      <c r="ZO1285" s="119"/>
      <c r="ZP1285" s="119"/>
      <c r="ZQ1285" s="119"/>
      <c r="ZR1285" s="119"/>
      <c r="ZS1285" s="119"/>
      <c r="ZT1285" s="119"/>
      <c r="ZU1285" s="119"/>
      <c r="ZV1285" s="119"/>
      <c r="ZW1285" s="119"/>
      <c r="ZX1285" s="119"/>
      <c r="ZY1285" s="119"/>
      <c r="ZZ1285" s="119"/>
      <c r="AAA1285" s="119"/>
      <c r="AAB1285" s="119"/>
      <c r="AAC1285" s="119"/>
      <c r="AAD1285" s="119"/>
      <c r="AAE1285" s="119"/>
      <c r="AAF1285" s="119"/>
      <c r="AAG1285" s="119"/>
      <c r="AAH1285" s="119"/>
      <c r="AAI1285" s="119"/>
      <c r="AAJ1285" s="119"/>
      <c r="AAK1285" s="119"/>
      <c r="AAL1285" s="119"/>
      <c r="AAM1285" s="119"/>
      <c r="AAN1285" s="119"/>
      <c r="AAO1285" s="119"/>
      <c r="AAP1285" s="119"/>
      <c r="AAQ1285" s="119"/>
      <c r="AAR1285" s="119"/>
      <c r="AAS1285" s="119"/>
      <c r="AAT1285" s="119"/>
      <c r="AAU1285" s="119"/>
      <c r="AAV1285" s="119"/>
      <c r="AAW1285" s="119"/>
      <c r="AAX1285" s="119"/>
      <c r="AAY1285" s="119"/>
      <c r="AAZ1285" s="119"/>
      <c r="ABA1285" s="119"/>
      <c r="ABB1285" s="119"/>
      <c r="ABC1285" s="119"/>
      <c r="ABD1285" s="119"/>
      <c r="ABE1285" s="119"/>
      <c r="ABF1285" s="119"/>
      <c r="ABG1285" s="119"/>
      <c r="ABH1285" s="119"/>
      <c r="ABI1285" s="119"/>
      <c r="ABJ1285" s="119"/>
      <c r="ABK1285" s="119"/>
      <c r="ABL1285" s="119"/>
      <c r="ABM1285" s="119"/>
      <c r="ABN1285" s="119"/>
      <c r="ABO1285" s="119"/>
      <c r="ABP1285" s="119"/>
      <c r="ABQ1285" s="119"/>
      <c r="ABR1285" s="119"/>
      <c r="ABS1285" s="119"/>
      <c r="ABT1285" s="119"/>
      <c r="ABU1285" s="119"/>
      <c r="ABV1285" s="119"/>
      <c r="ABW1285" s="119"/>
      <c r="ABX1285" s="119"/>
      <c r="ABY1285" s="119"/>
      <c r="ABZ1285" s="119"/>
      <c r="ACA1285" s="119"/>
      <c r="ACB1285" s="119"/>
      <c r="ACC1285" s="119"/>
      <c r="ACD1285" s="119"/>
      <c r="ACE1285" s="119"/>
      <c r="ACF1285" s="119"/>
      <c r="ACG1285" s="119"/>
      <c r="ACH1285" s="119"/>
      <c r="ACI1285" s="119"/>
      <c r="ACJ1285" s="119"/>
      <c r="ACK1285" s="119"/>
      <c r="ACL1285" s="119"/>
      <c r="ACM1285" s="119"/>
      <c r="ACN1285" s="119"/>
      <c r="ACO1285" s="119"/>
      <c r="ACP1285" s="119"/>
      <c r="ACQ1285" s="119"/>
      <c r="ACR1285" s="119"/>
      <c r="ACS1285" s="119"/>
      <c r="ACT1285" s="119"/>
      <c r="ACU1285" s="119"/>
      <c r="ACV1285" s="119"/>
      <c r="ACW1285" s="119"/>
      <c r="ACX1285" s="119"/>
      <c r="ACY1285" s="119"/>
      <c r="ACZ1285" s="119"/>
      <c r="ADA1285" s="119"/>
      <c r="ADB1285" s="119"/>
      <c r="ADC1285" s="119"/>
      <c r="ADD1285" s="119"/>
      <c r="ADE1285" s="119"/>
      <c r="ADF1285" s="119"/>
      <c r="ADG1285" s="119"/>
      <c r="ADH1285" s="119"/>
      <c r="ADI1285" s="119"/>
      <c r="ADJ1285" s="119"/>
      <c r="ADK1285" s="119"/>
      <c r="ADL1285" s="119"/>
      <c r="ADM1285" s="119"/>
      <c r="ADN1285" s="119"/>
      <c r="ADO1285" s="119"/>
      <c r="ADP1285" s="119"/>
      <c r="ADQ1285" s="119"/>
      <c r="ADR1285" s="119"/>
      <c r="ADS1285" s="119"/>
      <c r="ADT1285" s="119"/>
      <c r="ADU1285" s="119"/>
      <c r="ADV1285" s="119"/>
      <c r="ADW1285" s="119"/>
      <c r="ADX1285" s="119"/>
      <c r="ADY1285" s="119"/>
      <c r="ADZ1285" s="119"/>
      <c r="AEA1285" s="119"/>
      <c r="AEB1285" s="119"/>
      <c r="AEC1285" s="119"/>
      <c r="AED1285" s="119"/>
      <c r="AEE1285" s="119"/>
      <c r="AEF1285" s="119"/>
      <c r="AEG1285" s="119"/>
      <c r="AEH1285" s="119"/>
      <c r="AEI1285" s="119"/>
      <c r="AEJ1285" s="119"/>
      <c r="AEK1285" s="119"/>
      <c r="AEL1285" s="119"/>
      <c r="AEM1285" s="119"/>
      <c r="AEN1285" s="119"/>
      <c r="AEO1285" s="119"/>
      <c r="AEP1285" s="119"/>
      <c r="AEQ1285" s="119"/>
      <c r="AER1285" s="119"/>
      <c r="AES1285" s="119"/>
      <c r="AET1285" s="119"/>
      <c r="AEU1285" s="119"/>
      <c r="AEV1285" s="119"/>
      <c r="AEW1285" s="119"/>
      <c r="AEX1285" s="119"/>
      <c r="AEY1285" s="119"/>
      <c r="AEZ1285" s="119"/>
      <c r="AFA1285" s="119"/>
      <c r="AFB1285" s="119"/>
      <c r="AFC1285" s="119"/>
      <c r="AFD1285" s="119"/>
      <c r="AFE1285" s="119"/>
      <c r="AFF1285" s="119"/>
      <c r="AFG1285" s="119"/>
      <c r="AFH1285" s="119"/>
      <c r="AFI1285" s="119"/>
      <c r="AFJ1285" s="119"/>
      <c r="AFK1285" s="119"/>
      <c r="AFL1285" s="119"/>
      <c r="AFM1285" s="119"/>
      <c r="AFN1285" s="119"/>
      <c r="AFO1285" s="119"/>
      <c r="AFP1285" s="119"/>
      <c r="AFQ1285" s="119"/>
      <c r="AFR1285" s="119"/>
      <c r="AFS1285" s="119"/>
      <c r="AFT1285" s="119"/>
      <c r="AFU1285" s="119"/>
      <c r="AFV1285" s="119"/>
      <c r="AFW1285" s="119"/>
      <c r="AFX1285" s="119"/>
      <c r="AFY1285" s="119"/>
      <c r="AFZ1285" s="119"/>
      <c r="AGA1285" s="119"/>
      <c r="AGB1285" s="119"/>
      <c r="AGC1285" s="119"/>
      <c r="AGD1285" s="119"/>
      <c r="AGE1285" s="119"/>
      <c r="AGF1285" s="119"/>
      <c r="AGG1285" s="119"/>
      <c r="AGH1285" s="119"/>
      <c r="AGI1285" s="119"/>
      <c r="AGJ1285" s="119"/>
      <c r="AGK1285" s="119"/>
      <c r="AGL1285" s="119"/>
      <c r="AGM1285" s="119"/>
      <c r="AGN1285" s="119"/>
      <c r="AGO1285" s="119"/>
      <c r="AGP1285" s="119"/>
      <c r="AGQ1285" s="119"/>
      <c r="AGR1285" s="119"/>
      <c r="AGS1285" s="119"/>
      <c r="AGT1285" s="119"/>
      <c r="AGU1285" s="119"/>
      <c r="AGV1285" s="119"/>
      <c r="AGW1285" s="119"/>
      <c r="AGX1285" s="119"/>
      <c r="AGY1285" s="119"/>
      <c r="AGZ1285" s="119"/>
      <c r="AHA1285" s="119"/>
      <c r="AHB1285" s="119"/>
      <c r="AHC1285" s="119"/>
      <c r="AHD1285" s="119"/>
      <c r="AHE1285" s="119"/>
      <c r="AHF1285" s="119"/>
      <c r="AHG1285" s="119"/>
      <c r="AHH1285" s="119"/>
      <c r="AHI1285" s="119"/>
      <c r="AHJ1285" s="119"/>
      <c r="AHK1285" s="119"/>
      <c r="AHL1285" s="119"/>
      <c r="AHM1285" s="119"/>
      <c r="AHN1285" s="119"/>
      <c r="AHO1285" s="119"/>
      <c r="AHP1285" s="119"/>
      <c r="AHQ1285" s="119"/>
      <c r="AHR1285" s="119"/>
      <c r="AHS1285" s="119"/>
      <c r="AHT1285" s="119"/>
      <c r="AHU1285" s="119"/>
      <c r="AHV1285" s="119"/>
      <c r="AHW1285" s="119"/>
      <c r="AHX1285" s="119"/>
      <c r="AHY1285" s="119"/>
      <c r="AHZ1285" s="119"/>
      <c r="AIA1285" s="119"/>
      <c r="AIB1285" s="119"/>
      <c r="AIC1285" s="119"/>
      <c r="AID1285" s="119"/>
      <c r="AIE1285" s="119"/>
      <c r="AIF1285" s="119"/>
      <c r="AIG1285" s="119"/>
      <c r="AIH1285" s="119"/>
      <c r="AII1285" s="119"/>
      <c r="AIJ1285" s="119"/>
      <c r="AIK1285" s="119"/>
      <c r="AIL1285" s="119"/>
      <c r="AIM1285" s="119"/>
      <c r="AIN1285" s="119"/>
      <c r="AIO1285" s="119"/>
      <c r="AIP1285" s="119"/>
      <c r="AIQ1285" s="119"/>
      <c r="AIR1285" s="119"/>
      <c r="AIS1285" s="119"/>
      <c r="AIT1285" s="119"/>
      <c r="AIU1285" s="119"/>
      <c r="AIV1285" s="119"/>
      <c r="AIW1285" s="119"/>
      <c r="AIX1285" s="119"/>
      <c r="AIY1285" s="119"/>
      <c r="AIZ1285" s="119"/>
      <c r="AJA1285" s="119"/>
      <c r="AJB1285" s="119"/>
      <c r="AJC1285" s="119"/>
      <c r="AJD1285" s="119"/>
      <c r="AJE1285" s="119"/>
      <c r="AJF1285" s="119"/>
      <c r="AJG1285" s="119"/>
      <c r="AJH1285" s="119"/>
      <c r="AJI1285" s="119"/>
      <c r="AJJ1285" s="119"/>
      <c r="AJK1285" s="119"/>
      <c r="AJL1285" s="119"/>
      <c r="AJM1285" s="119"/>
      <c r="AJN1285" s="119"/>
      <c r="AJO1285" s="119"/>
      <c r="AJP1285" s="119"/>
      <c r="AJQ1285" s="119"/>
      <c r="AJR1285" s="119"/>
      <c r="AJS1285" s="119"/>
      <c r="AJT1285" s="119"/>
      <c r="AJU1285" s="119"/>
      <c r="AJV1285" s="119"/>
      <c r="AJW1285" s="119"/>
      <c r="AJX1285" s="119"/>
      <c r="AJY1285" s="119"/>
      <c r="AJZ1285" s="119"/>
      <c r="AKA1285" s="119"/>
      <c r="AKB1285" s="119"/>
      <c r="AKC1285" s="119"/>
      <c r="AKD1285" s="119"/>
      <c r="AKE1285" s="119"/>
      <c r="AKF1285" s="119"/>
      <c r="AKG1285" s="119"/>
      <c r="AKH1285" s="119"/>
      <c r="AKI1285" s="119"/>
      <c r="AKJ1285" s="119"/>
      <c r="AKK1285" s="119"/>
      <c r="AKL1285" s="119"/>
      <c r="AKM1285" s="119"/>
      <c r="AKN1285" s="119"/>
      <c r="AKO1285" s="119"/>
      <c r="AKP1285" s="119"/>
      <c r="AKQ1285" s="119"/>
      <c r="AKR1285" s="119"/>
      <c r="AKS1285" s="119"/>
      <c r="AKT1285" s="119"/>
      <c r="AKU1285" s="119"/>
      <c r="AKV1285" s="119"/>
      <c r="AKW1285" s="119"/>
      <c r="AKX1285" s="119"/>
      <c r="AKY1285" s="119"/>
      <c r="AKZ1285" s="119"/>
      <c r="ALA1285" s="119"/>
      <c r="ALB1285" s="119"/>
      <c r="ALC1285" s="119"/>
      <c r="ALD1285" s="119"/>
      <c r="ALE1285" s="119"/>
      <c r="ALF1285" s="119"/>
      <c r="ALG1285" s="119"/>
      <c r="ALH1285" s="119"/>
      <c r="ALI1285" s="119"/>
      <c r="ALJ1285" s="119"/>
      <c r="ALK1285" s="119"/>
      <c r="ALL1285" s="119"/>
      <c r="ALM1285" s="119"/>
      <c r="ALN1285" s="119"/>
      <c r="ALO1285" s="119"/>
      <c r="ALP1285" s="119"/>
      <c r="ALQ1285" s="119"/>
      <c r="ALR1285" s="119"/>
      <c r="ALS1285" s="119"/>
      <c r="ALT1285" s="119"/>
      <c r="ALU1285" s="119"/>
      <c r="ALV1285" s="119"/>
      <c r="ALW1285" s="119"/>
      <c r="ALX1285" s="119"/>
      <c r="ALY1285" s="119"/>
      <c r="ALZ1285" s="119"/>
      <c r="AMA1285" s="119"/>
      <c r="AMB1285" s="119"/>
      <c r="AMC1285" s="119"/>
      <c r="AMD1285" s="119"/>
      <c r="AME1285" s="119"/>
      <c r="AMF1285" s="119"/>
      <c r="AMG1285" s="119"/>
      <c r="AMH1285" s="119"/>
      <c r="AMI1285" s="119"/>
      <c r="AMJ1285" s="119"/>
    </row>
    <row r="1286" spans="1:1024" s="94" customFormat="1">
      <c r="A1286" s="115"/>
      <c r="B1286" s="115"/>
      <c r="C1286" s="49">
        <f t="shared" si="91"/>
        <v>2460</v>
      </c>
      <c r="D1286" s="135" t="s">
        <v>452</v>
      </c>
      <c r="E1286" s="51">
        <f t="shared" si="94"/>
        <v>10</v>
      </c>
      <c r="F1286" s="77">
        <f t="shared" si="92"/>
        <v>66768</v>
      </c>
      <c r="G1286" s="77" t="str">
        <f t="shared" si="93"/>
        <v>2018124</v>
      </c>
      <c r="H1286" s="77">
        <v>0</v>
      </c>
      <c r="I1286" s="77"/>
      <c r="J1286" s="77"/>
      <c r="K1286" s="77"/>
      <c r="L1286" s="77" t="s">
        <v>82</v>
      </c>
      <c r="M1286" s="77">
        <v>2018</v>
      </c>
      <c r="N1286" s="77">
        <v>1</v>
      </c>
      <c r="O1286" s="77">
        <v>24</v>
      </c>
      <c r="P1286" s="77">
        <v>18</v>
      </c>
      <c r="Q1286" s="77">
        <v>32</v>
      </c>
      <c r="R1286" s="77">
        <v>48</v>
      </c>
      <c r="S1286" s="77">
        <v>856</v>
      </c>
      <c r="T1286" s="77">
        <v>0</v>
      </c>
      <c r="U1286" s="77" t="s">
        <v>29</v>
      </c>
      <c r="V1286" s="77" t="s">
        <v>2</v>
      </c>
      <c r="W1286" s="77"/>
      <c r="X1286" s="137" t="s">
        <v>99</v>
      </c>
      <c r="Y1286" s="130"/>
      <c r="Z1286" s="130"/>
      <c r="AA1286" s="130"/>
      <c r="AB1286" s="40"/>
      <c r="AC1286" s="40"/>
      <c r="AD1286" s="40"/>
      <c r="AE1286" s="40"/>
      <c r="AF1286" s="40"/>
      <c r="AG1286" s="40"/>
      <c r="AH1286" s="40"/>
      <c r="AI1286" s="40"/>
      <c r="AJ1286" s="40"/>
      <c r="AK1286" s="40"/>
      <c r="AL1286" s="40"/>
      <c r="AM1286" s="40"/>
      <c r="AN1286" s="40"/>
      <c r="AO1286" s="40"/>
      <c r="AP1286" s="40"/>
      <c r="AQ1286" s="40"/>
      <c r="AR1286" s="40"/>
      <c r="AS1286" s="40"/>
      <c r="AT1286" s="40"/>
      <c r="AU1286" s="40"/>
      <c r="AV1286" s="40"/>
      <c r="AW1286" s="40"/>
      <c r="AX1286" s="40"/>
      <c r="AY1286" s="40"/>
      <c r="AZ1286" s="40"/>
      <c r="BA1286" s="40"/>
      <c r="BB1286" s="40"/>
      <c r="BC1286" s="40"/>
      <c r="BD1286" s="40"/>
      <c r="BE1286" s="40"/>
      <c r="BF1286" s="40"/>
      <c r="BG1286" s="40"/>
      <c r="BH1286" s="40"/>
      <c r="BI1286" s="40"/>
      <c r="BJ1286" s="40"/>
      <c r="BK1286" s="40"/>
      <c r="BL1286" s="40"/>
      <c r="BM1286" s="40"/>
      <c r="BN1286" s="40"/>
      <c r="BO1286" s="40"/>
      <c r="BP1286" s="40"/>
      <c r="BQ1286" s="40"/>
      <c r="BR1286" s="40"/>
      <c r="BS1286" s="40"/>
      <c r="BT1286" s="40"/>
      <c r="BU1286" s="40"/>
      <c r="BV1286" s="40"/>
      <c r="BW1286" s="40"/>
      <c r="BX1286" s="40"/>
      <c r="BY1286" s="40"/>
      <c r="BZ1286" s="40"/>
      <c r="CA1286" s="40"/>
      <c r="CB1286" s="40"/>
      <c r="CC1286" s="40"/>
      <c r="CD1286" s="40"/>
      <c r="CE1286" s="40"/>
      <c r="CF1286" s="40"/>
      <c r="CG1286" s="40"/>
      <c r="CH1286" s="40"/>
      <c r="CI1286" s="40"/>
      <c r="CJ1286" s="40"/>
      <c r="CK1286" s="40"/>
      <c r="CL1286" s="40"/>
      <c r="CM1286" s="40"/>
      <c r="CN1286" s="40"/>
      <c r="CO1286" s="40"/>
      <c r="CP1286" s="40"/>
      <c r="CQ1286" s="40"/>
      <c r="CR1286" s="40"/>
      <c r="CS1286" s="40"/>
      <c r="CT1286" s="40"/>
      <c r="CU1286" s="40"/>
      <c r="CV1286" s="40"/>
      <c r="CW1286" s="40"/>
      <c r="CX1286" s="40"/>
      <c r="CY1286" s="40"/>
      <c r="CZ1286" s="40"/>
      <c r="DA1286" s="40"/>
      <c r="DB1286" s="40"/>
      <c r="DC1286" s="40"/>
      <c r="DD1286" s="40"/>
      <c r="DE1286" s="40"/>
      <c r="DF1286" s="40"/>
      <c r="DG1286" s="40"/>
      <c r="DH1286" s="40"/>
      <c r="DI1286" s="40"/>
      <c r="DJ1286" s="40"/>
      <c r="DK1286" s="40"/>
      <c r="DL1286" s="40"/>
      <c r="DM1286" s="40"/>
      <c r="DN1286" s="40"/>
      <c r="DO1286" s="40"/>
      <c r="DP1286" s="40"/>
      <c r="DQ1286" s="40"/>
      <c r="DR1286" s="40"/>
      <c r="DS1286" s="40"/>
      <c r="DT1286" s="40"/>
      <c r="DU1286" s="40"/>
      <c r="DV1286" s="40"/>
      <c r="DW1286" s="40"/>
      <c r="DX1286" s="40"/>
      <c r="DY1286" s="40"/>
      <c r="DZ1286" s="40"/>
      <c r="EA1286" s="40"/>
      <c r="EB1286" s="40"/>
      <c r="EC1286" s="40"/>
      <c r="ED1286" s="40"/>
      <c r="EE1286" s="40"/>
      <c r="EF1286" s="40"/>
      <c r="EG1286" s="40"/>
      <c r="EH1286" s="40"/>
      <c r="EI1286" s="40"/>
      <c r="EJ1286" s="40"/>
      <c r="EK1286" s="40"/>
      <c r="EL1286" s="40"/>
      <c r="EM1286" s="40"/>
      <c r="EN1286" s="40"/>
      <c r="EO1286" s="40"/>
      <c r="EP1286" s="40"/>
      <c r="EQ1286" s="40"/>
      <c r="ER1286" s="40"/>
      <c r="ES1286" s="40"/>
      <c r="ET1286" s="40"/>
      <c r="EU1286" s="40"/>
      <c r="EV1286" s="40"/>
      <c r="EW1286" s="40"/>
      <c r="EX1286" s="40"/>
      <c r="EY1286" s="40"/>
      <c r="EZ1286" s="40"/>
      <c r="FA1286" s="40"/>
      <c r="FB1286" s="40"/>
      <c r="FC1286" s="40"/>
      <c r="FD1286" s="40"/>
      <c r="FE1286" s="40"/>
      <c r="FF1286" s="40"/>
      <c r="FG1286" s="40"/>
      <c r="FH1286" s="40"/>
      <c r="FI1286" s="40"/>
      <c r="FJ1286" s="40"/>
      <c r="FK1286" s="40"/>
      <c r="FL1286" s="40"/>
      <c r="FM1286" s="40"/>
      <c r="FN1286" s="40"/>
      <c r="FO1286" s="40"/>
      <c r="FP1286" s="40"/>
      <c r="FQ1286" s="40"/>
      <c r="FR1286" s="40"/>
      <c r="FS1286" s="40"/>
      <c r="FT1286" s="40"/>
      <c r="FU1286" s="40"/>
      <c r="FV1286" s="40"/>
      <c r="FW1286" s="40"/>
      <c r="FX1286" s="40"/>
      <c r="FY1286" s="40"/>
      <c r="FZ1286" s="40"/>
      <c r="GA1286" s="40"/>
      <c r="GB1286" s="40"/>
      <c r="GC1286" s="40"/>
      <c r="GD1286" s="40"/>
      <c r="GE1286" s="40"/>
      <c r="GF1286" s="40"/>
      <c r="GG1286" s="40"/>
      <c r="GH1286" s="40"/>
      <c r="GI1286" s="40"/>
      <c r="GJ1286" s="40"/>
      <c r="GK1286" s="40"/>
      <c r="GL1286" s="40"/>
      <c r="GM1286" s="40"/>
      <c r="GN1286" s="40"/>
      <c r="GO1286" s="40"/>
      <c r="GP1286" s="40"/>
      <c r="GQ1286" s="40"/>
      <c r="GR1286" s="40"/>
      <c r="GS1286" s="40"/>
      <c r="GT1286" s="40"/>
      <c r="GU1286" s="40"/>
      <c r="GV1286" s="40"/>
      <c r="GW1286" s="40"/>
      <c r="GX1286" s="40"/>
      <c r="GY1286" s="40"/>
      <c r="GZ1286" s="40"/>
      <c r="HA1286" s="40"/>
      <c r="HB1286" s="40"/>
      <c r="HC1286" s="40"/>
      <c r="HD1286" s="40"/>
      <c r="HE1286" s="40"/>
      <c r="HF1286" s="40"/>
      <c r="HG1286" s="40"/>
      <c r="HH1286" s="40"/>
      <c r="HI1286" s="40"/>
      <c r="HJ1286" s="40"/>
      <c r="HK1286" s="40"/>
      <c r="HL1286" s="40"/>
      <c r="HM1286" s="40"/>
      <c r="HN1286" s="40"/>
      <c r="HO1286" s="40"/>
      <c r="HP1286" s="40"/>
      <c r="HQ1286" s="40"/>
      <c r="HR1286" s="40"/>
      <c r="HS1286" s="40"/>
      <c r="HT1286" s="40"/>
      <c r="HU1286" s="40"/>
      <c r="HV1286" s="40"/>
      <c r="HW1286" s="40"/>
      <c r="HX1286" s="40"/>
      <c r="HY1286" s="40"/>
      <c r="HZ1286" s="40"/>
      <c r="IA1286" s="40"/>
      <c r="IB1286" s="40"/>
      <c r="IC1286" s="40"/>
      <c r="ID1286" s="40"/>
      <c r="IE1286" s="40"/>
      <c r="IF1286" s="40"/>
      <c r="IG1286" s="40"/>
      <c r="IH1286" s="40"/>
      <c r="II1286" s="40"/>
      <c r="IJ1286" s="40"/>
      <c r="IK1286" s="40"/>
      <c r="IL1286" s="40"/>
      <c r="IM1286" s="40"/>
      <c r="IN1286" s="40"/>
      <c r="IO1286" s="40"/>
      <c r="IP1286" s="40"/>
      <c r="IQ1286" s="40"/>
      <c r="IR1286" s="40"/>
      <c r="IS1286" s="40"/>
      <c r="IT1286" s="40"/>
      <c r="IU1286" s="40"/>
      <c r="IV1286" s="40"/>
      <c r="IW1286" s="40"/>
      <c r="IX1286" s="40"/>
      <c r="IY1286" s="40"/>
      <c r="IZ1286" s="40"/>
      <c r="JA1286" s="40"/>
      <c r="JB1286" s="40"/>
      <c r="JC1286" s="40"/>
      <c r="JD1286" s="40"/>
      <c r="JE1286" s="40"/>
      <c r="JF1286" s="40"/>
      <c r="JG1286" s="40"/>
      <c r="JH1286" s="40"/>
      <c r="JI1286" s="40"/>
      <c r="JJ1286" s="40"/>
      <c r="JK1286" s="40"/>
      <c r="JL1286" s="40"/>
      <c r="JM1286" s="40"/>
      <c r="JN1286" s="40"/>
      <c r="JO1286" s="40"/>
      <c r="JP1286" s="40"/>
      <c r="JQ1286" s="40"/>
      <c r="JR1286" s="40"/>
      <c r="JS1286" s="40"/>
      <c r="JT1286" s="40"/>
      <c r="JU1286" s="40"/>
      <c r="JV1286" s="40"/>
      <c r="JW1286" s="40"/>
      <c r="JX1286" s="40"/>
      <c r="JY1286" s="40"/>
      <c r="JZ1286" s="40"/>
      <c r="KA1286" s="40"/>
      <c r="KB1286" s="40"/>
      <c r="KC1286" s="40"/>
    </row>
    <row r="1287" spans="1:1024">
      <c r="A1287" s="118"/>
      <c r="B1287" s="118"/>
      <c r="C1287" s="49">
        <f t="shared" si="91"/>
        <v>2460</v>
      </c>
      <c r="D1287" s="56" t="s">
        <v>452</v>
      </c>
      <c r="E1287" s="51">
        <f t="shared" si="94"/>
        <v>20</v>
      </c>
      <c r="F1287" s="79">
        <f t="shared" si="92"/>
        <v>66768</v>
      </c>
      <c r="G1287" s="79" t="str">
        <f t="shared" si="93"/>
        <v>2018124</v>
      </c>
      <c r="H1287" s="79">
        <v>0</v>
      </c>
      <c r="I1287" s="79"/>
      <c r="J1287" s="79"/>
      <c r="K1287" s="79"/>
      <c r="L1287" s="79" t="s">
        <v>100</v>
      </c>
      <c r="M1287" s="79">
        <v>2018</v>
      </c>
      <c r="N1287" s="79">
        <v>1</v>
      </c>
      <c r="O1287" s="79">
        <v>24</v>
      </c>
      <c r="P1287" s="79">
        <v>18</v>
      </c>
      <c r="Q1287" s="79">
        <v>32</v>
      </c>
      <c r="R1287" s="79">
        <v>48</v>
      </c>
      <c r="S1287" s="79">
        <v>943</v>
      </c>
      <c r="T1287" s="79">
        <v>0</v>
      </c>
      <c r="U1287" s="79" t="s">
        <v>62</v>
      </c>
      <c r="V1287" s="79" t="s">
        <v>2</v>
      </c>
      <c r="W1287" s="79"/>
      <c r="X1287" s="130" t="s">
        <v>101</v>
      </c>
      <c r="Y1287" s="130"/>
      <c r="Z1287" s="130"/>
      <c r="AA1287" s="130"/>
      <c r="WK1287" s="119"/>
      <c r="WL1287" s="119"/>
      <c r="WM1287" s="119"/>
      <c r="WN1287" s="119"/>
      <c r="WO1287" s="119"/>
      <c r="WP1287" s="119"/>
      <c r="WQ1287" s="119"/>
      <c r="WR1287" s="119"/>
      <c r="WS1287" s="119"/>
      <c r="WT1287" s="119"/>
      <c r="WU1287" s="119"/>
      <c r="WV1287" s="119"/>
      <c r="WW1287" s="119"/>
      <c r="WX1287" s="119"/>
      <c r="WY1287" s="119"/>
      <c r="WZ1287" s="119"/>
      <c r="XA1287" s="119"/>
      <c r="XB1287" s="119"/>
      <c r="XC1287" s="119"/>
      <c r="XD1287" s="119"/>
      <c r="XE1287" s="119"/>
      <c r="XF1287" s="119"/>
      <c r="XG1287" s="119"/>
      <c r="XH1287" s="119"/>
      <c r="XI1287" s="119"/>
      <c r="XJ1287" s="119"/>
      <c r="XK1287" s="119"/>
      <c r="XL1287" s="119"/>
      <c r="XM1287" s="119"/>
      <c r="XN1287" s="119"/>
      <c r="XO1287" s="119"/>
      <c r="XP1287" s="119"/>
      <c r="XQ1287" s="119"/>
      <c r="XR1287" s="119"/>
      <c r="XS1287" s="119"/>
      <c r="XT1287" s="119"/>
      <c r="XU1287" s="119"/>
      <c r="XV1287" s="119"/>
      <c r="XW1287" s="119"/>
      <c r="XX1287" s="119"/>
      <c r="XY1287" s="119"/>
      <c r="XZ1287" s="119"/>
      <c r="YA1287" s="119"/>
      <c r="YB1287" s="119"/>
      <c r="YC1287" s="119"/>
      <c r="YD1287" s="119"/>
      <c r="YE1287" s="119"/>
      <c r="YF1287" s="119"/>
      <c r="YG1287" s="119"/>
      <c r="YH1287" s="119"/>
      <c r="YI1287" s="119"/>
      <c r="YJ1287" s="119"/>
      <c r="YK1287" s="119"/>
      <c r="YL1287" s="119"/>
      <c r="YM1287" s="119"/>
      <c r="YN1287" s="119"/>
      <c r="YO1287" s="119"/>
      <c r="YP1287" s="119"/>
      <c r="YQ1287" s="119"/>
      <c r="YR1287" s="119"/>
      <c r="YS1287" s="119"/>
      <c r="YT1287" s="119"/>
      <c r="YU1287" s="119"/>
      <c r="YV1287" s="119"/>
      <c r="YW1287" s="119"/>
      <c r="YX1287" s="119"/>
      <c r="YY1287" s="119"/>
      <c r="YZ1287" s="119"/>
      <c r="ZA1287" s="119"/>
      <c r="ZB1287" s="119"/>
      <c r="ZC1287" s="119"/>
      <c r="ZD1287" s="119"/>
      <c r="ZE1287" s="119"/>
      <c r="ZF1287" s="119"/>
      <c r="ZG1287" s="119"/>
      <c r="ZH1287" s="119"/>
      <c r="ZI1287" s="119"/>
      <c r="ZJ1287" s="119"/>
      <c r="ZK1287" s="119"/>
      <c r="ZL1287" s="119"/>
      <c r="ZM1287" s="119"/>
      <c r="ZN1287" s="119"/>
      <c r="ZO1287" s="119"/>
      <c r="ZP1287" s="119"/>
      <c r="ZQ1287" s="119"/>
      <c r="ZR1287" s="119"/>
      <c r="ZS1287" s="119"/>
      <c r="ZT1287" s="119"/>
      <c r="ZU1287" s="119"/>
      <c r="ZV1287" s="119"/>
      <c r="ZW1287" s="119"/>
      <c r="ZX1287" s="119"/>
      <c r="ZY1287" s="119"/>
      <c r="ZZ1287" s="119"/>
      <c r="AAA1287" s="119"/>
      <c r="AAB1287" s="119"/>
      <c r="AAC1287" s="119"/>
      <c r="AAD1287" s="119"/>
      <c r="AAE1287" s="119"/>
      <c r="AAF1287" s="119"/>
      <c r="AAG1287" s="119"/>
      <c r="AAH1287" s="119"/>
      <c r="AAI1287" s="119"/>
      <c r="AAJ1287" s="119"/>
      <c r="AAK1287" s="119"/>
      <c r="AAL1287" s="119"/>
      <c r="AAM1287" s="119"/>
      <c r="AAN1287" s="119"/>
      <c r="AAO1287" s="119"/>
      <c r="AAP1287" s="119"/>
      <c r="AAQ1287" s="119"/>
      <c r="AAR1287" s="119"/>
      <c r="AAS1287" s="119"/>
      <c r="AAT1287" s="119"/>
      <c r="AAU1287" s="119"/>
      <c r="AAV1287" s="119"/>
      <c r="AAW1287" s="119"/>
      <c r="AAX1287" s="119"/>
      <c r="AAY1287" s="119"/>
      <c r="AAZ1287" s="119"/>
      <c r="ABA1287" s="119"/>
      <c r="ABB1287" s="119"/>
      <c r="ABC1287" s="119"/>
      <c r="ABD1287" s="119"/>
      <c r="ABE1287" s="119"/>
      <c r="ABF1287" s="119"/>
      <c r="ABG1287" s="119"/>
      <c r="ABH1287" s="119"/>
      <c r="ABI1287" s="119"/>
      <c r="ABJ1287" s="119"/>
      <c r="ABK1287" s="119"/>
      <c r="ABL1287" s="119"/>
      <c r="ABM1287" s="119"/>
      <c r="ABN1287" s="119"/>
      <c r="ABO1287" s="119"/>
      <c r="ABP1287" s="119"/>
      <c r="ABQ1287" s="119"/>
      <c r="ABR1287" s="119"/>
      <c r="ABS1287" s="119"/>
      <c r="ABT1287" s="119"/>
      <c r="ABU1287" s="119"/>
      <c r="ABV1287" s="119"/>
      <c r="ABW1287" s="119"/>
      <c r="ABX1287" s="119"/>
      <c r="ABY1287" s="119"/>
      <c r="ABZ1287" s="119"/>
      <c r="ACA1287" s="119"/>
      <c r="ACB1287" s="119"/>
      <c r="ACC1287" s="119"/>
      <c r="ACD1287" s="119"/>
      <c r="ACE1287" s="119"/>
      <c r="ACF1287" s="119"/>
      <c r="ACG1287" s="119"/>
      <c r="ACH1287" s="119"/>
      <c r="ACI1287" s="119"/>
      <c r="ACJ1287" s="119"/>
      <c r="ACK1287" s="119"/>
      <c r="ACL1287" s="119"/>
      <c r="ACM1287" s="119"/>
      <c r="ACN1287" s="119"/>
      <c r="ACO1287" s="119"/>
      <c r="ACP1287" s="119"/>
      <c r="ACQ1287" s="119"/>
      <c r="ACR1287" s="119"/>
      <c r="ACS1287" s="119"/>
      <c r="ACT1287" s="119"/>
      <c r="ACU1287" s="119"/>
      <c r="ACV1287" s="119"/>
      <c r="ACW1287" s="119"/>
      <c r="ACX1287" s="119"/>
      <c r="ACY1287" s="119"/>
      <c r="ACZ1287" s="119"/>
      <c r="ADA1287" s="119"/>
      <c r="ADB1287" s="119"/>
      <c r="ADC1287" s="119"/>
      <c r="ADD1287" s="119"/>
      <c r="ADE1287" s="119"/>
      <c r="ADF1287" s="119"/>
      <c r="ADG1287" s="119"/>
      <c r="ADH1287" s="119"/>
      <c r="ADI1287" s="119"/>
      <c r="ADJ1287" s="119"/>
      <c r="ADK1287" s="119"/>
      <c r="ADL1287" s="119"/>
      <c r="ADM1287" s="119"/>
      <c r="ADN1287" s="119"/>
      <c r="ADO1287" s="119"/>
      <c r="ADP1287" s="119"/>
      <c r="ADQ1287" s="119"/>
      <c r="ADR1287" s="119"/>
      <c r="ADS1287" s="119"/>
      <c r="ADT1287" s="119"/>
      <c r="ADU1287" s="119"/>
      <c r="ADV1287" s="119"/>
      <c r="ADW1287" s="119"/>
      <c r="ADX1287" s="119"/>
      <c r="ADY1287" s="119"/>
      <c r="ADZ1287" s="119"/>
      <c r="AEA1287" s="119"/>
      <c r="AEB1287" s="119"/>
      <c r="AEC1287" s="119"/>
      <c r="AED1287" s="119"/>
      <c r="AEE1287" s="119"/>
      <c r="AEF1287" s="119"/>
      <c r="AEG1287" s="119"/>
      <c r="AEH1287" s="119"/>
      <c r="AEI1287" s="119"/>
      <c r="AEJ1287" s="119"/>
      <c r="AEK1287" s="119"/>
      <c r="AEL1287" s="119"/>
      <c r="AEM1287" s="119"/>
      <c r="AEN1287" s="119"/>
      <c r="AEO1287" s="119"/>
      <c r="AEP1287" s="119"/>
      <c r="AEQ1287" s="119"/>
      <c r="AER1287" s="119"/>
      <c r="AES1287" s="119"/>
      <c r="AET1287" s="119"/>
      <c r="AEU1287" s="119"/>
      <c r="AEV1287" s="119"/>
      <c r="AEW1287" s="119"/>
      <c r="AEX1287" s="119"/>
      <c r="AEY1287" s="119"/>
      <c r="AEZ1287" s="119"/>
      <c r="AFA1287" s="119"/>
      <c r="AFB1287" s="119"/>
      <c r="AFC1287" s="119"/>
      <c r="AFD1287" s="119"/>
      <c r="AFE1287" s="119"/>
      <c r="AFF1287" s="119"/>
      <c r="AFG1287" s="119"/>
      <c r="AFH1287" s="119"/>
      <c r="AFI1287" s="119"/>
      <c r="AFJ1287" s="119"/>
      <c r="AFK1287" s="119"/>
      <c r="AFL1287" s="119"/>
      <c r="AFM1287" s="119"/>
      <c r="AFN1287" s="119"/>
      <c r="AFO1287" s="119"/>
      <c r="AFP1287" s="119"/>
      <c r="AFQ1287" s="119"/>
      <c r="AFR1287" s="119"/>
      <c r="AFS1287" s="119"/>
      <c r="AFT1287" s="119"/>
      <c r="AFU1287" s="119"/>
      <c r="AFV1287" s="119"/>
      <c r="AFW1287" s="119"/>
      <c r="AFX1287" s="119"/>
      <c r="AFY1287" s="119"/>
      <c r="AFZ1287" s="119"/>
      <c r="AGA1287" s="119"/>
      <c r="AGB1287" s="119"/>
      <c r="AGC1287" s="119"/>
      <c r="AGD1287" s="119"/>
      <c r="AGE1287" s="119"/>
      <c r="AGF1287" s="119"/>
      <c r="AGG1287" s="119"/>
      <c r="AGH1287" s="119"/>
      <c r="AGI1287" s="119"/>
      <c r="AGJ1287" s="119"/>
      <c r="AGK1287" s="119"/>
      <c r="AGL1287" s="119"/>
      <c r="AGM1287" s="119"/>
      <c r="AGN1287" s="119"/>
      <c r="AGO1287" s="119"/>
      <c r="AGP1287" s="119"/>
      <c r="AGQ1287" s="119"/>
      <c r="AGR1287" s="119"/>
      <c r="AGS1287" s="119"/>
      <c r="AGT1287" s="119"/>
      <c r="AGU1287" s="119"/>
      <c r="AGV1287" s="119"/>
      <c r="AGW1287" s="119"/>
      <c r="AGX1287" s="119"/>
      <c r="AGY1287" s="119"/>
      <c r="AGZ1287" s="119"/>
      <c r="AHA1287" s="119"/>
      <c r="AHB1287" s="119"/>
      <c r="AHC1287" s="119"/>
      <c r="AHD1287" s="119"/>
      <c r="AHE1287" s="119"/>
      <c r="AHF1287" s="119"/>
      <c r="AHG1287" s="119"/>
      <c r="AHH1287" s="119"/>
      <c r="AHI1287" s="119"/>
      <c r="AHJ1287" s="119"/>
      <c r="AHK1287" s="119"/>
      <c r="AHL1287" s="119"/>
      <c r="AHM1287" s="119"/>
      <c r="AHN1287" s="119"/>
      <c r="AHO1287" s="119"/>
      <c r="AHP1287" s="119"/>
      <c r="AHQ1287" s="119"/>
      <c r="AHR1287" s="119"/>
      <c r="AHS1287" s="119"/>
      <c r="AHT1287" s="119"/>
      <c r="AHU1287" s="119"/>
      <c r="AHV1287" s="119"/>
      <c r="AHW1287" s="119"/>
      <c r="AHX1287" s="119"/>
      <c r="AHY1287" s="119"/>
      <c r="AHZ1287" s="119"/>
      <c r="AIA1287" s="119"/>
      <c r="AIB1287" s="119"/>
      <c r="AIC1287" s="119"/>
      <c r="AID1287" s="119"/>
      <c r="AIE1287" s="119"/>
      <c r="AIF1287" s="119"/>
      <c r="AIG1287" s="119"/>
      <c r="AIH1287" s="119"/>
      <c r="AII1287" s="119"/>
      <c r="AIJ1287" s="119"/>
      <c r="AIK1287" s="119"/>
      <c r="AIL1287" s="119"/>
      <c r="AIM1287" s="119"/>
      <c r="AIN1287" s="119"/>
      <c r="AIO1287" s="119"/>
      <c r="AIP1287" s="119"/>
      <c r="AIQ1287" s="119"/>
      <c r="AIR1287" s="119"/>
      <c r="AIS1287" s="119"/>
      <c r="AIT1287" s="119"/>
      <c r="AIU1287" s="119"/>
      <c r="AIV1287" s="119"/>
      <c r="AIW1287" s="119"/>
      <c r="AIX1287" s="119"/>
      <c r="AIY1287" s="119"/>
      <c r="AIZ1287" s="119"/>
      <c r="AJA1287" s="119"/>
      <c r="AJB1287" s="119"/>
      <c r="AJC1287" s="119"/>
      <c r="AJD1287" s="119"/>
      <c r="AJE1287" s="119"/>
      <c r="AJF1287" s="119"/>
      <c r="AJG1287" s="119"/>
      <c r="AJH1287" s="119"/>
      <c r="AJI1287" s="119"/>
      <c r="AJJ1287" s="119"/>
      <c r="AJK1287" s="119"/>
      <c r="AJL1287" s="119"/>
      <c r="AJM1287" s="119"/>
      <c r="AJN1287" s="119"/>
      <c r="AJO1287" s="119"/>
      <c r="AJP1287" s="119"/>
      <c r="AJQ1287" s="119"/>
      <c r="AJR1287" s="119"/>
      <c r="AJS1287" s="119"/>
      <c r="AJT1287" s="119"/>
      <c r="AJU1287" s="119"/>
      <c r="AJV1287" s="119"/>
      <c r="AJW1287" s="119"/>
      <c r="AJX1287" s="119"/>
      <c r="AJY1287" s="119"/>
      <c r="AJZ1287" s="119"/>
      <c r="AKA1287" s="119"/>
      <c r="AKB1287" s="119"/>
      <c r="AKC1287" s="119"/>
      <c r="AKD1287" s="119"/>
      <c r="AKE1287" s="119"/>
      <c r="AKF1287" s="119"/>
      <c r="AKG1287" s="119"/>
      <c r="AKH1287" s="119"/>
      <c r="AKI1287" s="119"/>
      <c r="AKJ1287" s="119"/>
      <c r="AKK1287" s="119"/>
      <c r="AKL1287" s="119"/>
      <c r="AKM1287" s="119"/>
      <c r="AKN1287" s="119"/>
      <c r="AKO1287" s="119"/>
      <c r="AKP1287" s="119"/>
      <c r="AKQ1287" s="119"/>
      <c r="AKR1287" s="119"/>
      <c r="AKS1287" s="119"/>
      <c r="AKT1287" s="119"/>
      <c r="AKU1287" s="119"/>
      <c r="AKV1287" s="119"/>
      <c r="AKW1287" s="119"/>
      <c r="AKX1287" s="119"/>
      <c r="AKY1287" s="119"/>
      <c r="AKZ1287" s="119"/>
      <c r="ALA1287" s="119"/>
      <c r="ALB1287" s="119"/>
      <c r="ALC1287" s="119"/>
      <c r="ALD1287" s="119"/>
      <c r="ALE1287" s="119"/>
      <c r="ALF1287" s="119"/>
      <c r="ALG1287" s="119"/>
      <c r="ALH1287" s="119"/>
      <c r="ALI1287" s="119"/>
      <c r="ALJ1287" s="119"/>
      <c r="ALK1287" s="119"/>
      <c r="ALL1287" s="119"/>
      <c r="ALM1287" s="119"/>
      <c r="ALN1287" s="119"/>
      <c r="ALO1287" s="119"/>
      <c r="ALP1287" s="119"/>
      <c r="ALQ1287" s="119"/>
      <c r="ALR1287" s="119"/>
      <c r="ALS1287" s="119"/>
      <c r="ALT1287" s="119"/>
      <c r="ALU1287" s="119"/>
      <c r="ALV1287" s="119"/>
      <c r="ALW1287" s="119"/>
      <c r="ALX1287" s="119"/>
      <c r="ALY1287" s="119"/>
      <c r="ALZ1287" s="119"/>
      <c r="AMA1287" s="119"/>
      <c r="AMB1287" s="119"/>
      <c r="AMC1287" s="119"/>
      <c r="AMD1287" s="119"/>
      <c r="AME1287" s="119"/>
      <c r="AMF1287" s="119"/>
      <c r="AMG1287" s="119"/>
      <c r="AMH1287" s="119"/>
      <c r="AMI1287" s="119"/>
      <c r="AMJ1287" s="119"/>
    </row>
    <row r="1288" spans="1:1024">
      <c r="A1288" s="118"/>
      <c r="B1288" s="118"/>
      <c r="C1288" s="49">
        <f t="shared" si="91"/>
        <v>2460</v>
      </c>
      <c r="D1288" s="56" t="s">
        <v>452</v>
      </c>
      <c r="E1288" s="51">
        <f t="shared" si="94"/>
        <v>30</v>
      </c>
      <c r="F1288" s="79">
        <f t="shared" si="92"/>
        <v>66768</v>
      </c>
      <c r="G1288" s="79" t="str">
        <f t="shared" si="93"/>
        <v>2018124</v>
      </c>
      <c r="H1288" s="79">
        <v>188</v>
      </c>
      <c r="I1288" s="79"/>
      <c r="J1288" s="79"/>
      <c r="K1288" s="79"/>
      <c r="L1288" s="79" t="s">
        <v>0</v>
      </c>
      <c r="M1288" s="79">
        <v>2018</v>
      </c>
      <c r="N1288" s="79">
        <v>1</v>
      </c>
      <c r="O1288" s="79">
        <v>24</v>
      </c>
      <c r="P1288" s="79">
        <v>18</v>
      </c>
      <c r="Q1288" s="79">
        <v>32</v>
      </c>
      <c r="R1288" s="79">
        <v>48</v>
      </c>
      <c r="S1288" s="79">
        <v>994</v>
      </c>
      <c r="T1288" s="79">
        <v>1</v>
      </c>
      <c r="U1288" s="79" t="s">
        <v>29</v>
      </c>
      <c r="V1288" s="79" t="s">
        <v>2</v>
      </c>
      <c r="W1288" s="79"/>
      <c r="X1288" s="138" t="s">
        <v>453</v>
      </c>
      <c r="Y1288" s="139" t="s">
        <v>454</v>
      </c>
      <c r="Z1288" s="130" t="s">
        <v>455</v>
      </c>
      <c r="AA1288" s="130" t="s">
        <v>456</v>
      </c>
      <c r="AB1288" s="130">
        <v>34</v>
      </c>
      <c r="WK1288" s="119"/>
      <c r="WL1288" s="119"/>
      <c r="WM1288" s="119"/>
      <c r="WN1288" s="119"/>
      <c r="WO1288" s="119"/>
      <c r="WP1288" s="119"/>
      <c r="WQ1288" s="119"/>
      <c r="WR1288" s="119"/>
      <c r="WS1288" s="119"/>
      <c r="WT1288" s="119"/>
      <c r="WU1288" s="119"/>
      <c r="WV1288" s="119"/>
      <c r="WW1288" s="119"/>
      <c r="WX1288" s="119"/>
      <c r="WY1288" s="119"/>
      <c r="WZ1288" s="119"/>
      <c r="XA1288" s="119"/>
      <c r="XB1288" s="119"/>
      <c r="XC1288" s="119"/>
      <c r="XD1288" s="119"/>
      <c r="XE1288" s="119"/>
      <c r="XF1288" s="119"/>
      <c r="XG1288" s="119"/>
      <c r="XH1288" s="119"/>
      <c r="XI1288" s="119"/>
      <c r="XJ1288" s="119"/>
      <c r="XK1288" s="119"/>
      <c r="XL1288" s="119"/>
      <c r="XM1288" s="119"/>
      <c r="XN1288" s="119"/>
      <c r="XO1288" s="119"/>
      <c r="XP1288" s="119"/>
      <c r="XQ1288" s="119"/>
      <c r="XR1288" s="119"/>
      <c r="XS1288" s="119"/>
      <c r="XT1288" s="119"/>
      <c r="XU1288" s="119"/>
      <c r="XV1288" s="119"/>
      <c r="XW1288" s="119"/>
      <c r="XX1288" s="119"/>
      <c r="XY1288" s="119"/>
      <c r="XZ1288" s="119"/>
      <c r="YA1288" s="119"/>
      <c r="YB1288" s="119"/>
      <c r="YC1288" s="119"/>
      <c r="YD1288" s="119"/>
      <c r="YE1288" s="119"/>
      <c r="YF1288" s="119"/>
      <c r="YG1288" s="119"/>
      <c r="YH1288" s="119"/>
      <c r="YI1288" s="119"/>
      <c r="YJ1288" s="119"/>
      <c r="YK1288" s="119"/>
      <c r="YL1288" s="119"/>
      <c r="YM1288" s="119"/>
      <c r="YN1288" s="119"/>
      <c r="YO1288" s="119"/>
      <c r="YP1288" s="119"/>
      <c r="YQ1288" s="119"/>
      <c r="YR1288" s="119"/>
      <c r="YS1288" s="119"/>
      <c r="YT1288" s="119"/>
      <c r="YU1288" s="119"/>
      <c r="YV1288" s="119"/>
      <c r="YW1288" s="119"/>
      <c r="YX1288" s="119"/>
      <c r="YY1288" s="119"/>
      <c r="YZ1288" s="119"/>
      <c r="ZA1288" s="119"/>
      <c r="ZB1288" s="119"/>
      <c r="ZC1288" s="119"/>
      <c r="ZD1288" s="119"/>
      <c r="ZE1288" s="119"/>
      <c r="ZF1288" s="119"/>
      <c r="ZG1288" s="119"/>
      <c r="ZH1288" s="119"/>
      <c r="ZI1288" s="119"/>
      <c r="ZJ1288" s="119"/>
      <c r="ZK1288" s="119"/>
      <c r="ZL1288" s="119"/>
      <c r="ZM1288" s="119"/>
      <c r="ZN1288" s="119"/>
      <c r="ZO1288" s="119"/>
      <c r="ZP1288" s="119"/>
      <c r="ZQ1288" s="119"/>
      <c r="ZR1288" s="119"/>
      <c r="ZS1288" s="119"/>
      <c r="ZT1288" s="119"/>
      <c r="ZU1288" s="119"/>
      <c r="ZV1288" s="119"/>
      <c r="ZW1288" s="119"/>
      <c r="ZX1288" s="119"/>
      <c r="ZY1288" s="119"/>
      <c r="ZZ1288" s="119"/>
      <c r="AAA1288" s="119"/>
      <c r="AAB1288" s="119"/>
      <c r="AAC1288" s="119"/>
      <c r="AAD1288" s="119"/>
      <c r="AAE1288" s="119"/>
      <c r="AAF1288" s="119"/>
      <c r="AAG1288" s="119"/>
      <c r="AAH1288" s="119"/>
      <c r="AAI1288" s="119"/>
      <c r="AAJ1288" s="119"/>
      <c r="AAK1288" s="119"/>
      <c r="AAL1288" s="119"/>
      <c r="AAM1288" s="119"/>
      <c r="AAN1288" s="119"/>
      <c r="AAO1288" s="119"/>
      <c r="AAP1288" s="119"/>
      <c r="AAQ1288" s="119"/>
      <c r="AAR1288" s="119"/>
      <c r="AAS1288" s="119"/>
      <c r="AAT1288" s="119"/>
      <c r="AAU1288" s="119"/>
      <c r="AAV1288" s="119"/>
      <c r="AAW1288" s="119"/>
      <c r="AAX1288" s="119"/>
      <c r="AAY1288" s="119"/>
      <c r="AAZ1288" s="119"/>
      <c r="ABA1288" s="119"/>
      <c r="ABB1288" s="119"/>
      <c r="ABC1288" s="119"/>
      <c r="ABD1288" s="119"/>
      <c r="ABE1288" s="119"/>
      <c r="ABF1288" s="119"/>
      <c r="ABG1288" s="119"/>
      <c r="ABH1288" s="119"/>
      <c r="ABI1288" s="119"/>
      <c r="ABJ1288" s="119"/>
      <c r="ABK1288" s="119"/>
      <c r="ABL1288" s="119"/>
      <c r="ABM1288" s="119"/>
      <c r="ABN1288" s="119"/>
      <c r="ABO1288" s="119"/>
      <c r="ABP1288" s="119"/>
      <c r="ABQ1288" s="119"/>
      <c r="ABR1288" s="119"/>
      <c r="ABS1288" s="119"/>
      <c r="ABT1288" s="119"/>
      <c r="ABU1288" s="119"/>
      <c r="ABV1288" s="119"/>
      <c r="ABW1288" s="119"/>
      <c r="ABX1288" s="119"/>
      <c r="ABY1288" s="119"/>
      <c r="ABZ1288" s="119"/>
      <c r="ACA1288" s="119"/>
      <c r="ACB1288" s="119"/>
      <c r="ACC1288" s="119"/>
      <c r="ACD1288" s="119"/>
      <c r="ACE1288" s="119"/>
      <c r="ACF1288" s="119"/>
      <c r="ACG1288" s="119"/>
      <c r="ACH1288" s="119"/>
      <c r="ACI1288" s="119"/>
      <c r="ACJ1288" s="119"/>
      <c r="ACK1288" s="119"/>
      <c r="ACL1288" s="119"/>
      <c r="ACM1288" s="119"/>
      <c r="ACN1288" s="119"/>
      <c r="ACO1288" s="119"/>
      <c r="ACP1288" s="119"/>
      <c r="ACQ1288" s="119"/>
      <c r="ACR1288" s="119"/>
      <c r="ACS1288" s="119"/>
      <c r="ACT1288" s="119"/>
      <c r="ACU1288" s="119"/>
      <c r="ACV1288" s="119"/>
      <c r="ACW1288" s="119"/>
      <c r="ACX1288" s="119"/>
      <c r="ACY1288" s="119"/>
      <c r="ACZ1288" s="119"/>
      <c r="ADA1288" s="119"/>
      <c r="ADB1288" s="119"/>
      <c r="ADC1288" s="119"/>
      <c r="ADD1288" s="119"/>
      <c r="ADE1288" s="119"/>
      <c r="ADF1288" s="119"/>
      <c r="ADG1288" s="119"/>
      <c r="ADH1288" s="119"/>
      <c r="ADI1288" s="119"/>
      <c r="ADJ1288" s="119"/>
      <c r="ADK1288" s="119"/>
      <c r="ADL1288" s="119"/>
      <c r="ADM1288" s="119"/>
      <c r="ADN1288" s="119"/>
      <c r="ADO1288" s="119"/>
      <c r="ADP1288" s="119"/>
      <c r="ADQ1288" s="119"/>
      <c r="ADR1288" s="119"/>
      <c r="ADS1288" s="119"/>
      <c r="ADT1288" s="119"/>
      <c r="ADU1288" s="119"/>
      <c r="ADV1288" s="119"/>
      <c r="ADW1288" s="119"/>
      <c r="ADX1288" s="119"/>
      <c r="ADY1288" s="119"/>
      <c r="ADZ1288" s="119"/>
      <c r="AEA1288" s="119"/>
      <c r="AEB1288" s="119"/>
      <c r="AEC1288" s="119"/>
      <c r="AED1288" s="119"/>
      <c r="AEE1288" s="119"/>
      <c r="AEF1288" s="119"/>
      <c r="AEG1288" s="119"/>
      <c r="AEH1288" s="119"/>
      <c r="AEI1288" s="119"/>
      <c r="AEJ1288" s="119"/>
      <c r="AEK1288" s="119"/>
      <c r="AEL1288" s="119"/>
      <c r="AEM1288" s="119"/>
      <c r="AEN1288" s="119"/>
      <c r="AEO1288" s="119"/>
      <c r="AEP1288" s="119"/>
      <c r="AEQ1288" s="119"/>
      <c r="AER1288" s="119"/>
      <c r="AES1288" s="119"/>
      <c r="AET1288" s="119"/>
      <c r="AEU1288" s="119"/>
      <c r="AEV1288" s="119"/>
      <c r="AEW1288" s="119"/>
      <c r="AEX1288" s="119"/>
      <c r="AEY1288" s="119"/>
      <c r="AEZ1288" s="119"/>
      <c r="AFA1288" s="119"/>
      <c r="AFB1288" s="119"/>
      <c r="AFC1288" s="119"/>
      <c r="AFD1288" s="119"/>
      <c r="AFE1288" s="119"/>
      <c r="AFF1288" s="119"/>
      <c r="AFG1288" s="119"/>
      <c r="AFH1288" s="119"/>
      <c r="AFI1288" s="119"/>
      <c r="AFJ1288" s="119"/>
      <c r="AFK1288" s="119"/>
      <c r="AFL1288" s="119"/>
      <c r="AFM1288" s="119"/>
      <c r="AFN1288" s="119"/>
      <c r="AFO1288" s="119"/>
      <c r="AFP1288" s="119"/>
      <c r="AFQ1288" s="119"/>
      <c r="AFR1288" s="119"/>
      <c r="AFS1288" s="119"/>
      <c r="AFT1288" s="119"/>
      <c r="AFU1288" s="119"/>
      <c r="AFV1288" s="119"/>
      <c r="AFW1288" s="119"/>
      <c r="AFX1288" s="119"/>
      <c r="AFY1288" s="119"/>
      <c r="AFZ1288" s="119"/>
      <c r="AGA1288" s="119"/>
      <c r="AGB1288" s="119"/>
      <c r="AGC1288" s="119"/>
      <c r="AGD1288" s="119"/>
      <c r="AGE1288" s="119"/>
      <c r="AGF1288" s="119"/>
      <c r="AGG1288" s="119"/>
      <c r="AGH1288" s="119"/>
      <c r="AGI1288" s="119"/>
      <c r="AGJ1288" s="119"/>
      <c r="AGK1288" s="119"/>
      <c r="AGL1288" s="119"/>
      <c r="AGM1288" s="119"/>
      <c r="AGN1288" s="119"/>
      <c r="AGO1288" s="119"/>
      <c r="AGP1288" s="119"/>
      <c r="AGQ1288" s="119"/>
      <c r="AGR1288" s="119"/>
      <c r="AGS1288" s="119"/>
      <c r="AGT1288" s="119"/>
      <c r="AGU1288" s="119"/>
      <c r="AGV1288" s="119"/>
      <c r="AGW1288" s="119"/>
      <c r="AGX1288" s="119"/>
      <c r="AGY1288" s="119"/>
      <c r="AGZ1288" s="119"/>
      <c r="AHA1288" s="119"/>
      <c r="AHB1288" s="119"/>
      <c r="AHC1288" s="119"/>
      <c r="AHD1288" s="119"/>
      <c r="AHE1288" s="119"/>
      <c r="AHF1288" s="119"/>
      <c r="AHG1288" s="119"/>
      <c r="AHH1288" s="119"/>
      <c r="AHI1288" s="119"/>
      <c r="AHJ1288" s="119"/>
      <c r="AHK1288" s="119"/>
      <c r="AHL1288" s="119"/>
      <c r="AHM1288" s="119"/>
      <c r="AHN1288" s="119"/>
      <c r="AHO1288" s="119"/>
      <c r="AHP1288" s="119"/>
      <c r="AHQ1288" s="119"/>
      <c r="AHR1288" s="119"/>
      <c r="AHS1288" s="119"/>
      <c r="AHT1288" s="119"/>
      <c r="AHU1288" s="119"/>
      <c r="AHV1288" s="119"/>
      <c r="AHW1288" s="119"/>
      <c r="AHX1288" s="119"/>
      <c r="AHY1288" s="119"/>
      <c r="AHZ1288" s="119"/>
      <c r="AIA1288" s="119"/>
      <c r="AIB1288" s="119"/>
      <c r="AIC1288" s="119"/>
      <c r="AID1288" s="119"/>
      <c r="AIE1288" s="119"/>
      <c r="AIF1288" s="119"/>
      <c r="AIG1288" s="119"/>
      <c r="AIH1288" s="119"/>
      <c r="AII1288" s="119"/>
      <c r="AIJ1288" s="119"/>
      <c r="AIK1288" s="119"/>
      <c r="AIL1288" s="119"/>
      <c r="AIM1288" s="119"/>
      <c r="AIN1288" s="119"/>
      <c r="AIO1288" s="119"/>
      <c r="AIP1288" s="119"/>
      <c r="AIQ1288" s="119"/>
      <c r="AIR1288" s="119"/>
      <c r="AIS1288" s="119"/>
      <c r="AIT1288" s="119"/>
      <c r="AIU1288" s="119"/>
      <c r="AIV1288" s="119"/>
      <c r="AIW1288" s="119"/>
      <c r="AIX1288" s="119"/>
      <c r="AIY1288" s="119"/>
      <c r="AIZ1288" s="119"/>
      <c r="AJA1288" s="119"/>
      <c r="AJB1288" s="119"/>
      <c r="AJC1288" s="119"/>
      <c r="AJD1288" s="119"/>
      <c r="AJE1288" s="119"/>
      <c r="AJF1288" s="119"/>
      <c r="AJG1288" s="119"/>
      <c r="AJH1288" s="119"/>
      <c r="AJI1288" s="119"/>
      <c r="AJJ1288" s="119"/>
      <c r="AJK1288" s="119"/>
      <c r="AJL1288" s="119"/>
      <c r="AJM1288" s="119"/>
      <c r="AJN1288" s="119"/>
      <c r="AJO1288" s="119"/>
      <c r="AJP1288" s="119"/>
      <c r="AJQ1288" s="119"/>
      <c r="AJR1288" s="119"/>
      <c r="AJS1288" s="119"/>
      <c r="AJT1288" s="119"/>
      <c r="AJU1288" s="119"/>
      <c r="AJV1288" s="119"/>
      <c r="AJW1288" s="119"/>
      <c r="AJX1288" s="119"/>
      <c r="AJY1288" s="119"/>
      <c r="AJZ1288" s="119"/>
      <c r="AKA1288" s="119"/>
      <c r="AKB1288" s="119"/>
      <c r="AKC1288" s="119"/>
      <c r="AKD1288" s="119"/>
      <c r="AKE1288" s="119"/>
      <c r="AKF1288" s="119"/>
      <c r="AKG1288" s="119"/>
      <c r="AKH1288" s="119"/>
      <c r="AKI1288" s="119"/>
      <c r="AKJ1288" s="119"/>
      <c r="AKK1288" s="119"/>
      <c r="AKL1288" s="119"/>
      <c r="AKM1288" s="119"/>
      <c r="AKN1288" s="119"/>
      <c r="AKO1288" s="119"/>
      <c r="AKP1288" s="119"/>
      <c r="AKQ1288" s="119"/>
      <c r="AKR1288" s="119"/>
      <c r="AKS1288" s="119"/>
      <c r="AKT1288" s="119"/>
      <c r="AKU1288" s="119"/>
      <c r="AKV1288" s="119"/>
      <c r="AKW1288" s="119"/>
      <c r="AKX1288" s="119"/>
      <c r="AKY1288" s="119"/>
      <c r="AKZ1288" s="119"/>
      <c r="ALA1288" s="119"/>
      <c r="ALB1288" s="119"/>
      <c r="ALC1288" s="119"/>
      <c r="ALD1288" s="119"/>
      <c r="ALE1288" s="119"/>
      <c r="ALF1288" s="119"/>
      <c r="ALG1288" s="119"/>
      <c r="ALH1288" s="119"/>
      <c r="ALI1288" s="119"/>
      <c r="ALJ1288" s="119"/>
      <c r="ALK1288" s="119"/>
      <c r="ALL1288" s="119"/>
      <c r="ALM1288" s="119"/>
      <c r="ALN1288" s="119"/>
      <c r="ALO1288" s="119"/>
      <c r="ALP1288" s="119"/>
      <c r="ALQ1288" s="119"/>
      <c r="ALR1288" s="119"/>
      <c r="ALS1288" s="119"/>
      <c r="ALT1288" s="119"/>
      <c r="ALU1288" s="119"/>
      <c r="ALV1288" s="119"/>
      <c r="ALW1288" s="119"/>
      <c r="ALX1288" s="119"/>
      <c r="ALY1288" s="119"/>
      <c r="ALZ1288" s="119"/>
      <c r="AMA1288" s="119"/>
      <c r="AMB1288" s="119"/>
      <c r="AMC1288" s="119"/>
      <c r="AMD1288" s="119"/>
      <c r="AME1288" s="119"/>
      <c r="AMF1288" s="119"/>
      <c r="AMG1288" s="119"/>
      <c r="AMH1288" s="119"/>
      <c r="AMI1288" s="119"/>
      <c r="AMJ1288" s="119"/>
    </row>
    <row r="1289" spans="1:1024">
      <c r="A1289" s="120"/>
      <c r="B1289" s="120"/>
      <c r="C1289" s="49">
        <f t="shared" si="91"/>
        <v>2470</v>
      </c>
      <c r="D1289" s="56" t="s">
        <v>452</v>
      </c>
      <c r="E1289" s="51">
        <f t="shared" si="94"/>
        <v>10</v>
      </c>
      <c r="F1289" s="79">
        <f t="shared" si="92"/>
        <v>66769</v>
      </c>
      <c r="G1289" s="79" t="str">
        <f t="shared" si="93"/>
        <v>2018124</v>
      </c>
      <c r="H1289" s="79">
        <v>0</v>
      </c>
      <c r="I1289" s="79"/>
      <c r="J1289" s="79"/>
      <c r="K1289" s="79"/>
      <c r="L1289" s="79" t="s">
        <v>290</v>
      </c>
      <c r="M1289" s="79">
        <v>2018</v>
      </c>
      <c r="N1289" s="79">
        <v>1</v>
      </c>
      <c r="O1289" s="79">
        <v>24</v>
      </c>
      <c r="P1289" s="79">
        <v>18</v>
      </c>
      <c r="Q1289" s="79">
        <v>32</v>
      </c>
      <c r="R1289" s="79">
        <v>49</v>
      </c>
      <c r="S1289" s="79">
        <v>76</v>
      </c>
      <c r="T1289" s="79">
        <v>0</v>
      </c>
      <c r="U1289" s="79" t="s">
        <v>62</v>
      </c>
      <c r="V1289" s="79" t="s">
        <v>2</v>
      </c>
      <c r="W1289" s="79"/>
      <c r="X1289" s="130" t="s">
        <v>103</v>
      </c>
      <c r="Y1289" s="130"/>
      <c r="Z1289" s="130"/>
      <c r="AA1289" s="130"/>
      <c r="WK1289" s="121"/>
      <c r="WL1289" s="121"/>
      <c r="WM1289" s="121"/>
      <c r="WN1289" s="121"/>
      <c r="WO1289" s="121"/>
      <c r="WP1289" s="121"/>
      <c r="WQ1289" s="121"/>
      <c r="WR1289" s="121"/>
      <c r="WS1289" s="121"/>
      <c r="WT1289" s="121"/>
      <c r="WU1289" s="121"/>
      <c r="WV1289" s="121"/>
      <c r="WW1289" s="121"/>
      <c r="WX1289" s="121"/>
      <c r="WY1289" s="121"/>
      <c r="WZ1289" s="121"/>
      <c r="XA1289" s="121"/>
      <c r="XB1289" s="121"/>
      <c r="XC1289" s="121"/>
      <c r="XD1289" s="121"/>
      <c r="XE1289" s="121"/>
      <c r="XF1289" s="121"/>
      <c r="XG1289" s="121"/>
      <c r="XH1289" s="121"/>
      <c r="XI1289" s="121"/>
      <c r="XJ1289" s="121"/>
      <c r="XK1289" s="121"/>
      <c r="XL1289" s="121"/>
      <c r="XM1289" s="121"/>
      <c r="XN1289" s="121"/>
      <c r="XO1289" s="121"/>
      <c r="XP1289" s="121"/>
      <c r="XQ1289" s="121"/>
      <c r="XR1289" s="121"/>
      <c r="XS1289" s="121"/>
      <c r="XT1289" s="121"/>
      <c r="XU1289" s="121"/>
      <c r="XV1289" s="121"/>
      <c r="XW1289" s="121"/>
      <c r="XX1289" s="121"/>
      <c r="XY1289" s="121"/>
      <c r="XZ1289" s="121"/>
      <c r="YA1289" s="121"/>
      <c r="YB1289" s="121"/>
      <c r="YC1289" s="121"/>
      <c r="YD1289" s="121"/>
      <c r="YE1289" s="121"/>
      <c r="YF1289" s="121"/>
      <c r="YG1289" s="121"/>
      <c r="YH1289" s="121"/>
      <c r="YI1289" s="121"/>
      <c r="YJ1289" s="121"/>
      <c r="YK1289" s="121"/>
      <c r="YL1289" s="121"/>
      <c r="YM1289" s="121"/>
      <c r="YN1289" s="121"/>
      <c r="YO1289" s="121"/>
      <c r="YP1289" s="121"/>
      <c r="YQ1289" s="121"/>
      <c r="YR1289" s="121"/>
      <c r="YS1289" s="121"/>
      <c r="YT1289" s="121"/>
      <c r="YU1289" s="121"/>
      <c r="YV1289" s="121"/>
      <c r="YW1289" s="121"/>
      <c r="YX1289" s="121"/>
      <c r="YY1289" s="121"/>
      <c r="YZ1289" s="121"/>
      <c r="ZA1289" s="121"/>
      <c r="ZB1289" s="121"/>
      <c r="ZC1289" s="121"/>
      <c r="ZD1289" s="121"/>
      <c r="ZE1289" s="121"/>
      <c r="ZF1289" s="121"/>
      <c r="ZG1289" s="121"/>
      <c r="ZH1289" s="121"/>
      <c r="ZI1289" s="121"/>
      <c r="ZJ1289" s="121"/>
      <c r="ZK1289" s="121"/>
      <c r="ZL1289" s="121"/>
      <c r="ZM1289" s="121"/>
      <c r="ZN1289" s="121"/>
      <c r="ZO1289" s="121"/>
      <c r="ZP1289" s="121"/>
      <c r="ZQ1289" s="121"/>
      <c r="ZR1289" s="121"/>
      <c r="ZS1289" s="121"/>
      <c r="ZT1289" s="121"/>
      <c r="ZU1289" s="121"/>
      <c r="ZV1289" s="121"/>
      <c r="ZW1289" s="121"/>
      <c r="ZX1289" s="121"/>
      <c r="ZY1289" s="121"/>
      <c r="ZZ1289" s="121"/>
      <c r="AAA1289" s="121"/>
      <c r="AAB1289" s="121"/>
      <c r="AAC1289" s="121"/>
      <c r="AAD1289" s="121"/>
      <c r="AAE1289" s="121"/>
      <c r="AAF1289" s="121"/>
      <c r="AAG1289" s="121"/>
      <c r="AAH1289" s="121"/>
      <c r="AAI1289" s="121"/>
      <c r="AAJ1289" s="121"/>
      <c r="AAK1289" s="121"/>
      <c r="AAL1289" s="121"/>
      <c r="AAM1289" s="121"/>
      <c r="AAN1289" s="121"/>
      <c r="AAO1289" s="121"/>
      <c r="AAP1289" s="121"/>
      <c r="AAQ1289" s="121"/>
      <c r="AAR1289" s="121"/>
      <c r="AAS1289" s="121"/>
      <c r="AAT1289" s="121"/>
      <c r="AAU1289" s="121"/>
      <c r="AAV1289" s="121"/>
      <c r="AAW1289" s="121"/>
      <c r="AAX1289" s="121"/>
      <c r="AAY1289" s="121"/>
      <c r="AAZ1289" s="121"/>
      <c r="ABA1289" s="121"/>
      <c r="ABB1289" s="121"/>
      <c r="ABC1289" s="121"/>
      <c r="ABD1289" s="121"/>
      <c r="ABE1289" s="121"/>
      <c r="ABF1289" s="121"/>
      <c r="ABG1289" s="121"/>
      <c r="ABH1289" s="121"/>
      <c r="ABI1289" s="121"/>
      <c r="ABJ1289" s="121"/>
      <c r="ABK1289" s="121"/>
      <c r="ABL1289" s="121"/>
      <c r="ABM1289" s="121"/>
      <c r="ABN1289" s="121"/>
      <c r="ABO1289" s="121"/>
      <c r="ABP1289" s="121"/>
      <c r="ABQ1289" s="121"/>
      <c r="ABR1289" s="121"/>
      <c r="ABS1289" s="121"/>
      <c r="ABT1289" s="121"/>
      <c r="ABU1289" s="121"/>
      <c r="ABV1289" s="121"/>
      <c r="ABW1289" s="121"/>
      <c r="ABX1289" s="121"/>
      <c r="ABY1289" s="121"/>
      <c r="ABZ1289" s="121"/>
      <c r="ACA1289" s="121"/>
      <c r="ACB1289" s="121"/>
      <c r="ACC1289" s="121"/>
      <c r="ACD1289" s="121"/>
      <c r="ACE1289" s="121"/>
      <c r="ACF1289" s="121"/>
      <c r="ACG1289" s="121"/>
      <c r="ACH1289" s="121"/>
      <c r="ACI1289" s="121"/>
      <c r="ACJ1289" s="121"/>
      <c r="ACK1289" s="121"/>
      <c r="ACL1289" s="121"/>
      <c r="ACM1289" s="121"/>
      <c r="ACN1289" s="121"/>
      <c r="ACO1289" s="121"/>
      <c r="ACP1289" s="121"/>
      <c r="ACQ1289" s="121"/>
      <c r="ACR1289" s="121"/>
      <c r="ACS1289" s="121"/>
      <c r="ACT1289" s="121"/>
      <c r="ACU1289" s="121"/>
      <c r="ACV1289" s="121"/>
      <c r="ACW1289" s="121"/>
      <c r="ACX1289" s="121"/>
      <c r="ACY1289" s="121"/>
      <c r="ACZ1289" s="121"/>
      <c r="ADA1289" s="121"/>
      <c r="ADB1289" s="121"/>
      <c r="ADC1289" s="121"/>
      <c r="ADD1289" s="121"/>
      <c r="ADE1289" s="121"/>
      <c r="ADF1289" s="121"/>
      <c r="ADG1289" s="121"/>
      <c r="ADH1289" s="121"/>
      <c r="ADI1289" s="121"/>
      <c r="ADJ1289" s="121"/>
      <c r="ADK1289" s="121"/>
      <c r="ADL1289" s="121"/>
      <c r="ADM1289" s="121"/>
      <c r="ADN1289" s="121"/>
      <c r="ADO1289" s="121"/>
      <c r="ADP1289" s="121"/>
      <c r="ADQ1289" s="121"/>
      <c r="ADR1289" s="121"/>
      <c r="ADS1289" s="121"/>
      <c r="ADT1289" s="121"/>
      <c r="ADU1289" s="121"/>
      <c r="ADV1289" s="121"/>
      <c r="ADW1289" s="121"/>
      <c r="ADX1289" s="121"/>
      <c r="ADY1289" s="121"/>
      <c r="ADZ1289" s="121"/>
      <c r="AEA1289" s="121"/>
      <c r="AEB1289" s="121"/>
      <c r="AEC1289" s="121"/>
      <c r="AED1289" s="121"/>
      <c r="AEE1289" s="121"/>
      <c r="AEF1289" s="121"/>
      <c r="AEG1289" s="121"/>
      <c r="AEH1289" s="121"/>
      <c r="AEI1289" s="121"/>
      <c r="AEJ1289" s="121"/>
      <c r="AEK1289" s="121"/>
      <c r="AEL1289" s="121"/>
      <c r="AEM1289" s="121"/>
      <c r="AEN1289" s="121"/>
      <c r="AEO1289" s="121"/>
      <c r="AEP1289" s="121"/>
      <c r="AEQ1289" s="121"/>
      <c r="AER1289" s="121"/>
      <c r="AES1289" s="121"/>
      <c r="AET1289" s="121"/>
      <c r="AEU1289" s="121"/>
      <c r="AEV1289" s="121"/>
      <c r="AEW1289" s="121"/>
      <c r="AEX1289" s="121"/>
      <c r="AEY1289" s="121"/>
      <c r="AEZ1289" s="121"/>
      <c r="AFA1289" s="121"/>
      <c r="AFB1289" s="121"/>
      <c r="AFC1289" s="121"/>
      <c r="AFD1289" s="121"/>
      <c r="AFE1289" s="121"/>
      <c r="AFF1289" s="121"/>
      <c r="AFG1289" s="121"/>
      <c r="AFH1289" s="121"/>
      <c r="AFI1289" s="121"/>
      <c r="AFJ1289" s="121"/>
      <c r="AFK1289" s="121"/>
      <c r="AFL1289" s="121"/>
      <c r="AFM1289" s="121"/>
      <c r="AFN1289" s="121"/>
      <c r="AFO1289" s="121"/>
      <c r="AFP1289" s="121"/>
      <c r="AFQ1289" s="121"/>
      <c r="AFR1289" s="121"/>
      <c r="AFS1289" s="121"/>
      <c r="AFT1289" s="121"/>
      <c r="AFU1289" s="121"/>
      <c r="AFV1289" s="121"/>
      <c r="AFW1289" s="121"/>
      <c r="AFX1289" s="121"/>
      <c r="AFY1289" s="121"/>
      <c r="AFZ1289" s="121"/>
      <c r="AGA1289" s="121"/>
      <c r="AGB1289" s="121"/>
      <c r="AGC1289" s="121"/>
      <c r="AGD1289" s="121"/>
      <c r="AGE1289" s="121"/>
      <c r="AGF1289" s="121"/>
      <c r="AGG1289" s="121"/>
      <c r="AGH1289" s="121"/>
      <c r="AGI1289" s="121"/>
      <c r="AGJ1289" s="121"/>
      <c r="AGK1289" s="121"/>
      <c r="AGL1289" s="121"/>
      <c r="AGM1289" s="121"/>
      <c r="AGN1289" s="121"/>
      <c r="AGO1289" s="121"/>
      <c r="AGP1289" s="121"/>
      <c r="AGQ1289" s="121"/>
      <c r="AGR1289" s="121"/>
      <c r="AGS1289" s="121"/>
      <c r="AGT1289" s="121"/>
      <c r="AGU1289" s="121"/>
      <c r="AGV1289" s="121"/>
      <c r="AGW1289" s="121"/>
      <c r="AGX1289" s="121"/>
      <c r="AGY1289" s="121"/>
      <c r="AGZ1289" s="121"/>
      <c r="AHA1289" s="121"/>
      <c r="AHB1289" s="121"/>
      <c r="AHC1289" s="121"/>
      <c r="AHD1289" s="121"/>
      <c r="AHE1289" s="121"/>
      <c r="AHF1289" s="121"/>
      <c r="AHG1289" s="121"/>
      <c r="AHH1289" s="121"/>
      <c r="AHI1289" s="121"/>
      <c r="AHJ1289" s="121"/>
      <c r="AHK1289" s="121"/>
      <c r="AHL1289" s="121"/>
      <c r="AHM1289" s="121"/>
      <c r="AHN1289" s="121"/>
      <c r="AHO1289" s="121"/>
      <c r="AHP1289" s="121"/>
      <c r="AHQ1289" s="121"/>
      <c r="AHR1289" s="121"/>
      <c r="AHS1289" s="121"/>
      <c r="AHT1289" s="121"/>
      <c r="AHU1289" s="121"/>
      <c r="AHV1289" s="121"/>
      <c r="AHW1289" s="121"/>
      <c r="AHX1289" s="121"/>
      <c r="AHY1289" s="121"/>
      <c r="AHZ1289" s="121"/>
      <c r="AIA1289" s="121"/>
      <c r="AIB1289" s="121"/>
      <c r="AIC1289" s="121"/>
      <c r="AID1289" s="121"/>
      <c r="AIE1289" s="121"/>
      <c r="AIF1289" s="121"/>
      <c r="AIG1289" s="121"/>
      <c r="AIH1289" s="121"/>
      <c r="AII1289" s="121"/>
      <c r="AIJ1289" s="121"/>
      <c r="AIK1289" s="121"/>
      <c r="AIL1289" s="121"/>
      <c r="AIM1289" s="121"/>
      <c r="AIN1289" s="121"/>
      <c r="AIO1289" s="121"/>
      <c r="AIP1289" s="121"/>
      <c r="AIQ1289" s="121"/>
      <c r="AIR1289" s="121"/>
      <c r="AIS1289" s="121"/>
      <c r="AIT1289" s="121"/>
      <c r="AIU1289" s="121"/>
      <c r="AIV1289" s="121"/>
      <c r="AIW1289" s="121"/>
      <c r="AIX1289" s="121"/>
      <c r="AIY1289" s="121"/>
      <c r="AIZ1289" s="121"/>
      <c r="AJA1289" s="121"/>
      <c r="AJB1289" s="121"/>
      <c r="AJC1289" s="121"/>
      <c r="AJD1289" s="121"/>
      <c r="AJE1289" s="121"/>
      <c r="AJF1289" s="121"/>
      <c r="AJG1289" s="121"/>
      <c r="AJH1289" s="121"/>
      <c r="AJI1289" s="121"/>
      <c r="AJJ1289" s="121"/>
      <c r="AJK1289" s="121"/>
      <c r="AJL1289" s="121"/>
      <c r="AJM1289" s="121"/>
      <c r="AJN1289" s="121"/>
      <c r="AJO1289" s="121"/>
      <c r="AJP1289" s="121"/>
      <c r="AJQ1289" s="121"/>
      <c r="AJR1289" s="121"/>
      <c r="AJS1289" s="121"/>
      <c r="AJT1289" s="121"/>
      <c r="AJU1289" s="121"/>
      <c r="AJV1289" s="121"/>
      <c r="AJW1289" s="121"/>
      <c r="AJX1289" s="121"/>
      <c r="AJY1289" s="121"/>
      <c r="AJZ1289" s="121"/>
      <c r="AKA1289" s="121"/>
      <c r="AKB1289" s="121"/>
      <c r="AKC1289" s="121"/>
      <c r="AKD1289" s="121"/>
      <c r="AKE1289" s="121"/>
      <c r="AKF1289" s="121"/>
      <c r="AKG1289" s="121"/>
      <c r="AKH1289" s="121"/>
      <c r="AKI1289" s="121"/>
      <c r="AKJ1289" s="121"/>
      <c r="AKK1289" s="121"/>
      <c r="AKL1289" s="121"/>
      <c r="AKM1289" s="121"/>
      <c r="AKN1289" s="121"/>
      <c r="AKO1289" s="121"/>
      <c r="AKP1289" s="121"/>
      <c r="AKQ1289" s="121"/>
      <c r="AKR1289" s="121"/>
      <c r="AKS1289" s="121"/>
      <c r="AKT1289" s="121"/>
      <c r="AKU1289" s="121"/>
      <c r="AKV1289" s="121"/>
      <c r="AKW1289" s="121"/>
      <c r="AKX1289" s="121"/>
      <c r="AKY1289" s="121"/>
      <c r="AKZ1289" s="121"/>
      <c r="ALA1289" s="121"/>
      <c r="ALB1289" s="121"/>
      <c r="ALC1289" s="121"/>
      <c r="ALD1289" s="121"/>
      <c r="ALE1289" s="121"/>
      <c r="ALF1289" s="121"/>
      <c r="ALG1289" s="121"/>
      <c r="ALH1289" s="121"/>
      <c r="ALI1289" s="121"/>
      <c r="ALJ1289" s="121"/>
      <c r="ALK1289" s="121"/>
      <c r="ALL1289" s="121"/>
      <c r="ALM1289" s="121"/>
      <c r="ALN1289" s="121"/>
      <c r="ALO1289" s="121"/>
      <c r="ALP1289" s="121"/>
      <c r="ALQ1289" s="121"/>
      <c r="ALR1289" s="121"/>
      <c r="ALS1289" s="121"/>
      <c r="ALT1289" s="121"/>
      <c r="ALU1289" s="121"/>
      <c r="ALV1289" s="121"/>
      <c r="ALW1289" s="121"/>
      <c r="ALX1289" s="121"/>
      <c r="ALY1289" s="121"/>
      <c r="ALZ1289" s="121"/>
      <c r="AMA1289" s="121"/>
      <c r="AMB1289" s="121"/>
      <c r="AMC1289" s="121"/>
      <c r="AMD1289" s="121"/>
      <c r="AME1289" s="121"/>
      <c r="AMF1289" s="121"/>
      <c r="AMG1289" s="121"/>
      <c r="AMH1289" s="121"/>
      <c r="AMI1289" s="121"/>
      <c r="AMJ1289" s="121"/>
    </row>
    <row r="1290" spans="1:1024">
      <c r="A1290" s="120"/>
      <c r="B1290" s="120"/>
      <c r="C1290" s="49">
        <f t="shared" ref="C1290:C1353" si="95">IF(F1290=F1289,C1289,IF(F1290=(F1289+10),C1289,(C1289+10)))</f>
        <v>2470</v>
      </c>
      <c r="D1290" s="56" t="s">
        <v>452</v>
      </c>
      <c r="E1290" s="51">
        <f t="shared" si="94"/>
        <v>20</v>
      </c>
      <c r="F1290" s="79">
        <f t="shared" si="92"/>
        <v>66769</v>
      </c>
      <c r="G1290" s="79" t="str">
        <f t="shared" si="93"/>
        <v>2018124</v>
      </c>
      <c r="H1290" s="79">
        <v>0</v>
      </c>
      <c r="I1290" s="79"/>
      <c r="J1290" s="79"/>
      <c r="K1290" s="79"/>
      <c r="L1290" s="79" t="s">
        <v>290</v>
      </c>
      <c r="M1290" s="79">
        <v>2018</v>
      </c>
      <c r="N1290" s="79">
        <v>1</v>
      </c>
      <c r="O1290" s="79">
        <v>24</v>
      </c>
      <c r="P1290" s="79">
        <v>18</v>
      </c>
      <c r="Q1290" s="79">
        <v>32</v>
      </c>
      <c r="R1290" s="79">
        <v>49</v>
      </c>
      <c r="S1290" s="79">
        <v>108</v>
      </c>
      <c r="T1290" s="79">
        <v>0</v>
      </c>
      <c r="U1290" s="79" t="s">
        <v>62</v>
      </c>
      <c r="V1290" s="79" t="s">
        <v>2</v>
      </c>
      <c r="W1290" s="79"/>
      <c r="X1290" s="130" t="s">
        <v>104</v>
      </c>
      <c r="Y1290" s="130"/>
      <c r="Z1290" s="130"/>
      <c r="AA1290" s="130"/>
      <c r="WK1290" s="121"/>
      <c r="WL1290" s="121"/>
      <c r="WM1290" s="121"/>
      <c r="WN1290" s="121"/>
      <c r="WO1290" s="121"/>
      <c r="WP1290" s="121"/>
      <c r="WQ1290" s="121"/>
      <c r="WR1290" s="121"/>
      <c r="WS1290" s="121"/>
      <c r="WT1290" s="121"/>
      <c r="WU1290" s="121"/>
      <c r="WV1290" s="121"/>
      <c r="WW1290" s="121"/>
      <c r="WX1290" s="121"/>
      <c r="WY1290" s="121"/>
      <c r="WZ1290" s="121"/>
      <c r="XA1290" s="121"/>
      <c r="XB1290" s="121"/>
      <c r="XC1290" s="121"/>
      <c r="XD1290" s="121"/>
      <c r="XE1290" s="121"/>
      <c r="XF1290" s="121"/>
      <c r="XG1290" s="121"/>
      <c r="XH1290" s="121"/>
      <c r="XI1290" s="121"/>
      <c r="XJ1290" s="121"/>
      <c r="XK1290" s="121"/>
      <c r="XL1290" s="121"/>
      <c r="XM1290" s="121"/>
      <c r="XN1290" s="121"/>
      <c r="XO1290" s="121"/>
      <c r="XP1290" s="121"/>
      <c r="XQ1290" s="121"/>
      <c r="XR1290" s="121"/>
      <c r="XS1290" s="121"/>
      <c r="XT1290" s="121"/>
      <c r="XU1290" s="121"/>
      <c r="XV1290" s="121"/>
      <c r="XW1290" s="121"/>
      <c r="XX1290" s="121"/>
      <c r="XY1290" s="121"/>
      <c r="XZ1290" s="121"/>
      <c r="YA1290" s="121"/>
      <c r="YB1290" s="121"/>
      <c r="YC1290" s="121"/>
      <c r="YD1290" s="121"/>
      <c r="YE1290" s="121"/>
      <c r="YF1290" s="121"/>
      <c r="YG1290" s="121"/>
      <c r="YH1290" s="121"/>
      <c r="YI1290" s="121"/>
      <c r="YJ1290" s="121"/>
      <c r="YK1290" s="121"/>
      <c r="YL1290" s="121"/>
      <c r="YM1290" s="121"/>
      <c r="YN1290" s="121"/>
      <c r="YO1290" s="121"/>
      <c r="YP1290" s="121"/>
      <c r="YQ1290" s="121"/>
      <c r="YR1290" s="121"/>
      <c r="YS1290" s="121"/>
      <c r="YT1290" s="121"/>
      <c r="YU1290" s="121"/>
      <c r="YV1290" s="121"/>
      <c r="YW1290" s="121"/>
      <c r="YX1290" s="121"/>
      <c r="YY1290" s="121"/>
      <c r="YZ1290" s="121"/>
      <c r="ZA1290" s="121"/>
      <c r="ZB1290" s="121"/>
      <c r="ZC1290" s="121"/>
      <c r="ZD1290" s="121"/>
      <c r="ZE1290" s="121"/>
      <c r="ZF1290" s="121"/>
      <c r="ZG1290" s="121"/>
      <c r="ZH1290" s="121"/>
      <c r="ZI1290" s="121"/>
      <c r="ZJ1290" s="121"/>
      <c r="ZK1290" s="121"/>
      <c r="ZL1290" s="121"/>
      <c r="ZM1290" s="121"/>
      <c r="ZN1290" s="121"/>
      <c r="ZO1290" s="121"/>
      <c r="ZP1290" s="121"/>
      <c r="ZQ1290" s="121"/>
      <c r="ZR1290" s="121"/>
      <c r="ZS1290" s="121"/>
      <c r="ZT1290" s="121"/>
      <c r="ZU1290" s="121"/>
      <c r="ZV1290" s="121"/>
      <c r="ZW1290" s="121"/>
      <c r="ZX1290" s="121"/>
      <c r="ZY1290" s="121"/>
      <c r="ZZ1290" s="121"/>
      <c r="AAA1290" s="121"/>
      <c r="AAB1290" s="121"/>
      <c r="AAC1290" s="121"/>
      <c r="AAD1290" s="121"/>
      <c r="AAE1290" s="121"/>
      <c r="AAF1290" s="121"/>
      <c r="AAG1290" s="121"/>
      <c r="AAH1290" s="121"/>
      <c r="AAI1290" s="121"/>
      <c r="AAJ1290" s="121"/>
      <c r="AAK1290" s="121"/>
      <c r="AAL1290" s="121"/>
      <c r="AAM1290" s="121"/>
      <c r="AAN1290" s="121"/>
      <c r="AAO1290" s="121"/>
      <c r="AAP1290" s="121"/>
      <c r="AAQ1290" s="121"/>
      <c r="AAR1290" s="121"/>
      <c r="AAS1290" s="121"/>
      <c r="AAT1290" s="121"/>
      <c r="AAU1290" s="121"/>
      <c r="AAV1290" s="121"/>
      <c r="AAW1290" s="121"/>
      <c r="AAX1290" s="121"/>
      <c r="AAY1290" s="121"/>
      <c r="AAZ1290" s="121"/>
      <c r="ABA1290" s="121"/>
      <c r="ABB1290" s="121"/>
      <c r="ABC1290" s="121"/>
      <c r="ABD1290" s="121"/>
      <c r="ABE1290" s="121"/>
      <c r="ABF1290" s="121"/>
      <c r="ABG1290" s="121"/>
      <c r="ABH1290" s="121"/>
      <c r="ABI1290" s="121"/>
      <c r="ABJ1290" s="121"/>
      <c r="ABK1290" s="121"/>
      <c r="ABL1290" s="121"/>
      <c r="ABM1290" s="121"/>
      <c r="ABN1290" s="121"/>
      <c r="ABO1290" s="121"/>
      <c r="ABP1290" s="121"/>
      <c r="ABQ1290" s="121"/>
      <c r="ABR1290" s="121"/>
      <c r="ABS1290" s="121"/>
      <c r="ABT1290" s="121"/>
      <c r="ABU1290" s="121"/>
      <c r="ABV1290" s="121"/>
      <c r="ABW1290" s="121"/>
      <c r="ABX1290" s="121"/>
      <c r="ABY1290" s="121"/>
      <c r="ABZ1290" s="121"/>
      <c r="ACA1290" s="121"/>
      <c r="ACB1290" s="121"/>
      <c r="ACC1290" s="121"/>
      <c r="ACD1290" s="121"/>
      <c r="ACE1290" s="121"/>
      <c r="ACF1290" s="121"/>
      <c r="ACG1290" s="121"/>
      <c r="ACH1290" s="121"/>
      <c r="ACI1290" s="121"/>
      <c r="ACJ1290" s="121"/>
      <c r="ACK1290" s="121"/>
      <c r="ACL1290" s="121"/>
      <c r="ACM1290" s="121"/>
      <c r="ACN1290" s="121"/>
      <c r="ACO1290" s="121"/>
      <c r="ACP1290" s="121"/>
      <c r="ACQ1290" s="121"/>
      <c r="ACR1290" s="121"/>
      <c r="ACS1290" s="121"/>
      <c r="ACT1290" s="121"/>
      <c r="ACU1290" s="121"/>
      <c r="ACV1290" s="121"/>
      <c r="ACW1290" s="121"/>
      <c r="ACX1290" s="121"/>
      <c r="ACY1290" s="121"/>
      <c r="ACZ1290" s="121"/>
      <c r="ADA1290" s="121"/>
      <c r="ADB1290" s="121"/>
      <c r="ADC1290" s="121"/>
      <c r="ADD1290" s="121"/>
      <c r="ADE1290" s="121"/>
      <c r="ADF1290" s="121"/>
      <c r="ADG1290" s="121"/>
      <c r="ADH1290" s="121"/>
      <c r="ADI1290" s="121"/>
      <c r="ADJ1290" s="121"/>
      <c r="ADK1290" s="121"/>
      <c r="ADL1290" s="121"/>
      <c r="ADM1290" s="121"/>
      <c r="ADN1290" s="121"/>
      <c r="ADO1290" s="121"/>
      <c r="ADP1290" s="121"/>
      <c r="ADQ1290" s="121"/>
      <c r="ADR1290" s="121"/>
      <c r="ADS1290" s="121"/>
      <c r="ADT1290" s="121"/>
      <c r="ADU1290" s="121"/>
      <c r="ADV1290" s="121"/>
      <c r="ADW1290" s="121"/>
      <c r="ADX1290" s="121"/>
      <c r="ADY1290" s="121"/>
      <c r="ADZ1290" s="121"/>
      <c r="AEA1290" s="121"/>
      <c r="AEB1290" s="121"/>
      <c r="AEC1290" s="121"/>
      <c r="AED1290" s="121"/>
      <c r="AEE1290" s="121"/>
      <c r="AEF1290" s="121"/>
      <c r="AEG1290" s="121"/>
      <c r="AEH1290" s="121"/>
      <c r="AEI1290" s="121"/>
      <c r="AEJ1290" s="121"/>
      <c r="AEK1290" s="121"/>
      <c r="AEL1290" s="121"/>
      <c r="AEM1290" s="121"/>
      <c r="AEN1290" s="121"/>
      <c r="AEO1290" s="121"/>
      <c r="AEP1290" s="121"/>
      <c r="AEQ1290" s="121"/>
      <c r="AER1290" s="121"/>
      <c r="AES1290" s="121"/>
      <c r="AET1290" s="121"/>
      <c r="AEU1290" s="121"/>
      <c r="AEV1290" s="121"/>
      <c r="AEW1290" s="121"/>
      <c r="AEX1290" s="121"/>
      <c r="AEY1290" s="121"/>
      <c r="AEZ1290" s="121"/>
      <c r="AFA1290" s="121"/>
      <c r="AFB1290" s="121"/>
      <c r="AFC1290" s="121"/>
      <c r="AFD1290" s="121"/>
      <c r="AFE1290" s="121"/>
      <c r="AFF1290" s="121"/>
      <c r="AFG1290" s="121"/>
      <c r="AFH1290" s="121"/>
      <c r="AFI1290" s="121"/>
      <c r="AFJ1290" s="121"/>
      <c r="AFK1290" s="121"/>
      <c r="AFL1290" s="121"/>
      <c r="AFM1290" s="121"/>
      <c r="AFN1290" s="121"/>
      <c r="AFO1290" s="121"/>
      <c r="AFP1290" s="121"/>
      <c r="AFQ1290" s="121"/>
      <c r="AFR1290" s="121"/>
      <c r="AFS1290" s="121"/>
      <c r="AFT1290" s="121"/>
      <c r="AFU1290" s="121"/>
      <c r="AFV1290" s="121"/>
      <c r="AFW1290" s="121"/>
      <c r="AFX1290" s="121"/>
      <c r="AFY1290" s="121"/>
      <c r="AFZ1290" s="121"/>
      <c r="AGA1290" s="121"/>
      <c r="AGB1290" s="121"/>
      <c r="AGC1290" s="121"/>
      <c r="AGD1290" s="121"/>
      <c r="AGE1290" s="121"/>
      <c r="AGF1290" s="121"/>
      <c r="AGG1290" s="121"/>
      <c r="AGH1290" s="121"/>
      <c r="AGI1290" s="121"/>
      <c r="AGJ1290" s="121"/>
      <c r="AGK1290" s="121"/>
      <c r="AGL1290" s="121"/>
      <c r="AGM1290" s="121"/>
      <c r="AGN1290" s="121"/>
      <c r="AGO1290" s="121"/>
      <c r="AGP1290" s="121"/>
      <c r="AGQ1290" s="121"/>
      <c r="AGR1290" s="121"/>
      <c r="AGS1290" s="121"/>
      <c r="AGT1290" s="121"/>
      <c r="AGU1290" s="121"/>
      <c r="AGV1290" s="121"/>
      <c r="AGW1290" s="121"/>
      <c r="AGX1290" s="121"/>
      <c r="AGY1290" s="121"/>
      <c r="AGZ1290" s="121"/>
      <c r="AHA1290" s="121"/>
      <c r="AHB1290" s="121"/>
      <c r="AHC1290" s="121"/>
      <c r="AHD1290" s="121"/>
      <c r="AHE1290" s="121"/>
      <c r="AHF1290" s="121"/>
      <c r="AHG1290" s="121"/>
      <c r="AHH1290" s="121"/>
      <c r="AHI1290" s="121"/>
      <c r="AHJ1290" s="121"/>
      <c r="AHK1290" s="121"/>
      <c r="AHL1290" s="121"/>
      <c r="AHM1290" s="121"/>
      <c r="AHN1290" s="121"/>
      <c r="AHO1290" s="121"/>
      <c r="AHP1290" s="121"/>
      <c r="AHQ1290" s="121"/>
      <c r="AHR1290" s="121"/>
      <c r="AHS1290" s="121"/>
      <c r="AHT1290" s="121"/>
      <c r="AHU1290" s="121"/>
      <c r="AHV1290" s="121"/>
      <c r="AHW1290" s="121"/>
      <c r="AHX1290" s="121"/>
      <c r="AHY1290" s="121"/>
      <c r="AHZ1290" s="121"/>
      <c r="AIA1290" s="121"/>
      <c r="AIB1290" s="121"/>
      <c r="AIC1290" s="121"/>
      <c r="AID1290" s="121"/>
      <c r="AIE1290" s="121"/>
      <c r="AIF1290" s="121"/>
      <c r="AIG1290" s="121"/>
      <c r="AIH1290" s="121"/>
      <c r="AII1290" s="121"/>
      <c r="AIJ1290" s="121"/>
      <c r="AIK1290" s="121"/>
      <c r="AIL1290" s="121"/>
      <c r="AIM1290" s="121"/>
      <c r="AIN1290" s="121"/>
      <c r="AIO1290" s="121"/>
      <c r="AIP1290" s="121"/>
      <c r="AIQ1290" s="121"/>
      <c r="AIR1290" s="121"/>
      <c r="AIS1290" s="121"/>
      <c r="AIT1290" s="121"/>
      <c r="AIU1290" s="121"/>
      <c r="AIV1290" s="121"/>
      <c r="AIW1290" s="121"/>
      <c r="AIX1290" s="121"/>
      <c r="AIY1290" s="121"/>
      <c r="AIZ1290" s="121"/>
      <c r="AJA1290" s="121"/>
      <c r="AJB1290" s="121"/>
      <c r="AJC1290" s="121"/>
      <c r="AJD1290" s="121"/>
      <c r="AJE1290" s="121"/>
      <c r="AJF1290" s="121"/>
      <c r="AJG1290" s="121"/>
      <c r="AJH1290" s="121"/>
      <c r="AJI1290" s="121"/>
      <c r="AJJ1290" s="121"/>
      <c r="AJK1290" s="121"/>
      <c r="AJL1290" s="121"/>
      <c r="AJM1290" s="121"/>
      <c r="AJN1290" s="121"/>
      <c r="AJO1290" s="121"/>
      <c r="AJP1290" s="121"/>
      <c r="AJQ1290" s="121"/>
      <c r="AJR1290" s="121"/>
      <c r="AJS1290" s="121"/>
      <c r="AJT1290" s="121"/>
      <c r="AJU1290" s="121"/>
      <c r="AJV1290" s="121"/>
      <c r="AJW1290" s="121"/>
      <c r="AJX1290" s="121"/>
      <c r="AJY1290" s="121"/>
      <c r="AJZ1290" s="121"/>
      <c r="AKA1290" s="121"/>
      <c r="AKB1290" s="121"/>
      <c r="AKC1290" s="121"/>
      <c r="AKD1290" s="121"/>
      <c r="AKE1290" s="121"/>
      <c r="AKF1290" s="121"/>
      <c r="AKG1290" s="121"/>
      <c r="AKH1290" s="121"/>
      <c r="AKI1290" s="121"/>
      <c r="AKJ1290" s="121"/>
      <c r="AKK1290" s="121"/>
      <c r="AKL1290" s="121"/>
      <c r="AKM1290" s="121"/>
      <c r="AKN1290" s="121"/>
      <c r="AKO1290" s="121"/>
      <c r="AKP1290" s="121"/>
      <c r="AKQ1290" s="121"/>
      <c r="AKR1290" s="121"/>
      <c r="AKS1290" s="121"/>
      <c r="AKT1290" s="121"/>
      <c r="AKU1290" s="121"/>
      <c r="AKV1290" s="121"/>
      <c r="AKW1290" s="121"/>
      <c r="AKX1290" s="121"/>
      <c r="AKY1290" s="121"/>
      <c r="AKZ1290" s="121"/>
      <c r="ALA1290" s="121"/>
      <c r="ALB1290" s="121"/>
      <c r="ALC1290" s="121"/>
      <c r="ALD1290" s="121"/>
      <c r="ALE1290" s="121"/>
      <c r="ALF1290" s="121"/>
      <c r="ALG1290" s="121"/>
      <c r="ALH1290" s="121"/>
      <c r="ALI1290" s="121"/>
      <c r="ALJ1290" s="121"/>
      <c r="ALK1290" s="121"/>
      <c r="ALL1290" s="121"/>
      <c r="ALM1290" s="121"/>
      <c r="ALN1290" s="121"/>
      <c r="ALO1290" s="121"/>
      <c r="ALP1290" s="121"/>
      <c r="ALQ1290" s="121"/>
      <c r="ALR1290" s="121"/>
      <c r="ALS1290" s="121"/>
      <c r="ALT1290" s="121"/>
      <c r="ALU1290" s="121"/>
      <c r="ALV1290" s="121"/>
      <c r="ALW1290" s="121"/>
      <c r="ALX1290" s="121"/>
      <c r="ALY1290" s="121"/>
      <c r="ALZ1290" s="121"/>
      <c r="AMA1290" s="121"/>
      <c r="AMB1290" s="121"/>
      <c r="AMC1290" s="121"/>
      <c r="AMD1290" s="121"/>
      <c r="AME1290" s="121"/>
      <c r="AMF1290" s="121"/>
      <c r="AMG1290" s="121"/>
      <c r="AMH1290" s="121"/>
      <c r="AMI1290" s="121"/>
      <c r="AMJ1290" s="121"/>
    </row>
    <row r="1291" spans="1:1024">
      <c r="A1291" s="118"/>
      <c r="B1291" s="118"/>
      <c r="C1291" s="49">
        <f t="shared" si="95"/>
        <v>2470</v>
      </c>
      <c r="D1291" s="56" t="s">
        <v>452</v>
      </c>
      <c r="E1291" s="51">
        <f t="shared" si="94"/>
        <v>30</v>
      </c>
      <c r="F1291" s="79">
        <f t="shared" si="92"/>
        <v>66769</v>
      </c>
      <c r="G1291" s="79" t="str">
        <f t="shared" si="93"/>
        <v>2018124</v>
      </c>
      <c r="H1291" s="79">
        <v>0</v>
      </c>
      <c r="I1291" s="79"/>
      <c r="J1291" s="79"/>
      <c r="K1291" s="79"/>
      <c r="L1291" s="79" t="s">
        <v>290</v>
      </c>
      <c r="M1291" s="79">
        <v>2018</v>
      </c>
      <c r="N1291" s="79">
        <v>1</v>
      </c>
      <c r="O1291" s="79">
        <v>24</v>
      </c>
      <c r="P1291" s="79">
        <v>18</v>
      </c>
      <c r="Q1291" s="79">
        <v>32</v>
      </c>
      <c r="R1291" s="79">
        <v>49</v>
      </c>
      <c r="S1291" s="79">
        <v>125</v>
      </c>
      <c r="T1291" s="79">
        <v>0</v>
      </c>
      <c r="U1291" s="79" t="s">
        <v>62</v>
      </c>
      <c r="V1291" s="79" t="s">
        <v>2</v>
      </c>
      <c r="W1291" s="79"/>
      <c r="X1291" s="130" t="s">
        <v>105</v>
      </c>
      <c r="Y1291" s="130"/>
      <c r="Z1291" s="130"/>
      <c r="AA1291" s="130"/>
      <c r="WK1291" s="119"/>
      <c r="WL1291" s="119"/>
      <c r="WM1291" s="119"/>
      <c r="WN1291" s="119"/>
      <c r="WO1291" s="119"/>
      <c r="WP1291" s="119"/>
      <c r="WQ1291" s="119"/>
      <c r="WR1291" s="119"/>
      <c r="WS1291" s="119"/>
      <c r="WT1291" s="119"/>
      <c r="WU1291" s="119"/>
      <c r="WV1291" s="119"/>
      <c r="WW1291" s="119"/>
      <c r="WX1291" s="119"/>
      <c r="WY1291" s="119"/>
      <c r="WZ1291" s="119"/>
      <c r="XA1291" s="119"/>
      <c r="XB1291" s="119"/>
      <c r="XC1291" s="119"/>
      <c r="XD1291" s="119"/>
      <c r="XE1291" s="119"/>
      <c r="XF1291" s="119"/>
      <c r="XG1291" s="119"/>
      <c r="XH1291" s="119"/>
      <c r="XI1291" s="119"/>
      <c r="XJ1291" s="119"/>
      <c r="XK1291" s="119"/>
      <c r="XL1291" s="119"/>
      <c r="XM1291" s="119"/>
      <c r="XN1291" s="119"/>
      <c r="XO1291" s="119"/>
      <c r="XP1291" s="119"/>
      <c r="XQ1291" s="119"/>
      <c r="XR1291" s="119"/>
      <c r="XS1291" s="119"/>
      <c r="XT1291" s="119"/>
      <c r="XU1291" s="119"/>
      <c r="XV1291" s="119"/>
      <c r="XW1291" s="119"/>
      <c r="XX1291" s="119"/>
      <c r="XY1291" s="119"/>
      <c r="XZ1291" s="119"/>
      <c r="YA1291" s="119"/>
      <c r="YB1291" s="119"/>
      <c r="YC1291" s="119"/>
      <c r="YD1291" s="119"/>
      <c r="YE1291" s="119"/>
      <c r="YF1291" s="119"/>
      <c r="YG1291" s="119"/>
      <c r="YH1291" s="119"/>
      <c r="YI1291" s="119"/>
      <c r="YJ1291" s="119"/>
      <c r="YK1291" s="119"/>
      <c r="YL1291" s="119"/>
      <c r="YM1291" s="119"/>
      <c r="YN1291" s="119"/>
      <c r="YO1291" s="119"/>
      <c r="YP1291" s="119"/>
      <c r="YQ1291" s="119"/>
      <c r="YR1291" s="119"/>
      <c r="YS1291" s="119"/>
      <c r="YT1291" s="119"/>
      <c r="YU1291" s="119"/>
      <c r="YV1291" s="119"/>
      <c r="YW1291" s="119"/>
      <c r="YX1291" s="119"/>
      <c r="YY1291" s="119"/>
      <c r="YZ1291" s="119"/>
      <c r="ZA1291" s="119"/>
      <c r="ZB1291" s="119"/>
      <c r="ZC1291" s="119"/>
      <c r="ZD1291" s="119"/>
      <c r="ZE1291" s="119"/>
      <c r="ZF1291" s="119"/>
      <c r="ZG1291" s="119"/>
      <c r="ZH1291" s="119"/>
      <c r="ZI1291" s="119"/>
      <c r="ZJ1291" s="119"/>
      <c r="ZK1291" s="119"/>
      <c r="ZL1291" s="119"/>
      <c r="ZM1291" s="119"/>
      <c r="ZN1291" s="119"/>
      <c r="ZO1291" s="119"/>
      <c r="ZP1291" s="119"/>
      <c r="ZQ1291" s="119"/>
      <c r="ZR1291" s="119"/>
      <c r="ZS1291" s="119"/>
      <c r="ZT1291" s="119"/>
      <c r="ZU1291" s="119"/>
      <c r="ZV1291" s="119"/>
      <c r="ZW1291" s="119"/>
      <c r="ZX1291" s="119"/>
      <c r="ZY1291" s="119"/>
      <c r="ZZ1291" s="119"/>
      <c r="AAA1291" s="119"/>
      <c r="AAB1291" s="119"/>
      <c r="AAC1291" s="119"/>
      <c r="AAD1291" s="119"/>
      <c r="AAE1291" s="119"/>
      <c r="AAF1291" s="119"/>
      <c r="AAG1291" s="119"/>
      <c r="AAH1291" s="119"/>
      <c r="AAI1291" s="119"/>
      <c r="AAJ1291" s="119"/>
      <c r="AAK1291" s="119"/>
      <c r="AAL1291" s="119"/>
      <c r="AAM1291" s="119"/>
      <c r="AAN1291" s="119"/>
      <c r="AAO1291" s="119"/>
      <c r="AAP1291" s="119"/>
      <c r="AAQ1291" s="119"/>
      <c r="AAR1291" s="119"/>
      <c r="AAS1291" s="119"/>
      <c r="AAT1291" s="119"/>
      <c r="AAU1291" s="119"/>
      <c r="AAV1291" s="119"/>
      <c r="AAW1291" s="119"/>
      <c r="AAX1291" s="119"/>
      <c r="AAY1291" s="119"/>
      <c r="AAZ1291" s="119"/>
      <c r="ABA1291" s="119"/>
      <c r="ABB1291" s="119"/>
      <c r="ABC1291" s="119"/>
      <c r="ABD1291" s="119"/>
      <c r="ABE1291" s="119"/>
      <c r="ABF1291" s="119"/>
      <c r="ABG1291" s="119"/>
      <c r="ABH1291" s="119"/>
      <c r="ABI1291" s="119"/>
      <c r="ABJ1291" s="119"/>
      <c r="ABK1291" s="119"/>
      <c r="ABL1291" s="119"/>
      <c r="ABM1291" s="119"/>
      <c r="ABN1291" s="119"/>
      <c r="ABO1291" s="119"/>
      <c r="ABP1291" s="119"/>
      <c r="ABQ1291" s="119"/>
      <c r="ABR1291" s="119"/>
      <c r="ABS1291" s="119"/>
      <c r="ABT1291" s="119"/>
      <c r="ABU1291" s="119"/>
      <c r="ABV1291" s="119"/>
      <c r="ABW1291" s="119"/>
      <c r="ABX1291" s="119"/>
      <c r="ABY1291" s="119"/>
      <c r="ABZ1291" s="119"/>
      <c r="ACA1291" s="119"/>
      <c r="ACB1291" s="119"/>
      <c r="ACC1291" s="119"/>
      <c r="ACD1291" s="119"/>
      <c r="ACE1291" s="119"/>
      <c r="ACF1291" s="119"/>
      <c r="ACG1291" s="119"/>
      <c r="ACH1291" s="119"/>
      <c r="ACI1291" s="119"/>
      <c r="ACJ1291" s="119"/>
      <c r="ACK1291" s="119"/>
      <c r="ACL1291" s="119"/>
      <c r="ACM1291" s="119"/>
      <c r="ACN1291" s="119"/>
      <c r="ACO1291" s="119"/>
      <c r="ACP1291" s="119"/>
      <c r="ACQ1291" s="119"/>
      <c r="ACR1291" s="119"/>
      <c r="ACS1291" s="119"/>
      <c r="ACT1291" s="119"/>
      <c r="ACU1291" s="119"/>
      <c r="ACV1291" s="119"/>
      <c r="ACW1291" s="119"/>
      <c r="ACX1291" s="119"/>
      <c r="ACY1291" s="119"/>
      <c r="ACZ1291" s="119"/>
      <c r="ADA1291" s="119"/>
      <c r="ADB1291" s="119"/>
      <c r="ADC1291" s="119"/>
      <c r="ADD1291" s="119"/>
      <c r="ADE1291" s="119"/>
      <c r="ADF1291" s="119"/>
      <c r="ADG1291" s="119"/>
      <c r="ADH1291" s="119"/>
      <c r="ADI1291" s="119"/>
      <c r="ADJ1291" s="119"/>
      <c r="ADK1291" s="119"/>
      <c r="ADL1291" s="119"/>
      <c r="ADM1291" s="119"/>
      <c r="ADN1291" s="119"/>
      <c r="ADO1291" s="119"/>
      <c r="ADP1291" s="119"/>
      <c r="ADQ1291" s="119"/>
      <c r="ADR1291" s="119"/>
      <c r="ADS1291" s="119"/>
      <c r="ADT1291" s="119"/>
      <c r="ADU1291" s="119"/>
      <c r="ADV1291" s="119"/>
      <c r="ADW1291" s="119"/>
      <c r="ADX1291" s="119"/>
      <c r="ADY1291" s="119"/>
      <c r="ADZ1291" s="119"/>
      <c r="AEA1291" s="119"/>
      <c r="AEB1291" s="119"/>
      <c r="AEC1291" s="119"/>
      <c r="AED1291" s="119"/>
      <c r="AEE1291" s="119"/>
      <c r="AEF1291" s="119"/>
      <c r="AEG1291" s="119"/>
      <c r="AEH1291" s="119"/>
      <c r="AEI1291" s="119"/>
      <c r="AEJ1291" s="119"/>
      <c r="AEK1291" s="119"/>
      <c r="AEL1291" s="119"/>
      <c r="AEM1291" s="119"/>
      <c r="AEN1291" s="119"/>
      <c r="AEO1291" s="119"/>
      <c r="AEP1291" s="119"/>
      <c r="AEQ1291" s="119"/>
      <c r="AER1291" s="119"/>
      <c r="AES1291" s="119"/>
      <c r="AET1291" s="119"/>
      <c r="AEU1291" s="119"/>
      <c r="AEV1291" s="119"/>
      <c r="AEW1291" s="119"/>
      <c r="AEX1291" s="119"/>
      <c r="AEY1291" s="119"/>
      <c r="AEZ1291" s="119"/>
      <c r="AFA1291" s="119"/>
      <c r="AFB1291" s="119"/>
      <c r="AFC1291" s="119"/>
      <c r="AFD1291" s="119"/>
      <c r="AFE1291" s="119"/>
      <c r="AFF1291" s="119"/>
      <c r="AFG1291" s="119"/>
      <c r="AFH1291" s="119"/>
      <c r="AFI1291" s="119"/>
      <c r="AFJ1291" s="119"/>
      <c r="AFK1291" s="119"/>
      <c r="AFL1291" s="119"/>
      <c r="AFM1291" s="119"/>
      <c r="AFN1291" s="119"/>
      <c r="AFO1291" s="119"/>
      <c r="AFP1291" s="119"/>
      <c r="AFQ1291" s="119"/>
      <c r="AFR1291" s="119"/>
      <c r="AFS1291" s="119"/>
      <c r="AFT1291" s="119"/>
      <c r="AFU1291" s="119"/>
      <c r="AFV1291" s="119"/>
      <c r="AFW1291" s="119"/>
      <c r="AFX1291" s="119"/>
      <c r="AFY1291" s="119"/>
      <c r="AFZ1291" s="119"/>
      <c r="AGA1291" s="119"/>
      <c r="AGB1291" s="119"/>
      <c r="AGC1291" s="119"/>
      <c r="AGD1291" s="119"/>
      <c r="AGE1291" s="119"/>
      <c r="AGF1291" s="119"/>
      <c r="AGG1291" s="119"/>
      <c r="AGH1291" s="119"/>
      <c r="AGI1291" s="119"/>
      <c r="AGJ1291" s="119"/>
      <c r="AGK1291" s="119"/>
      <c r="AGL1291" s="119"/>
      <c r="AGM1291" s="119"/>
      <c r="AGN1291" s="119"/>
      <c r="AGO1291" s="119"/>
      <c r="AGP1291" s="119"/>
      <c r="AGQ1291" s="119"/>
      <c r="AGR1291" s="119"/>
      <c r="AGS1291" s="119"/>
      <c r="AGT1291" s="119"/>
      <c r="AGU1291" s="119"/>
      <c r="AGV1291" s="119"/>
      <c r="AGW1291" s="119"/>
      <c r="AGX1291" s="119"/>
      <c r="AGY1291" s="119"/>
      <c r="AGZ1291" s="119"/>
      <c r="AHA1291" s="119"/>
      <c r="AHB1291" s="119"/>
      <c r="AHC1291" s="119"/>
      <c r="AHD1291" s="119"/>
      <c r="AHE1291" s="119"/>
      <c r="AHF1291" s="119"/>
      <c r="AHG1291" s="119"/>
      <c r="AHH1291" s="119"/>
      <c r="AHI1291" s="119"/>
      <c r="AHJ1291" s="119"/>
      <c r="AHK1291" s="119"/>
      <c r="AHL1291" s="119"/>
      <c r="AHM1291" s="119"/>
      <c r="AHN1291" s="119"/>
      <c r="AHO1291" s="119"/>
      <c r="AHP1291" s="119"/>
      <c r="AHQ1291" s="119"/>
      <c r="AHR1291" s="119"/>
      <c r="AHS1291" s="119"/>
      <c r="AHT1291" s="119"/>
      <c r="AHU1291" s="119"/>
      <c r="AHV1291" s="119"/>
      <c r="AHW1291" s="119"/>
      <c r="AHX1291" s="119"/>
      <c r="AHY1291" s="119"/>
      <c r="AHZ1291" s="119"/>
      <c r="AIA1291" s="119"/>
      <c r="AIB1291" s="119"/>
      <c r="AIC1291" s="119"/>
      <c r="AID1291" s="119"/>
      <c r="AIE1291" s="119"/>
      <c r="AIF1291" s="119"/>
      <c r="AIG1291" s="119"/>
      <c r="AIH1291" s="119"/>
      <c r="AII1291" s="119"/>
      <c r="AIJ1291" s="119"/>
      <c r="AIK1291" s="119"/>
      <c r="AIL1291" s="119"/>
      <c r="AIM1291" s="119"/>
      <c r="AIN1291" s="119"/>
      <c r="AIO1291" s="119"/>
      <c r="AIP1291" s="119"/>
      <c r="AIQ1291" s="119"/>
      <c r="AIR1291" s="119"/>
      <c r="AIS1291" s="119"/>
      <c r="AIT1291" s="119"/>
      <c r="AIU1291" s="119"/>
      <c r="AIV1291" s="119"/>
      <c r="AIW1291" s="119"/>
      <c r="AIX1291" s="119"/>
      <c r="AIY1291" s="119"/>
      <c r="AIZ1291" s="119"/>
      <c r="AJA1291" s="119"/>
      <c r="AJB1291" s="119"/>
      <c r="AJC1291" s="119"/>
      <c r="AJD1291" s="119"/>
      <c r="AJE1291" s="119"/>
      <c r="AJF1291" s="119"/>
      <c r="AJG1291" s="119"/>
      <c r="AJH1291" s="119"/>
      <c r="AJI1291" s="119"/>
      <c r="AJJ1291" s="119"/>
      <c r="AJK1291" s="119"/>
      <c r="AJL1291" s="119"/>
      <c r="AJM1291" s="119"/>
      <c r="AJN1291" s="119"/>
      <c r="AJO1291" s="119"/>
      <c r="AJP1291" s="119"/>
      <c r="AJQ1291" s="119"/>
      <c r="AJR1291" s="119"/>
      <c r="AJS1291" s="119"/>
      <c r="AJT1291" s="119"/>
      <c r="AJU1291" s="119"/>
      <c r="AJV1291" s="119"/>
      <c r="AJW1291" s="119"/>
      <c r="AJX1291" s="119"/>
      <c r="AJY1291" s="119"/>
      <c r="AJZ1291" s="119"/>
      <c r="AKA1291" s="119"/>
      <c r="AKB1291" s="119"/>
      <c r="AKC1291" s="119"/>
      <c r="AKD1291" s="119"/>
      <c r="AKE1291" s="119"/>
      <c r="AKF1291" s="119"/>
      <c r="AKG1291" s="119"/>
      <c r="AKH1291" s="119"/>
      <c r="AKI1291" s="119"/>
      <c r="AKJ1291" s="119"/>
      <c r="AKK1291" s="119"/>
      <c r="AKL1291" s="119"/>
      <c r="AKM1291" s="119"/>
      <c r="AKN1291" s="119"/>
      <c r="AKO1291" s="119"/>
      <c r="AKP1291" s="119"/>
      <c r="AKQ1291" s="119"/>
      <c r="AKR1291" s="119"/>
      <c r="AKS1291" s="119"/>
      <c r="AKT1291" s="119"/>
      <c r="AKU1291" s="119"/>
      <c r="AKV1291" s="119"/>
      <c r="AKW1291" s="119"/>
      <c r="AKX1291" s="119"/>
      <c r="AKY1291" s="119"/>
      <c r="AKZ1291" s="119"/>
      <c r="ALA1291" s="119"/>
      <c r="ALB1291" s="119"/>
      <c r="ALC1291" s="119"/>
      <c r="ALD1291" s="119"/>
      <c r="ALE1291" s="119"/>
      <c r="ALF1291" s="119"/>
      <c r="ALG1291" s="119"/>
      <c r="ALH1291" s="119"/>
      <c r="ALI1291" s="119"/>
      <c r="ALJ1291" s="119"/>
      <c r="ALK1291" s="119"/>
      <c r="ALL1291" s="119"/>
      <c r="ALM1291" s="119"/>
      <c r="ALN1291" s="119"/>
      <c r="ALO1291" s="119"/>
      <c r="ALP1291" s="119"/>
      <c r="ALQ1291" s="119"/>
      <c r="ALR1291" s="119"/>
      <c r="ALS1291" s="119"/>
      <c r="ALT1291" s="119"/>
      <c r="ALU1291" s="119"/>
      <c r="ALV1291" s="119"/>
      <c r="ALW1291" s="119"/>
      <c r="ALX1291" s="119"/>
      <c r="ALY1291" s="119"/>
      <c r="ALZ1291" s="119"/>
      <c r="AMA1291" s="119"/>
      <c r="AMB1291" s="119"/>
      <c r="AMC1291" s="119"/>
      <c r="AMD1291" s="119"/>
      <c r="AME1291" s="119"/>
      <c r="AMF1291" s="119"/>
      <c r="AMG1291" s="119"/>
      <c r="AMH1291" s="119"/>
      <c r="AMI1291" s="119"/>
      <c r="AMJ1291" s="119"/>
    </row>
    <row r="1292" spans="1:1024">
      <c r="A1292" s="118"/>
      <c r="B1292" s="118"/>
      <c r="C1292" s="49">
        <f t="shared" si="95"/>
        <v>2470</v>
      </c>
      <c r="D1292" s="56" t="s">
        <v>452</v>
      </c>
      <c r="E1292" s="51">
        <f t="shared" si="94"/>
        <v>40</v>
      </c>
      <c r="F1292" s="79">
        <f t="shared" si="92"/>
        <v>66769</v>
      </c>
      <c r="G1292" s="79" t="str">
        <f t="shared" si="93"/>
        <v>2018124</v>
      </c>
      <c r="H1292" s="79">
        <v>0</v>
      </c>
      <c r="I1292" s="79"/>
      <c r="J1292" s="79"/>
      <c r="K1292" s="79"/>
      <c r="L1292" s="79" t="s">
        <v>290</v>
      </c>
      <c r="M1292" s="79">
        <v>2018</v>
      </c>
      <c r="N1292" s="79">
        <v>1</v>
      </c>
      <c r="O1292" s="79">
        <v>24</v>
      </c>
      <c r="P1292" s="79">
        <v>18</v>
      </c>
      <c r="Q1292" s="79">
        <v>32</v>
      </c>
      <c r="R1292" s="79">
        <v>49</v>
      </c>
      <c r="S1292" s="79">
        <v>146</v>
      </c>
      <c r="T1292" s="79">
        <v>0</v>
      </c>
      <c r="U1292" s="79" t="s">
        <v>62</v>
      </c>
      <c r="V1292" s="79" t="s">
        <v>2</v>
      </c>
      <c r="W1292" s="79"/>
      <c r="X1292" s="130" t="s">
        <v>106</v>
      </c>
      <c r="Y1292" s="130"/>
      <c r="Z1292" s="130"/>
      <c r="AA1292" s="130"/>
      <c r="WK1292" s="119"/>
      <c r="WL1292" s="119"/>
      <c r="WM1292" s="119"/>
      <c r="WN1292" s="119"/>
      <c r="WO1292" s="119"/>
      <c r="WP1292" s="119"/>
      <c r="WQ1292" s="119"/>
      <c r="WR1292" s="119"/>
      <c r="WS1292" s="119"/>
      <c r="WT1292" s="119"/>
      <c r="WU1292" s="119"/>
      <c r="WV1292" s="119"/>
      <c r="WW1292" s="119"/>
      <c r="WX1292" s="119"/>
      <c r="WY1292" s="119"/>
      <c r="WZ1292" s="119"/>
      <c r="XA1292" s="119"/>
      <c r="XB1292" s="119"/>
      <c r="XC1292" s="119"/>
      <c r="XD1292" s="119"/>
      <c r="XE1292" s="119"/>
      <c r="XF1292" s="119"/>
      <c r="XG1292" s="119"/>
      <c r="XH1292" s="119"/>
      <c r="XI1292" s="119"/>
      <c r="XJ1292" s="119"/>
      <c r="XK1292" s="119"/>
      <c r="XL1292" s="119"/>
      <c r="XM1292" s="119"/>
      <c r="XN1292" s="119"/>
      <c r="XO1292" s="119"/>
      <c r="XP1292" s="119"/>
      <c r="XQ1292" s="119"/>
      <c r="XR1292" s="119"/>
      <c r="XS1292" s="119"/>
      <c r="XT1292" s="119"/>
      <c r="XU1292" s="119"/>
      <c r="XV1292" s="119"/>
      <c r="XW1292" s="119"/>
      <c r="XX1292" s="119"/>
      <c r="XY1292" s="119"/>
      <c r="XZ1292" s="119"/>
      <c r="YA1292" s="119"/>
      <c r="YB1292" s="119"/>
      <c r="YC1292" s="119"/>
      <c r="YD1292" s="119"/>
      <c r="YE1292" s="119"/>
      <c r="YF1292" s="119"/>
      <c r="YG1292" s="119"/>
      <c r="YH1292" s="119"/>
      <c r="YI1292" s="119"/>
      <c r="YJ1292" s="119"/>
      <c r="YK1292" s="119"/>
      <c r="YL1292" s="119"/>
      <c r="YM1292" s="119"/>
      <c r="YN1292" s="119"/>
      <c r="YO1292" s="119"/>
      <c r="YP1292" s="119"/>
      <c r="YQ1292" s="119"/>
      <c r="YR1292" s="119"/>
      <c r="YS1292" s="119"/>
      <c r="YT1292" s="119"/>
      <c r="YU1292" s="119"/>
      <c r="YV1292" s="119"/>
      <c r="YW1292" s="119"/>
      <c r="YX1292" s="119"/>
      <c r="YY1292" s="119"/>
      <c r="YZ1292" s="119"/>
      <c r="ZA1292" s="119"/>
      <c r="ZB1292" s="119"/>
      <c r="ZC1292" s="119"/>
      <c r="ZD1292" s="119"/>
      <c r="ZE1292" s="119"/>
      <c r="ZF1292" s="119"/>
      <c r="ZG1292" s="119"/>
      <c r="ZH1292" s="119"/>
      <c r="ZI1292" s="119"/>
      <c r="ZJ1292" s="119"/>
      <c r="ZK1292" s="119"/>
      <c r="ZL1292" s="119"/>
      <c r="ZM1292" s="119"/>
      <c r="ZN1292" s="119"/>
      <c r="ZO1292" s="119"/>
      <c r="ZP1292" s="119"/>
      <c r="ZQ1292" s="119"/>
      <c r="ZR1292" s="119"/>
      <c r="ZS1292" s="119"/>
      <c r="ZT1292" s="119"/>
      <c r="ZU1292" s="119"/>
      <c r="ZV1292" s="119"/>
      <c r="ZW1292" s="119"/>
      <c r="ZX1292" s="119"/>
      <c r="ZY1292" s="119"/>
      <c r="ZZ1292" s="119"/>
      <c r="AAA1292" s="119"/>
      <c r="AAB1292" s="119"/>
      <c r="AAC1292" s="119"/>
      <c r="AAD1292" s="119"/>
      <c r="AAE1292" s="119"/>
      <c r="AAF1292" s="119"/>
      <c r="AAG1292" s="119"/>
      <c r="AAH1292" s="119"/>
      <c r="AAI1292" s="119"/>
      <c r="AAJ1292" s="119"/>
      <c r="AAK1292" s="119"/>
      <c r="AAL1292" s="119"/>
      <c r="AAM1292" s="119"/>
      <c r="AAN1292" s="119"/>
      <c r="AAO1292" s="119"/>
      <c r="AAP1292" s="119"/>
      <c r="AAQ1292" s="119"/>
      <c r="AAR1292" s="119"/>
      <c r="AAS1292" s="119"/>
      <c r="AAT1292" s="119"/>
      <c r="AAU1292" s="119"/>
      <c r="AAV1292" s="119"/>
      <c r="AAW1292" s="119"/>
      <c r="AAX1292" s="119"/>
      <c r="AAY1292" s="119"/>
      <c r="AAZ1292" s="119"/>
      <c r="ABA1292" s="119"/>
      <c r="ABB1292" s="119"/>
      <c r="ABC1292" s="119"/>
      <c r="ABD1292" s="119"/>
      <c r="ABE1292" s="119"/>
      <c r="ABF1292" s="119"/>
      <c r="ABG1292" s="119"/>
      <c r="ABH1292" s="119"/>
      <c r="ABI1292" s="119"/>
      <c r="ABJ1292" s="119"/>
      <c r="ABK1292" s="119"/>
      <c r="ABL1292" s="119"/>
      <c r="ABM1292" s="119"/>
      <c r="ABN1292" s="119"/>
      <c r="ABO1292" s="119"/>
      <c r="ABP1292" s="119"/>
      <c r="ABQ1292" s="119"/>
      <c r="ABR1292" s="119"/>
      <c r="ABS1292" s="119"/>
      <c r="ABT1292" s="119"/>
      <c r="ABU1292" s="119"/>
      <c r="ABV1292" s="119"/>
      <c r="ABW1292" s="119"/>
      <c r="ABX1292" s="119"/>
      <c r="ABY1292" s="119"/>
      <c r="ABZ1292" s="119"/>
      <c r="ACA1292" s="119"/>
      <c r="ACB1292" s="119"/>
      <c r="ACC1292" s="119"/>
      <c r="ACD1292" s="119"/>
      <c r="ACE1292" s="119"/>
      <c r="ACF1292" s="119"/>
      <c r="ACG1292" s="119"/>
      <c r="ACH1292" s="119"/>
      <c r="ACI1292" s="119"/>
      <c r="ACJ1292" s="119"/>
      <c r="ACK1292" s="119"/>
      <c r="ACL1292" s="119"/>
      <c r="ACM1292" s="119"/>
      <c r="ACN1292" s="119"/>
      <c r="ACO1292" s="119"/>
      <c r="ACP1292" s="119"/>
      <c r="ACQ1292" s="119"/>
      <c r="ACR1292" s="119"/>
      <c r="ACS1292" s="119"/>
      <c r="ACT1292" s="119"/>
      <c r="ACU1292" s="119"/>
      <c r="ACV1292" s="119"/>
      <c r="ACW1292" s="119"/>
      <c r="ACX1292" s="119"/>
      <c r="ACY1292" s="119"/>
      <c r="ACZ1292" s="119"/>
      <c r="ADA1292" s="119"/>
      <c r="ADB1292" s="119"/>
      <c r="ADC1292" s="119"/>
      <c r="ADD1292" s="119"/>
      <c r="ADE1292" s="119"/>
      <c r="ADF1292" s="119"/>
      <c r="ADG1292" s="119"/>
      <c r="ADH1292" s="119"/>
      <c r="ADI1292" s="119"/>
      <c r="ADJ1292" s="119"/>
      <c r="ADK1292" s="119"/>
      <c r="ADL1292" s="119"/>
      <c r="ADM1292" s="119"/>
      <c r="ADN1292" s="119"/>
      <c r="ADO1292" s="119"/>
      <c r="ADP1292" s="119"/>
      <c r="ADQ1292" s="119"/>
      <c r="ADR1292" s="119"/>
      <c r="ADS1292" s="119"/>
      <c r="ADT1292" s="119"/>
      <c r="ADU1292" s="119"/>
      <c r="ADV1292" s="119"/>
      <c r="ADW1292" s="119"/>
      <c r="ADX1292" s="119"/>
      <c r="ADY1292" s="119"/>
      <c r="ADZ1292" s="119"/>
      <c r="AEA1292" s="119"/>
      <c r="AEB1292" s="119"/>
      <c r="AEC1292" s="119"/>
      <c r="AED1292" s="119"/>
      <c r="AEE1292" s="119"/>
      <c r="AEF1292" s="119"/>
      <c r="AEG1292" s="119"/>
      <c r="AEH1292" s="119"/>
      <c r="AEI1292" s="119"/>
      <c r="AEJ1292" s="119"/>
      <c r="AEK1292" s="119"/>
      <c r="AEL1292" s="119"/>
      <c r="AEM1292" s="119"/>
      <c r="AEN1292" s="119"/>
      <c r="AEO1292" s="119"/>
      <c r="AEP1292" s="119"/>
      <c r="AEQ1292" s="119"/>
      <c r="AER1292" s="119"/>
      <c r="AES1292" s="119"/>
      <c r="AET1292" s="119"/>
      <c r="AEU1292" s="119"/>
      <c r="AEV1292" s="119"/>
      <c r="AEW1292" s="119"/>
      <c r="AEX1292" s="119"/>
      <c r="AEY1292" s="119"/>
      <c r="AEZ1292" s="119"/>
      <c r="AFA1292" s="119"/>
      <c r="AFB1292" s="119"/>
      <c r="AFC1292" s="119"/>
      <c r="AFD1292" s="119"/>
      <c r="AFE1292" s="119"/>
      <c r="AFF1292" s="119"/>
      <c r="AFG1292" s="119"/>
      <c r="AFH1292" s="119"/>
      <c r="AFI1292" s="119"/>
      <c r="AFJ1292" s="119"/>
      <c r="AFK1292" s="119"/>
      <c r="AFL1292" s="119"/>
      <c r="AFM1292" s="119"/>
      <c r="AFN1292" s="119"/>
      <c r="AFO1292" s="119"/>
      <c r="AFP1292" s="119"/>
      <c r="AFQ1292" s="119"/>
      <c r="AFR1292" s="119"/>
      <c r="AFS1292" s="119"/>
      <c r="AFT1292" s="119"/>
      <c r="AFU1292" s="119"/>
      <c r="AFV1292" s="119"/>
      <c r="AFW1292" s="119"/>
      <c r="AFX1292" s="119"/>
      <c r="AFY1292" s="119"/>
      <c r="AFZ1292" s="119"/>
      <c r="AGA1292" s="119"/>
      <c r="AGB1292" s="119"/>
      <c r="AGC1292" s="119"/>
      <c r="AGD1292" s="119"/>
      <c r="AGE1292" s="119"/>
      <c r="AGF1292" s="119"/>
      <c r="AGG1292" s="119"/>
      <c r="AGH1292" s="119"/>
      <c r="AGI1292" s="119"/>
      <c r="AGJ1292" s="119"/>
      <c r="AGK1292" s="119"/>
      <c r="AGL1292" s="119"/>
      <c r="AGM1292" s="119"/>
      <c r="AGN1292" s="119"/>
      <c r="AGO1292" s="119"/>
      <c r="AGP1292" s="119"/>
      <c r="AGQ1292" s="119"/>
      <c r="AGR1292" s="119"/>
      <c r="AGS1292" s="119"/>
      <c r="AGT1292" s="119"/>
      <c r="AGU1292" s="119"/>
      <c r="AGV1292" s="119"/>
      <c r="AGW1292" s="119"/>
      <c r="AGX1292" s="119"/>
      <c r="AGY1292" s="119"/>
      <c r="AGZ1292" s="119"/>
      <c r="AHA1292" s="119"/>
      <c r="AHB1292" s="119"/>
      <c r="AHC1292" s="119"/>
      <c r="AHD1292" s="119"/>
      <c r="AHE1292" s="119"/>
      <c r="AHF1292" s="119"/>
      <c r="AHG1292" s="119"/>
      <c r="AHH1292" s="119"/>
      <c r="AHI1292" s="119"/>
      <c r="AHJ1292" s="119"/>
      <c r="AHK1292" s="119"/>
      <c r="AHL1292" s="119"/>
      <c r="AHM1292" s="119"/>
      <c r="AHN1292" s="119"/>
      <c r="AHO1292" s="119"/>
      <c r="AHP1292" s="119"/>
      <c r="AHQ1292" s="119"/>
      <c r="AHR1292" s="119"/>
      <c r="AHS1292" s="119"/>
      <c r="AHT1292" s="119"/>
      <c r="AHU1292" s="119"/>
      <c r="AHV1292" s="119"/>
      <c r="AHW1292" s="119"/>
      <c r="AHX1292" s="119"/>
      <c r="AHY1292" s="119"/>
      <c r="AHZ1292" s="119"/>
      <c r="AIA1292" s="119"/>
      <c r="AIB1292" s="119"/>
      <c r="AIC1292" s="119"/>
      <c r="AID1292" s="119"/>
      <c r="AIE1292" s="119"/>
      <c r="AIF1292" s="119"/>
      <c r="AIG1292" s="119"/>
      <c r="AIH1292" s="119"/>
      <c r="AII1292" s="119"/>
      <c r="AIJ1292" s="119"/>
      <c r="AIK1292" s="119"/>
      <c r="AIL1292" s="119"/>
      <c r="AIM1292" s="119"/>
      <c r="AIN1292" s="119"/>
      <c r="AIO1292" s="119"/>
      <c r="AIP1292" s="119"/>
      <c r="AIQ1292" s="119"/>
      <c r="AIR1292" s="119"/>
      <c r="AIS1292" s="119"/>
      <c r="AIT1292" s="119"/>
      <c r="AIU1292" s="119"/>
      <c r="AIV1292" s="119"/>
      <c r="AIW1292" s="119"/>
      <c r="AIX1292" s="119"/>
      <c r="AIY1292" s="119"/>
      <c r="AIZ1292" s="119"/>
      <c r="AJA1292" s="119"/>
      <c r="AJB1292" s="119"/>
      <c r="AJC1292" s="119"/>
      <c r="AJD1292" s="119"/>
      <c r="AJE1292" s="119"/>
      <c r="AJF1292" s="119"/>
      <c r="AJG1292" s="119"/>
      <c r="AJH1292" s="119"/>
      <c r="AJI1292" s="119"/>
      <c r="AJJ1292" s="119"/>
      <c r="AJK1292" s="119"/>
      <c r="AJL1292" s="119"/>
      <c r="AJM1292" s="119"/>
      <c r="AJN1292" s="119"/>
      <c r="AJO1292" s="119"/>
      <c r="AJP1292" s="119"/>
      <c r="AJQ1292" s="119"/>
      <c r="AJR1292" s="119"/>
      <c r="AJS1292" s="119"/>
      <c r="AJT1292" s="119"/>
      <c r="AJU1292" s="119"/>
      <c r="AJV1292" s="119"/>
      <c r="AJW1292" s="119"/>
      <c r="AJX1292" s="119"/>
      <c r="AJY1292" s="119"/>
      <c r="AJZ1292" s="119"/>
      <c r="AKA1292" s="119"/>
      <c r="AKB1292" s="119"/>
      <c r="AKC1292" s="119"/>
      <c r="AKD1292" s="119"/>
      <c r="AKE1292" s="119"/>
      <c r="AKF1292" s="119"/>
      <c r="AKG1292" s="119"/>
      <c r="AKH1292" s="119"/>
      <c r="AKI1292" s="119"/>
      <c r="AKJ1292" s="119"/>
      <c r="AKK1292" s="119"/>
      <c r="AKL1292" s="119"/>
      <c r="AKM1292" s="119"/>
      <c r="AKN1292" s="119"/>
      <c r="AKO1292" s="119"/>
      <c r="AKP1292" s="119"/>
      <c r="AKQ1292" s="119"/>
      <c r="AKR1292" s="119"/>
      <c r="AKS1292" s="119"/>
      <c r="AKT1292" s="119"/>
      <c r="AKU1292" s="119"/>
      <c r="AKV1292" s="119"/>
      <c r="AKW1292" s="119"/>
      <c r="AKX1292" s="119"/>
      <c r="AKY1292" s="119"/>
      <c r="AKZ1292" s="119"/>
      <c r="ALA1292" s="119"/>
      <c r="ALB1292" s="119"/>
      <c r="ALC1292" s="119"/>
      <c r="ALD1292" s="119"/>
      <c r="ALE1292" s="119"/>
      <c r="ALF1292" s="119"/>
      <c r="ALG1292" s="119"/>
      <c r="ALH1292" s="119"/>
      <c r="ALI1292" s="119"/>
      <c r="ALJ1292" s="119"/>
      <c r="ALK1292" s="119"/>
      <c r="ALL1292" s="119"/>
      <c r="ALM1292" s="119"/>
      <c r="ALN1292" s="119"/>
      <c r="ALO1292" s="119"/>
      <c r="ALP1292" s="119"/>
      <c r="ALQ1292" s="119"/>
      <c r="ALR1292" s="119"/>
      <c r="ALS1292" s="119"/>
      <c r="ALT1292" s="119"/>
      <c r="ALU1292" s="119"/>
      <c r="ALV1292" s="119"/>
      <c r="ALW1292" s="119"/>
      <c r="ALX1292" s="119"/>
      <c r="ALY1292" s="119"/>
      <c r="ALZ1292" s="119"/>
      <c r="AMA1292" s="119"/>
      <c r="AMB1292" s="119"/>
      <c r="AMC1292" s="119"/>
      <c r="AMD1292" s="119"/>
      <c r="AME1292" s="119"/>
      <c r="AMF1292" s="119"/>
      <c r="AMG1292" s="119"/>
      <c r="AMH1292" s="119"/>
      <c r="AMI1292" s="119"/>
      <c r="AMJ1292" s="119"/>
    </row>
    <row r="1293" spans="1:1024">
      <c r="A1293" s="118"/>
      <c r="B1293" s="118"/>
      <c r="C1293" s="49">
        <f t="shared" si="95"/>
        <v>2470</v>
      </c>
      <c r="D1293" s="56" t="s">
        <v>452</v>
      </c>
      <c r="E1293" s="51">
        <f t="shared" si="94"/>
        <v>50</v>
      </c>
      <c r="F1293" s="79">
        <f t="shared" si="92"/>
        <v>66769</v>
      </c>
      <c r="G1293" s="79" t="str">
        <f t="shared" si="93"/>
        <v>2018124</v>
      </c>
      <c r="H1293" s="79">
        <v>0</v>
      </c>
      <c r="I1293" s="79"/>
      <c r="J1293" s="79"/>
      <c r="K1293" s="79"/>
      <c r="L1293" s="79" t="s">
        <v>290</v>
      </c>
      <c r="M1293" s="79">
        <v>2018</v>
      </c>
      <c r="N1293" s="79">
        <v>1</v>
      </c>
      <c r="O1293" s="79">
        <v>24</v>
      </c>
      <c r="P1293" s="79">
        <v>18</v>
      </c>
      <c r="Q1293" s="79">
        <v>32</v>
      </c>
      <c r="R1293" s="79">
        <v>49</v>
      </c>
      <c r="S1293" s="79">
        <v>193</v>
      </c>
      <c r="T1293" s="79">
        <v>0</v>
      </c>
      <c r="U1293" s="79" t="s">
        <v>62</v>
      </c>
      <c r="V1293" s="79" t="s">
        <v>2</v>
      </c>
      <c r="W1293" s="79"/>
      <c r="X1293" s="130" t="s">
        <v>107</v>
      </c>
      <c r="Y1293" s="130"/>
      <c r="Z1293" s="130"/>
      <c r="AA1293" s="130"/>
      <c r="WK1293" s="119"/>
      <c r="WL1293" s="119"/>
      <c r="WM1293" s="119"/>
      <c r="WN1293" s="119"/>
      <c r="WO1293" s="119"/>
      <c r="WP1293" s="119"/>
      <c r="WQ1293" s="119"/>
      <c r="WR1293" s="119"/>
      <c r="WS1293" s="119"/>
      <c r="WT1293" s="119"/>
      <c r="WU1293" s="119"/>
      <c r="WV1293" s="119"/>
      <c r="WW1293" s="119"/>
      <c r="WX1293" s="119"/>
      <c r="WY1293" s="119"/>
      <c r="WZ1293" s="119"/>
      <c r="XA1293" s="119"/>
      <c r="XB1293" s="119"/>
      <c r="XC1293" s="119"/>
      <c r="XD1293" s="119"/>
      <c r="XE1293" s="119"/>
      <c r="XF1293" s="119"/>
      <c r="XG1293" s="119"/>
      <c r="XH1293" s="119"/>
      <c r="XI1293" s="119"/>
      <c r="XJ1293" s="119"/>
      <c r="XK1293" s="119"/>
      <c r="XL1293" s="119"/>
      <c r="XM1293" s="119"/>
      <c r="XN1293" s="119"/>
      <c r="XO1293" s="119"/>
      <c r="XP1293" s="119"/>
      <c r="XQ1293" s="119"/>
      <c r="XR1293" s="119"/>
      <c r="XS1293" s="119"/>
      <c r="XT1293" s="119"/>
      <c r="XU1293" s="119"/>
      <c r="XV1293" s="119"/>
      <c r="XW1293" s="119"/>
      <c r="XX1293" s="119"/>
      <c r="XY1293" s="119"/>
      <c r="XZ1293" s="119"/>
      <c r="YA1293" s="119"/>
      <c r="YB1293" s="119"/>
      <c r="YC1293" s="119"/>
      <c r="YD1293" s="119"/>
      <c r="YE1293" s="119"/>
      <c r="YF1293" s="119"/>
      <c r="YG1293" s="119"/>
      <c r="YH1293" s="119"/>
      <c r="YI1293" s="119"/>
      <c r="YJ1293" s="119"/>
      <c r="YK1293" s="119"/>
      <c r="YL1293" s="119"/>
      <c r="YM1293" s="119"/>
      <c r="YN1293" s="119"/>
      <c r="YO1293" s="119"/>
      <c r="YP1293" s="119"/>
      <c r="YQ1293" s="119"/>
      <c r="YR1293" s="119"/>
      <c r="YS1293" s="119"/>
      <c r="YT1293" s="119"/>
      <c r="YU1293" s="119"/>
      <c r="YV1293" s="119"/>
      <c r="YW1293" s="119"/>
      <c r="YX1293" s="119"/>
      <c r="YY1293" s="119"/>
      <c r="YZ1293" s="119"/>
      <c r="ZA1293" s="119"/>
      <c r="ZB1293" s="119"/>
      <c r="ZC1293" s="119"/>
      <c r="ZD1293" s="119"/>
      <c r="ZE1293" s="119"/>
      <c r="ZF1293" s="119"/>
      <c r="ZG1293" s="119"/>
      <c r="ZH1293" s="119"/>
      <c r="ZI1293" s="119"/>
      <c r="ZJ1293" s="119"/>
      <c r="ZK1293" s="119"/>
      <c r="ZL1293" s="119"/>
      <c r="ZM1293" s="119"/>
      <c r="ZN1293" s="119"/>
      <c r="ZO1293" s="119"/>
      <c r="ZP1293" s="119"/>
      <c r="ZQ1293" s="119"/>
      <c r="ZR1293" s="119"/>
      <c r="ZS1293" s="119"/>
      <c r="ZT1293" s="119"/>
      <c r="ZU1293" s="119"/>
      <c r="ZV1293" s="119"/>
      <c r="ZW1293" s="119"/>
      <c r="ZX1293" s="119"/>
      <c r="ZY1293" s="119"/>
      <c r="ZZ1293" s="119"/>
      <c r="AAA1293" s="119"/>
      <c r="AAB1293" s="119"/>
      <c r="AAC1293" s="119"/>
      <c r="AAD1293" s="119"/>
      <c r="AAE1293" s="119"/>
      <c r="AAF1293" s="119"/>
      <c r="AAG1293" s="119"/>
      <c r="AAH1293" s="119"/>
      <c r="AAI1293" s="119"/>
      <c r="AAJ1293" s="119"/>
      <c r="AAK1293" s="119"/>
      <c r="AAL1293" s="119"/>
      <c r="AAM1293" s="119"/>
      <c r="AAN1293" s="119"/>
      <c r="AAO1293" s="119"/>
      <c r="AAP1293" s="119"/>
      <c r="AAQ1293" s="119"/>
      <c r="AAR1293" s="119"/>
      <c r="AAS1293" s="119"/>
      <c r="AAT1293" s="119"/>
      <c r="AAU1293" s="119"/>
      <c r="AAV1293" s="119"/>
      <c r="AAW1293" s="119"/>
      <c r="AAX1293" s="119"/>
      <c r="AAY1293" s="119"/>
      <c r="AAZ1293" s="119"/>
      <c r="ABA1293" s="119"/>
      <c r="ABB1293" s="119"/>
      <c r="ABC1293" s="119"/>
      <c r="ABD1293" s="119"/>
      <c r="ABE1293" s="119"/>
      <c r="ABF1293" s="119"/>
      <c r="ABG1293" s="119"/>
      <c r="ABH1293" s="119"/>
      <c r="ABI1293" s="119"/>
      <c r="ABJ1293" s="119"/>
      <c r="ABK1293" s="119"/>
      <c r="ABL1293" s="119"/>
      <c r="ABM1293" s="119"/>
      <c r="ABN1293" s="119"/>
      <c r="ABO1293" s="119"/>
      <c r="ABP1293" s="119"/>
      <c r="ABQ1293" s="119"/>
      <c r="ABR1293" s="119"/>
      <c r="ABS1293" s="119"/>
      <c r="ABT1293" s="119"/>
      <c r="ABU1293" s="119"/>
      <c r="ABV1293" s="119"/>
      <c r="ABW1293" s="119"/>
      <c r="ABX1293" s="119"/>
      <c r="ABY1293" s="119"/>
      <c r="ABZ1293" s="119"/>
      <c r="ACA1293" s="119"/>
      <c r="ACB1293" s="119"/>
      <c r="ACC1293" s="119"/>
      <c r="ACD1293" s="119"/>
      <c r="ACE1293" s="119"/>
      <c r="ACF1293" s="119"/>
      <c r="ACG1293" s="119"/>
      <c r="ACH1293" s="119"/>
      <c r="ACI1293" s="119"/>
      <c r="ACJ1293" s="119"/>
      <c r="ACK1293" s="119"/>
      <c r="ACL1293" s="119"/>
      <c r="ACM1293" s="119"/>
      <c r="ACN1293" s="119"/>
      <c r="ACO1293" s="119"/>
      <c r="ACP1293" s="119"/>
      <c r="ACQ1293" s="119"/>
      <c r="ACR1293" s="119"/>
      <c r="ACS1293" s="119"/>
      <c r="ACT1293" s="119"/>
      <c r="ACU1293" s="119"/>
      <c r="ACV1293" s="119"/>
      <c r="ACW1293" s="119"/>
      <c r="ACX1293" s="119"/>
      <c r="ACY1293" s="119"/>
      <c r="ACZ1293" s="119"/>
      <c r="ADA1293" s="119"/>
      <c r="ADB1293" s="119"/>
      <c r="ADC1293" s="119"/>
      <c r="ADD1293" s="119"/>
      <c r="ADE1293" s="119"/>
      <c r="ADF1293" s="119"/>
      <c r="ADG1293" s="119"/>
      <c r="ADH1293" s="119"/>
      <c r="ADI1293" s="119"/>
      <c r="ADJ1293" s="119"/>
      <c r="ADK1293" s="119"/>
      <c r="ADL1293" s="119"/>
      <c r="ADM1293" s="119"/>
      <c r="ADN1293" s="119"/>
      <c r="ADO1293" s="119"/>
      <c r="ADP1293" s="119"/>
      <c r="ADQ1293" s="119"/>
      <c r="ADR1293" s="119"/>
      <c r="ADS1293" s="119"/>
      <c r="ADT1293" s="119"/>
      <c r="ADU1293" s="119"/>
      <c r="ADV1293" s="119"/>
      <c r="ADW1293" s="119"/>
      <c r="ADX1293" s="119"/>
      <c r="ADY1293" s="119"/>
      <c r="ADZ1293" s="119"/>
      <c r="AEA1293" s="119"/>
      <c r="AEB1293" s="119"/>
      <c r="AEC1293" s="119"/>
      <c r="AED1293" s="119"/>
      <c r="AEE1293" s="119"/>
      <c r="AEF1293" s="119"/>
      <c r="AEG1293" s="119"/>
      <c r="AEH1293" s="119"/>
      <c r="AEI1293" s="119"/>
      <c r="AEJ1293" s="119"/>
      <c r="AEK1293" s="119"/>
      <c r="AEL1293" s="119"/>
      <c r="AEM1293" s="119"/>
      <c r="AEN1293" s="119"/>
      <c r="AEO1293" s="119"/>
      <c r="AEP1293" s="119"/>
      <c r="AEQ1293" s="119"/>
      <c r="AER1293" s="119"/>
      <c r="AES1293" s="119"/>
      <c r="AET1293" s="119"/>
      <c r="AEU1293" s="119"/>
      <c r="AEV1293" s="119"/>
      <c r="AEW1293" s="119"/>
      <c r="AEX1293" s="119"/>
      <c r="AEY1293" s="119"/>
      <c r="AEZ1293" s="119"/>
      <c r="AFA1293" s="119"/>
      <c r="AFB1293" s="119"/>
      <c r="AFC1293" s="119"/>
      <c r="AFD1293" s="119"/>
      <c r="AFE1293" s="119"/>
      <c r="AFF1293" s="119"/>
      <c r="AFG1293" s="119"/>
      <c r="AFH1293" s="119"/>
      <c r="AFI1293" s="119"/>
      <c r="AFJ1293" s="119"/>
      <c r="AFK1293" s="119"/>
      <c r="AFL1293" s="119"/>
      <c r="AFM1293" s="119"/>
      <c r="AFN1293" s="119"/>
      <c r="AFO1293" s="119"/>
      <c r="AFP1293" s="119"/>
      <c r="AFQ1293" s="119"/>
      <c r="AFR1293" s="119"/>
      <c r="AFS1293" s="119"/>
      <c r="AFT1293" s="119"/>
      <c r="AFU1293" s="119"/>
      <c r="AFV1293" s="119"/>
      <c r="AFW1293" s="119"/>
      <c r="AFX1293" s="119"/>
      <c r="AFY1293" s="119"/>
      <c r="AFZ1293" s="119"/>
      <c r="AGA1293" s="119"/>
      <c r="AGB1293" s="119"/>
      <c r="AGC1293" s="119"/>
      <c r="AGD1293" s="119"/>
      <c r="AGE1293" s="119"/>
      <c r="AGF1293" s="119"/>
      <c r="AGG1293" s="119"/>
      <c r="AGH1293" s="119"/>
      <c r="AGI1293" s="119"/>
      <c r="AGJ1293" s="119"/>
      <c r="AGK1293" s="119"/>
      <c r="AGL1293" s="119"/>
      <c r="AGM1293" s="119"/>
      <c r="AGN1293" s="119"/>
      <c r="AGO1293" s="119"/>
      <c r="AGP1293" s="119"/>
      <c r="AGQ1293" s="119"/>
      <c r="AGR1293" s="119"/>
      <c r="AGS1293" s="119"/>
      <c r="AGT1293" s="119"/>
      <c r="AGU1293" s="119"/>
      <c r="AGV1293" s="119"/>
      <c r="AGW1293" s="119"/>
      <c r="AGX1293" s="119"/>
      <c r="AGY1293" s="119"/>
      <c r="AGZ1293" s="119"/>
      <c r="AHA1293" s="119"/>
      <c r="AHB1293" s="119"/>
      <c r="AHC1293" s="119"/>
      <c r="AHD1293" s="119"/>
      <c r="AHE1293" s="119"/>
      <c r="AHF1293" s="119"/>
      <c r="AHG1293" s="119"/>
      <c r="AHH1293" s="119"/>
      <c r="AHI1293" s="119"/>
      <c r="AHJ1293" s="119"/>
      <c r="AHK1293" s="119"/>
      <c r="AHL1293" s="119"/>
      <c r="AHM1293" s="119"/>
      <c r="AHN1293" s="119"/>
      <c r="AHO1293" s="119"/>
      <c r="AHP1293" s="119"/>
      <c r="AHQ1293" s="119"/>
      <c r="AHR1293" s="119"/>
      <c r="AHS1293" s="119"/>
      <c r="AHT1293" s="119"/>
      <c r="AHU1293" s="119"/>
      <c r="AHV1293" s="119"/>
      <c r="AHW1293" s="119"/>
      <c r="AHX1293" s="119"/>
      <c r="AHY1293" s="119"/>
      <c r="AHZ1293" s="119"/>
      <c r="AIA1293" s="119"/>
      <c r="AIB1293" s="119"/>
      <c r="AIC1293" s="119"/>
      <c r="AID1293" s="119"/>
      <c r="AIE1293" s="119"/>
      <c r="AIF1293" s="119"/>
      <c r="AIG1293" s="119"/>
      <c r="AIH1293" s="119"/>
      <c r="AII1293" s="119"/>
      <c r="AIJ1293" s="119"/>
      <c r="AIK1293" s="119"/>
      <c r="AIL1293" s="119"/>
      <c r="AIM1293" s="119"/>
      <c r="AIN1293" s="119"/>
      <c r="AIO1293" s="119"/>
      <c r="AIP1293" s="119"/>
      <c r="AIQ1293" s="119"/>
      <c r="AIR1293" s="119"/>
      <c r="AIS1293" s="119"/>
      <c r="AIT1293" s="119"/>
      <c r="AIU1293" s="119"/>
      <c r="AIV1293" s="119"/>
      <c r="AIW1293" s="119"/>
      <c r="AIX1293" s="119"/>
      <c r="AIY1293" s="119"/>
      <c r="AIZ1293" s="119"/>
      <c r="AJA1293" s="119"/>
      <c r="AJB1293" s="119"/>
      <c r="AJC1293" s="119"/>
      <c r="AJD1293" s="119"/>
      <c r="AJE1293" s="119"/>
      <c r="AJF1293" s="119"/>
      <c r="AJG1293" s="119"/>
      <c r="AJH1293" s="119"/>
      <c r="AJI1293" s="119"/>
      <c r="AJJ1293" s="119"/>
      <c r="AJK1293" s="119"/>
      <c r="AJL1293" s="119"/>
      <c r="AJM1293" s="119"/>
      <c r="AJN1293" s="119"/>
      <c r="AJO1293" s="119"/>
      <c r="AJP1293" s="119"/>
      <c r="AJQ1293" s="119"/>
      <c r="AJR1293" s="119"/>
      <c r="AJS1293" s="119"/>
      <c r="AJT1293" s="119"/>
      <c r="AJU1293" s="119"/>
      <c r="AJV1293" s="119"/>
      <c r="AJW1293" s="119"/>
      <c r="AJX1293" s="119"/>
      <c r="AJY1293" s="119"/>
      <c r="AJZ1293" s="119"/>
      <c r="AKA1293" s="119"/>
      <c r="AKB1293" s="119"/>
      <c r="AKC1293" s="119"/>
      <c r="AKD1293" s="119"/>
      <c r="AKE1293" s="119"/>
      <c r="AKF1293" s="119"/>
      <c r="AKG1293" s="119"/>
      <c r="AKH1293" s="119"/>
      <c r="AKI1293" s="119"/>
      <c r="AKJ1293" s="119"/>
      <c r="AKK1293" s="119"/>
      <c r="AKL1293" s="119"/>
      <c r="AKM1293" s="119"/>
      <c r="AKN1293" s="119"/>
      <c r="AKO1293" s="119"/>
      <c r="AKP1293" s="119"/>
      <c r="AKQ1293" s="119"/>
      <c r="AKR1293" s="119"/>
      <c r="AKS1293" s="119"/>
      <c r="AKT1293" s="119"/>
      <c r="AKU1293" s="119"/>
      <c r="AKV1293" s="119"/>
      <c r="AKW1293" s="119"/>
      <c r="AKX1293" s="119"/>
      <c r="AKY1293" s="119"/>
      <c r="AKZ1293" s="119"/>
      <c r="ALA1293" s="119"/>
      <c r="ALB1293" s="119"/>
      <c r="ALC1293" s="119"/>
      <c r="ALD1293" s="119"/>
      <c r="ALE1293" s="119"/>
      <c r="ALF1293" s="119"/>
      <c r="ALG1293" s="119"/>
      <c r="ALH1293" s="119"/>
      <c r="ALI1293" s="119"/>
      <c r="ALJ1293" s="119"/>
      <c r="ALK1293" s="119"/>
      <c r="ALL1293" s="119"/>
      <c r="ALM1293" s="119"/>
      <c r="ALN1293" s="119"/>
      <c r="ALO1293" s="119"/>
      <c r="ALP1293" s="119"/>
      <c r="ALQ1293" s="119"/>
      <c r="ALR1293" s="119"/>
      <c r="ALS1293" s="119"/>
      <c r="ALT1293" s="119"/>
      <c r="ALU1293" s="119"/>
      <c r="ALV1293" s="119"/>
      <c r="ALW1293" s="119"/>
      <c r="ALX1293" s="119"/>
      <c r="ALY1293" s="119"/>
      <c r="ALZ1293" s="119"/>
      <c r="AMA1293" s="119"/>
      <c r="AMB1293" s="119"/>
      <c r="AMC1293" s="119"/>
      <c r="AMD1293" s="119"/>
      <c r="AME1293" s="119"/>
      <c r="AMF1293" s="119"/>
      <c r="AMG1293" s="119"/>
      <c r="AMH1293" s="119"/>
      <c r="AMI1293" s="119"/>
      <c r="AMJ1293" s="119"/>
    </row>
    <row r="1294" spans="1:1024">
      <c r="A1294" s="118"/>
      <c r="B1294" s="118"/>
      <c r="C1294" s="49">
        <f t="shared" si="95"/>
        <v>2470</v>
      </c>
      <c r="D1294" s="56" t="s">
        <v>452</v>
      </c>
      <c r="E1294" s="51">
        <f t="shared" si="94"/>
        <v>60</v>
      </c>
      <c r="F1294" s="79">
        <f t="shared" si="92"/>
        <v>66769</v>
      </c>
      <c r="G1294" s="79" t="str">
        <f t="shared" si="93"/>
        <v>2018124</v>
      </c>
      <c r="H1294" s="79">
        <v>0</v>
      </c>
      <c r="I1294" s="79"/>
      <c r="J1294" s="79"/>
      <c r="K1294" s="79"/>
      <c r="L1294" s="79" t="s">
        <v>290</v>
      </c>
      <c r="M1294" s="79">
        <v>2018</v>
      </c>
      <c r="N1294" s="79">
        <v>1</v>
      </c>
      <c r="O1294" s="79">
        <v>24</v>
      </c>
      <c r="P1294" s="79">
        <v>18</v>
      </c>
      <c r="Q1294" s="79">
        <v>32</v>
      </c>
      <c r="R1294" s="79">
        <v>49</v>
      </c>
      <c r="S1294" s="79">
        <v>216</v>
      </c>
      <c r="T1294" s="79">
        <v>0</v>
      </c>
      <c r="U1294" s="79" t="s">
        <v>62</v>
      </c>
      <c r="V1294" s="79" t="s">
        <v>2</v>
      </c>
      <c r="W1294" s="79"/>
      <c r="X1294" s="130" t="s">
        <v>107</v>
      </c>
      <c r="Y1294" s="130"/>
      <c r="Z1294" s="130"/>
      <c r="AA1294" s="130"/>
      <c r="WK1294" s="119"/>
      <c r="WL1294" s="119"/>
      <c r="WM1294" s="119"/>
      <c r="WN1294" s="119"/>
      <c r="WO1294" s="119"/>
      <c r="WP1294" s="119"/>
      <c r="WQ1294" s="119"/>
      <c r="WR1294" s="119"/>
      <c r="WS1294" s="119"/>
      <c r="WT1294" s="119"/>
      <c r="WU1294" s="119"/>
      <c r="WV1294" s="119"/>
      <c r="WW1294" s="119"/>
      <c r="WX1294" s="119"/>
      <c r="WY1294" s="119"/>
      <c r="WZ1294" s="119"/>
      <c r="XA1294" s="119"/>
      <c r="XB1294" s="119"/>
      <c r="XC1294" s="119"/>
      <c r="XD1294" s="119"/>
      <c r="XE1294" s="119"/>
      <c r="XF1294" s="119"/>
      <c r="XG1294" s="119"/>
      <c r="XH1294" s="119"/>
      <c r="XI1294" s="119"/>
      <c r="XJ1294" s="119"/>
      <c r="XK1294" s="119"/>
      <c r="XL1294" s="119"/>
      <c r="XM1294" s="119"/>
      <c r="XN1294" s="119"/>
      <c r="XO1294" s="119"/>
      <c r="XP1294" s="119"/>
      <c r="XQ1294" s="119"/>
      <c r="XR1294" s="119"/>
      <c r="XS1294" s="119"/>
      <c r="XT1294" s="119"/>
      <c r="XU1294" s="119"/>
      <c r="XV1294" s="119"/>
      <c r="XW1294" s="119"/>
      <c r="XX1294" s="119"/>
      <c r="XY1294" s="119"/>
      <c r="XZ1294" s="119"/>
      <c r="YA1294" s="119"/>
      <c r="YB1294" s="119"/>
      <c r="YC1294" s="119"/>
      <c r="YD1294" s="119"/>
      <c r="YE1294" s="119"/>
      <c r="YF1294" s="119"/>
      <c r="YG1294" s="119"/>
      <c r="YH1294" s="119"/>
      <c r="YI1294" s="119"/>
      <c r="YJ1294" s="119"/>
      <c r="YK1294" s="119"/>
      <c r="YL1294" s="119"/>
      <c r="YM1294" s="119"/>
      <c r="YN1294" s="119"/>
      <c r="YO1294" s="119"/>
      <c r="YP1294" s="119"/>
      <c r="YQ1294" s="119"/>
      <c r="YR1294" s="119"/>
      <c r="YS1294" s="119"/>
      <c r="YT1294" s="119"/>
      <c r="YU1294" s="119"/>
      <c r="YV1294" s="119"/>
      <c r="YW1294" s="119"/>
      <c r="YX1294" s="119"/>
      <c r="YY1294" s="119"/>
      <c r="YZ1294" s="119"/>
      <c r="ZA1294" s="119"/>
      <c r="ZB1294" s="119"/>
      <c r="ZC1294" s="119"/>
      <c r="ZD1294" s="119"/>
      <c r="ZE1294" s="119"/>
      <c r="ZF1294" s="119"/>
      <c r="ZG1294" s="119"/>
      <c r="ZH1294" s="119"/>
      <c r="ZI1294" s="119"/>
      <c r="ZJ1294" s="119"/>
      <c r="ZK1294" s="119"/>
      <c r="ZL1294" s="119"/>
      <c r="ZM1294" s="119"/>
      <c r="ZN1294" s="119"/>
      <c r="ZO1294" s="119"/>
      <c r="ZP1294" s="119"/>
      <c r="ZQ1294" s="119"/>
      <c r="ZR1294" s="119"/>
      <c r="ZS1294" s="119"/>
      <c r="ZT1294" s="119"/>
      <c r="ZU1294" s="119"/>
      <c r="ZV1294" s="119"/>
      <c r="ZW1294" s="119"/>
      <c r="ZX1294" s="119"/>
      <c r="ZY1294" s="119"/>
      <c r="ZZ1294" s="119"/>
      <c r="AAA1294" s="119"/>
      <c r="AAB1294" s="119"/>
      <c r="AAC1294" s="119"/>
      <c r="AAD1294" s="119"/>
      <c r="AAE1294" s="119"/>
      <c r="AAF1294" s="119"/>
      <c r="AAG1294" s="119"/>
      <c r="AAH1294" s="119"/>
      <c r="AAI1294" s="119"/>
      <c r="AAJ1294" s="119"/>
      <c r="AAK1294" s="119"/>
      <c r="AAL1294" s="119"/>
      <c r="AAM1294" s="119"/>
      <c r="AAN1294" s="119"/>
      <c r="AAO1294" s="119"/>
      <c r="AAP1294" s="119"/>
      <c r="AAQ1294" s="119"/>
      <c r="AAR1294" s="119"/>
      <c r="AAS1294" s="119"/>
      <c r="AAT1294" s="119"/>
      <c r="AAU1294" s="119"/>
      <c r="AAV1294" s="119"/>
      <c r="AAW1294" s="119"/>
      <c r="AAX1294" s="119"/>
      <c r="AAY1294" s="119"/>
      <c r="AAZ1294" s="119"/>
      <c r="ABA1294" s="119"/>
      <c r="ABB1294" s="119"/>
      <c r="ABC1294" s="119"/>
      <c r="ABD1294" s="119"/>
      <c r="ABE1294" s="119"/>
      <c r="ABF1294" s="119"/>
      <c r="ABG1294" s="119"/>
      <c r="ABH1294" s="119"/>
      <c r="ABI1294" s="119"/>
      <c r="ABJ1294" s="119"/>
      <c r="ABK1294" s="119"/>
      <c r="ABL1294" s="119"/>
      <c r="ABM1294" s="119"/>
      <c r="ABN1294" s="119"/>
      <c r="ABO1294" s="119"/>
      <c r="ABP1294" s="119"/>
      <c r="ABQ1294" s="119"/>
      <c r="ABR1294" s="119"/>
      <c r="ABS1294" s="119"/>
      <c r="ABT1294" s="119"/>
      <c r="ABU1294" s="119"/>
      <c r="ABV1294" s="119"/>
      <c r="ABW1294" s="119"/>
      <c r="ABX1294" s="119"/>
      <c r="ABY1294" s="119"/>
      <c r="ABZ1294" s="119"/>
      <c r="ACA1294" s="119"/>
      <c r="ACB1294" s="119"/>
      <c r="ACC1294" s="119"/>
      <c r="ACD1294" s="119"/>
      <c r="ACE1294" s="119"/>
      <c r="ACF1294" s="119"/>
      <c r="ACG1294" s="119"/>
      <c r="ACH1294" s="119"/>
      <c r="ACI1294" s="119"/>
      <c r="ACJ1294" s="119"/>
      <c r="ACK1294" s="119"/>
      <c r="ACL1294" s="119"/>
      <c r="ACM1294" s="119"/>
      <c r="ACN1294" s="119"/>
      <c r="ACO1294" s="119"/>
      <c r="ACP1294" s="119"/>
      <c r="ACQ1294" s="119"/>
      <c r="ACR1294" s="119"/>
      <c r="ACS1294" s="119"/>
      <c r="ACT1294" s="119"/>
      <c r="ACU1294" s="119"/>
      <c r="ACV1294" s="119"/>
      <c r="ACW1294" s="119"/>
      <c r="ACX1294" s="119"/>
      <c r="ACY1294" s="119"/>
      <c r="ACZ1294" s="119"/>
      <c r="ADA1294" s="119"/>
      <c r="ADB1294" s="119"/>
      <c r="ADC1294" s="119"/>
      <c r="ADD1294" s="119"/>
      <c r="ADE1294" s="119"/>
      <c r="ADF1294" s="119"/>
      <c r="ADG1294" s="119"/>
      <c r="ADH1294" s="119"/>
      <c r="ADI1294" s="119"/>
      <c r="ADJ1294" s="119"/>
      <c r="ADK1294" s="119"/>
      <c r="ADL1294" s="119"/>
      <c r="ADM1294" s="119"/>
      <c r="ADN1294" s="119"/>
      <c r="ADO1294" s="119"/>
      <c r="ADP1294" s="119"/>
      <c r="ADQ1294" s="119"/>
      <c r="ADR1294" s="119"/>
      <c r="ADS1294" s="119"/>
      <c r="ADT1294" s="119"/>
      <c r="ADU1294" s="119"/>
      <c r="ADV1294" s="119"/>
      <c r="ADW1294" s="119"/>
      <c r="ADX1294" s="119"/>
      <c r="ADY1294" s="119"/>
      <c r="ADZ1294" s="119"/>
      <c r="AEA1294" s="119"/>
      <c r="AEB1294" s="119"/>
      <c r="AEC1294" s="119"/>
      <c r="AED1294" s="119"/>
      <c r="AEE1294" s="119"/>
      <c r="AEF1294" s="119"/>
      <c r="AEG1294" s="119"/>
      <c r="AEH1294" s="119"/>
      <c r="AEI1294" s="119"/>
      <c r="AEJ1294" s="119"/>
      <c r="AEK1294" s="119"/>
      <c r="AEL1294" s="119"/>
      <c r="AEM1294" s="119"/>
      <c r="AEN1294" s="119"/>
      <c r="AEO1294" s="119"/>
      <c r="AEP1294" s="119"/>
      <c r="AEQ1294" s="119"/>
      <c r="AER1294" s="119"/>
      <c r="AES1294" s="119"/>
      <c r="AET1294" s="119"/>
      <c r="AEU1294" s="119"/>
      <c r="AEV1294" s="119"/>
      <c r="AEW1294" s="119"/>
      <c r="AEX1294" s="119"/>
      <c r="AEY1294" s="119"/>
      <c r="AEZ1294" s="119"/>
      <c r="AFA1294" s="119"/>
      <c r="AFB1294" s="119"/>
      <c r="AFC1294" s="119"/>
      <c r="AFD1294" s="119"/>
      <c r="AFE1294" s="119"/>
      <c r="AFF1294" s="119"/>
      <c r="AFG1294" s="119"/>
      <c r="AFH1294" s="119"/>
      <c r="AFI1294" s="119"/>
      <c r="AFJ1294" s="119"/>
      <c r="AFK1294" s="119"/>
      <c r="AFL1294" s="119"/>
      <c r="AFM1294" s="119"/>
      <c r="AFN1294" s="119"/>
      <c r="AFO1294" s="119"/>
      <c r="AFP1294" s="119"/>
      <c r="AFQ1294" s="119"/>
      <c r="AFR1294" s="119"/>
      <c r="AFS1294" s="119"/>
      <c r="AFT1294" s="119"/>
      <c r="AFU1294" s="119"/>
      <c r="AFV1294" s="119"/>
      <c r="AFW1294" s="119"/>
      <c r="AFX1294" s="119"/>
      <c r="AFY1294" s="119"/>
      <c r="AFZ1294" s="119"/>
      <c r="AGA1294" s="119"/>
      <c r="AGB1294" s="119"/>
      <c r="AGC1294" s="119"/>
      <c r="AGD1294" s="119"/>
      <c r="AGE1294" s="119"/>
      <c r="AGF1294" s="119"/>
      <c r="AGG1294" s="119"/>
      <c r="AGH1294" s="119"/>
      <c r="AGI1294" s="119"/>
      <c r="AGJ1294" s="119"/>
      <c r="AGK1294" s="119"/>
      <c r="AGL1294" s="119"/>
      <c r="AGM1294" s="119"/>
      <c r="AGN1294" s="119"/>
      <c r="AGO1294" s="119"/>
      <c r="AGP1294" s="119"/>
      <c r="AGQ1294" s="119"/>
      <c r="AGR1294" s="119"/>
      <c r="AGS1294" s="119"/>
      <c r="AGT1294" s="119"/>
      <c r="AGU1294" s="119"/>
      <c r="AGV1294" s="119"/>
      <c r="AGW1294" s="119"/>
      <c r="AGX1294" s="119"/>
      <c r="AGY1294" s="119"/>
      <c r="AGZ1294" s="119"/>
      <c r="AHA1294" s="119"/>
      <c r="AHB1294" s="119"/>
      <c r="AHC1294" s="119"/>
      <c r="AHD1294" s="119"/>
      <c r="AHE1294" s="119"/>
      <c r="AHF1294" s="119"/>
      <c r="AHG1294" s="119"/>
      <c r="AHH1294" s="119"/>
      <c r="AHI1294" s="119"/>
      <c r="AHJ1294" s="119"/>
      <c r="AHK1294" s="119"/>
      <c r="AHL1294" s="119"/>
      <c r="AHM1294" s="119"/>
      <c r="AHN1294" s="119"/>
      <c r="AHO1294" s="119"/>
      <c r="AHP1294" s="119"/>
      <c r="AHQ1294" s="119"/>
      <c r="AHR1294" s="119"/>
      <c r="AHS1294" s="119"/>
      <c r="AHT1294" s="119"/>
      <c r="AHU1294" s="119"/>
      <c r="AHV1294" s="119"/>
      <c r="AHW1294" s="119"/>
      <c r="AHX1294" s="119"/>
      <c r="AHY1294" s="119"/>
      <c r="AHZ1294" s="119"/>
      <c r="AIA1294" s="119"/>
      <c r="AIB1294" s="119"/>
      <c r="AIC1294" s="119"/>
      <c r="AID1294" s="119"/>
      <c r="AIE1294" s="119"/>
      <c r="AIF1294" s="119"/>
      <c r="AIG1294" s="119"/>
      <c r="AIH1294" s="119"/>
      <c r="AII1294" s="119"/>
      <c r="AIJ1294" s="119"/>
      <c r="AIK1294" s="119"/>
      <c r="AIL1294" s="119"/>
      <c r="AIM1294" s="119"/>
      <c r="AIN1294" s="119"/>
      <c r="AIO1294" s="119"/>
      <c r="AIP1294" s="119"/>
      <c r="AIQ1294" s="119"/>
      <c r="AIR1294" s="119"/>
      <c r="AIS1294" s="119"/>
      <c r="AIT1294" s="119"/>
      <c r="AIU1294" s="119"/>
      <c r="AIV1294" s="119"/>
      <c r="AIW1294" s="119"/>
      <c r="AIX1294" s="119"/>
      <c r="AIY1294" s="119"/>
      <c r="AIZ1294" s="119"/>
      <c r="AJA1294" s="119"/>
      <c r="AJB1294" s="119"/>
      <c r="AJC1294" s="119"/>
      <c r="AJD1294" s="119"/>
      <c r="AJE1294" s="119"/>
      <c r="AJF1294" s="119"/>
      <c r="AJG1294" s="119"/>
      <c r="AJH1294" s="119"/>
      <c r="AJI1294" s="119"/>
      <c r="AJJ1294" s="119"/>
      <c r="AJK1294" s="119"/>
      <c r="AJL1294" s="119"/>
      <c r="AJM1294" s="119"/>
      <c r="AJN1294" s="119"/>
      <c r="AJO1294" s="119"/>
      <c r="AJP1294" s="119"/>
      <c r="AJQ1294" s="119"/>
      <c r="AJR1294" s="119"/>
      <c r="AJS1294" s="119"/>
      <c r="AJT1294" s="119"/>
      <c r="AJU1294" s="119"/>
      <c r="AJV1294" s="119"/>
      <c r="AJW1294" s="119"/>
      <c r="AJX1294" s="119"/>
      <c r="AJY1294" s="119"/>
      <c r="AJZ1294" s="119"/>
      <c r="AKA1294" s="119"/>
      <c r="AKB1294" s="119"/>
      <c r="AKC1294" s="119"/>
      <c r="AKD1294" s="119"/>
      <c r="AKE1294" s="119"/>
      <c r="AKF1294" s="119"/>
      <c r="AKG1294" s="119"/>
      <c r="AKH1294" s="119"/>
      <c r="AKI1294" s="119"/>
      <c r="AKJ1294" s="119"/>
      <c r="AKK1294" s="119"/>
      <c r="AKL1294" s="119"/>
      <c r="AKM1294" s="119"/>
      <c r="AKN1294" s="119"/>
      <c r="AKO1294" s="119"/>
      <c r="AKP1294" s="119"/>
      <c r="AKQ1294" s="119"/>
      <c r="AKR1294" s="119"/>
      <c r="AKS1294" s="119"/>
      <c r="AKT1294" s="119"/>
      <c r="AKU1294" s="119"/>
      <c r="AKV1294" s="119"/>
      <c r="AKW1294" s="119"/>
      <c r="AKX1294" s="119"/>
      <c r="AKY1294" s="119"/>
      <c r="AKZ1294" s="119"/>
      <c r="ALA1294" s="119"/>
      <c r="ALB1294" s="119"/>
      <c r="ALC1294" s="119"/>
      <c r="ALD1294" s="119"/>
      <c r="ALE1294" s="119"/>
      <c r="ALF1294" s="119"/>
      <c r="ALG1294" s="119"/>
      <c r="ALH1294" s="119"/>
      <c r="ALI1294" s="119"/>
      <c r="ALJ1294" s="119"/>
      <c r="ALK1294" s="119"/>
      <c r="ALL1294" s="119"/>
      <c r="ALM1294" s="119"/>
      <c r="ALN1294" s="119"/>
      <c r="ALO1294" s="119"/>
      <c r="ALP1294" s="119"/>
      <c r="ALQ1294" s="119"/>
      <c r="ALR1294" s="119"/>
      <c r="ALS1294" s="119"/>
      <c r="ALT1294" s="119"/>
      <c r="ALU1294" s="119"/>
      <c r="ALV1294" s="119"/>
      <c r="ALW1294" s="119"/>
      <c r="ALX1294" s="119"/>
      <c r="ALY1294" s="119"/>
      <c r="ALZ1294" s="119"/>
      <c r="AMA1294" s="119"/>
      <c r="AMB1294" s="119"/>
      <c r="AMC1294" s="119"/>
      <c r="AMD1294" s="119"/>
      <c r="AME1294" s="119"/>
      <c r="AMF1294" s="119"/>
      <c r="AMG1294" s="119"/>
      <c r="AMH1294" s="119"/>
      <c r="AMI1294" s="119"/>
      <c r="AMJ1294" s="119"/>
    </row>
    <row r="1295" spans="1:1024">
      <c r="A1295" s="118"/>
      <c r="B1295" s="118"/>
      <c r="C1295" s="49">
        <f t="shared" si="95"/>
        <v>2470</v>
      </c>
      <c r="D1295" s="56" t="s">
        <v>452</v>
      </c>
      <c r="E1295" s="51">
        <f t="shared" si="94"/>
        <v>70</v>
      </c>
      <c r="F1295" s="79">
        <f t="shared" si="92"/>
        <v>66769</v>
      </c>
      <c r="G1295" s="79" t="str">
        <f t="shared" si="93"/>
        <v>2018124</v>
      </c>
      <c r="H1295" s="79">
        <v>0</v>
      </c>
      <c r="I1295" s="79"/>
      <c r="J1295" s="79"/>
      <c r="K1295" s="79"/>
      <c r="L1295" s="79" t="s">
        <v>290</v>
      </c>
      <c r="M1295" s="79">
        <v>2018</v>
      </c>
      <c r="N1295" s="79">
        <v>1</v>
      </c>
      <c r="O1295" s="79">
        <v>24</v>
      </c>
      <c r="P1295" s="79">
        <v>18</v>
      </c>
      <c r="Q1295" s="79">
        <v>32</v>
      </c>
      <c r="R1295" s="79">
        <v>49</v>
      </c>
      <c r="S1295" s="79">
        <v>270</v>
      </c>
      <c r="T1295" s="79">
        <v>0</v>
      </c>
      <c r="U1295" s="79" t="s">
        <v>62</v>
      </c>
      <c r="V1295" s="79" t="s">
        <v>2</v>
      </c>
      <c r="W1295" s="79"/>
      <c r="X1295" s="130" t="s">
        <v>108</v>
      </c>
      <c r="Y1295" s="130"/>
      <c r="Z1295" s="130"/>
      <c r="AA1295" s="130"/>
      <c r="WK1295" s="119"/>
      <c r="WL1295" s="119"/>
      <c r="WM1295" s="119"/>
      <c r="WN1295" s="119"/>
      <c r="WO1295" s="119"/>
      <c r="WP1295" s="119"/>
      <c r="WQ1295" s="119"/>
      <c r="WR1295" s="119"/>
      <c r="WS1295" s="119"/>
      <c r="WT1295" s="119"/>
      <c r="WU1295" s="119"/>
      <c r="WV1295" s="119"/>
      <c r="WW1295" s="119"/>
      <c r="WX1295" s="119"/>
      <c r="WY1295" s="119"/>
      <c r="WZ1295" s="119"/>
      <c r="XA1295" s="119"/>
      <c r="XB1295" s="119"/>
      <c r="XC1295" s="119"/>
      <c r="XD1295" s="119"/>
      <c r="XE1295" s="119"/>
      <c r="XF1295" s="119"/>
      <c r="XG1295" s="119"/>
      <c r="XH1295" s="119"/>
      <c r="XI1295" s="119"/>
      <c r="XJ1295" s="119"/>
      <c r="XK1295" s="119"/>
      <c r="XL1295" s="119"/>
      <c r="XM1295" s="119"/>
      <c r="XN1295" s="119"/>
      <c r="XO1295" s="119"/>
      <c r="XP1295" s="119"/>
      <c r="XQ1295" s="119"/>
      <c r="XR1295" s="119"/>
      <c r="XS1295" s="119"/>
      <c r="XT1295" s="119"/>
      <c r="XU1295" s="119"/>
      <c r="XV1295" s="119"/>
      <c r="XW1295" s="119"/>
      <c r="XX1295" s="119"/>
      <c r="XY1295" s="119"/>
      <c r="XZ1295" s="119"/>
      <c r="YA1295" s="119"/>
      <c r="YB1295" s="119"/>
      <c r="YC1295" s="119"/>
      <c r="YD1295" s="119"/>
      <c r="YE1295" s="119"/>
      <c r="YF1295" s="119"/>
      <c r="YG1295" s="119"/>
      <c r="YH1295" s="119"/>
      <c r="YI1295" s="119"/>
      <c r="YJ1295" s="119"/>
      <c r="YK1295" s="119"/>
      <c r="YL1295" s="119"/>
      <c r="YM1295" s="119"/>
      <c r="YN1295" s="119"/>
      <c r="YO1295" s="119"/>
      <c r="YP1295" s="119"/>
      <c r="YQ1295" s="119"/>
      <c r="YR1295" s="119"/>
      <c r="YS1295" s="119"/>
      <c r="YT1295" s="119"/>
      <c r="YU1295" s="119"/>
      <c r="YV1295" s="119"/>
      <c r="YW1295" s="119"/>
      <c r="YX1295" s="119"/>
      <c r="YY1295" s="119"/>
      <c r="YZ1295" s="119"/>
      <c r="ZA1295" s="119"/>
      <c r="ZB1295" s="119"/>
      <c r="ZC1295" s="119"/>
      <c r="ZD1295" s="119"/>
      <c r="ZE1295" s="119"/>
      <c r="ZF1295" s="119"/>
      <c r="ZG1295" s="119"/>
      <c r="ZH1295" s="119"/>
      <c r="ZI1295" s="119"/>
      <c r="ZJ1295" s="119"/>
      <c r="ZK1295" s="119"/>
      <c r="ZL1295" s="119"/>
      <c r="ZM1295" s="119"/>
      <c r="ZN1295" s="119"/>
      <c r="ZO1295" s="119"/>
      <c r="ZP1295" s="119"/>
      <c r="ZQ1295" s="119"/>
      <c r="ZR1295" s="119"/>
      <c r="ZS1295" s="119"/>
      <c r="ZT1295" s="119"/>
      <c r="ZU1295" s="119"/>
      <c r="ZV1295" s="119"/>
      <c r="ZW1295" s="119"/>
      <c r="ZX1295" s="119"/>
      <c r="ZY1295" s="119"/>
      <c r="ZZ1295" s="119"/>
      <c r="AAA1295" s="119"/>
      <c r="AAB1295" s="119"/>
      <c r="AAC1295" s="119"/>
      <c r="AAD1295" s="119"/>
      <c r="AAE1295" s="119"/>
      <c r="AAF1295" s="119"/>
      <c r="AAG1295" s="119"/>
      <c r="AAH1295" s="119"/>
      <c r="AAI1295" s="119"/>
      <c r="AAJ1295" s="119"/>
      <c r="AAK1295" s="119"/>
      <c r="AAL1295" s="119"/>
      <c r="AAM1295" s="119"/>
      <c r="AAN1295" s="119"/>
      <c r="AAO1295" s="119"/>
      <c r="AAP1295" s="119"/>
      <c r="AAQ1295" s="119"/>
      <c r="AAR1295" s="119"/>
      <c r="AAS1295" s="119"/>
      <c r="AAT1295" s="119"/>
      <c r="AAU1295" s="119"/>
      <c r="AAV1295" s="119"/>
      <c r="AAW1295" s="119"/>
      <c r="AAX1295" s="119"/>
      <c r="AAY1295" s="119"/>
      <c r="AAZ1295" s="119"/>
      <c r="ABA1295" s="119"/>
      <c r="ABB1295" s="119"/>
      <c r="ABC1295" s="119"/>
      <c r="ABD1295" s="119"/>
      <c r="ABE1295" s="119"/>
      <c r="ABF1295" s="119"/>
      <c r="ABG1295" s="119"/>
      <c r="ABH1295" s="119"/>
      <c r="ABI1295" s="119"/>
      <c r="ABJ1295" s="119"/>
      <c r="ABK1295" s="119"/>
      <c r="ABL1295" s="119"/>
      <c r="ABM1295" s="119"/>
      <c r="ABN1295" s="119"/>
      <c r="ABO1295" s="119"/>
      <c r="ABP1295" s="119"/>
      <c r="ABQ1295" s="119"/>
      <c r="ABR1295" s="119"/>
      <c r="ABS1295" s="119"/>
      <c r="ABT1295" s="119"/>
      <c r="ABU1295" s="119"/>
      <c r="ABV1295" s="119"/>
      <c r="ABW1295" s="119"/>
      <c r="ABX1295" s="119"/>
      <c r="ABY1295" s="119"/>
      <c r="ABZ1295" s="119"/>
      <c r="ACA1295" s="119"/>
      <c r="ACB1295" s="119"/>
      <c r="ACC1295" s="119"/>
      <c r="ACD1295" s="119"/>
      <c r="ACE1295" s="119"/>
      <c r="ACF1295" s="119"/>
      <c r="ACG1295" s="119"/>
      <c r="ACH1295" s="119"/>
      <c r="ACI1295" s="119"/>
      <c r="ACJ1295" s="119"/>
      <c r="ACK1295" s="119"/>
      <c r="ACL1295" s="119"/>
      <c r="ACM1295" s="119"/>
      <c r="ACN1295" s="119"/>
      <c r="ACO1295" s="119"/>
      <c r="ACP1295" s="119"/>
      <c r="ACQ1295" s="119"/>
      <c r="ACR1295" s="119"/>
      <c r="ACS1295" s="119"/>
      <c r="ACT1295" s="119"/>
      <c r="ACU1295" s="119"/>
      <c r="ACV1295" s="119"/>
      <c r="ACW1295" s="119"/>
      <c r="ACX1295" s="119"/>
      <c r="ACY1295" s="119"/>
      <c r="ACZ1295" s="119"/>
      <c r="ADA1295" s="119"/>
      <c r="ADB1295" s="119"/>
      <c r="ADC1295" s="119"/>
      <c r="ADD1295" s="119"/>
      <c r="ADE1295" s="119"/>
      <c r="ADF1295" s="119"/>
      <c r="ADG1295" s="119"/>
      <c r="ADH1295" s="119"/>
      <c r="ADI1295" s="119"/>
      <c r="ADJ1295" s="119"/>
      <c r="ADK1295" s="119"/>
      <c r="ADL1295" s="119"/>
      <c r="ADM1295" s="119"/>
      <c r="ADN1295" s="119"/>
      <c r="ADO1295" s="119"/>
      <c r="ADP1295" s="119"/>
      <c r="ADQ1295" s="119"/>
      <c r="ADR1295" s="119"/>
      <c r="ADS1295" s="119"/>
      <c r="ADT1295" s="119"/>
      <c r="ADU1295" s="119"/>
      <c r="ADV1295" s="119"/>
      <c r="ADW1295" s="119"/>
      <c r="ADX1295" s="119"/>
      <c r="ADY1295" s="119"/>
      <c r="ADZ1295" s="119"/>
      <c r="AEA1295" s="119"/>
      <c r="AEB1295" s="119"/>
      <c r="AEC1295" s="119"/>
      <c r="AED1295" s="119"/>
      <c r="AEE1295" s="119"/>
      <c r="AEF1295" s="119"/>
      <c r="AEG1295" s="119"/>
      <c r="AEH1295" s="119"/>
      <c r="AEI1295" s="119"/>
      <c r="AEJ1295" s="119"/>
      <c r="AEK1295" s="119"/>
      <c r="AEL1295" s="119"/>
      <c r="AEM1295" s="119"/>
      <c r="AEN1295" s="119"/>
      <c r="AEO1295" s="119"/>
      <c r="AEP1295" s="119"/>
      <c r="AEQ1295" s="119"/>
      <c r="AER1295" s="119"/>
      <c r="AES1295" s="119"/>
      <c r="AET1295" s="119"/>
      <c r="AEU1295" s="119"/>
      <c r="AEV1295" s="119"/>
      <c r="AEW1295" s="119"/>
      <c r="AEX1295" s="119"/>
      <c r="AEY1295" s="119"/>
      <c r="AEZ1295" s="119"/>
      <c r="AFA1295" s="119"/>
      <c r="AFB1295" s="119"/>
      <c r="AFC1295" s="119"/>
      <c r="AFD1295" s="119"/>
      <c r="AFE1295" s="119"/>
      <c r="AFF1295" s="119"/>
      <c r="AFG1295" s="119"/>
      <c r="AFH1295" s="119"/>
      <c r="AFI1295" s="119"/>
      <c r="AFJ1295" s="119"/>
      <c r="AFK1295" s="119"/>
      <c r="AFL1295" s="119"/>
      <c r="AFM1295" s="119"/>
      <c r="AFN1295" s="119"/>
      <c r="AFO1295" s="119"/>
      <c r="AFP1295" s="119"/>
      <c r="AFQ1295" s="119"/>
      <c r="AFR1295" s="119"/>
      <c r="AFS1295" s="119"/>
      <c r="AFT1295" s="119"/>
      <c r="AFU1295" s="119"/>
      <c r="AFV1295" s="119"/>
      <c r="AFW1295" s="119"/>
      <c r="AFX1295" s="119"/>
      <c r="AFY1295" s="119"/>
      <c r="AFZ1295" s="119"/>
      <c r="AGA1295" s="119"/>
      <c r="AGB1295" s="119"/>
      <c r="AGC1295" s="119"/>
      <c r="AGD1295" s="119"/>
      <c r="AGE1295" s="119"/>
      <c r="AGF1295" s="119"/>
      <c r="AGG1295" s="119"/>
      <c r="AGH1295" s="119"/>
      <c r="AGI1295" s="119"/>
      <c r="AGJ1295" s="119"/>
      <c r="AGK1295" s="119"/>
      <c r="AGL1295" s="119"/>
      <c r="AGM1295" s="119"/>
      <c r="AGN1295" s="119"/>
      <c r="AGO1295" s="119"/>
      <c r="AGP1295" s="119"/>
      <c r="AGQ1295" s="119"/>
      <c r="AGR1295" s="119"/>
      <c r="AGS1295" s="119"/>
      <c r="AGT1295" s="119"/>
      <c r="AGU1295" s="119"/>
      <c r="AGV1295" s="119"/>
      <c r="AGW1295" s="119"/>
      <c r="AGX1295" s="119"/>
      <c r="AGY1295" s="119"/>
      <c r="AGZ1295" s="119"/>
      <c r="AHA1295" s="119"/>
      <c r="AHB1295" s="119"/>
      <c r="AHC1295" s="119"/>
      <c r="AHD1295" s="119"/>
      <c r="AHE1295" s="119"/>
      <c r="AHF1295" s="119"/>
      <c r="AHG1295" s="119"/>
      <c r="AHH1295" s="119"/>
      <c r="AHI1295" s="119"/>
      <c r="AHJ1295" s="119"/>
      <c r="AHK1295" s="119"/>
      <c r="AHL1295" s="119"/>
      <c r="AHM1295" s="119"/>
      <c r="AHN1295" s="119"/>
      <c r="AHO1295" s="119"/>
      <c r="AHP1295" s="119"/>
      <c r="AHQ1295" s="119"/>
      <c r="AHR1295" s="119"/>
      <c r="AHS1295" s="119"/>
      <c r="AHT1295" s="119"/>
      <c r="AHU1295" s="119"/>
      <c r="AHV1295" s="119"/>
      <c r="AHW1295" s="119"/>
      <c r="AHX1295" s="119"/>
      <c r="AHY1295" s="119"/>
      <c r="AHZ1295" s="119"/>
      <c r="AIA1295" s="119"/>
      <c r="AIB1295" s="119"/>
      <c r="AIC1295" s="119"/>
      <c r="AID1295" s="119"/>
      <c r="AIE1295" s="119"/>
      <c r="AIF1295" s="119"/>
      <c r="AIG1295" s="119"/>
      <c r="AIH1295" s="119"/>
      <c r="AII1295" s="119"/>
      <c r="AIJ1295" s="119"/>
      <c r="AIK1295" s="119"/>
      <c r="AIL1295" s="119"/>
      <c r="AIM1295" s="119"/>
      <c r="AIN1295" s="119"/>
      <c r="AIO1295" s="119"/>
      <c r="AIP1295" s="119"/>
      <c r="AIQ1295" s="119"/>
      <c r="AIR1295" s="119"/>
      <c r="AIS1295" s="119"/>
      <c r="AIT1295" s="119"/>
      <c r="AIU1295" s="119"/>
      <c r="AIV1295" s="119"/>
      <c r="AIW1295" s="119"/>
      <c r="AIX1295" s="119"/>
      <c r="AIY1295" s="119"/>
      <c r="AIZ1295" s="119"/>
      <c r="AJA1295" s="119"/>
      <c r="AJB1295" s="119"/>
      <c r="AJC1295" s="119"/>
      <c r="AJD1295" s="119"/>
      <c r="AJE1295" s="119"/>
      <c r="AJF1295" s="119"/>
      <c r="AJG1295" s="119"/>
      <c r="AJH1295" s="119"/>
      <c r="AJI1295" s="119"/>
      <c r="AJJ1295" s="119"/>
      <c r="AJK1295" s="119"/>
      <c r="AJL1295" s="119"/>
      <c r="AJM1295" s="119"/>
      <c r="AJN1295" s="119"/>
      <c r="AJO1295" s="119"/>
      <c r="AJP1295" s="119"/>
      <c r="AJQ1295" s="119"/>
      <c r="AJR1295" s="119"/>
      <c r="AJS1295" s="119"/>
      <c r="AJT1295" s="119"/>
      <c r="AJU1295" s="119"/>
      <c r="AJV1295" s="119"/>
      <c r="AJW1295" s="119"/>
      <c r="AJX1295" s="119"/>
      <c r="AJY1295" s="119"/>
      <c r="AJZ1295" s="119"/>
      <c r="AKA1295" s="119"/>
      <c r="AKB1295" s="119"/>
      <c r="AKC1295" s="119"/>
      <c r="AKD1295" s="119"/>
      <c r="AKE1295" s="119"/>
      <c r="AKF1295" s="119"/>
      <c r="AKG1295" s="119"/>
      <c r="AKH1295" s="119"/>
      <c r="AKI1295" s="119"/>
      <c r="AKJ1295" s="119"/>
      <c r="AKK1295" s="119"/>
      <c r="AKL1295" s="119"/>
      <c r="AKM1295" s="119"/>
      <c r="AKN1295" s="119"/>
      <c r="AKO1295" s="119"/>
      <c r="AKP1295" s="119"/>
      <c r="AKQ1295" s="119"/>
      <c r="AKR1295" s="119"/>
      <c r="AKS1295" s="119"/>
      <c r="AKT1295" s="119"/>
      <c r="AKU1295" s="119"/>
      <c r="AKV1295" s="119"/>
      <c r="AKW1295" s="119"/>
      <c r="AKX1295" s="119"/>
      <c r="AKY1295" s="119"/>
      <c r="AKZ1295" s="119"/>
      <c r="ALA1295" s="119"/>
      <c r="ALB1295" s="119"/>
      <c r="ALC1295" s="119"/>
      <c r="ALD1295" s="119"/>
      <c r="ALE1295" s="119"/>
      <c r="ALF1295" s="119"/>
      <c r="ALG1295" s="119"/>
      <c r="ALH1295" s="119"/>
      <c r="ALI1295" s="119"/>
      <c r="ALJ1295" s="119"/>
      <c r="ALK1295" s="119"/>
      <c r="ALL1295" s="119"/>
      <c r="ALM1295" s="119"/>
      <c r="ALN1295" s="119"/>
      <c r="ALO1295" s="119"/>
      <c r="ALP1295" s="119"/>
      <c r="ALQ1295" s="119"/>
      <c r="ALR1295" s="119"/>
      <c r="ALS1295" s="119"/>
      <c r="ALT1295" s="119"/>
      <c r="ALU1295" s="119"/>
      <c r="ALV1295" s="119"/>
      <c r="ALW1295" s="119"/>
      <c r="ALX1295" s="119"/>
      <c r="ALY1295" s="119"/>
      <c r="ALZ1295" s="119"/>
      <c r="AMA1295" s="119"/>
      <c r="AMB1295" s="119"/>
      <c r="AMC1295" s="119"/>
      <c r="AMD1295" s="119"/>
      <c r="AME1295" s="119"/>
      <c r="AMF1295" s="119"/>
      <c r="AMG1295" s="119"/>
      <c r="AMH1295" s="119"/>
      <c r="AMI1295" s="119"/>
      <c r="AMJ1295" s="119"/>
    </row>
    <row r="1296" spans="1:1024">
      <c r="A1296" s="118"/>
      <c r="B1296" s="118"/>
      <c r="C1296" s="49">
        <f t="shared" si="95"/>
        <v>2480</v>
      </c>
      <c r="D1296" s="135" t="s">
        <v>457</v>
      </c>
      <c r="E1296" s="51">
        <f t="shared" si="94"/>
        <v>10</v>
      </c>
      <c r="F1296" s="81">
        <f t="shared" si="92"/>
        <v>65663</v>
      </c>
      <c r="G1296" s="81" t="str">
        <f t="shared" si="93"/>
        <v>201823</v>
      </c>
      <c r="H1296" s="81">
        <v>7</v>
      </c>
      <c r="I1296" s="81"/>
      <c r="J1296" s="81"/>
      <c r="K1296" s="81"/>
      <c r="L1296" s="81" t="s">
        <v>0</v>
      </c>
      <c r="M1296" s="81">
        <v>2018</v>
      </c>
      <c r="N1296" s="81">
        <v>2</v>
      </c>
      <c r="O1296" s="81">
        <v>3</v>
      </c>
      <c r="P1296" s="81">
        <v>18</v>
      </c>
      <c r="Q1296" s="81">
        <v>14</v>
      </c>
      <c r="R1296" s="81">
        <v>23</v>
      </c>
      <c r="S1296" s="81">
        <v>286</v>
      </c>
      <c r="T1296" s="81">
        <v>1</v>
      </c>
      <c r="U1296" s="81" t="s">
        <v>1</v>
      </c>
      <c r="V1296" s="81" t="s">
        <v>2</v>
      </c>
      <c r="W1296" s="81"/>
      <c r="X1296" s="129"/>
      <c r="Y1296" s="130"/>
      <c r="Z1296" s="130"/>
      <c r="AA1296" s="130"/>
      <c r="WK1296" s="119"/>
      <c r="WL1296" s="119"/>
      <c r="WM1296" s="119"/>
      <c r="WN1296" s="119"/>
      <c r="WO1296" s="119"/>
      <c r="WP1296" s="119"/>
      <c r="WQ1296" s="119"/>
      <c r="WR1296" s="119"/>
      <c r="WS1296" s="119"/>
      <c r="WT1296" s="119"/>
      <c r="WU1296" s="119"/>
      <c r="WV1296" s="119"/>
      <c r="WW1296" s="119"/>
      <c r="WX1296" s="119"/>
      <c r="WY1296" s="119"/>
      <c r="WZ1296" s="119"/>
      <c r="XA1296" s="119"/>
      <c r="XB1296" s="119"/>
      <c r="XC1296" s="119"/>
      <c r="XD1296" s="119"/>
      <c r="XE1296" s="119"/>
      <c r="XF1296" s="119"/>
      <c r="XG1296" s="119"/>
      <c r="XH1296" s="119"/>
      <c r="XI1296" s="119"/>
      <c r="XJ1296" s="119"/>
      <c r="XK1296" s="119"/>
      <c r="XL1296" s="119"/>
      <c r="XM1296" s="119"/>
      <c r="XN1296" s="119"/>
      <c r="XO1296" s="119"/>
      <c r="XP1296" s="119"/>
      <c r="XQ1296" s="119"/>
      <c r="XR1296" s="119"/>
      <c r="XS1296" s="119"/>
      <c r="XT1296" s="119"/>
      <c r="XU1296" s="119"/>
      <c r="XV1296" s="119"/>
      <c r="XW1296" s="119"/>
      <c r="XX1296" s="119"/>
      <c r="XY1296" s="119"/>
      <c r="XZ1296" s="119"/>
      <c r="YA1296" s="119"/>
      <c r="YB1296" s="119"/>
      <c r="YC1296" s="119"/>
      <c r="YD1296" s="119"/>
      <c r="YE1296" s="119"/>
      <c r="YF1296" s="119"/>
      <c r="YG1296" s="119"/>
      <c r="YH1296" s="119"/>
      <c r="YI1296" s="119"/>
      <c r="YJ1296" s="119"/>
      <c r="YK1296" s="119"/>
      <c r="YL1296" s="119"/>
      <c r="YM1296" s="119"/>
      <c r="YN1296" s="119"/>
      <c r="YO1296" s="119"/>
      <c r="YP1296" s="119"/>
      <c r="YQ1296" s="119"/>
      <c r="YR1296" s="119"/>
      <c r="YS1296" s="119"/>
      <c r="YT1296" s="119"/>
      <c r="YU1296" s="119"/>
      <c r="YV1296" s="119"/>
      <c r="YW1296" s="119"/>
      <c r="YX1296" s="119"/>
      <c r="YY1296" s="119"/>
      <c r="YZ1296" s="119"/>
      <c r="ZA1296" s="119"/>
      <c r="ZB1296" s="119"/>
      <c r="ZC1296" s="119"/>
      <c r="ZD1296" s="119"/>
      <c r="ZE1296" s="119"/>
      <c r="ZF1296" s="119"/>
      <c r="ZG1296" s="119"/>
      <c r="ZH1296" s="119"/>
      <c r="ZI1296" s="119"/>
      <c r="ZJ1296" s="119"/>
      <c r="ZK1296" s="119"/>
      <c r="ZL1296" s="119"/>
      <c r="ZM1296" s="119"/>
      <c r="ZN1296" s="119"/>
      <c r="ZO1296" s="119"/>
      <c r="ZP1296" s="119"/>
      <c r="ZQ1296" s="119"/>
      <c r="ZR1296" s="119"/>
      <c r="ZS1296" s="119"/>
      <c r="ZT1296" s="119"/>
      <c r="ZU1296" s="119"/>
      <c r="ZV1296" s="119"/>
      <c r="ZW1296" s="119"/>
      <c r="ZX1296" s="119"/>
      <c r="ZY1296" s="119"/>
      <c r="ZZ1296" s="119"/>
      <c r="AAA1296" s="119"/>
      <c r="AAB1296" s="119"/>
      <c r="AAC1296" s="119"/>
      <c r="AAD1296" s="119"/>
      <c r="AAE1296" s="119"/>
      <c r="AAF1296" s="119"/>
      <c r="AAG1296" s="119"/>
      <c r="AAH1296" s="119"/>
      <c r="AAI1296" s="119"/>
      <c r="AAJ1296" s="119"/>
      <c r="AAK1296" s="119"/>
      <c r="AAL1296" s="119"/>
      <c r="AAM1296" s="119"/>
      <c r="AAN1296" s="119"/>
      <c r="AAO1296" s="119"/>
      <c r="AAP1296" s="119"/>
      <c r="AAQ1296" s="119"/>
      <c r="AAR1296" s="119"/>
      <c r="AAS1296" s="119"/>
      <c r="AAT1296" s="119"/>
      <c r="AAU1296" s="119"/>
      <c r="AAV1296" s="119"/>
      <c r="AAW1296" s="119"/>
      <c r="AAX1296" s="119"/>
      <c r="AAY1296" s="119"/>
      <c r="AAZ1296" s="119"/>
      <c r="ABA1296" s="119"/>
      <c r="ABB1296" s="119"/>
      <c r="ABC1296" s="119"/>
      <c r="ABD1296" s="119"/>
      <c r="ABE1296" s="119"/>
      <c r="ABF1296" s="119"/>
      <c r="ABG1296" s="119"/>
      <c r="ABH1296" s="119"/>
      <c r="ABI1296" s="119"/>
      <c r="ABJ1296" s="119"/>
      <c r="ABK1296" s="119"/>
      <c r="ABL1296" s="119"/>
      <c r="ABM1296" s="119"/>
      <c r="ABN1296" s="119"/>
      <c r="ABO1296" s="119"/>
      <c r="ABP1296" s="119"/>
      <c r="ABQ1296" s="119"/>
      <c r="ABR1296" s="119"/>
      <c r="ABS1296" s="119"/>
      <c r="ABT1296" s="119"/>
      <c r="ABU1296" s="119"/>
      <c r="ABV1296" s="119"/>
      <c r="ABW1296" s="119"/>
      <c r="ABX1296" s="119"/>
      <c r="ABY1296" s="119"/>
      <c r="ABZ1296" s="119"/>
      <c r="ACA1296" s="119"/>
      <c r="ACB1296" s="119"/>
      <c r="ACC1296" s="119"/>
      <c r="ACD1296" s="119"/>
      <c r="ACE1296" s="119"/>
      <c r="ACF1296" s="119"/>
      <c r="ACG1296" s="119"/>
      <c r="ACH1296" s="119"/>
      <c r="ACI1296" s="119"/>
      <c r="ACJ1296" s="119"/>
      <c r="ACK1296" s="119"/>
      <c r="ACL1296" s="119"/>
      <c r="ACM1296" s="119"/>
      <c r="ACN1296" s="119"/>
      <c r="ACO1296" s="119"/>
      <c r="ACP1296" s="119"/>
      <c r="ACQ1296" s="119"/>
      <c r="ACR1296" s="119"/>
      <c r="ACS1296" s="119"/>
      <c r="ACT1296" s="119"/>
      <c r="ACU1296" s="119"/>
      <c r="ACV1296" s="119"/>
      <c r="ACW1296" s="119"/>
      <c r="ACX1296" s="119"/>
      <c r="ACY1296" s="119"/>
      <c r="ACZ1296" s="119"/>
      <c r="ADA1296" s="119"/>
      <c r="ADB1296" s="119"/>
      <c r="ADC1296" s="119"/>
      <c r="ADD1296" s="119"/>
      <c r="ADE1296" s="119"/>
      <c r="ADF1296" s="119"/>
      <c r="ADG1296" s="119"/>
      <c r="ADH1296" s="119"/>
      <c r="ADI1296" s="119"/>
      <c r="ADJ1296" s="119"/>
      <c r="ADK1296" s="119"/>
      <c r="ADL1296" s="119"/>
      <c r="ADM1296" s="119"/>
      <c r="ADN1296" s="119"/>
      <c r="ADO1296" s="119"/>
      <c r="ADP1296" s="119"/>
      <c r="ADQ1296" s="119"/>
      <c r="ADR1296" s="119"/>
      <c r="ADS1296" s="119"/>
      <c r="ADT1296" s="119"/>
      <c r="ADU1296" s="119"/>
      <c r="ADV1296" s="119"/>
      <c r="ADW1296" s="119"/>
      <c r="ADX1296" s="119"/>
      <c r="ADY1296" s="119"/>
      <c r="ADZ1296" s="119"/>
      <c r="AEA1296" s="119"/>
      <c r="AEB1296" s="119"/>
      <c r="AEC1296" s="119"/>
      <c r="AED1296" s="119"/>
      <c r="AEE1296" s="119"/>
      <c r="AEF1296" s="119"/>
      <c r="AEG1296" s="119"/>
      <c r="AEH1296" s="119"/>
      <c r="AEI1296" s="119"/>
      <c r="AEJ1296" s="119"/>
      <c r="AEK1296" s="119"/>
      <c r="AEL1296" s="119"/>
      <c r="AEM1296" s="119"/>
      <c r="AEN1296" s="119"/>
      <c r="AEO1296" s="119"/>
      <c r="AEP1296" s="119"/>
      <c r="AEQ1296" s="119"/>
      <c r="AER1296" s="119"/>
      <c r="AES1296" s="119"/>
      <c r="AET1296" s="119"/>
      <c r="AEU1296" s="119"/>
      <c r="AEV1296" s="119"/>
      <c r="AEW1296" s="119"/>
      <c r="AEX1296" s="119"/>
      <c r="AEY1296" s="119"/>
      <c r="AEZ1296" s="119"/>
      <c r="AFA1296" s="119"/>
      <c r="AFB1296" s="119"/>
      <c r="AFC1296" s="119"/>
      <c r="AFD1296" s="119"/>
      <c r="AFE1296" s="119"/>
      <c r="AFF1296" s="119"/>
      <c r="AFG1296" s="119"/>
      <c r="AFH1296" s="119"/>
      <c r="AFI1296" s="119"/>
      <c r="AFJ1296" s="119"/>
      <c r="AFK1296" s="119"/>
      <c r="AFL1296" s="119"/>
      <c r="AFM1296" s="119"/>
      <c r="AFN1296" s="119"/>
      <c r="AFO1296" s="119"/>
      <c r="AFP1296" s="119"/>
      <c r="AFQ1296" s="119"/>
      <c r="AFR1296" s="119"/>
      <c r="AFS1296" s="119"/>
      <c r="AFT1296" s="119"/>
      <c r="AFU1296" s="119"/>
      <c r="AFV1296" s="119"/>
      <c r="AFW1296" s="119"/>
      <c r="AFX1296" s="119"/>
      <c r="AFY1296" s="119"/>
      <c r="AFZ1296" s="119"/>
      <c r="AGA1296" s="119"/>
      <c r="AGB1296" s="119"/>
      <c r="AGC1296" s="119"/>
      <c r="AGD1296" s="119"/>
      <c r="AGE1296" s="119"/>
      <c r="AGF1296" s="119"/>
      <c r="AGG1296" s="119"/>
      <c r="AGH1296" s="119"/>
      <c r="AGI1296" s="119"/>
      <c r="AGJ1296" s="119"/>
      <c r="AGK1296" s="119"/>
      <c r="AGL1296" s="119"/>
      <c r="AGM1296" s="119"/>
      <c r="AGN1296" s="119"/>
      <c r="AGO1296" s="119"/>
      <c r="AGP1296" s="119"/>
      <c r="AGQ1296" s="119"/>
      <c r="AGR1296" s="119"/>
      <c r="AGS1296" s="119"/>
      <c r="AGT1296" s="119"/>
      <c r="AGU1296" s="119"/>
      <c r="AGV1296" s="119"/>
      <c r="AGW1296" s="119"/>
      <c r="AGX1296" s="119"/>
      <c r="AGY1296" s="119"/>
      <c r="AGZ1296" s="119"/>
      <c r="AHA1296" s="119"/>
      <c r="AHB1296" s="119"/>
      <c r="AHC1296" s="119"/>
      <c r="AHD1296" s="119"/>
      <c r="AHE1296" s="119"/>
      <c r="AHF1296" s="119"/>
      <c r="AHG1296" s="119"/>
      <c r="AHH1296" s="119"/>
      <c r="AHI1296" s="119"/>
      <c r="AHJ1296" s="119"/>
      <c r="AHK1296" s="119"/>
      <c r="AHL1296" s="119"/>
      <c r="AHM1296" s="119"/>
      <c r="AHN1296" s="119"/>
      <c r="AHO1296" s="119"/>
      <c r="AHP1296" s="119"/>
      <c r="AHQ1296" s="119"/>
      <c r="AHR1296" s="119"/>
      <c r="AHS1296" s="119"/>
      <c r="AHT1296" s="119"/>
      <c r="AHU1296" s="119"/>
      <c r="AHV1296" s="119"/>
      <c r="AHW1296" s="119"/>
      <c r="AHX1296" s="119"/>
      <c r="AHY1296" s="119"/>
      <c r="AHZ1296" s="119"/>
      <c r="AIA1296" s="119"/>
      <c r="AIB1296" s="119"/>
      <c r="AIC1296" s="119"/>
      <c r="AID1296" s="119"/>
      <c r="AIE1296" s="119"/>
      <c r="AIF1296" s="119"/>
      <c r="AIG1296" s="119"/>
      <c r="AIH1296" s="119"/>
      <c r="AII1296" s="119"/>
      <c r="AIJ1296" s="119"/>
      <c r="AIK1296" s="119"/>
      <c r="AIL1296" s="119"/>
      <c r="AIM1296" s="119"/>
      <c r="AIN1296" s="119"/>
      <c r="AIO1296" s="119"/>
      <c r="AIP1296" s="119"/>
      <c r="AIQ1296" s="119"/>
      <c r="AIR1296" s="119"/>
      <c r="AIS1296" s="119"/>
      <c r="AIT1296" s="119"/>
      <c r="AIU1296" s="119"/>
      <c r="AIV1296" s="119"/>
      <c r="AIW1296" s="119"/>
      <c r="AIX1296" s="119"/>
      <c r="AIY1296" s="119"/>
      <c r="AIZ1296" s="119"/>
      <c r="AJA1296" s="119"/>
      <c r="AJB1296" s="119"/>
      <c r="AJC1296" s="119"/>
      <c r="AJD1296" s="119"/>
      <c r="AJE1296" s="119"/>
      <c r="AJF1296" s="119"/>
      <c r="AJG1296" s="119"/>
      <c r="AJH1296" s="119"/>
      <c r="AJI1296" s="119"/>
      <c r="AJJ1296" s="119"/>
      <c r="AJK1296" s="119"/>
      <c r="AJL1296" s="119"/>
      <c r="AJM1296" s="119"/>
      <c r="AJN1296" s="119"/>
      <c r="AJO1296" s="119"/>
      <c r="AJP1296" s="119"/>
      <c r="AJQ1296" s="119"/>
      <c r="AJR1296" s="119"/>
      <c r="AJS1296" s="119"/>
      <c r="AJT1296" s="119"/>
      <c r="AJU1296" s="119"/>
      <c r="AJV1296" s="119"/>
      <c r="AJW1296" s="119"/>
      <c r="AJX1296" s="119"/>
      <c r="AJY1296" s="119"/>
      <c r="AJZ1296" s="119"/>
      <c r="AKA1296" s="119"/>
      <c r="AKB1296" s="119"/>
      <c r="AKC1296" s="119"/>
      <c r="AKD1296" s="119"/>
      <c r="AKE1296" s="119"/>
      <c r="AKF1296" s="119"/>
      <c r="AKG1296" s="119"/>
      <c r="AKH1296" s="119"/>
      <c r="AKI1296" s="119"/>
      <c r="AKJ1296" s="119"/>
      <c r="AKK1296" s="119"/>
      <c r="AKL1296" s="119"/>
      <c r="AKM1296" s="119"/>
      <c r="AKN1296" s="119"/>
      <c r="AKO1296" s="119"/>
      <c r="AKP1296" s="119"/>
      <c r="AKQ1296" s="119"/>
      <c r="AKR1296" s="119"/>
      <c r="AKS1296" s="119"/>
      <c r="AKT1296" s="119"/>
      <c r="AKU1296" s="119"/>
      <c r="AKV1296" s="119"/>
      <c r="AKW1296" s="119"/>
      <c r="AKX1296" s="119"/>
      <c r="AKY1296" s="119"/>
      <c r="AKZ1296" s="119"/>
      <c r="ALA1296" s="119"/>
      <c r="ALB1296" s="119"/>
      <c r="ALC1296" s="119"/>
      <c r="ALD1296" s="119"/>
      <c r="ALE1296" s="119"/>
      <c r="ALF1296" s="119"/>
      <c r="ALG1296" s="119"/>
      <c r="ALH1296" s="119"/>
      <c r="ALI1296" s="119"/>
      <c r="ALJ1296" s="119"/>
      <c r="ALK1296" s="119"/>
      <c r="ALL1296" s="119"/>
      <c r="ALM1296" s="119"/>
      <c r="ALN1296" s="119"/>
      <c r="ALO1296" s="119"/>
      <c r="ALP1296" s="119"/>
      <c r="ALQ1296" s="119"/>
      <c r="ALR1296" s="119"/>
      <c r="ALS1296" s="119"/>
      <c r="ALT1296" s="119"/>
      <c r="ALU1296" s="119"/>
      <c r="ALV1296" s="119"/>
      <c r="ALW1296" s="119"/>
      <c r="ALX1296" s="119"/>
      <c r="ALY1296" s="119"/>
      <c r="ALZ1296" s="119"/>
      <c r="AMA1296" s="119"/>
      <c r="AMB1296" s="119"/>
      <c r="AMC1296" s="119"/>
      <c r="AMD1296" s="119"/>
      <c r="AME1296" s="119"/>
      <c r="AMF1296" s="119"/>
      <c r="AMG1296" s="119"/>
      <c r="AMH1296" s="119"/>
      <c r="AMI1296" s="119"/>
      <c r="AMJ1296" s="119"/>
    </row>
    <row r="1297" spans="1:1024">
      <c r="C1297" s="49">
        <f t="shared" si="95"/>
        <v>2480</v>
      </c>
      <c r="D1297" s="38" t="s">
        <v>457</v>
      </c>
      <c r="E1297" s="51">
        <f t="shared" si="94"/>
        <v>20</v>
      </c>
      <c r="F1297" s="39">
        <f t="shared" si="92"/>
        <v>65663</v>
      </c>
      <c r="G1297" s="39" t="str">
        <f t="shared" si="93"/>
        <v>201823</v>
      </c>
      <c r="H1297" s="39">
        <f>305-305</f>
        <v>0</v>
      </c>
      <c r="L1297" s="39" t="s">
        <v>270</v>
      </c>
      <c r="M1297" s="39">
        <v>2018</v>
      </c>
      <c r="N1297" s="39">
        <v>2</v>
      </c>
      <c r="O1297" s="39">
        <v>3</v>
      </c>
      <c r="P1297" s="39">
        <v>18</v>
      </c>
      <c r="Q1297" s="39">
        <v>14</v>
      </c>
      <c r="R1297" s="39">
        <v>23</v>
      </c>
      <c r="S1297" s="39">
        <v>305</v>
      </c>
      <c r="T1297" s="39">
        <v>1</v>
      </c>
      <c r="U1297" s="39" t="s">
        <v>1</v>
      </c>
      <c r="V1297" s="39" t="s">
        <v>2</v>
      </c>
    </row>
    <row r="1298" spans="1:1024">
      <c r="A1298" s="118"/>
      <c r="B1298" s="118"/>
      <c r="C1298" s="49">
        <f t="shared" si="95"/>
        <v>2480</v>
      </c>
      <c r="D1298" s="56" t="s">
        <v>457</v>
      </c>
      <c r="E1298" s="51">
        <f t="shared" si="94"/>
        <v>30</v>
      </c>
      <c r="F1298" s="79">
        <f t="shared" si="92"/>
        <v>65663</v>
      </c>
      <c r="G1298" s="79" t="str">
        <f t="shared" si="93"/>
        <v>201823</v>
      </c>
      <c r="H1298" s="79">
        <v>0</v>
      </c>
      <c r="I1298" s="79"/>
      <c r="J1298" s="79"/>
      <c r="K1298" s="79"/>
      <c r="L1298" s="79" t="s">
        <v>270</v>
      </c>
      <c r="M1298" s="79">
        <v>2018</v>
      </c>
      <c r="N1298" s="79">
        <v>2</v>
      </c>
      <c r="O1298" s="79">
        <v>3</v>
      </c>
      <c r="P1298" s="79">
        <v>18</v>
      </c>
      <c r="Q1298" s="79">
        <v>14</v>
      </c>
      <c r="R1298" s="79">
        <v>23</v>
      </c>
      <c r="S1298" s="79">
        <v>308</v>
      </c>
      <c r="T1298" s="79">
        <v>0</v>
      </c>
      <c r="U1298" s="79" t="s">
        <v>62</v>
      </c>
      <c r="V1298" s="79" t="s">
        <v>2</v>
      </c>
      <c r="W1298" s="79"/>
      <c r="X1298" s="130" t="s">
        <v>110</v>
      </c>
      <c r="Y1298" s="130"/>
      <c r="Z1298" s="130"/>
      <c r="AA1298" s="130"/>
      <c r="WK1298" s="119"/>
      <c r="WL1298" s="119"/>
      <c r="WM1298" s="119"/>
      <c r="WN1298" s="119"/>
      <c r="WO1298" s="119"/>
      <c r="WP1298" s="119"/>
      <c r="WQ1298" s="119"/>
      <c r="WR1298" s="119"/>
      <c r="WS1298" s="119"/>
      <c r="WT1298" s="119"/>
      <c r="WU1298" s="119"/>
      <c r="WV1298" s="119"/>
      <c r="WW1298" s="119"/>
      <c r="WX1298" s="119"/>
      <c r="WY1298" s="119"/>
      <c r="WZ1298" s="119"/>
      <c r="XA1298" s="119"/>
      <c r="XB1298" s="119"/>
      <c r="XC1298" s="119"/>
      <c r="XD1298" s="119"/>
      <c r="XE1298" s="119"/>
      <c r="XF1298" s="119"/>
      <c r="XG1298" s="119"/>
      <c r="XH1298" s="119"/>
      <c r="XI1298" s="119"/>
      <c r="XJ1298" s="119"/>
      <c r="XK1298" s="119"/>
      <c r="XL1298" s="119"/>
      <c r="XM1298" s="119"/>
      <c r="XN1298" s="119"/>
      <c r="XO1298" s="119"/>
      <c r="XP1298" s="119"/>
      <c r="XQ1298" s="119"/>
      <c r="XR1298" s="119"/>
      <c r="XS1298" s="119"/>
      <c r="XT1298" s="119"/>
      <c r="XU1298" s="119"/>
      <c r="XV1298" s="119"/>
      <c r="XW1298" s="119"/>
      <c r="XX1298" s="119"/>
      <c r="XY1298" s="119"/>
      <c r="XZ1298" s="119"/>
      <c r="YA1298" s="119"/>
      <c r="YB1298" s="119"/>
      <c r="YC1298" s="119"/>
      <c r="YD1298" s="119"/>
      <c r="YE1298" s="119"/>
      <c r="YF1298" s="119"/>
      <c r="YG1298" s="119"/>
      <c r="YH1298" s="119"/>
      <c r="YI1298" s="119"/>
      <c r="YJ1298" s="119"/>
      <c r="YK1298" s="119"/>
      <c r="YL1298" s="119"/>
      <c r="YM1298" s="119"/>
      <c r="YN1298" s="119"/>
      <c r="YO1298" s="119"/>
      <c r="YP1298" s="119"/>
      <c r="YQ1298" s="119"/>
      <c r="YR1298" s="119"/>
      <c r="YS1298" s="119"/>
      <c r="YT1298" s="119"/>
      <c r="YU1298" s="119"/>
      <c r="YV1298" s="119"/>
      <c r="YW1298" s="119"/>
      <c r="YX1298" s="119"/>
      <c r="YY1298" s="119"/>
      <c r="YZ1298" s="119"/>
      <c r="ZA1298" s="119"/>
      <c r="ZB1298" s="119"/>
      <c r="ZC1298" s="119"/>
      <c r="ZD1298" s="119"/>
      <c r="ZE1298" s="119"/>
      <c r="ZF1298" s="119"/>
      <c r="ZG1298" s="119"/>
      <c r="ZH1298" s="119"/>
      <c r="ZI1298" s="119"/>
      <c r="ZJ1298" s="119"/>
      <c r="ZK1298" s="119"/>
      <c r="ZL1298" s="119"/>
      <c r="ZM1298" s="119"/>
      <c r="ZN1298" s="119"/>
      <c r="ZO1298" s="119"/>
      <c r="ZP1298" s="119"/>
      <c r="ZQ1298" s="119"/>
      <c r="ZR1298" s="119"/>
      <c r="ZS1298" s="119"/>
      <c r="ZT1298" s="119"/>
      <c r="ZU1298" s="119"/>
      <c r="ZV1298" s="119"/>
      <c r="ZW1298" s="119"/>
      <c r="ZX1298" s="119"/>
      <c r="ZY1298" s="119"/>
      <c r="ZZ1298" s="119"/>
      <c r="AAA1298" s="119"/>
      <c r="AAB1298" s="119"/>
      <c r="AAC1298" s="119"/>
      <c r="AAD1298" s="119"/>
      <c r="AAE1298" s="119"/>
      <c r="AAF1298" s="119"/>
      <c r="AAG1298" s="119"/>
      <c r="AAH1298" s="119"/>
      <c r="AAI1298" s="119"/>
      <c r="AAJ1298" s="119"/>
      <c r="AAK1298" s="119"/>
      <c r="AAL1298" s="119"/>
      <c r="AAM1298" s="119"/>
      <c r="AAN1298" s="119"/>
      <c r="AAO1298" s="119"/>
      <c r="AAP1298" s="119"/>
      <c r="AAQ1298" s="119"/>
      <c r="AAR1298" s="119"/>
      <c r="AAS1298" s="119"/>
      <c r="AAT1298" s="119"/>
      <c r="AAU1298" s="119"/>
      <c r="AAV1298" s="119"/>
      <c r="AAW1298" s="119"/>
      <c r="AAX1298" s="119"/>
      <c r="AAY1298" s="119"/>
      <c r="AAZ1298" s="119"/>
      <c r="ABA1298" s="119"/>
      <c r="ABB1298" s="119"/>
      <c r="ABC1298" s="119"/>
      <c r="ABD1298" s="119"/>
      <c r="ABE1298" s="119"/>
      <c r="ABF1298" s="119"/>
      <c r="ABG1298" s="119"/>
      <c r="ABH1298" s="119"/>
      <c r="ABI1298" s="119"/>
      <c r="ABJ1298" s="119"/>
      <c r="ABK1298" s="119"/>
      <c r="ABL1298" s="119"/>
      <c r="ABM1298" s="119"/>
      <c r="ABN1298" s="119"/>
      <c r="ABO1298" s="119"/>
      <c r="ABP1298" s="119"/>
      <c r="ABQ1298" s="119"/>
      <c r="ABR1298" s="119"/>
      <c r="ABS1298" s="119"/>
      <c r="ABT1298" s="119"/>
      <c r="ABU1298" s="119"/>
      <c r="ABV1298" s="119"/>
      <c r="ABW1298" s="119"/>
      <c r="ABX1298" s="119"/>
      <c r="ABY1298" s="119"/>
      <c r="ABZ1298" s="119"/>
      <c r="ACA1298" s="119"/>
      <c r="ACB1298" s="119"/>
      <c r="ACC1298" s="119"/>
      <c r="ACD1298" s="119"/>
      <c r="ACE1298" s="119"/>
      <c r="ACF1298" s="119"/>
      <c r="ACG1298" s="119"/>
      <c r="ACH1298" s="119"/>
      <c r="ACI1298" s="119"/>
      <c r="ACJ1298" s="119"/>
      <c r="ACK1298" s="119"/>
      <c r="ACL1298" s="119"/>
      <c r="ACM1298" s="119"/>
      <c r="ACN1298" s="119"/>
      <c r="ACO1298" s="119"/>
      <c r="ACP1298" s="119"/>
      <c r="ACQ1298" s="119"/>
      <c r="ACR1298" s="119"/>
      <c r="ACS1298" s="119"/>
      <c r="ACT1298" s="119"/>
      <c r="ACU1298" s="119"/>
      <c r="ACV1298" s="119"/>
      <c r="ACW1298" s="119"/>
      <c r="ACX1298" s="119"/>
      <c r="ACY1298" s="119"/>
      <c r="ACZ1298" s="119"/>
      <c r="ADA1298" s="119"/>
      <c r="ADB1298" s="119"/>
      <c r="ADC1298" s="119"/>
      <c r="ADD1298" s="119"/>
      <c r="ADE1298" s="119"/>
      <c r="ADF1298" s="119"/>
      <c r="ADG1298" s="119"/>
      <c r="ADH1298" s="119"/>
      <c r="ADI1298" s="119"/>
      <c r="ADJ1298" s="119"/>
      <c r="ADK1298" s="119"/>
      <c r="ADL1298" s="119"/>
      <c r="ADM1298" s="119"/>
      <c r="ADN1298" s="119"/>
      <c r="ADO1298" s="119"/>
      <c r="ADP1298" s="119"/>
      <c r="ADQ1298" s="119"/>
      <c r="ADR1298" s="119"/>
      <c r="ADS1298" s="119"/>
      <c r="ADT1298" s="119"/>
      <c r="ADU1298" s="119"/>
      <c r="ADV1298" s="119"/>
      <c r="ADW1298" s="119"/>
      <c r="ADX1298" s="119"/>
      <c r="ADY1298" s="119"/>
      <c r="ADZ1298" s="119"/>
      <c r="AEA1298" s="119"/>
      <c r="AEB1298" s="119"/>
      <c r="AEC1298" s="119"/>
      <c r="AED1298" s="119"/>
      <c r="AEE1298" s="119"/>
      <c r="AEF1298" s="119"/>
      <c r="AEG1298" s="119"/>
      <c r="AEH1298" s="119"/>
      <c r="AEI1298" s="119"/>
      <c r="AEJ1298" s="119"/>
      <c r="AEK1298" s="119"/>
      <c r="AEL1298" s="119"/>
      <c r="AEM1298" s="119"/>
      <c r="AEN1298" s="119"/>
      <c r="AEO1298" s="119"/>
      <c r="AEP1298" s="119"/>
      <c r="AEQ1298" s="119"/>
      <c r="AER1298" s="119"/>
      <c r="AES1298" s="119"/>
      <c r="AET1298" s="119"/>
      <c r="AEU1298" s="119"/>
      <c r="AEV1298" s="119"/>
      <c r="AEW1298" s="119"/>
      <c r="AEX1298" s="119"/>
      <c r="AEY1298" s="119"/>
      <c r="AEZ1298" s="119"/>
      <c r="AFA1298" s="119"/>
      <c r="AFB1298" s="119"/>
      <c r="AFC1298" s="119"/>
      <c r="AFD1298" s="119"/>
      <c r="AFE1298" s="119"/>
      <c r="AFF1298" s="119"/>
      <c r="AFG1298" s="119"/>
      <c r="AFH1298" s="119"/>
      <c r="AFI1298" s="119"/>
      <c r="AFJ1298" s="119"/>
      <c r="AFK1298" s="119"/>
      <c r="AFL1298" s="119"/>
      <c r="AFM1298" s="119"/>
      <c r="AFN1298" s="119"/>
      <c r="AFO1298" s="119"/>
      <c r="AFP1298" s="119"/>
      <c r="AFQ1298" s="119"/>
      <c r="AFR1298" s="119"/>
      <c r="AFS1298" s="119"/>
      <c r="AFT1298" s="119"/>
      <c r="AFU1298" s="119"/>
      <c r="AFV1298" s="119"/>
      <c r="AFW1298" s="119"/>
      <c r="AFX1298" s="119"/>
      <c r="AFY1298" s="119"/>
      <c r="AFZ1298" s="119"/>
      <c r="AGA1298" s="119"/>
      <c r="AGB1298" s="119"/>
      <c r="AGC1298" s="119"/>
      <c r="AGD1298" s="119"/>
      <c r="AGE1298" s="119"/>
      <c r="AGF1298" s="119"/>
      <c r="AGG1298" s="119"/>
      <c r="AGH1298" s="119"/>
      <c r="AGI1298" s="119"/>
      <c r="AGJ1298" s="119"/>
      <c r="AGK1298" s="119"/>
      <c r="AGL1298" s="119"/>
      <c r="AGM1298" s="119"/>
      <c r="AGN1298" s="119"/>
      <c r="AGO1298" s="119"/>
      <c r="AGP1298" s="119"/>
      <c r="AGQ1298" s="119"/>
      <c r="AGR1298" s="119"/>
      <c r="AGS1298" s="119"/>
      <c r="AGT1298" s="119"/>
      <c r="AGU1298" s="119"/>
      <c r="AGV1298" s="119"/>
      <c r="AGW1298" s="119"/>
      <c r="AGX1298" s="119"/>
      <c r="AGY1298" s="119"/>
      <c r="AGZ1298" s="119"/>
      <c r="AHA1298" s="119"/>
      <c r="AHB1298" s="119"/>
      <c r="AHC1298" s="119"/>
      <c r="AHD1298" s="119"/>
      <c r="AHE1298" s="119"/>
      <c r="AHF1298" s="119"/>
      <c r="AHG1298" s="119"/>
      <c r="AHH1298" s="119"/>
      <c r="AHI1298" s="119"/>
      <c r="AHJ1298" s="119"/>
      <c r="AHK1298" s="119"/>
      <c r="AHL1298" s="119"/>
      <c r="AHM1298" s="119"/>
      <c r="AHN1298" s="119"/>
      <c r="AHO1298" s="119"/>
      <c r="AHP1298" s="119"/>
      <c r="AHQ1298" s="119"/>
      <c r="AHR1298" s="119"/>
      <c r="AHS1298" s="119"/>
      <c r="AHT1298" s="119"/>
      <c r="AHU1298" s="119"/>
      <c r="AHV1298" s="119"/>
      <c r="AHW1298" s="119"/>
      <c r="AHX1298" s="119"/>
      <c r="AHY1298" s="119"/>
      <c r="AHZ1298" s="119"/>
      <c r="AIA1298" s="119"/>
      <c r="AIB1298" s="119"/>
      <c r="AIC1298" s="119"/>
      <c r="AID1298" s="119"/>
      <c r="AIE1298" s="119"/>
      <c r="AIF1298" s="119"/>
      <c r="AIG1298" s="119"/>
      <c r="AIH1298" s="119"/>
      <c r="AII1298" s="119"/>
      <c r="AIJ1298" s="119"/>
      <c r="AIK1298" s="119"/>
      <c r="AIL1298" s="119"/>
      <c r="AIM1298" s="119"/>
      <c r="AIN1298" s="119"/>
      <c r="AIO1298" s="119"/>
      <c r="AIP1298" s="119"/>
      <c r="AIQ1298" s="119"/>
      <c r="AIR1298" s="119"/>
      <c r="AIS1298" s="119"/>
      <c r="AIT1298" s="119"/>
      <c r="AIU1298" s="119"/>
      <c r="AIV1298" s="119"/>
      <c r="AIW1298" s="119"/>
      <c r="AIX1298" s="119"/>
      <c r="AIY1298" s="119"/>
      <c r="AIZ1298" s="119"/>
      <c r="AJA1298" s="119"/>
      <c r="AJB1298" s="119"/>
      <c r="AJC1298" s="119"/>
      <c r="AJD1298" s="119"/>
      <c r="AJE1298" s="119"/>
      <c r="AJF1298" s="119"/>
      <c r="AJG1298" s="119"/>
      <c r="AJH1298" s="119"/>
      <c r="AJI1298" s="119"/>
      <c r="AJJ1298" s="119"/>
      <c r="AJK1298" s="119"/>
      <c r="AJL1298" s="119"/>
      <c r="AJM1298" s="119"/>
      <c r="AJN1298" s="119"/>
      <c r="AJO1298" s="119"/>
      <c r="AJP1298" s="119"/>
      <c r="AJQ1298" s="119"/>
      <c r="AJR1298" s="119"/>
      <c r="AJS1298" s="119"/>
      <c r="AJT1298" s="119"/>
      <c r="AJU1298" s="119"/>
      <c r="AJV1298" s="119"/>
      <c r="AJW1298" s="119"/>
      <c r="AJX1298" s="119"/>
      <c r="AJY1298" s="119"/>
      <c r="AJZ1298" s="119"/>
      <c r="AKA1298" s="119"/>
      <c r="AKB1298" s="119"/>
      <c r="AKC1298" s="119"/>
      <c r="AKD1298" s="119"/>
      <c r="AKE1298" s="119"/>
      <c r="AKF1298" s="119"/>
      <c r="AKG1298" s="119"/>
      <c r="AKH1298" s="119"/>
      <c r="AKI1298" s="119"/>
      <c r="AKJ1298" s="119"/>
      <c r="AKK1298" s="119"/>
      <c r="AKL1298" s="119"/>
      <c r="AKM1298" s="119"/>
      <c r="AKN1298" s="119"/>
      <c r="AKO1298" s="119"/>
      <c r="AKP1298" s="119"/>
      <c r="AKQ1298" s="119"/>
      <c r="AKR1298" s="119"/>
      <c r="AKS1298" s="119"/>
      <c r="AKT1298" s="119"/>
      <c r="AKU1298" s="119"/>
      <c r="AKV1298" s="119"/>
      <c r="AKW1298" s="119"/>
      <c r="AKX1298" s="119"/>
      <c r="AKY1298" s="119"/>
      <c r="AKZ1298" s="119"/>
      <c r="ALA1298" s="119"/>
      <c r="ALB1298" s="119"/>
      <c r="ALC1298" s="119"/>
      <c r="ALD1298" s="119"/>
      <c r="ALE1298" s="119"/>
      <c r="ALF1298" s="119"/>
      <c r="ALG1298" s="119"/>
      <c r="ALH1298" s="119"/>
      <c r="ALI1298" s="119"/>
      <c r="ALJ1298" s="119"/>
      <c r="ALK1298" s="119"/>
      <c r="ALL1298" s="119"/>
      <c r="ALM1298" s="119"/>
      <c r="ALN1298" s="119"/>
      <c r="ALO1298" s="119"/>
      <c r="ALP1298" s="119"/>
      <c r="ALQ1298" s="119"/>
      <c r="ALR1298" s="119"/>
      <c r="ALS1298" s="119"/>
      <c r="ALT1298" s="119"/>
      <c r="ALU1298" s="119"/>
      <c r="ALV1298" s="119"/>
      <c r="ALW1298" s="119"/>
      <c r="ALX1298" s="119"/>
      <c r="ALY1298" s="119"/>
      <c r="ALZ1298" s="119"/>
      <c r="AMA1298" s="119"/>
      <c r="AMB1298" s="119"/>
      <c r="AMC1298" s="119"/>
      <c r="AMD1298" s="119"/>
      <c r="AME1298" s="119"/>
      <c r="AMF1298" s="119"/>
      <c r="AMG1298" s="119"/>
      <c r="AMH1298" s="119"/>
      <c r="AMI1298" s="119"/>
      <c r="AMJ1298" s="119"/>
    </row>
    <row r="1299" spans="1:1024">
      <c r="A1299" s="118"/>
      <c r="B1299" s="118"/>
      <c r="C1299" s="49">
        <f t="shared" si="95"/>
        <v>2480</v>
      </c>
      <c r="D1299" s="56" t="s">
        <v>457</v>
      </c>
      <c r="E1299" s="51">
        <f t="shared" si="94"/>
        <v>40</v>
      </c>
      <c r="F1299" s="79">
        <f t="shared" si="92"/>
        <v>65663</v>
      </c>
      <c r="G1299" s="79" t="str">
        <f t="shared" si="93"/>
        <v>201823</v>
      </c>
      <c r="H1299" s="79">
        <v>0</v>
      </c>
      <c r="I1299" s="79"/>
      <c r="J1299" s="79"/>
      <c r="K1299" s="79"/>
      <c r="L1299" s="79" t="s">
        <v>290</v>
      </c>
      <c r="M1299" s="79">
        <v>2018</v>
      </c>
      <c r="N1299" s="79">
        <v>2</v>
      </c>
      <c r="O1299" s="79">
        <v>3</v>
      </c>
      <c r="P1299" s="79">
        <v>18</v>
      </c>
      <c r="Q1299" s="79">
        <v>14</v>
      </c>
      <c r="R1299" s="79">
        <v>23</v>
      </c>
      <c r="S1299" s="79">
        <v>324</v>
      </c>
      <c r="T1299" s="79">
        <v>0</v>
      </c>
      <c r="U1299" s="79" t="s">
        <v>62</v>
      </c>
      <c r="V1299" s="79" t="s">
        <v>3</v>
      </c>
      <c r="W1299" s="79"/>
      <c r="X1299" s="130" t="s">
        <v>111</v>
      </c>
      <c r="Y1299" s="130"/>
      <c r="Z1299" s="130"/>
      <c r="AA1299" s="130"/>
      <c r="WK1299" s="119"/>
      <c r="WL1299" s="119"/>
      <c r="WM1299" s="119"/>
      <c r="WN1299" s="119"/>
      <c r="WO1299" s="119"/>
      <c r="WP1299" s="119"/>
      <c r="WQ1299" s="119"/>
      <c r="WR1299" s="119"/>
      <c r="WS1299" s="119"/>
      <c r="WT1299" s="119"/>
      <c r="WU1299" s="119"/>
      <c r="WV1299" s="119"/>
      <c r="WW1299" s="119"/>
      <c r="WX1299" s="119"/>
      <c r="WY1299" s="119"/>
      <c r="WZ1299" s="119"/>
      <c r="XA1299" s="119"/>
      <c r="XB1299" s="119"/>
      <c r="XC1299" s="119"/>
      <c r="XD1299" s="119"/>
      <c r="XE1299" s="119"/>
      <c r="XF1299" s="119"/>
      <c r="XG1299" s="119"/>
      <c r="XH1299" s="119"/>
      <c r="XI1299" s="119"/>
      <c r="XJ1299" s="119"/>
      <c r="XK1299" s="119"/>
      <c r="XL1299" s="119"/>
      <c r="XM1299" s="119"/>
      <c r="XN1299" s="119"/>
      <c r="XO1299" s="119"/>
      <c r="XP1299" s="119"/>
      <c r="XQ1299" s="119"/>
      <c r="XR1299" s="119"/>
      <c r="XS1299" s="119"/>
      <c r="XT1299" s="119"/>
      <c r="XU1299" s="119"/>
      <c r="XV1299" s="119"/>
      <c r="XW1299" s="119"/>
      <c r="XX1299" s="119"/>
      <c r="XY1299" s="119"/>
      <c r="XZ1299" s="119"/>
      <c r="YA1299" s="119"/>
      <c r="YB1299" s="119"/>
      <c r="YC1299" s="119"/>
      <c r="YD1299" s="119"/>
      <c r="YE1299" s="119"/>
      <c r="YF1299" s="119"/>
      <c r="YG1299" s="119"/>
      <c r="YH1299" s="119"/>
      <c r="YI1299" s="119"/>
      <c r="YJ1299" s="119"/>
      <c r="YK1299" s="119"/>
      <c r="YL1299" s="119"/>
      <c r="YM1299" s="119"/>
      <c r="YN1299" s="119"/>
      <c r="YO1299" s="119"/>
      <c r="YP1299" s="119"/>
      <c r="YQ1299" s="119"/>
      <c r="YR1299" s="119"/>
      <c r="YS1299" s="119"/>
      <c r="YT1299" s="119"/>
      <c r="YU1299" s="119"/>
      <c r="YV1299" s="119"/>
      <c r="YW1299" s="119"/>
      <c r="YX1299" s="119"/>
      <c r="YY1299" s="119"/>
      <c r="YZ1299" s="119"/>
      <c r="ZA1299" s="119"/>
      <c r="ZB1299" s="119"/>
      <c r="ZC1299" s="119"/>
      <c r="ZD1299" s="119"/>
      <c r="ZE1299" s="119"/>
      <c r="ZF1299" s="119"/>
      <c r="ZG1299" s="119"/>
      <c r="ZH1299" s="119"/>
      <c r="ZI1299" s="119"/>
      <c r="ZJ1299" s="119"/>
      <c r="ZK1299" s="119"/>
      <c r="ZL1299" s="119"/>
      <c r="ZM1299" s="119"/>
      <c r="ZN1299" s="119"/>
      <c r="ZO1299" s="119"/>
      <c r="ZP1299" s="119"/>
      <c r="ZQ1299" s="119"/>
      <c r="ZR1299" s="119"/>
      <c r="ZS1299" s="119"/>
      <c r="ZT1299" s="119"/>
      <c r="ZU1299" s="119"/>
      <c r="ZV1299" s="119"/>
      <c r="ZW1299" s="119"/>
      <c r="ZX1299" s="119"/>
      <c r="ZY1299" s="119"/>
      <c r="ZZ1299" s="119"/>
      <c r="AAA1299" s="119"/>
      <c r="AAB1299" s="119"/>
      <c r="AAC1299" s="119"/>
      <c r="AAD1299" s="119"/>
      <c r="AAE1299" s="119"/>
      <c r="AAF1299" s="119"/>
      <c r="AAG1299" s="119"/>
      <c r="AAH1299" s="119"/>
      <c r="AAI1299" s="119"/>
      <c r="AAJ1299" s="119"/>
      <c r="AAK1299" s="119"/>
      <c r="AAL1299" s="119"/>
      <c r="AAM1299" s="119"/>
      <c r="AAN1299" s="119"/>
      <c r="AAO1299" s="119"/>
      <c r="AAP1299" s="119"/>
      <c r="AAQ1299" s="119"/>
      <c r="AAR1299" s="119"/>
      <c r="AAS1299" s="119"/>
      <c r="AAT1299" s="119"/>
      <c r="AAU1299" s="119"/>
      <c r="AAV1299" s="119"/>
      <c r="AAW1299" s="119"/>
      <c r="AAX1299" s="119"/>
      <c r="AAY1299" s="119"/>
      <c r="AAZ1299" s="119"/>
      <c r="ABA1299" s="119"/>
      <c r="ABB1299" s="119"/>
      <c r="ABC1299" s="119"/>
      <c r="ABD1299" s="119"/>
      <c r="ABE1299" s="119"/>
      <c r="ABF1299" s="119"/>
      <c r="ABG1299" s="119"/>
      <c r="ABH1299" s="119"/>
      <c r="ABI1299" s="119"/>
      <c r="ABJ1299" s="119"/>
      <c r="ABK1299" s="119"/>
      <c r="ABL1299" s="119"/>
      <c r="ABM1299" s="119"/>
      <c r="ABN1299" s="119"/>
      <c r="ABO1299" s="119"/>
      <c r="ABP1299" s="119"/>
      <c r="ABQ1299" s="119"/>
      <c r="ABR1299" s="119"/>
      <c r="ABS1299" s="119"/>
      <c r="ABT1299" s="119"/>
      <c r="ABU1299" s="119"/>
      <c r="ABV1299" s="119"/>
      <c r="ABW1299" s="119"/>
      <c r="ABX1299" s="119"/>
      <c r="ABY1299" s="119"/>
      <c r="ABZ1299" s="119"/>
      <c r="ACA1299" s="119"/>
      <c r="ACB1299" s="119"/>
      <c r="ACC1299" s="119"/>
      <c r="ACD1299" s="119"/>
      <c r="ACE1299" s="119"/>
      <c r="ACF1299" s="119"/>
      <c r="ACG1299" s="119"/>
      <c r="ACH1299" s="119"/>
      <c r="ACI1299" s="119"/>
      <c r="ACJ1299" s="119"/>
      <c r="ACK1299" s="119"/>
      <c r="ACL1299" s="119"/>
      <c r="ACM1299" s="119"/>
      <c r="ACN1299" s="119"/>
      <c r="ACO1299" s="119"/>
      <c r="ACP1299" s="119"/>
      <c r="ACQ1299" s="119"/>
      <c r="ACR1299" s="119"/>
      <c r="ACS1299" s="119"/>
      <c r="ACT1299" s="119"/>
      <c r="ACU1299" s="119"/>
      <c r="ACV1299" s="119"/>
      <c r="ACW1299" s="119"/>
      <c r="ACX1299" s="119"/>
      <c r="ACY1299" s="119"/>
      <c r="ACZ1299" s="119"/>
      <c r="ADA1299" s="119"/>
      <c r="ADB1299" s="119"/>
      <c r="ADC1299" s="119"/>
      <c r="ADD1299" s="119"/>
      <c r="ADE1299" s="119"/>
      <c r="ADF1299" s="119"/>
      <c r="ADG1299" s="119"/>
      <c r="ADH1299" s="119"/>
      <c r="ADI1299" s="119"/>
      <c r="ADJ1299" s="119"/>
      <c r="ADK1299" s="119"/>
      <c r="ADL1299" s="119"/>
      <c r="ADM1299" s="119"/>
      <c r="ADN1299" s="119"/>
      <c r="ADO1299" s="119"/>
      <c r="ADP1299" s="119"/>
      <c r="ADQ1299" s="119"/>
      <c r="ADR1299" s="119"/>
      <c r="ADS1299" s="119"/>
      <c r="ADT1299" s="119"/>
      <c r="ADU1299" s="119"/>
      <c r="ADV1299" s="119"/>
      <c r="ADW1299" s="119"/>
      <c r="ADX1299" s="119"/>
      <c r="ADY1299" s="119"/>
      <c r="ADZ1299" s="119"/>
      <c r="AEA1299" s="119"/>
      <c r="AEB1299" s="119"/>
      <c r="AEC1299" s="119"/>
      <c r="AED1299" s="119"/>
      <c r="AEE1299" s="119"/>
      <c r="AEF1299" s="119"/>
      <c r="AEG1299" s="119"/>
      <c r="AEH1299" s="119"/>
      <c r="AEI1299" s="119"/>
      <c r="AEJ1299" s="119"/>
      <c r="AEK1299" s="119"/>
      <c r="AEL1299" s="119"/>
      <c r="AEM1299" s="119"/>
      <c r="AEN1299" s="119"/>
      <c r="AEO1299" s="119"/>
      <c r="AEP1299" s="119"/>
      <c r="AEQ1299" s="119"/>
      <c r="AER1299" s="119"/>
      <c r="AES1299" s="119"/>
      <c r="AET1299" s="119"/>
      <c r="AEU1299" s="119"/>
      <c r="AEV1299" s="119"/>
      <c r="AEW1299" s="119"/>
      <c r="AEX1299" s="119"/>
      <c r="AEY1299" s="119"/>
      <c r="AEZ1299" s="119"/>
      <c r="AFA1299" s="119"/>
      <c r="AFB1299" s="119"/>
      <c r="AFC1299" s="119"/>
      <c r="AFD1299" s="119"/>
      <c r="AFE1299" s="119"/>
      <c r="AFF1299" s="119"/>
      <c r="AFG1299" s="119"/>
      <c r="AFH1299" s="119"/>
      <c r="AFI1299" s="119"/>
      <c r="AFJ1299" s="119"/>
      <c r="AFK1299" s="119"/>
      <c r="AFL1299" s="119"/>
      <c r="AFM1299" s="119"/>
      <c r="AFN1299" s="119"/>
      <c r="AFO1299" s="119"/>
      <c r="AFP1299" s="119"/>
      <c r="AFQ1299" s="119"/>
      <c r="AFR1299" s="119"/>
      <c r="AFS1299" s="119"/>
      <c r="AFT1299" s="119"/>
      <c r="AFU1299" s="119"/>
      <c r="AFV1299" s="119"/>
      <c r="AFW1299" s="119"/>
      <c r="AFX1299" s="119"/>
      <c r="AFY1299" s="119"/>
      <c r="AFZ1299" s="119"/>
      <c r="AGA1299" s="119"/>
      <c r="AGB1299" s="119"/>
      <c r="AGC1299" s="119"/>
      <c r="AGD1299" s="119"/>
      <c r="AGE1299" s="119"/>
      <c r="AGF1299" s="119"/>
      <c r="AGG1299" s="119"/>
      <c r="AGH1299" s="119"/>
      <c r="AGI1299" s="119"/>
      <c r="AGJ1299" s="119"/>
      <c r="AGK1299" s="119"/>
      <c r="AGL1299" s="119"/>
      <c r="AGM1299" s="119"/>
      <c r="AGN1299" s="119"/>
      <c r="AGO1299" s="119"/>
      <c r="AGP1299" s="119"/>
      <c r="AGQ1299" s="119"/>
      <c r="AGR1299" s="119"/>
      <c r="AGS1299" s="119"/>
      <c r="AGT1299" s="119"/>
      <c r="AGU1299" s="119"/>
      <c r="AGV1299" s="119"/>
      <c r="AGW1299" s="119"/>
      <c r="AGX1299" s="119"/>
      <c r="AGY1299" s="119"/>
      <c r="AGZ1299" s="119"/>
      <c r="AHA1299" s="119"/>
      <c r="AHB1299" s="119"/>
      <c r="AHC1299" s="119"/>
      <c r="AHD1299" s="119"/>
      <c r="AHE1299" s="119"/>
      <c r="AHF1299" s="119"/>
      <c r="AHG1299" s="119"/>
      <c r="AHH1299" s="119"/>
      <c r="AHI1299" s="119"/>
      <c r="AHJ1299" s="119"/>
      <c r="AHK1299" s="119"/>
      <c r="AHL1299" s="119"/>
      <c r="AHM1299" s="119"/>
      <c r="AHN1299" s="119"/>
      <c r="AHO1299" s="119"/>
      <c r="AHP1299" s="119"/>
      <c r="AHQ1299" s="119"/>
      <c r="AHR1299" s="119"/>
      <c r="AHS1299" s="119"/>
      <c r="AHT1299" s="119"/>
      <c r="AHU1299" s="119"/>
      <c r="AHV1299" s="119"/>
      <c r="AHW1299" s="119"/>
      <c r="AHX1299" s="119"/>
      <c r="AHY1299" s="119"/>
      <c r="AHZ1299" s="119"/>
      <c r="AIA1299" s="119"/>
      <c r="AIB1299" s="119"/>
      <c r="AIC1299" s="119"/>
      <c r="AID1299" s="119"/>
      <c r="AIE1299" s="119"/>
      <c r="AIF1299" s="119"/>
      <c r="AIG1299" s="119"/>
      <c r="AIH1299" s="119"/>
      <c r="AII1299" s="119"/>
      <c r="AIJ1299" s="119"/>
      <c r="AIK1299" s="119"/>
      <c r="AIL1299" s="119"/>
      <c r="AIM1299" s="119"/>
      <c r="AIN1299" s="119"/>
      <c r="AIO1299" s="119"/>
      <c r="AIP1299" s="119"/>
      <c r="AIQ1299" s="119"/>
      <c r="AIR1299" s="119"/>
      <c r="AIS1299" s="119"/>
      <c r="AIT1299" s="119"/>
      <c r="AIU1299" s="119"/>
      <c r="AIV1299" s="119"/>
      <c r="AIW1299" s="119"/>
      <c r="AIX1299" s="119"/>
      <c r="AIY1299" s="119"/>
      <c r="AIZ1299" s="119"/>
      <c r="AJA1299" s="119"/>
      <c r="AJB1299" s="119"/>
      <c r="AJC1299" s="119"/>
      <c r="AJD1299" s="119"/>
      <c r="AJE1299" s="119"/>
      <c r="AJF1299" s="119"/>
      <c r="AJG1299" s="119"/>
      <c r="AJH1299" s="119"/>
      <c r="AJI1299" s="119"/>
      <c r="AJJ1299" s="119"/>
      <c r="AJK1299" s="119"/>
      <c r="AJL1299" s="119"/>
      <c r="AJM1299" s="119"/>
      <c r="AJN1299" s="119"/>
      <c r="AJO1299" s="119"/>
      <c r="AJP1299" s="119"/>
      <c r="AJQ1299" s="119"/>
      <c r="AJR1299" s="119"/>
      <c r="AJS1299" s="119"/>
      <c r="AJT1299" s="119"/>
      <c r="AJU1299" s="119"/>
      <c r="AJV1299" s="119"/>
      <c r="AJW1299" s="119"/>
      <c r="AJX1299" s="119"/>
      <c r="AJY1299" s="119"/>
      <c r="AJZ1299" s="119"/>
      <c r="AKA1299" s="119"/>
      <c r="AKB1299" s="119"/>
      <c r="AKC1299" s="119"/>
      <c r="AKD1299" s="119"/>
      <c r="AKE1299" s="119"/>
      <c r="AKF1299" s="119"/>
      <c r="AKG1299" s="119"/>
      <c r="AKH1299" s="119"/>
      <c r="AKI1299" s="119"/>
      <c r="AKJ1299" s="119"/>
      <c r="AKK1299" s="119"/>
      <c r="AKL1299" s="119"/>
      <c r="AKM1299" s="119"/>
      <c r="AKN1299" s="119"/>
      <c r="AKO1299" s="119"/>
      <c r="AKP1299" s="119"/>
      <c r="AKQ1299" s="119"/>
      <c r="AKR1299" s="119"/>
      <c r="AKS1299" s="119"/>
      <c r="AKT1299" s="119"/>
      <c r="AKU1299" s="119"/>
      <c r="AKV1299" s="119"/>
      <c r="AKW1299" s="119"/>
      <c r="AKX1299" s="119"/>
      <c r="AKY1299" s="119"/>
      <c r="AKZ1299" s="119"/>
      <c r="ALA1299" s="119"/>
      <c r="ALB1299" s="119"/>
      <c r="ALC1299" s="119"/>
      <c r="ALD1299" s="119"/>
      <c r="ALE1299" s="119"/>
      <c r="ALF1299" s="119"/>
      <c r="ALG1299" s="119"/>
      <c r="ALH1299" s="119"/>
      <c r="ALI1299" s="119"/>
      <c r="ALJ1299" s="119"/>
      <c r="ALK1299" s="119"/>
      <c r="ALL1299" s="119"/>
      <c r="ALM1299" s="119"/>
      <c r="ALN1299" s="119"/>
      <c r="ALO1299" s="119"/>
      <c r="ALP1299" s="119"/>
      <c r="ALQ1299" s="119"/>
      <c r="ALR1299" s="119"/>
      <c r="ALS1299" s="119"/>
      <c r="ALT1299" s="119"/>
      <c r="ALU1299" s="119"/>
      <c r="ALV1299" s="119"/>
      <c r="ALW1299" s="119"/>
      <c r="ALX1299" s="119"/>
      <c r="ALY1299" s="119"/>
      <c r="ALZ1299" s="119"/>
      <c r="AMA1299" s="119"/>
      <c r="AMB1299" s="119"/>
      <c r="AMC1299" s="119"/>
      <c r="AMD1299" s="119"/>
      <c r="AME1299" s="119"/>
      <c r="AMF1299" s="119"/>
      <c r="AMG1299" s="119"/>
      <c r="AMH1299" s="119"/>
      <c r="AMI1299" s="119"/>
      <c r="AMJ1299" s="119"/>
    </row>
    <row r="1300" spans="1:1024">
      <c r="A1300" s="118"/>
      <c r="B1300" s="118"/>
      <c r="C1300" s="49">
        <f t="shared" si="95"/>
        <v>2490</v>
      </c>
      <c r="D1300" s="58" t="s">
        <v>458</v>
      </c>
      <c r="E1300" s="51">
        <f t="shared" si="94"/>
        <v>10</v>
      </c>
      <c r="F1300" s="81">
        <f t="shared" si="92"/>
        <v>65743</v>
      </c>
      <c r="G1300" s="81" t="str">
        <f t="shared" si="93"/>
        <v>201823</v>
      </c>
      <c r="H1300" s="81">
        <v>6</v>
      </c>
      <c r="I1300" s="81"/>
      <c r="J1300" s="81"/>
      <c r="K1300" s="81"/>
      <c r="L1300" s="81" t="s">
        <v>0</v>
      </c>
      <c r="M1300" s="81">
        <v>2018</v>
      </c>
      <c r="N1300" s="81">
        <v>2</v>
      </c>
      <c r="O1300" s="81">
        <v>3</v>
      </c>
      <c r="P1300" s="81">
        <v>18</v>
      </c>
      <c r="Q1300" s="81">
        <v>15</v>
      </c>
      <c r="R1300" s="81">
        <v>43</v>
      </c>
      <c r="S1300" s="81">
        <v>788</v>
      </c>
      <c r="T1300" s="81">
        <v>1</v>
      </c>
      <c r="U1300" s="81" t="s">
        <v>1</v>
      </c>
      <c r="V1300" s="81" t="s">
        <v>2</v>
      </c>
      <c r="W1300" s="81"/>
      <c r="X1300" s="129" t="s">
        <v>112</v>
      </c>
      <c r="Y1300" s="130"/>
      <c r="Z1300" s="130"/>
      <c r="AA1300" s="130"/>
      <c r="WK1300" s="119"/>
      <c r="WL1300" s="119"/>
      <c r="WM1300" s="119"/>
      <c r="WN1300" s="119"/>
      <c r="WO1300" s="119"/>
      <c r="WP1300" s="119"/>
      <c r="WQ1300" s="119"/>
      <c r="WR1300" s="119"/>
      <c r="WS1300" s="119"/>
      <c r="WT1300" s="119"/>
      <c r="WU1300" s="119"/>
      <c r="WV1300" s="119"/>
      <c r="WW1300" s="119"/>
      <c r="WX1300" s="119"/>
      <c r="WY1300" s="119"/>
      <c r="WZ1300" s="119"/>
      <c r="XA1300" s="119"/>
      <c r="XB1300" s="119"/>
      <c r="XC1300" s="119"/>
      <c r="XD1300" s="119"/>
      <c r="XE1300" s="119"/>
      <c r="XF1300" s="119"/>
      <c r="XG1300" s="119"/>
      <c r="XH1300" s="119"/>
      <c r="XI1300" s="119"/>
      <c r="XJ1300" s="119"/>
      <c r="XK1300" s="119"/>
      <c r="XL1300" s="119"/>
      <c r="XM1300" s="119"/>
      <c r="XN1300" s="119"/>
      <c r="XO1300" s="119"/>
      <c r="XP1300" s="119"/>
      <c r="XQ1300" s="119"/>
      <c r="XR1300" s="119"/>
      <c r="XS1300" s="119"/>
      <c r="XT1300" s="119"/>
      <c r="XU1300" s="119"/>
      <c r="XV1300" s="119"/>
      <c r="XW1300" s="119"/>
      <c r="XX1300" s="119"/>
      <c r="XY1300" s="119"/>
      <c r="XZ1300" s="119"/>
      <c r="YA1300" s="119"/>
      <c r="YB1300" s="119"/>
      <c r="YC1300" s="119"/>
      <c r="YD1300" s="119"/>
      <c r="YE1300" s="119"/>
      <c r="YF1300" s="119"/>
      <c r="YG1300" s="119"/>
      <c r="YH1300" s="119"/>
      <c r="YI1300" s="119"/>
      <c r="YJ1300" s="119"/>
      <c r="YK1300" s="119"/>
      <c r="YL1300" s="119"/>
      <c r="YM1300" s="119"/>
      <c r="YN1300" s="119"/>
      <c r="YO1300" s="119"/>
      <c r="YP1300" s="119"/>
      <c r="YQ1300" s="119"/>
      <c r="YR1300" s="119"/>
      <c r="YS1300" s="119"/>
      <c r="YT1300" s="119"/>
      <c r="YU1300" s="119"/>
      <c r="YV1300" s="119"/>
      <c r="YW1300" s="119"/>
      <c r="YX1300" s="119"/>
      <c r="YY1300" s="119"/>
      <c r="YZ1300" s="119"/>
      <c r="ZA1300" s="119"/>
      <c r="ZB1300" s="119"/>
      <c r="ZC1300" s="119"/>
      <c r="ZD1300" s="119"/>
      <c r="ZE1300" s="119"/>
      <c r="ZF1300" s="119"/>
      <c r="ZG1300" s="119"/>
      <c r="ZH1300" s="119"/>
      <c r="ZI1300" s="119"/>
      <c r="ZJ1300" s="119"/>
      <c r="ZK1300" s="119"/>
      <c r="ZL1300" s="119"/>
      <c r="ZM1300" s="119"/>
      <c r="ZN1300" s="119"/>
      <c r="ZO1300" s="119"/>
      <c r="ZP1300" s="119"/>
      <c r="ZQ1300" s="119"/>
      <c r="ZR1300" s="119"/>
      <c r="ZS1300" s="119"/>
      <c r="ZT1300" s="119"/>
      <c r="ZU1300" s="119"/>
      <c r="ZV1300" s="119"/>
      <c r="ZW1300" s="119"/>
      <c r="ZX1300" s="119"/>
      <c r="ZY1300" s="119"/>
      <c r="ZZ1300" s="119"/>
      <c r="AAA1300" s="119"/>
      <c r="AAB1300" s="119"/>
      <c r="AAC1300" s="119"/>
      <c r="AAD1300" s="119"/>
      <c r="AAE1300" s="119"/>
      <c r="AAF1300" s="119"/>
      <c r="AAG1300" s="119"/>
      <c r="AAH1300" s="119"/>
      <c r="AAI1300" s="119"/>
      <c r="AAJ1300" s="119"/>
      <c r="AAK1300" s="119"/>
      <c r="AAL1300" s="119"/>
      <c r="AAM1300" s="119"/>
      <c r="AAN1300" s="119"/>
      <c r="AAO1300" s="119"/>
      <c r="AAP1300" s="119"/>
      <c r="AAQ1300" s="119"/>
      <c r="AAR1300" s="119"/>
      <c r="AAS1300" s="119"/>
      <c r="AAT1300" s="119"/>
      <c r="AAU1300" s="119"/>
      <c r="AAV1300" s="119"/>
      <c r="AAW1300" s="119"/>
      <c r="AAX1300" s="119"/>
      <c r="AAY1300" s="119"/>
      <c r="AAZ1300" s="119"/>
      <c r="ABA1300" s="119"/>
      <c r="ABB1300" s="119"/>
      <c r="ABC1300" s="119"/>
      <c r="ABD1300" s="119"/>
      <c r="ABE1300" s="119"/>
      <c r="ABF1300" s="119"/>
      <c r="ABG1300" s="119"/>
      <c r="ABH1300" s="119"/>
      <c r="ABI1300" s="119"/>
      <c r="ABJ1300" s="119"/>
      <c r="ABK1300" s="119"/>
      <c r="ABL1300" s="119"/>
      <c r="ABM1300" s="119"/>
      <c r="ABN1300" s="119"/>
      <c r="ABO1300" s="119"/>
      <c r="ABP1300" s="119"/>
      <c r="ABQ1300" s="119"/>
      <c r="ABR1300" s="119"/>
      <c r="ABS1300" s="119"/>
      <c r="ABT1300" s="119"/>
      <c r="ABU1300" s="119"/>
      <c r="ABV1300" s="119"/>
      <c r="ABW1300" s="119"/>
      <c r="ABX1300" s="119"/>
      <c r="ABY1300" s="119"/>
      <c r="ABZ1300" s="119"/>
      <c r="ACA1300" s="119"/>
      <c r="ACB1300" s="119"/>
      <c r="ACC1300" s="119"/>
      <c r="ACD1300" s="119"/>
      <c r="ACE1300" s="119"/>
      <c r="ACF1300" s="119"/>
      <c r="ACG1300" s="119"/>
      <c r="ACH1300" s="119"/>
      <c r="ACI1300" s="119"/>
      <c r="ACJ1300" s="119"/>
      <c r="ACK1300" s="119"/>
      <c r="ACL1300" s="119"/>
      <c r="ACM1300" s="119"/>
      <c r="ACN1300" s="119"/>
      <c r="ACO1300" s="119"/>
      <c r="ACP1300" s="119"/>
      <c r="ACQ1300" s="119"/>
      <c r="ACR1300" s="119"/>
      <c r="ACS1300" s="119"/>
      <c r="ACT1300" s="119"/>
      <c r="ACU1300" s="119"/>
      <c r="ACV1300" s="119"/>
      <c r="ACW1300" s="119"/>
      <c r="ACX1300" s="119"/>
      <c r="ACY1300" s="119"/>
      <c r="ACZ1300" s="119"/>
      <c r="ADA1300" s="119"/>
      <c r="ADB1300" s="119"/>
      <c r="ADC1300" s="119"/>
      <c r="ADD1300" s="119"/>
      <c r="ADE1300" s="119"/>
      <c r="ADF1300" s="119"/>
      <c r="ADG1300" s="119"/>
      <c r="ADH1300" s="119"/>
      <c r="ADI1300" s="119"/>
      <c r="ADJ1300" s="119"/>
      <c r="ADK1300" s="119"/>
      <c r="ADL1300" s="119"/>
      <c r="ADM1300" s="119"/>
      <c r="ADN1300" s="119"/>
      <c r="ADO1300" s="119"/>
      <c r="ADP1300" s="119"/>
      <c r="ADQ1300" s="119"/>
      <c r="ADR1300" s="119"/>
      <c r="ADS1300" s="119"/>
      <c r="ADT1300" s="119"/>
      <c r="ADU1300" s="119"/>
      <c r="ADV1300" s="119"/>
      <c r="ADW1300" s="119"/>
      <c r="ADX1300" s="119"/>
      <c r="ADY1300" s="119"/>
      <c r="ADZ1300" s="119"/>
      <c r="AEA1300" s="119"/>
      <c r="AEB1300" s="119"/>
      <c r="AEC1300" s="119"/>
      <c r="AED1300" s="119"/>
      <c r="AEE1300" s="119"/>
      <c r="AEF1300" s="119"/>
      <c r="AEG1300" s="119"/>
      <c r="AEH1300" s="119"/>
      <c r="AEI1300" s="119"/>
      <c r="AEJ1300" s="119"/>
      <c r="AEK1300" s="119"/>
      <c r="AEL1300" s="119"/>
      <c r="AEM1300" s="119"/>
      <c r="AEN1300" s="119"/>
      <c r="AEO1300" s="119"/>
      <c r="AEP1300" s="119"/>
      <c r="AEQ1300" s="119"/>
      <c r="AER1300" s="119"/>
      <c r="AES1300" s="119"/>
      <c r="AET1300" s="119"/>
      <c r="AEU1300" s="119"/>
      <c r="AEV1300" s="119"/>
      <c r="AEW1300" s="119"/>
      <c r="AEX1300" s="119"/>
      <c r="AEY1300" s="119"/>
      <c r="AEZ1300" s="119"/>
      <c r="AFA1300" s="119"/>
      <c r="AFB1300" s="119"/>
      <c r="AFC1300" s="119"/>
      <c r="AFD1300" s="119"/>
      <c r="AFE1300" s="119"/>
      <c r="AFF1300" s="119"/>
      <c r="AFG1300" s="119"/>
      <c r="AFH1300" s="119"/>
      <c r="AFI1300" s="119"/>
      <c r="AFJ1300" s="119"/>
      <c r="AFK1300" s="119"/>
      <c r="AFL1300" s="119"/>
      <c r="AFM1300" s="119"/>
      <c r="AFN1300" s="119"/>
      <c r="AFO1300" s="119"/>
      <c r="AFP1300" s="119"/>
      <c r="AFQ1300" s="119"/>
      <c r="AFR1300" s="119"/>
      <c r="AFS1300" s="119"/>
      <c r="AFT1300" s="119"/>
      <c r="AFU1300" s="119"/>
      <c r="AFV1300" s="119"/>
      <c r="AFW1300" s="119"/>
      <c r="AFX1300" s="119"/>
      <c r="AFY1300" s="119"/>
      <c r="AFZ1300" s="119"/>
      <c r="AGA1300" s="119"/>
      <c r="AGB1300" s="119"/>
      <c r="AGC1300" s="119"/>
      <c r="AGD1300" s="119"/>
      <c r="AGE1300" s="119"/>
      <c r="AGF1300" s="119"/>
      <c r="AGG1300" s="119"/>
      <c r="AGH1300" s="119"/>
      <c r="AGI1300" s="119"/>
      <c r="AGJ1300" s="119"/>
      <c r="AGK1300" s="119"/>
      <c r="AGL1300" s="119"/>
      <c r="AGM1300" s="119"/>
      <c r="AGN1300" s="119"/>
      <c r="AGO1300" s="119"/>
      <c r="AGP1300" s="119"/>
      <c r="AGQ1300" s="119"/>
      <c r="AGR1300" s="119"/>
      <c r="AGS1300" s="119"/>
      <c r="AGT1300" s="119"/>
      <c r="AGU1300" s="119"/>
      <c r="AGV1300" s="119"/>
      <c r="AGW1300" s="119"/>
      <c r="AGX1300" s="119"/>
      <c r="AGY1300" s="119"/>
      <c r="AGZ1300" s="119"/>
      <c r="AHA1300" s="119"/>
      <c r="AHB1300" s="119"/>
      <c r="AHC1300" s="119"/>
      <c r="AHD1300" s="119"/>
      <c r="AHE1300" s="119"/>
      <c r="AHF1300" s="119"/>
      <c r="AHG1300" s="119"/>
      <c r="AHH1300" s="119"/>
      <c r="AHI1300" s="119"/>
      <c r="AHJ1300" s="119"/>
      <c r="AHK1300" s="119"/>
      <c r="AHL1300" s="119"/>
      <c r="AHM1300" s="119"/>
      <c r="AHN1300" s="119"/>
      <c r="AHO1300" s="119"/>
      <c r="AHP1300" s="119"/>
      <c r="AHQ1300" s="119"/>
      <c r="AHR1300" s="119"/>
      <c r="AHS1300" s="119"/>
      <c r="AHT1300" s="119"/>
      <c r="AHU1300" s="119"/>
      <c r="AHV1300" s="119"/>
      <c r="AHW1300" s="119"/>
      <c r="AHX1300" s="119"/>
      <c r="AHY1300" s="119"/>
      <c r="AHZ1300" s="119"/>
      <c r="AIA1300" s="119"/>
      <c r="AIB1300" s="119"/>
      <c r="AIC1300" s="119"/>
      <c r="AID1300" s="119"/>
      <c r="AIE1300" s="119"/>
      <c r="AIF1300" s="119"/>
      <c r="AIG1300" s="119"/>
      <c r="AIH1300" s="119"/>
      <c r="AII1300" s="119"/>
      <c r="AIJ1300" s="119"/>
      <c r="AIK1300" s="119"/>
      <c r="AIL1300" s="119"/>
      <c r="AIM1300" s="119"/>
      <c r="AIN1300" s="119"/>
      <c r="AIO1300" s="119"/>
      <c r="AIP1300" s="119"/>
      <c r="AIQ1300" s="119"/>
      <c r="AIR1300" s="119"/>
      <c r="AIS1300" s="119"/>
      <c r="AIT1300" s="119"/>
      <c r="AIU1300" s="119"/>
      <c r="AIV1300" s="119"/>
      <c r="AIW1300" s="119"/>
      <c r="AIX1300" s="119"/>
      <c r="AIY1300" s="119"/>
      <c r="AIZ1300" s="119"/>
      <c r="AJA1300" s="119"/>
      <c r="AJB1300" s="119"/>
      <c r="AJC1300" s="119"/>
      <c r="AJD1300" s="119"/>
      <c r="AJE1300" s="119"/>
      <c r="AJF1300" s="119"/>
      <c r="AJG1300" s="119"/>
      <c r="AJH1300" s="119"/>
      <c r="AJI1300" s="119"/>
      <c r="AJJ1300" s="119"/>
      <c r="AJK1300" s="119"/>
      <c r="AJL1300" s="119"/>
      <c r="AJM1300" s="119"/>
      <c r="AJN1300" s="119"/>
      <c r="AJO1300" s="119"/>
      <c r="AJP1300" s="119"/>
      <c r="AJQ1300" s="119"/>
      <c r="AJR1300" s="119"/>
      <c r="AJS1300" s="119"/>
      <c r="AJT1300" s="119"/>
      <c r="AJU1300" s="119"/>
      <c r="AJV1300" s="119"/>
      <c r="AJW1300" s="119"/>
      <c r="AJX1300" s="119"/>
      <c r="AJY1300" s="119"/>
      <c r="AJZ1300" s="119"/>
      <c r="AKA1300" s="119"/>
      <c r="AKB1300" s="119"/>
      <c r="AKC1300" s="119"/>
      <c r="AKD1300" s="119"/>
      <c r="AKE1300" s="119"/>
      <c r="AKF1300" s="119"/>
      <c r="AKG1300" s="119"/>
      <c r="AKH1300" s="119"/>
      <c r="AKI1300" s="119"/>
      <c r="AKJ1300" s="119"/>
      <c r="AKK1300" s="119"/>
      <c r="AKL1300" s="119"/>
      <c r="AKM1300" s="119"/>
      <c r="AKN1300" s="119"/>
      <c r="AKO1300" s="119"/>
      <c r="AKP1300" s="119"/>
      <c r="AKQ1300" s="119"/>
      <c r="AKR1300" s="119"/>
      <c r="AKS1300" s="119"/>
      <c r="AKT1300" s="119"/>
      <c r="AKU1300" s="119"/>
      <c r="AKV1300" s="119"/>
      <c r="AKW1300" s="119"/>
      <c r="AKX1300" s="119"/>
      <c r="AKY1300" s="119"/>
      <c r="AKZ1300" s="119"/>
      <c r="ALA1300" s="119"/>
      <c r="ALB1300" s="119"/>
      <c r="ALC1300" s="119"/>
      <c r="ALD1300" s="119"/>
      <c r="ALE1300" s="119"/>
      <c r="ALF1300" s="119"/>
      <c r="ALG1300" s="119"/>
      <c r="ALH1300" s="119"/>
      <c r="ALI1300" s="119"/>
      <c r="ALJ1300" s="119"/>
      <c r="ALK1300" s="119"/>
      <c r="ALL1300" s="119"/>
      <c r="ALM1300" s="119"/>
      <c r="ALN1300" s="119"/>
      <c r="ALO1300" s="119"/>
      <c r="ALP1300" s="119"/>
      <c r="ALQ1300" s="119"/>
      <c r="ALR1300" s="119"/>
      <c r="ALS1300" s="119"/>
      <c r="ALT1300" s="119"/>
      <c r="ALU1300" s="119"/>
      <c r="ALV1300" s="119"/>
      <c r="ALW1300" s="119"/>
      <c r="ALX1300" s="119"/>
      <c r="ALY1300" s="119"/>
      <c r="ALZ1300" s="119"/>
      <c r="AMA1300" s="119"/>
      <c r="AMB1300" s="119"/>
      <c r="AMC1300" s="119"/>
      <c r="AMD1300" s="119"/>
      <c r="AME1300" s="119"/>
      <c r="AMF1300" s="119"/>
      <c r="AMG1300" s="119"/>
      <c r="AMH1300" s="119"/>
      <c r="AMI1300" s="119"/>
      <c r="AMJ1300" s="119"/>
    </row>
    <row r="1301" spans="1:1024">
      <c r="A1301" s="118"/>
      <c r="B1301" s="118"/>
      <c r="C1301" s="49">
        <f t="shared" si="95"/>
        <v>2490</v>
      </c>
      <c r="D1301" s="56" t="s">
        <v>458</v>
      </c>
      <c r="E1301" s="51">
        <f t="shared" si="94"/>
        <v>20</v>
      </c>
      <c r="F1301" s="79">
        <f t="shared" si="92"/>
        <v>65743</v>
      </c>
      <c r="G1301" s="79" t="str">
        <f t="shared" si="93"/>
        <v>201823</v>
      </c>
      <c r="H1301" s="79">
        <v>4</v>
      </c>
      <c r="I1301" s="79"/>
      <c r="J1301" s="79"/>
      <c r="K1301" s="79"/>
      <c r="L1301" s="79" t="s">
        <v>0</v>
      </c>
      <c r="M1301" s="79">
        <v>2018</v>
      </c>
      <c r="N1301" s="79">
        <v>2</v>
      </c>
      <c r="O1301" s="79">
        <v>3</v>
      </c>
      <c r="P1301" s="79">
        <v>18</v>
      </c>
      <c r="Q1301" s="79">
        <v>15</v>
      </c>
      <c r="R1301" s="79">
        <v>43</v>
      </c>
      <c r="S1301" s="79">
        <v>864</v>
      </c>
      <c r="T1301" s="79">
        <v>1</v>
      </c>
      <c r="U1301" s="79" t="s">
        <v>1</v>
      </c>
      <c r="V1301" s="79" t="s">
        <v>2</v>
      </c>
      <c r="W1301" s="79"/>
      <c r="X1301" s="130" t="s">
        <v>112</v>
      </c>
      <c r="Y1301" s="130"/>
      <c r="Z1301" s="130"/>
      <c r="AA1301" s="130"/>
      <c r="WK1301" s="119"/>
      <c r="WL1301" s="119"/>
      <c r="WM1301" s="119"/>
      <c r="WN1301" s="119"/>
      <c r="WO1301" s="119"/>
      <c r="WP1301" s="119"/>
      <c r="WQ1301" s="119"/>
      <c r="WR1301" s="119"/>
      <c r="WS1301" s="119"/>
      <c r="WT1301" s="119"/>
      <c r="WU1301" s="119"/>
      <c r="WV1301" s="119"/>
      <c r="WW1301" s="119"/>
      <c r="WX1301" s="119"/>
      <c r="WY1301" s="119"/>
      <c r="WZ1301" s="119"/>
      <c r="XA1301" s="119"/>
      <c r="XB1301" s="119"/>
      <c r="XC1301" s="119"/>
      <c r="XD1301" s="119"/>
      <c r="XE1301" s="119"/>
      <c r="XF1301" s="119"/>
      <c r="XG1301" s="119"/>
      <c r="XH1301" s="119"/>
      <c r="XI1301" s="119"/>
      <c r="XJ1301" s="119"/>
      <c r="XK1301" s="119"/>
      <c r="XL1301" s="119"/>
      <c r="XM1301" s="119"/>
      <c r="XN1301" s="119"/>
      <c r="XO1301" s="119"/>
      <c r="XP1301" s="119"/>
      <c r="XQ1301" s="119"/>
      <c r="XR1301" s="119"/>
      <c r="XS1301" s="119"/>
      <c r="XT1301" s="119"/>
      <c r="XU1301" s="119"/>
      <c r="XV1301" s="119"/>
      <c r="XW1301" s="119"/>
      <c r="XX1301" s="119"/>
      <c r="XY1301" s="119"/>
      <c r="XZ1301" s="119"/>
      <c r="YA1301" s="119"/>
      <c r="YB1301" s="119"/>
      <c r="YC1301" s="119"/>
      <c r="YD1301" s="119"/>
      <c r="YE1301" s="119"/>
      <c r="YF1301" s="119"/>
      <c r="YG1301" s="119"/>
      <c r="YH1301" s="119"/>
      <c r="YI1301" s="119"/>
      <c r="YJ1301" s="119"/>
      <c r="YK1301" s="119"/>
      <c r="YL1301" s="119"/>
      <c r="YM1301" s="119"/>
      <c r="YN1301" s="119"/>
      <c r="YO1301" s="119"/>
      <c r="YP1301" s="119"/>
      <c r="YQ1301" s="119"/>
      <c r="YR1301" s="119"/>
      <c r="YS1301" s="119"/>
      <c r="YT1301" s="119"/>
      <c r="YU1301" s="119"/>
      <c r="YV1301" s="119"/>
      <c r="YW1301" s="119"/>
      <c r="YX1301" s="119"/>
      <c r="YY1301" s="119"/>
      <c r="YZ1301" s="119"/>
      <c r="ZA1301" s="119"/>
      <c r="ZB1301" s="119"/>
      <c r="ZC1301" s="119"/>
      <c r="ZD1301" s="119"/>
      <c r="ZE1301" s="119"/>
      <c r="ZF1301" s="119"/>
      <c r="ZG1301" s="119"/>
      <c r="ZH1301" s="119"/>
      <c r="ZI1301" s="119"/>
      <c r="ZJ1301" s="119"/>
      <c r="ZK1301" s="119"/>
      <c r="ZL1301" s="119"/>
      <c r="ZM1301" s="119"/>
      <c r="ZN1301" s="119"/>
      <c r="ZO1301" s="119"/>
      <c r="ZP1301" s="119"/>
      <c r="ZQ1301" s="119"/>
      <c r="ZR1301" s="119"/>
      <c r="ZS1301" s="119"/>
      <c r="ZT1301" s="119"/>
      <c r="ZU1301" s="119"/>
      <c r="ZV1301" s="119"/>
      <c r="ZW1301" s="119"/>
      <c r="ZX1301" s="119"/>
      <c r="ZY1301" s="119"/>
      <c r="ZZ1301" s="119"/>
      <c r="AAA1301" s="119"/>
      <c r="AAB1301" s="119"/>
      <c r="AAC1301" s="119"/>
      <c r="AAD1301" s="119"/>
      <c r="AAE1301" s="119"/>
      <c r="AAF1301" s="119"/>
      <c r="AAG1301" s="119"/>
      <c r="AAH1301" s="119"/>
      <c r="AAI1301" s="119"/>
      <c r="AAJ1301" s="119"/>
      <c r="AAK1301" s="119"/>
      <c r="AAL1301" s="119"/>
      <c r="AAM1301" s="119"/>
      <c r="AAN1301" s="119"/>
      <c r="AAO1301" s="119"/>
      <c r="AAP1301" s="119"/>
      <c r="AAQ1301" s="119"/>
      <c r="AAR1301" s="119"/>
      <c r="AAS1301" s="119"/>
      <c r="AAT1301" s="119"/>
      <c r="AAU1301" s="119"/>
      <c r="AAV1301" s="119"/>
      <c r="AAW1301" s="119"/>
      <c r="AAX1301" s="119"/>
      <c r="AAY1301" s="119"/>
      <c r="AAZ1301" s="119"/>
      <c r="ABA1301" s="119"/>
      <c r="ABB1301" s="119"/>
      <c r="ABC1301" s="119"/>
      <c r="ABD1301" s="119"/>
      <c r="ABE1301" s="119"/>
      <c r="ABF1301" s="119"/>
      <c r="ABG1301" s="119"/>
      <c r="ABH1301" s="119"/>
      <c r="ABI1301" s="119"/>
      <c r="ABJ1301" s="119"/>
      <c r="ABK1301" s="119"/>
      <c r="ABL1301" s="119"/>
      <c r="ABM1301" s="119"/>
      <c r="ABN1301" s="119"/>
      <c r="ABO1301" s="119"/>
      <c r="ABP1301" s="119"/>
      <c r="ABQ1301" s="119"/>
      <c r="ABR1301" s="119"/>
      <c r="ABS1301" s="119"/>
      <c r="ABT1301" s="119"/>
      <c r="ABU1301" s="119"/>
      <c r="ABV1301" s="119"/>
      <c r="ABW1301" s="119"/>
      <c r="ABX1301" s="119"/>
      <c r="ABY1301" s="119"/>
      <c r="ABZ1301" s="119"/>
      <c r="ACA1301" s="119"/>
      <c r="ACB1301" s="119"/>
      <c r="ACC1301" s="119"/>
      <c r="ACD1301" s="119"/>
      <c r="ACE1301" s="119"/>
      <c r="ACF1301" s="119"/>
      <c r="ACG1301" s="119"/>
      <c r="ACH1301" s="119"/>
      <c r="ACI1301" s="119"/>
      <c r="ACJ1301" s="119"/>
      <c r="ACK1301" s="119"/>
      <c r="ACL1301" s="119"/>
      <c r="ACM1301" s="119"/>
      <c r="ACN1301" s="119"/>
      <c r="ACO1301" s="119"/>
      <c r="ACP1301" s="119"/>
      <c r="ACQ1301" s="119"/>
      <c r="ACR1301" s="119"/>
      <c r="ACS1301" s="119"/>
      <c r="ACT1301" s="119"/>
      <c r="ACU1301" s="119"/>
      <c r="ACV1301" s="119"/>
      <c r="ACW1301" s="119"/>
      <c r="ACX1301" s="119"/>
      <c r="ACY1301" s="119"/>
      <c r="ACZ1301" s="119"/>
      <c r="ADA1301" s="119"/>
      <c r="ADB1301" s="119"/>
      <c r="ADC1301" s="119"/>
      <c r="ADD1301" s="119"/>
      <c r="ADE1301" s="119"/>
      <c r="ADF1301" s="119"/>
      <c r="ADG1301" s="119"/>
      <c r="ADH1301" s="119"/>
      <c r="ADI1301" s="119"/>
      <c r="ADJ1301" s="119"/>
      <c r="ADK1301" s="119"/>
      <c r="ADL1301" s="119"/>
      <c r="ADM1301" s="119"/>
      <c r="ADN1301" s="119"/>
      <c r="ADO1301" s="119"/>
      <c r="ADP1301" s="119"/>
      <c r="ADQ1301" s="119"/>
      <c r="ADR1301" s="119"/>
      <c r="ADS1301" s="119"/>
      <c r="ADT1301" s="119"/>
      <c r="ADU1301" s="119"/>
      <c r="ADV1301" s="119"/>
      <c r="ADW1301" s="119"/>
      <c r="ADX1301" s="119"/>
      <c r="ADY1301" s="119"/>
      <c r="ADZ1301" s="119"/>
      <c r="AEA1301" s="119"/>
      <c r="AEB1301" s="119"/>
      <c r="AEC1301" s="119"/>
      <c r="AED1301" s="119"/>
      <c r="AEE1301" s="119"/>
      <c r="AEF1301" s="119"/>
      <c r="AEG1301" s="119"/>
      <c r="AEH1301" s="119"/>
      <c r="AEI1301" s="119"/>
      <c r="AEJ1301" s="119"/>
      <c r="AEK1301" s="119"/>
      <c r="AEL1301" s="119"/>
      <c r="AEM1301" s="119"/>
      <c r="AEN1301" s="119"/>
      <c r="AEO1301" s="119"/>
      <c r="AEP1301" s="119"/>
      <c r="AEQ1301" s="119"/>
      <c r="AER1301" s="119"/>
      <c r="AES1301" s="119"/>
      <c r="AET1301" s="119"/>
      <c r="AEU1301" s="119"/>
      <c r="AEV1301" s="119"/>
      <c r="AEW1301" s="119"/>
      <c r="AEX1301" s="119"/>
      <c r="AEY1301" s="119"/>
      <c r="AEZ1301" s="119"/>
      <c r="AFA1301" s="119"/>
      <c r="AFB1301" s="119"/>
      <c r="AFC1301" s="119"/>
      <c r="AFD1301" s="119"/>
      <c r="AFE1301" s="119"/>
      <c r="AFF1301" s="119"/>
      <c r="AFG1301" s="119"/>
      <c r="AFH1301" s="119"/>
      <c r="AFI1301" s="119"/>
      <c r="AFJ1301" s="119"/>
      <c r="AFK1301" s="119"/>
      <c r="AFL1301" s="119"/>
      <c r="AFM1301" s="119"/>
      <c r="AFN1301" s="119"/>
      <c r="AFO1301" s="119"/>
      <c r="AFP1301" s="119"/>
      <c r="AFQ1301" s="119"/>
      <c r="AFR1301" s="119"/>
      <c r="AFS1301" s="119"/>
      <c r="AFT1301" s="119"/>
      <c r="AFU1301" s="119"/>
      <c r="AFV1301" s="119"/>
      <c r="AFW1301" s="119"/>
      <c r="AFX1301" s="119"/>
      <c r="AFY1301" s="119"/>
      <c r="AFZ1301" s="119"/>
      <c r="AGA1301" s="119"/>
      <c r="AGB1301" s="119"/>
      <c r="AGC1301" s="119"/>
      <c r="AGD1301" s="119"/>
      <c r="AGE1301" s="119"/>
      <c r="AGF1301" s="119"/>
      <c r="AGG1301" s="119"/>
      <c r="AGH1301" s="119"/>
      <c r="AGI1301" s="119"/>
      <c r="AGJ1301" s="119"/>
      <c r="AGK1301" s="119"/>
      <c r="AGL1301" s="119"/>
      <c r="AGM1301" s="119"/>
      <c r="AGN1301" s="119"/>
      <c r="AGO1301" s="119"/>
      <c r="AGP1301" s="119"/>
      <c r="AGQ1301" s="119"/>
      <c r="AGR1301" s="119"/>
      <c r="AGS1301" s="119"/>
      <c r="AGT1301" s="119"/>
      <c r="AGU1301" s="119"/>
      <c r="AGV1301" s="119"/>
      <c r="AGW1301" s="119"/>
      <c r="AGX1301" s="119"/>
      <c r="AGY1301" s="119"/>
      <c r="AGZ1301" s="119"/>
      <c r="AHA1301" s="119"/>
      <c r="AHB1301" s="119"/>
      <c r="AHC1301" s="119"/>
      <c r="AHD1301" s="119"/>
      <c r="AHE1301" s="119"/>
      <c r="AHF1301" s="119"/>
      <c r="AHG1301" s="119"/>
      <c r="AHH1301" s="119"/>
      <c r="AHI1301" s="119"/>
      <c r="AHJ1301" s="119"/>
      <c r="AHK1301" s="119"/>
      <c r="AHL1301" s="119"/>
      <c r="AHM1301" s="119"/>
      <c r="AHN1301" s="119"/>
      <c r="AHO1301" s="119"/>
      <c r="AHP1301" s="119"/>
      <c r="AHQ1301" s="119"/>
      <c r="AHR1301" s="119"/>
      <c r="AHS1301" s="119"/>
      <c r="AHT1301" s="119"/>
      <c r="AHU1301" s="119"/>
      <c r="AHV1301" s="119"/>
      <c r="AHW1301" s="119"/>
      <c r="AHX1301" s="119"/>
      <c r="AHY1301" s="119"/>
      <c r="AHZ1301" s="119"/>
      <c r="AIA1301" s="119"/>
      <c r="AIB1301" s="119"/>
      <c r="AIC1301" s="119"/>
      <c r="AID1301" s="119"/>
      <c r="AIE1301" s="119"/>
      <c r="AIF1301" s="119"/>
      <c r="AIG1301" s="119"/>
      <c r="AIH1301" s="119"/>
      <c r="AII1301" s="119"/>
      <c r="AIJ1301" s="119"/>
      <c r="AIK1301" s="119"/>
      <c r="AIL1301" s="119"/>
      <c r="AIM1301" s="119"/>
      <c r="AIN1301" s="119"/>
      <c r="AIO1301" s="119"/>
      <c r="AIP1301" s="119"/>
      <c r="AIQ1301" s="119"/>
      <c r="AIR1301" s="119"/>
      <c r="AIS1301" s="119"/>
      <c r="AIT1301" s="119"/>
      <c r="AIU1301" s="119"/>
      <c r="AIV1301" s="119"/>
      <c r="AIW1301" s="119"/>
      <c r="AIX1301" s="119"/>
      <c r="AIY1301" s="119"/>
      <c r="AIZ1301" s="119"/>
      <c r="AJA1301" s="119"/>
      <c r="AJB1301" s="119"/>
      <c r="AJC1301" s="119"/>
      <c r="AJD1301" s="119"/>
      <c r="AJE1301" s="119"/>
      <c r="AJF1301" s="119"/>
      <c r="AJG1301" s="119"/>
      <c r="AJH1301" s="119"/>
      <c r="AJI1301" s="119"/>
      <c r="AJJ1301" s="119"/>
      <c r="AJK1301" s="119"/>
      <c r="AJL1301" s="119"/>
      <c r="AJM1301" s="119"/>
      <c r="AJN1301" s="119"/>
      <c r="AJO1301" s="119"/>
      <c r="AJP1301" s="119"/>
      <c r="AJQ1301" s="119"/>
      <c r="AJR1301" s="119"/>
      <c r="AJS1301" s="119"/>
      <c r="AJT1301" s="119"/>
      <c r="AJU1301" s="119"/>
      <c r="AJV1301" s="119"/>
      <c r="AJW1301" s="119"/>
      <c r="AJX1301" s="119"/>
      <c r="AJY1301" s="119"/>
      <c r="AJZ1301" s="119"/>
      <c r="AKA1301" s="119"/>
      <c r="AKB1301" s="119"/>
      <c r="AKC1301" s="119"/>
      <c r="AKD1301" s="119"/>
      <c r="AKE1301" s="119"/>
      <c r="AKF1301" s="119"/>
      <c r="AKG1301" s="119"/>
      <c r="AKH1301" s="119"/>
      <c r="AKI1301" s="119"/>
      <c r="AKJ1301" s="119"/>
      <c r="AKK1301" s="119"/>
      <c r="AKL1301" s="119"/>
      <c r="AKM1301" s="119"/>
      <c r="AKN1301" s="119"/>
      <c r="AKO1301" s="119"/>
      <c r="AKP1301" s="119"/>
      <c r="AKQ1301" s="119"/>
      <c r="AKR1301" s="119"/>
      <c r="AKS1301" s="119"/>
      <c r="AKT1301" s="119"/>
      <c r="AKU1301" s="119"/>
      <c r="AKV1301" s="119"/>
      <c r="AKW1301" s="119"/>
      <c r="AKX1301" s="119"/>
      <c r="AKY1301" s="119"/>
      <c r="AKZ1301" s="119"/>
      <c r="ALA1301" s="119"/>
      <c r="ALB1301" s="119"/>
      <c r="ALC1301" s="119"/>
      <c r="ALD1301" s="119"/>
      <c r="ALE1301" s="119"/>
      <c r="ALF1301" s="119"/>
      <c r="ALG1301" s="119"/>
      <c r="ALH1301" s="119"/>
      <c r="ALI1301" s="119"/>
      <c r="ALJ1301" s="119"/>
      <c r="ALK1301" s="119"/>
      <c r="ALL1301" s="119"/>
      <c r="ALM1301" s="119"/>
      <c r="ALN1301" s="119"/>
      <c r="ALO1301" s="119"/>
      <c r="ALP1301" s="119"/>
      <c r="ALQ1301" s="119"/>
      <c r="ALR1301" s="119"/>
      <c r="ALS1301" s="119"/>
      <c r="ALT1301" s="119"/>
      <c r="ALU1301" s="119"/>
      <c r="ALV1301" s="119"/>
      <c r="ALW1301" s="119"/>
      <c r="ALX1301" s="119"/>
      <c r="ALY1301" s="119"/>
      <c r="ALZ1301" s="119"/>
      <c r="AMA1301" s="119"/>
      <c r="AMB1301" s="119"/>
      <c r="AMC1301" s="119"/>
      <c r="AMD1301" s="119"/>
      <c r="AME1301" s="119"/>
      <c r="AMF1301" s="119"/>
      <c r="AMG1301" s="119"/>
      <c r="AMH1301" s="119"/>
      <c r="AMI1301" s="119"/>
      <c r="AMJ1301" s="119"/>
    </row>
    <row r="1302" spans="1:1024">
      <c r="A1302" s="118"/>
      <c r="B1302" s="118"/>
      <c r="C1302" s="49">
        <f t="shared" si="95"/>
        <v>2490</v>
      </c>
      <c r="D1302" s="56" t="s">
        <v>458</v>
      </c>
      <c r="E1302" s="51">
        <f t="shared" si="94"/>
        <v>30</v>
      </c>
      <c r="F1302" s="79">
        <f t="shared" si="92"/>
        <v>65743</v>
      </c>
      <c r="G1302" s="79" t="str">
        <f t="shared" si="93"/>
        <v>201823</v>
      </c>
      <c r="H1302" s="79">
        <v>2</v>
      </c>
      <c r="I1302" s="79"/>
      <c r="J1302" s="79"/>
      <c r="K1302" s="79"/>
      <c r="L1302" s="79" t="s">
        <v>0</v>
      </c>
      <c r="M1302" s="79">
        <v>2018</v>
      </c>
      <c r="N1302" s="79">
        <v>2</v>
      </c>
      <c r="O1302" s="79">
        <v>3</v>
      </c>
      <c r="P1302" s="79">
        <v>18</v>
      </c>
      <c r="Q1302" s="79">
        <v>15</v>
      </c>
      <c r="R1302" s="79">
        <v>43</v>
      </c>
      <c r="S1302" s="79">
        <v>941</v>
      </c>
      <c r="T1302" s="79">
        <v>1</v>
      </c>
      <c r="U1302" s="79" t="s">
        <v>1</v>
      </c>
      <c r="V1302" s="79" t="s">
        <v>2</v>
      </c>
      <c r="W1302" s="79"/>
      <c r="X1302" s="130" t="s">
        <v>112</v>
      </c>
      <c r="Y1302" s="130"/>
      <c r="Z1302" s="130"/>
      <c r="AA1302" s="130"/>
      <c r="WK1302" s="119"/>
      <c r="WL1302" s="119"/>
      <c r="WM1302" s="119"/>
      <c r="WN1302" s="119"/>
      <c r="WO1302" s="119"/>
      <c r="WP1302" s="119"/>
      <c r="WQ1302" s="119"/>
      <c r="WR1302" s="119"/>
      <c r="WS1302" s="119"/>
      <c r="WT1302" s="119"/>
      <c r="WU1302" s="119"/>
      <c r="WV1302" s="119"/>
      <c r="WW1302" s="119"/>
      <c r="WX1302" s="119"/>
      <c r="WY1302" s="119"/>
      <c r="WZ1302" s="119"/>
      <c r="XA1302" s="119"/>
      <c r="XB1302" s="119"/>
      <c r="XC1302" s="119"/>
      <c r="XD1302" s="119"/>
      <c r="XE1302" s="119"/>
      <c r="XF1302" s="119"/>
      <c r="XG1302" s="119"/>
      <c r="XH1302" s="119"/>
      <c r="XI1302" s="119"/>
      <c r="XJ1302" s="119"/>
      <c r="XK1302" s="119"/>
      <c r="XL1302" s="119"/>
      <c r="XM1302" s="119"/>
      <c r="XN1302" s="119"/>
      <c r="XO1302" s="119"/>
      <c r="XP1302" s="119"/>
      <c r="XQ1302" s="119"/>
      <c r="XR1302" s="119"/>
      <c r="XS1302" s="119"/>
      <c r="XT1302" s="119"/>
      <c r="XU1302" s="119"/>
      <c r="XV1302" s="119"/>
      <c r="XW1302" s="119"/>
      <c r="XX1302" s="119"/>
      <c r="XY1302" s="119"/>
      <c r="XZ1302" s="119"/>
      <c r="YA1302" s="119"/>
      <c r="YB1302" s="119"/>
      <c r="YC1302" s="119"/>
      <c r="YD1302" s="119"/>
      <c r="YE1302" s="119"/>
      <c r="YF1302" s="119"/>
      <c r="YG1302" s="119"/>
      <c r="YH1302" s="119"/>
      <c r="YI1302" s="119"/>
      <c r="YJ1302" s="119"/>
      <c r="YK1302" s="119"/>
      <c r="YL1302" s="119"/>
      <c r="YM1302" s="119"/>
      <c r="YN1302" s="119"/>
      <c r="YO1302" s="119"/>
      <c r="YP1302" s="119"/>
      <c r="YQ1302" s="119"/>
      <c r="YR1302" s="119"/>
      <c r="YS1302" s="119"/>
      <c r="YT1302" s="119"/>
      <c r="YU1302" s="119"/>
      <c r="YV1302" s="119"/>
      <c r="YW1302" s="119"/>
      <c r="YX1302" s="119"/>
      <c r="YY1302" s="119"/>
      <c r="YZ1302" s="119"/>
      <c r="ZA1302" s="119"/>
      <c r="ZB1302" s="119"/>
      <c r="ZC1302" s="119"/>
      <c r="ZD1302" s="119"/>
      <c r="ZE1302" s="119"/>
      <c r="ZF1302" s="119"/>
      <c r="ZG1302" s="119"/>
      <c r="ZH1302" s="119"/>
      <c r="ZI1302" s="119"/>
      <c r="ZJ1302" s="119"/>
      <c r="ZK1302" s="119"/>
      <c r="ZL1302" s="119"/>
      <c r="ZM1302" s="119"/>
      <c r="ZN1302" s="119"/>
      <c r="ZO1302" s="119"/>
      <c r="ZP1302" s="119"/>
      <c r="ZQ1302" s="119"/>
      <c r="ZR1302" s="119"/>
      <c r="ZS1302" s="119"/>
      <c r="ZT1302" s="119"/>
      <c r="ZU1302" s="119"/>
      <c r="ZV1302" s="119"/>
      <c r="ZW1302" s="119"/>
      <c r="ZX1302" s="119"/>
      <c r="ZY1302" s="119"/>
      <c r="ZZ1302" s="119"/>
      <c r="AAA1302" s="119"/>
      <c r="AAB1302" s="119"/>
      <c r="AAC1302" s="119"/>
      <c r="AAD1302" s="119"/>
      <c r="AAE1302" s="119"/>
      <c r="AAF1302" s="119"/>
      <c r="AAG1302" s="119"/>
      <c r="AAH1302" s="119"/>
      <c r="AAI1302" s="119"/>
      <c r="AAJ1302" s="119"/>
      <c r="AAK1302" s="119"/>
      <c r="AAL1302" s="119"/>
      <c r="AAM1302" s="119"/>
      <c r="AAN1302" s="119"/>
      <c r="AAO1302" s="119"/>
      <c r="AAP1302" s="119"/>
      <c r="AAQ1302" s="119"/>
      <c r="AAR1302" s="119"/>
      <c r="AAS1302" s="119"/>
      <c r="AAT1302" s="119"/>
      <c r="AAU1302" s="119"/>
      <c r="AAV1302" s="119"/>
      <c r="AAW1302" s="119"/>
      <c r="AAX1302" s="119"/>
      <c r="AAY1302" s="119"/>
      <c r="AAZ1302" s="119"/>
      <c r="ABA1302" s="119"/>
      <c r="ABB1302" s="119"/>
      <c r="ABC1302" s="119"/>
      <c r="ABD1302" s="119"/>
      <c r="ABE1302" s="119"/>
      <c r="ABF1302" s="119"/>
      <c r="ABG1302" s="119"/>
      <c r="ABH1302" s="119"/>
      <c r="ABI1302" s="119"/>
      <c r="ABJ1302" s="119"/>
      <c r="ABK1302" s="119"/>
      <c r="ABL1302" s="119"/>
      <c r="ABM1302" s="119"/>
      <c r="ABN1302" s="119"/>
      <c r="ABO1302" s="119"/>
      <c r="ABP1302" s="119"/>
      <c r="ABQ1302" s="119"/>
      <c r="ABR1302" s="119"/>
      <c r="ABS1302" s="119"/>
      <c r="ABT1302" s="119"/>
      <c r="ABU1302" s="119"/>
      <c r="ABV1302" s="119"/>
      <c r="ABW1302" s="119"/>
      <c r="ABX1302" s="119"/>
      <c r="ABY1302" s="119"/>
      <c r="ABZ1302" s="119"/>
      <c r="ACA1302" s="119"/>
      <c r="ACB1302" s="119"/>
      <c r="ACC1302" s="119"/>
      <c r="ACD1302" s="119"/>
      <c r="ACE1302" s="119"/>
      <c r="ACF1302" s="119"/>
      <c r="ACG1302" s="119"/>
      <c r="ACH1302" s="119"/>
      <c r="ACI1302" s="119"/>
      <c r="ACJ1302" s="119"/>
      <c r="ACK1302" s="119"/>
      <c r="ACL1302" s="119"/>
      <c r="ACM1302" s="119"/>
      <c r="ACN1302" s="119"/>
      <c r="ACO1302" s="119"/>
      <c r="ACP1302" s="119"/>
      <c r="ACQ1302" s="119"/>
      <c r="ACR1302" s="119"/>
      <c r="ACS1302" s="119"/>
      <c r="ACT1302" s="119"/>
      <c r="ACU1302" s="119"/>
      <c r="ACV1302" s="119"/>
      <c r="ACW1302" s="119"/>
      <c r="ACX1302" s="119"/>
      <c r="ACY1302" s="119"/>
      <c r="ACZ1302" s="119"/>
      <c r="ADA1302" s="119"/>
      <c r="ADB1302" s="119"/>
      <c r="ADC1302" s="119"/>
      <c r="ADD1302" s="119"/>
      <c r="ADE1302" s="119"/>
      <c r="ADF1302" s="119"/>
      <c r="ADG1302" s="119"/>
      <c r="ADH1302" s="119"/>
      <c r="ADI1302" s="119"/>
      <c r="ADJ1302" s="119"/>
      <c r="ADK1302" s="119"/>
      <c r="ADL1302" s="119"/>
      <c r="ADM1302" s="119"/>
      <c r="ADN1302" s="119"/>
      <c r="ADO1302" s="119"/>
      <c r="ADP1302" s="119"/>
      <c r="ADQ1302" s="119"/>
      <c r="ADR1302" s="119"/>
      <c r="ADS1302" s="119"/>
      <c r="ADT1302" s="119"/>
      <c r="ADU1302" s="119"/>
      <c r="ADV1302" s="119"/>
      <c r="ADW1302" s="119"/>
      <c r="ADX1302" s="119"/>
      <c r="ADY1302" s="119"/>
      <c r="ADZ1302" s="119"/>
      <c r="AEA1302" s="119"/>
      <c r="AEB1302" s="119"/>
      <c r="AEC1302" s="119"/>
      <c r="AED1302" s="119"/>
      <c r="AEE1302" s="119"/>
      <c r="AEF1302" s="119"/>
      <c r="AEG1302" s="119"/>
      <c r="AEH1302" s="119"/>
      <c r="AEI1302" s="119"/>
      <c r="AEJ1302" s="119"/>
      <c r="AEK1302" s="119"/>
      <c r="AEL1302" s="119"/>
      <c r="AEM1302" s="119"/>
      <c r="AEN1302" s="119"/>
      <c r="AEO1302" s="119"/>
      <c r="AEP1302" s="119"/>
      <c r="AEQ1302" s="119"/>
      <c r="AER1302" s="119"/>
      <c r="AES1302" s="119"/>
      <c r="AET1302" s="119"/>
      <c r="AEU1302" s="119"/>
      <c r="AEV1302" s="119"/>
      <c r="AEW1302" s="119"/>
      <c r="AEX1302" s="119"/>
      <c r="AEY1302" s="119"/>
      <c r="AEZ1302" s="119"/>
      <c r="AFA1302" s="119"/>
      <c r="AFB1302" s="119"/>
      <c r="AFC1302" s="119"/>
      <c r="AFD1302" s="119"/>
      <c r="AFE1302" s="119"/>
      <c r="AFF1302" s="119"/>
      <c r="AFG1302" s="119"/>
      <c r="AFH1302" s="119"/>
      <c r="AFI1302" s="119"/>
      <c r="AFJ1302" s="119"/>
      <c r="AFK1302" s="119"/>
      <c r="AFL1302" s="119"/>
      <c r="AFM1302" s="119"/>
      <c r="AFN1302" s="119"/>
      <c r="AFO1302" s="119"/>
      <c r="AFP1302" s="119"/>
      <c r="AFQ1302" s="119"/>
      <c r="AFR1302" s="119"/>
      <c r="AFS1302" s="119"/>
      <c r="AFT1302" s="119"/>
      <c r="AFU1302" s="119"/>
      <c r="AFV1302" s="119"/>
      <c r="AFW1302" s="119"/>
      <c r="AFX1302" s="119"/>
      <c r="AFY1302" s="119"/>
      <c r="AFZ1302" s="119"/>
      <c r="AGA1302" s="119"/>
      <c r="AGB1302" s="119"/>
      <c r="AGC1302" s="119"/>
      <c r="AGD1302" s="119"/>
      <c r="AGE1302" s="119"/>
      <c r="AGF1302" s="119"/>
      <c r="AGG1302" s="119"/>
      <c r="AGH1302" s="119"/>
      <c r="AGI1302" s="119"/>
      <c r="AGJ1302" s="119"/>
      <c r="AGK1302" s="119"/>
      <c r="AGL1302" s="119"/>
      <c r="AGM1302" s="119"/>
      <c r="AGN1302" s="119"/>
      <c r="AGO1302" s="119"/>
      <c r="AGP1302" s="119"/>
      <c r="AGQ1302" s="119"/>
      <c r="AGR1302" s="119"/>
      <c r="AGS1302" s="119"/>
      <c r="AGT1302" s="119"/>
      <c r="AGU1302" s="119"/>
      <c r="AGV1302" s="119"/>
      <c r="AGW1302" s="119"/>
      <c r="AGX1302" s="119"/>
      <c r="AGY1302" s="119"/>
      <c r="AGZ1302" s="119"/>
      <c r="AHA1302" s="119"/>
      <c r="AHB1302" s="119"/>
      <c r="AHC1302" s="119"/>
      <c r="AHD1302" s="119"/>
      <c r="AHE1302" s="119"/>
      <c r="AHF1302" s="119"/>
      <c r="AHG1302" s="119"/>
      <c r="AHH1302" s="119"/>
      <c r="AHI1302" s="119"/>
      <c r="AHJ1302" s="119"/>
      <c r="AHK1302" s="119"/>
      <c r="AHL1302" s="119"/>
      <c r="AHM1302" s="119"/>
      <c r="AHN1302" s="119"/>
      <c r="AHO1302" s="119"/>
      <c r="AHP1302" s="119"/>
      <c r="AHQ1302" s="119"/>
      <c r="AHR1302" s="119"/>
      <c r="AHS1302" s="119"/>
      <c r="AHT1302" s="119"/>
      <c r="AHU1302" s="119"/>
      <c r="AHV1302" s="119"/>
      <c r="AHW1302" s="119"/>
      <c r="AHX1302" s="119"/>
      <c r="AHY1302" s="119"/>
      <c r="AHZ1302" s="119"/>
      <c r="AIA1302" s="119"/>
      <c r="AIB1302" s="119"/>
      <c r="AIC1302" s="119"/>
      <c r="AID1302" s="119"/>
      <c r="AIE1302" s="119"/>
      <c r="AIF1302" s="119"/>
      <c r="AIG1302" s="119"/>
      <c r="AIH1302" s="119"/>
      <c r="AII1302" s="119"/>
      <c r="AIJ1302" s="119"/>
      <c r="AIK1302" s="119"/>
      <c r="AIL1302" s="119"/>
      <c r="AIM1302" s="119"/>
      <c r="AIN1302" s="119"/>
      <c r="AIO1302" s="119"/>
      <c r="AIP1302" s="119"/>
      <c r="AIQ1302" s="119"/>
      <c r="AIR1302" s="119"/>
      <c r="AIS1302" s="119"/>
      <c r="AIT1302" s="119"/>
      <c r="AIU1302" s="119"/>
      <c r="AIV1302" s="119"/>
      <c r="AIW1302" s="119"/>
      <c r="AIX1302" s="119"/>
      <c r="AIY1302" s="119"/>
      <c r="AIZ1302" s="119"/>
      <c r="AJA1302" s="119"/>
      <c r="AJB1302" s="119"/>
      <c r="AJC1302" s="119"/>
      <c r="AJD1302" s="119"/>
      <c r="AJE1302" s="119"/>
      <c r="AJF1302" s="119"/>
      <c r="AJG1302" s="119"/>
      <c r="AJH1302" s="119"/>
      <c r="AJI1302" s="119"/>
      <c r="AJJ1302" s="119"/>
      <c r="AJK1302" s="119"/>
      <c r="AJL1302" s="119"/>
      <c r="AJM1302" s="119"/>
      <c r="AJN1302" s="119"/>
      <c r="AJO1302" s="119"/>
      <c r="AJP1302" s="119"/>
      <c r="AJQ1302" s="119"/>
      <c r="AJR1302" s="119"/>
      <c r="AJS1302" s="119"/>
      <c r="AJT1302" s="119"/>
      <c r="AJU1302" s="119"/>
      <c r="AJV1302" s="119"/>
      <c r="AJW1302" s="119"/>
      <c r="AJX1302" s="119"/>
      <c r="AJY1302" s="119"/>
      <c r="AJZ1302" s="119"/>
      <c r="AKA1302" s="119"/>
      <c r="AKB1302" s="119"/>
      <c r="AKC1302" s="119"/>
      <c r="AKD1302" s="119"/>
      <c r="AKE1302" s="119"/>
      <c r="AKF1302" s="119"/>
      <c r="AKG1302" s="119"/>
      <c r="AKH1302" s="119"/>
      <c r="AKI1302" s="119"/>
      <c r="AKJ1302" s="119"/>
      <c r="AKK1302" s="119"/>
      <c r="AKL1302" s="119"/>
      <c r="AKM1302" s="119"/>
      <c r="AKN1302" s="119"/>
      <c r="AKO1302" s="119"/>
      <c r="AKP1302" s="119"/>
      <c r="AKQ1302" s="119"/>
      <c r="AKR1302" s="119"/>
      <c r="AKS1302" s="119"/>
      <c r="AKT1302" s="119"/>
      <c r="AKU1302" s="119"/>
      <c r="AKV1302" s="119"/>
      <c r="AKW1302" s="119"/>
      <c r="AKX1302" s="119"/>
      <c r="AKY1302" s="119"/>
      <c r="AKZ1302" s="119"/>
      <c r="ALA1302" s="119"/>
      <c r="ALB1302" s="119"/>
      <c r="ALC1302" s="119"/>
      <c r="ALD1302" s="119"/>
      <c r="ALE1302" s="119"/>
      <c r="ALF1302" s="119"/>
      <c r="ALG1302" s="119"/>
      <c r="ALH1302" s="119"/>
      <c r="ALI1302" s="119"/>
      <c r="ALJ1302" s="119"/>
      <c r="ALK1302" s="119"/>
      <c r="ALL1302" s="119"/>
      <c r="ALM1302" s="119"/>
      <c r="ALN1302" s="119"/>
      <c r="ALO1302" s="119"/>
      <c r="ALP1302" s="119"/>
      <c r="ALQ1302" s="119"/>
      <c r="ALR1302" s="119"/>
      <c r="ALS1302" s="119"/>
      <c r="ALT1302" s="119"/>
      <c r="ALU1302" s="119"/>
      <c r="ALV1302" s="119"/>
      <c r="ALW1302" s="119"/>
      <c r="ALX1302" s="119"/>
      <c r="ALY1302" s="119"/>
      <c r="ALZ1302" s="119"/>
      <c r="AMA1302" s="119"/>
      <c r="AMB1302" s="119"/>
      <c r="AMC1302" s="119"/>
      <c r="AMD1302" s="119"/>
      <c r="AME1302" s="119"/>
      <c r="AMF1302" s="119"/>
      <c r="AMG1302" s="119"/>
      <c r="AMH1302" s="119"/>
      <c r="AMI1302" s="119"/>
      <c r="AMJ1302" s="119"/>
    </row>
    <row r="1303" spans="1:1024">
      <c r="A1303" s="118"/>
      <c r="B1303" s="118"/>
      <c r="C1303" s="49">
        <f t="shared" si="95"/>
        <v>2490</v>
      </c>
      <c r="D1303" s="56" t="s">
        <v>458</v>
      </c>
      <c r="E1303" s="51">
        <f t="shared" si="94"/>
        <v>40</v>
      </c>
      <c r="F1303" s="79">
        <f t="shared" si="92"/>
        <v>65743</v>
      </c>
      <c r="G1303" s="79" t="str">
        <f t="shared" si="93"/>
        <v>201823</v>
      </c>
      <c r="H1303" s="79">
        <v>2</v>
      </c>
      <c r="I1303" s="79"/>
      <c r="J1303" s="79"/>
      <c r="K1303" s="79"/>
      <c r="L1303" s="79" t="s">
        <v>0</v>
      </c>
      <c r="M1303" s="79">
        <v>2018</v>
      </c>
      <c r="N1303" s="79">
        <v>2</v>
      </c>
      <c r="O1303" s="79">
        <v>3</v>
      </c>
      <c r="P1303" s="79">
        <v>18</v>
      </c>
      <c r="Q1303" s="79">
        <v>15</v>
      </c>
      <c r="R1303" s="79">
        <v>43</v>
      </c>
      <c r="S1303" s="79">
        <v>982</v>
      </c>
      <c r="T1303" s="79">
        <v>1</v>
      </c>
      <c r="U1303" s="79" t="s">
        <v>1</v>
      </c>
      <c r="V1303" s="79" t="s">
        <v>2</v>
      </c>
      <c r="W1303" s="79"/>
      <c r="X1303" s="130" t="s">
        <v>112</v>
      </c>
      <c r="Y1303" s="130"/>
      <c r="Z1303" s="130"/>
      <c r="AA1303" s="130"/>
      <c r="WK1303" s="119"/>
      <c r="WL1303" s="119"/>
      <c r="WM1303" s="119"/>
      <c r="WN1303" s="119"/>
      <c r="WO1303" s="119"/>
      <c r="WP1303" s="119"/>
      <c r="WQ1303" s="119"/>
      <c r="WR1303" s="119"/>
      <c r="WS1303" s="119"/>
      <c r="WT1303" s="119"/>
      <c r="WU1303" s="119"/>
      <c r="WV1303" s="119"/>
      <c r="WW1303" s="119"/>
      <c r="WX1303" s="119"/>
      <c r="WY1303" s="119"/>
      <c r="WZ1303" s="119"/>
      <c r="XA1303" s="119"/>
      <c r="XB1303" s="119"/>
      <c r="XC1303" s="119"/>
      <c r="XD1303" s="119"/>
      <c r="XE1303" s="119"/>
      <c r="XF1303" s="119"/>
      <c r="XG1303" s="119"/>
      <c r="XH1303" s="119"/>
      <c r="XI1303" s="119"/>
      <c r="XJ1303" s="119"/>
      <c r="XK1303" s="119"/>
      <c r="XL1303" s="119"/>
      <c r="XM1303" s="119"/>
      <c r="XN1303" s="119"/>
      <c r="XO1303" s="119"/>
      <c r="XP1303" s="119"/>
      <c r="XQ1303" s="119"/>
      <c r="XR1303" s="119"/>
      <c r="XS1303" s="119"/>
      <c r="XT1303" s="119"/>
      <c r="XU1303" s="119"/>
      <c r="XV1303" s="119"/>
      <c r="XW1303" s="119"/>
      <c r="XX1303" s="119"/>
      <c r="XY1303" s="119"/>
      <c r="XZ1303" s="119"/>
      <c r="YA1303" s="119"/>
      <c r="YB1303" s="119"/>
      <c r="YC1303" s="119"/>
      <c r="YD1303" s="119"/>
      <c r="YE1303" s="119"/>
      <c r="YF1303" s="119"/>
      <c r="YG1303" s="119"/>
      <c r="YH1303" s="119"/>
      <c r="YI1303" s="119"/>
      <c r="YJ1303" s="119"/>
      <c r="YK1303" s="119"/>
      <c r="YL1303" s="119"/>
      <c r="YM1303" s="119"/>
      <c r="YN1303" s="119"/>
      <c r="YO1303" s="119"/>
      <c r="YP1303" s="119"/>
      <c r="YQ1303" s="119"/>
      <c r="YR1303" s="119"/>
      <c r="YS1303" s="119"/>
      <c r="YT1303" s="119"/>
      <c r="YU1303" s="119"/>
      <c r="YV1303" s="119"/>
      <c r="YW1303" s="119"/>
      <c r="YX1303" s="119"/>
      <c r="YY1303" s="119"/>
      <c r="YZ1303" s="119"/>
      <c r="ZA1303" s="119"/>
      <c r="ZB1303" s="119"/>
      <c r="ZC1303" s="119"/>
      <c r="ZD1303" s="119"/>
      <c r="ZE1303" s="119"/>
      <c r="ZF1303" s="119"/>
      <c r="ZG1303" s="119"/>
      <c r="ZH1303" s="119"/>
      <c r="ZI1303" s="119"/>
      <c r="ZJ1303" s="119"/>
      <c r="ZK1303" s="119"/>
      <c r="ZL1303" s="119"/>
      <c r="ZM1303" s="119"/>
      <c r="ZN1303" s="119"/>
      <c r="ZO1303" s="119"/>
      <c r="ZP1303" s="119"/>
      <c r="ZQ1303" s="119"/>
      <c r="ZR1303" s="119"/>
      <c r="ZS1303" s="119"/>
      <c r="ZT1303" s="119"/>
      <c r="ZU1303" s="119"/>
      <c r="ZV1303" s="119"/>
      <c r="ZW1303" s="119"/>
      <c r="ZX1303" s="119"/>
      <c r="ZY1303" s="119"/>
      <c r="ZZ1303" s="119"/>
      <c r="AAA1303" s="119"/>
      <c r="AAB1303" s="119"/>
      <c r="AAC1303" s="119"/>
      <c r="AAD1303" s="119"/>
      <c r="AAE1303" s="119"/>
      <c r="AAF1303" s="119"/>
      <c r="AAG1303" s="119"/>
      <c r="AAH1303" s="119"/>
      <c r="AAI1303" s="119"/>
      <c r="AAJ1303" s="119"/>
      <c r="AAK1303" s="119"/>
      <c r="AAL1303" s="119"/>
      <c r="AAM1303" s="119"/>
      <c r="AAN1303" s="119"/>
      <c r="AAO1303" s="119"/>
      <c r="AAP1303" s="119"/>
      <c r="AAQ1303" s="119"/>
      <c r="AAR1303" s="119"/>
      <c r="AAS1303" s="119"/>
      <c r="AAT1303" s="119"/>
      <c r="AAU1303" s="119"/>
      <c r="AAV1303" s="119"/>
      <c r="AAW1303" s="119"/>
      <c r="AAX1303" s="119"/>
      <c r="AAY1303" s="119"/>
      <c r="AAZ1303" s="119"/>
      <c r="ABA1303" s="119"/>
      <c r="ABB1303" s="119"/>
      <c r="ABC1303" s="119"/>
      <c r="ABD1303" s="119"/>
      <c r="ABE1303" s="119"/>
      <c r="ABF1303" s="119"/>
      <c r="ABG1303" s="119"/>
      <c r="ABH1303" s="119"/>
      <c r="ABI1303" s="119"/>
      <c r="ABJ1303" s="119"/>
      <c r="ABK1303" s="119"/>
      <c r="ABL1303" s="119"/>
      <c r="ABM1303" s="119"/>
      <c r="ABN1303" s="119"/>
      <c r="ABO1303" s="119"/>
      <c r="ABP1303" s="119"/>
      <c r="ABQ1303" s="119"/>
      <c r="ABR1303" s="119"/>
      <c r="ABS1303" s="119"/>
      <c r="ABT1303" s="119"/>
      <c r="ABU1303" s="119"/>
      <c r="ABV1303" s="119"/>
      <c r="ABW1303" s="119"/>
      <c r="ABX1303" s="119"/>
      <c r="ABY1303" s="119"/>
      <c r="ABZ1303" s="119"/>
      <c r="ACA1303" s="119"/>
      <c r="ACB1303" s="119"/>
      <c r="ACC1303" s="119"/>
      <c r="ACD1303" s="119"/>
      <c r="ACE1303" s="119"/>
      <c r="ACF1303" s="119"/>
      <c r="ACG1303" s="119"/>
      <c r="ACH1303" s="119"/>
      <c r="ACI1303" s="119"/>
      <c r="ACJ1303" s="119"/>
      <c r="ACK1303" s="119"/>
      <c r="ACL1303" s="119"/>
      <c r="ACM1303" s="119"/>
      <c r="ACN1303" s="119"/>
      <c r="ACO1303" s="119"/>
      <c r="ACP1303" s="119"/>
      <c r="ACQ1303" s="119"/>
      <c r="ACR1303" s="119"/>
      <c r="ACS1303" s="119"/>
      <c r="ACT1303" s="119"/>
      <c r="ACU1303" s="119"/>
      <c r="ACV1303" s="119"/>
      <c r="ACW1303" s="119"/>
      <c r="ACX1303" s="119"/>
      <c r="ACY1303" s="119"/>
      <c r="ACZ1303" s="119"/>
      <c r="ADA1303" s="119"/>
      <c r="ADB1303" s="119"/>
      <c r="ADC1303" s="119"/>
      <c r="ADD1303" s="119"/>
      <c r="ADE1303" s="119"/>
      <c r="ADF1303" s="119"/>
      <c r="ADG1303" s="119"/>
      <c r="ADH1303" s="119"/>
      <c r="ADI1303" s="119"/>
      <c r="ADJ1303" s="119"/>
      <c r="ADK1303" s="119"/>
      <c r="ADL1303" s="119"/>
      <c r="ADM1303" s="119"/>
      <c r="ADN1303" s="119"/>
      <c r="ADO1303" s="119"/>
      <c r="ADP1303" s="119"/>
      <c r="ADQ1303" s="119"/>
      <c r="ADR1303" s="119"/>
      <c r="ADS1303" s="119"/>
      <c r="ADT1303" s="119"/>
      <c r="ADU1303" s="119"/>
      <c r="ADV1303" s="119"/>
      <c r="ADW1303" s="119"/>
      <c r="ADX1303" s="119"/>
      <c r="ADY1303" s="119"/>
      <c r="ADZ1303" s="119"/>
      <c r="AEA1303" s="119"/>
      <c r="AEB1303" s="119"/>
      <c r="AEC1303" s="119"/>
      <c r="AED1303" s="119"/>
      <c r="AEE1303" s="119"/>
      <c r="AEF1303" s="119"/>
      <c r="AEG1303" s="119"/>
      <c r="AEH1303" s="119"/>
      <c r="AEI1303" s="119"/>
      <c r="AEJ1303" s="119"/>
      <c r="AEK1303" s="119"/>
      <c r="AEL1303" s="119"/>
      <c r="AEM1303" s="119"/>
      <c r="AEN1303" s="119"/>
      <c r="AEO1303" s="119"/>
      <c r="AEP1303" s="119"/>
      <c r="AEQ1303" s="119"/>
      <c r="AER1303" s="119"/>
      <c r="AES1303" s="119"/>
      <c r="AET1303" s="119"/>
      <c r="AEU1303" s="119"/>
      <c r="AEV1303" s="119"/>
      <c r="AEW1303" s="119"/>
      <c r="AEX1303" s="119"/>
      <c r="AEY1303" s="119"/>
      <c r="AEZ1303" s="119"/>
      <c r="AFA1303" s="119"/>
      <c r="AFB1303" s="119"/>
      <c r="AFC1303" s="119"/>
      <c r="AFD1303" s="119"/>
      <c r="AFE1303" s="119"/>
      <c r="AFF1303" s="119"/>
      <c r="AFG1303" s="119"/>
      <c r="AFH1303" s="119"/>
      <c r="AFI1303" s="119"/>
      <c r="AFJ1303" s="119"/>
      <c r="AFK1303" s="119"/>
      <c r="AFL1303" s="119"/>
      <c r="AFM1303" s="119"/>
      <c r="AFN1303" s="119"/>
      <c r="AFO1303" s="119"/>
      <c r="AFP1303" s="119"/>
      <c r="AFQ1303" s="119"/>
      <c r="AFR1303" s="119"/>
      <c r="AFS1303" s="119"/>
      <c r="AFT1303" s="119"/>
      <c r="AFU1303" s="119"/>
      <c r="AFV1303" s="119"/>
      <c r="AFW1303" s="119"/>
      <c r="AFX1303" s="119"/>
      <c r="AFY1303" s="119"/>
      <c r="AFZ1303" s="119"/>
      <c r="AGA1303" s="119"/>
      <c r="AGB1303" s="119"/>
      <c r="AGC1303" s="119"/>
      <c r="AGD1303" s="119"/>
      <c r="AGE1303" s="119"/>
      <c r="AGF1303" s="119"/>
      <c r="AGG1303" s="119"/>
      <c r="AGH1303" s="119"/>
      <c r="AGI1303" s="119"/>
      <c r="AGJ1303" s="119"/>
      <c r="AGK1303" s="119"/>
      <c r="AGL1303" s="119"/>
      <c r="AGM1303" s="119"/>
      <c r="AGN1303" s="119"/>
      <c r="AGO1303" s="119"/>
      <c r="AGP1303" s="119"/>
      <c r="AGQ1303" s="119"/>
      <c r="AGR1303" s="119"/>
      <c r="AGS1303" s="119"/>
      <c r="AGT1303" s="119"/>
      <c r="AGU1303" s="119"/>
      <c r="AGV1303" s="119"/>
      <c r="AGW1303" s="119"/>
      <c r="AGX1303" s="119"/>
      <c r="AGY1303" s="119"/>
      <c r="AGZ1303" s="119"/>
      <c r="AHA1303" s="119"/>
      <c r="AHB1303" s="119"/>
      <c r="AHC1303" s="119"/>
      <c r="AHD1303" s="119"/>
      <c r="AHE1303" s="119"/>
      <c r="AHF1303" s="119"/>
      <c r="AHG1303" s="119"/>
      <c r="AHH1303" s="119"/>
      <c r="AHI1303" s="119"/>
      <c r="AHJ1303" s="119"/>
      <c r="AHK1303" s="119"/>
      <c r="AHL1303" s="119"/>
      <c r="AHM1303" s="119"/>
      <c r="AHN1303" s="119"/>
      <c r="AHO1303" s="119"/>
      <c r="AHP1303" s="119"/>
      <c r="AHQ1303" s="119"/>
      <c r="AHR1303" s="119"/>
      <c r="AHS1303" s="119"/>
      <c r="AHT1303" s="119"/>
      <c r="AHU1303" s="119"/>
      <c r="AHV1303" s="119"/>
      <c r="AHW1303" s="119"/>
      <c r="AHX1303" s="119"/>
      <c r="AHY1303" s="119"/>
      <c r="AHZ1303" s="119"/>
      <c r="AIA1303" s="119"/>
      <c r="AIB1303" s="119"/>
      <c r="AIC1303" s="119"/>
      <c r="AID1303" s="119"/>
      <c r="AIE1303" s="119"/>
      <c r="AIF1303" s="119"/>
      <c r="AIG1303" s="119"/>
      <c r="AIH1303" s="119"/>
      <c r="AII1303" s="119"/>
      <c r="AIJ1303" s="119"/>
      <c r="AIK1303" s="119"/>
      <c r="AIL1303" s="119"/>
      <c r="AIM1303" s="119"/>
      <c r="AIN1303" s="119"/>
      <c r="AIO1303" s="119"/>
      <c r="AIP1303" s="119"/>
      <c r="AIQ1303" s="119"/>
      <c r="AIR1303" s="119"/>
      <c r="AIS1303" s="119"/>
      <c r="AIT1303" s="119"/>
      <c r="AIU1303" s="119"/>
      <c r="AIV1303" s="119"/>
      <c r="AIW1303" s="119"/>
      <c r="AIX1303" s="119"/>
      <c r="AIY1303" s="119"/>
      <c r="AIZ1303" s="119"/>
      <c r="AJA1303" s="119"/>
      <c r="AJB1303" s="119"/>
      <c r="AJC1303" s="119"/>
      <c r="AJD1303" s="119"/>
      <c r="AJE1303" s="119"/>
      <c r="AJF1303" s="119"/>
      <c r="AJG1303" s="119"/>
      <c r="AJH1303" s="119"/>
      <c r="AJI1303" s="119"/>
      <c r="AJJ1303" s="119"/>
      <c r="AJK1303" s="119"/>
      <c r="AJL1303" s="119"/>
      <c r="AJM1303" s="119"/>
      <c r="AJN1303" s="119"/>
      <c r="AJO1303" s="119"/>
      <c r="AJP1303" s="119"/>
      <c r="AJQ1303" s="119"/>
      <c r="AJR1303" s="119"/>
      <c r="AJS1303" s="119"/>
      <c r="AJT1303" s="119"/>
      <c r="AJU1303" s="119"/>
      <c r="AJV1303" s="119"/>
      <c r="AJW1303" s="119"/>
      <c r="AJX1303" s="119"/>
      <c r="AJY1303" s="119"/>
      <c r="AJZ1303" s="119"/>
      <c r="AKA1303" s="119"/>
      <c r="AKB1303" s="119"/>
      <c r="AKC1303" s="119"/>
      <c r="AKD1303" s="119"/>
      <c r="AKE1303" s="119"/>
      <c r="AKF1303" s="119"/>
      <c r="AKG1303" s="119"/>
      <c r="AKH1303" s="119"/>
      <c r="AKI1303" s="119"/>
      <c r="AKJ1303" s="119"/>
      <c r="AKK1303" s="119"/>
      <c r="AKL1303" s="119"/>
      <c r="AKM1303" s="119"/>
      <c r="AKN1303" s="119"/>
      <c r="AKO1303" s="119"/>
      <c r="AKP1303" s="119"/>
      <c r="AKQ1303" s="119"/>
      <c r="AKR1303" s="119"/>
      <c r="AKS1303" s="119"/>
      <c r="AKT1303" s="119"/>
      <c r="AKU1303" s="119"/>
      <c r="AKV1303" s="119"/>
      <c r="AKW1303" s="119"/>
      <c r="AKX1303" s="119"/>
      <c r="AKY1303" s="119"/>
      <c r="AKZ1303" s="119"/>
      <c r="ALA1303" s="119"/>
      <c r="ALB1303" s="119"/>
      <c r="ALC1303" s="119"/>
      <c r="ALD1303" s="119"/>
      <c r="ALE1303" s="119"/>
      <c r="ALF1303" s="119"/>
      <c r="ALG1303" s="119"/>
      <c r="ALH1303" s="119"/>
      <c r="ALI1303" s="119"/>
      <c r="ALJ1303" s="119"/>
      <c r="ALK1303" s="119"/>
      <c r="ALL1303" s="119"/>
      <c r="ALM1303" s="119"/>
      <c r="ALN1303" s="119"/>
      <c r="ALO1303" s="119"/>
      <c r="ALP1303" s="119"/>
      <c r="ALQ1303" s="119"/>
      <c r="ALR1303" s="119"/>
      <c r="ALS1303" s="119"/>
      <c r="ALT1303" s="119"/>
      <c r="ALU1303" s="119"/>
      <c r="ALV1303" s="119"/>
      <c r="ALW1303" s="119"/>
      <c r="ALX1303" s="119"/>
      <c r="ALY1303" s="119"/>
      <c r="ALZ1303" s="119"/>
      <c r="AMA1303" s="119"/>
      <c r="AMB1303" s="119"/>
      <c r="AMC1303" s="119"/>
      <c r="AMD1303" s="119"/>
      <c r="AME1303" s="119"/>
      <c r="AMF1303" s="119"/>
      <c r="AMG1303" s="119"/>
      <c r="AMH1303" s="119"/>
      <c r="AMI1303" s="119"/>
      <c r="AMJ1303" s="119"/>
    </row>
    <row r="1304" spans="1:1024">
      <c r="A1304" s="118"/>
      <c r="B1304" s="118"/>
      <c r="C1304" s="49">
        <f t="shared" si="95"/>
        <v>2500</v>
      </c>
      <c r="D1304" s="56" t="s">
        <v>458</v>
      </c>
      <c r="E1304" s="51">
        <f t="shared" si="94"/>
        <v>10</v>
      </c>
      <c r="F1304" s="79">
        <f t="shared" si="92"/>
        <v>65744</v>
      </c>
      <c r="G1304" s="79" t="str">
        <f t="shared" si="93"/>
        <v>201823</v>
      </c>
      <c r="H1304" s="79">
        <v>3</v>
      </c>
      <c r="I1304" s="79"/>
      <c r="J1304" s="79"/>
      <c r="K1304" s="79"/>
      <c r="L1304" s="79" t="s">
        <v>0</v>
      </c>
      <c r="M1304" s="79">
        <v>2018</v>
      </c>
      <c r="N1304" s="79">
        <v>2</v>
      </c>
      <c r="O1304" s="79">
        <v>3</v>
      </c>
      <c r="P1304" s="79">
        <v>18</v>
      </c>
      <c r="Q1304" s="79">
        <v>15</v>
      </c>
      <c r="R1304" s="79">
        <v>44</v>
      </c>
      <c r="S1304" s="79">
        <v>45</v>
      </c>
      <c r="T1304" s="79">
        <v>1</v>
      </c>
      <c r="U1304" s="79" t="s">
        <v>1</v>
      </c>
      <c r="V1304" s="79" t="s">
        <v>2</v>
      </c>
      <c r="W1304" s="79"/>
      <c r="X1304" s="130" t="s">
        <v>112</v>
      </c>
      <c r="Y1304" s="130"/>
      <c r="Z1304" s="130"/>
      <c r="AA1304" s="130"/>
      <c r="WK1304" s="119"/>
      <c r="WL1304" s="119"/>
      <c r="WM1304" s="119"/>
      <c r="WN1304" s="119"/>
      <c r="WO1304" s="119"/>
      <c r="WP1304" s="119"/>
      <c r="WQ1304" s="119"/>
      <c r="WR1304" s="119"/>
      <c r="WS1304" s="119"/>
      <c r="WT1304" s="119"/>
      <c r="WU1304" s="119"/>
      <c r="WV1304" s="119"/>
      <c r="WW1304" s="119"/>
      <c r="WX1304" s="119"/>
      <c r="WY1304" s="119"/>
      <c r="WZ1304" s="119"/>
      <c r="XA1304" s="119"/>
      <c r="XB1304" s="119"/>
      <c r="XC1304" s="119"/>
      <c r="XD1304" s="119"/>
      <c r="XE1304" s="119"/>
      <c r="XF1304" s="119"/>
      <c r="XG1304" s="119"/>
      <c r="XH1304" s="119"/>
      <c r="XI1304" s="119"/>
      <c r="XJ1304" s="119"/>
      <c r="XK1304" s="119"/>
      <c r="XL1304" s="119"/>
      <c r="XM1304" s="119"/>
      <c r="XN1304" s="119"/>
      <c r="XO1304" s="119"/>
      <c r="XP1304" s="119"/>
      <c r="XQ1304" s="119"/>
      <c r="XR1304" s="119"/>
      <c r="XS1304" s="119"/>
      <c r="XT1304" s="119"/>
      <c r="XU1304" s="119"/>
      <c r="XV1304" s="119"/>
      <c r="XW1304" s="119"/>
      <c r="XX1304" s="119"/>
      <c r="XY1304" s="119"/>
      <c r="XZ1304" s="119"/>
      <c r="YA1304" s="119"/>
      <c r="YB1304" s="119"/>
      <c r="YC1304" s="119"/>
      <c r="YD1304" s="119"/>
      <c r="YE1304" s="119"/>
      <c r="YF1304" s="119"/>
      <c r="YG1304" s="119"/>
      <c r="YH1304" s="119"/>
      <c r="YI1304" s="119"/>
      <c r="YJ1304" s="119"/>
      <c r="YK1304" s="119"/>
      <c r="YL1304" s="119"/>
      <c r="YM1304" s="119"/>
      <c r="YN1304" s="119"/>
      <c r="YO1304" s="119"/>
      <c r="YP1304" s="119"/>
      <c r="YQ1304" s="119"/>
      <c r="YR1304" s="119"/>
      <c r="YS1304" s="119"/>
      <c r="YT1304" s="119"/>
      <c r="YU1304" s="119"/>
      <c r="YV1304" s="119"/>
      <c r="YW1304" s="119"/>
      <c r="YX1304" s="119"/>
      <c r="YY1304" s="119"/>
      <c r="YZ1304" s="119"/>
      <c r="ZA1304" s="119"/>
      <c r="ZB1304" s="119"/>
      <c r="ZC1304" s="119"/>
      <c r="ZD1304" s="119"/>
      <c r="ZE1304" s="119"/>
      <c r="ZF1304" s="119"/>
      <c r="ZG1304" s="119"/>
      <c r="ZH1304" s="119"/>
      <c r="ZI1304" s="119"/>
      <c r="ZJ1304" s="119"/>
      <c r="ZK1304" s="119"/>
      <c r="ZL1304" s="119"/>
      <c r="ZM1304" s="119"/>
      <c r="ZN1304" s="119"/>
      <c r="ZO1304" s="119"/>
      <c r="ZP1304" s="119"/>
      <c r="ZQ1304" s="119"/>
      <c r="ZR1304" s="119"/>
      <c r="ZS1304" s="119"/>
      <c r="ZT1304" s="119"/>
      <c r="ZU1304" s="119"/>
      <c r="ZV1304" s="119"/>
      <c r="ZW1304" s="119"/>
      <c r="ZX1304" s="119"/>
      <c r="ZY1304" s="119"/>
      <c r="ZZ1304" s="119"/>
      <c r="AAA1304" s="119"/>
      <c r="AAB1304" s="119"/>
      <c r="AAC1304" s="119"/>
      <c r="AAD1304" s="119"/>
      <c r="AAE1304" s="119"/>
      <c r="AAF1304" s="119"/>
      <c r="AAG1304" s="119"/>
      <c r="AAH1304" s="119"/>
      <c r="AAI1304" s="119"/>
      <c r="AAJ1304" s="119"/>
      <c r="AAK1304" s="119"/>
      <c r="AAL1304" s="119"/>
      <c r="AAM1304" s="119"/>
      <c r="AAN1304" s="119"/>
      <c r="AAO1304" s="119"/>
      <c r="AAP1304" s="119"/>
      <c r="AAQ1304" s="119"/>
      <c r="AAR1304" s="119"/>
      <c r="AAS1304" s="119"/>
      <c r="AAT1304" s="119"/>
      <c r="AAU1304" s="119"/>
      <c r="AAV1304" s="119"/>
      <c r="AAW1304" s="119"/>
      <c r="AAX1304" s="119"/>
      <c r="AAY1304" s="119"/>
      <c r="AAZ1304" s="119"/>
      <c r="ABA1304" s="119"/>
      <c r="ABB1304" s="119"/>
      <c r="ABC1304" s="119"/>
      <c r="ABD1304" s="119"/>
      <c r="ABE1304" s="119"/>
      <c r="ABF1304" s="119"/>
      <c r="ABG1304" s="119"/>
      <c r="ABH1304" s="119"/>
      <c r="ABI1304" s="119"/>
      <c r="ABJ1304" s="119"/>
      <c r="ABK1304" s="119"/>
      <c r="ABL1304" s="119"/>
      <c r="ABM1304" s="119"/>
      <c r="ABN1304" s="119"/>
      <c r="ABO1304" s="119"/>
      <c r="ABP1304" s="119"/>
      <c r="ABQ1304" s="119"/>
      <c r="ABR1304" s="119"/>
      <c r="ABS1304" s="119"/>
      <c r="ABT1304" s="119"/>
      <c r="ABU1304" s="119"/>
      <c r="ABV1304" s="119"/>
      <c r="ABW1304" s="119"/>
      <c r="ABX1304" s="119"/>
      <c r="ABY1304" s="119"/>
      <c r="ABZ1304" s="119"/>
      <c r="ACA1304" s="119"/>
      <c r="ACB1304" s="119"/>
      <c r="ACC1304" s="119"/>
      <c r="ACD1304" s="119"/>
      <c r="ACE1304" s="119"/>
      <c r="ACF1304" s="119"/>
      <c r="ACG1304" s="119"/>
      <c r="ACH1304" s="119"/>
      <c r="ACI1304" s="119"/>
      <c r="ACJ1304" s="119"/>
      <c r="ACK1304" s="119"/>
      <c r="ACL1304" s="119"/>
      <c r="ACM1304" s="119"/>
      <c r="ACN1304" s="119"/>
      <c r="ACO1304" s="119"/>
      <c r="ACP1304" s="119"/>
      <c r="ACQ1304" s="119"/>
      <c r="ACR1304" s="119"/>
      <c r="ACS1304" s="119"/>
      <c r="ACT1304" s="119"/>
      <c r="ACU1304" s="119"/>
      <c r="ACV1304" s="119"/>
      <c r="ACW1304" s="119"/>
      <c r="ACX1304" s="119"/>
      <c r="ACY1304" s="119"/>
      <c r="ACZ1304" s="119"/>
      <c r="ADA1304" s="119"/>
      <c r="ADB1304" s="119"/>
      <c r="ADC1304" s="119"/>
      <c r="ADD1304" s="119"/>
      <c r="ADE1304" s="119"/>
      <c r="ADF1304" s="119"/>
      <c r="ADG1304" s="119"/>
      <c r="ADH1304" s="119"/>
      <c r="ADI1304" s="119"/>
      <c r="ADJ1304" s="119"/>
      <c r="ADK1304" s="119"/>
      <c r="ADL1304" s="119"/>
      <c r="ADM1304" s="119"/>
      <c r="ADN1304" s="119"/>
      <c r="ADO1304" s="119"/>
      <c r="ADP1304" s="119"/>
      <c r="ADQ1304" s="119"/>
      <c r="ADR1304" s="119"/>
      <c r="ADS1304" s="119"/>
      <c r="ADT1304" s="119"/>
      <c r="ADU1304" s="119"/>
      <c r="ADV1304" s="119"/>
      <c r="ADW1304" s="119"/>
      <c r="ADX1304" s="119"/>
      <c r="ADY1304" s="119"/>
      <c r="ADZ1304" s="119"/>
      <c r="AEA1304" s="119"/>
      <c r="AEB1304" s="119"/>
      <c r="AEC1304" s="119"/>
      <c r="AED1304" s="119"/>
      <c r="AEE1304" s="119"/>
      <c r="AEF1304" s="119"/>
      <c r="AEG1304" s="119"/>
      <c r="AEH1304" s="119"/>
      <c r="AEI1304" s="119"/>
      <c r="AEJ1304" s="119"/>
      <c r="AEK1304" s="119"/>
      <c r="AEL1304" s="119"/>
      <c r="AEM1304" s="119"/>
      <c r="AEN1304" s="119"/>
      <c r="AEO1304" s="119"/>
      <c r="AEP1304" s="119"/>
      <c r="AEQ1304" s="119"/>
      <c r="AER1304" s="119"/>
      <c r="AES1304" s="119"/>
      <c r="AET1304" s="119"/>
      <c r="AEU1304" s="119"/>
      <c r="AEV1304" s="119"/>
      <c r="AEW1304" s="119"/>
      <c r="AEX1304" s="119"/>
      <c r="AEY1304" s="119"/>
      <c r="AEZ1304" s="119"/>
      <c r="AFA1304" s="119"/>
      <c r="AFB1304" s="119"/>
      <c r="AFC1304" s="119"/>
      <c r="AFD1304" s="119"/>
      <c r="AFE1304" s="119"/>
      <c r="AFF1304" s="119"/>
      <c r="AFG1304" s="119"/>
      <c r="AFH1304" s="119"/>
      <c r="AFI1304" s="119"/>
      <c r="AFJ1304" s="119"/>
      <c r="AFK1304" s="119"/>
      <c r="AFL1304" s="119"/>
      <c r="AFM1304" s="119"/>
      <c r="AFN1304" s="119"/>
      <c r="AFO1304" s="119"/>
      <c r="AFP1304" s="119"/>
      <c r="AFQ1304" s="119"/>
      <c r="AFR1304" s="119"/>
      <c r="AFS1304" s="119"/>
      <c r="AFT1304" s="119"/>
      <c r="AFU1304" s="119"/>
      <c r="AFV1304" s="119"/>
      <c r="AFW1304" s="119"/>
      <c r="AFX1304" s="119"/>
      <c r="AFY1304" s="119"/>
      <c r="AFZ1304" s="119"/>
      <c r="AGA1304" s="119"/>
      <c r="AGB1304" s="119"/>
      <c r="AGC1304" s="119"/>
      <c r="AGD1304" s="119"/>
      <c r="AGE1304" s="119"/>
      <c r="AGF1304" s="119"/>
      <c r="AGG1304" s="119"/>
      <c r="AGH1304" s="119"/>
      <c r="AGI1304" s="119"/>
      <c r="AGJ1304" s="119"/>
      <c r="AGK1304" s="119"/>
      <c r="AGL1304" s="119"/>
      <c r="AGM1304" s="119"/>
      <c r="AGN1304" s="119"/>
      <c r="AGO1304" s="119"/>
      <c r="AGP1304" s="119"/>
      <c r="AGQ1304" s="119"/>
      <c r="AGR1304" s="119"/>
      <c r="AGS1304" s="119"/>
      <c r="AGT1304" s="119"/>
      <c r="AGU1304" s="119"/>
      <c r="AGV1304" s="119"/>
      <c r="AGW1304" s="119"/>
      <c r="AGX1304" s="119"/>
      <c r="AGY1304" s="119"/>
      <c r="AGZ1304" s="119"/>
      <c r="AHA1304" s="119"/>
      <c r="AHB1304" s="119"/>
      <c r="AHC1304" s="119"/>
      <c r="AHD1304" s="119"/>
      <c r="AHE1304" s="119"/>
      <c r="AHF1304" s="119"/>
      <c r="AHG1304" s="119"/>
      <c r="AHH1304" s="119"/>
      <c r="AHI1304" s="119"/>
      <c r="AHJ1304" s="119"/>
      <c r="AHK1304" s="119"/>
      <c r="AHL1304" s="119"/>
      <c r="AHM1304" s="119"/>
      <c r="AHN1304" s="119"/>
      <c r="AHO1304" s="119"/>
      <c r="AHP1304" s="119"/>
      <c r="AHQ1304" s="119"/>
      <c r="AHR1304" s="119"/>
      <c r="AHS1304" s="119"/>
      <c r="AHT1304" s="119"/>
      <c r="AHU1304" s="119"/>
      <c r="AHV1304" s="119"/>
      <c r="AHW1304" s="119"/>
      <c r="AHX1304" s="119"/>
      <c r="AHY1304" s="119"/>
      <c r="AHZ1304" s="119"/>
      <c r="AIA1304" s="119"/>
      <c r="AIB1304" s="119"/>
      <c r="AIC1304" s="119"/>
      <c r="AID1304" s="119"/>
      <c r="AIE1304" s="119"/>
      <c r="AIF1304" s="119"/>
      <c r="AIG1304" s="119"/>
      <c r="AIH1304" s="119"/>
      <c r="AII1304" s="119"/>
      <c r="AIJ1304" s="119"/>
      <c r="AIK1304" s="119"/>
      <c r="AIL1304" s="119"/>
      <c r="AIM1304" s="119"/>
      <c r="AIN1304" s="119"/>
      <c r="AIO1304" s="119"/>
      <c r="AIP1304" s="119"/>
      <c r="AIQ1304" s="119"/>
      <c r="AIR1304" s="119"/>
      <c r="AIS1304" s="119"/>
      <c r="AIT1304" s="119"/>
      <c r="AIU1304" s="119"/>
      <c r="AIV1304" s="119"/>
      <c r="AIW1304" s="119"/>
      <c r="AIX1304" s="119"/>
      <c r="AIY1304" s="119"/>
      <c r="AIZ1304" s="119"/>
      <c r="AJA1304" s="119"/>
      <c r="AJB1304" s="119"/>
      <c r="AJC1304" s="119"/>
      <c r="AJD1304" s="119"/>
      <c r="AJE1304" s="119"/>
      <c r="AJF1304" s="119"/>
      <c r="AJG1304" s="119"/>
      <c r="AJH1304" s="119"/>
      <c r="AJI1304" s="119"/>
      <c r="AJJ1304" s="119"/>
      <c r="AJK1304" s="119"/>
      <c r="AJL1304" s="119"/>
      <c r="AJM1304" s="119"/>
      <c r="AJN1304" s="119"/>
      <c r="AJO1304" s="119"/>
      <c r="AJP1304" s="119"/>
      <c r="AJQ1304" s="119"/>
      <c r="AJR1304" s="119"/>
      <c r="AJS1304" s="119"/>
      <c r="AJT1304" s="119"/>
      <c r="AJU1304" s="119"/>
      <c r="AJV1304" s="119"/>
      <c r="AJW1304" s="119"/>
      <c r="AJX1304" s="119"/>
      <c r="AJY1304" s="119"/>
      <c r="AJZ1304" s="119"/>
      <c r="AKA1304" s="119"/>
      <c r="AKB1304" s="119"/>
      <c r="AKC1304" s="119"/>
      <c r="AKD1304" s="119"/>
      <c r="AKE1304" s="119"/>
      <c r="AKF1304" s="119"/>
      <c r="AKG1304" s="119"/>
      <c r="AKH1304" s="119"/>
      <c r="AKI1304" s="119"/>
      <c r="AKJ1304" s="119"/>
      <c r="AKK1304" s="119"/>
      <c r="AKL1304" s="119"/>
      <c r="AKM1304" s="119"/>
      <c r="AKN1304" s="119"/>
      <c r="AKO1304" s="119"/>
      <c r="AKP1304" s="119"/>
      <c r="AKQ1304" s="119"/>
      <c r="AKR1304" s="119"/>
      <c r="AKS1304" s="119"/>
      <c r="AKT1304" s="119"/>
      <c r="AKU1304" s="119"/>
      <c r="AKV1304" s="119"/>
      <c r="AKW1304" s="119"/>
      <c r="AKX1304" s="119"/>
      <c r="AKY1304" s="119"/>
      <c r="AKZ1304" s="119"/>
      <c r="ALA1304" s="119"/>
      <c r="ALB1304" s="119"/>
      <c r="ALC1304" s="119"/>
      <c r="ALD1304" s="119"/>
      <c r="ALE1304" s="119"/>
      <c r="ALF1304" s="119"/>
      <c r="ALG1304" s="119"/>
      <c r="ALH1304" s="119"/>
      <c r="ALI1304" s="119"/>
      <c r="ALJ1304" s="119"/>
      <c r="ALK1304" s="119"/>
      <c r="ALL1304" s="119"/>
      <c r="ALM1304" s="119"/>
      <c r="ALN1304" s="119"/>
      <c r="ALO1304" s="119"/>
      <c r="ALP1304" s="119"/>
      <c r="ALQ1304" s="119"/>
      <c r="ALR1304" s="119"/>
      <c r="ALS1304" s="119"/>
      <c r="ALT1304" s="119"/>
      <c r="ALU1304" s="119"/>
      <c r="ALV1304" s="119"/>
      <c r="ALW1304" s="119"/>
      <c r="ALX1304" s="119"/>
      <c r="ALY1304" s="119"/>
      <c r="ALZ1304" s="119"/>
      <c r="AMA1304" s="119"/>
      <c r="AMB1304" s="119"/>
      <c r="AMC1304" s="119"/>
      <c r="AMD1304" s="119"/>
      <c r="AME1304" s="119"/>
      <c r="AMF1304" s="119"/>
      <c r="AMG1304" s="119"/>
      <c r="AMH1304" s="119"/>
      <c r="AMI1304" s="119"/>
      <c r="AMJ1304" s="119"/>
    </row>
    <row r="1305" spans="1:1024">
      <c r="A1305" s="118"/>
      <c r="B1305" s="118"/>
      <c r="C1305" s="49">
        <f t="shared" si="95"/>
        <v>2500</v>
      </c>
      <c r="D1305" s="56" t="s">
        <v>458</v>
      </c>
      <c r="E1305" s="51">
        <f t="shared" si="94"/>
        <v>20</v>
      </c>
      <c r="F1305" s="79">
        <f t="shared" si="92"/>
        <v>65744</v>
      </c>
      <c r="G1305" s="79" t="str">
        <f t="shared" si="93"/>
        <v>201823</v>
      </c>
      <c r="H1305" s="79">
        <v>2</v>
      </c>
      <c r="I1305" s="79"/>
      <c r="J1305" s="79"/>
      <c r="K1305" s="79"/>
      <c r="L1305" s="79" t="s">
        <v>0</v>
      </c>
      <c r="M1305" s="79">
        <v>2018</v>
      </c>
      <c r="N1305" s="79">
        <v>2</v>
      </c>
      <c r="O1305" s="79">
        <v>3</v>
      </c>
      <c r="P1305" s="79">
        <v>18</v>
      </c>
      <c r="Q1305" s="79">
        <v>15</v>
      </c>
      <c r="R1305" s="79">
        <v>44</v>
      </c>
      <c r="S1305" s="79">
        <v>72</v>
      </c>
      <c r="T1305" s="79">
        <v>1</v>
      </c>
      <c r="U1305" s="79" t="s">
        <v>1</v>
      </c>
      <c r="V1305" s="79" t="s">
        <v>2</v>
      </c>
      <c r="W1305" s="79"/>
      <c r="X1305" s="130" t="s">
        <v>112</v>
      </c>
      <c r="Y1305" s="130"/>
      <c r="Z1305" s="130"/>
      <c r="AA1305" s="130"/>
      <c r="WK1305" s="119"/>
      <c r="WL1305" s="119"/>
      <c r="WM1305" s="119"/>
      <c r="WN1305" s="119"/>
      <c r="WO1305" s="119"/>
      <c r="WP1305" s="119"/>
      <c r="WQ1305" s="119"/>
      <c r="WR1305" s="119"/>
      <c r="WS1305" s="119"/>
      <c r="WT1305" s="119"/>
      <c r="WU1305" s="119"/>
      <c r="WV1305" s="119"/>
      <c r="WW1305" s="119"/>
      <c r="WX1305" s="119"/>
      <c r="WY1305" s="119"/>
      <c r="WZ1305" s="119"/>
      <c r="XA1305" s="119"/>
      <c r="XB1305" s="119"/>
      <c r="XC1305" s="119"/>
      <c r="XD1305" s="119"/>
      <c r="XE1305" s="119"/>
      <c r="XF1305" s="119"/>
      <c r="XG1305" s="119"/>
      <c r="XH1305" s="119"/>
      <c r="XI1305" s="119"/>
      <c r="XJ1305" s="119"/>
      <c r="XK1305" s="119"/>
      <c r="XL1305" s="119"/>
      <c r="XM1305" s="119"/>
      <c r="XN1305" s="119"/>
      <c r="XO1305" s="119"/>
      <c r="XP1305" s="119"/>
      <c r="XQ1305" s="119"/>
      <c r="XR1305" s="119"/>
      <c r="XS1305" s="119"/>
      <c r="XT1305" s="119"/>
      <c r="XU1305" s="119"/>
      <c r="XV1305" s="119"/>
      <c r="XW1305" s="119"/>
      <c r="XX1305" s="119"/>
      <c r="XY1305" s="119"/>
      <c r="XZ1305" s="119"/>
      <c r="YA1305" s="119"/>
      <c r="YB1305" s="119"/>
      <c r="YC1305" s="119"/>
      <c r="YD1305" s="119"/>
      <c r="YE1305" s="119"/>
      <c r="YF1305" s="119"/>
      <c r="YG1305" s="119"/>
      <c r="YH1305" s="119"/>
      <c r="YI1305" s="119"/>
      <c r="YJ1305" s="119"/>
      <c r="YK1305" s="119"/>
      <c r="YL1305" s="119"/>
      <c r="YM1305" s="119"/>
      <c r="YN1305" s="119"/>
      <c r="YO1305" s="119"/>
      <c r="YP1305" s="119"/>
      <c r="YQ1305" s="119"/>
      <c r="YR1305" s="119"/>
      <c r="YS1305" s="119"/>
      <c r="YT1305" s="119"/>
      <c r="YU1305" s="119"/>
      <c r="YV1305" s="119"/>
      <c r="YW1305" s="119"/>
      <c r="YX1305" s="119"/>
      <c r="YY1305" s="119"/>
      <c r="YZ1305" s="119"/>
      <c r="ZA1305" s="119"/>
      <c r="ZB1305" s="119"/>
      <c r="ZC1305" s="119"/>
      <c r="ZD1305" s="119"/>
      <c r="ZE1305" s="119"/>
      <c r="ZF1305" s="119"/>
      <c r="ZG1305" s="119"/>
      <c r="ZH1305" s="119"/>
      <c r="ZI1305" s="119"/>
      <c r="ZJ1305" s="119"/>
      <c r="ZK1305" s="119"/>
      <c r="ZL1305" s="119"/>
      <c r="ZM1305" s="119"/>
      <c r="ZN1305" s="119"/>
      <c r="ZO1305" s="119"/>
      <c r="ZP1305" s="119"/>
      <c r="ZQ1305" s="119"/>
      <c r="ZR1305" s="119"/>
      <c r="ZS1305" s="119"/>
      <c r="ZT1305" s="119"/>
      <c r="ZU1305" s="119"/>
      <c r="ZV1305" s="119"/>
      <c r="ZW1305" s="119"/>
      <c r="ZX1305" s="119"/>
      <c r="ZY1305" s="119"/>
      <c r="ZZ1305" s="119"/>
      <c r="AAA1305" s="119"/>
      <c r="AAB1305" s="119"/>
      <c r="AAC1305" s="119"/>
      <c r="AAD1305" s="119"/>
      <c r="AAE1305" s="119"/>
      <c r="AAF1305" s="119"/>
      <c r="AAG1305" s="119"/>
      <c r="AAH1305" s="119"/>
      <c r="AAI1305" s="119"/>
      <c r="AAJ1305" s="119"/>
      <c r="AAK1305" s="119"/>
      <c r="AAL1305" s="119"/>
      <c r="AAM1305" s="119"/>
      <c r="AAN1305" s="119"/>
      <c r="AAO1305" s="119"/>
      <c r="AAP1305" s="119"/>
      <c r="AAQ1305" s="119"/>
      <c r="AAR1305" s="119"/>
      <c r="AAS1305" s="119"/>
      <c r="AAT1305" s="119"/>
      <c r="AAU1305" s="119"/>
      <c r="AAV1305" s="119"/>
      <c r="AAW1305" s="119"/>
      <c r="AAX1305" s="119"/>
      <c r="AAY1305" s="119"/>
      <c r="AAZ1305" s="119"/>
      <c r="ABA1305" s="119"/>
      <c r="ABB1305" s="119"/>
      <c r="ABC1305" s="119"/>
      <c r="ABD1305" s="119"/>
      <c r="ABE1305" s="119"/>
      <c r="ABF1305" s="119"/>
      <c r="ABG1305" s="119"/>
      <c r="ABH1305" s="119"/>
      <c r="ABI1305" s="119"/>
      <c r="ABJ1305" s="119"/>
      <c r="ABK1305" s="119"/>
      <c r="ABL1305" s="119"/>
      <c r="ABM1305" s="119"/>
      <c r="ABN1305" s="119"/>
      <c r="ABO1305" s="119"/>
      <c r="ABP1305" s="119"/>
      <c r="ABQ1305" s="119"/>
      <c r="ABR1305" s="119"/>
      <c r="ABS1305" s="119"/>
      <c r="ABT1305" s="119"/>
      <c r="ABU1305" s="119"/>
      <c r="ABV1305" s="119"/>
      <c r="ABW1305" s="119"/>
      <c r="ABX1305" s="119"/>
      <c r="ABY1305" s="119"/>
      <c r="ABZ1305" s="119"/>
      <c r="ACA1305" s="119"/>
      <c r="ACB1305" s="119"/>
      <c r="ACC1305" s="119"/>
      <c r="ACD1305" s="119"/>
      <c r="ACE1305" s="119"/>
      <c r="ACF1305" s="119"/>
      <c r="ACG1305" s="119"/>
      <c r="ACH1305" s="119"/>
      <c r="ACI1305" s="119"/>
      <c r="ACJ1305" s="119"/>
      <c r="ACK1305" s="119"/>
      <c r="ACL1305" s="119"/>
      <c r="ACM1305" s="119"/>
      <c r="ACN1305" s="119"/>
      <c r="ACO1305" s="119"/>
      <c r="ACP1305" s="119"/>
      <c r="ACQ1305" s="119"/>
      <c r="ACR1305" s="119"/>
      <c r="ACS1305" s="119"/>
      <c r="ACT1305" s="119"/>
      <c r="ACU1305" s="119"/>
      <c r="ACV1305" s="119"/>
      <c r="ACW1305" s="119"/>
      <c r="ACX1305" s="119"/>
      <c r="ACY1305" s="119"/>
      <c r="ACZ1305" s="119"/>
      <c r="ADA1305" s="119"/>
      <c r="ADB1305" s="119"/>
      <c r="ADC1305" s="119"/>
      <c r="ADD1305" s="119"/>
      <c r="ADE1305" s="119"/>
      <c r="ADF1305" s="119"/>
      <c r="ADG1305" s="119"/>
      <c r="ADH1305" s="119"/>
      <c r="ADI1305" s="119"/>
      <c r="ADJ1305" s="119"/>
      <c r="ADK1305" s="119"/>
      <c r="ADL1305" s="119"/>
      <c r="ADM1305" s="119"/>
      <c r="ADN1305" s="119"/>
      <c r="ADO1305" s="119"/>
      <c r="ADP1305" s="119"/>
      <c r="ADQ1305" s="119"/>
      <c r="ADR1305" s="119"/>
      <c r="ADS1305" s="119"/>
      <c r="ADT1305" s="119"/>
      <c r="ADU1305" s="119"/>
      <c r="ADV1305" s="119"/>
      <c r="ADW1305" s="119"/>
      <c r="ADX1305" s="119"/>
      <c r="ADY1305" s="119"/>
      <c r="ADZ1305" s="119"/>
      <c r="AEA1305" s="119"/>
      <c r="AEB1305" s="119"/>
      <c r="AEC1305" s="119"/>
      <c r="AED1305" s="119"/>
      <c r="AEE1305" s="119"/>
      <c r="AEF1305" s="119"/>
      <c r="AEG1305" s="119"/>
      <c r="AEH1305" s="119"/>
      <c r="AEI1305" s="119"/>
      <c r="AEJ1305" s="119"/>
      <c r="AEK1305" s="119"/>
      <c r="AEL1305" s="119"/>
      <c r="AEM1305" s="119"/>
      <c r="AEN1305" s="119"/>
      <c r="AEO1305" s="119"/>
      <c r="AEP1305" s="119"/>
      <c r="AEQ1305" s="119"/>
      <c r="AER1305" s="119"/>
      <c r="AES1305" s="119"/>
      <c r="AET1305" s="119"/>
      <c r="AEU1305" s="119"/>
      <c r="AEV1305" s="119"/>
      <c r="AEW1305" s="119"/>
      <c r="AEX1305" s="119"/>
      <c r="AEY1305" s="119"/>
      <c r="AEZ1305" s="119"/>
      <c r="AFA1305" s="119"/>
      <c r="AFB1305" s="119"/>
      <c r="AFC1305" s="119"/>
      <c r="AFD1305" s="119"/>
      <c r="AFE1305" s="119"/>
      <c r="AFF1305" s="119"/>
      <c r="AFG1305" s="119"/>
      <c r="AFH1305" s="119"/>
      <c r="AFI1305" s="119"/>
      <c r="AFJ1305" s="119"/>
      <c r="AFK1305" s="119"/>
      <c r="AFL1305" s="119"/>
      <c r="AFM1305" s="119"/>
      <c r="AFN1305" s="119"/>
      <c r="AFO1305" s="119"/>
      <c r="AFP1305" s="119"/>
      <c r="AFQ1305" s="119"/>
      <c r="AFR1305" s="119"/>
      <c r="AFS1305" s="119"/>
      <c r="AFT1305" s="119"/>
      <c r="AFU1305" s="119"/>
      <c r="AFV1305" s="119"/>
      <c r="AFW1305" s="119"/>
      <c r="AFX1305" s="119"/>
      <c r="AFY1305" s="119"/>
      <c r="AFZ1305" s="119"/>
      <c r="AGA1305" s="119"/>
      <c r="AGB1305" s="119"/>
      <c r="AGC1305" s="119"/>
      <c r="AGD1305" s="119"/>
      <c r="AGE1305" s="119"/>
      <c r="AGF1305" s="119"/>
      <c r="AGG1305" s="119"/>
      <c r="AGH1305" s="119"/>
      <c r="AGI1305" s="119"/>
      <c r="AGJ1305" s="119"/>
      <c r="AGK1305" s="119"/>
      <c r="AGL1305" s="119"/>
      <c r="AGM1305" s="119"/>
      <c r="AGN1305" s="119"/>
      <c r="AGO1305" s="119"/>
      <c r="AGP1305" s="119"/>
      <c r="AGQ1305" s="119"/>
      <c r="AGR1305" s="119"/>
      <c r="AGS1305" s="119"/>
      <c r="AGT1305" s="119"/>
      <c r="AGU1305" s="119"/>
      <c r="AGV1305" s="119"/>
      <c r="AGW1305" s="119"/>
      <c r="AGX1305" s="119"/>
      <c r="AGY1305" s="119"/>
      <c r="AGZ1305" s="119"/>
      <c r="AHA1305" s="119"/>
      <c r="AHB1305" s="119"/>
      <c r="AHC1305" s="119"/>
      <c r="AHD1305" s="119"/>
      <c r="AHE1305" s="119"/>
      <c r="AHF1305" s="119"/>
      <c r="AHG1305" s="119"/>
      <c r="AHH1305" s="119"/>
      <c r="AHI1305" s="119"/>
      <c r="AHJ1305" s="119"/>
      <c r="AHK1305" s="119"/>
      <c r="AHL1305" s="119"/>
      <c r="AHM1305" s="119"/>
      <c r="AHN1305" s="119"/>
      <c r="AHO1305" s="119"/>
      <c r="AHP1305" s="119"/>
      <c r="AHQ1305" s="119"/>
      <c r="AHR1305" s="119"/>
      <c r="AHS1305" s="119"/>
      <c r="AHT1305" s="119"/>
      <c r="AHU1305" s="119"/>
      <c r="AHV1305" s="119"/>
      <c r="AHW1305" s="119"/>
      <c r="AHX1305" s="119"/>
      <c r="AHY1305" s="119"/>
      <c r="AHZ1305" s="119"/>
      <c r="AIA1305" s="119"/>
      <c r="AIB1305" s="119"/>
      <c r="AIC1305" s="119"/>
      <c r="AID1305" s="119"/>
      <c r="AIE1305" s="119"/>
      <c r="AIF1305" s="119"/>
      <c r="AIG1305" s="119"/>
      <c r="AIH1305" s="119"/>
      <c r="AII1305" s="119"/>
      <c r="AIJ1305" s="119"/>
      <c r="AIK1305" s="119"/>
      <c r="AIL1305" s="119"/>
      <c r="AIM1305" s="119"/>
      <c r="AIN1305" s="119"/>
      <c r="AIO1305" s="119"/>
      <c r="AIP1305" s="119"/>
      <c r="AIQ1305" s="119"/>
      <c r="AIR1305" s="119"/>
      <c r="AIS1305" s="119"/>
      <c r="AIT1305" s="119"/>
      <c r="AIU1305" s="119"/>
      <c r="AIV1305" s="119"/>
      <c r="AIW1305" s="119"/>
      <c r="AIX1305" s="119"/>
      <c r="AIY1305" s="119"/>
      <c r="AIZ1305" s="119"/>
      <c r="AJA1305" s="119"/>
      <c r="AJB1305" s="119"/>
      <c r="AJC1305" s="119"/>
      <c r="AJD1305" s="119"/>
      <c r="AJE1305" s="119"/>
      <c r="AJF1305" s="119"/>
      <c r="AJG1305" s="119"/>
      <c r="AJH1305" s="119"/>
      <c r="AJI1305" s="119"/>
      <c r="AJJ1305" s="119"/>
      <c r="AJK1305" s="119"/>
      <c r="AJL1305" s="119"/>
      <c r="AJM1305" s="119"/>
      <c r="AJN1305" s="119"/>
      <c r="AJO1305" s="119"/>
      <c r="AJP1305" s="119"/>
      <c r="AJQ1305" s="119"/>
      <c r="AJR1305" s="119"/>
      <c r="AJS1305" s="119"/>
      <c r="AJT1305" s="119"/>
      <c r="AJU1305" s="119"/>
      <c r="AJV1305" s="119"/>
      <c r="AJW1305" s="119"/>
      <c r="AJX1305" s="119"/>
      <c r="AJY1305" s="119"/>
      <c r="AJZ1305" s="119"/>
      <c r="AKA1305" s="119"/>
      <c r="AKB1305" s="119"/>
      <c r="AKC1305" s="119"/>
      <c r="AKD1305" s="119"/>
      <c r="AKE1305" s="119"/>
      <c r="AKF1305" s="119"/>
      <c r="AKG1305" s="119"/>
      <c r="AKH1305" s="119"/>
      <c r="AKI1305" s="119"/>
      <c r="AKJ1305" s="119"/>
      <c r="AKK1305" s="119"/>
      <c r="AKL1305" s="119"/>
      <c r="AKM1305" s="119"/>
      <c r="AKN1305" s="119"/>
      <c r="AKO1305" s="119"/>
      <c r="AKP1305" s="119"/>
      <c r="AKQ1305" s="119"/>
      <c r="AKR1305" s="119"/>
      <c r="AKS1305" s="119"/>
      <c r="AKT1305" s="119"/>
      <c r="AKU1305" s="119"/>
      <c r="AKV1305" s="119"/>
      <c r="AKW1305" s="119"/>
      <c r="AKX1305" s="119"/>
      <c r="AKY1305" s="119"/>
      <c r="AKZ1305" s="119"/>
      <c r="ALA1305" s="119"/>
      <c r="ALB1305" s="119"/>
      <c r="ALC1305" s="119"/>
      <c r="ALD1305" s="119"/>
      <c r="ALE1305" s="119"/>
      <c r="ALF1305" s="119"/>
      <c r="ALG1305" s="119"/>
      <c r="ALH1305" s="119"/>
      <c r="ALI1305" s="119"/>
      <c r="ALJ1305" s="119"/>
      <c r="ALK1305" s="119"/>
      <c r="ALL1305" s="119"/>
      <c r="ALM1305" s="119"/>
      <c r="ALN1305" s="119"/>
      <c r="ALO1305" s="119"/>
      <c r="ALP1305" s="119"/>
      <c r="ALQ1305" s="119"/>
      <c r="ALR1305" s="119"/>
      <c r="ALS1305" s="119"/>
      <c r="ALT1305" s="119"/>
      <c r="ALU1305" s="119"/>
      <c r="ALV1305" s="119"/>
      <c r="ALW1305" s="119"/>
      <c r="ALX1305" s="119"/>
      <c r="ALY1305" s="119"/>
      <c r="ALZ1305" s="119"/>
      <c r="AMA1305" s="119"/>
      <c r="AMB1305" s="119"/>
      <c r="AMC1305" s="119"/>
      <c r="AMD1305" s="119"/>
      <c r="AME1305" s="119"/>
      <c r="AMF1305" s="119"/>
      <c r="AMG1305" s="119"/>
      <c r="AMH1305" s="119"/>
      <c r="AMI1305" s="119"/>
      <c r="AMJ1305" s="119"/>
    </row>
    <row r="1306" spans="1:1024">
      <c r="A1306" s="118"/>
      <c r="B1306" s="118"/>
      <c r="C1306" s="49">
        <f t="shared" si="95"/>
        <v>2510</v>
      </c>
      <c r="D1306" s="58" t="s">
        <v>459</v>
      </c>
      <c r="E1306" s="51">
        <f t="shared" si="94"/>
        <v>10</v>
      </c>
      <c r="F1306" s="81">
        <f t="shared" si="92"/>
        <v>66062</v>
      </c>
      <c r="G1306" s="81" t="str">
        <f t="shared" si="93"/>
        <v>201823</v>
      </c>
      <c r="H1306" s="81">
        <v>0</v>
      </c>
      <c r="I1306" s="81"/>
      <c r="J1306" s="81"/>
      <c r="K1306" s="81"/>
      <c r="L1306" s="81" t="s">
        <v>82</v>
      </c>
      <c r="M1306" s="81">
        <v>2018</v>
      </c>
      <c r="N1306" s="81">
        <v>2</v>
      </c>
      <c r="O1306" s="81">
        <v>3</v>
      </c>
      <c r="P1306" s="81">
        <v>18</v>
      </c>
      <c r="Q1306" s="81">
        <v>21</v>
      </c>
      <c r="R1306" s="81">
        <v>2</v>
      </c>
      <c r="S1306" s="81">
        <v>868</v>
      </c>
      <c r="T1306" s="81">
        <v>0</v>
      </c>
      <c r="U1306" s="81" t="s">
        <v>62</v>
      </c>
      <c r="V1306" s="81" t="s">
        <v>3</v>
      </c>
      <c r="W1306" s="81"/>
      <c r="X1306" s="129" t="s">
        <v>97</v>
      </c>
      <c r="Y1306" s="130"/>
      <c r="Z1306" s="130"/>
      <c r="AA1306" s="130"/>
      <c r="WK1306" s="119"/>
      <c r="WL1306" s="119"/>
      <c r="WM1306" s="119"/>
      <c r="WN1306" s="119"/>
      <c r="WO1306" s="119"/>
      <c r="WP1306" s="119"/>
      <c r="WQ1306" s="119"/>
      <c r="WR1306" s="119"/>
      <c r="WS1306" s="119"/>
      <c r="WT1306" s="119"/>
      <c r="WU1306" s="119"/>
      <c r="WV1306" s="119"/>
      <c r="WW1306" s="119"/>
      <c r="WX1306" s="119"/>
      <c r="WY1306" s="119"/>
      <c r="WZ1306" s="119"/>
      <c r="XA1306" s="119"/>
      <c r="XB1306" s="119"/>
      <c r="XC1306" s="119"/>
      <c r="XD1306" s="119"/>
      <c r="XE1306" s="119"/>
      <c r="XF1306" s="119"/>
      <c r="XG1306" s="119"/>
      <c r="XH1306" s="119"/>
      <c r="XI1306" s="119"/>
      <c r="XJ1306" s="119"/>
      <c r="XK1306" s="119"/>
      <c r="XL1306" s="119"/>
      <c r="XM1306" s="119"/>
      <c r="XN1306" s="119"/>
      <c r="XO1306" s="119"/>
      <c r="XP1306" s="119"/>
      <c r="XQ1306" s="119"/>
      <c r="XR1306" s="119"/>
      <c r="XS1306" s="119"/>
      <c r="XT1306" s="119"/>
      <c r="XU1306" s="119"/>
      <c r="XV1306" s="119"/>
      <c r="XW1306" s="119"/>
      <c r="XX1306" s="119"/>
      <c r="XY1306" s="119"/>
      <c r="XZ1306" s="119"/>
      <c r="YA1306" s="119"/>
      <c r="YB1306" s="119"/>
      <c r="YC1306" s="119"/>
      <c r="YD1306" s="119"/>
      <c r="YE1306" s="119"/>
      <c r="YF1306" s="119"/>
      <c r="YG1306" s="119"/>
      <c r="YH1306" s="119"/>
      <c r="YI1306" s="119"/>
      <c r="YJ1306" s="119"/>
      <c r="YK1306" s="119"/>
      <c r="YL1306" s="119"/>
      <c r="YM1306" s="119"/>
      <c r="YN1306" s="119"/>
      <c r="YO1306" s="119"/>
      <c r="YP1306" s="119"/>
      <c r="YQ1306" s="119"/>
      <c r="YR1306" s="119"/>
      <c r="YS1306" s="119"/>
      <c r="YT1306" s="119"/>
      <c r="YU1306" s="119"/>
      <c r="YV1306" s="119"/>
      <c r="YW1306" s="119"/>
      <c r="YX1306" s="119"/>
      <c r="YY1306" s="119"/>
      <c r="YZ1306" s="119"/>
      <c r="ZA1306" s="119"/>
      <c r="ZB1306" s="119"/>
      <c r="ZC1306" s="119"/>
      <c r="ZD1306" s="119"/>
      <c r="ZE1306" s="119"/>
      <c r="ZF1306" s="119"/>
      <c r="ZG1306" s="119"/>
      <c r="ZH1306" s="119"/>
      <c r="ZI1306" s="119"/>
      <c r="ZJ1306" s="119"/>
      <c r="ZK1306" s="119"/>
      <c r="ZL1306" s="119"/>
      <c r="ZM1306" s="119"/>
      <c r="ZN1306" s="119"/>
      <c r="ZO1306" s="119"/>
      <c r="ZP1306" s="119"/>
      <c r="ZQ1306" s="119"/>
      <c r="ZR1306" s="119"/>
      <c r="ZS1306" s="119"/>
      <c r="ZT1306" s="119"/>
      <c r="ZU1306" s="119"/>
      <c r="ZV1306" s="119"/>
      <c r="ZW1306" s="119"/>
      <c r="ZX1306" s="119"/>
      <c r="ZY1306" s="119"/>
      <c r="ZZ1306" s="119"/>
      <c r="AAA1306" s="119"/>
      <c r="AAB1306" s="119"/>
      <c r="AAC1306" s="119"/>
      <c r="AAD1306" s="119"/>
      <c r="AAE1306" s="119"/>
      <c r="AAF1306" s="119"/>
      <c r="AAG1306" s="119"/>
      <c r="AAH1306" s="119"/>
      <c r="AAI1306" s="119"/>
      <c r="AAJ1306" s="119"/>
      <c r="AAK1306" s="119"/>
      <c r="AAL1306" s="119"/>
      <c r="AAM1306" s="119"/>
      <c r="AAN1306" s="119"/>
      <c r="AAO1306" s="119"/>
      <c r="AAP1306" s="119"/>
      <c r="AAQ1306" s="119"/>
      <c r="AAR1306" s="119"/>
      <c r="AAS1306" s="119"/>
      <c r="AAT1306" s="119"/>
      <c r="AAU1306" s="119"/>
      <c r="AAV1306" s="119"/>
      <c r="AAW1306" s="119"/>
      <c r="AAX1306" s="119"/>
      <c r="AAY1306" s="119"/>
      <c r="AAZ1306" s="119"/>
      <c r="ABA1306" s="119"/>
      <c r="ABB1306" s="119"/>
      <c r="ABC1306" s="119"/>
      <c r="ABD1306" s="119"/>
      <c r="ABE1306" s="119"/>
      <c r="ABF1306" s="119"/>
      <c r="ABG1306" s="119"/>
      <c r="ABH1306" s="119"/>
      <c r="ABI1306" s="119"/>
      <c r="ABJ1306" s="119"/>
      <c r="ABK1306" s="119"/>
      <c r="ABL1306" s="119"/>
      <c r="ABM1306" s="119"/>
      <c r="ABN1306" s="119"/>
      <c r="ABO1306" s="119"/>
      <c r="ABP1306" s="119"/>
      <c r="ABQ1306" s="119"/>
      <c r="ABR1306" s="119"/>
      <c r="ABS1306" s="119"/>
      <c r="ABT1306" s="119"/>
      <c r="ABU1306" s="119"/>
      <c r="ABV1306" s="119"/>
      <c r="ABW1306" s="119"/>
      <c r="ABX1306" s="119"/>
      <c r="ABY1306" s="119"/>
      <c r="ABZ1306" s="119"/>
      <c r="ACA1306" s="119"/>
      <c r="ACB1306" s="119"/>
      <c r="ACC1306" s="119"/>
      <c r="ACD1306" s="119"/>
      <c r="ACE1306" s="119"/>
      <c r="ACF1306" s="119"/>
      <c r="ACG1306" s="119"/>
      <c r="ACH1306" s="119"/>
      <c r="ACI1306" s="119"/>
      <c r="ACJ1306" s="119"/>
      <c r="ACK1306" s="119"/>
      <c r="ACL1306" s="119"/>
      <c r="ACM1306" s="119"/>
      <c r="ACN1306" s="119"/>
      <c r="ACO1306" s="119"/>
      <c r="ACP1306" s="119"/>
      <c r="ACQ1306" s="119"/>
      <c r="ACR1306" s="119"/>
      <c r="ACS1306" s="119"/>
      <c r="ACT1306" s="119"/>
      <c r="ACU1306" s="119"/>
      <c r="ACV1306" s="119"/>
      <c r="ACW1306" s="119"/>
      <c r="ACX1306" s="119"/>
      <c r="ACY1306" s="119"/>
      <c r="ACZ1306" s="119"/>
      <c r="ADA1306" s="119"/>
      <c r="ADB1306" s="119"/>
      <c r="ADC1306" s="119"/>
      <c r="ADD1306" s="119"/>
      <c r="ADE1306" s="119"/>
      <c r="ADF1306" s="119"/>
      <c r="ADG1306" s="119"/>
      <c r="ADH1306" s="119"/>
      <c r="ADI1306" s="119"/>
      <c r="ADJ1306" s="119"/>
      <c r="ADK1306" s="119"/>
      <c r="ADL1306" s="119"/>
      <c r="ADM1306" s="119"/>
      <c r="ADN1306" s="119"/>
      <c r="ADO1306" s="119"/>
      <c r="ADP1306" s="119"/>
      <c r="ADQ1306" s="119"/>
      <c r="ADR1306" s="119"/>
      <c r="ADS1306" s="119"/>
      <c r="ADT1306" s="119"/>
      <c r="ADU1306" s="119"/>
      <c r="ADV1306" s="119"/>
      <c r="ADW1306" s="119"/>
      <c r="ADX1306" s="119"/>
      <c r="ADY1306" s="119"/>
      <c r="ADZ1306" s="119"/>
      <c r="AEA1306" s="119"/>
      <c r="AEB1306" s="119"/>
      <c r="AEC1306" s="119"/>
      <c r="AED1306" s="119"/>
      <c r="AEE1306" s="119"/>
      <c r="AEF1306" s="119"/>
      <c r="AEG1306" s="119"/>
      <c r="AEH1306" s="119"/>
      <c r="AEI1306" s="119"/>
      <c r="AEJ1306" s="119"/>
      <c r="AEK1306" s="119"/>
      <c r="AEL1306" s="119"/>
      <c r="AEM1306" s="119"/>
      <c r="AEN1306" s="119"/>
      <c r="AEO1306" s="119"/>
      <c r="AEP1306" s="119"/>
      <c r="AEQ1306" s="119"/>
      <c r="AER1306" s="119"/>
      <c r="AES1306" s="119"/>
      <c r="AET1306" s="119"/>
      <c r="AEU1306" s="119"/>
      <c r="AEV1306" s="119"/>
      <c r="AEW1306" s="119"/>
      <c r="AEX1306" s="119"/>
      <c r="AEY1306" s="119"/>
      <c r="AEZ1306" s="119"/>
      <c r="AFA1306" s="119"/>
      <c r="AFB1306" s="119"/>
      <c r="AFC1306" s="119"/>
      <c r="AFD1306" s="119"/>
      <c r="AFE1306" s="119"/>
      <c r="AFF1306" s="119"/>
      <c r="AFG1306" s="119"/>
      <c r="AFH1306" s="119"/>
      <c r="AFI1306" s="119"/>
      <c r="AFJ1306" s="119"/>
      <c r="AFK1306" s="119"/>
      <c r="AFL1306" s="119"/>
      <c r="AFM1306" s="119"/>
      <c r="AFN1306" s="119"/>
      <c r="AFO1306" s="119"/>
      <c r="AFP1306" s="119"/>
      <c r="AFQ1306" s="119"/>
      <c r="AFR1306" s="119"/>
      <c r="AFS1306" s="119"/>
      <c r="AFT1306" s="119"/>
      <c r="AFU1306" s="119"/>
      <c r="AFV1306" s="119"/>
      <c r="AFW1306" s="119"/>
      <c r="AFX1306" s="119"/>
      <c r="AFY1306" s="119"/>
      <c r="AFZ1306" s="119"/>
      <c r="AGA1306" s="119"/>
      <c r="AGB1306" s="119"/>
      <c r="AGC1306" s="119"/>
      <c r="AGD1306" s="119"/>
      <c r="AGE1306" s="119"/>
      <c r="AGF1306" s="119"/>
      <c r="AGG1306" s="119"/>
      <c r="AGH1306" s="119"/>
      <c r="AGI1306" s="119"/>
      <c r="AGJ1306" s="119"/>
      <c r="AGK1306" s="119"/>
      <c r="AGL1306" s="119"/>
      <c r="AGM1306" s="119"/>
      <c r="AGN1306" s="119"/>
      <c r="AGO1306" s="119"/>
      <c r="AGP1306" s="119"/>
      <c r="AGQ1306" s="119"/>
      <c r="AGR1306" s="119"/>
      <c r="AGS1306" s="119"/>
      <c r="AGT1306" s="119"/>
      <c r="AGU1306" s="119"/>
      <c r="AGV1306" s="119"/>
      <c r="AGW1306" s="119"/>
      <c r="AGX1306" s="119"/>
      <c r="AGY1306" s="119"/>
      <c r="AGZ1306" s="119"/>
      <c r="AHA1306" s="119"/>
      <c r="AHB1306" s="119"/>
      <c r="AHC1306" s="119"/>
      <c r="AHD1306" s="119"/>
      <c r="AHE1306" s="119"/>
      <c r="AHF1306" s="119"/>
      <c r="AHG1306" s="119"/>
      <c r="AHH1306" s="119"/>
      <c r="AHI1306" s="119"/>
      <c r="AHJ1306" s="119"/>
      <c r="AHK1306" s="119"/>
      <c r="AHL1306" s="119"/>
      <c r="AHM1306" s="119"/>
      <c r="AHN1306" s="119"/>
      <c r="AHO1306" s="119"/>
      <c r="AHP1306" s="119"/>
      <c r="AHQ1306" s="119"/>
      <c r="AHR1306" s="119"/>
      <c r="AHS1306" s="119"/>
      <c r="AHT1306" s="119"/>
      <c r="AHU1306" s="119"/>
      <c r="AHV1306" s="119"/>
      <c r="AHW1306" s="119"/>
      <c r="AHX1306" s="119"/>
      <c r="AHY1306" s="119"/>
      <c r="AHZ1306" s="119"/>
      <c r="AIA1306" s="119"/>
      <c r="AIB1306" s="119"/>
      <c r="AIC1306" s="119"/>
      <c r="AID1306" s="119"/>
      <c r="AIE1306" s="119"/>
      <c r="AIF1306" s="119"/>
      <c r="AIG1306" s="119"/>
      <c r="AIH1306" s="119"/>
      <c r="AII1306" s="119"/>
      <c r="AIJ1306" s="119"/>
      <c r="AIK1306" s="119"/>
      <c r="AIL1306" s="119"/>
      <c r="AIM1306" s="119"/>
      <c r="AIN1306" s="119"/>
      <c r="AIO1306" s="119"/>
      <c r="AIP1306" s="119"/>
      <c r="AIQ1306" s="119"/>
      <c r="AIR1306" s="119"/>
      <c r="AIS1306" s="119"/>
      <c r="AIT1306" s="119"/>
      <c r="AIU1306" s="119"/>
      <c r="AIV1306" s="119"/>
      <c r="AIW1306" s="119"/>
      <c r="AIX1306" s="119"/>
      <c r="AIY1306" s="119"/>
      <c r="AIZ1306" s="119"/>
      <c r="AJA1306" s="119"/>
      <c r="AJB1306" s="119"/>
      <c r="AJC1306" s="119"/>
      <c r="AJD1306" s="119"/>
      <c r="AJE1306" s="119"/>
      <c r="AJF1306" s="119"/>
      <c r="AJG1306" s="119"/>
      <c r="AJH1306" s="119"/>
      <c r="AJI1306" s="119"/>
      <c r="AJJ1306" s="119"/>
      <c r="AJK1306" s="119"/>
      <c r="AJL1306" s="119"/>
      <c r="AJM1306" s="119"/>
      <c r="AJN1306" s="119"/>
      <c r="AJO1306" s="119"/>
      <c r="AJP1306" s="119"/>
      <c r="AJQ1306" s="119"/>
      <c r="AJR1306" s="119"/>
      <c r="AJS1306" s="119"/>
      <c r="AJT1306" s="119"/>
      <c r="AJU1306" s="119"/>
      <c r="AJV1306" s="119"/>
      <c r="AJW1306" s="119"/>
      <c r="AJX1306" s="119"/>
      <c r="AJY1306" s="119"/>
      <c r="AJZ1306" s="119"/>
      <c r="AKA1306" s="119"/>
      <c r="AKB1306" s="119"/>
      <c r="AKC1306" s="119"/>
      <c r="AKD1306" s="119"/>
      <c r="AKE1306" s="119"/>
      <c r="AKF1306" s="119"/>
      <c r="AKG1306" s="119"/>
      <c r="AKH1306" s="119"/>
      <c r="AKI1306" s="119"/>
      <c r="AKJ1306" s="119"/>
      <c r="AKK1306" s="119"/>
      <c r="AKL1306" s="119"/>
      <c r="AKM1306" s="119"/>
      <c r="AKN1306" s="119"/>
      <c r="AKO1306" s="119"/>
      <c r="AKP1306" s="119"/>
      <c r="AKQ1306" s="119"/>
      <c r="AKR1306" s="119"/>
      <c r="AKS1306" s="119"/>
      <c r="AKT1306" s="119"/>
      <c r="AKU1306" s="119"/>
      <c r="AKV1306" s="119"/>
      <c r="AKW1306" s="119"/>
      <c r="AKX1306" s="119"/>
      <c r="AKY1306" s="119"/>
      <c r="AKZ1306" s="119"/>
      <c r="ALA1306" s="119"/>
      <c r="ALB1306" s="119"/>
      <c r="ALC1306" s="119"/>
      <c r="ALD1306" s="119"/>
      <c r="ALE1306" s="119"/>
      <c r="ALF1306" s="119"/>
      <c r="ALG1306" s="119"/>
      <c r="ALH1306" s="119"/>
      <c r="ALI1306" s="119"/>
      <c r="ALJ1306" s="119"/>
      <c r="ALK1306" s="119"/>
      <c r="ALL1306" s="119"/>
      <c r="ALM1306" s="119"/>
      <c r="ALN1306" s="119"/>
      <c r="ALO1306" s="119"/>
      <c r="ALP1306" s="119"/>
      <c r="ALQ1306" s="119"/>
      <c r="ALR1306" s="119"/>
      <c r="ALS1306" s="119"/>
      <c r="ALT1306" s="119"/>
      <c r="ALU1306" s="119"/>
      <c r="ALV1306" s="119"/>
      <c r="ALW1306" s="119"/>
      <c r="ALX1306" s="119"/>
      <c r="ALY1306" s="119"/>
      <c r="ALZ1306" s="119"/>
      <c r="AMA1306" s="119"/>
      <c r="AMB1306" s="119"/>
      <c r="AMC1306" s="119"/>
      <c r="AMD1306" s="119"/>
      <c r="AME1306" s="119"/>
      <c r="AMF1306" s="119"/>
      <c r="AMG1306" s="119"/>
      <c r="AMH1306" s="119"/>
      <c r="AMI1306" s="119"/>
      <c r="AMJ1306" s="119"/>
    </row>
    <row r="1307" spans="1:1024">
      <c r="C1307" s="49">
        <f t="shared" si="95"/>
        <v>2510</v>
      </c>
      <c r="D1307" s="56" t="s">
        <v>459</v>
      </c>
      <c r="E1307" s="51">
        <f t="shared" si="94"/>
        <v>20</v>
      </c>
      <c r="F1307" s="79">
        <f t="shared" si="92"/>
        <v>66062</v>
      </c>
      <c r="G1307" s="79" t="str">
        <f t="shared" si="93"/>
        <v>201823</v>
      </c>
      <c r="H1307" s="79"/>
      <c r="I1307" s="79"/>
      <c r="J1307" s="79"/>
      <c r="K1307" s="79"/>
      <c r="L1307" s="79" t="s">
        <v>82</v>
      </c>
      <c r="M1307" s="79">
        <v>2018</v>
      </c>
      <c r="N1307" s="79">
        <v>2</v>
      </c>
      <c r="O1307" s="79">
        <v>3</v>
      </c>
      <c r="P1307" s="79">
        <v>18</v>
      </c>
      <c r="Q1307" s="79">
        <v>21</v>
      </c>
      <c r="R1307" s="79">
        <v>2</v>
      </c>
      <c r="S1307" s="79">
        <v>980</v>
      </c>
      <c r="T1307" s="79"/>
      <c r="U1307" s="79" t="s">
        <v>1</v>
      </c>
      <c r="V1307" s="79" t="s">
        <v>2</v>
      </c>
      <c r="W1307" s="79"/>
      <c r="X1307" s="130" t="s">
        <v>113</v>
      </c>
      <c r="Y1307" s="130"/>
      <c r="Z1307" s="130"/>
      <c r="AA1307" s="130"/>
    </row>
    <row r="1308" spans="1:1024">
      <c r="A1308" s="118"/>
      <c r="B1308" s="118"/>
      <c r="C1308" s="49">
        <f t="shared" si="95"/>
        <v>2520</v>
      </c>
      <c r="D1308" s="56" t="s">
        <v>459</v>
      </c>
      <c r="E1308" s="51">
        <f t="shared" si="94"/>
        <v>10</v>
      </c>
      <c r="F1308" s="79">
        <f t="shared" si="92"/>
        <v>66063</v>
      </c>
      <c r="G1308" s="79" t="str">
        <f t="shared" si="93"/>
        <v>201823</v>
      </c>
      <c r="H1308" s="79">
        <v>0</v>
      </c>
      <c r="I1308" s="79"/>
      <c r="J1308" s="79"/>
      <c r="K1308" s="79"/>
      <c r="L1308" s="79" t="s">
        <v>82</v>
      </c>
      <c r="M1308" s="79">
        <v>2018</v>
      </c>
      <c r="N1308" s="79">
        <v>2</v>
      </c>
      <c r="O1308" s="79">
        <v>3</v>
      </c>
      <c r="P1308" s="79">
        <v>18</v>
      </c>
      <c r="Q1308" s="79">
        <v>21</v>
      </c>
      <c r="R1308" s="79">
        <v>3</v>
      </c>
      <c r="S1308" s="79">
        <v>4</v>
      </c>
      <c r="T1308" s="79">
        <v>0</v>
      </c>
      <c r="U1308" s="79" t="s">
        <v>62</v>
      </c>
      <c r="V1308" s="79" t="s">
        <v>3</v>
      </c>
      <c r="W1308" s="79"/>
      <c r="X1308" s="130" t="s">
        <v>91</v>
      </c>
      <c r="Y1308" s="130"/>
      <c r="Z1308" s="130"/>
      <c r="AA1308" s="130"/>
      <c r="WK1308" s="119"/>
      <c r="WL1308" s="119"/>
      <c r="WM1308" s="119"/>
      <c r="WN1308" s="119"/>
      <c r="WO1308" s="119"/>
      <c r="WP1308" s="119"/>
      <c r="WQ1308" s="119"/>
      <c r="WR1308" s="119"/>
      <c r="WS1308" s="119"/>
      <c r="WT1308" s="119"/>
      <c r="WU1308" s="119"/>
      <c r="WV1308" s="119"/>
      <c r="WW1308" s="119"/>
      <c r="WX1308" s="119"/>
      <c r="WY1308" s="119"/>
      <c r="WZ1308" s="119"/>
      <c r="XA1308" s="119"/>
      <c r="XB1308" s="119"/>
      <c r="XC1308" s="119"/>
      <c r="XD1308" s="119"/>
      <c r="XE1308" s="119"/>
      <c r="XF1308" s="119"/>
      <c r="XG1308" s="119"/>
      <c r="XH1308" s="119"/>
      <c r="XI1308" s="119"/>
      <c r="XJ1308" s="119"/>
      <c r="XK1308" s="119"/>
      <c r="XL1308" s="119"/>
      <c r="XM1308" s="119"/>
      <c r="XN1308" s="119"/>
      <c r="XO1308" s="119"/>
      <c r="XP1308" s="119"/>
      <c r="XQ1308" s="119"/>
      <c r="XR1308" s="119"/>
      <c r="XS1308" s="119"/>
      <c r="XT1308" s="119"/>
      <c r="XU1308" s="119"/>
      <c r="XV1308" s="119"/>
      <c r="XW1308" s="119"/>
      <c r="XX1308" s="119"/>
      <c r="XY1308" s="119"/>
      <c r="XZ1308" s="119"/>
      <c r="YA1308" s="119"/>
      <c r="YB1308" s="119"/>
      <c r="YC1308" s="119"/>
      <c r="YD1308" s="119"/>
      <c r="YE1308" s="119"/>
      <c r="YF1308" s="119"/>
      <c r="YG1308" s="119"/>
      <c r="YH1308" s="119"/>
      <c r="YI1308" s="119"/>
      <c r="YJ1308" s="119"/>
      <c r="YK1308" s="119"/>
      <c r="YL1308" s="119"/>
      <c r="YM1308" s="119"/>
      <c r="YN1308" s="119"/>
      <c r="YO1308" s="119"/>
      <c r="YP1308" s="119"/>
      <c r="YQ1308" s="119"/>
      <c r="YR1308" s="119"/>
      <c r="YS1308" s="119"/>
      <c r="YT1308" s="119"/>
      <c r="YU1308" s="119"/>
      <c r="YV1308" s="119"/>
      <c r="YW1308" s="119"/>
      <c r="YX1308" s="119"/>
      <c r="YY1308" s="119"/>
      <c r="YZ1308" s="119"/>
      <c r="ZA1308" s="119"/>
      <c r="ZB1308" s="119"/>
      <c r="ZC1308" s="119"/>
      <c r="ZD1308" s="119"/>
      <c r="ZE1308" s="119"/>
      <c r="ZF1308" s="119"/>
      <c r="ZG1308" s="119"/>
      <c r="ZH1308" s="119"/>
      <c r="ZI1308" s="119"/>
      <c r="ZJ1308" s="119"/>
      <c r="ZK1308" s="119"/>
      <c r="ZL1308" s="119"/>
      <c r="ZM1308" s="119"/>
      <c r="ZN1308" s="119"/>
      <c r="ZO1308" s="119"/>
      <c r="ZP1308" s="119"/>
      <c r="ZQ1308" s="119"/>
      <c r="ZR1308" s="119"/>
      <c r="ZS1308" s="119"/>
      <c r="ZT1308" s="119"/>
      <c r="ZU1308" s="119"/>
      <c r="ZV1308" s="119"/>
      <c r="ZW1308" s="119"/>
      <c r="ZX1308" s="119"/>
      <c r="ZY1308" s="119"/>
      <c r="ZZ1308" s="119"/>
      <c r="AAA1308" s="119"/>
      <c r="AAB1308" s="119"/>
      <c r="AAC1308" s="119"/>
      <c r="AAD1308" s="119"/>
      <c r="AAE1308" s="119"/>
      <c r="AAF1308" s="119"/>
      <c r="AAG1308" s="119"/>
      <c r="AAH1308" s="119"/>
      <c r="AAI1308" s="119"/>
      <c r="AAJ1308" s="119"/>
      <c r="AAK1308" s="119"/>
      <c r="AAL1308" s="119"/>
      <c r="AAM1308" s="119"/>
      <c r="AAN1308" s="119"/>
      <c r="AAO1308" s="119"/>
      <c r="AAP1308" s="119"/>
      <c r="AAQ1308" s="119"/>
      <c r="AAR1308" s="119"/>
      <c r="AAS1308" s="119"/>
      <c r="AAT1308" s="119"/>
      <c r="AAU1308" s="119"/>
      <c r="AAV1308" s="119"/>
      <c r="AAW1308" s="119"/>
      <c r="AAX1308" s="119"/>
      <c r="AAY1308" s="119"/>
      <c r="AAZ1308" s="119"/>
      <c r="ABA1308" s="119"/>
      <c r="ABB1308" s="119"/>
      <c r="ABC1308" s="119"/>
      <c r="ABD1308" s="119"/>
      <c r="ABE1308" s="119"/>
      <c r="ABF1308" s="119"/>
      <c r="ABG1308" s="119"/>
      <c r="ABH1308" s="119"/>
      <c r="ABI1308" s="119"/>
      <c r="ABJ1308" s="119"/>
      <c r="ABK1308" s="119"/>
      <c r="ABL1308" s="119"/>
      <c r="ABM1308" s="119"/>
      <c r="ABN1308" s="119"/>
      <c r="ABO1308" s="119"/>
      <c r="ABP1308" s="119"/>
      <c r="ABQ1308" s="119"/>
      <c r="ABR1308" s="119"/>
      <c r="ABS1308" s="119"/>
      <c r="ABT1308" s="119"/>
      <c r="ABU1308" s="119"/>
      <c r="ABV1308" s="119"/>
      <c r="ABW1308" s="119"/>
      <c r="ABX1308" s="119"/>
      <c r="ABY1308" s="119"/>
      <c r="ABZ1308" s="119"/>
      <c r="ACA1308" s="119"/>
      <c r="ACB1308" s="119"/>
      <c r="ACC1308" s="119"/>
      <c r="ACD1308" s="119"/>
      <c r="ACE1308" s="119"/>
      <c r="ACF1308" s="119"/>
      <c r="ACG1308" s="119"/>
      <c r="ACH1308" s="119"/>
      <c r="ACI1308" s="119"/>
      <c r="ACJ1308" s="119"/>
      <c r="ACK1308" s="119"/>
      <c r="ACL1308" s="119"/>
      <c r="ACM1308" s="119"/>
      <c r="ACN1308" s="119"/>
      <c r="ACO1308" s="119"/>
      <c r="ACP1308" s="119"/>
      <c r="ACQ1308" s="119"/>
      <c r="ACR1308" s="119"/>
      <c r="ACS1308" s="119"/>
      <c r="ACT1308" s="119"/>
      <c r="ACU1308" s="119"/>
      <c r="ACV1308" s="119"/>
      <c r="ACW1308" s="119"/>
      <c r="ACX1308" s="119"/>
      <c r="ACY1308" s="119"/>
      <c r="ACZ1308" s="119"/>
      <c r="ADA1308" s="119"/>
      <c r="ADB1308" s="119"/>
      <c r="ADC1308" s="119"/>
      <c r="ADD1308" s="119"/>
      <c r="ADE1308" s="119"/>
      <c r="ADF1308" s="119"/>
      <c r="ADG1308" s="119"/>
      <c r="ADH1308" s="119"/>
      <c r="ADI1308" s="119"/>
      <c r="ADJ1308" s="119"/>
      <c r="ADK1308" s="119"/>
      <c r="ADL1308" s="119"/>
      <c r="ADM1308" s="119"/>
      <c r="ADN1308" s="119"/>
      <c r="ADO1308" s="119"/>
      <c r="ADP1308" s="119"/>
      <c r="ADQ1308" s="119"/>
      <c r="ADR1308" s="119"/>
      <c r="ADS1308" s="119"/>
      <c r="ADT1308" s="119"/>
      <c r="ADU1308" s="119"/>
      <c r="ADV1308" s="119"/>
      <c r="ADW1308" s="119"/>
      <c r="ADX1308" s="119"/>
      <c r="ADY1308" s="119"/>
      <c r="ADZ1308" s="119"/>
      <c r="AEA1308" s="119"/>
      <c r="AEB1308" s="119"/>
      <c r="AEC1308" s="119"/>
      <c r="AED1308" s="119"/>
      <c r="AEE1308" s="119"/>
      <c r="AEF1308" s="119"/>
      <c r="AEG1308" s="119"/>
      <c r="AEH1308" s="119"/>
      <c r="AEI1308" s="119"/>
      <c r="AEJ1308" s="119"/>
      <c r="AEK1308" s="119"/>
      <c r="AEL1308" s="119"/>
      <c r="AEM1308" s="119"/>
      <c r="AEN1308" s="119"/>
      <c r="AEO1308" s="119"/>
      <c r="AEP1308" s="119"/>
      <c r="AEQ1308" s="119"/>
      <c r="AER1308" s="119"/>
      <c r="AES1308" s="119"/>
      <c r="AET1308" s="119"/>
      <c r="AEU1308" s="119"/>
      <c r="AEV1308" s="119"/>
      <c r="AEW1308" s="119"/>
      <c r="AEX1308" s="119"/>
      <c r="AEY1308" s="119"/>
      <c r="AEZ1308" s="119"/>
      <c r="AFA1308" s="119"/>
      <c r="AFB1308" s="119"/>
      <c r="AFC1308" s="119"/>
      <c r="AFD1308" s="119"/>
      <c r="AFE1308" s="119"/>
      <c r="AFF1308" s="119"/>
      <c r="AFG1308" s="119"/>
      <c r="AFH1308" s="119"/>
      <c r="AFI1308" s="119"/>
      <c r="AFJ1308" s="119"/>
      <c r="AFK1308" s="119"/>
      <c r="AFL1308" s="119"/>
      <c r="AFM1308" s="119"/>
      <c r="AFN1308" s="119"/>
      <c r="AFO1308" s="119"/>
      <c r="AFP1308" s="119"/>
      <c r="AFQ1308" s="119"/>
      <c r="AFR1308" s="119"/>
      <c r="AFS1308" s="119"/>
      <c r="AFT1308" s="119"/>
      <c r="AFU1308" s="119"/>
      <c r="AFV1308" s="119"/>
      <c r="AFW1308" s="119"/>
      <c r="AFX1308" s="119"/>
      <c r="AFY1308" s="119"/>
      <c r="AFZ1308" s="119"/>
      <c r="AGA1308" s="119"/>
      <c r="AGB1308" s="119"/>
      <c r="AGC1308" s="119"/>
      <c r="AGD1308" s="119"/>
      <c r="AGE1308" s="119"/>
      <c r="AGF1308" s="119"/>
      <c r="AGG1308" s="119"/>
      <c r="AGH1308" s="119"/>
      <c r="AGI1308" s="119"/>
      <c r="AGJ1308" s="119"/>
      <c r="AGK1308" s="119"/>
      <c r="AGL1308" s="119"/>
      <c r="AGM1308" s="119"/>
      <c r="AGN1308" s="119"/>
      <c r="AGO1308" s="119"/>
      <c r="AGP1308" s="119"/>
      <c r="AGQ1308" s="119"/>
      <c r="AGR1308" s="119"/>
      <c r="AGS1308" s="119"/>
      <c r="AGT1308" s="119"/>
      <c r="AGU1308" s="119"/>
      <c r="AGV1308" s="119"/>
      <c r="AGW1308" s="119"/>
      <c r="AGX1308" s="119"/>
      <c r="AGY1308" s="119"/>
      <c r="AGZ1308" s="119"/>
      <c r="AHA1308" s="119"/>
      <c r="AHB1308" s="119"/>
      <c r="AHC1308" s="119"/>
      <c r="AHD1308" s="119"/>
      <c r="AHE1308" s="119"/>
      <c r="AHF1308" s="119"/>
      <c r="AHG1308" s="119"/>
      <c r="AHH1308" s="119"/>
      <c r="AHI1308" s="119"/>
      <c r="AHJ1308" s="119"/>
      <c r="AHK1308" s="119"/>
      <c r="AHL1308" s="119"/>
      <c r="AHM1308" s="119"/>
      <c r="AHN1308" s="119"/>
      <c r="AHO1308" s="119"/>
      <c r="AHP1308" s="119"/>
      <c r="AHQ1308" s="119"/>
      <c r="AHR1308" s="119"/>
      <c r="AHS1308" s="119"/>
      <c r="AHT1308" s="119"/>
      <c r="AHU1308" s="119"/>
      <c r="AHV1308" s="119"/>
      <c r="AHW1308" s="119"/>
      <c r="AHX1308" s="119"/>
      <c r="AHY1308" s="119"/>
      <c r="AHZ1308" s="119"/>
      <c r="AIA1308" s="119"/>
      <c r="AIB1308" s="119"/>
      <c r="AIC1308" s="119"/>
      <c r="AID1308" s="119"/>
      <c r="AIE1308" s="119"/>
      <c r="AIF1308" s="119"/>
      <c r="AIG1308" s="119"/>
      <c r="AIH1308" s="119"/>
      <c r="AII1308" s="119"/>
      <c r="AIJ1308" s="119"/>
      <c r="AIK1308" s="119"/>
      <c r="AIL1308" s="119"/>
      <c r="AIM1308" s="119"/>
      <c r="AIN1308" s="119"/>
      <c r="AIO1308" s="119"/>
      <c r="AIP1308" s="119"/>
      <c r="AIQ1308" s="119"/>
      <c r="AIR1308" s="119"/>
      <c r="AIS1308" s="119"/>
      <c r="AIT1308" s="119"/>
      <c r="AIU1308" s="119"/>
      <c r="AIV1308" s="119"/>
      <c r="AIW1308" s="119"/>
      <c r="AIX1308" s="119"/>
      <c r="AIY1308" s="119"/>
      <c r="AIZ1308" s="119"/>
      <c r="AJA1308" s="119"/>
      <c r="AJB1308" s="119"/>
      <c r="AJC1308" s="119"/>
      <c r="AJD1308" s="119"/>
      <c r="AJE1308" s="119"/>
      <c r="AJF1308" s="119"/>
      <c r="AJG1308" s="119"/>
      <c r="AJH1308" s="119"/>
      <c r="AJI1308" s="119"/>
      <c r="AJJ1308" s="119"/>
      <c r="AJK1308" s="119"/>
      <c r="AJL1308" s="119"/>
      <c r="AJM1308" s="119"/>
      <c r="AJN1308" s="119"/>
      <c r="AJO1308" s="119"/>
      <c r="AJP1308" s="119"/>
      <c r="AJQ1308" s="119"/>
      <c r="AJR1308" s="119"/>
      <c r="AJS1308" s="119"/>
      <c r="AJT1308" s="119"/>
      <c r="AJU1308" s="119"/>
      <c r="AJV1308" s="119"/>
      <c r="AJW1308" s="119"/>
      <c r="AJX1308" s="119"/>
      <c r="AJY1308" s="119"/>
      <c r="AJZ1308" s="119"/>
      <c r="AKA1308" s="119"/>
      <c r="AKB1308" s="119"/>
      <c r="AKC1308" s="119"/>
      <c r="AKD1308" s="119"/>
      <c r="AKE1308" s="119"/>
      <c r="AKF1308" s="119"/>
      <c r="AKG1308" s="119"/>
      <c r="AKH1308" s="119"/>
      <c r="AKI1308" s="119"/>
      <c r="AKJ1308" s="119"/>
      <c r="AKK1308" s="119"/>
      <c r="AKL1308" s="119"/>
      <c r="AKM1308" s="119"/>
      <c r="AKN1308" s="119"/>
      <c r="AKO1308" s="119"/>
      <c r="AKP1308" s="119"/>
      <c r="AKQ1308" s="119"/>
      <c r="AKR1308" s="119"/>
      <c r="AKS1308" s="119"/>
      <c r="AKT1308" s="119"/>
      <c r="AKU1308" s="119"/>
      <c r="AKV1308" s="119"/>
      <c r="AKW1308" s="119"/>
      <c r="AKX1308" s="119"/>
      <c r="AKY1308" s="119"/>
      <c r="AKZ1308" s="119"/>
      <c r="ALA1308" s="119"/>
      <c r="ALB1308" s="119"/>
      <c r="ALC1308" s="119"/>
      <c r="ALD1308" s="119"/>
      <c r="ALE1308" s="119"/>
      <c r="ALF1308" s="119"/>
      <c r="ALG1308" s="119"/>
      <c r="ALH1308" s="119"/>
      <c r="ALI1308" s="119"/>
      <c r="ALJ1308" s="119"/>
      <c r="ALK1308" s="119"/>
      <c r="ALL1308" s="119"/>
      <c r="ALM1308" s="119"/>
      <c r="ALN1308" s="119"/>
      <c r="ALO1308" s="119"/>
      <c r="ALP1308" s="119"/>
      <c r="ALQ1308" s="119"/>
      <c r="ALR1308" s="119"/>
      <c r="ALS1308" s="119"/>
      <c r="ALT1308" s="119"/>
      <c r="ALU1308" s="119"/>
      <c r="ALV1308" s="119"/>
      <c r="ALW1308" s="119"/>
      <c r="ALX1308" s="119"/>
      <c r="ALY1308" s="119"/>
      <c r="ALZ1308" s="119"/>
      <c r="AMA1308" s="119"/>
      <c r="AMB1308" s="119"/>
      <c r="AMC1308" s="119"/>
      <c r="AMD1308" s="119"/>
      <c r="AME1308" s="119"/>
      <c r="AMF1308" s="119"/>
      <c r="AMG1308" s="119"/>
      <c r="AMH1308" s="119"/>
      <c r="AMI1308" s="119"/>
      <c r="AMJ1308" s="119"/>
    </row>
    <row r="1309" spans="1:1024">
      <c r="A1309" s="118"/>
      <c r="B1309" s="118"/>
      <c r="C1309" s="49">
        <f t="shared" si="95"/>
        <v>2530</v>
      </c>
      <c r="D1309" s="58" t="s">
        <v>460</v>
      </c>
      <c r="E1309" s="51">
        <f t="shared" si="94"/>
        <v>10</v>
      </c>
      <c r="F1309" s="81">
        <f t="shared" si="92"/>
        <v>66153</v>
      </c>
      <c r="G1309" s="81" t="str">
        <f t="shared" si="93"/>
        <v>201823</v>
      </c>
      <c r="H1309" s="81">
        <v>29</v>
      </c>
      <c r="I1309" s="81"/>
      <c r="J1309" s="81"/>
      <c r="K1309" s="81"/>
      <c r="L1309" s="81" t="s">
        <v>0</v>
      </c>
      <c r="M1309" s="81">
        <v>2018</v>
      </c>
      <c r="N1309" s="81">
        <v>2</v>
      </c>
      <c r="O1309" s="81">
        <v>3</v>
      </c>
      <c r="P1309" s="81">
        <v>18</v>
      </c>
      <c r="Q1309" s="81">
        <v>22</v>
      </c>
      <c r="R1309" s="81">
        <v>33</v>
      </c>
      <c r="S1309" s="81">
        <v>33</v>
      </c>
      <c r="T1309" s="81">
        <v>1</v>
      </c>
      <c r="U1309" s="81" t="s">
        <v>1</v>
      </c>
      <c r="V1309" s="81" t="s">
        <v>2</v>
      </c>
      <c r="W1309" s="81"/>
      <c r="X1309" s="129" t="s">
        <v>114</v>
      </c>
      <c r="Y1309" s="130"/>
      <c r="Z1309" s="130"/>
      <c r="AA1309" s="130"/>
      <c r="WK1309" s="119"/>
      <c r="WL1309" s="119"/>
      <c r="WM1309" s="119"/>
      <c r="WN1309" s="119"/>
      <c r="WO1309" s="119"/>
      <c r="WP1309" s="119"/>
      <c r="WQ1309" s="119"/>
      <c r="WR1309" s="119"/>
      <c r="WS1309" s="119"/>
      <c r="WT1309" s="119"/>
      <c r="WU1309" s="119"/>
      <c r="WV1309" s="119"/>
      <c r="WW1309" s="119"/>
      <c r="WX1309" s="119"/>
      <c r="WY1309" s="119"/>
      <c r="WZ1309" s="119"/>
      <c r="XA1309" s="119"/>
      <c r="XB1309" s="119"/>
      <c r="XC1309" s="119"/>
      <c r="XD1309" s="119"/>
      <c r="XE1309" s="119"/>
      <c r="XF1309" s="119"/>
      <c r="XG1309" s="119"/>
      <c r="XH1309" s="119"/>
      <c r="XI1309" s="119"/>
      <c r="XJ1309" s="119"/>
      <c r="XK1309" s="119"/>
      <c r="XL1309" s="119"/>
      <c r="XM1309" s="119"/>
      <c r="XN1309" s="119"/>
      <c r="XO1309" s="119"/>
      <c r="XP1309" s="119"/>
      <c r="XQ1309" s="119"/>
      <c r="XR1309" s="119"/>
      <c r="XS1309" s="119"/>
      <c r="XT1309" s="119"/>
      <c r="XU1309" s="119"/>
      <c r="XV1309" s="119"/>
      <c r="XW1309" s="119"/>
      <c r="XX1309" s="119"/>
      <c r="XY1309" s="119"/>
      <c r="XZ1309" s="119"/>
      <c r="YA1309" s="119"/>
      <c r="YB1309" s="119"/>
      <c r="YC1309" s="119"/>
      <c r="YD1309" s="119"/>
      <c r="YE1309" s="119"/>
      <c r="YF1309" s="119"/>
      <c r="YG1309" s="119"/>
      <c r="YH1309" s="119"/>
      <c r="YI1309" s="119"/>
      <c r="YJ1309" s="119"/>
      <c r="YK1309" s="119"/>
      <c r="YL1309" s="119"/>
      <c r="YM1309" s="119"/>
      <c r="YN1309" s="119"/>
      <c r="YO1309" s="119"/>
      <c r="YP1309" s="119"/>
      <c r="YQ1309" s="119"/>
      <c r="YR1309" s="119"/>
      <c r="YS1309" s="119"/>
      <c r="YT1309" s="119"/>
      <c r="YU1309" s="119"/>
      <c r="YV1309" s="119"/>
      <c r="YW1309" s="119"/>
      <c r="YX1309" s="119"/>
      <c r="YY1309" s="119"/>
      <c r="YZ1309" s="119"/>
      <c r="ZA1309" s="119"/>
      <c r="ZB1309" s="119"/>
      <c r="ZC1309" s="119"/>
      <c r="ZD1309" s="119"/>
      <c r="ZE1309" s="119"/>
      <c r="ZF1309" s="119"/>
      <c r="ZG1309" s="119"/>
      <c r="ZH1309" s="119"/>
      <c r="ZI1309" s="119"/>
      <c r="ZJ1309" s="119"/>
      <c r="ZK1309" s="119"/>
      <c r="ZL1309" s="119"/>
      <c r="ZM1309" s="119"/>
      <c r="ZN1309" s="119"/>
      <c r="ZO1309" s="119"/>
      <c r="ZP1309" s="119"/>
      <c r="ZQ1309" s="119"/>
      <c r="ZR1309" s="119"/>
      <c r="ZS1309" s="119"/>
      <c r="ZT1309" s="119"/>
      <c r="ZU1309" s="119"/>
      <c r="ZV1309" s="119"/>
      <c r="ZW1309" s="119"/>
      <c r="ZX1309" s="119"/>
      <c r="ZY1309" s="119"/>
      <c r="ZZ1309" s="119"/>
      <c r="AAA1309" s="119"/>
      <c r="AAB1309" s="119"/>
      <c r="AAC1309" s="119"/>
      <c r="AAD1309" s="119"/>
      <c r="AAE1309" s="119"/>
      <c r="AAF1309" s="119"/>
      <c r="AAG1309" s="119"/>
      <c r="AAH1309" s="119"/>
      <c r="AAI1309" s="119"/>
      <c r="AAJ1309" s="119"/>
      <c r="AAK1309" s="119"/>
      <c r="AAL1309" s="119"/>
      <c r="AAM1309" s="119"/>
      <c r="AAN1309" s="119"/>
      <c r="AAO1309" s="119"/>
      <c r="AAP1309" s="119"/>
      <c r="AAQ1309" s="119"/>
      <c r="AAR1309" s="119"/>
      <c r="AAS1309" s="119"/>
      <c r="AAT1309" s="119"/>
      <c r="AAU1309" s="119"/>
      <c r="AAV1309" s="119"/>
      <c r="AAW1309" s="119"/>
      <c r="AAX1309" s="119"/>
      <c r="AAY1309" s="119"/>
      <c r="AAZ1309" s="119"/>
      <c r="ABA1309" s="119"/>
      <c r="ABB1309" s="119"/>
      <c r="ABC1309" s="119"/>
      <c r="ABD1309" s="119"/>
      <c r="ABE1309" s="119"/>
      <c r="ABF1309" s="119"/>
      <c r="ABG1309" s="119"/>
      <c r="ABH1309" s="119"/>
      <c r="ABI1309" s="119"/>
      <c r="ABJ1309" s="119"/>
      <c r="ABK1309" s="119"/>
      <c r="ABL1309" s="119"/>
      <c r="ABM1309" s="119"/>
      <c r="ABN1309" s="119"/>
      <c r="ABO1309" s="119"/>
      <c r="ABP1309" s="119"/>
      <c r="ABQ1309" s="119"/>
      <c r="ABR1309" s="119"/>
      <c r="ABS1309" s="119"/>
      <c r="ABT1309" s="119"/>
      <c r="ABU1309" s="119"/>
      <c r="ABV1309" s="119"/>
      <c r="ABW1309" s="119"/>
      <c r="ABX1309" s="119"/>
      <c r="ABY1309" s="119"/>
      <c r="ABZ1309" s="119"/>
      <c r="ACA1309" s="119"/>
      <c r="ACB1309" s="119"/>
      <c r="ACC1309" s="119"/>
      <c r="ACD1309" s="119"/>
      <c r="ACE1309" s="119"/>
      <c r="ACF1309" s="119"/>
      <c r="ACG1309" s="119"/>
      <c r="ACH1309" s="119"/>
      <c r="ACI1309" s="119"/>
      <c r="ACJ1309" s="119"/>
      <c r="ACK1309" s="119"/>
      <c r="ACL1309" s="119"/>
      <c r="ACM1309" s="119"/>
      <c r="ACN1309" s="119"/>
      <c r="ACO1309" s="119"/>
      <c r="ACP1309" s="119"/>
      <c r="ACQ1309" s="119"/>
      <c r="ACR1309" s="119"/>
      <c r="ACS1309" s="119"/>
      <c r="ACT1309" s="119"/>
      <c r="ACU1309" s="119"/>
      <c r="ACV1309" s="119"/>
      <c r="ACW1309" s="119"/>
      <c r="ACX1309" s="119"/>
      <c r="ACY1309" s="119"/>
      <c r="ACZ1309" s="119"/>
      <c r="ADA1309" s="119"/>
      <c r="ADB1309" s="119"/>
      <c r="ADC1309" s="119"/>
      <c r="ADD1309" s="119"/>
      <c r="ADE1309" s="119"/>
      <c r="ADF1309" s="119"/>
      <c r="ADG1309" s="119"/>
      <c r="ADH1309" s="119"/>
      <c r="ADI1309" s="119"/>
      <c r="ADJ1309" s="119"/>
      <c r="ADK1309" s="119"/>
      <c r="ADL1309" s="119"/>
      <c r="ADM1309" s="119"/>
      <c r="ADN1309" s="119"/>
      <c r="ADO1309" s="119"/>
      <c r="ADP1309" s="119"/>
      <c r="ADQ1309" s="119"/>
      <c r="ADR1309" s="119"/>
      <c r="ADS1309" s="119"/>
      <c r="ADT1309" s="119"/>
      <c r="ADU1309" s="119"/>
      <c r="ADV1309" s="119"/>
      <c r="ADW1309" s="119"/>
      <c r="ADX1309" s="119"/>
      <c r="ADY1309" s="119"/>
      <c r="ADZ1309" s="119"/>
      <c r="AEA1309" s="119"/>
      <c r="AEB1309" s="119"/>
      <c r="AEC1309" s="119"/>
      <c r="AED1309" s="119"/>
      <c r="AEE1309" s="119"/>
      <c r="AEF1309" s="119"/>
      <c r="AEG1309" s="119"/>
      <c r="AEH1309" s="119"/>
      <c r="AEI1309" s="119"/>
      <c r="AEJ1309" s="119"/>
      <c r="AEK1309" s="119"/>
      <c r="AEL1309" s="119"/>
      <c r="AEM1309" s="119"/>
      <c r="AEN1309" s="119"/>
      <c r="AEO1309" s="119"/>
      <c r="AEP1309" s="119"/>
      <c r="AEQ1309" s="119"/>
      <c r="AER1309" s="119"/>
      <c r="AES1309" s="119"/>
      <c r="AET1309" s="119"/>
      <c r="AEU1309" s="119"/>
      <c r="AEV1309" s="119"/>
      <c r="AEW1309" s="119"/>
      <c r="AEX1309" s="119"/>
      <c r="AEY1309" s="119"/>
      <c r="AEZ1309" s="119"/>
      <c r="AFA1309" s="119"/>
      <c r="AFB1309" s="119"/>
      <c r="AFC1309" s="119"/>
      <c r="AFD1309" s="119"/>
      <c r="AFE1309" s="119"/>
      <c r="AFF1309" s="119"/>
      <c r="AFG1309" s="119"/>
      <c r="AFH1309" s="119"/>
      <c r="AFI1309" s="119"/>
      <c r="AFJ1309" s="119"/>
      <c r="AFK1309" s="119"/>
      <c r="AFL1309" s="119"/>
      <c r="AFM1309" s="119"/>
      <c r="AFN1309" s="119"/>
      <c r="AFO1309" s="119"/>
      <c r="AFP1309" s="119"/>
      <c r="AFQ1309" s="119"/>
      <c r="AFR1309" s="119"/>
      <c r="AFS1309" s="119"/>
      <c r="AFT1309" s="119"/>
      <c r="AFU1309" s="119"/>
      <c r="AFV1309" s="119"/>
      <c r="AFW1309" s="119"/>
      <c r="AFX1309" s="119"/>
      <c r="AFY1309" s="119"/>
      <c r="AFZ1309" s="119"/>
      <c r="AGA1309" s="119"/>
      <c r="AGB1309" s="119"/>
      <c r="AGC1309" s="119"/>
      <c r="AGD1309" s="119"/>
      <c r="AGE1309" s="119"/>
      <c r="AGF1309" s="119"/>
      <c r="AGG1309" s="119"/>
      <c r="AGH1309" s="119"/>
      <c r="AGI1309" s="119"/>
      <c r="AGJ1309" s="119"/>
      <c r="AGK1309" s="119"/>
      <c r="AGL1309" s="119"/>
      <c r="AGM1309" s="119"/>
      <c r="AGN1309" s="119"/>
      <c r="AGO1309" s="119"/>
      <c r="AGP1309" s="119"/>
      <c r="AGQ1309" s="119"/>
      <c r="AGR1309" s="119"/>
      <c r="AGS1309" s="119"/>
      <c r="AGT1309" s="119"/>
      <c r="AGU1309" s="119"/>
      <c r="AGV1309" s="119"/>
      <c r="AGW1309" s="119"/>
      <c r="AGX1309" s="119"/>
      <c r="AGY1309" s="119"/>
      <c r="AGZ1309" s="119"/>
      <c r="AHA1309" s="119"/>
      <c r="AHB1309" s="119"/>
      <c r="AHC1309" s="119"/>
      <c r="AHD1309" s="119"/>
      <c r="AHE1309" s="119"/>
      <c r="AHF1309" s="119"/>
      <c r="AHG1309" s="119"/>
      <c r="AHH1309" s="119"/>
      <c r="AHI1309" s="119"/>
      <c r="AHJ1309" s="119"/>
      <c r="AHK1309" s="119"/>
      <c r="AHL1309" s="119"/>
      <c r="AHM1309" s="119"/>
      <c r="AHN1309" s="119"/>
      <c r="AHO1309" s="119"/>
      <c r="AHP1309" s="119"/>
      <c r="AHQ1309" s="119"/>
      <c r="AHR1309" s="119"/>
      <c r="AHS1309" s="119"/>
      <c r="AHT1309" s="119"/>
      <c r="AHU1309" s="119"/>
      <c r="AHV1309" s="119"/>
      <c r="AHW1309" s="119"/>
      <c r="AHX1309" s="119"/>
      <c r="AHY1309" s="119"/>
      <c r="AHZ1309" s="119"/>
      <c r="AIA1309" s="119"/>
      <c r="AIB1309" s="119"/>
      <c r="AIC1309" s="119"/>
      <c r="AID1309" s="119"/>
      <c r="AIE1309" s="119"/>
      <c r="AIF1309" s="119"/>
      <c r="AIG1309" s="119"/>
      <c r="AIH1309" s="119"/>
      <c r="AII1309" s="119"/>
      <c r="AIJ1309" s="119"/>
      <c r="AIK1309" s="119"/>
      <c r="AIL1309" s="119"/>
      <c r="AIM1309" s="119"/>
      <c r="AIN1309" s="119"/>
      <c r="AIO1309" s="119"/>
      <c r="AIP1309" s="119"/>
      <c r="AIQ1309" s="119"/>
      <c r="AIR1309" s="119"/>
      <c r="AIS1309" s="119"/>
      <c r="AIT1309" s="119"/>
      <c r="AIU1309" s="119"/>
      <c r="AIV1309" s="119"/>
      <c r="AIW1309" s="119"/>
      <c r="AIX1309" s="119"/>
      <c r="AIY1309" s="119"/>
      <c r="AIZ1309" s="119"/>
      <c r="AJA1309" s="119"/>
      <c r="AJB1309" s="119"/>
      <c r="AJC1309" s="119"/>
      <c r="AJD1309" s="119"/>
      <c r="AJE1309" s="119"/>
      <c r="AJF1309" s="119"/>
      <c r="AJG1309" s="119"/>
      <c r="AJH1309" s="119"/>
      <c r="AJI1309" s="119"/>
      <c r="AJJ1309" s="119"/>
      <c r="AJK1309" s="119"/>
      <c r="AJL1309" s="119"/>
      <c r="AJM1309" s="119"/>
      <c r="AJN1309" s="119"/>
      <c r="AJO1309" s="119"/>
      <c r="AJP1309" s="119"/>
      <c r="AJQ1309" s="119"/>
      <c r="AJR1309" s="119"/>
      <c r="AJS1309" s="119"/>
      <c r="AJT1309" s="119"/>
      <c r="AJU1309" s="119"/>
      <c r="AJV1309" s="119"/>
      <c r="AJW1309" s="119"/>
      <c r="AJX1309" s="119"/>
      <c r="AJY1309" s="119"/>
      <c r="AJZ1309" s="119"/>
      <c r="AKA1309" s="119"/>
      <c r="AKB1309" s="119"/>
      <c r="AKC1309" s="119"/>
      <c r="AKD1309" s="119"/>
      <c r="AKE1309" s="119"/>
      <c r="AKF1309" s="119"/>
      <c r="AKG1309" s="119"/>
      <c r="AKH1309" s="119"/>
      <c r="AKI1309" s="119"/>
      <c r="AKJ1309" s="119"/>
      <c r="AKK1309" s="119"/>
      <c r="AKL1309" s="119"/>
      <c r="AKM1309" s="119"/>
      <c r="AKN1309" s="119"/>
      <c r="AKO1309" s="119"/>
      <c r="AKP1309" s="119"/>
      <c r="AKQ1309" s="119"/>
      <c r="AKR1309" s="119"/>
      <c r="AKS1309" s="119"/>
      <c r="AKT1309" s="119"/>
      <c r="AKU1309" s="119"/>
      <c r="AKV1309" s="119"/>
      <c r="AKW1309" s="119"/>
      <c r="AKX1309" s="119"/>
      <c r="AKY1309" s="119"/>
      <c r="AKZ1309" s="119"/>
      <c r="ALA1309" s="119"/>
      <c r="ALB1309" s="119"/>
      <c r="ALC1309" s="119"/>
      <c r="ALD1309" s="119"/>
      <c r="ALE1309" s="119"/>
      <c r="ALF1309" s="119"/>
      <c r="ALG1309" s="119"/>
      <c r="ALH1309" s="119"/>
      <c r="ALI1309" s="119"/>
      <c r="ALJ1309" s="119"/>
      <c r="ALK1309" s="119"/>
      <c r="ALL1309" s="119"/>
      <c r="ALM1309" s="119"/>
      <c r="ALN1309" s="119"/>
      <c r="ALO1309" s="119"/>
      <c r="ALP1309" s="119"/>
      <c r="ALQ1309" s="119"/>
      <c r="ALR1309" s="119"/>
      <c r="ALS1309" s="119"/>
      <c r="ALT1309" s="119"/>
      <c r="ALU1309" s="119"/>
      <c r="ALV1309" s="119"/>
      <c r="ALW1309" s="119"/>
      <c r="ALX1309" s="119"/>
      <c r="ALY1309" s="119"/>
      <c r="ALZ1309" s="119"/>
      <c r="AMA1309" s="119"/>
      <c r="AMB1309" s="119"/>
      <c r="AMC1309" s="119"/>
      <c r="AMD1309" s="119"/>
      <c r="AME1309" s="119"/>
      <c r="AMF1309" s="119"/>
      <c r="AMG1309" s="119"/>
      <c r="AMH1309" s="119"/>
      <c r="AMI1309" s="119"/>
      <c r="AMJ1309" s="119"/>
    </row>
    <row r="1310" spans="1:1024">
      <c r="A1310" s="118"/>
      <c r="B1310" s="118"/>
      <c r="C1310" s="49">
        <f t="shared" si="95"/>
        <v>2530</v>
      </c>
      <c r="D1310" s="56" t="s">
        <v>460</v>
      </c>
      <c r="E1310" s="51">
        <f t="shared" si="94"/>
        <v>20</v>
      </c>
      <c r="F1310" s="79">
        <f t="shared" si="92"/>
        <v>66153</v>
      </c>
      <c r="G1310" s="79" t="str">
        <f t="shared" si="93"/>
        <v>201823</v>
      </c>
      <c r="H1310" s="79">
        <v>29</v>
      </c>
      <c r="I1310" s="79"/>
      <c r="J1310" s="79"/>
      <c r="K1310" s="79"/>
      <c r="L1310" s="79" t="s">
        <v>0</v>
      </c>
      <c r="M1310" s="79">
        <v>2018</v>
      </c>
      <c r="N1310" s="79">
        <v>2</v>
      </c>
      <c r="O1310" s="79">
        <v>3</v>
      </c>
      <c r="P1310" s="79">
        <v>18</v>
      </c>
      <c r="Q1310" s="79">
        <v>22</v>
      </c>
      <c r="R1310" s="79">
        <v>33</v>
      </c>
      <c r="S1310" s="79">
        <v>82</v>
      </c>
      <c r="T1310" s="79">
        <v>1</v>
      </c>
      <c r="U1310" s="79" t="s">
        <v>1</v>
      </c>
      <c r="V1310" s="79" t="s">
        <v>2</v>
      </c>
      <c r="W1310" s="79"/>
      <c r="X1310" s="130" t="s">
        <v>115</v>
      </c>
      <c r="Y1310" s="130"/>
      <c r="Z1310" s="130"/>
      <c r="AA1310" s="130"/>
      <c r="WK1310" s="119"/>
      <c r="WL1310" s="119"/>
      <c r="WM1310" s="119"/>
      <c r="WN1310" s="119"/>
      <c r="WO1310" s="119"/>
      <c r="WP1310" s="119"/>
      <c r="WQ1310" s="119"/>
      <c r="WR1310" s="119"/>
      <c r="WS1310" s="119"/>
      <c r="WT1310" s="119"/>
      <c r="WU1310" s="119"/>
      <c r="WV1310" s="119"/>
      <c r="WW1310" s="119"/>
      <c r="WX1310" s="119"/>
      <c r="WY1310" s="119"/>
      <c r="WZ1310" s="119"/>
      <c r="XA1310" s="119"/>
      <c r="XB1310" s="119"/>
      <c r="XC1310" s="119"/>
      <c r="XD1310" s="119"/>
      <c r="XE1310" s="119"/>
      <c r="XF1310" s="119"/>
      <c r="XG1310" s="119"/>
      <c r="XH1310" s="119"/>
      <c r="XI1310" s="119"/>
      <c r="XJ1310" s="119"/>
      <c r="XK1310" s="119"/>
      <c r="XL1310" s="119"/>
      <c r="XM1310" s="119"/>
      <c r="XN1310" s="119"/>
      <c r="XO1310" s="119"/>
      <c r="XP1310" s="119"/>
      <c r="XQ1310" s="119"/>
      <c r="XR1310" s="119"/>
      <c r="XS1310" s="119"/>
      <c r="XT1310" s="119"/>
      <c r="XU1310" s="119"/>
      <c r="XV1310" s="119"/>
      <c r="XW1310" s="119"/>
      <c r="XX1310" s="119"/>
      <c r="XY1310" s="119"/>
      <c r="XZ1310" s="119"/>
      <c r="YA1310" s="119"/>
      <c r="YB1310" s="119"/>
      <c r="YC1310" s="119"/>
      <c r="YD1310" s="119"/>
      <c r="YE1310" s="119"/>
      <c r="YF1310" s="119"/>
      <c r="YG1310" s="119"/>
      <c r="YH1310" s="119"/>
      <c r="YI1310" s="119"/>
      <c r="YJ1310" s="119"/>
      <c r="YK1310" s="119"/>
      <c r="YL1310" s="119"/>
      <c r="YM1310" s="119"/>
      <c r="YN1310" s="119"/>
      <c r="YO1310" s="119"/>
      <c r="YP1310" s="119"/>
      <c r="YQ1310" s="119"/>
      <c r="YR1310" s="119"/>
      <c r="YS1310" s="119"/>
      <c r="YT1310" s="119"/>
      <c r="YU1310" s="119"/>
      <c r="YV1310" s="119"/>
      <c r="YW1310" s="119"/>
      <c r="YX1310" s="119"/>
      <c r="YY1310" s="119"/>
      <c r="YZ1310" s="119"/>
      <c r="ZA1310" s="119"/>
      <c r="ZB1310" s="119"/>
      <c r="ZC1310" s="119"/>
      <c r="ZD1310" s="119"/>
      <c r="ZE1310" s="119"/>
      <c r="ZF1310" s="119"/>
      <c r="ZG1310" s="119"/>
      <c r="ZH1310" s="119"/>
      <c r="ZI1310" s="119"/>
      <c r="ZJ1310" s="119"/>
      <c r="ZK1310" s="119"/>
      <c r="ZL1310" s="119"/>
      <c r="ZM1310" s="119"/>
      <c r="ZN1310" s="119"/>
      <c r="ZO1310" s="119"/>
      <c r="ZP1310" s="119"/>
      <c r="ZQ1310" s="119"/>
      <c r="ZR1310" s="119"/>
      <c r="ZS1310" s="119"/>
      <c r="ZT1310" s="119"/>
      <c r="ZU1310" s="119"/>
      <c r="ZV1310" s="119"/>
      <c r="ZW1310" s="119"/>
      <c r="ZX1310" s="119"/>
      <c r="ZY1310" s="119"/>
      <c r="ZZ1310" s="119"/>
      <c r="AAA1310" s="119"/>
      <c r="AAB1310" s="119"/>
      <c r="AAC1310" s="119"/>
      <c r="AAD1310" s="119"/>
      <c r="AAE1310" s="119"/>
      <c r="AAF1310" s="119"/>
      <c r="AAG1310" s="119"/>
      <c r="AAH1310" s="119"/>
      <c r="AAI1310" s="119"/>
      <c r="AAJ1310" s="119"/>
      <c r="AAK1310" s="119"/>
      <c r="AAL1310" s="119"/>
      <c r="AAM1310" s="119"/>
      <c r="AAN1310" s="119"/>
      <c r="AAO1310" s="119"/>
      <c r="AAP1310" s="119"/>
      <c r="AAQ1310" s="119"/>
      <c r="AAR1310" s="119"/>
      <c r="AAS1310" s="119"/>
      <c r="AAT1310" s="119"/>
      <c r="AAU1310" s="119"/>
      <c r="AAV1310" s="119"/>
      <c r="AAW1310" s="119"/>
      <c r="AAX1310" s="119"/>
      <c r="AAY1310" s="119"/>
      <c r="AAZ1310" s="119"/>
      <c r="ABA1310" s="119"/>
      <c r="ABB1310" s="119"/>
      <c r="ABC1310" s="119"/>
      <c r="ABD1310" s="119"/>
      <c r="ABE1310" s="119"/>
      <c r="ABF1310" s="119"/>
      <c r="ABG1310" s="119"/>
      <c r="ABH1310" s="119"/>
      <c r="ABI1310" s="119"/>
      <c r="ABJ1310" s="119"/>
      <c r="ABK1310" s="119"/>
      <c r="ABL1310" s="119"/>
      <c r="ABM1310" s="119"/>
      <c r="ABN1310" s="119"/>
      <c r="ABO1310" s="119"/>
      <c r="ABP1310" s="119"/>
      <c r="ABQ1310" s="119"/>
      <c r="ABR1310" s="119"/>
      <c r="ABS1310" s="119"/>
      <c r="ABT1310" s="119"/>
      <c r="ABU1310" s="119"/>
      <c r="ABV1310" s="119"/>
      <c r="ABW1310" s="119"/>
      <c r="ABX1310" s="119"/>
      <c r="ABY1310" s="119"/>
      <c r="ABZ1310" s="119"/>
      <c r="ACA1310" s="119"/>
      <c r="ACB1310" s="119"/>
      <c r="ACC1310" s="119"/>
      <c r="ACD1310" s="119"/>
      <c r="ACE1310" s="119"/>
      <c r="ACF1310" s="119"/>
      <c r="ACG1310" s="119"/>
      <c r="ACH1310" s="119"/>
      <c r="ACI1310" s="119"/>
      <c r="ACJ1310" s="119"/>
      <c r="ACK1310" s="119"/>
      <c r="ACL1310" s="119"/>
      <c r="ACM1310" s="119"/>
      <c r="ACN1310" s="119"/>
      <c r="ACO1310" s="119"/>
      <c r="ACP1310" s="119"/>
      <c r="ACQ1310" s="119"/>
      <c r="ACR1310" s="119"/>
      <c r="ACS1310" s="119"/>
      <c r="ACT1310" s="119"/>
      <c r="ACU1310" s="119"/>
      <c r="ACV1310" s="119"/>
      <c r="ACW1310" s="119"/>
      <c r="ACX1310" s="119"/>
      <c r="ACY1310" s="119"/>
      <c r="ACZ1310" s="119"/>
      <c r="ADA1310" s="119"/>
      <c r="ADB1310" s="119"/>
      <c r="ADC1310" s="119"/>
      <c r="ADD1310" s="119"/>
      <c r="ADE1310" s="119"/>
      <c r="ADF1310" s="119"/>
      <c r="ADG1310" s="119"/>
      <c r="ADH1310" s="119"/>
      <c r="ADI1310" s="119"/>
      <c r="ADJ1310" s="119"/>
      <c r="ADK1310" s="119"/>
      <c r="ADL1310" s="119"/>
      <c r="ADM1310" s="119"/>
      <c r="ADN1310" s="119"/>
      <c r="ADO1310" s="119"/>
      <c r="ADP1310" s="119"/>
      <c r="ADQ1310" s="119"/>
      <c r="ADR1310" s="119"/>
      <c r="ADS1310" s="119"/>
      <c r="ADT1310" s="119"/>
      <c r="ADU1310" s="119"/>
      <c r="ADV1310" s="119"/>
      <c r="ADW1310" s="119"/>
      <c r="ADX1310" s="119"/>
      <c r="ADY1310" s="119"/>
      <c r="ADZ1310" s="119"/>
      <c r="AEA1310" s="119"/>
      <c r="AEB1310" s="119"/>
      <c r="AEC1310" s="119"/>
      <c r="AED1310" s="119"/>
      <c r="AEE1310" s="119"/>
      <c r="AEF1310" s="119"/>
      <c r="AEG1310" s="119"/>
      <c r="AEH1310" s="119"/>
      <c r="AEI1310" s="119"/>
      <c r="AEJ1310" s="119"/>
      <c r="AEK1310" s="119"/>
      <c r="AEL1310" s="119"/>
      <c r="AEM1310" s="119"/>
      <c r="AEN1310" s="119"/>
      <c r="AEO1310" s="119"/>
      <c r="AEP1310" s="119"/>
      <c r="AEQ1310" s="119"/>
      <c r="AER1310" s="119"/>
      <c r="AES1310" s="119"/>
      <c r="AET1310" s="119"/>
      <c r="AEU1310" s="119"/>
      <c r="AEV1310" s="119"/>
      <c r="AEW1310" s="119"/>
      <c r="AEX1310" s="119"/>
      <c r="AEY1310" s="119"/>
      <c r="AEZ1310" s="119"/>
      <c r="AFA1310" s="119"/>
      <c r="AFB1310" s="119"/>
      <c r="AFC1310" s="119"/>
      <c r="AFD1310" s="119"/>
      <c r="AFE1310" s="119"/>
      <c r="AFF1310" s="119"/>
      <c r="AFG1310" s="119"/>
      <c r="AFH1310" s="119"/>
      <c r="AFI1310" s="119"/>
      <c r="AFJ1310" s="119"/>
      <c r="AFK1310" s="119"/>
      <c r="AFL1310" s="119"/>
      <c r="AFM1310" s="119"/>
      <c r="AFN1310" s="119"/>
      <c r="AFO1310" s="119"/>
      <c r="AFP1310" s="119"/>
      <c r="AFQ1310" s="119"/>
      <c r="AFR1310" s="119"/>
      <c r="AFS1310" s="119"/>
      <c r="AFT1310" s="119"/>
      <c r="AFU1310" s="119"/>
      <c r="AFV1310" s="119"/>
      <c r="AFW1310" s="119"/>
      <c r="AFX1310" s="119"/>
      <c r="AFY1310" s="119"/>
      <c r="AFZ1310" s="119"/>
      <c r="AGA1310" s="119"/>
      <c r="AGB1310" s="119"/>
      <c r="AGC1310" s="119"/>
      <c r="AGD1310" s="119"/>
      <c r="AGE1310" s="119"/>
      <c r="AGF1310" s="119"/>
      <c r="AGG1310" s="119"/>
      <c r="AGH1310" s="119"/>
      <c r="AGI1310" s="119"/>
      <c r="AGJ1310" s="119"/>
      <c r="AGK1310" s="119"/>
      <c r="AGL1310" s="119"/>
      <c r="AGM1310" s="119"/>
      <c r="AGN1310" s="119"/>
      <c r="AGO1310" s="119"/>
      <c r="AGP1310" s="119"/>
      <c r="AGQ1310" s="119"/>
      <c r="AGR1310" s="119"/>
      <c r="AGS1310" s="119"/>
      <c r="AGT1310" s="119"/>
      <c r="AGU1310" s="119"/>
      <c r="AGV1310" s="119"/>
      <c r="AGW1310" s="119"/>
      <c r="AGX1310" s="119"/>
      <c r="AGY1310" s="119"/>
      <c r="AGZ1310" s="119"/>
      <c r="AHA1310" s="119"/>
      <c r="AHB1310" s="119"/>
      <c r="AHC1310" s="119"/>
      <c r="AHD1310" s="119"/>
      <c r="AHE1310" s="119"/>
      <c r="AHF1310" s="119"/>
      <c r="AHG1310" s="119"/>
      <c r="AHH1310" s="119"/>
      <c r="AHI1310" s="119"/>
      <c r="AHJ1310" s="119"/>
      <c r="AHK1310" s="119"/>
      <c r="AHL1310" s="119"/>
      <c r="AHM1310" s="119"/>
      <c r="AHN1310" s="119"/>
      <c r="AHO1310" s="119"/>
      <c r="AHP1310" s="119"/>
      <c r="AHQ1310" s="119"/>
      <c r="AHR1310" s="119"/>
      <c r="AHS1310" s="119"/>
      <c r="AHT1310" s="119"/>
      <c r="AHU1310" s="119"/>
      <c r="AHV1310" s="119"/>
      <c r="AHW1310" s="119"/>
      <c r="AHX1310" s="119"/>
      <c r="AHY1310" s="119"/>
      <c r="AHZ1310" s="119"/>
      <c r="AIA1310" s="119"/>
      <c r="AIB1310" s="119"/>
      <c r="AIC1310" s="119"/>
      <c r="AID1310" s="119"/>
      <c r="AIE1310" s="119"/>
      <c r="AIF1310" s="119"/>
      <c r="AIG1310" s="119"/>
      <c r="AIH1310" s="119"/>
      <c r="AII1310" s="119"/>
      <c r="AIJ1310" s="119"/>
      <c r="AIK1310" s="119"/>
      <c r="AIL1310" s="119"/>
      <c r="AIM1310" s="119"/>
      <c r="AIN1310" s="119"/>
      <c r="AIO1310" s="119"/>
      <c r="AIP1310" s="119"/>
      <c r="AIQ1310" s="119"/>
      <c r="AIR1310" s="119"/>
      <c r="AIS1310" s="119"/>
      <c r="AIT1310" s="119"/>
      <c r="AIU1310" s="119"/>
      <c r="AIV1310" s="119"/>
      <c r="AIW1310" s="119"/>
      <c r="AIX1310" s="119"/>
      <c r="AIY1310" s="119"/>
      <c r="AIZ1310" s="119"/>
      <c r="AJA1310" s="119"/>
      <c r="AJB1310" s="119"/>
      <c r="AJC1310" s="119"/>
      <c r="AJD1310" s="119"/>
      <c r="AJE1310" s="119"/>
      <c r="AJF1310" s="119"/>
      <c r="AJG1310" s="119"/>
      <c r="AJH1310" s="119"/>
      <c r="AJI1310" s="119"/>
      <c r="AJJ1310" s="119"/>
      <c r="AJK1310" s="119"/>
      <c r="AJL1310" s="119"/>
      <c r="AJM1310" s="119"/>
      <c r="AJN1310" s="119"/>
      <c r="AJO1310" s="119"/>
      <c r="AJP1310" s="119"/>
      <c r="AJQ1310" s="119"/>
      <c r="AJR1310" s="119"/>
      <c r="AJS1310" s="119"/>
      <c r="AJT1310" s="119"/>
      <c r="AJU1310" s="119"/>
      <c r="AJV1310" s="119"/>
      <c r="AJW1310" s="119"/>
      <c r="AJX1310" s="119"/>
      <c r="AJY1310" s="119"/>
      <c r="AJZ1310" s="119"/>
      <c r="AKA1310" s="119"/>
      <c r="AKB1310" s="119"/>
      <c r="AKC1310" s="119"/>
      <c r="AKD1310" s="119"/>
      <c r="AKE1310" s="119"/>
      <c r="AKF1310" s="119"/>
      <c r="AKG1310" s="119"/>
      <c r="AKH1310" s="119"/>
      <c r="AKI1310" s="119"/>
      <c r="AKJ1310" s="119"/>
      <c r="AKK1310" s="119"/>
      <c r="AKL1310" s="119"/>
      <c r="AKM1310" s="119"/>
      <c r="AKN1310" s="119"/>
      <c r="AKO1310" s="119"/>
      <c r="AKP1310" s="119"/>
      <c r="AKQ1310" s="119"/>
      <c r="AKR1310" s="119"/>
      <c r="AKS1310" s="119"/>
      <c r="AKT1310" s="119"/>
      <c r="AKU1310" s="119"/>
      <c r="AKV1310" s="119"/>
      <c r="AKW1310" s="119"/>
      <c r="AKX1310" s="119"/>
      <c r="AKY1310" s="119"/>
      <c r="AKZ1310" s="119"/>
      <c r="ALA1310" s="119"/>
      <c r="ALB1310" s="119"/>
      <c r="ALC1310" s="119"/>
      <c r="ALD1310" s="119"/>
      <c r="ALE1310" s="119"/>
      <c r="ALF1310" s="119"/>
      <c r="ALG1310" s="119"/>
      <c r="ALH1310" s="119"/>
      <c r="ALI1310" s="119"/>
      <c r="ALJ1310" s="119"/>
      <c r="ALK1310" s="119"/>
      <c r="ALL1310" s="119"/>
      <c r="ALM1310" s="119"/>
      <c r="ALN1310" s="119"/>
      <c r="ALO1310" s="119"/>
      <c r="ALP1310" s="119"/>
      <c r="ALQ1310" s="119"/>
      <c r="ALR1310" s="119"/>
      <c r="ALS1310" s="119"/>
      <c r="ALT1310" s="119"/>
      <c r="ALU1310" s="119"/>
      <c r="ALV1310" s="119"/>
      <c r="ALW1310" s="119"/>
      <c r="ALX1310" s="119"/>
      <c r="ALY1310" s="119"/>
      <c r="ALZ1310" s="119"/>
      <c r="AMA1310" s="119"/>
      <c r="AMB1310" s="119"/>
      <c r="AMC1310" s="119"/>
      <c r="AMD1310" s="119"/>
      <c r="AME1310" s="119"/>
      <c r="AMF1310" s="119"/>
      <c r="AMG1310" s="119"/>
      <c r="AMH1310" s="119"/>
      <c r="AMI1310" s="119"/>
      <c r="AMJ1310" s="119"/>
    </row>
    <row r="1311" spans="1:1024">
      <c r="A1311" s="120"/>
      <c r="B1311" s="120"/>
      <c r="C1311" s="49">
        <f t="shared" si="95"/>
        <v>2530</v>
      </c>
      <c r="D1311" s="56" t="s">
        <v>460</v>
      </c>
      <c r="E1311" s="51">
        <f t="shared" si="94"/>
        <v>20</v>
      </c>
      <c r="F1311" s="79">
        <f t="shared" si="92"/>
        <v>66153</v>
      </c>
      <c r="G1311" s="79" t="str">
        <f t="shared" si="93"/>
        <v>201823</v>
      </c>
      <c r="H1311" s="79">
        <v>0</v>
      </c>
      <c r="I1311" s="79"/>
      <c r="J1311" s="79"/>
      <c r="K1311" s="79"/>
      <c r="L1311" s="79" t="s">
        <v>4</v>
      </c>
      <c r="M1311" s="79">
        <v>2018</v>
      </c>
      <c r="N1311" s="79">
        <v>2</v>
      </c>
      <c r="O1311" s="79">
        <v>3</v>
      </c>
      <c r="P1311" s="79">
        <v>18</v>
      </c>
      <c r="Q1311" s="79">
        <v>22</v>
      </c>
      <c r="R1311" s="79">
        <v>33</v>
      </c>
      <c r="S1311" s="79">
        <v>84</v>
      </c>
      <c r="T1311" s="79">
        <v>1</v>
      </c>
      <c r="U1311" s="79" t="s">
        <v>1</v>
      </c>
      <c r="V1311" s="79" t="s">
        <v>2</v>
      </c>
      <c r="W1311" s="79"/>
      <c r="X1311" s="130" t="s">
        <v>116</v>
      </c>
      <c r="Y1311" s="130"/>
      <c r="Z1311" s="130"/>
      <c r="AA1311" s="130"/>
      <c r="WK1311" s="121"/>
      <c r="WL1311" s="121"/>
      <c r="WM1311" s="121"/>
      <c r="WN1311" s="121"/>
      <c r="WO1311" s="121"/>
      <c r="WP1311" s="121"/>
      <c r="WQ1311" s="121"/>
      <c r="WR1311" s="121"/>
      <c r="WS1311" s="121"/>
      <c r="WT1311" s="121"/>
      <c r="WU1311" s="121"/>
      <c r="WV1311" s="121"/>
      <c r="WW1311" s="121"/>
      <c r="WX1311" s="121"/>
      <c r="WY1311" s="121"/>
      <c r="WZ1311" s="121"/>
      <c r="XA1311" s="121"/>
      <c r="XB1311" s="121"/>
      <c r="XC1311" s="121"/>
      <c r="XD1311" s="121"/>
      <c r="XE1311" s="121"/>
      <c r="XF1311" s="121"/>
      <c r="XG1311" s="121"/>
      <c r="XH1311" s="121"/>
      <c r="XI1311" s="121"/>
      <c r="XJ1311" s="121"/>
      <c r="XK1311" s="121"/>
      <c r="XL1311" s="121"/>
      <c r="XM1311" s="121"/>
      <c r="XN1311" s="121"/>
      <c r="XO1311" s="121"/>
      <c r="XP1311" s="121"/>
      <c r="XQ1311" s="121"/>
      <c r="XR1311" s="121"/>
      <c r="XS1311" s="121"/>
      <c r="XT1311" s="121"/>
      <c r="XU1311" s="121"/>
      <c r="XV1311" s="121"/>
      <c r="XW1311" s="121"/>
      <c r="XX1311" s="121"/>
      <c r="XY1311" s="121"/>
      <c r="XZ1311" s="121"/>
      <c r="YA1311" s="121"/>
      <c r="YB1311" s="121"/>
      <c r="YC1311" s="121"/>
      <c r="YD1311" s="121"/>
      <c r="YE1311" s="121"/>
      <c r="YF1311" s="121"/>
      <c r="YG1311" s="121"/>
      <c r="YH1311" s="121"/>
      <c r="YI1311" s="121"/>
      <c r="YJ1311" s="121"/>
      <c r="YK1311" s="121"/>
      <c r="YL1311" s="121"/>
      <c r="YM1311" s="121"/>
      <c r="YN1311" s="121"/>
      <c r="YO1311" s="121"/>
      <c r="YP1311" s="121"/>
      <c r="YQ1311" s="121"/>
      <c r="YR1311" s="121"/>
      <c r="YS1311" s="121"/>
      <c r="YT1311" s="121"/>
      <c r="YU1311" s="121"/>
      <c r="YV1311" s="121"/>
      <c r="YW1311" s="121"/>
      <c r="YX1311" s="121"/>
      <c r="YY1311" s="121"/>
      <c r="YZ1311" s="121"/>
      <c r="ZA1311" s="121"/>
      <c r="ZB1311" s="121"/>
      <c r="ZC1311" s="121"/>
      <c r="ZD1311" s="121"/>
      <c r="ZE1311" s="121"/>
      <c r="ZF1311" s="121"/>
      <c r="ZG1311" s="121"/>
      <c r="ZH1311" s="121"/>
      <c r="ZI1311" s="121"/>
      <c r="ZJ1311" s="121"/>
      <c r="ZK1311" s="121"/>
      <c r="ZL1311" s="121"/>
      <c r="ZM1311" s="121"/>
      <c r="ZN1311" s="121"/>
      <c r="ZO1311" s="121"/>
      <c r="ZP1311" s="121"/>
      <c r="ZQ1311" s="121"/>
      <c r="ZR1311" s="121"/>
      <c r="ZS1311" s="121"/>
      <c r="ZT1311" s="121"/>
      <c r="ZU1311" s="121"/>
      <c r="ZV1311" s="121"/>
      <c r="ZW1311" s="121"/>
      <c r="ZX1311" s="121"/>
      <c r="ZY1311" s="121"/>
      <c r="ZZ1311" s="121"/>
      <c r="AAA1311" s="121"/>
      <c r="AAB1311" s="121"/>
      <c r="AAC1311" s="121"/>
      <c r="AAD1311" s="121"/>
      <c r="AAE1311" s="121"/>
      <c r="AAF1311" s="121"/>
      <c r="AAG1311" s="121"/>
      <c r="AAH1311" s="121"/>
      <c r="AAI1311" s="121"/>
      <c r="AAJ1311" s="121"/>
      <c r="AAK1311" s="121"/>
      <c r="AAL1311" s="121"/>
      <c r="AAM1311" s="121"/>
      <c r="AAN1311" s="121"/>
      <c r="AAO1311" s="121"/>
      <c r="AAP1311" s="121"/>
      <c r="AAQ1311" s="121"/>
      <c r="AAR1311" s="121"/>
      <c r="AAS1311" s="121"/>
      <c r="AAT1311" s="121"/>
      <c r="AAU1311" s="121"/>
      <c r="AAV1311" s="121"/>
      <c r="AAW1311" s="121"/>
      <c r="AAX1311" s="121"/>
      <c r="AAY1311" s="121"/>
      <c r="AAZ1311" s="121"/>
      <c r="ABA1311" s="121"/>
      <c r="ABB1311" s="121"/>
      <c r="ABC1311" s="121"/>
      <c r="ABD1311" s="121"/>
      <c r="ABE1311" s="121"/>
      <c r="ABF1311" s="121"/>
      <c r="ABG1311" s="121"/>
      <c r="ABH1311" s="121"/>
      <c r="ABI1311" s="121"/>
      <c r="ABJ1311" s="121"/>
      <c r="ABK1311" s="121"/>
      <c r="ABL1311" s="121"/>
      <c r="ABM1311" s="121"/>
      <c r="ABN1311" s="121"/>
      <c r="ABO1311" s="121"/>
      <c r="ABP1311" s="121"/>
      <c r="ABQ1311" s="121"/>
      <c r="ABR1311" s="121"/>
      <c r="ABS1311" s="121"/>
      <c r="ABT1311" s="121"/>
      <c r="ABU1311" s="121"/>
      <c r="ABV1311" s="121"/>
      <c r="ABW1311" s="121"/>
      <c r="ABX1311" s="121"/>
      <c r="ABY1311" s="121"/>
      <c r="ABZ1311" s="121"/>
      <c r="ACA1311" s="121"/>
      <c r="ACB1311" s="121"/>
      <c r="ACC1311" s="121"/>
      <c r="ACD1311" s="121"/>
      <c r="ACE1311" s="121"/>
      <c r="ACF1311" s="121"/>
      <c r="ACG1311" s="121"/>
      <c r="ACH1311" s="121"/>
      <c r="ACI1311" s="121"/>
      <c r="ACJ1311" s="121"/>
      <c r="ACK1311" s="121"/>
      <c r="ACL1311" s="121"/>
      <c r="ACM1311" s="121"/>
      <c r="ACN1311" s="121"/>
      <c r="ACO1311" s="121"/>
      <c r="ACP1311" s="121"/>
      <c r="ACQ1311" s="121"/>
      <c r="ACR1311" s="121"/>
      <c r="ACS1311" s="121"/>
      <c r="ACT1311" s="121"/>
      <c r="ACU1311" s="121"/>
      <c r="ACV1311" s="121"/>
      <c r="ACW1311" s="121"/>
      <c r="ACX1311" s="121"/>
      <c r="ACY1311" s="121"/>
      <c r="ACZ1311" s="121"/>
      <c r="ADA1311" s="121"/>
      <c r="ADB1311" s="121"/>
      <c r="ADC1311" s="121"/>
      <c r="ADD1311" s="121"/>
      <c r="ADE1311" s="121"/>
      <c r="ADF1311" s="121"/>
      <c r="ADG1311" s="121"/>
      <c r="ADH1311" s="121"/>
      <c r="ADI1311" s="121"/>
      <c r="ADJ1311" s="121"/>
      <c r="ADK1311" s="121"/>
      <c r="ADL1311" s="121"/>
      <c r="ADM1311" s="121"/>
      <c r="ADN1311" s="121"/>
      <c r="ADO1311" s="121"/>
      <c r="ADP1311" s="121"/>
      <c r="ADQ1311" s="121"/>
      <c r="ADR1311" s="121"/>
      <c r="ADS1311" s="121"/>
      <c r="ADT1311" s="121"/>
      <c r="ADU1311" s="121"/>
      <c r="ADV1311" s="121"/>
      <c r="ADW1311" s="121"/>
      <c r="ADX1311" s="121"/>
      <c r="ADY1311" s="121"/>
      <c r="ADZ1311" s="121"/>
      <c r="AEA1311" s="121"/>
      <c r="AEB1311" s="121"/>
      <c r="AEC1311" s="121"/>
      <c r="AED1311" s="121"/>
      <c r="AEE1311" s="121"/>
      <c r="AEF1311" s="121"/>
      <c r="AEG1311" s="121"/>
      <c r="AEH1311" s="121"/>
      <c r="AEI1311" s="121"/>
      <c r="AEJ1311" s="121"/>
      <c r="AEK1311" s="121"/>
      <c r="AEL1311" s="121"/>
      <c r="AEM1311" s="121"/>
      <c r="AEN1311" s="121"/>
      <c r="AEO1311" s="121"/>
      <c r="AEP1311" s="121"/>
      <c r="AEQ1311" s="121"/>
      <c r="AER1311" s="121"/>
      <c r="AES1311" s="121"/>
      <c r="AET1311" s="121"/>
      <c r="AEU1311" s="121"/>
      <c r="AEV1311" s="121"/>
      <c r="AEW1311" s="121"/>
      <c r="AEX1311" s="121"/>
      <c r="AEY1311" s="121"/>
      <c r="AEZ1311" s="121"/>
      <c r="AFA1311" s="121"/>
      <c r="AFB1311" s="121"/>
      <c r="AFC1311" s="121"/>
      <c r="AFD1311" s="121"/>
      <c r="AFE1311" s="121"/>
      <c r="AFF1311" s="121"/>
      <c r="AFG1311" s="121"/>
      <c r="AFH1311" s="121"/>
      <c r="AFI1311" s="121"/>
      <c r="AFJ1311" s="121"/>
      <c r="AFK1311" s="121"/>
      <c r="AFL1311" s="121"/>
      <c r="AFM1311" s="121"/>
      <c r="AFN1311" s="121"/>
      <c r="AFO1311" s="121"/>
      <c r="AFP1311" s="121"/>
      <c r="AFQ1311" s="121"/>
      <c r="AFR1311" s="121"/>
      <c r="AFS1311" s="121"/>
      <c r="AFT1311" s="121"/>
      <c r="AFU1311" s="121"/>
      <c r="AFV1311" s="121"/>
      <c r="AFW1311" s="121"/>
      <c r="AFX1311" s="121"/>
      <c r="AFY1311" s="121"/>
      <c r="AFZ1311" s="121"/>
      <c r="AGA1311" s="121"/>
      <c r="AGB1311" s="121"/>
      <c r="AGC1311" s="121"/>
      <c r="AGD1311" s="121"/>
      <c r="AGE1311" s="121"/>
      <c r="AGF1311" s="121"/>
      <c r="AGG1311" s="121"/>
      <c r="AGH1311" s="121"/>
      <c r="AGI1311" s="121"/>
      <c r="AGJ1311" s="121"/>
      <c r="AGK1311" s="121"/>
      <c r="AGL1311" s="121"/>
      <c r="AGM1311" s="121"/>
      <c r="AGN1311" s="121"/>
      <c r="AGO1311" s="121"/>
      <c r="AGP1311" s="121"/>
      <c r="AGQ1311" s="121"/>
      <c r="AGR1311" s="121"/>
      <c r="AGS1311" s="121"/>
      <c r="AGT1311" s="121"/>
      <c r="AGU1311" s="121"/>
      <c r="AGV1311" s="121"/>
      <c r="AGW1311" s="121"/>
      <c r="AGX1311" s="121"/>
      <c r="AGY1311" s="121"/>
      <c r="AGZ1311" s="121"/>
      <c r="AHA1311" s="121"/>
      <c r="AHB1311" s="121"/>
      <c r="AHC1311" s="121"/>
      <c r="AHD1311" s="121"/>
      <c r="AHE1311" s="121"/>
      <c r="AHF1311" s="121"/>
      <c r="AHG1311" s="121"/>
      <c r="AHH1311" s="121"/>
      <c r="AHI1311" s="121"/>
      <c r="AHJ1311" s="121"/>
      <c r="AHK1311" s="121"/>
      <c r="AHL1311" s="121"/>
      <c r="AHM1311" s="121"/>
      <c r="AHN1311" s="121"/>
      <c r="AHO1311" s="121"/>
      <c r="AHP1311" s="121"/>
      <c r="AHQ1311" s="121"/>
      <c r="AHR1311" s="121"/>
      <c r="AHS1311" s="121"/>
      <c r="AHT1311" s="121"/>
      <c r="AHU1311" s="121"/>
      <c r="AHV1311" s="121"/>
      <c r="AHW1311" s="121"/>
      <c r="AHX1311" s="121"/>
      <c r="AHY1311" s="121"/>
      <c r="AHZ1311" s="121"/>
      <c r="AIA1311" s="121"/>
      <c r="AIB1311" s="121"/>
      <c r="AIC1311" s="121"/>
      <c r="AID1311" s="121"/>
      <c r="AIE1311" s="121"/>
      <c r="AIF1311" s="121"/>
      <c r="AIG1311" s="121"/>
      <c r="AIH1311" s="121"/>
      <c r="AII1311" s="121"/>
      <c r="AIJ1311" s="121"/>
      <c r="AIK1311" s="121"/>
      <c r="AIL1311" s="121"/>
      <c r="AIM1311" s="121"/>
      <c r="AIN1311" s="121"/>
      <c r="AIO1311" s="121"/>
      <c r="AIP1311" s="121"/>
      <c r="AIQ1311" s="121"/>
      <c r="AIR1311" s="121"/>
      <c r="AIS1311" s="121"/>
      <c r="AIT1311" s="121"/>
      <c r="AIU1311" s="121"/>
      <c r="AIV1311" s="121"/>
      <c r="AIW1311" s="121"/>
      <c r="AIX1311" s="121"/>
      <c r="AIY1311" s="121"/>
      <c r="AIZ1311" s="121"/>
      <c r="AJA1311" s="121"/>
      <c r="AJB1311" s="121"/>
      <c r="AJC1311" s="121"/>
      <c r="AJD1311" s="121"/>
      <c r="AJE1311" s="121"/>
      <c r="AJF1311" s="121"/>
      <c r="AJG1311" s="121"/>
      <c r="AJH1311" s="121"/>
      <c r="AJI1311" s="121"/>
      <c r="AJJ1311" s="121"/>
      <c r="AJK1311" s="121"/>
      <c r="AJL1311" s="121"/>
      <c r="AJM1311" s="121"/>
      <c r="AJN1311" s="121"/>
      <c r="AJO1311" s="121"/>
      <c r="AJP1311" s="121"/>
      <c r="AJQ1311" s="121"/>
      <c r="AJR1311" s="121"/>
      <c r="AJS1311" s="121"/>
      <c r="AJT1311" s="121"/>
      <c r="AJU1311" s="121"/>
      <c r="AJV1311" s="121"/>
      <c r="AJW1311" s="121"/>
      <c r="AJX1311" s="121"/>
      <c r="AJY1311" s="121"/>
      <c r="AJZ1311" s="121"/>
      <c r="AKA1311" s="121"/>
      <c r="AKB1311" s="121"/>
      <c r="AKC1311" s="121"/>
      <c r="AKD1311" s="121"/>
      <c r="AKE1311" s="121"/>
      <c r="AKF1311" s="121"/>
      <c r="AKG1311" s="121"/>
      <c r="AKH1311" s="121"/>
      <c r="AKI1311" s="121"/>
      <c r="AKJ1311" s="121"/>
      <c r="AKK1311" s="121"/>
      <c r="AKL1311" s="121"/>
      <c r="AKM1311" s="121"/>
      <c r="AKN1311" s="121"/>
      <c r="AKO1311" s="121"/>
      <c r="AKP1311" s="121"/>
      <c r="AKQ1311" s="121"/>
      <c r="AKR1311" s="121"/>
      <c r="AKS1311" s="121"/>
      <c r="AKT1311" s="121"/>
      <c r="AKU1311" s="121"/>
      <c r="AKV1311" s="121"/>
      <c r="AKW1311" s="121"/>
      <c r="AKX1311" s="121"/>
      <c r="AKY1311" s="121"/>
      <c r="AKZ1311" s="121"/>
      <c r="ALA1311" s="121"/>
      <c r="ALB1311" s="121"/>
      <c r="ALC1311" s="121"/>
      <c r="ALD1311" s="121"/>
      <c r="ALE1311" s="121"/>
      <c r="ALF1311" s="121"/>
      <c r="ALG1311" s="121"/>
      <c r="ALH1311" s="121"/>
      <c r="ALI1311" s="121"/>
      <c r="ALJ1311" s="121"/>
      <c r="ALK1311" s="121"/>
      <c r="ALL1311" s="121"/>
      <c r="ALM1311" s="121"/>
      <c r="ALN1311" s="121"/>
      <c r="ALO1311" s="121"/>
      <c r="ALP1311" s="121"/>
      <c r="ALQ1311" s="121"/>
      <c r="ALR1311" s="121"/>
      <c r="ALS1311" s="121"/>
      <c r="ALT1311" s="121"/>
      <c r="ALU1311" s="121"/>
      <c r="ALV1311" s="121"/>
      <c r="ALW1311" s="121"/>
      <c r="ALX1311" s="121"/>
      <c r="ALY1311" s="121"/>
      <c r="ALZ1311" s="121"/>
      <c r="AMA1311" s="121"/>
      <c r="AMB1311" s="121"/>
      <c r="AMC1311" s="121"/>
      <c r="AMD1311" s="121"/>
      <c r="AME1311" s="121"/>
      <c r="AMF1311" s="121"/>
      <c r="AMG1311" s="121"/>
      <c r="AMH1311" s="121"/>
      <c r="AMI1311" s="121"/>
      <c r="AMJ1311" s="121"/>
    </row>
    <row r="1312" spans="1:1024">
      <c r="A1312" s="120"/>
      <c r="B1312" s="120"/>
      <c r="C1312" s="49">
        <f t="shared" si="95"/>
        <v>2530</v>
      </c>
      <c r="D1312" s="56" t="s">
        <v>460</v>
      </c>
      <c r="E1312" s="51">
        <f t="shared" si="94"/>
        <v>30</v>
      </c>
      <c r="F1312" s="79">
        <f t="shared" si="92"/>
        <v>66153</v>
      </c>
      <c r="G1312" s="79" t="str">
        <f t="shared" si="93"/>
        <v>201823</v>
      </c>
      <c r="H1312" s="79">
        <v>24</v>
      </c>
      <c r="I1312" s="79"/>
      <c r="J1312" s="79"/>
      <c r="K1312" s="79"/>
      <c r="L1312" s="79" t="s">
        <v>0</v>
      </c>
      <c r="M1312" s="79">
        <v>2018</v>
      </c>
      <c r="N1312" s="79">
        <v>2</v>
      </c>
      <c r="O1312" s="79">
        <v>3</v>
      </c>
      <c r="P1312" s="79">
        <v>18</v>
      </c>
      <c r="Q1312" s="79">
        <v>22</v>
      </c>
      <c r="R1312" s="79">
        <v>33</v>
      </c>
      <c r="S1312" s="79">
        <v>162</v>
      </c>
      <c r="T1312" s="79">
        <v>1</v>
      </c>
      <c r="U1312" s="79" t="s">
        <v>1</v>
      </c>
      <c r="V1312" s="79" t="s">
        <v>2</v>
      </c>
      <c r="W1312" s="79"/>
      <c r="X1312" s="130" t="s">
        <v>115</v>
      </c>
      <c r="Y1312" s="130"/>
      <c r="Z1312" s="130"/>
      <c r="AA1312" s="130"/>
      <c r="WK1312" s="121"/>
      <c r="WL1312" s="121"/>
      <c r="WM1312" s="121"/>
      <c r="WN1312" s="121"/>
      <c r="WO1312" s="121"/>
      <c r="WP1312" s="121"/>
      <c r="WQ1312" s="121"/>
      <c r="WR1312" s="121"/>
      <c r="WS1312" s="121"/>
      <c r="WT1312" s="121"/>
      <c r="WU1312" s="121"/>
      <c r="WV1312" s="121"/>
      <c r="WW1312" s="121"/>
      <c r="WX1312" s="121"/>
      <c r="WY1312" s="121"/>
      <c r="WZ1312" s="121"/>
      <c r="XA1312" s="121"/>
      <c r="XB1312" s="121"/>
      <c r="XC1312" s="121"/>
      <c r="XD1312" s="121"/>
      <c r="XE1312" s="121"/>
      <c r="XF1312" s="121"/>
      <c r="XG1312" s="121"/>
      <c r="XH1312" s="121"/>
      <c r="XI1312" s="121"/>
      <c r="XJ1312" s="121"/>
      <c r="XK1312" s="121"/>
      <c r="XL1312" s="121"/>
      <c r="XM1312" s="121"/>
      <c r="XN1312" s="121"/>
      <c r="XO1312" s="121"/>
      <c r="XP1312" s="121"/>
      <c r="XQ1312" s="121"/>
      <c r="XR1312" s="121"/>
      <c r="XS1312" s="121"/>
      <c r="XT1312" s="121"/>
      <c r="XU1312" s="121"/>
      <c r="XV1312" s="121"/>
      <c r="XW1312" s="121"/>
      <c r="XX1312" s="121"/>
      <c r="XY1312" s="121"/>
      <c r="XZ1312" s="121"/>
      <c r="YA1312" s="121"/>
      <c r="YB1312" s="121"/>
      <c r="YC1312" s="121"/>
      <c r="YD1312" s="121"/>
      <c r="YE1312" s="121"/>
      <c r="YF1312" s="121"/>
      <c r="YG1312" s="121"/>
      <c r="YH1312" s="121"/>
      <c r="YI1312" s="121"/>
      <c r="YJ1312" s="121"/>
      <c r="YK1312" s="121"/>
      <c r="YL1312" s="121"/>
      <c r="YM1312" s="121"/>
      <c r="YN1312" s="121"/>
      <c r="YO1312" s="121"/>
      <c r="YP1312" s="121"/>
      <c r="YQ1312" s="121"/>
      <c r="YR1312" s="121"/>
      <c r="YS1312" s="121"/>
      <c r="YT1312" s="121"/>
      <c r="YU1312" s="121"/>
      <c r="YV1312" s="121"/>
      <c r="YW1312" s="121"/>
      <c r="YX1312" s="121"/>
      <c r="YY1312" s="121"/>
      <c r="YZ1312" s="121"/>
      <c r="ZA1312" s="121"/>
      <c r="ZB1312" s="121"/>
      <c r="ZC1312" s="121"/>
      <c r="ZD1312" s="121"/>
      <c r="ZE1312" s="121"/>
      <c r="ZF1312" s="121"/>
      <c r="ZG1312" s="121"/>
      <c r="ZH1312" s="121"/>
      <c r="ZI1312" s="121"/>
      <c r="ZJ1312" s="121"/>
      <c r="ZK1312" s="121"/>
      <c r="ZL1312" s="121"/>
      <c r="ZM1312" s="121"/>
      <c r="ZN1312" s="121"/>
      <c r="ZO1312" s="121"/>
      <c r="ZP1312" s="121"/>
      <c r="ZQ1312" s="121"/>
      <c r="ZR1312" s="121"/>
      <c r="ZS1312" s="121"/>
      <c r="ZT1312" s="121"/>
      <c r="ZU1312" s="121"/>
      <c r="ZV1312" s="121"/>
      <c r="ZW1312" s="121"/>
      <c r="ZX1312" s="121"/>
      <c r="ZY1312" s="121"/>
      <c r="ZZ1312" s="121"/>
      <c r="AAA1312" s="121"/>
      <c r="AAB1312" s="121"/>
      <c r="AAC1312" s="121"/>
      <c r="AAD1312" s="121"/>
      <c r="AAE1312" s="121"/>
      <c r="AAF1312" s="121"/>
      <c r="AAG1312" s="121"/>
      <c r="AAH1312" s="121"/>
      <c r="AAI1312" s="121"/>
      <c r="AAJ1312" s="121"/>
      <c r="AAK1312" s="121"/>
      <c r="AAL1312" s="121"/>
      <c r="AAM1312" s="121"/>
      <c r="AAN1312" s="121"/>
      <c r="AAO1312" s="121"/>
      <c r="AAP1312" s="121"/>
      <c r="AAQ1312" s="121"/>
      <c r="AAR1312" s="121"/>
      <c r="AAS1312" s="121"/>
      <c r="AAT1312" s="121"/>
      <c r="AAU1312" s="121"/>
      <c r="AAV1312" s="121"/>
      <c r="AAW1312" s="121"/>
      <c r="AAX1312" s="121"/>
      <c r="AAY1312" s="121"/>
      <c r="AAZ1312" s="121"/>
      <c r="ABA1312" s="121"/>
      <c r="ABB1312" s="121"/>
      <c r="ABC1312" s="121"/>
      <c r="ABD1312" s="121"/>
      <c r="ABE1312" s="121"/>
      <c r="ABF1312" s="121"/>
      <c r="ABG1312" s="121"/>
      <c r="ABH1312" s="121"/>
      <c r="ABI1312" s="121"/>
      <c r="ABJ1312" s="121"/>
      <c r="ABK1312" s="121"/>
      <c r="ABL1312" s="121"/>
      <c r="ABM1312" s="121"/>
      <c r="ABN1312" s="121"/>
      <c r="ABO1312" s="121"/>
      <c r="ABP1312" s="121"/>
      <c r="ABQ1312" s="121"/>
      <c r="ABR1312" s="121"/>
      <c r="ABS1312" s="121"/>
      <c r="ABT1312" s="121"/>
      <c r="ABU1312" s="121"/>
      <c r="ABV1312" s="121"/>
      <c r="ABW1312" s="121"/>
      <c r="ABX1312" s="121"/>
      <c r="ABY1312" s="121"/>
      <c r="ABZ1312" s="121"/>
      <c r="ACA1312" s="121"/>
      <c r="ACB1312" s="121"/>
      <c r="ACC1312" s="121"/>
      <c r="ACD1312" s="121"/>
      <c r="ACE1312" s="121"/>
      <c r="ACF1312" s="121"/>
      <c r="ACG1312" s="121"/>
      <c r="ACH1312" s="121"/>
      <c r="ACI1312" s="121"/>
      <c r="ACJ1312" s="121"/>
      <c r="ACK1312" s="121"/>
      <c r="ACL1312" s="121"/>
      <c r="ACM1312" s="121"/>
      <c r="ACN1312" s="121"/>
      <c r="ACO1312" s="121"/>
      <c r="ACP1312" s="121"/>
      <c r="ACQ1312" s="121"/>
      <c r="ACR1312" s="121"/>
      <c r="ACS1312" s="121"/>
      <c r="ACT1312" s="121"/>
      <c r="ACU1312" s="121"/>
      <c r="ACV1312" s="121"/>
      <c r="ACW1312" s="121"/>
      <c r="ACX1312" s="121"/>
      <c r="ACY1312" s="121"/>
      <c r="ACZ1312" s="121"/>
      <c r="ADA1312" s="121"/>
      <c r="ADB1312" s="121"/>
      <c r="ADC1312" s="121"/>
      <c r="ADD1312" s="121"/>
      <c r="ADE1312" s="121"/>
      <c r="ADF1312" s="121"/>
      <c r="ADG1312" s="121"/>
      <c r="ADH1312" s="121"/>
      <c r="ADI1312" s="121"/>
      <c r="ADJ1312" s="121"/>
      <c r="ADK1312" s="121"/>
      <c r="ADL1312" s="121"/>
      <c r="ADM1312" s="121"/>
      <c r="ADN1312" s="121"/>
      <c r="ADO1312" s="121"/>
      <c r="ADP1312" s="121"/>
      <c r="ADQ1312" s="121"/>
      <c r="ADR1312" s="121"/>
      <c r="ADS1312" s="121"/>
      <c r="ADT1312" s="121"/>
      <c r="ADU1312" s="121"/>
      <c r="ADV1312" s="121"/>
      <c r="ADW1312" s="121"/>
      <c r="ADX1312" s="121"/>
      <c r="ADY1312" s="121"/>
      <c r="ADZ1312" s="121"/>
      <c r="AEA1312" s="121"/>
      <c r="AEB1312" s="121"/>
      <c r="AEC1312" s="121"/>
      <c r="AED1312" s="121"/>
      <c r="AEE1312" s="121"/>
      <c r="AEF1312" s="121"/>
      <c r="AEG1312" s="121"/>
      <c r="AEH1312" s="121"/>
      <c r="AEI1312" s="121"/>
      <c r="AEJ1312" s="121"/>
      <c r="AEK1312" s="121"/>
      <c r="AEL1312" s="121"/>
      <c r="AEM1312" s="121"/>
      <c r="AEN1312" s="121"/>
      <c r="AEO1312" s="121"/>
      <c r="AEP1312" s="121"/>
      <c r="AEQ1312" s="121"/>
      <c r="AER1312" s="121"/>
      <c r="AES1312" s="121"/>
      <c r="AET1312" s="121"/>
      <c r="AEU1312" s="121"/>
      <c r="AEV1312" s="121"/>
      <c r="AEW1312" s="121"/>
      <c r="AEX1312" s="121"/>
      <c r="AEY1312" s="121"/>
      <c r="AEZ1312" s="121"/>
      <c r="AFA1312" s="121"/>
      <c r="AFB1312" s="121"/>
      <c r="AFC1312" s="121"/>
      <c r="AFD1312" s="121"/>
      <c r="AFE1312" s="121"/>
      <c r="AFF1312" s="121"/>
      <c r="AFG1312" s="121"/>
      <c r="AFH1312" s="121"/>
      <c r="AFI1312" s="121"/>
      <c r="AFJ1312" s="121"/>
      <c r="AFK1312" s="121"/>
      <c r="AFL1312" s="121"/>
      <c r="AFM1312" s="121"/>
      <c r="AFN1312" s="121"/>
      <c r="AFO1312" s="121"/>
      <c r="AFP1312" s="121"/>
      <c r="AFQ1312" s="121"/>
      <c r="AFR1312" s="121"/>
      <c r="AFS1312" s="121"/>
      <c r="AFT1312" s="121"/>
      <c r="AFU1312" s="121"/>
      <c r="AFV1312" s="121"/>
      <c r="AFW1312" s="121"/>
      <c r="AFX1312" s="121"/>
      <c r="AFY1312" s="121"/>
      <c r="AFZ1312" s="121"/>
      <c r="AGA1312" s="121"/>
      <c r="AGB1312" s="121"/>
      <c r="AGC1312" s="121"/>
      <c r="AGD1312" s="121"/>
      <c r="AGE1312" s="121"/>
      <c r="AGF1312" s="121"/>
      <c r="AGG1312" s="121"/>
      <c r="AGH1312" s="121"/>
      <c r="AGI1312" s="121"/>
      <c r="AGJ1312" s="121"/>
      <c r="AGK1312" s="121"/>
      <c r="AGL1312" s="121"/>
      <c r="AGM1312" s="121"/>
      <c r="AGN1312" s="121"/>
      <c r="AGO1312" s="121"/>
      <c r="AGP1312" s="121"/>
      <c r="AGQ1312" s="121"/>
      <c r="AGR1312" s="121"/>
      <c r="AGS1312" s="121"/>
      <c r="AGT1312" s="121"/>
      <c r="AGU1312" s="121"/>
      <c r="AGV1312" s="121"/>
      <c r="AGW1312" s="121"/>
      <c r="AGX1312" s="121"/>
      <c r="AGY1312" s="121"/>
      <c r="AGZ1312" s="121"/>
      <c r="AHA1312" s="121"/>
      <c r="AHB1312" s="121"/>
      <c r="AHC1312" s="121"/>
      <c r="AHD1312" s="121"/>
      <c r="AHE1312" s="121"/>
      <c r="AHF1312" s="121"/>
      <c r="AHG1312" s="121"/>
      <c r="AHH1312" s="121"/>
      <c r="AHI1312" s="121"/>
      <c r="AHJ1312" s="121"/>
      <c r="AHK1312" s="121"/>
      <c r="AHL1312" s="121"/>
      <c r="AHM1312" s="121"/>
      <c r="AHN1312" s="121"/>
      <c r="AHO1312" s="121"/>
      <c r="AHP1312" s="121"/>
      <c r="AHQ1312" s="121"/>
      <c r="AHR1312" s="121"/>
      <c r="AHS1312" s="121"/>
      <c r="AHT1312" s="121"/>
      <c r="AHU1312" s="121"/>
      <c r="AHV1312" s="121"/>
      <c r="AHW1312" s="121"/>
      <c r="AHX1312" s="121"/>
      <c r="AHY1312" s="121"/>
      <c r="AHZ1312" s="121"/>
      <c r="AIA1312" s="121"/>
      <c r="AIB1312" s="121"/>
      <c r="AIC1312" s="121"/>
      <c r="AID1312" s="121"/>
      <c r="AIE1312" s="121"/>
      <c r="AIF1312" s="121"/>
      <c r="AIG1312" s="121"/>
      <c r="AIH1312" s="121"/>
      <c r="AII1312" s="121"/>
      <c r="AIJ1312" s="121"/>
      <c r="AIK1312" s="121"/>
      <c r="AIL1312" s="121"/>
      <c r="AIM1312" s="121"/>
      <c r="AIN1312" s="121"/>
      <c r="AIO1312" s="121"/>
      <c r="AIP1312" s="121"/>
      <c r="AIQ1312" s="121"/>
      <c r="AIR1312" s="121"/>
      <c r="AIS1312" s="121"/>
      <c r="AIT1312" s="121"/>
      <c r="AIU1312" s="121"/>
      <c r="AIV1312" s="121"/>
      <c r="AIW1312" s="121"/>
      <c r="AIX1312" s="121"/>
      <c r="AIY1312" s="121"/>
      <c r="AIZ1312" s="121"/>
      <c r="AJA1312" s="121"/>
      <c r="AJB1312" s="121"/>
      <c r="AJC1312" s="121"/>
      <c r="AJD1312" s="121"/>
      <c r="AJE1312" s="121"/>
      <c r="AJF1312" s="121"/>
      <c r="AJG1312" s="121"/>
      <c r="AJH1312" s="121"/>
      <c r="AJI1312" s="121"/>
      <c r="AJJ1312" s="121"/>
      <c r="AJK1312" s="121"/>
      <c r="AJL1312" s="121"/>
      <c r="AJM1312" s="121"/>
      <c r="AJN1312" s="121"/>
      <c r="AJO1312" s="121"/>
      <c r="AJP1312" s="121"/>
      <c r="AJQ1312" s="121"/>
      <c r="AJR1312" s="121"/>
      <c r="AJS1312" s="121"/>
      <c r="AJT1312" s="121"/>
      <c r="AJU1312" s="121"/>
      <c r="AJV1312" s="121"/>
      <c r="AJW1312" s="121"/>
      <c r="AJX1312" s="121"/>
      <c r="AJY1312" s="121"/>
      <c r="AJZ1312" s="121"/>
      <c r="AKA1312" s="121"/>
      <c r="AKB1312" s="121"/>
      <c r="AKC1312" s="121"/>
      <c r="AKD1312" s="121"/>
      <c r="AKE1312" s="121"/>
      <c r="AKF1312" s="121"/>
      <c r="AKG1312" s="121"/>
      <c r="AKH1312" s="121"/>
      <c r="AKI1312" s="121"/>
      <c r="AKJ1312" s="121"/>
      <c r="AKK1312" s="121"/>
      <c r="AKL1312" s="121"/>
      <c r="AKM1312" s="121"/>
      <c r="AKN1312" s="121"/>
      <c r="AKO1312" s="121"/>
      <c r="AKP1312" s="121"/>
      <c r="AKQ1312" s="121"/>
      <c r="AKR1312" s="121"/>
      <c r="AKS1312" s="121"/>
      <c r="AKT1312" s="121"/>
      <c r="AKU1312" s="121"/>
      <c r="AKV1312" s="121"/>
      <c r="AKW1312" s="121"/>
      <c r="AKX1312" s="121"/>
      <c r="AKY1312" s="121"/>
      <c r="AKZ1312" s="121"/>
      <c r="ALA1312" s="121"/>
      <c r="ALB1312" s="121"/>
      <c r="ALC1312" s="121"/>
      <c r="ALD1312" s="121"/>
      <c r="ALE1312" s="121"/>
      <c r="ALF1312" s="121"/>
      <c r="ALG1312" s="121"/>
      <c r="ALH1312" s="121"/>
      <c r="ALI1312" s="121"/>
      <c r="ALJ1312" s="121"/>
      <c r="ALK1312" s="121"/>
      <c r="ALL1312" s="121"/>
      <c r="ALM1312" s="121"/>
      <c r="ALN1312" s="121"/>
      <c r="ALO1312" s="121"/>
      <c r="ALP1312" s="121"/>
      <c r="ALQ1312" s="121"/>
      <c r="ALR1312" s="121"/>
      <c r="ALS1312" s="121"/>
      <c r="ALT1312" s="121"/>
      <c r="ALU1312" s="121"/>
      <c r="ALV1312" s="121"/>
      <c r="ALW1312" s="121"/>
      <c r="ALX1312" s="121"/>
      <c r="ALY1312" s="121"/>
      <c r="ALZ1312" s="121"/>
      <c r="AMA1312" s="121"/>
      <c r="AMB1312" s="121"/>
      <c r="AMC1312" s="121"/>
      <c r="AMD1312" s="121"/>
      <c r="AME1312" s="121"/>
      <c r="AMF1312" s="121"/>
      <c r="AMG1312" s="121"/>
      <c r="AMH1312" s="121"/>
      <c r="AMI1312" s="121"/>
      <c r="AMJ1312" s="121"/>
    </row>
    <row r="1313" spans="1:1024">
      <c r="A1313" s="118"/>
      <c r="B1313" s="118"/>
      <c r="C1313" s="49">
        <f t="shared" si="95"/>
        <v>2530</v>
      </c>
      <c r="D1313" s="56" t="s">
        <v>460</v>
      </c>
      <c r="E1313" s="51">
        <f t="shared" si="94"/>
        <v>40</v>
      </c>
      <c r="F1313" s="79">
        <f t="shared" si="92"/>
        <v>66153</v>
      </c>
      <c r="G1313" s="79" t="str">
        <f t="shared" si="93"/>
        <v>201823</v>
      </c>
      <c r="H1313" s="79">
        <v>132</v>
      </c>
      <c r="I1313" s="79"/>
      <c r="J1313" s="79"/>
      <c r="K1313" s="79"/>
      <c r="L1313" s="79" t="s">
        <v>0</v>
      </c>
      <c r="M1313" s="79">
        <v>2018</v>
      </c>
      <c r="N1313" s="79">
        <v>2</v>
      </c>
      <c r="O1313" s="79">
        <v>3</v>
      </c>
      <c r="P1313" s="79">
        <v>18</v>
      </c>
      <c r="Q1313" s="79">
        <v>22</v>
      </c>
      <c r="R1313" s="79">
        <v>33</v>
      </c>
      <c r="S1313" s="79">
        <v>193</v>
      </c>
      <c r="T1313" s="79">
        <v>1</v>
      </c>
      <c r="U1313" s="79" t="s">
        <v>1</v>
      </c>
      <c r="V1313" s="79" t="s">
        <v>2</v>
      </c>
      <c r="W1313" s="79"/>
      <c r="X1313" s="130" t="s">
        <v>115</v>
      </c>
      <c r="Y1313" s="130"/>
      <c r="Z1313" s="130"/>
      <c r="AA1313" s="130"/>
      <c r="WK1313" s="119"/>
      <c r="WL1313" s="119"/>
      <c r="WM1313" s="119"/>
      <c r="WN1313" s="119"/>
      <c r="WO1313" s="119"/>
      <c r="WP1313" s="119"/>
      <c r="WQ1313" s="119"/>
      <c r="WR1313" s="119"/>
      <c r="WS1313" s="119"/>
      <c r="WT1313" s="119"/>
      <c r="WU1313" s="119"/>
      <c r="WV1313" s="119"/>
      <c r="WW1313" s="119"/>
      <c r="WX1313" s="119"/>
      <c r="WY1313" s="119"/>
      <c r="WZ1313" s="119"/>
      <c r="XA1313" s="119"/>
      <c r="XB1313" s="119"/>
      <c r="XC1313" s="119"/>
      <c r="XD1313" s="119"/>
      <c r="XE1313" s="119"/>
      <c r="XF1313" s="119"/>
      <c r="XG1313" s="119"/>
      <c r="XH1313" s="119"/>
      <c r="XI1313" s="119"/>
      <c r="XJ1313" s="119"/>
      <c r="XK1313" s="119"/>
      <c r="XL1313" s="119"/>
      <c r="XM1313" s="119"/>
      <c r="XN1313" s="119"/>
      <c r="XO1313" s="119"/>
      <c r="XP1313" s="119"/>
      <c r="XQ1313" s="119"/>
      <c r="XR1313" s="119"/>
      <c r="XS1313" s="119"/>
      <c r="XT1313" s="119"/>
      <c r="XU1313" s="119"/>
      <c r="XV1313" s="119"/>
      <c r="XW1313" s="119"/>
      <c r="XX1313" s="119"/>
      <c r="XY1313" s="119"/>
      <c r="XZ1313" s="119"/>
      <c r="YA1313" s="119"/>
      <c r="YB1313" s="119"/>
      <c r="YC1313" s="119"/>
      <c r="YD1313" s="119"/>
      <c r="YE1313" s="119"/>
      <c r="YF1313" s="119"/>
      <c r="YG1313" s="119"/>
      <c r="YH1313" s="119"/>
      <c r="YI1313" s="119"/>
      <c r="YJ1313" s="119"/>
      <c r="YK1313" s="119"/>
      <c r="YL1313" s="119"/>
      <c r="YM1313" s="119"/>
      <c r="YN1313" s="119"/>
      <c r="YO1313" s="119"/>
      <c r="YP1313" s="119"/>
      <c r="YQ1313" s="119"/>
      <c r="YR1313" s="119"/>
      <c r="YS1313" s="119"/>
      <c r="YT1313" s="119"/>
      <c r="YU1313" s="119"/>
      <c r="YV1313" s="119"/>
      <c r="YW1313" s="119"/>
      <c r="YX1313" s="119"/>
      <c r="YY1313" s="119"/>
      <c r="YZ1313" s="119"/>
      <c r="ZA1313" s="119"/>
      <c r="ZB1313" s="119"/>
      <c r="ZC1313" s="119"/>
      <c r="ZD1313" s="119"/>
      <c r="ZE1313" s="119"/>
      <c r="ZF1313" s="119"/>
      <c r="ZG1313" s="119"/>
      <c r="ZH1313" s="119"/>
      <c r="ZI1313" s="119"/>
      <c r="ZJ1313" s="119"/>
      <c r="ZK1313" s="119"/>
      <c r="ZL1313" s="119"/>
      <c r="ZM1313" s="119"/>
      <c r="ZN1313" s="119"/>
      <c r="ZO1313" s="119"/>
      <c r="ZP1313" s="119"/>
      <c r="ZQ1313" s="119"/>
      <c r="ZR1313" s="119"/>
      <c r="ZS1313" s="119"/>
      <c r="ZT1313" s="119"/>
      <c r="ZU1313" s="119"/>
      <c r="ZV1313" s="119"/>
      <c r="ZW1313" s="119"/>
      <c r="ZX1313" s="119"/>
      <c r="ZY1313" s="119"/>
      <c r="ZZ1313" s="119"/>
      <c r="AAA1313" s="119"/>
      <c r="AAB1313" s="119"/>
      <c r="AAC1313" s="119"/>
      <c r="AAD1313" s="119"/>
      <c r="AAE1313" s="119"/>
      <c r="AAF1313" s="119"/>
      <c r="AAG1313" s="119"/>
      <c r="AAH1313" s="119"/>
      <c r="AAI1313" s="119"/>
      <c r="AAJ1313" s="119"/>
      <c r="AAK1313" s="119"/>
      <c r="AAL1313" s="119"/>
      <c r="AAM1313" s="119"/>
      <c r="AAN1313" s="119"/>
      <c r="AAO1313" s="119"/>
      <c r="AAP1313" s="119"/>
      <c r="AAQ1313" s="119"/>
      <c r="AAR1313" s="119"/>
      <c r="AAS1313" s="119"/>
      <c r="AAT1313" s="119"/>
      <c r="AAU1313" s="119"/>
      <c r="AAV1313" s="119"/>
      <c r="AAW1313" s="119"/>
      <c r="AAX1313" s="119"/>
      <c r="AAY1313" s="119"/>
      <c r="AAZ1313" s="119"/>
      <c r="ABA1313" s="119"/>
      <c r="ABB1313" s="119"/>
      <c r="ABC1313" s="119"/>
      <c r="ABD1313" s="119"/>
      <c r="ABE1313" s="119"/>
      <c r="ABF1313" s="119"/>
      <c r="ABG1313" s="119"/>
      <c r="ABH1313" s="119"/>
      <c r="ABI1313" s="119"/>
      <c r="ABJ1313" s="119"/>
      <c r="ABK1313" s="119"/>
      <c r="ABL1313" s="119"/>
      <c r="ABM1313" s="119"/>
      <c r="ABN1313" s="119"/>
      <c r="ABO1313" s="119"/>
      <c r="ABP1313" s="119"/>
      <c r="ABQ1313" s="119"/>
      <c r="ABR1313" s="119"/>
      <c r="ABS1313" s="119"/>
      <c r="ABT1313" s="119"/>
      <c r="ABU1313" s="119"/>
      <c r="ABV1313" s="119"/>
      <c r="ABW1313" s="119"/>
      <c r="ABX1313" s="119"/>
      <c r="ABY1313" s="119"/>
      <c r="ABZ1313" s="119"/>
      <c r="ACA1313" s="119"/>
      <c r="ACB1313" s="119"/>
      <c r="ACC1313" s="119"/>
      <c r="ACD1313" s="119"/>
      <c r="ACE1313" s="119"/>
      <c r="ACF1313" s="119"/>
      <c r="ACG1313" s="119"/>
      <c r="ACH1313" s="119"/>
      <c r="ACI1313" s="119"/>
      <c r="ACJ1313" s="119"/>
      <c r="ACK1313" s="119"/>
      <c r="ACL1313" s="119"/>
      <c r="ACM1313" s="119"/>
      <c r="ACN1313" s="119"/>
      <c r="ACO1313" s="119"/>
      <c r="ACP1313" s="119"/>
      <c r="ACQ1313" s="119"/>
      <c r="ACR1313" s="119"/>
      <c r="ACS1313" s="119"/>
      <c r="ACT1313" s="119"/>
      <c r="ACU1313" s="119"/>
      <c r="ACV1313" s="119"/>
      <c r="ACW1313" s="119"/>
      <c r="ACX1313" s="119"/>
      <c r="ACY1313" s="119"/>
      <c r="ACZ1313" s="119"/>
      <c r="ADA1313" s="119"/>
      <c r="ADB1313" s="119"/>
      <c r="ADC1313" s="119"/>
      <c r="ADD1313" s="119"/>
      <c r="ADE1313" s="119"/>
      <c r="ADF1313" s="119"/>
      <c r="ADG1313" s="119"/>
      <c r="ADH1313" s="119"/>
      <c r="ADI1313" s="119"/>
      <c r="ADJ1313" s="119"/>
      <c r="ADK1313" s="119"/>
      <c r="ADL1313" s="119"/>
      <c r="ADM1313" s="119"/>
      <c r="ADN1313" s="119"/>
      <c r="ADO1313" s="119"/>
      <c r="ADP1313" s="119"/>
      <c r="ADQ1313" s="119"/>
      <c r="ADR1313" s="119"/>
      <c r="ADS1313" s="119"/>
      <c r="ADT1313" s="119"/>
      <c r="ADU1313" s="119"/>
      <c r="ADV1313" s="119"/>
      <c r="ADW1313" s="119"/>
      <c r="ADX1313" s="119"/>
      <c r="ADY1313" s="119"/>
      <c r="ADZ1313" s="119"/>
      <c r="AEA1313" s="119"/>
      <c r="AEB1313" s="119"/>
      <c r="AEC1313" s="119"/>
      <c r="AED1313" s="119"/>
      <c r="AEE1313" s="119"/>
      <c r="AEF1313" s="119"/>
      <c r="AEG1313" s="119"/>
      <c r="AEH1313" s="119"/>
      <c r="AEI1313" s="119"/>
      <c r="AEJ1313" s="119"/>
      <c r="AEK1313" s="119"/>
      <c r="AEL1313" s="119"/>
      <c r="AEM1313" s="119"/>
      <c r="AEN1313" s="119"/>
      <c r="AEO1313" s="119"/>
      <c r="AEP1313" s="119"/>
      <c r="AEQ1313" s="119"/>
      <c r="AER1313" s="119"/>
      <c r="AES1313" s="119"/>
      <c r="AET1313" s="119"/>
      <c r="AEU1313" s="119"/>
      <c r="AEV1313" s="119"/>
      <c r="AEW1313" s="119"/>
      <c r="AEX1313" s="119"/>
      <c r="AEY1313" s="119"/>
      <c r="AEZ1313" s="119"/>
      <c r="AFA1313" s="119"/>
      <c r="AFB1313" s="119"/>
      <c r="AFC1313" s="119"/>
      <c r="AFD1313" s="119"/>
      <c r="AFE1313" s="119"/>
      <c r="AFF1313" s="119"/>
      <c r="AFG1313" s="119"/>
      <c r="AFH1313" s="119"/>
      <c r="AFI1313" s="119"/>
      <c r="AFJ1313" s="119"/>
      <c r="AFK1313" s="119"/>
      <c r="AFL1313" s="119"/>
      <c r="AFM1313" s="119"/>
      <c r="AFN1313" s="119"/>
      <c r="AFO1313" s="119"/>
      <c r="AFP1313" s="119"/>
      <c r="AFQ1313" s="119"/>
      <c r="AFR1313" s="119"/>
      <c r="AFS1313" s="119"/>
      <c r="AFT1313" s="119"/>
      <c r="AFU1313" s="119"/>
      <c r="AFV1313" s="119"/>
      <c r="AFW1313" s="119"/>
      <c r="AFX1313" s="119"/>
      <c r="AFY1313" s="119"/>
      <c r="AFZ1313" s="119"/>
      <c r="AGA1313" s="119"/>
      <c r="AGB1313" s="119"/>
      <c r="AGC1313" s="119"/>
      <c r="AGD1313" s="119"/>
      <c r="AGE1313" s="119"/>
      <c r="AGF1313" s="119"/>
      <c r="AGG1313" s="119"/>
      <c r="AGH1313" s="119"/>
      <c r="AGI1313" s="119"/>
      <c r="AGJ1313" s="119"/>
      <c r="AGK1313" s="119"/>
      <c r="AGL1313" s="119"/>
      <c r="AGM1313" s="119"/>
      <c r="AGN1313" s="119"/>
      <c r="AGO1313" s="119"/>
      <c r="AGP1313" s="119"/>
      <c r="AGQ1313" s="119"/>
      <c r="AGR1313" s="119"/>
      <c r="AGS1313" s="119"/>
      <c r="AGT1313" s="119"/>
      <c r="AGU1313" s="119"/>
      <c r="AGV1313" s="119"/>
      <c r="AGW1313" s="119"/>
      <c r="AGX1313" s="119"/>
      <c r="AGY1313" s="119"/>
      <c r="AGZ1313" s="119"/>
      <c r="AHA1313" s="119"/>
      <c r="AHB1313" s="119"/>
      <c r="AHC1313" s="119"/>
      <c r="AHD1313" s="119"/>
      <c r="AHE1313" s="119"/>
      <c r="AHF1313" s="119"/>
      <c r="AHG1313" s="119"/>
      <c r="AHH1313" s="119"/>
      <c r="AHI1313" s="119"/>
      <c r="AHJ1313" s="119"/>
      <c r="AHK1313" s="119"/>
      <c r="AHL1313" s="119"/>
      <c r="AHM1313" s="119"/>
      <c r="AHN1313" s="119"/>
      <c r="AHO1313" s="119"/>
      <c r="AHP1313" s="119"/>
      <c r="AHQ1313" s="119"/>
      <c r="AHR1313" s="119"/>
      <c r="AHS1313" s="119"/>
      <c r="AHT1313" s="119"/>
      <c r="AHU1313" s="119"/>
      <c r="AHV1313" s="119"/>
      <c r="AHW1313" s="119"/>
      <c r="AHX1313" s="119"/>
      <c r="AHY1313" s="119"/>
      <c r="AHZ1313" s="119"/>
      <c r="AIA1313" s="119"/>
      <c r="AIB1313" s="119"/>
      <c r="AIC1313" s="119"/>
      <c r="AID1313" s="119"/>
      <c r="AIE1313" s="119"/>
      <c r="AIF1313" s="119"/>
      <c r="AIG1313" s="119"/>
      <c r="AIH1313" s="119"/>
      <c r="AII1313" s="119"/>
      <c r="AIJ1313" s="119"/>
      <c r="AIK1313" s="119"/>
      <c r="AIL1313" s="119"/>
      <c r="AIM1313" s="119"/>
      <c r="AIN1313" s="119"/>
      <c r="AIO1313" s="119"/>
      <c r="AIP1313" s="119"/>
      <c r="AIQ1313" s="119"/>
      <c r="AIR1313" s="119"/>
      <c r="AIS1313" s="119"/>
      <c r="AIT1313" s="119"/>
      <c r="AIU1313" s="119"/>
      <c r="AIV1313" s="119"/>
      <c r="AIW1313" s="119"/>
      <c r="AIX1313" s="119"/>
      <c r="AIY1313" s="119"/>
      <c r="AIZ1313" s="119"/>
      <c r="AJA1313" s="119"/>
      <c r="AJB1313" s="119"/>
      <c r="AJC1313" s="119"/>
      <c r="AJD1313" s="119"/>
      <c r="AJE1313" s="119"/>
      <c r="AJF1313" s="119"/>
      <c r="AJG1313" s="119"/>
      <c r="AJH1313" s="119"/>
      <c r="AJI1313" s="119"/>
      <c r="AJJ1313" s="119"/>
      <c r="AJK1313" s="119"/>
      <c r="AJL1313" s="119"/>
      <c r="AJM1313" s="119"/>
      <c r="AJN1313" s="119"/>
      <c r="AJO1313" s="119"/>
      <c r="AJP1313" s="119"/>
      <c r="AJQ1313" s="119"/>
      <c r="AJR1313" s="119"/>
      <c r="AJS1313" s="119"/>
      <c r="AJT1313" s="119"/>
      <c r="AJU1313" s="119"/>
      <c r="AJV1313" s="119"/>
      <c r="AJW1313" s="119"/>
      <c r="AJX1313" s="119"/>
      <c r="AJY1313" s="119"/>
      <c r="AJZ1313" s="119"/>
      <c r="AKA1313" s="119"/>
      <c r="AKB1313" s="119"/>
      <c r="AKC1313" s="119"/>
      <c r="AKD1313" s="119"/>
      <c r="AKE1313" s="119"/>
      <c r="AKF1313" s="119"/>
      <c r="AKG1313" s="119"/>
      <c r="AKH1313" s="119"/>
      <c r="AKI1313" s="119"/>
      <c r="AKJ1313" s="119"/>
      <c r="AKK1313" s="119"/>
      <c r="AKL1313" s="119"/>
      <c r="AKM1313" s="119"/>
      <c r="AKN1313" s="119"/>
      <c r="AKO1313" s="119"/>
      <c r="AKP1313" s="119"/>
      <c r="AKQ1313" s="119"/>
      <c r="AKR1313" s="119"/>
      <c r="AKS1313" s="119"/>
      <c r="AKT1313" s="119"/>
      <c r="AKU1313" s="119"/>
      <c r="AKV1313" s="119"/>
      <c r="AKW1313" s="119"/>
      <c r="AKX1313" s="119"/>
      <c r="AKY1313" s="119"/>
      <c r="AKZ1313" s="119"/>
      <c r="ALA1313" s="119"/>
      <c r="ALB1313" s="119"/>
      <c r="ALC1313" s="119"/>
      <c r="ALD1313" s="119"/>
      <c r="ALE1313" s="119"/>
      <c r="ALF1313" s="119"/>
      <c r="ALG1313" s="119"/>
      <c r="ALH1313" s="119"/>
      <c r="ALI1313" s="119"/>
      <c r="ALJ1313" s="119"/>
      <c r="ALK1313" s="119"/>
      <c r="ALL1313" s="119"/>
      <c r="ALM1313" s="119"/>
      <c r="ALN1313" s="119"/>
      <c r="ALO1313" s="119"/>
      <c r="ALP1313" s="119"/>
      <c r="ALQ1313" s="119"/>
      <c r="ALR1313" s="119"/>
      <c r="ALS1313" s="119"/>
      <c r="ALT1313" s="119"/>
      <c r="ALU1313" s="119"/>
      <c r="ALV1313" s="119"/>
      <c r="ALW1313" s="119"/>
      <c r="ALX1313" s="119"/>
      <c r="ALY1313" s="119"/>
      <c r="ALZ1313" s="119"/>
      <c r="AMA1313" s="119"/>
      <c r="AMB1313" s="119"/>
      <c r="AMC1313" s="119"/>
      <c r="AMD1313" s="119"/>
      <c r="AME1313" s="119"/>
      <c r="AMF1313" s="119"/>
      <c r="AMG1313" s="119"/>
      <c r="AMH1313" s="119"/>
      <c r="AMI1313" s="119"/>
      <c r="AMJ1313" s="119"/>
    </row>
    <row r="1314" spans="1:1024">
      <c r="A1314" s="118"/>
      <c r="B1314" s="118"/>
      <c r="C1314" s="49">
        <f t="shared" si="95"/>
        <v>2530</v>
      </c>
      <c r="D1314" s="56" t="s">
        <v>460</v>
      </c>
      <c r="E1314" s="51">
        <f t="shared" si="94"/>
        <v>40</v>
      </c>
      <c r="F1314" s="79">
        <f t="shared" si="92"/>
        <v>66153</v>
      </c>
      <c r="G1314" s="79" t="str">
        <f t="shared" si="93"/>
        <v>201823</v>
      </c>
      <c r="H1314" s="79">
        <v>0</v>
      </c>
      <c r="I1314" s="79"/>
      <c r="J1314" s="79"/>
      <c r="K1314" s="79"/>
      <c r="L1314" s="79" t="s">
        <v>4</v>
      </c>
      <c r="M1314" s="79">
        <v>2018</v>
      </c>
      <c r="N1314" s="79">
        <v>2</v>
      </c>
      <c r="O1314" s="79">
        <v>3</v>
      </c>
      <c r="P1314" s="79">
        <v>18</v>
      </c>
      <c r="Q1314" s="79">
        <v>22</v>
      </c>
      <c r="R1314" s="79">
        <v>33</v>
      </c>
      <c r="S1314" s="79">
        <v>197</v>
      </c>
      <c r="T1314" s="79">
        <v>1</v>
      </c>
      <c r="U1314" s="79" t="s">
        <v>1</v>
      </c>
      <c r="V1314" s="79" t="s">
        <v>2</v>
      </c>
      <c r="W1314" s="79"/>
      <c r="X1314" s="130" t="s">
        <v>117</v>
      </c>
      <c r="Y1314" s="130"/>
      <c r="Z1314" s="130"/>
      <c r="AA1314" s="130"/>
      <c r="WK1314" s="119"/>
      <c r="WL1314" s="119"/>
      <c r="WM1314" s="119"/>
      <c r="WN1314" s="119"/>
      <c r="WO1314" s="119"/>
      <c r="WP1314" s="119"/>
      <c r="WQ1314" s="119"/>
      <c r="WR1314" s="119"/>
      <c r="WS1314" s="119"/>
      <c r="WT1314" s="119"/>
      <c r="WU1314" s="119"/>
      <c r="WV1314" s="119"/>
      <c r="WW1314" s="119"/>
      <c r="WX1314" s="119"/>
      <c r="WY1314" s="119"/>
      <c r="WZ1314" s="119"/>
      <c r="XA1314" s="119"/>
      <c r="XB1314" s="119"/>
      <c r="XC1314" s="119"/>
      <c r="XD1314" s="119"/>
      <c r="XE1314" s="119"/>
      <c r="XF1314" s="119"/>
      <c r="XG1314" s="119"/>
      <c r="XH1314" s="119"/>
      <c r="XI1314" s="119"/>
      <c r="XJ1314" s="119"/>
      <c r="XK1314" s="119"/>
      <c r="XL1314" s="119"/>
      <c r="XM1314" s="119"/>
      <c r="XN1314" s="119"/>
      <c r="XO1314" s="119"/>
      <c r="XP1314" s="119"/>
      <c r="XQ1314" s="119"/>
      <c r="XR1314" s="119"/>
      <c r="XS1314" s="119"/>
      <c r="XT1314" s="119"/>
      <c r="XU1314" s="119"/>
      <c r="XV1314" s="119"/>
      <c r="XW1314" s="119"/>
      <c r="XX1314" s="119"/>
      <c r="XY1314" s="119"/>
      <c r="XZ1314" s="119"/>
      <c r="YA1314" s="119"/>
      <c r="YB1314" s="119"/>
      <c r="YC1314" s="119"/>
      <c r="YD1314" s="119"/>
      <c r="YE1314" s="119"/>
      <c r="YF1314" s="119"/>
      <c r="YG1314" s="119"/>
      <c r="YH1314" s="119"/>
      <c r="YI1314" s="119"/>
      <c r="YJ1314" s="119"/>
      <c r="YK1314" s="119"/>
      <c r="YL1314" s="119"/>
      <c r="YM1314" s="119"/>
      <c r="YN1314" s="119"/>
      <c r="YO1314" s="119"/>
      <c r="YP1314" s="119"/>
      <c r="YQ1314" s="119"/>
      <c r="YR1314" s="119"/>
      <c r="YS1314" s="119"/>
      <c r="YT1314" s="119"/>
      <c r="YU1314" s="119"/>
      <c r="YV1314" s="119"/>
      <c r="YW1314" s="119"/>
      <c r="YX1314" s="119"/>
      <c r="YY1314" s="119"/>
      <c r="YZ1314" s="119"/>
      <c r="ZA1314" s="119"/>
      <c r="ZB1314" s="119"/>
      <c r="ZC1314" s="119"/>
      <c r="ZD1314" s="119"/>
      <c r="ZE1314" s="119"/>
      <c r="ZF1314" s="119"/>
      <c r="ZG1314" s="119"/>
      <c r="ZH1314" s="119"/>
      <c r="ZI1314" s="119"/>
      <c r="ZJ1314" s="119"/>
      <c r="ZK1314" s="119"/>
      <c r="ZL1314" s="119"/>
      <c r="ZM1314" s="119"/>
      <c r="ZN1314" s="119"/>
      <c r="ZO1314" s="119"/>
      <c r="ZP1314" s="119"/>
      <c r="ZQ1314" s="119"/>
      <c r="ZR1314" s="119"/>
      <c r="ZS1314" s="119"/>
      <c r="ZT1314" s="119"/>
      <c r="ZU1314" s="119"/>
      <c r="ZV1314" s="119"/>
      <c r="ZW1314" s="119"/>
      <c r="ZX1314" s="119"/>
      <c r="ZY1314" s="119"/>
      <c r="ZZ1314" s="119"/>
      <c r="AAA1314" s="119"/>
      <c r="AAB1314" s="119"/>
      <c r="AAC1314" s="119"/>
      <c r="AAD1314" s="119"/>
      <c r="AAE1314" s="119"/>
      <c r="AAF1314" s="119"/>
      <c r="AAG1314" s="119"/>
      <c r="AAH1314" s="119"/>
      <c r="AAI1314" s="119"/>
      <c r="AAJ1314" s="119"/>
      <c r="AAK1314" s="119"/>
      <c r="AAL1314" s="119"/>
      <c r="AAM1314" s="119"/>
      <c r="AAN1314" s="119"/>
      <c r="AAO1314" s="119"/>
      <c r="AAP1314" s="119"/>
      <c r="AAQ1314" s="119"/>
      <c r="AAR1314" s="119"/>
      <c r="AAS1314" s="119"/>
      <c r="AAT1314" s="119"/>
      <c r="AAU1314" s="119"/>
      <c r="AAV1314" s="119"/>
      <c r="AAW1314" s="119"/>
      <c r="AAX1314" s="119"/>
      <c r="AAY1314" s="119"/>
      <c r="AAZ1314" s="119"/>
      <c r="ABA1314" s="119"/>
      <c r="ABB1314" s="119"/>
      <c r="ABC1314" s="119"/>
      <c r="ABD1314" s="119"/>
      <c r="ABE1314" s="119"/>
      <c r="ABF1314" s="119"/>
      <c r="ABG1314" s="119"/>
      <c r="ABH1314" s="119"/>
      <c r="ABI1314" s="119"/>
      <c r="ABJ1314" s="119"/>
      <c r="ABK1314" s="119"/>
      <c r="ABL1314" s="119"/>
      <c r="ABM1314" s="119"/>
      <c r="ABN1314" s="119"/>
      <c r="ABO1314" s="119"/>
      <c r="ABP1314" s="119"/>
      <c r="ABQ1314" s="119"/>
      <c r="ABR1314" s="119"/>
      <c r="ABS1314" s="119"/>
      <c r="ABT1314" s="119"/>
      <c r="ABU1314" s="119"/>
      <c r="ABV1314" s="119"/>
      <c r="ABW1314" s="119"/>
      <c r="ABX1314" s="119"/>
      <c r="ABY1314" s="119"/>
      <c r="ABZ1314" s="119"/>
      <c r="ACA1314" s="119"/>
      <c r="ACB1314" s="119"/>
      <c r="ACC1314" s="119"/>
      <c r="ACD1314" s="119"/>
      <c r="ACE1314" s="119"/>
      <c r="ACF1314" s="119"/>
      <c r="ACG1314" s="119"/>
      <c r="ACH1314" s="119"/>
      <c r="ACI1314" s="119"/>
      <c r="ACJ1314" s="119"/>
      <c r="ACK1314" s="119"/>
      <c r="ACL1314" s="119"/>
      <c r="ACM1314" s="119"/>
      <c r="ACN1314" s="119"/>
      <c r="ACO1314" s="119"/>
      <c r="ACP1314" s="119"/>
      <c r="ACQ1314" s="119"/>
      <c r="ACR1314" s="119"/>
      <c r="ACS1314" s="119"/>
      <c r="ACT1314" s="119"/>
      <c r="ACU1314" s="119"/>
      <c r="ACV1314" s="119"/>
      <c r="ACW1314" s="119"/>
      <c r="ACX1314" s="119"/>
      <c r="ACY1314" s="119"/>
      <c r="ACZ1314" s="119"/>
      <c r="ADA1314" s="119"/>
      <c r="ADB1314" s="119"/>
      <c r="ADC1314" s="119"/>
      <c r="ADD1314" s="119"/>
      <c r="ADE1314" s="119"/>
      <c r="ADF1314" s="119"/>
      <c r="ADG1314" s="119"/>
      <c r="ADH1314" s="119"/>
      <c r="ADI1314" s="119"/>
      <c r="ADJ1314" s="119"/>
      <c r="ADK1314" s="119"/>
      <c r="ADL1314" s="119"/>
      <c r="ADM1314" s="119"/>
      <c r="ADN1314" s="119"/>
      <c r="ADO1314" s="119"/>
      <c r="ADP1314" s="119"/>
      <c r="ADQ1314" s="119"/>
      <c r="ADR1314" s="119"/>
      <c r="ADS1314" s="119"/>
      <c r="ADT1314" s="119"/>
      <c r="ADU1314" s="119"/>
      <c r="ADV1314" s="119"/>
      <c r="ADW1314" s="119"/>
      <c r="ADX1314" s="119"/>
      <c r="ADY1314" s="119"/>
      <c r="ADZ1314" s="119"/>
      <c r="AEA1314" s="119"/>
      <c r="AEB1314" s="119"/>
      <c r="AEC1314" s="119"/>
      <c r="AED1314" s="119"/>
      <c r="AEE1314" s="119"/>
      <c r="AEF1314" s="119"/>
      <c r="AEG1314" s="119"/>
      <c r="AEH1314" s="119"/>
      <c r="AEI1314" s="119"/>
      <c r="AEJ1314" s="119"/>
      <c r="AEK1314" s="119"/>
      <c r="AEL1314" s="119"/>
      <c r="AEM1314" s="119"/>
      <c r="AEN1314" s="119"/>
      <c r="AEO1314" s="119"/>
      <c r="AEP1314" s="119"/>
      <c r="AEQ1314" s="119"/>
      <c r="AER1314" s="119"/>
      <c r="AES1314" s="119"/>
      <c r="AET1314" s="119"/>
      <c r="AEU1314" s="119"/>
      <c r="AEV1314" s="119"/>
      <c r="AEW1314" s="119"/>
      <c r="AEX1314" s="119"/>
      <c r="AEY1314" s="119"/>
      <c r="AEZ1314" s="119"/>
      <c r="AFA1314" s="119"/>
      <c r="AFB1314" s="119"/>
      <c r="AFC1314" s="119"/>
      <c r="AFD1314" s="119"/>
      <c r="AFE1314" s="119"/>
      <c r="AFF1314" s="119"/>
      <c r="AFG1314" s="119"/>
      <c r="AFH1314" s="119"/>
      <c r="AFI1314" s="119"/>
      <c r="AFJ1314" s="119"/>
      <c r="AFK1314" s="119"/>
      <c r="AFL1314" s="119"/>
      <c r="AFM1314" s="119"/>
      <c r="AFN1314" s="119"/>
      <c r="AFO1314" s="119"/>
      <c r="AFP1314" s="119"/>
      <c r="AFQ1314" s="119"/>
      <c r="AFR1314" s="119"/>
      <c r="AFS1314" s="119"/>
      <c r="AFT1314" s="119"/>
      <c r="AFU1314" s="119"/>
      <c r="AFV1314" s="119"/>
      <c r="AFW1314" s="119"/>
      <c r="AFX1314" s="119"/>
      <c r="AFY1314" s="119"/>
      <c r="AFZ1314" s="119"/>
      <c r="AGA1314" s="119"/>
      <c r="AGB1314" s="119"/>
      <c r="AGC1314" s="119"/>
      <c r="AGD1314" s="119"/>
      <c r="AGE1314" s="119"/>
      <c r="AGF1314" s="119"/>
      <c r="AGG1314" s="119"/>
      <c r="AGH1314" s="119"/>
      <c r="AGI1314" s="119"/>
      <c r="AGJ1314" s="119"/>
      <c r="AGK1314" s="119"/>
      <c r="AGL1314" s="119"/>
      <c r="AGM1314" s="119"/>
      <c r="AGN1314" s="119"/>
      <c r="AGO1314" s="119"/>
      <c r="AGP1314" s="119"/>
      <c r="AGQ1314" s="119"/>
      <c r="AGR1314" s="119"/>
      <c r="AGS1314" s="119"/>
      <c r="AGT1314" s="119"/>
      <c r="AGU1314" s="119"/>
      <c r="AGV1314" s="119"/>
      <c r="AGW1314" s="119"/>
      <c r="AGX1314" s="119"/>
      <c r="AGY1314" s="119"/>
      <c r="AGZ1314" s="119"/>
      <c r="AHA1314" s="119"/>
      <c r="AHB1314" s="119"/>
      <c r="AHC1314" s="119"/>
      <c r="AHD1314" s="119"/>
      <c r="AHE1314" s="119"/>
      <c r="AHF1314" s="119"/>
      <c r="AHG1314" s="119"/>
      <c r="AHH1314" s="119"/>
      <c r="AHI1314" s="119"/>
      <c r="AHJ1314" s="119"/>
      <c r="AHK1314" s="119"/>
      <c r="AHL1314" s="119"/>
      <c r="AHM1314" s="119"/>
      <c r="AHN1314" s="119"/>
      <c r="AHO1314" s="119"/>
      <c r="AHP1314" s="119"/>
      <c r="AHQ1314" s="119"/>
      <c r="AHR1314" s="119"/>
      <c r="AHS1314" s="119"/>
      <c r="AHT1314" s="119"/>
      <c r="AHU1314" s="119"/>
      <c r="AHV1314" s="119"/>
      <c r="AHW1314" s="119"/>
      <c r="AHX1314" s="119"/>
      <c r="AHY1314" s="119"/>
      <c r="AHZ1314" s="119"/>
      <c r="AIA1314" s="119"/>
      <c r="AIB1314" s="119"/>
      <c r="AIC1314" s="119"/>
      <c r="AID1314" s="119"/>
      <c r="AIE1314" s="119"/>
      <c r="AIF1314" s="119"/>
      <c r="AIG1314" s="119"/>
      <c r="AIH1314" s="119"/>
      <c r="AII1314" s="119"/>
      <c r="AIJ1314" s="119"/>
      <c r="AIK1314" s="119"/>
      <c r="AIL1314" s="119"/>
      <c r="AIM1314" s="119"/>
      <c r="AIN1314" s="119"/>
      <c r="AIO1314" s="119"/>
      <c r="AIP1314" s="119"/>
      <c r="AIQ1314" s="119"/>
      <c r="AIR1314" s="119"/>
      <c r="AIS1314" s="119"/>
      <c r="AIT1314" s="119"/>
      <c r="AIU1314" s="119"/>
      <c r="AIV1314" s="119"/>
      <c r="AIW1314" s="119"/>
      <c r="AIX1314" s="119"/>
      <c r="AIY1314" s="119"/>
      <c r="AIZ1314" s="119"/>
      <c r="AJA1314" s="119"/>
      <c r="AJB1314" s="119"/>
      <c r="AJC1314" s="119"/>
      <c r="AJD1314" s="119"/>
      <c r="AJE1314" s="119"/>
      <c r="AJF1314" s="119"/>
      <c r="AJG1314" s="119"/>
      <c r="AJH1314" s="119"/>
      <c r="AJI1314" s="119"/>
      <c r="AJJ1314" s="119"/>
      <c r="AJK1314" s="119"/>
      <c r="AJL1314" s="119"/>
      <c r="AJM1314" s="119"/>
      <c r="AJN1314" s="119"/>
      <c r="AJO1314" s="119"/>
      <c r="AJP1314" s="119"/>
      <c r="AJQ1314" s="119"/>
      <c r="AJR1314" s="119"/>
      <c r="AJS1314" s="119"/>
      <c r="AJT1314" s="119"/>
      <c r="AJU1314" s="119"/>
      <c r="AJV1314" s="119"/>
      <c r="AJW1314" s="119"/>
      <c r="AJX1314" s="119"/>
      <c r="AJY1314" s="119"/>
      <c r="AJZ1314" s="119"/>
      <c r="AKA1314" s="119"/>
      <c r="AKB1314" s="119"/>
      <c r="AKC1314" s="119"/>
      <c r="AKD1314" s="119"/>
      <c r="AKE1314" s="119"/>
      <c r="AKF1314" s="119"/>
      <c r="AKG1314" s="119"/>
      <c r="AKH1314" s="119"/>
      <c r="AKI1314" s="119"/>
      <c r="AKJ1314" s="119"/>
      <c r="AKK1314" s="119"/>
      <c r="AKL1314" s="119"/>
      <c r="AKM1314" s="119"/>
      <c r="AKN1314" s="119"/>
      <c r="AKO1314" s="119"/>
      <c r="AKP1314" s="119"/>
      <c r="AKQ1314" s="119"/>
      <c r="AKR1314" s="119"/>
      <c r="AKS1314" s="119"/>
      <c r="AKT1314" s="119"/>
      <c r="AKU1314" s="119"/>
      <c r="AKV1314" s="119"/>
      <c r="AKW1314" s="119"/>
      <c r="AKX1314" s="119"/>
      <c r="AKY1314" s="119"/>
      <c r="AKZ1314" s="119"/>
      <c r="ALA1314" s="119"/>
      <c r="ALB1314" s="119"/>
      <c r="ALC1314" s="119"/>
      <c r="ALD1314" s="119"/>
      <c r="ALE1314" s="119"/>
      <c r="ALF1314" s="119"/>
      <c r="ALG1314" s="119"/>
      <c r="ALH1314" s="119"/>
      <c r="ALI1314" s="119"/>
      <c r="ALJ1314" s="119"/>
      <c r="ALK1314" s="119"/>
      <c r="ALL1314" s="119"/>
      <c r="ALM1314" s="119"/>
      <c r="ALN1314" s="119"/>
      <c r="ALO1314" s="119"/>
      <c r="ALP1314" s="119"/>
      <c r="ALQ1314" s="119"/>
      <c r="ALR1314" s="119"/>
      <c r="ALS1314" s="119"/>
      <c r="ALT1314" s="119"/>
      <c r="ALU1314" s="119"/>
      <c r="ALV1314" s="119"/>
      <c r="ALW1314" s="119"/>
      <c r="ALX1314" s="119"/>
      <c r="ALY1314" s="119"/>
      <c r="ALZ1314" s="119"/>
      <c r="AMA1314" s="119"/>
      <c r="AMB1314" s="119"/>
      <c r="AMC1314" s="119"/>
      <c r="AMD1314" s="119"/>
      <c r="AME1314" s="119"/>
      <c r="AMF1314" s="119"/>
      <c r="AMG1314" s="119"/>
      <c r="AMH1314" s="119"/>
      <c r="AMI1314" s="119"/>
      <c r="AMJ1314" s="119"/>
    </row>
    <row r="1315" spans="1:1024">
      <c r="A1315" s="120"/>
      <c r="B1315" s="120"/>
      <c r="C1315" s="49">
        <f t="shared" si="95"/>
        <v>2530</v>
      </c>
      <c r="D1315" s="56" t="s">
        <v>460</v>
      </c>
      <c r="E1315" s="51">
        <f t="shared" si="94"/>
        <v>40</v>
      </c>
      <c r="F1315" s="79">
        <f t="shared" si="92"/>
        <v>66153</v>
      </c>
      <c r="G1315" s="79" t="str">
        <f t="shared" si="93"/>
        <v>201823</v>
      </c>
      <c r="H1315" s="79">
        <v>0</v>
      </c>
      <c r="I1315" s="79"/>
      <c r="J1315" s="79"/>
      <c r="K1315" s="79"/>
      <c r="L1315" s="79" t="s">
        <v>4</v>
      </c>
      <c r="M1315" s="79">
        <v>2018</v>
      </c>
      <c r="N1315" s="79">
        <v>2</v>
      </c>
      <c r="O1315" s="79">
        <v>3</v>
      </c>
      <c r="P1315" s="79">
        <v>18</v>
      </c>
      <c r="Q1315" s="79">
        <v>22</v>
      </c>
      <c r="R1315" s="79">
        <v>33</v>
      </c>
      <c r="S1315" s="79">
        <v>209</v>
      </c>
      <c r="T1315" s="79">
        <v>1</v>
      </c>
      <c r="U1315" s="79" t="s">
        <v>1</v>
      </c>
      <c r="V1315" s="79" t="s">
        <v>2</v>
      </c>
      <c r="W1315" s="79"/>
      <c r="X1315" s="130" t="s">
        <v>117</v>
      </c>
      <c r="Y1315" s="130"/>
      <c r="Z1315" s="130"/>
      <c r="AA1315" s="130"/>
      <c r="WK1315" s="121"/>
      <c r="WL1315" s="121"/>
      <c r="WM1315" s="121"/>
      <c r="WN1315" s="121"/>
      <c r="WO1315" s="121"/>
      <c r="WP1315" s="121"/>
      <c r="WQ1315" s="121"/>
      <c r="WR1315" s="121"/>
      <c r="WS1315" s="121"/>
      <c r="WT1315" s="121"/>
      <c r="WU1315" s="121"/>
      <c r="WV1315" s="121"/>
      <c r="WW1315" s="121"/>
      <c r="WX1315" s="121"/>
      <c r="WY1315" s="121"/>
      <c r="WZ1315" s="121"/>
      <c r="XA1315" s="121"/>
      <c r="XB1315" s="121"/>
      <c r="XC1315" s="121"/>
      <c r="XD1315" s="121"/>
      <c r="XE1315" s="121"/>
      <c r="XF1315" s="121"/>
      <c r="XG1315" s="121"/>
      <c r="XH1315" s="121"/>
      <c r="XI1315" s="121"/>
      <c r="XJ1315" s="121"/>
      <c r="XK1315" s="121"/>
      <c r="XL1315" s="121"/>
      <c r="XM1315" s="121"/>
      <c r="XN1315" s="121"/>
      <c r="XO1315" s="121"/>
      <c r="XP1315" s="121"/>
      <c r="XQ1315" s="121"/>
      <c r="XR1315" s="121"/>
      <c r="XS1315" s="121"/>
      <c r="XT1315" s="121"/>
      <c r="XU1315" s="121"/>
      <c r="XV1315" s="121"/>
      <c r="XW1315" s="121"/>
      <c r="XX1315" s="121"/>
      <c r="XY1315" s="121"/>
      <c r="XZ1315" s="121"/>
      <c r="YA1315" s="121"/>
      <c r="YB1315" s="121"/>
      <c r="YC1315" s="121"/>
      <c r="YD1315" s="121"/>
      <c r="YE1315" s="121"/>
      <c r="YF1315" s="121"/>
      <c r="YG1315" s="121"/>
      <c r="YH1315" s="121"/>
      <c r="YI1315" s="121"/>
      <c r="YJ1315" s="121"/>
      <c r="YK1315" s="121"/>
      <c r="YL1315" s="121"/>
      <c r="YM1315" s="121"/>
      <c r="YN1315" s="121"/>
      <c r="YO1315" s="121"/>
      <c r="YP1315" s="121"/>
      <c r="YQ1315" s="121"/>
      <c r="YR1315" s="121"/>
      <c r="YS1315" s="121"/>
      <c r="YT1315" s="121"/>
      <c r="YU1315" s="121"/>
      <c r="YV1315" s="121"/>
      <c r="YW1315" s="121"/>
      <c r="YX1315" s="121"/>
      <c r="YY1315" s="121"/>
      <c r="YZ1315" s="121"/>
      <c r="ZA1315" s="121"/>
      <c r="ZB1315" s="121"/>
      <c r="ZC1315" s="121"/>
      <c r="ZD1315" s="121"/>
      <c r="ZE1315" s="121"/>
      <c r="ZF1315" s="121"/>
      <c r="ZG1315" s="121"/>
      <c r="ZH1315" s="121"/>
      <c r="ZI1315" s="121"/>
      <c r="ZJ1315" s="121"/>
      <c r="ZK1315" s="121"/>
      <c r="ZL1315" s="121"/>
      <c r="ZM1315" s="121"/>
      <c r="ZN1315" s="121"/>
      <c r="ZO1315" s="121"/>
      <c r="ZP1315" s="121"/>
      <c r="ZQ1315" s="121"/>
      <c r="ZR1315" s="121"/>
      <c r="ZS1315" s="121"/>
      <c r="ZT1315" s="121"/>
      <c r="ZU1315" s="121"/>
      <c r="ZV1315" s="121"/>
      <c r="ZW1315" s="121"/>
      <c r="ZX1315" s="121"/>
      <c r="ZY1315" s="121"/>
      <c r="ZZ1315" s="121"/>
      <c r="AAA1315" s="121"/>
      <c r="AAB1315" s="121"/>
      <c r="AAC1315" s="121"/>
      <c r="AAD1315" s="121"/>
      <c r="AAE1315" s="121"/>
      <c r="AAF1315" s="121"/>
      <c r="AAG1315" s="121"/>
      <c r="AAH1315" s="121"/>
      <c r="AAI1315" s="121"/>
      <c r="AAJ1315" s="121"/>
      <c r="AAK1315" s="121"/>
      <c r="AAL1315" s="121"/>
      <c r="AAM1315" s="121"/>
      <c r="AAN1315" s="121"/>
      <c r="AAO1315" s="121"/>
      <c r="AAP1315" s="121"/>
      <c r="AAQ1315" s="121"/>
      <c r="AAR1315" s="121"/>
      <c r="AAS1315" s="121"/>
      <c r="AAT1315" s="121"/>
      <c r="AAU1315" s="121"/>
      <c r="AAV1315" s="121"/>
      <c r="AAW1315" s="121"/>
      <c r="AAX1315" s="121"/>
      <c r="AAY1315" s="121"/>
      <c r="AAZ1315" s="121"/>
      <c r="ABA1315" s="121"/>
      <c r="ABB1315" s="121"/>
      <c r="ABC1315" s="121"/>
      <c r="ABD1315" s="121"/>
      <c r="ABE1315" s="121"/>
      <c r="ABF1315" s="121"/>
      <c r="ABG1315" s="121"/>
      <c r="ABH1315" s="121"/>
      <c r="ABI1315" s="121"/>
      <c r="ABJ1315" s="121"/>
      <c r="ABK1315" s="121"/>
      <c r="ABL1315" s="121"/>
      <c r="ABM1315" s="121"/>
      <c r="ABN1315" s="121"/>
      <c r="ABO1315" s="121"/>
      <c r="ABP1315" s="121"/>
      <c r="ABQ1315" s="121"/>
      <c r="ABR1315" s="121"/>
      <c r="ABS1315" s="121"/>
      <c r="ABT1315" s="121"/>
      <c r="ABU1315" s="121"/>
      <c r="ABV1315" s="121"/>
      <c r="ABW1315" s="121"/>
      <c r="ABX1315" s="121"/>
      <c r="ABY1315" s="121"/>
      <c r="ABZ1315" s="121"/>
      <c r="ACA1315" s="121"/>
      <c r="ACB1315" s="121"/>
      <c r="ACC1315" s="121"/>
      <c r="ACD1315" s="121"/>
      <c r="ACE1315" s="121"/>
      <c r="ACF1315" s="121"/>
      <c r="ACG1315" s="121"/>
      <c r="ACH1315" s="121"/>
      <c r="ACI1315" s="121"/>
      <c r="ACJ1315" s="121"/>
      <c r="ACK1315" s="121"/>
      <c r="ACL1315" s="121"/>
      <c r="ACM1315" s="121"/>
      <c r="ACN1315" s="121"/>
      <c r="ACO1315" s="121"/>
      <c r="ACP1315" s="121"/>
      <c r="ACQ1315" s="121"/>
      <c r="ACR1315" s="121"/>
      <c r="ACS1315" s="121"/>
      <c r="ACT1315" s="121"/>
      <c r="ACU1315" s="121"/>
      <c r="ACV1315" s="121"/>
      <c r="ACW1315" s="121"/>
      <c r="ACX1315" s="121"/>
      <c r="ACY1315" s="121"/>
      <c r="ACZ1315" s="121"/>
      <c r="ADA1315" s="121"/>
      <c r="ADB1315" s="121"/>
      <c r="ADC1315" s="121"/>
      <c r="ADD1315" s="121"/>
      <c r="ADE1315" s="121"/>
      <c r="ADF1315" s="121"/>
      <c r="ADG1315" s="121"/>
      <c r="ADH1315" s="121"/>
      <c r="ADI1315" s="121"/>
      <c r="ADJ1315" s="121"/>
      <c r="ADK1315" s="121"/>
      <c r="ADL1315" s="121"/>
      <c r="ADM1315" s="121"/>
      <c r="ADN1315" s="121"/>
      <c r="ADO1315" s="121"/>
      <c r="ADP1315" s="121"/>
      <c r="ADQ1315" s="121"/>
      <c r="ADR1315" s="121"/>
      <c r="ADS1315" s="121"/>
      <c r="ADT1315" s="121"/>
      <c r="ADU1315" s="121"/>
      <c r="ADV1315" s="121"/>
      <c r="ADW1315" s="121"/>
      <c r="ADX1315" s="121"/>
      <c r="ADY1315" s="121"/>
      <c r="ADZ1315" s="121"/>
      <c r="AEA1315" s="121"/>
      <c r="AEB1315" s="121"/>
      <c r="AEC1315" s="121"/>
      <c r="AED1315" s="121"/>
      <c r="AEE1315" s="121"/>
      <c r="AEF1315" s="121"/>
      <c r="AEG1315" s="121"/>
      <c r="AEH1315" s="121"/>
      <c r="AEI1315" s="121"/>
      <c r="AEJ1315" s="121"/>
      <c r="AEK1315" s="121"/>
      <c r="AEL1315" s="121"/>
      <c r="AEM1315" s="121"/>
      <c r="AEN1315" s="121"/>
      <c r="AEO1315" s="121"/>
      <c r="AEP1315" s="121"/>
      <c r="AEQ1315" s="121"/>
      <c r="AER1315" s="121"/>
      <c r="AES1315" s="121"/>
      <c r="AET1315" s="121"/>
      <c r="AEU1315" s="121"/>
      <c r="AEV1315" s="121"/>
      <c r="AEW1315" s="121"/>
      <c r="AEX1315" s="121"/>
      <c r="AEY1315" s="121"/>
      <c r="AEZ1315" s="121"/>
      <c r="AFA1315" s="121"/>
      <c r="AFB1315" s="121"/>
      <c r="AFC1315" s="121"/>
      <c r="AFD1315" s="121"/>
      <c r="AFE1315" s="121"/>
      <c r="AFF1315" s="121"/>
      <c r="AFG1315" s="121"/>
      <c r="AFH1315" s="121"/>
      <c r="AFI1315" s="121"/>
      <c r="AFJ1315" s="121"/>
      <c r="AFK1315" s="121"/>
      <c r="AFL1315" s="121"/>
      <c r="AFM1315" s="121"/>
      <c r="AFN1315" s="121"/>
      <c r="AFO1315" s="121"/>
      <c r="AFP1315" s="121"/>
      <c r="AFQ1315" s="121"/>
      <c r="AFR1315" s="121"/>
      <c r="AFS1315" s="121"/>
      <c r="AFT1315" s="121"/>
      <c r="AFU1315" s="121"/>
      <c r="AFV1315" s="121"/>
      <c r="AFW1315" s="121"/>
      <c r="AFX1315" s="121"/>
      <c r="AFY1315" s="121"/>
      <c r="AFZ1315" s="121"/>
      <c r="AGA1315" s="121"/>
      <c r="AGB1315" s="121"/>
      <c r="AGC1315" s="121"/>
      <c r="AGD1315" s="121"/>
      <c r="AGE1315" s="121"/>
      <c r="AGF1315" s="121"/>
      <c r="AGG1315" s="121"/>
      <c r="AGH1315" s="121"/>
      <c r="AGI1315" s="121"/>
      <c r="AGJ1315" s="121"/>
      <c r="AGK1315" s="121"/>
      <c r="AGL1315" s="121"/>
      <c r="AGM1315" s="121"/>
      <c r="AGN1315" s="121"/>
      <c r="AGO1315" s="121"/>
      <c r="AGP1315" s="121"/>
      <c r="AGQ1315" s="121"/>
      <c r="AGR1315" s="121"/>
      <c r="AGS1315" s="121"/>
      <c r="AGT1315" s="121"/>
      <c r="AGU1315" s="121"/>
      <c r="AGV1315" s="121"/>
      <c r="AGW1315" s="121"/>
      <c r="AGX1315" s="121"/>
      <c r="AGY1315" s="121"/>
      <c r="AGZ1315" s="121"/>
      <c r="AHA1315" s="121"/>
      <c r="AHB1315" s="121"/>
      <c r="AHC1315" s="121"/>
      <c r="AHD1315" s="121"/>
      <c r="AHE1315" s="121"/>
      <c r="AHF1315" s="121"/>
      <c r="AHG1315" s="121"/>
      <c r="AHH1315" s="121"/>
      <c r="AHI1315" s="121"/>
      <c r="AHJ1315" s="121"/>
      <c r="AHK1315" s="121"/>
      <c r="AHL1315" s="121"/>
      <c r="AHM1315" s="121"/>
      <c r="AHN1315" s="121"/>
      <c r="AHO1315" s="121"/>
      <c r="AHP1315" s="121"/>
      <c r="AHQ1315" s="121"/>
      <c r="AHR1315" s="121"/>
      <c r="AHS1315" s="121"/>
      <c r="AHT1315" s="121"/>
      <c r="AHU1315" s="121"/>
      <c r="AHV1315" s="121"/>
      <c r="AHW1315" s="121"/>
      <c r="AHX1315" s="121"/>
      <c r="AHY1315" s="121"/>
      <c r="AHZ1315" s="121"/>
      <c r="AIA1315" s="121"/>
      <c r="AIB1315" s="121"/>
      <c r="AIC1315" s="121"/>
      <c r="AID1315" s="121"/>
      <c r="AIE1315" s="121"/>
      <c r="AIF1315" s="121"/>
      <c r="AIG1315" s="121"/>
      <c r="AIH1315" s="121"/>
      <c r="AII1315" s="121"/>
      <c r="AIJ1315" s="121"/>
      <c r="AIK1315" s="121"/>
      <c r="AIL1315" s="121"/>
      <c r="AIM1315" s="121"/>
      <c r="AIN1315" s="121"/>
      <c r="AIO1315" s="121"/>
      <c r="AIP1315" s="121"/>
      <c r="AIQ1315" s="121"/>
      <c r="AIR1315" s="121"/>
      <c r="AIS1315" s="121"/>
      <c r="AIT1315" s="121"/>
      <c r="AIU1315" s="121"/>
      <c r="AIV1315" s="121"/>
      <c r="AIW1315" s="121"/>
      <c r="AIX1315" s="121"/>
      <c r="AIY1315" s="121"/>
      <c r="AIZ1315" s="121"/>
      <c r="AJA1315" s="121"/>
      <c r="AJB1315" s="121"/>
      <c r="AJC1315" s="121"/>
      <c r="AJD1315" s="121"/>
      <c r="AJE1315" s="121"/>
      <c r="AJF1315" s="121"/>
      <c r="AJG1315" s="121"/>
      <c r="AJH1315" s="121"/>
      <c r="AJI1315" s="121"/>
      <c r="AJJ1315" s="121"/>
      <c r="AJK1315" s="121"/>
      <c r="AJL1315" s="121"/>
      <c r="AJM1315" s="121"/>
      <c r="AJN1315" s="121"/>
      <c r="AJO1315" s="121"/>
      <c r="AJP1315" s="121"/>
      <c r="AJQ1315" s="121"/>
      <c r="AJR1315" s="121"/>
      <c r="AJS1315" s="121"/>
      <c r="AJT1315" s="121"/>
      <c r="AJU1315" s="121"/>
      <c r="AJV1315" s="121"/>
      <c r="AJW1315" s="121"/>
      <c r="AJX1315" s="121"/>
      <c r="AJY1315" s="121"/>
      <c r="AJZ1315" s="121"/>
      <c r="AKA1315" s="121"/>
      <c r="AKB1315" s="121"/>
      <c r="AKC1315" s="121"/>
      <c r="AKD1315" s="121"/>
      <c r="AKE1315" s="121"/>
      <c r="AKF1315" s="121"/>
      <c r="AKG1315" s="121"/>
      <c r="AKH1315" s="121"/>
      <c r="AKI1315" s="121"/>
      <c r="AKJ1315" s="121"/>
      <c r="AKK1315" s="121"/>
      <c r="AKL1315" s="121"/>
      <c r="AKM1315" s="121"/>
      <c r="AKN1315" s="121"/>
      <c r="AKO1315" s="121"/>
      <c r="AKP1315" s="121"/>
      <c r="AKQ1315" s="121"/>
      <c r="AKR1315" s="121"/>
      <c r="AKS1315" s="121"/>
      <c r="AKT1315" s="121"/>
      <c r="AKU1315" s="121"/>
      <c r="AKV1315" s="121"/>
      <c r="AKW1315" s="121"/>
      <c r="AKX1315" s="121"/>
      <c r="AKY1315" s="121"/>
      <c r="AKZ1315" s="121"/>
      <c r="ALA1315" s="121"/>
      <c r="ALB1315" s="121"/>
      <c r="ALC1315" s="121"/>
      <c r="ALD1315" s="121"/>
      <c r="ALE1315" s="121"/>
      <c r="ALF1315" s="121"/>
      <c r="ALG1315" s="121"/>
      <c r="ALH1315" s="121"/>
      <c r="ALI1315" s="121"/>
      <c r="ALJ1315" s="121"/>
      <c r="ALK1315" s="121"/>
      <c r="ALL1315" s="121"/>
      <c r="ALM1315" s="121"/>
      <c r="ALN1315" s="121"/>
      <c r="ALO1315" s="121"/>
      <c r="ALP1315" s="121"/>
      <c r="ALQ1315" s="121"/>
      <c r="ALR1315" s="121"/>
      <c r="ALS1315" s="121"/>
      <c r="ALT1315" s="121"/>
      <c r="ALU1315" s="121"/>
      <c r="ALV1315" s="121"/>
      <c r="ALW1315" s="121"/>
      <c r="ALX1315" s="121"/>
      <c r="ALY1315" s="121"/>
      <c r="ALZ1315" s="121"/>
      <c r="AMA1315" s="121"/>
      <c r="AMB1315" s="121"/>
      <c r="AMC1315" s="121"/>
      <c r="AMD1315" s="121"/>
      <c r="AME1315" s="121"/>
      <c r="AMF1315" s="121"/>
      <c r="AMG1315" s="121"/>
      <c r="AMH1315" s="121"/>
      <c r="AMI1315" s="121"/>
      <c r="AMJ1315" s="121"/>
    </row>
    <row r="1316" spans="1:1024">
      <c r="A1316" s="118"/>
      <c r="B1316" s="118"/>
      <c r="C1316" s="49">
        <f t="shared" si="95"/>
        <v>2530</v>
      </c>
      <c r="D1316" s="56" t="s">
        <v>460</v>
      </c>
      <c r="E1316" s="51">
        <f t="shared" si="94"/>
        <v>40</v>
      </c>
      <c r="F1316" s="79">
        <f t="shared" si="92"/>
        <v>66153</v>
      </c>
      <c r="G1316" s="79" t="str">
        <f t="shared" si="93"/>
        <v>201823</v>
      </c>
      <c r="H1316" s="79">
        <v>0</v>
      </c>
      <c r="I1316" s="79"/>
      <c r="J1316" s="79"/>
      <c r="K1316" s="79"/>
      <c r="L1316" s="79" t="s">
        <v>4</v>
      </c>
      <c r="M1316" s="79">
        <v>2018</v>
      </c>
      <c r="N1316" s="79">
        <v>2</v>
      </c>
      <c r="O1316" s="79">
        <v>3</v>
      </c>
      <c r="P1316" s="79">
        <v>18</v>
      </c>
      <c r="Q1316" s="79">
        <v>22</v>
      </c>
      <c r="R1316" s="79">
        <v>33</v>
      </c>
      <c r="S1316" s="79">
        <v>235</v>
      </c>
      <c r="T1316" s="79">
        <v>1</v>
      </c>
      <c r="U1316" s="79" t="s">
        <v>1</v>
      </c>
      <c r="V1316" s="79" t="s">
        <v>2</v>
      </c>
      <c r="W1316" s="79"/>
      <c r="X1316" s="130" t="s">
        <v>117</v>
      </c>
      <c r="Y1316" s="130"/>
      <c r="Z1316" s="130"/>
      <c r="AA1316" s="130"/>
      <c r="WK1316" s="119"/>
      <c r="WL1316" s="119"/>
      <c r="WM1316" s="119"/>
      <c r="WN1316" s="119"/>
      <c r="WO1316" s="119"/>
      <c r="WP1316" s="119"/>
      <c r="WQ1316" s="119"/>
      <c r="WR1316" s="119"/>
      <c r="WS1316" s="119"/>
      <c r="WT1316" s="119"/>
      <c r="WU1316" s="119"/>
      <c r="WV1316" s="119"/>
      <c r="WW1316" s="119"/>
      <c r="WX1316" s="119"/>
      <c r="WY1316" s="119"/>
      <c r="WZ1316" s="119"/>
      <c r="XA1316" s="119"/>
      <c r="XB1316" s="119"/>
      <c r="XC1316" s="119"/>
      <c r="XD1316" s="119"/>
      <c r="XE1316" s="119"/>
      <c r="XF1316" s="119"/>
      <c r="XG1316" s="119"/>
      <c r="XH1316" s="119"/>
      <c r="XI1316" s="119"/>
      <c r="XJ1316" s="119"/>
      <c r="XK1316" s="119"/>
      <c r="XL1316" s="119"/>
      <c r="XM1316" s="119"/>
      <c r="XN1316" s="119"/>
      <c r="XO1316" s="119"/>
      <c r="XP1316" s="119"/>
      <c r="XQ1316" s="119"/>
      <c r="XR1316" s="119"/>
      <c r="XS1316" s="119"/>
      <c r="XT1316" s="119"/>
      <c r="XU1316" s="119"/>
      <c r="XV1316" s="119"/>
      <c r="XW1316" s="119"/>
      <c r="XX1316" s="119"/>
      <c r="XY1316" s="119"/>
      <c r="XZ1316" s="119"/>
      <c r="YA1316" s="119"/>
      <c r="YB1316" s="119"/>
      <c r="YC1316" s="119"/>
      <c r="YD1316" s="119"/>
      <c r="YE1316" s="119"/>
      <c r="YF1316" s="119"/>
      <c r="YG1316" s="119"/>
      <c r="YH1316" s="119"/>
      <c r="YI1316" s="119"/>
      <c r="YJ1316" s="119"/>
      <c r="YK1316" s="119"/>
      <c r="YL1316" s="119"/>
      <c r="YM1316" s="119"/>
      <c r="YN1316" s="119"/>
      <c r="YO1316" s="119"/>
      <c r="YP1316" s="119"/>
      <c r="YQ1316" s="119"/>
      <c r="YR1316" s="119"/>
      <c r="YS1316" s="119"/>
      <c r="YT1316" s="119"/>
      <c r="YU1316" s="119"/>
      <c r="YV1316" s="119"/>
      <c r="YW1316" s="119"/>
      <c r="YX1316" s="119"/>
      <c r="YY1316" s="119"/>
      <c r="YZ1316" s="119"/>
      <c r="ZA1316" s="119"/>
      <c r="ZB1316" s="119"/>
      <c r="ZC1316" s="119"/>
      <c r="ZD1316" s="119"/>
      <c r="ZE1316" s="119"/>
      <c r="ZF1316" s="119"/>
      <c r="ZG1316" s="119"/>
      <c r="ZH1316" s="119"/>
      <c r="ZI1316" s="119"/>
      <c r="ZJ1316" s="119"/>
      <c r="ZK1316" s="119"/>
      <c r="ZL1316" s="119"/>
      <c r="ZM1316" s="119"/>
      <c r="ZN1316" s="119"/>
      <c r="ZO1316" s="119"/>
      <c r="ZP1316" s="119"/>
      <c r="ZQ1316" s="119"/>
      <c r="ZR1316" s="119"/>
      <c r="ZS1316" s="119"/>
      <c r="ZT1316" s="119"/>
      <c r="ZU1316" s="119"/>
      <c r="ZV1316" s="119"/>
      <c r="ZW1316" s="119"/>
      <c r="ZX1316" s="119"/>
      <c r="ZY1316" s="119"/>
      <c r="ZZ1316" s="119"/>
      <c r="AAA1316" s="119"/>
      <c r="AAB1316" s="119"/>
      <c r="AAC1316" s="119"/>
      <c r="AAD1316" s="119"/>
      <c r="AAE1316" s="119"/>
      <c r="AAF1316" s="119"/>
      <c r="AAG1316" s="119"/>
      <c r="AAH1316" s="119"/>
      <c r="AAI1316" s="119"/>
      <c r="AAJ1316" s="119"/>
      <c r="AAK1316" s="119"/>
      <c r="AAL1316" s="119"/>
      <c r="AAM1316" s="119"/>
      <c r="AAN1316" s="119"/>
      <c r="AAO1316" s="119"/>
      <c r="AAP1316" s="119"/>
      <c r="AAQ1316" s="119"/>
      <c r="AAR1316" s="119"/>
      <c r="AAS1316" s="119"/>
      <c r="AAT1316" s="119"/>
      <c r="AAU1316" s="119"/>
      <c r="AAV1316" s="119"/>
      <c r="AAW1316" s="119"/>
      <c r="AAX1316" s="119"/>
      <c r="AAY1316" s="119"/>
      <c r="AAZ1316" s="119"/>
      <c r="ABA1316" s="119"/>
      <c r="ABB1316" s="119"/>
      <c r="ABC1316" s="119"/>
      <c r="ABD1316" s="119"/>
      <c r="ABE1316" s="119"/>
      <c r="ABF1316" s="119"/>
      <c r="ABG1316" s="119"/>
      <c r="ABH1316" s="119"/>
      <c r="ABI1316" s="119"/>
      <c r="ABJ1316" s="119"/>
      <c r="ABK1316" s="119"/>
      <c r="ABL1316" s="119"/>
      <c r="ABM1316" s="119"/>
      <c r="ABN1316" s="119"/>
      <c r="ABO1316" s="119"/>
      <c r="ABP1316" s="119"/>
      <c r="ABQ1316" s="119"/>
      <c r="ABR1316" s="119"/>
      <c r="ABS1316" s="119"/>
      <c r="ABT1316" s="119"/>
      <c r="ABU1316" s="119"/>
      <c r="ABV1316" s="119"/>
      <c r="ABW1316" s="119"/>
      <c r="ABX1316" s="119"/>
      <c r="ABY1316" s="119"/>
      <c r="ABZ1316" s="119"/>
      <c r="ACA1316" s="119"/>
      <c r="ACB1316" s="119"/>
      <c r="ACC1316" s="119"/>
      <c r="ACD1316" s="119"/>
      <c r="ACE1316" s="119"/>
      <c r="ACF1316" s="119"/>
      <c r="ACG1316" s="119"/>
      <c r="ACH1316" s="119"/>
      <c r="ACI1316" s="119"/>
      <c r="ACJ1316" s="119"/>
      <c r="ACK1316" s="119"/>
      <c r="ACL1316" s="119"/>
      <c r="ACM1316" s="119"/>
      <c r="ACN1316" s="119"/>
      <c r="ACO1316" s="119"/>
      <c r="ACP1316" s="119"/>
      <c r="ACQ1316" s="119"/>
      <c r="ACR1316" s="119"/>
      <c r="ACS1316" s="119"/>
      <c r="ACT1316" s="119"/>
      <c r="ACU1316" s="119"/>
      <c r="ACV1316" s="119"/>
      <c r="ACW1316" s="119"/>
      <c r="ACX1316" s="119"/>
      <c r="ACY1316" s="119"/>
      <c r="ACZ1316" s="119"/>
      <c r="ADA1316" s="119"/>
      <c r="ADB1316" s="119"/>
      <c r="ADC1316" s="119"/>
      <c r="ADD1316" s="119"/>
      <c r="ADE1316" s="119"/>
      <c r="ADF1316" s="119"/>
      <c r="ADG1316" s="119"/>
      <c r="ADH1316" s="119"/>
      <c r="ADI1316" s="119"/>
      <c r="ADJ1316" s="119"/>
      <c r="ADK1316" s="119"/>
      <c r="ADL1316" s="119"/>
      <c r="ADM1316" s="119"/>
      <c r="ADN1316" s="119"/>
      <c r="ADO1316" s="119"/>
      <c r="ADP1316" s="119"/>
      <c r="ADQ1316" s="119"/>
      <c r="ADR1316" s="119"/>
      <c r="ADS1316" s="119"/>
      <c r="ADT1316" s="119"/>
      <c r="ADU1316" s="119"/>
      <c r="ADV1316" s="119"/>
      <c r="ADW1316" s="119"/>
      <c r="ADX1316" s="119"/>
      <c r="ADY1316" s="119"/>
      <c r="ADZ1316" s="119"/>
      <c r="AEA1316" s="119"/>
      <c r="AEB1316" s="119"/>
      <c r="AEC1316" s="119"/>
      <c r="AED1316" s="119"/>
      <c r="AEE1316" s="119"/>
      <c r="AEF1316" s="119"/>
      <c r="AEG1316" s="119"/>
      <c r="AEH1316" s="119"/>
      <c r="AEI1316" s="119"/>
      <c r="AEJ1316" s="119"/>
      <c r="AEK1316" s="119"/>
      <c r="AEL1316" s="119"/>
      <c r="AEM1316" s="119"/>
      <c r="AEN1316" s="119"/>
      <c r="AEO1316" s="119"/>
      <c r="AEP1316" s="119"/>
      <c r="AEQ1316" s="119"/>
      <c r="AER1316" s="119"/>
      <c r="AES1316" s="119"/>
      <c r="AET1316" s="119"/>
      <c r="AEU1316" s="119"/>
      <c r="AEV1316" s="119"/>
      <c r="AEW1316" s="119"/>
      <c r="AEX1316" s="119"/>
      <c r="AEY1316" s="119"/>
      <c r="AEZ1316" s="119"/>
      <c r="AFA1316" s="119"/>
      <c r="AFB1316" s="119"/>
      <c r="AFC1316" s="119"/>
      <c r="AFD1316" s="119"/>
      <c r="AFE1316" s="119"/>
      <c r="AFF1316" s="119"/>
      <c r="AFG1316" s="119"/>
      <c r="AFH1316" s="119"/>
      <c r="AFI1316" s="119"/>
      <c r="AFJ1316" s="119"/>
      <c r="AFK1316" s="119"/>
      <c r="AFL1316" s="119"/>
      <c r="AFM1316" s="119"/>
      <c r="AFN1316" s="119"/>
      <c r="AFO1316" s="119"/>
      <c r="AFP1316" s="119"/>
      <c r="AFQ1316" s="119"/>
      <c r="AFR1316" s="119"/>
      <c r="AFS1316" s="119"/>
      <c r="AFT1316" s="119"/>
      <c r="AFU1316" s="119"/>
      <c r="AFV1316" s="119"/>
      <c r="AFW1316" s="119"/>
      <c r="AFX1316" s="119"/>
      <c r="AFY1316" s="119"/>
      <c r="AFZ1316" s="119"/>
      <c r="AGA1316" s="119"/>
      <c r="AGB1316" s="119"/>
      <c r="AGC1316" s="119"/>
      <c r="AGD1316" s="119"/>
      <c r="AGE1316" s="119"/>
      <c r="AGF1316" s="119"/>
      <c r="AGG1316" s="119"/>
      <c r="AGH1316" s="119"/>
      <c r="AGI1316" s="119"/>
      <c r="AGJ1316" s="119"/>
      <c r="AGK1316" s="119"/>
      <c r="AGL1316" s="119"/>
      <c r="AGM1316" s="119"/>
      <c r="AGN1316" s="119"/>
      <c r="AGO1316" s="119"/>
      <c r="AGP1316" s="119"/>
      <c r="AGQ1316" s="119"/>
      <c r="AGR1316" s="119"/>
      <c r="AGS1316" s="119"/>
      <c r="AGT1316" s="119"/>
      <c r="AGU1316" s="119"/>
      <c r="AGV1316" s="119"/>
      <c r="AGW1316" s="119"/>
      <c r="AGX1316" s="119"/>
      <c r="AGY1316" s="119"/>
      <c r="AGZ1316" s="119"/>
      <c r="AHA1316" s="119"/>
      <c r="AHB1316" s="119"/>
      <c r="AHC1316" s="119"/>
      <c r="AHD1316" s="119"/>
      <c r="AHE1316" s="119"/>
      <c r="AHF1316" s="119"/>
      <c r="AHG1316" s="119"/>
      <c r="AHH1316" s="119"/>
      <c r="AHI1316" s="119"/>
      <c r="AHJ1316" s="119"/>
      <c r="AHK1316" s="119"/>
      <c r="AHL1316" s="119"/>
      <c r="AHM1316" s="119"/>
      <c r="AHN1316" s="119"/>
      <c r="AHO1316" s="119"/>
      <c r="AHP1316" s="119"/>
      <c r="AHQ1316" s="119"/>
      <c r="AHR1316" s="119"/>
      <c r="AHS1316" s="119"/>
      <c r="AHT1316" s="119"/>
      <c r="AHU1316" s="119"/>
      <c r="AHV1316" s="119"/>
      <c r="AHW1316" s="119"/>
      <c r="AHX1316" s="119"/>
      <c r="AHY1316" s="119"/>
      <c r="AHZ1316" s="119"/>
      <c r="AIA1316" s="119"/>
      <c r="AIB1316" s="119"/>
      <c r="AIC1316" s="119"/>
      <c r="AID1316" s="119"/>
      <c r="AIE1316" s="119"/>
      <c r="AIF1316" s="119"/>
      <c r="AIG1316" s="119"/>
      <c r="AIH1316" s="119"/>
      <c r="AII1316" s="119"/>
      <c r="AIJ1316" s="119"/>
      <c r="AIK1316" s="119"/>
      <c r="AIL1316" s="119"/>
      <c r="AIM1316" s="119"/>
      <c r="AIN1316" s="119"/>
      <c r="AIO1316" s="119"/>
      <c r="AIP1316" s="119"/>
      <c r="AIQ1316" s="119"/>
      <c r="AIR1316" s="119"/>
      <c r="AIS1316" s="119"/>
      <c r="AIT1316" s="119"/>
      <c r="AIU1316" s="119"/>
      <c r="AIV1316" s="119"/>
      <c r="AIW1316" s="119"/>
      <c r="AIX1316" s="119"/>
      <c r="AIY1316" s="119"/>
      <c r="AIZ1316" s="119"/>
      <c r="AJA1316" s="119"/>
      <c r="AJB1316" s="119"/>
      <c r="AJC1316" s="119"/>
      <c r="AJD1316" s="119"/>
      <c r="AJE1316" s="119"/>
      <c r="AJF1316" s="119"/>
      <c r="AJG1316" s="119"/>
      <c r="AJH1316" s="119"/>
      <c r="AJI1316" s="119"/>
      <c r="AJJ1316" s="119"/>
      <c r="AJK1316" s="119"/>
      <c r="AJL1316" s="119"/>
      <c r="AJM1316" s="119"/>
      <c r="AJN1316" s="119"/>
      <c r="AJO1316" s="119"/>
      <c r="AJP1316" s="119"/>
      <c r="AJQ1316" s="119"/>
      <c r="AJR1316" s="119"/>
      <c r="AJS1316" s="119"/>
      <c r="AJT1316" s="119"/>
      <c r="AJU1316" s="119"/>
      <c r="AJV1316" s="119"/>
      <c r="AJW1316" s="119"/>
      <c r="AJX1316" s="119"/>
      <c r="AJY1316" s="119"/>
      <c r="AJZ1316" s="119"/>
      <c r="AKA1316" s="119"/>
      <c r="AKB1316" s="119"/>
      <c r="AKC1316" s="119"/>
      <c r="AKD1316" s="119"/>
      <c r="AKE1316" s="119"/>
      <c r="AKF1316" s="119"/>
      <c r="AKG1316" s="119"/>
      <c r="AKH1316" s="119"/>
      <c r="AKI1316" s="119"/>
      <c r="AKJ1316" s="119"/>
      <c r="AKK1316" s="119"/>
      <c r="AKL1316" s="119"/>
      <c r="AKM1316" s="119"/>
      <c r="AKN1316" s="119"/>
      <c r="AKO1316" s="119"/>
      <c r="AKP1316" s="119"/>
      <c r="AKQ1316" s="119"/>
      <c r="AKR1316" s="119"/>
      <c r="AKS1316" s="119"/>
      <c r="AKT1316" s="119"/>
      <c r="AKU1316" s="119"/>
      <c r="AKV1316" s="119"/>
      <c r="AKW1316" s="119"/>
      <c r="AKX1316" s="119"/>
      <c r="AKY1316" s="119"/>
      <c r="AKZ1316" s="119"/>
      <c r="ALA1316" s="119"/>
      <c r="ALB1316" s="119"/>
      <c r="ALC1316" s="119"/>
      <c r="ALD1316" s="119"/>
      <c r="ALE1316" s="119"/>
      <c r="ALF1316" s="119"/>
      <c r="ALG1316" s="119"/>
      <c r="ALH1316" s="119"/>
      <c r="ALI1316" s="119"/>
      <c r="ALJ1316" s="119"/>
      <c r="ALK1316" s="119"/>
      <c r="ALL1316" s="119"/>
      <c r="ALM1316" s="119"/>
      <c r="ALN1316" s="119"/>
      <c r="ALO1316" s="119"/>
      <c r="ALP1316" s="119"/>
      <c r="ALQ1316" s="119"/>
      <c r="ALR1316" s="119"/>
      <c r="ALS1316" s="119"/>
      <c r="ALT1316" s="119"/>
      <c r="ALU1316" s="119"/>
      <c r="ALV1316" s="119"/>
      <c r="ALW1316" s="119"/>
      <c r="ALX1316" s="119"/>
      <c r="ALY1316" s="119"/>
      <c r="ALZ1316" s="119"/>
      <c r="AMA1316" s="119"/>
      <c r="AMB1316" s="119"/>
      <c r="AMC1316" s="119"/>
      <c r="AMD1316" s="119"/>
      <c r="AME1316" s="119"/>
      <c r="AMF1316" s="119"/>
      <c r="AMG1316" s="119"/>
      <c r="AMH1316" s="119"/>
      <c r="AMI1316" s="119"/>
      <c r="AMJ1316" s="119"/>
    </row>
    <row r="1317" spans="1:1024">
      <c r="A1317" s="118"/>
      <c r="B1317" s="118"/>
      <c r="C1317" s="49">
        <f t="shared" si="95"/>
        <v>2530</v>
      </c>
      <c r="D1317" s="56" t="s">
        <v>460</v>
      </c>
      <c r="E1317" s="51">
        <f t="shared" si="94"/>
        <v>40</v>
      </c>
      <c r="F1317" s="79">
        <f t="shared" ref="F1317:F1380" si="96">R1317+(Q1317*60)+(P1317*3600)</f>
        <v>66153</v>
      </c>
      <c r="G1317" s="79" t="str">
        <f t="shared" ref="G1317:G1380" si="97">CONCATENATE(M1317,N1317,O1317)</f>
        <v>201823</v>
      </c>
      <c r="H1317" s="79">
        <v>0</v>
      </c>
      <c r="I1317" s="79"/>
      <c r="J1317" s="79"/>
      <c r="K1317" s="79"/>
      <c r="L1317" s="79" t="s">
        <v>4</v>
      </c>
      <c r="M1317" s="79">
        <v>2018</v>
      </c>
      <c r="N1317" s="79">
        <v>2</v>
      </c>
      <c r="O1317" s="79">
        <v>3</v>
      </c>
      <c r="P1317" s="79">
        <v>18</v>
      </c>
      <c r="Q1317" s="79">
        <v>22</v>
      </c>
      <c r="R1317" s="79">
        <v>33</v>
      </c>
      <c r="S1317" s="79">
        <v>290</v>
      </c>
      <c r="T1317" s="79">
        <v>1</v>
      </c>
      <c r="U1317" s="79" t="s">
        <v>1</v>
      </c>
      <c r="V1317" s="79" t="s">
        <v>2</v>
      </c>
      <c r="W1317" s="79"/>
      <c r="X1317" s="130" t="s">
        <v>116</v>
      </c>
      <c r="Y1317" s="130"/>
      <c r="Z1317" s="130"/>
      <c r="AA1317" s="130"/>
      <c r="WK1317" s="119"/>
      <c r="WL1317" s="119"/>
      <c r="WM1317" s="119"/>
      <c r="WN1317" s="119"/>
      <c r="WO1317" s="119"/>
      <c r="WP1317" s="119"/>
      <c r="WQ1317" s="119"/>
      <c r="WR1317" s="119"/>
      <c r="WS1317" s="119"/>
      <c r="WT1317" s="119"/>
      <c r="WU1317" s="119"/>
      <c r="WV1317" s="119"/>
      <c r="WW1317" s="119"/>
      <c r="WX1317" s="119"/>
      <c r="WY1317" s="119"/>
      <c r="WZ1317" s="119"/>
      <c r="XA1317" s="119"/>
      <c r="XB1317" s="119"/>
      <c r="XC1317" s="119"/>
      <c r="XD1317" s="119"/>
      <c r="XE1317" s="119"/>
      <c r="XF1317" s="119"/>
      <c r="XG1317" s="119"/>
      <c r="XH1317" s="119"/>
      <c r="XI1317" s="119"/>
      <c r="XJ1317" s="119"/>
      <c r="XK1317" s="119"/>
      <c r="XL1317" s="119"/>
      <c r="XM1317" s="119"/>
      <c r="XN1317" s="119"/>
      <c r="XO1317" s="119"/>
      <c r="XP1317" s="119"/>
      <c r="XQ1317" s="119"/>
      <c r="XR1317" s="119"/>
      <c r="XS1317" s="119"/>
      <c r="XT1317" s="119"/>
      <c r="XU1317" s="119"/>
      <c r="XV1317" s="119"/>
      <c r="XW1317" s="119"/>
      <c r="XX1317" s="119"/>
      <c r="XY1317" s="119"/>
      <c r="XZ1317" s="119"/>
      <c r="YA1317" s="119"/>
      <c r="YB1317" s="119"/>
      <c r="YC1317" s="119"/>
      <c r="YD1317" s="119"/>
      <c r="YE1317" s="119"/>
      <c r="YF1317" s="119"/>
      <c r="YG1317" s="119"/>
      <c r="YH1317" s="119"/>
      <c r="YI1317" s="119"/>
      <c r="YJ1317" s="119"/>
      <c r="YK1317" s="119"/>
      <c r="YL1317" s="119"/>
      <c r="YM1317" s="119"/>
      <c r="YN1317" s="119"/>
      <c r="YO1317" s="119"/>
      <c r="YP1317" s="119"/>
      <c r="YQ1317" s="119"/>
      <c r="YR1317" s="119"/>
      <c r="YS1317" s="119"/>
      <c r="YT1317" s="119"/>
      <c r="YU1317" s="119"/>
      <c r="YV1317" s="119"/>
      <c r="YW1317" s="119"/>
      <c r="YX1317" s="119"/>
      <c r="YY1317" s="119"/>
      <c r="YZ1317" s="119"/>
      <c r="ZA1317" s="119"/>
      <c r="ZB1317" s="119"/>
      <c r="ZC1317" s="119"/>
      <c r="ZD1317" s="119"/>
      <c r="ZE1317" s="119"/>
      <c r="ZF1317" s="119"/>
      <c r="ZG1317" s="119"/>
      <c r="ZH1317" s="119"/>
      <c r="ZI1317" s="119"/>
      <c r="ZJ1317" s="119"/>
      <c r="ZK1317" s="119"/>
      <c r="ZL1317" s="119"/>
      <c r="ZM1317" s="119"/>
      <c r="ZN1317" s="119"/>
      <c r="ZO1317" s="119"/>
      <c r="ZP1317" s="119"/>
      <c r="ZQ1317" s="119"/>
      <c r="ZR1317" s="119"/>
      <c r="ZS1317" s="119"/>
      <c r="ZT1317" s="119"/>
      <c r="ZU1317" s="119"/>
      <c r="ZV1317" s="119"/>
      <c r="ZW1317" s="119"/>
      <c r="ZX1317" s="119"/>
      <c r="ZY1317" s="119"/>
      <c r="ZZ1317" s="119"/>
      <c r="AAA1317" s="119"/>
      <c r="AAB1317" s="119"/>
      <c r="AAC1317" s="119"/>
      <c r="AAD1317" s="119"/>
      <c r="AAE1317" s="119"/>
      <c r="AAF1317" s="119"/>
      <c r="AAG1317" s="119"/>
      <c r="AAH1317" s="119"/>
      <c r="AAI1317" s="119"/>
      <c r="AAJ1317" s="119"/>
      <c r="AAK1317" s="119"/>
      <c r="AAL1317" s="119"/>
      <c r="AAM1317" s="119"/>
      <c r="AAN1317" s="119"/>
      <c r="AAO1317" s="119"/>
      <c r="AAP1317" s="119"/>
      <c r="AAQ1317" s="119"/>
      <c r="AAR1317" s="119"/>
      <c r="AAS1317" s="119"/>
      <c r="AAT1317" s="119"/>
      <c r="AAU1317" s="119"/>
      <c r="AAV1317" s="119"/>
      <c r="AAW1317" s="119"/>
      <c r="AAX1317" s="119"/>
      <c r="AAY1317" s="119"/>
      <c r="AAZ1317" s="119"/>
      <c r="ABA1317" s="119"/>
      <c r="ABB1317" s="119"/>
      <c r="ABC1317" s="119"/>
      <c r="ABD1317" s="119"/>
      <c r="ABE1317" s="119"/>
      <c r="ABF1317" s="119"/>
      <c r="ABG1317" s="119"/>
      <c r="ABH1317" s="119"/>
      <c r="ABI1317" s="119"/>
      <c r="ABJ1317" s="119"/>
      <c r="ABK1317" s="119"/>
      <c r="ABL1317" s="119"/>
      <c r="ABM1317" s="119"/>
      <c r="ABN1317" s="119"/>
      <c r="ABO1317" s="119"/>
      <c r="ABP1317" s="119"/>
      <c r="ABQ1317" s="119"/>
      <c r="ABR1317" s="119"/>
      <c r="ABS1317" s="119"/>
      <c r="ABT1317" s="119"/>
      <c r="ABU1317" s="119"/>
      <c r="ABV1317" s="119"/>
      <c r="ABW1317" s="119"/>
      <c r="ABX1317" s="119"/>
      <c r="ABY1317" s="119"/>
      <c r="ABZ1317" s="119"/>
      <c r="ACA1317" s="119"/>
      <c r="ACB1317" s="119"/>
      <c r="ACC1317" s="119"/>
      <c r="ACD1317" s="119"/>
      <c r="ACE1317" s="119"/>
      <c r="ACF1317" s="119"/>
      <c r="ACG1317" s="119"/>
      <c r="ACH1317" s="119"/>
      <c r="ACI1317" s="119"/>
      <c r="ACJ1317" s="119"/>
      <c r="ACK1317" s="119"/>
      <c r="ACL1317" s="119"/>
      <c r="ACM1317" s="119"/>
      <c r="ACN1317" s="119"/>
      <c r="ACO1317" s="119"/>
      <c r="ACP1317" s="119"/>
      <c r="ACQ1317" s="119"/>
      <c r="ACR1317" s="119"/>
      <c r="ACS1317" s="119"/>
      <c r="ACT1317" s="119"/>
      <c r="ACU1317" s="119"/>
      <c r="ACV1317" s="119"/>
      <c r="ACW1317" s="119"/>
      <c r="ACX1317" s="119"/>
      <c r="ACY1317" s="119"/>
      <c r="ACZ1317" s="119"/>
      <c r="ADA1317" s="119"/>
      <c r="ADB1317" s="119"/>
      <c r="ADC1317" s="119"/>
      <c r="ADD1317" s="119"/>
      <c r="ADE1317" s="119"/>
      <c r="ADF1317" s="119"/>
      <c r="ADG1317" s="119"/>
      <c r="ADH1317" s="119"/>
      <c r="ADI1317" s="119"/>
      <c r="ADJ1317" s="119"/>
      <c r="ADK1317" s="119"/>
      <c r="ADL1317" s="119"/>
      <c r="ADM1317" s="119"/>
      <c r="ADN1317" s="119"/>
      <c r="ADO1317" s="119"/>
      <c r="ADP1317" s="119"/>
      <c r="ADQ1317" s="119"/>
      <c r="ADR1317" s="119"/>
      <c r="ADS1317" s="119"/>
      <c r="ADT1317" s="119"/>
      <c r="ADU1317" s="119"/>
      <c r="ADV1317" s="119"/>
      <c r="ADW1317" s="119"/>
      <c r="ADX1317" s="119"/>
      <c r="ADY1317" s="119"/>
      <c r="ADZ1317" s="119"/>
      <c r="AEA1317" s="119"/>
      <c r="AEB1317" s="119"/>
      <c r="AEC1317" s="119"/>
      <c r="AED1317" s="119"/>
      <c r="AEE1317" s="119"/>
      <c r="AEF1317" s="119"/>
      <c r="AEG1317" s="119"/>
      <c r="AEH1317" s="119"/>
      <c r="AEI1317" s="119"/>
      <c r="AEJ1317" s="119"/>
      <c r="AEK1317" s="119"/>
      <c r="AEL1317" s="119"/>
      <c r="AEM1317" s="119"/>
      <c r="AEN1317" s="119"/>
      <c r="AEO1317" s="119"/>
      <c r="AEP1317" s="119"/>
      <c r="AEQ1317" s="119"/>
      <c r="AER1317" s="119"/>
      <c r="AES1317" s="119"/>
      <c r="AET1317" s="119"/>
      <c r="AEU1317" s="119"/>
      <c r="AEV1317" s="119"/>
      <c r="AEW1317" s="119"/>
      <c r="AEX1317" s="119"/>
      <c r="AEY1317" s="119"/>
      <c r="AEZ1317" s="119"/>
      <c r="AFA1317" s="119"/>
      <c r="AFB1317" s="119"/>
      <c r="AFC1317" s="119"/>
      <c r="AFD1317" s="119"/>
      <c r="AFE1317" s="119"/>
      <c r="AFF1317" s="119"/>
      <c r="AFG1317" s="119"/>
      <c r="AFH1317" s="119"/>
      <c r="AFI1317" s="119"/>
      <c r="AFJ1317" s="119"/>
      <c r="AFK1317" s="119"/>
      <c r="AFL1317" s="119"/>
      <c r="AFM1317" s="119"/>
      <c r="AFN1317" s="119"/>
      <c r="AFO1317" s="119"/>
      <c r="AFP1317" s="119"/>
      <c r="AFQ1317" s="119"/>
      <c r="AFR1317" s="119"/>
      <c r="AFS1317" s="119"/>
      <c r="AFT1317" s="119"/>
      <c r="AFU1317" s="119"/>
      <c r="AFV1317" s="119"/>
      <c r="AFW1317" s="119"/>
      <c r="AFX1317" s="119"/>
      <c r="AFY1317" s="119"/>
      <c r="AFZ1317" s="119"/>
      <c r="AGA1317" s="119"/>
      <c r="AGB1317" s="119"/>
      <c r="AGC1317" s="119"/>
      <c r="AGD1317" s="119"/>
      <c r="AGE1317" s="119"/>
      <c r="AGF1317" s="119"/>
      <c r="AGG1317" s="119"/>
      <c r="AGH1317" s="119"/>
      <c r="AGI1317" s="119"/>
      <c r="AGJ1317" s="119"/>
      <c r="AGK1317" s="119"/>
      <c r="AGL1317" s="119"/>
      <c r="AGM1317" s="119"/>
      <c r="AGN1317" s="119"/>
      <c r="AGO1317" s="119"/>
      <c r="AGP1317" s="119"/>
      <c r="AGQ1317" s="119"/>
      <c r="AGR1317" s="119"/>
      <c r="AGS1317" s="119"/>
      <c r="AGT1317" s="119"/>
      <c r="AGU1317" s="119"/>
      <c r="AGV1317" s="119"/>
      <c r="AGW1317" s="119"/>
      <c r="AGX1317" s="119"/>
      <c r="AGY1317" s="119"/>
      <c r="AGZ1317" s="119"/>
      <c r="AHA1317" s="119"/>
      <c r="AHB1317" s="119"/>
      <c r="AHC1317" s="119"/>
      <c r="AHD1317" s="119"/>
      <c r="AHE1317" s="119"/>
      <c r="AHF1317" s="119"/>
      <c r="AHG1317" s="119"/>
      <c r="AHH1317" s="119"/>
      <c r="AHI1317" s="119"/>
      <c r="AHJ1317" s="119"/>
      <c r="AHK1317" s="119"/>
      <c r="AHL1317" s="119"/>
      <c r="AHM1317" s="119"/>
      <c r="AHN1317" s="119"/>
      <c r="AHO1317" s="119"/>
      <c r="AHP1317" s="119"/>
      <c r="AHQ1317" s="119"/>
      <c r="AHR1317" s="119"/>
      <c r="AHS1317" s="119"/>
      <c r="AHT1317" s="119"/>
      <c r="AHU1317" s="119"/>
      <c r="AHV1317" s="119"/>
      <c r="AHW1317" s="119"/>
      <c r="AHX1317" s="119"/>
      <c r="AHY1317" s="119"/>
      <c r="AHZ1317" s="119"/>
      <c r="AIA1317" s="119"/>
      <c r="AIB1317" s="119"/>
      <c r="AIC1317" s="119"/>
      <c r="AID1317" s="119"/>
      <c r="AIE1317" s="119"/>
      <c r="AIF1317" s="119"/>
      <c r="AIG1317" s="119"/>
      <c r="AIH1317" s="119"/>
      <c r="AII1317" s="119"/>
      <c r="AIJ1317" s="119"/>
      <c r="AIK1317" s="119"/>
      <c r="AIL1317" s="119"/>
      <c r="AIM1317" s="119"/>
      <c r="AIN1317" s="119"/>
      <c r="AIO1317" s="119"/>
      <c r="AIP1317" s="119"/>
      <c r="AIQ1317" s="119"/>
      <c r="AIR1317" s="119"/>
      <c r="AIS1317" s="119"/>
      <c r="AIT1317" s="119"/>
      <c r="AIU1317" s="119"/>
      <c r="AIV1317" s="119"/>
      <c r="AIW1317" s="119"/>
      <c r="AIX1317" s="119"/>
      <c r="AIY1317" s="119"/>
      <c r="AIZ1317" s="119"/>
      <c r="AJA1317" s="119"/>
      <c r="AJB1317" s="119"/>
      <c r="AJC1317" s="119"/>
      <c r="AJD1317" s="119"/>
      <c r="AJE1317" s="119"/>
      <c r="AJF1317" s="119"/>
      <c r="AJG1317" s="119"/>
      <c r="AJH1317" s="119"/>
      <c r="AJI1317" s="119"/>
      <c r="AJJ1317" s="119"/>
      <c r="AJK1317" s="119"/>
      <c r="AJL1317" s="119"/>
      <c r="AJM1317" s="119"/>
      <c r="AJN1317" s="119"/>
      <c r="AJO1317" s="119"/>
      <c r="AJP1317" s="119"/>
      <c r="AJQ1317" s="119"/>
      <c r="AJR1317" s="119"/>
      <c r="AJS1317" s="119"/>
      <c r="AJT1317" s="119"/>
      <c r="AJU1317" s="119"/>
      <c r="AJV1317" s="119"/>
      <c r="AJW1317" s="119"/>
      <c r="AJX1317" s="119"/>
      <c r="AJY1317" s="119"/>
      <c r="AJZ1317" s="119"/>
      <c r="AKA1317" s="119"/>
      <c r="AKB1317" s="119"/>
      <c r="AKC1317" s="119"/>
      <c r="AKD1317" s="119"/>
      <c r="AKE1317" s="119"/>
      <c r="AKF1317" s="119"/>
      <c r="AKG1317" s="119"/>
      <c r="AKH1317" s="119"/>
      <c r="AKI1317" s="119"/>
      <c r="AKJ1317" s="119"/>
      <c r="AKK1317" s="119"/>
      <c r="AKL1317" s="119"/>
      <c r="AKM1317" s="119"/>
      <c r="AKN1317" s="119"/>
      <c r="AKO1317" s="119"/>
      <c r="AKP1317" s="119"/>
      <c r="AKQ1317" s="119"/>
      <c r="AKR1317" s="119"/>
      <c r="AKS1317" s="119"/>
      <c r="AKT1317" s="119"/>
      <c r="AKU1317" s="119"/>
      <c r="AKV1317" s="119"/>
      <c r="AKW1317" s="119"/>
      <c r="AKX1317" s="119"/>
      <c r="AKY1317" s="119"/>
      <c r="AKZ1317" s="119"/>
      <c r="ALA1317" s="119"/>
      <c r="ALB1317" s="119"/>
      <c r="ALC1317" s="119"/>
      <c r="ALD1317" s="119"/>
      <c r="ALE1317" s="119"/>
      <c r="ALF1317" s="119"/>
      <c r="ALG1317" s="119"/>
      <c r="ALH1317" s="119"/>
      <c r="ALI1317" s="119"/>
      <c r="ALJ1317" s="119"/>
      <c r="ALK1317" s="119"/>
      <c r="ALL1317" s="119"/>
      <c r="ALM1317" s="119"/>
      <c r="ALN1317" s="119"/>
      <c r="ALO1317" s="119"/>
      <c r="ALP1317" s="119"/>
      <c r="ALQ1317" s="119"/>
      <c r="ALR1317" s="119"/>
      <c r="ALS1317" s="119"/>
      <c r="ALT1317" s="119"/>
      <c r="ALU1317" s="119"/>
      <c r="ALV1317" s="119"/>
      <c r="ALW1317" s="119"/>
      <c r="ALX1317" s="119"/>
      <c r="ALY1317" s="119"/>
      <c r="ALZ1317" s="119"/>
      <c r="AMA1317" s="119"/>
      <c r="AMB1317" s="119"/>
      <c r="AMC1317" s="119"/>
      <c r="AMD1317" s="119"/>
      <c r="AME1317" s="119"/>
      <c r="AMF1317" s="119"/>
      <c r="AMG1317" s="119"/>
      <c r="AMH1317" s="119"/>
      <c r="AMI1317" s="119"/>
      <c r="AMJ1317" s="119"/>
    </row>
    <row r="1318" spans="1:1024">
      <c r="A1318" s="118"/>
      <c r="B1318" s="118"/>
      <c r="C1318" s="49">
        <f t="shared" si="95"/>
        <v>2540</v>
      </c>
      <c r="D1318" s="58" t="s">
        <v>461</v>
      </c>
      <c r="E1318" s="51">
        <f t="shared" ref="E1318:E1381" si="98">IF(C1317=C1318,IF(AND(L1318&lt;&gt;"M",L1318&lt;&gt;"m-up"),E1317+10,E1317),10)</f>
        <v>10</v>
      </c>
      <c r="F1318" s="81">
        <f t="shared" si="96"/>
        <v>66225</v>
      </c>
      <c r="G1318" s="81" t="str">
        <f t="shared" si="97"/>
        <v>201823</v>
      </c>
      <c r="H1318" s="81">
        <v>18</v>
      </c>
      <c r="I1318" s="81"/>
      <c r="J1318" s="81"/>
      <c r="K1318" s="81"/>
      <c r="L1318" s="81" t="s">
        <v>0</v>
      </c>
      <c r="M1318" s="81">
        <v>2018</v>
      </c>
      <c r="N1318" s="81">
        <v>2</v>
      </c>
      <c r="O1318" s="81">
        <v>3</v>
      </c>
      <c r="P1318" s="81">
        <v>18</v>
      </c>
      <c r="Q1318" s="81">
        <v>23</v>
      </c>
      <c r="R1318" s="81">
        <v>45</v>
      </c>
      <c r="S1318" s="81">
        <v>687</v>
      </c>
      <c r="T1318" s="81">
        <v>1</v>
      </c>
      <c r="U1318" s="81" t="s">
        <v>1</v>
      </c>
      <c r="V1318" s="81" t="s">
        <v>2</v>
      </c>
      <c r="W1318" s="81"/>
      <c r="X1318" s="129" t="s">
        <v>114</v>
      </c>
      <c r="Y1318" s="130"/>
      <c r="Z1318" s="130"/>
      <c r="AA1318" s="130"/>
      <c r="WK1318" s="119"/>
      <c r="WL1318" s="119"/>
      <c r="WM1318" s="119"/>
      <c r="WN1318" s="119"/>
      <c r="WO1318" s="119"/>
      <c r="WP1318" s="119"/>
      <c r="WQ1318" s="119"/>
      <c r="WR1318" s="119"/>
      <c r="WS1318" s="119"/>
      <c r="WT1318" s="119"/>
      <c r="WU1318" s="119"/>
      <c r="WV1318" s="119"/>
      <c r="WW1318" s="119"/>
      <c r="WX1318" s="119"/>
      <c r="WY1318" s="119"/>
      <c r="WZ1318" s="119"/>
      <c r="XA1318" s="119"/>
      <c r="XB1318" s="119"/>
      <c r="XC1318" s="119"/>
      <c r="XD1318" s="119"/>
      <c r="XE1318" s="119"/>
      <c r="XF1318" s="119"/>
      <c r="XG1318" s="119"/>
      <c r="XH1318" s="119"/>
      <c r="XI1318" s="119"/>
      <c r="XJ1318" s="119"/>
      <c r="XK1318" s="119"/>
      <c r="XL1318" s="119"/>
      <c r="XM1318" s="119"/>
      <c r="XN1318" s="119"/>
      <c r="XO1318" s="119"/>
      <c r="XP1318" s="119"/>
      <c r="XQ1318" s="119"/>
      <c r="XR1318" s="119"/>
      <c r="XS1318" s="119"/>
      <c r="XT1318" s="119"/>
      <c r="XU1318" s="119"/>
      <c r="XV1318" s="119"/>
      <c r="XW1318" s="119"/>
      <c r="XX1318" s="119"/>
      <c r="XY1318" s="119"/>
      <c r="XZ1318" s="119"/>
      <c r="YA1318" s="119"/>
      <c r="YB1318" s="119"/>
      <c r="YC1318" s="119"/>
      <c r="YD1318" s="119"/>
      <c r="YE1318" s="119"/>
      <c r="YF1318" s="119"/>
      <c r="YG1318" s="119"/>
      <c r="YH1318" s="119"/>
      <c r="YI1318" s="119"/>
      <c r="YJ1318" s="119"/>
      <c r="YK1318" s="119"/>
      <c r="YL1318" s="119"/>
      <c r="YM1318" s="119"/>
      <c r="YN1318" s="119"/>
      <c r="YO1318" s="119"/>
      <c r="YP1318" s="119"/>
      <c r="YQ1318" s="119"/>
      <c r="YR1318" s="119"/>
      <c r="YS1318" s="119"/>
      <c r="YT1318" s="119"/>
      <c r="YU1318" s="119"/>
      <c r="YV1318" s="119"/>
      <c r="YW1318" s="119"/>
      <c r="YX1318" s="119"/>
      <c r="YY1318" s="119"/>
      <c r="YZ1318" s="119"/>
      <c r="ZA1318" s="119"/>
      <c r="ZB1318" s="119"/>
      <c r="ZC1318" s="119"/>
      <c r="ZD1318" s="119"/>
      <c r="ZE1318" s="119"/>
      <c r="ZF1318" s="119"/>
      <c r="ZG1318" s="119"/>
      <c r="ZH1318" s="119"/>
      <c r="ZI1318" s="119"/>
      <c r="ZJ1318" s="119"/>
      <c r="ZK1318" s="119"/>
      <c r="ZL1318" s="119"/>
      <c r="ZM1318" s="119"/>
      <c r="ZN1318" s="119"/>
      <c r="ZO1318" s="119"/>
      <c r="ZP1318" s="119"/>
      <c r="ZQ1318" s="119"/>
      <c r="ZR1318" s="119"/>
      <c r="ZS1318" s="119"/>
      <c r="ZT1318" s="119"/>
      <c r="ZU1318" s="119"/>
      <c r="ZV1318" s="119"/>
      <c r="ZW1318" s="119"/>
      <c r="ZX1318" s="119"/>
      <c r="ZY1318" s="119"/>
      <c r="ZZ1318" s="119"/>
      <c r="AAA1318" s="119"/>
      <c r="AAB1318" s="119"/>
      <c r="AAC1318" s="119"/>
      <c r="AAD1318" s="119"/>
      <c r="AAE1318" s="119"/>
      <c r="AAF1318" s="119"/>
      <c r="AAG1318" s="119"/>
      <c r="AAH1318" s="119"/>
      <c r="AAI1318" s="119"/>
      <c r="AAJ1318" s="119"/>
      <c r="AAK1318" s="119"/>
      <c r="AAL1318" s="119"/>
      <c r="AAM1318" s="119"/>
      <c r="AAN1318" s="119"/>
      <c r="AAO1318" s="119"/>
      <c r="AAP1318" s="119"/>
      <c r="AAQ1318" s="119"/>
      <c r="AAR1318" s="119"/>
      <c r="AAS1318" s="119"/>
      <c r="AAT1318" s="119"/>
      <c r="AAU1318" s="119"/>
      <c r="AAV1318" s="119"/>
      <c r="AAW1318" s="119"/>
      <c r="AAX1318" s="119"/>
      <c r="AAY1318" s="119"/>
      <c r="AAZ1318" s="119"/>
      <c r="ABA1318" s="119"/>
      <c r="ABB1318" s="119"/>
      <c r="ABC1318" s="119"/>
      <c r="ABD1318" s="119"/>
      <c r="ABE1318" s="119"/>
      <c r="ABF1318" s="119"/>
      <c r="ABG1318" s="119"/>
      <c r="ABH1318" s="119"/>
      <c r="ABI1318" s="119"/>
      <c r="ABJ1318" s="119"/>
      <c r="ABK1318" s="119"/>
      <c r="ABL1318" s="119"/>
      <c r="ABM1318" s="119"/>
      <c r="ABN1318" s="119"/>
      <c r="ABO1318" s="119"/>
      <c r="ABP1318" s="119"/>
      <c r="ABQ1318" s="119"/>
      <c r="ABR1318" s="119"/>
      <c r="ABS1318" s="119"/>
      <c r="ABT1318" s="119"/>
      <c r="ABU1318" s="119"/>
      <c r="ABV1318" s="119"/>
      <c r="ABW1318" s="119"/>
      <c r="ABX1318" s="119"/>
      <c r="ABY1318" s="119"/>
      <c r="ABZ1318" s="119"/>
      <c r="ACA1318" s="119"/>
      <c r="ACB1318" s="119"/>
      <c r="ACC1318" s="119"/>
      <c r="ACD1318" s="119"/>
      <c r="ACE1318" s="119"/>
      <c r="ACF1318" s="119"/>
      <c r="ACG1318" s="119"/>
      <c r="ACH1318" s="119"/>
      <c r="ACI1318" s="119"/>
      <c r="ACJ1318" s="119"/>
      <c r="ACK1318" s="119"/>
      <c r="ACL1318" s="119"/>
      <c r="ACM1318" s="119"/>
      <c r="ACN1318" s="119"/>
      <c r="ACO1318" s="119"/>
      <c r="ACP1318" s="119"/>
      <c r="ACQ1318" s="119"/>
      <c r="ACR1318" s="119"/>
      <c r="ACS1318" s="119"/>
      <c r="ACT1318" s="119"/>
      <c r="ACU1318" s="119"/>
      <c r="ACV1318" s="119"/>
      <c r="ACW1318" s="119"/>
      <c r="ACX1318" s="119"/>
      <c r="ACY1318" s="119"/>
      <c r="ACZ1318" s="119"/>
      <c r="ADA1318" s="119"/>
      <c r="ADB1318" s="119"/>
      <c r="ADC1318" s="119"/>
      <c r="ADD1318" s="119"/>
      <c r="ADE1318" s="119"/>
      <c r="ADF1318" s="119"/>
      <c r="ADG1318" s="119"/>
      <c r="ADH1318" s="119"/>
      <c r="ADI1318" s="119"/>
      <c r="ADJ1318" s="119"/>
      <c r="ADK1318" s="119"/>
      <c r="ADL1318" s="119"/>
      <c r="ADM1318" s="119"/>
      <c r="ADN1318" s="119"/>
      <c r="ADO1318" s="119"/>
      <c r="ADP1318" s="119"/>
      <c r="ADQ1318" s="119"/>
      <c r="ADR1318" s="119"/>
      <c r="ADS1318" s="119"/>
      <c r="ADT1318" s="119"/>
      <c r="ADU1318" s="119"/>
      <c r="ADV1318" s="119"/>
      <c r="ADW1318" s="119"/>
      <c r="ADX1318" s="119"/>
      <c r="ADY1318" s="119"/>
      <c r="ADZ1318" s="119"/>
      <c r="AEA1318" s="119"/>
      <c r="AEB1318" s="119"/>
      <c r="AEC1318" s="119"/>
      <c r="AED1318" s="119"/>
      <c r="AEE1318" s="119"/>
      <c r="AEF1318" s="119"/>
      <c r="AEG1318" s="119"/>
      <c r="AEH1318" s="119"/>
      <c r="AEI1318" s="119"/>
      <c r="AEJ1318" s="119"/>
      <c r="AEK1318" s="119"/>
      <c r="AEL1318" s="119"/>
      <c r="AEM1318" s="119"/>
      <c r="AEN1318" s="119"/>
      <c r="AEO1318" s="119"/>
      <c r="AEP1318" s="119"/>
      <c r="AEQ1318" s="119"/>
      <c r="AER1318" s="119"/>
      <c r="AES1318" s="119"/>
      <c r="AET1318" s="119"/>
      <c r="AEU1318" s="119"/>
      <c r="AEV1318" s="119"/>
      <c r="AEW1318" s="119"/>
      <c r="AEX1318" s="119"/>
      <c r="AEY1318" s="119"/>
      <c r="AEZ1318" s="119"/>
      <c r="AFA1318" s="119"/>
      <c r="AFB1318" s="119"/>
      <c r="AFC1318" s="119"/>
      <c r="AFD1318" s="119"/>
      <c r="AFE1318" s="119"/>
      <c r="AFF1318" s="119"/>
      <c r="AFG1318" s="119"/>
      <c r="AFH1318" s="119"/>
      <c r="AFI1318" s="119"/>
      <c r="AFJ1318" s="119"/>
      <c r="AFK1318" s="119"/>
      <c r="AFL1318" s="119"/>
      <c r="AFM1318" s="119"/>
      <c r="AFN1318" s="119"/>
      <c r="AFO1318" s="119"/>
      <c r="AFP1318" s="119"/>
      <c r="AFQ1318" s="119"/>
      <c r="AFR1318" s="119"/>
      <c r="AFS1318" s="119"/>
      <c r="AFT1318" s="119"/>
      <c r="AFU1318" s="119"/>
      <c r="AFV1318" s="119"/>
      <c r="AFW1318" s="119"/>
      <c r="AFX1318" s="119"/>
      <c r="AFY1318" s="119"/>
      <c r="AFZ1318" s="119"/>
      <c r="AGA1318" s="119"/>
      <c r="AGB1318" s="119"/>
      <c r="AGC1318" s="119"/>
      <c r="AGD1318" s="119"/>
      <c r="AGE1318" s="119"/>
      <c r="AGF1318" s="119"/>
      <c r="AGG1318" s="119"/>
      <c r="AGH1318" s="119"/>
      <c r="AGI1318" s="119"/>
      <c r="AGJ1318" s="119"/>
      <c r="AGK1318" s="119"/>
      <c r="AGL1318" s="119"/>
      <c r="AGM1318" s="119"/>
      <c r="AGN1318" s="119"/>
      <c r="AGO1318" s="119"/>
      <c r="AGP1318" s="119"/>
      <c r="AGQ1318" s="119"/>
      <c r="AGR1318" s="119"/>
      <c r="AGS1318" s="119"/>
      <c r="AGT1318" s="119"/>
      <c r="AGU1318" s="119"/>
      <c r="AGV1318" s="119"/>
      <c r="AGW1318" s="119"/>
      <c r="AGX1318" s="119"/>
      <c r="AGY1318" s="119"/>
      <c r="AGZ1318" s="119"/>
      <c r="AHA1318" s="119"/>
      <c r="AHB1318" s="119"/>
      <c r="AHC1318" s="119"/>
      <c r="AHD1318" s="119"/>
      <c r="AHE1318" s="119"/>
      <c r="AHF1318" s="119"/>
      <c r="AHG1318" s="119"/>
      <c r="AHH1318" s="119"/>
      <c r="AHI1318" s="119"/>
      <c r="AHJ1318" s="119"/>
      <c r="AHK1318" s="119"/>
      <c r="AHL1318" s="119"/>
      <c r="AHM1318" s="119"/>
      <c r="AHN1318" s="119"/>
      <c r="AHO1318" s="119"/>
      <c r="AHP1318" s="119"/>
      <c r="AHQ1318" s="119"/>
      <c r="AHR1318" s="119"/>
      <c r="AHS1318" s="119"/>
      <c r="AHT1318" s="119"/>
      <c r="AHU1318" s="119"/>
      <c r="AHV1318" s="119"/>
      <c r="AHW1318" s="119"/>
      <c r="AHX1318" s="119"/>
      <c r="AHY1318" s="119"/>
      <c r="AHZ1318" s="119"/>
      <c r="AIA1318" s="119"/>
      <c r="AIB1318" s="119"/>
      <c r="AIC1318" s="119"/>
      <c r="AID1318" s="119"/>
      <c r="AIE1318" s="119"/>
      <c r="AIF1318" s="119"/>
      <c r="AIG1318" s="119"/>
      <c r="AIH1318" s="119"/>
      <c r="AII1318" s="119"/>
      <c r="AIJ1318" s="119"/>
      <c r="AIK1318" s="119"/>
      <c r="AIL1318" s="119"/>
      <c r="AIM1318" s="119"/>
      <c r="AIN1318" s="119"/>
      <c r="AIO1318" s="119"/>
      <c r="AIP1318" s="119"/>
      <c r="AIQ1318" s="119"/>
      <c r="AIR1318" s="119"/>
      <c r="AIS1318" s="119"/>
      <c r="AIT1318" s="119"/>
      <c r="AIU1318" s="119"/>
      <c r="AIV1318" s="119"/>
      <c r="AIW1318" s="119"/>
      <c r="AIX1318" s="119"/>
      <c r="AIY1318" s="119"/>
      <c r="AIZ1318" s="119"/>
      <c r="AJA1318" s="119"/>
      <c r="AJB1318" s="119"/>
      <c r="AJC1318" s="119"/>
      <c r="AJD1318" s="119"/>
      <c r="AJE1318" s="119"/>
      <c r="AJF1318" s="119"/>
      <c r="AJG1318" s="119"/>
      <c r="AJH1318" s="119"/>
      <c r="AJI1318" s="119"/>
      <c r="AJJ1318" s="119"/>
      <c r="AJK1318" s="119"/>
      <c r="AJL1318" s="119"/>
      <c r="AJM1318" s="119"/>
      <c r="AJN1318" s="119"/>
      <c r="AJO1318" s="119"/>
      <c r="AJP1318" s="119"/>
      <c r="AJQ1318" s="119"/>
      <c r="AJR1318" s="119"/>
      <c r="AJS1318" s="119"/>
      <c r="AJT1318" s="119"/>
      <c r="AJU1318" s="119"/>
      <c r="AJV1318" s="119"/>
      <c r="AJW1318" s="119"/>
      <c r="AJX1318" s="119"/>
      <c r="AJY1318" s="119"/>
      <c r="AJZ1318" s="119"/>
      <c r="AKA1318" s="119"/>
      <c r="AKB1318" s="119"/>
      <c r="AKC1318" s="119"/>
      <c r="AKD1318" s="119"/>
      <c r="AKE1318" s="119"/>
      <c r="AKF1318" s="119"/>
      <c r="AKG1318" s="119"/>
      <c r="AKH1318" s="119"/>
      <c r="AKI1318" s="119"/>
      <c r="AKJ1318" s="119"/>
      <c r="AKK1318" s="119"/>
      <c r="AKL1318" s="119"/>
      <c r="AKM1318" s="119"/>
      <c r="AKN1318" s="119"/>
      <c r="AKO1318" s="119"/>
      <c r="AKP1318" s="119"/>
      <c r="AKQ1318" s="119"/>
      <c r="AKR1318" s="119"/>
      <c r="AKS1318" s="119"/>
      <c r="AKT1318" s="119"/>
      <c r="AKU1318" s="119"/>
      <c r="AKV1318" s="119"/>
      <c r="AKW1318" s="119"/>
      <c r="AKX1318" s="119"/>
      <c r="AKY1318" s="119"/>
      <c r="AKZ1318" s="119"/>
      <c r="ALA1318" s="119"/>
      <c r="ALB1318" s="119"/>
      <c r="ALC1318" s="119"/>
      <c r="ALD1318" s="119"/>
      <c r="ALE1318" s="119"/>
      <c r="ALF1318" s="119"/>
      <c r="ALG1318" s="119"/>
      <c r="ALH1318" s="119"/>
      <c r="ALI1318" s="119"/>
      <c r="ALJ1318" s="119"/>
      <c r="ALK1318" s="119"/>
      <c r="ALL1318" s="119"/>
      <c r="ALM1318" s="119"/>
      <c r="ALN1318" s="119"/>
      <c r="ALO1318" s="119"/>
      <c r="ALP1318" s="119"/>
      <c r="ALQ1318" s="119"/>
      <c r="ALR1318" s="119"/>
      <c r="ALS1318" s="119"/>
      <c r="ALT1318" s="119"/>
      <c r="ALU1318" s="119"/>
      <c r="ALV1318" s="119"/>
      <c r="ALW1318" s="119"/>
      <c r="ALX1318" s="119"/>
      <c r="ALY1318" s="119"/>
      <c r="ALZ1318" s="119"/>
      <c r="AMA1318" s="119"/>
      <c r="AMB1318" s="119"/>
      <c r="AMC1318" s="119"/>
      <c r="AMD1318" s="119"/>
      <c r="AME1318" s="119"/>
      <c r="AMF1318" s="119"/>
      <c r="AMG1318" s="119"/>
      <c r="AMH1318" s="119"/>
      <c r="AMI1318" s="119"/>
      <c r="AMJ1318" s="119"/>
    </row>
    <row r="1319" spans="1:1024">
      <c r="A1319" s="118"/>
      <c r="B1319" s="118"/>
      <c r="C1319" s="49">
        <f t="shared" si="95"/>
        <v>2540</v>
      </c>
      <c r="D1319" s="56" t="s">
        <v>461</v>
      </c>
      <c r="E1319" s="51">
        <f t="shared" si="98"/>
        <v>20</v>
      </c>
      <c r="F1319" s="79">
        <f t="shared" si="96"/>
        <v>66225</v>
      </c>
      <c r="G1319" s="79" t="str">
        <f t="shared" si="97"/>
        <v>201823</v>
      </c>
      <c r="H1319" s="79">
        <v>13</v>
      </c>
      <c r="I1319" s="79"/>
      <c r="J1319" s="79"/>
      <c r="K1319" s="79"/>
      <c r="L1319" s="79" t="s">
        <v>0</v>
      </c>
      <c r="M1319" s="79">
        <v>2018</v>
      </c>
      <c r="N1319" s="79">
        <v>2</v>
      </c>
      <c r="O1319" s="79">
        <v>3</v>
      </c>
      <c r="P1319" s="79">
        <v>18</v>
      </c>
      <c r="Q1319" s="79">
        <v>23</v>
      </c>
      <c r="R1319" s="79">
        <v>45</v>
      </c>
      <c r="S1319" s="79">
        <v>725</v>
      </c>
      <c r="T1319" s="79">
        <v>2</v>
      </c>
      <c r="U1319" s="79" t="s">
        <v>1</v>
      </c>
      <c r="V1319" s="79" t="s">
        <v>2</v>
      </c>
      <c r="W1319" s="79"/>
      <c r="X1319" s="130" t="s">
        <v>118</v>
      </c>
      <c r="Y1319" s="130"/>
      <c r="Z1319" s="130"/>
      <c r="AA1319" s="130"/>
      <c r="WK1319" s="119"/>
      <c r="WL1319" s="119"/>
      <c r="WM1319" s="119"/>
      <c r="WN1319" s="119"/>
      <c r="WO1319" s="119"/>
      <c r="WP1319" s="119"/>
      <c r="WQ1319" s="119"/>
      <c r="WR1319" s="119"/>
      <c r="WS1319" s="119"/>
      <c r="WT1319" s="119"/>
      <c r="WU1319" s="119"/>
      <c r="WV1319" s="119"/>
      <c r="WW1319" s="119"/>
      <c r="WX1319" s="119"/>
      <c r="WY1319" s="119"/>
      <c r="WZ1319" s="119"/>
      <c r="XA1319" s="119"/>
      <c r="XB1319" s="119"/>
      <c r="XC1319" s="119"/>
      <c r="XD1319" s="119"/>
      <c r="XE1319" s="119"/>
      <c r="XF1319" s="119"/>
      <c r="XG1319" s="119"/>
      <c r="XH1319" s="119"/>
      <c r="XI1319" s="119"/>
      <c r="XJ1319" s="119"/>
      <c r="XK1319" s="119"/>
      <c r="XL1319" s="119"/>
      <c r="XM1319" s="119"/>
      <c r="XN1319" s="119"/>
      <c r="XO1319" s="119"/>
      <c r="XP1319" s="119"/>
      <c r="XQ1319" s="119"/>
      <c r="XR1319" s="119"/>
      <c r="XS1319" s="119"/>
      <c r="XT1319" s="119"/>
      <c r="XU1319" s="119"/>
      <c r="XV1319" s="119"/>
      <c r="XW1319" s="119"/>
      <c r="XX1319" s="119"/>
      <c r="XY1319" s="119"/>
      <c r="XZ1319" s="119"/>
      <c r="YA1319" s="119"/>
      <c r="YB1319" s="119"/>
      <c r="YC1319" s="119"/>
      <c r="YD1319" s="119"/>
      <c r="YE1319" s="119"/>
      <c r="YF1319" s="119"/>
      <c r="YG1319" s="119"/>
      <c r="YH1319" s="119"/>
      <c r="YI1319" s="119"/>
      <c r="YJ1319" s="119"/>
      <c r="YK1319" s="119"/>
      <c r="YL1319" s="119"/>
      <c r="YM1319" s="119"/>
      <c r="YN1319" s="119"/>
      <c r="YO1319" s="119"/>
      <c r="YP1319" s="119"/>
      <c r="YQ1319" s="119"/>
      <c r="YR1319" s="119"/>
      <c r="YS1319" s="119"/>
      <c r="YT1319" s="119"/>
      <c r="YU1319" s="119"/>
      <c r="YV1319" s="119"/>
      <c r="YW1319" s="119"/>
      <c r="YX1319" s="119"/>
      <c r="YY1319" s="119"/>
      <c r="YZ1319" s="119"/>
      <c r="ZA1319" s="119"/>
      <c r="ZB1319" s="119"/>
      <c r="ZC1319" s="119"/>
      <c r="ZD1319" s="119"/>
      <c r="ZE1319" s="119"/>
      <c r="ZF1319" s="119"/>
      <c r="ZG1319" s="119"/>
      <c r="ZH1319" s="119"/>
      <c r="ZI1319" s="119"/>
      <c r="ZJ1319" s="119"/>
      <c r="ZK1319" s="119"/>
      <c r="ZL1319" s="119"/>
      <c r="ZM1319" s="119"/>
      <c r="ZN1319" s="119"/>
      <c r="ZO1319" s="119"/>
      <c r="ZP1319" s="119"/>
      <c r="ZQ1319" s="119"/>
      <c r="ZR1319" s="119"/>
      <c r="ZS1319" s="119"/>
      <c r="ZT1319" s="119"/>
      <c r="ZU1319" s="119"/>
      <c r="ZV1319" s="119"/>
      <c r="ZW1319" s="119"/>
      <c r="ZX1319" s="119"/>
      <c r="ZY1319" s="119"/>
      <c r="ZZ1319" s="119"/>
      <c r="AAA1319" s="119"/>
      <c r="AAB1319" s="119"/>
      <c r="AAC1319" s="119"/>
      <c r="AAD1319" s="119"/>
      <c r="AAE1319" s="119"/>
      <c r="AAF1319" s="119"/>
      <c r="AAG1319" s="119"/>
      <c r="AAH1319" s="119"/>
      <c r="AAI1319" s="119"/>
      <c r="AAJ1319" s="119"/>
      <c r="AAK1319" s="119"/>
      <c r="AAL1319" s="119"/>
      <c r="AAM1319" s="119"/>
      <c r="AAN1319" s="119"/>
      <c r="AAO1319" s="119"/>
      <c r="AAP1319" s="119"/>
      <c r="AAQ1319" s="119"/>
      <c r="AAR1319" s="119"/>
      <c r="AAS1319" s="119"/>
      <c r="AAT1319" s="119"/>
      <c r="AAU1319" s="119"/>
      <c r="AAV1319" s="119"/>
      <c r="AAW1319" s="119"/>
      <c r="AAX1319" s="119"/>
      <c r="AAY1319" s="119"/>
      <c r="AAZ1319" s="119"/>
      <c r="ABA1319" s="119"/>
      <c r="ABB1319" s="119"/>
      <c r="ABC1319" s="119"/>
      <c r="ABD1319" s="119"/>
      <c r="ABE1319" s="119"/>
      <c r="ABF1319" s="119"/>
      <c r="ABG1319" s="119"/>
      <c r="ABH1319" s="119"/>
      <c r="ABI1319" s="119"/>
      <c r="ABJ1319" s="119"/>
      <c r="ABK1319" s="119"/>
      <c r="ABL1319" s="119"/>
      <c r="ABM1319" s="119"/>
      <c r="ABN1319" s="119"/>
      <c r="ABO1319" s="119"/>
      <c r="ABP1319" s="119"/>
      <c r="ABQ1319" s="119"/>
      <c r="ABR1319" s="119"/>
      <c r="ABS1319" s="119"/>
      <c r="ABT1319" s="119"/>
      <c r="ABU1319" s="119"/>
      <c r="ABV1319" s="119"/>
      <c r="ABW1319" s="119"/>
      <c r="ABX1319" s="119"/>
      <c r="ABY1319" s="119"/>
      <c r="ABZ1319" s="119"/>
      <c r="ACA1319" s="119"/>
      <c r="ACB1319" s="119"/>
      <c r="ACC1319" s="119"/>
      <c r="ACD1319" s="119"/>
      <c r="ACE1319" s="119"/>
      <c r="ACF1319" s="119"/>
      <c r="ACG1319" s="119"/>
      <c r="ACH1319" s="119"/>
      <c r="ACI1319" s="119"/>
      <c r="ACJ1319" s="119"/>
      <c r="ACK1319" s="119"/>
      <c r="ACL1319" s="119"/>
      <c r="ACM1319" s="119"/>
      <c r="ACN1319" s="119"/>
      <c r="ACO1319" s="119"/>
      <c r="ACP1319" s="119"/>
      <c r="ACQ1319" s="119"/>
      <c r="ACR1319" s="119"/>
      <c r="ACS1319" s="119"/>
      <c r="ACT1319" s="119"/>
      <c r="ACU1319" s="119"/>
      <c r="ACV1319" s="119"/>
      <c r="ACW1319" s="119"/>
      <c r="ACX1319" s="119"/>
      <c r="ACY1319" s="119"/>
      <c r="ACZ1319" s="119"/>
      <c r="ADA1319" s="119"/>
      <c r="ADB1319" s="119"/>
      <c r="ADC1319" s="119"/>
      <c r="ADD1319" s="119"/>
      <c r="ADE1319" s="119"/>
      <c r="ADF1319" s="119"/>
      <c r="ADG1319" s="119"/>
      <c r="ADH1319" s="119"/>
      <c r="ADI1319" s="119"/>
      <c r="ADJ1319" s="119"/>
      <c r="ADK1319" s="119"/>
      <c r="ADL1319" s="119"/>
      <c r="ADM1319" s="119"/>
      <c r="ADN1319" s="119"/>
      <c r="ADO1319" s="119"/>
      <c r="ADP1319" s="119"/>
      <c r="ADQ1319" s="119"/>
      <c r="ADR1319" s="119"/>
      <c r="ADS1319" s="119"/>
      <c r="ADT1319" s="119"/>
      <c r="ADU1319" s="119"/>
      <c r="ADV1319" s="119"/>
      <c r="ADW1319" s="119"/>
      <c r="ADX1319" s="119"/>
      <c r="ADY1319" s="119"/>
      <c r="ADZ1319" s="119"/>
      <c r="AEA1319" s="119"/>
      <c r="AEB1319" s="119"/>
      <c r="AEC1319" s="119"/>
      <c r="AED1319" s="119"/>
      <c r="AEE1319" s="119"/>
      <c r="AEF1319" s="119"/>
      <c r="AEG1319" s="119"/>
      <c r="AEH1319" s="119"/>
      <c r="AEI1319" s="119"/>
      <c r="AEJ1319" s="119"/>
      <c r="AEK1319" s="119"/>
      <c r="AEL1319" s="119"/>
      <c r="AEM1319" s="119"/>
      <c r="AEN1319" s="119"/>
      <c r="AEO1319" s="119"/>
      <c r="AEP1319" s="119"/>
      <c r="AEQ1319" s="119"/>
      <c r="AER1319" s="119"/>
      <c r="AES1319" s="119"/>
      <c r="AET1319" s="119"/>
      <c r="AEU1319" s="119"/>
      <c r="AEV1319" s="119"/>
      <c r="AEW1319" s="119"/>
      <c r="AEX1319" s="119"/>
      <c r="AEY1319" s="119"/>
      <c r="AEZ1319" s="119"/>
      <c r="AFA1319" s="119"/>
      <c r="AFB1319" s="119"/>
      <c r="AFC1319" s="119"/>
      <c r="AFD1319" s="119"/>
      <c r="AFE1319" s="119"/>
      <c r="AFF1319" s="119"/>
      <c r="AFG1319" s="119"/>
      <c r="AFH1319" s="119"/>
      <c r="AFI1319" s="119"/>
      <c r="AFJ1319" s="119"/>
      <c r="AFK1319" s="119"/>
      <c r="AFL1319" s="119"/>
      <c r="AFM1319" s="119"/>
      <c r="AFN1319" s="119"/>
      <c r="AFO1319" s="119"/>
      <c r="AFP1319" s="119"/>
      <c r="AFQ1319" s="119"/>
      <c r="AFR1319" s="119"/>
      <c r="AFS1319" s="119"/>
      <c r="AFT1319" s="119"/>
      <c r="AFU1319" s="119"/>
      <c r="AFV1319" s="119"/>
      <c r="AFW1319" s="119"/>
      <c r="AFX1319" s="119"/>
      <c r="AFY1319" s="119"/>
      <c r="AFZ1319" s="119"/>
      <c r="AGA1319" s="119"/>
      <c r="AGB1319" s="119"/>
      <c r="AGC1319" s="119"/>
      <c r="AGD1319" s="119"/>
      <c r="AGE1319" s="119"/>
      <c r="AGF1319" s="119"/>
      <c r="AGG1319" s="119"/>
      <c r="AGH1319" s="119"/>
      <c r="AGI1319" s="119"/>
      <c r="AGJ1319" s="119"/>
      <c r="AGK1319" s="119"/>
      <c r="AGL1319" s="119"/>
      <c r="AGM1319" s="119"/>
      <c r="AGN1319" s="119"/>
      <c r="AGO1319" s="119"/>
      <c r="AGP1319" s="119"/>
      <c r="AGQ1319" s="119"/>
      <c r="AGR1319" s="119"/>
      <c r="AGS1319" s="119"/>
      <c r="AGT1319" s="119"/>
      <c r="AGU1319" s="119"/>
      <c r="AGV1319" s="119"/>
      <c r="AGW1319" s="119"/>
      <c r="AGX1319" s="119"/>
      <c r="AGY1319" s="119"/>
      <c r="AGZ1319" s="119"/>
      <c r="AHA1319" s="119"/>
      <c r="AHB1319" s="119"/>
      <c r="AHC1319" s="119"/>
      <c r="AHD1319" s="119"/>
      <c r="AHE1319" s="119"/>
      <c r="AHF1319" s="119"/>
      <c r="AHG1319" s="119"/>
      <c r="AHH1319" s="119"/>
      <c r="AHI1319" s="119"/>
      <c r="AHJ1319" s="119"/>
      <c r="AHK1319" s="119"/>
      <c r="AHL1319" s="119"/>
      <c r="AHM1319" s="119"/>
      <c r="AHN1319" s="119"/>
      <c r="AHO1319" s="119"/>
      <c r="AHP1319" s="119"/>
      <c r="AHQ1319" s="119"/>
      <c r="AHR1319" s="119"/>
      <c r="AHS1319" s="119"/>
      <c r="AHT1319" s="119"/>
      <c r="AHU1319" s="119"/>
      <c r="AHV1319" s="119"/>
      <c r="AHW1319" s="119"/>
      <c r="AHX1319" s="119"/>
      <c r="AHY1319" s="119"/>
      <c r="AHZ1319" s="119"/>
      <c r="AIA1319" s="119"/>
      <c r="AIB1319" s="119"/>
      <c r="AIC1319" s="119"/>
      <c r="AID1319" s="119"/>
      <c r="AIE1319" s="119"/>
      <c r="AIF1319" s="119"/>
      <c r="AIG1319" s="119"/>
      <c r="AIH1319" s="119"/>
      <c r="AII1319" s="119"/>
      <c r="AIJ1319" s="119"/>
      <c r="AIK1319" s="119"/>
      <c r="AIL1319" s="119"/>
      <c r="AIM1319" s="119"/>
      <c r="AIN1319" s="119"/>
      <c r="AIO1319" s="119"/>
      <c r="AIP1319" s="119"/>
      <c r="AIQ1319" s="119"/>
      <c r="AIR1319" s="119"/>
      <c r="AIS1319" s="119"/>
      <c r="AIT1319" s="119"/>
      <c r="AIU1319" s="119"/>
      <c r="AIV1319" s="119"/>
      <c r="AIW1319" s="119"/>
      <c r="AIX1319" s="119"/>
      <c r="AIY1319" s="119"/>
      <c r="AIZ1319" s="119"/>
      <c r="AJA1319" s="119"/>
      <c r="AJB1319" s="119"/>
      <c r="AJC1319" s="119"/>
      <c r="AJD1319" s="119"/>
      <c r="AJE1319" s="119"/>
      <c r="AJF1319" s="119"/>
      <c r="AJG1319" s="119"/>
      <c r="AJH1319" s="119"/>
      <c r="AJI1319" s="119"/>
      <c r="AJJ1319" s="119"/>
      <c r="AJK1319" s="119"/>
      <c r="AJL1319" s="119"/>
      <c r="AJM1319" s="119"/>
      <c r="AJN1319" s="119"/>
      <c r="AJO1319" s="119"/>
      <c r="AJP1319" s="119"/>
      <c r="AJQ1319" s="119"/>
      <c r="AJR1319" s="119"/>
      <c r="AJS1319" s="119"/>
      <c r="AJT1319" s="119"/>
      <c r="AJU1319" s="119"/>
      <c r="AJV1319" s="119"/>
      <c r="AJW1319" s="119"/>
      <c r="AJX1319" s="119"/>
      <c r="AJY1319" s="119"/>
      <c r="AJZ1319" s="119"/>
      <c r="AKA1319" s="119"/>
      <c r="AKB1319" s="119"/>
      <c r="AKC1319" s="119"/>
      <c r="AKD1319" s="119"/>
      <c r="AKE1319" s="119"/>
      <c r="AKF1319" s="119"/>
      <c r="AKG1319" s="119"/>
      <c r="AKH1319" s="119"/>
      <c r="AKI1319" s="119"/>
      <c r="AKJ1319" s="119"/>
      <c r="AKK1319" s="119"/>
      <c r="AKL1319" s="119"/>
      <c r="AKM1319" s="119"/>
      <c r="AKN1319" s="119"/>
      <c r="AKO1319" s="119"/>
      <c r="AKP1319" s="119"/>
      <c r="AKQ1319" s="119"/>
      <c r="AKR1319" s="119"/>
      <c r="AKS1319" s="119"/>
      <c r="AKT1319" s="119"/>
      <c r="AKU1319" s="119"/>
      <c r="AKV1319" s="119"/>
      <c r="AKW1319" s="119"/>
      <c r="AKX1319" s="119"/>
      <c r="AKY1319" s="119"/>
      <c r="AKZ1319" s="119"/>
      <c r="ALA1319" s="119"/>
      <c r="ALB1319" s="119"/>
      <c r="ALC1319" s="119"/>
      <c r="ALD1319" s="119"/>
      <c r="ALE1319" s="119"/>
      <c r="ALF1319" s="119"/>
      <c r="ALG1319" s="119"/>
      <c r="ALH1319" s="119"/>
      <c r="ALI1319" s="119"/>
      <c r="ALJ1319" s="119"/>
      <c r="ALK1319" s="119"/>
      <c r="ALL1319" s="119"/>
      <c r="ALM1319" s="119"/>
      <c r="ALN1319" s="119"/>
      <c r="ALO1319" s="119"/>
      <c r="ALP1319" s="119"/>
      <c r="ALQ1319" s="119"/>
      <c r="ALR1319" s="119"/>
      <c r="ALS1319" s="119"/>
      <c r="ALT1319" s="119"/>
      <c r="ALU1319" s="119"/>
      <c r="ALV1319" s="119"/>
      <c r="ALW1319" s="119"/>
      <c r="ALX1319" s="119"/>
      <c r="ALY1319" s="119"/>
      <c r="ALZ1319" s="119"/>
      <c r="AMA1319" s="119"/>
      <c r="AMB1319" s="119"/>
      <c r="AMC1319" s="119"/>
      <c r="AMD1319" s="119"/>
      <c r="AME1319" s="119"/>
      <c r="AMF1319" s="119"/>
      <c r="AMG1319" s="119"/>
      <c r="AMH1319" s="119"/>
      <c r="AMI1319" s="119"/>
      <c r="AMJ1319" s="119"/>
    </row>
    <row r="1320" spans="1:1024">
      <c r="A1320" s="118"/>
      <c r="B1320" s="118"/>
      <c r="C1320" s="49">
        <f t="shared" si="95"/>
        <v>2550</v>
      </c>
      <c r="D1320" s="58" t="s">
        <v>462</v>
      </c>
      <c r="E1320" s="51">
        <f t="shared" si="98"/>
        <v>10</v>
      </c>
      <c r="F1320" s="81">
        <f t="shared" si="96"/>
        <v>66543</v>
      </c>
      <c r="G1320" s="81" t="str">
        <f t="shared" si="97"/>
        <v>201823</v>
      </c>
      <c r="H1320" s="81">
        <v>24</v>
      </c>
      <c r="I1320" s="81"/>
      <c r="J1320" s="81"/>
      <c r="K1320" s="81"/>
      <c r="L1320" s="81" t="s">
        <v>0</v>
      </c>
      <c r="M1320" s="81">
        <v>2018</v>
      </c>
      <c r="N1320" s="81">
        <v>2</v>
      </c>
      <c r="O1320" s="81">
        <v>3</v>
      </c>
      <c r="P1320" s="81">
        <v>18</v>
      </c>
      <c r="Q1320" s="81">
        <v>29</v>
      </c>
      <c r="R1320" s="81">
        <v>3</v>
      </c>
      <c r="S1320" s="81">
        <v>117</v>
      </c>
      <c r="T1320" s="81">
        <v>1</v>
      </c>
      <c r="U1320" s="81" t="s">
        <v>1</v>
      </c>
      <c r="V1320" s="81" t="s">
        <v>2</v>
      </c>
      <c r="W1320" s="81"/>
      <c r="X1320" s="129" t="s">
        <v>119</v>
      </c>
      <c r="Y1320" s="130"/>
      <c r="Z1320" s="130"/>
      <c r="AA1320" s="130"/>
      <c r="WK1320" s="119"/>
      <c r="WL1320" s="119"/>
      <c r="WM1320" s="119"/>
      <c r="WN1320" s="119"/>
      <c r="WO1320" s="119"/>
      <c r="WP1320" s="119"/>
      <c r="WQ1320" s="119"/>
      <c r="WR1320" s="119"/>
      <c r="WS1320" s="119"/>
      <c r="WT1320" s="119"/>
      <c r="WU1320" s="119"/>
      <c r="WV1320" s="119"/>
      <c r="WW1320" s="119"/>
      <c r="WX1320" s="119"/>
      <c r="WY1320" s="119"/>
      <c r="WZ1320" s="119"/>
      <c r="XA1320" s="119"/>
      <c r="XB1320" s="119"/>
      <c r="XC1320" s="119"/>
      <c r="XD1320" s="119"/>
      <c r="XE1320" s="119"/>
      <c r="XF1320" s="119"/>
      <c r="XG1320" s="119"/>
      <c r="XH1320" s="119"/>
      <c r="XI1320" s="119"/>
      <c r="XJ1320" s="119"/>
      <c r="XK1320" s="119"/>
      <c r="XL1320" s="119"/>
      <c r="XM1320" s="119"/>
      <c r="XN1320" s="119"/>
      <c r="XO1320" s="119"/>
      <c r="XP1320" s="119"/>
      <c r="XQ1320" s="119"/>
      <c r="XR1320" s="119"/>
      <c r="XS1320" s="119"/>
      <c r="XT1320" s="119"/>
      <c r="XU1320" s="119"/>
      <c r="XV1320" s="119"/>
      <c r="XW1320" s="119"/>
      <c r="XX1320" s="119"/>
      <c r="XY1320" s="119"/>
      <c r="XZ1320" s="119"/>
      <c r="YA1320" s="119"/>
      <c r="YB1320" s="119"/>
      <c r="YC1320" s="119"/>
      <c r="YD1320" s="119"/>
      <c r="YE1320" s="119"/>
      <c r="YF1320" s="119"/>
      <c r="YG1320" s="119"/>
      <c r="YH1320" s="119"/>
      <c r="YI1320" s="119"/>
      <c r="YJ1320" s="119"/>
      <c r="YK1320" s="119"/>
      <c r="YL1320" s="119"/>
      <c r="YM1320" s="119"/>
      <c r="YN1320" s="119"/>
      <c r="YO1320" s="119"/>
      <c r="YP1320" s="119"/>
      <c r="YQ1320" s="119"/>
      <c r="YR1320" s="119"/>
      <c r="YS1320" s="119"/>
      <c r="YT1320" s="119"/>
      <c r="YU1320" s="119"/>
      <c r="YV1320" s="119"/>
      <c r="YW1320" s="119"/>
      <c r="YX1320" s="119"/>
      <c r="YY1320" s="119"/>
      <c r="YZ1320" s="119"/>
      <c r="ZA1320" s="119"/>
      <c r="ZB1320" s="119"/>
      <c r="ZC1320" s="119"/>
      <c r="ZD1320" s="119"/>
      <c r="ZE1320" s="119"/>
      <c r="ZF1320" s="119"/>
      <c r="ZG1320" s="119"/>
      <c r="ZH1320" s="119"/>
      <c r="ZI1320" s="119"/>
      <c r="ZJ1320" s="119"/>
      <c r="ZK1320" s="119"/>
      <c r="ZL1320" s="119"/>
      <c r="ZM1320" s="119"/>
      <c r="ZN1320" s="119"/>
      <c r="ZO1320" s="119"/>
      <c r="ZP1320" s="119"/>
      <c r="ZQ1320" s="119"/>
      <c r="ZR1320" s="119"/>
      <c r="ZS1320" s="119"/>
      <c r="ZT1320" s="119"/>
      <c r="ZU1320" s="119"/>
      <c r="ZV1320" s="119"/>
      <c r="ZW1320" s="119"/>
      <c r="ZX1320" s="119"/>
      <c r="ZY1320" s="119"/>
      <c r="ZZ1320" s="119"/>
      <c r="AAA1320" s="119"/>
      <c r="AAB1320" s="119"/>
      <c r="AAC1320" s="119"/>
      <c r="AAD1320" s="119"/>
      <c r="AAE1320" s="119"/>
      <c r="AAF1320" s="119"/>
      <c r="AAG1320" s="119"/>
      <c r="AAH1320" s="119"/>
      <c r="AAI1320" s="119"/>
      <c r="AAJ1320" s="119"/>
      <c r="AAK1320" s="119"/>
      <c r="AAL1320" s="119"/>
      <c r="AAM1320" s="119"/>
      <c r="AAN1320" s="119"/>
      <c r="AAO1320" s="119"/>
      <c r="AAP1320" s="119"/>
      <c r="AAQ1320" s="119"/>
      <c r="AAR1320" s="119"/>
      <c r="AAS1320" s="119"/>
      <c r="AAT1320" s="119"/>
      <c r="AAU1320" s="119"/>
      <c r="AAV1320" s="119"/>
      <c r="AAW1320" s="119"/>
      <c r="AAX1320" s="119"/>
      <c r="AAY1320" s="119"/>
      <c r="AAZ1320" s="119"/>
      <c r="ABA1320" s="119"/>
      <c r="ABB1320" s="119"/>
      <c r="ABC1320" s="119"/>
      <c r="ABD1320" s="119"/>
      <c r="ABE1320" s="119"/>
      <c r="ABF1320" s="119"/>
      <c r="ABG1320" s="119"/>
      <c r="ABH1320" s="119"/>
      <c r="ABI1320" s="119"/>
      <c r="ABJ1320" s="119"/>
      <c r="ABK1320" s="119"/>
      <c r="ABL1320" s="119"/>
      <c r="ABM1320" s="119"/>
      <c r="ABN1320" s="119"/>
      <c r="ABO1320" s="119"/>
      <c r="ABP1320" s="119"/>
      <c r="ABQ1320" s="119"/>
      <c r="ABR1320" s="119"/>
      <c r="ABS1320" s="119"/>
      <c r="ABT1320" s="119"/>
      <c r="ABU1320" s="119"/>
      <c r="ABV1320" s="119"/>
      <c r="ABW1320" s="119"/>
      <c r="ABX1320" s="119"/>
      <c r="ABY1320" s="119"/>
      <c r="ABZ1320" s="119"/>
      <c r="ACA1320" s="119"/>
      <c r="ACB1320" s="119"/>
      <c r="ACC1320" s="119"/>
      <c r="ACD1320" s="119"/>
      <c r="ACE1320" s="119"/>
      <c r="ACF1320" s="119"/>
      <c r="ACG1320" s="119"/>
      <c r="ACH1320" s="119"/>
      <c r="ACI1320" s="119"/>
      <c r="ACJ1320" s="119"/>
      <c r="ACK1320" s="119"/>
      <c r="ACL1320" s="119"/>
      <c r="ACM1320" s="119"/>
      <c r="ACN1320" s="119"/>
      <c r="ACO1320" s="119"/>
      <c r="ACP1320" s="119"/>
      <c r="ACQ1320" s="119"/>
      <c r="ACR1320" s="119"/>
      <c r="ACS1320" s="119"/>
      <c r="ACT1320" s="119"/>
      <c r="ACU1320" s="119"/>
      <c r="ACV1320" s="119"/>
      <c r="ACW1320" s="119"/>
      <c r="ACX1320" s="119"/>
      <c r="ACY1320" s="119"/>
      <c r="ACZ1320" s="119"/>
      <c r="ADA1320" s="119"/>
      <c r="ADB1320" s="119"/>
      <c r="ADC1320" s="119"/>
      <c r="ADD1320" s="119"/>
      <c r="ADE1320" s="119"/>
      <c r="ADF1320" s="119"/>
      <c r="ADG1320" s="119"/>
      <c r="ADH1320" s="119"/>
      <c r="ADI1320" s="119"/>
      <c r="ADJ1320" s="119"/>
      <c r="ADK1320" s="119"/>
      <c r="ADL1320" s="119"/>
      <c r="ADM1320" s="119"/>
      <c r="ADN1320" s="119"/>
      <c r="ADO1320" s="119"/>
      <c r="ADP1320" s="119"/>
      <c r="ADQ1320" s="119"/>
      <c r="ADR1320" s="119"/>
      <c r="ADS1320" s="119"/>
      <c r="ADT1320" s="119"/>
      <c r="ADU1320" s="119"/>
      <c r="ADV1320" s="119"/>
      <c r="ADW1320" s="119"/>
      <c r="ADX1320" s="119"/>
      <c r="ADY1320" s="119"/>
      <c r="ADZ1320" s="119"/>
      <c r="AEA1320" s="119"/>
      <c r="AEB1320" s="119"/>
      <c r="AEC1320" s="119"/>
      <c r="AED1320" s="119"/>
      <c r="AEE1320" s="119"/>
      <c r="AEF1320" s="119"/>
      <c r="AEG1320" s="119"/>
      <c r="AEH1320" s="119"/>
      <c r="AEI1320" s="119"/>
      <c r="AEJ1320" s="119"/>
      <c r="AEK1320" s="119"/>
      <c r="AEL1320" s="119"/>
      <c r="AEM1320" s="119"/>
      <c r="AEN1320" s="119"/>
      <c r="AEO1320" s="119"/>
      <c r="AEP1320" s="119"/>
      <c r="AEQ1320" s="119"/>
      <c r="AER1320" s="119"/>
      <c r="AES1320" s="119"/>
      <c r="AET1320" s="119"/>
      <c r="AEU1320" s="119"/>
      <c r="AEV1320" s="119"/>
      <c r="AEW1320" s="119"/>
      <c r="AEX1320" s="119"/>
      <c r="AEY1320" s="119"/>
      <c r="AEZ1320" s="119"/>
      <c r="AFA1320" s="119"/>
      <c r="AFB1320" s="119"/>
      <c r="AFC1320" s="119"/>
      <c r="AFD1320" s="119"/>
      <c r="AFE1320" s="119"/>
      <c r="AFF1320" s="119"/>
      <c r="AFG1320" s="119"/>
      <c r="AFH1320" s="119"/>
      <c r="AFI1320" s="119"/>
      <c r="AFJ1320" s="119"/>
      <c r="AFK1320" s="119"/>
      <c r="AFL1320" s="119"/>
      <c r="AFM1320" s="119"/>
      <c r="AFN1320" s="119"/>
      <c r="AFO1320" s="119"/>
      <c r="AFP1320" s="119"/>
      <c r="AFQ1320" s="119"/>
      <c r="AFR1320" s="119"/>
      <c r="AFS1320" s="119"/>
      <c r="AFT1320" s="119"/>
      <c r="AFU1320" s="119"/>
      <c r="AFV1320" s="119"/>
      <c r="AFW1320" s="119"/>
      <c r="AFX1320" s="119"/>
      <c r="AFY1320" s="119"/>
      <c r="AFZ1320" s="119"/>
      <c r="AGA1320" s="119"/>
      <c r="AGB1320" s="119"/>
      <c r="AGC1320" s="119"/>
      <c r="AGD1320" s="119"/>
      <c r="AGE1320" s="119"/>
      <c r="AGF1320" s="119"/>
      <c r="AGG1320" s="119"/>
      <c r="AGH1320" s="119"/>
      <c r="AGI1320" s="119"/>
      <c r="AGJ1320" s="119"/>
      <c r="AGK1320" s="119"/>
      <c r="AGL1320" s="119"/>
      <c r="AGM1320" s="119"/>
      <c r="AGN1320" s="119"/>
      <c r="AGO1320" s="119"/>
      <c r="AGP1320" s="119"/>
      <c r="AGQ1320" s="119"/>
      <c r="AGR1320" s="119"/>
      <c r="AGS1320" s="119"/>
      <c r="AGT1320" s="119"/>
      <c r="AGU1320" s="119"/>
      <c r="AGV1320" s="119"/>
      <c r="AGW1320" s="119"/>
      <c r="AGX1320" s="119"/>
      <c r="AGY1320" s="119"/>
      <c r="AGZ1320" s="119"/>
      <c r="AHA1320" s="119"/>
      <c r="AHB1320" s="119"/>
      <c r="AHC1320" s="119"/>
      <c r="AHD1320" s="119"/>
      <c r="AHE1320" s="119"/>
      <c r="AHF1320" s="119"/>
      <c r="AHG1320" s="119"/>
      <c r="AHH1320" s="119"/>
      <c r="AHI1320" s="119"/>
      <c r="AHJ1320" s="119"/>
      <c r="AHK1320" s="119"/>
      <c r="AHL1320" s="119"/>
      <c r="AHM1320" s="119"/>
      <c r="AHN1320" s="119"/>
      <c r="AHO1320" s="119"/>
      <c r="AHP1320" s="119"/>
      <c r="AHQ1320" s="119"/>
      <c r="AHR1320" s="119"/>
      <c r="AHS1320" s="119"/>
      <c r="AHT1320" s="119"/>
      <c r="AHU1320" s="119"/>
      <c r="AHV1320" s="119"/>
      <c r="AHW1320" s="119"/>
      <c r="AHX1320" s="119"/>
      <c r="AHY1320" s="119"/>
      <c r="AHZ1320" s="119"/>
      <c r="AIA1320" s="119"/>
      <c r="AIB1320" s="119"/>
      <c r="AIC1320" s="119"/>
      <c r="AID1320" s="119"/>
      <c r="AIE1320" s="119"/>
      <c r="AIF1320" s="119"/>
      <c r="AIG1320" s="119"/>
      <c r="AIH1320" s="119"/>
      <c r="AII1320" s="119"/>
      <c r="AIJ1320" s="119"/>
      <c r="AIK1320" s="119"/>
      <c r="AIL1320" s="119"/>
      <c r="AIM1320" s="119"/>
      <c r="AIN1320" s="119"/>
      <c r="AIO1320" s="119"/>
      <c r="AIP1320" s="119"/>
      <c r="AIQ1320" s="119"/>
      <c r="AIR1320" s="119"/>
      <c r="AIS1320" s="119"/>
      <c r="AIT1320" s="119"/>
      <c r="AIU1320" s="119"/>
      <c r="AIV1320" s="119"/>
      <c r="AIW1320" s="119"/>
      <c r="AIX1320" s="119"/>
      <c r="AIY1320" s="119"/>
      <c r="AIZ1320" s="119"/>
      <c r="AJA1320" s="119"/>
      <c r="AJB1320" s="119"/>
      <c r="AJC1320" s="119"/>
      <c r="AJD1320" s="119"/>
      <c r="AJE1320" s="119"/>
      <c r="AJF1320" s="119"/>
      <c r="AJG1320" s="119"/>
      <c r="AJH1320" s="119"/>
      <c r="AJI1320" s="119"/>
      <c r="AJJ1320" s="119"/>
      <c r="AJK1320" s="119"/>
      <c r="AJL1320" s="119"/>
      <c r="AJM1320" s="119"/>
      <c r="AJN1320" s="119"/>
      <c r="AJO1320" s="119"/>
      <c r="AJP1320" s="119"/>
      <c r="AJQ1320" s="119"/>
      <c r="AJR1320" s="119"/>
      <c r="AJS1320" s="119"/>
      <c r="AJT1320" s="119"/>
      <c r="AJU1320" s="119"/>
      <c r="AJV1320" s="119"/>
      <c r="AJW1320" s="119"/>
      <c r="AJX1320" s="119"/>
      <c r="AJY1320" s="119"/>
      <c r="AJZ1320" s="119"/>
      <c r="AKA1320" s="119"/>
      <c r="AKB1320" s="119"/>
      <c r="AKC1320" s="119"/>
      <c r="AKD1320" s="119"/>
      <c r="AKE1320" s="119"/>
      <c r="AKF1320" s="119"/>
      <c r="AKG1320" s="119"/>
      <c r="AKH1320" s="119"/>
      <c r="AKI1320" s="119"/>
      <c r="AKJ1320" s="119"/>
      <c r="AKK1320" s="119"/>
      <c r="AKL1320" s="119"/>
      <c r="AKM1320" s="119"/>
      <c r="AKN1320" s="119"/>
      <c r="AKO1320" s="119"/>
      <c r="AKP1320" s="119"/>
      <c r="AKQ1320" s="119"/>
      <c r="AKR1320" s="119"/>
      <c r="AKS1320" s="119"/>
      <c r="AKT1320" s="119"/>
      <c r="AKU1320" s="119"/>
      <c r="AKV1320" s="119"/>
      <c r="AKW1320" s="119"/>
      <c r="AKX1320" s="119"/>
      <c r="AKY1320" s="119"/>
      <c r="AKZ1320" s="119"/>
      <c r="ALA1320" s="119"/>
      <c r="ALB1320" s="119"/>
      <c r="ALC1320" s="119"/>
      <c r="ALD1320" s="119"/>
      <c r="ALE1320" s="119"/>
      <c r="ALF1320" s="119"/>
      <c r="ALG1320" s="119"/>
      <c r="ALH1320" s="119"/>
      <c r="ALI1320" s="119"/>
      <c r="ALJ1320" s="119"/>
      <c r="ALK1320" s="119"/>
      <c r="ALL1320" s="119"/>
      <c r="ALM1320" s="119"/>
      <c r="ALN1320" s="119"/>
      <c r="ALO1320" s="119"/>
      <c r="ALP1320" s="119"/>
      <c r="ALQ1320" s="119"/>
      <c r="ALR1320" s="119"/>
      <c r="ALS1320" s="119"/>
      <c r="ALT1320" s="119"/>
      <c r="ALU1320" s="119"/>
      <c r="ALV1320" s="119"/>
      <c r="ALW1320" s="119"/>
      <c r="ALX1320" s="119"/>
      <c r="ALY1320" s="119"/>
      <c r="ALZ1320" s="119"/>
      <c r="AMA1320" s="119"/>
      <c r="AMB1320" s="119"/>
      <c r="AMC1320" s="119"/>
      <c r="AMD1320" s="119"/>
      <c r="AME1320" s="119"/>
      <c r="AMF1320" s="119"/>
      <c r="AMG1320" s="119"/>
      <c r="AMH1320" s="119"/>
      <c r="AMI1320" s="119"/>
      <c r="AMJ1320" s="119"/>
    </row>
    <row r="1321" spans="1:1024">
      <c r="A1321" s="118"/>
      <c r="B1321" s="118"/>
      <c r="C1321" s="49">
        <f t="shared" si="95"/>
        <v>2550</v>
      </c>
      <c r="D1321" s="56" t="s">
        <v>462</v>
      </c>
      <c r="E1321" s="51">
        <f t="shared" si="98"/>
        <v>20</v>
      </c>
      <c r="F1321" s="79">
        <f t="shared" si="96"/>
        <v>66543</v>
      </c>
      <c r="G1321" s="79" t="str">
        <f t="shared" si="97"/>
        <v>201823</v>
      </c>
      <c r="H1321" s="79">
        <v>14</v>
      </c>
      <c r="I1321" s="79"/>
      <c r="J1321" s="79"/>
      <c r="K1321" s="79"/>
      <c r="L1321" s="79" t="s">
        <v>0</v>
      </c>
      <c r="M1321" s="79">
        <v>2018</v>
      </c>
      <c r="N1321" s="79">
        <v>2</v>
      </c>
      <c r="O1321" s="79">
        <v>3</v>
      </c>
      <c r="P1321" s="79">
        <v>18</v>
      </c>
      <c r="Q1321" s="79">
        <v>29</v>
      </c>
      <c r="R1321" s="79">
        <v>3</v>
      </c>
      <c r="S1321" s="79">
        <v>173</v>
      </c>
      <c r="T1321" s="79">
        <v>1</v>
      </c>
      <c r="U1321" s="79" t="s">
        <v>1</v>
      </c>
      <c r="V1321" s="79" t="s">
        <v>2</v>
      </c>
      <c r="W1321" s="79"/>
      <c r="X1321" s="130" t="s">
        <v>120</v>
      </c>
      <c r="Y1321" s="130"/>
      <c r="Z1321" s="130"/>
      <c r="AA1321" s="130"/>
      <c r="WK1321" s="119"/>
      <c r="WL1321" s="119"/>
      <c r="WM1321" s="119"/>
      <c r="WN1321" s="119"/>
      <c r="WO1321" s="119"/>
      <c r="WP1321" s="119"/>
      <c r="WQ1321" s="119"/>
      <c r="WR1321" s="119"/>
      <c r="WS1321" s="119"/>
      <c r="WT1321" s="119"/>
      <c r="WU1321" s="119"/>
      <c r="WV1321" s="119"/>
      <c r="WW1321" s="119"/>
      <c r="WX1321" s="119"/>
      <c r="WY1321" s="119"/>
      <c r="WZ1321" s="119"/>
      <c r="XA1321" s="119"/>
      <c r="XB1321" s="119"/>
      <c r="XC1321" s="119"/>
      <c r="XD1321" s="119"/>
      <c r="XE1321" s="119"/>
      <c r="XF1321" s="119"/>
      <c r="XG1321" s="119"/>
      <c r="XH1321" s="119"/>
      <c r="XI1321" s="119"/>
      <c r="XJ1321" s="119"/>
      <c r="XK1321" s="119"/>
      <c r="XL1321" s="119"/>
      <c r="XM1321" s="119"/>
      <c r="XN1321" s="119"/>
      <c r="XO1321" s="119"/>
      <c r="XP1321" s="119"/>
      <c r="XQ1321" s="119"/>
      <c r="XR1321" s="119"/>
      <c r="XS1321" s="119"/>
      <c r="XT1321" s="119"/>
      <c r="XU1321" s="119"/>
      <c r="XV1321" s="119"/>
      <c r="XW1321" s="119"/>
      <c r="XX1321" s="119"/>
      <c r="XY1321" s="119"/>
      <c r="XZ1321" s="119"/>
      <c r="YA1321" s="119"/>
      <c r="YB1321" s="119"/>
      <c r="YC1321" s="119"/>
      <c r="YD1321" s="119"/>
      <c r="YE1321" s="119"/>
      <c r="YF1321" s="119"/>
      <c r="YG1321" s="119"/>
      <c r="YH1321" s="119"/>
      <c r="YI1321" s="119"/>
      <c r="YJ1321" s="119"/>
      <c r="YK1321" s="119"/>
      <c r="YL1321" s="119"/>
      <c r="YM1321" s="119"/>
      <c r="YN1321" s="119"/>
      <c r="YO1321" s="119"/>
      <c r="YP1321" s="119"/>
      <c r="YQ1321" s="119"/>
      <c r="YR1321" s="119"/>
      <c r="YS1321" s="119"/>
      <c r="YT1321" s="119"/>
      <c r="YU1321" s="119"/>
      <c r="YV1321" s="119"/>
      <c r="YW1321" s="119"/>
      <c r="YX1321" s="119"/>
      <c r="YY1321" s="119"/>
      <c r="YZ1321" s="119"/>
      <c r="ZA1321" s="119"/>
      <c r="ZB1321" s="119"/>
      <c r="ZC1321" s="119"/>
      <c r="ZD1321" s="119"/>
      <c r="ZE1321" s="119"/>
      <c r="ZF1321" s="119"/>
      <c r="ZG1321" s="119"/>
      <c r="ZH1321" s="119"/>
      <c r="ZI1321" s="119"/>
      <c r="ZJ1321" s="119"/>
      <c r="ZK1321" s="119"/>
      <c r="ZL1321" s="119"/>
      <c r="ZM1321" s="119"/>
      <c r="ZN1321" s="119"/>
      <c r="ZO1321" s="119"/>
      <c r="ZP1321" s="119"/>
      <c r="ZQ1321" s="119"/>
      <c r="ZR1321" s="119"/>
      <c r="ZS1321" s="119"/>
      <c r="ZT1321" s="119"/>
      <c r="ZU1321" s="119"/>
      <c r="ZV1321" s="119"/>
      <c r="ZW1321" s="119"/>
      <c r="ZX1321" s="119"/>
      <c r="ZY1321" s="119"/>
      <c r="ZZ1321" s="119"/>
      <c r="AAA1321" s="119"/>
      <c r="AAB1321" s="119"/>
      <c r="AAC1321" s="119"/>
      <c r="AAD1321" s="119"/>
      <c r="AAE1321" s="119"/>
      <c r="AAF1321" s="119"/>
      <c r="AAG1321" s="119"/>
      <c r="AAH1321" s="119"/>
      <c r="AAI1321" s="119"/>
      <c r="AAJ1321" s="119"/>
      <c r="AAK1321" s="119"/>
      <c r="AAL1321" s="119"/>
      <c r="AAM1321" s="119"/>
      <c r="AAN1321" s="119"/>
      <c r="AAO1321" s="119"/>
      <c r="AAP1321" s="119"/>
      <c r="AAQ1321" s="119"/>
      <c r="AAR1321" s="119"/>
      <c r="AAS1321" s="119"/>
      <c r="AAT1321" s="119"/>
      <c r="AAU1321" s="119"/>
      <c r="AAV1321" s="119"/>
      <c r="AAW1321" s="119"/>
      <c r="AAX1321" s="119"/>
      <c r="AAY1321" s="119"/>
      <c r="AAZ1321" s="119"/>
      <c r="ABA1321" s="119"/>
      <c r="ABB1321" s="119"/>
      <c r="ABC1321" s="119"/>
      <c r="ABD1321" s="119"/>
      <c r="ABE1321" s="119"/>
      <c r="ABF1321" s="119"/>
      <c r="ABG1321" s="119"/>
      <c r="ABH1321" s="119"/>
      <c r="ABI1321" s="119"/>
      <c r="ABJ1321" s="119"/>
      <c r="ABK1321" s="119"/>
      <c r="ABL1321" s="119"/>
      <c r="ABM1321" s="119"/>
      <c r="ABN1321" s="119"/>
      <c r="ABO1321" s="119"/>
      <c r="ABP1321" s="119"/>
      <c r="ABQ1321" s="119"/>
      <c r="ABR1321" s="119"/>
      <c r="ABS1321" s="119"/>
      <c r="ABT1321" s="119"/>
      <c r="ABU1321" s="119"/>
      <c r="ABV1321" s="119"/>
      <c r="ABW1321" s="119"/>
      <c r="ABX1321" s="119"/>
      <c r="ABY1321" s="119"/>
      <c r="ABZ1321" s="119"/>
      <c r="ACA1321" s="119"/>
      <c r="ACB1321" s="119"/>
      <c r="ACC1321" s="119"/>
      <c r="ACD1321" s="119"/>
      <c r="ACE1321" s="119"/>
      <c r="ACF1321" s="119"/>
      <c r="ACG1321" s="119"/>
      <c r="ACH1321" s="119"/>
      <c r="ACI1321" s="119"/>
      <c r="ACJ1321" s="119"/>
      <c r="ACK1321" s="119"/>
      <c r="ACL1321" s="119"/>
      <c r="ACM1321" s="119"/>
      <c r="ACN1321" s="119"/>
      <c r="ACO1321" s="119"/>
      <c r="ACP1321" s="119"/>
      <c r="ACQ1321" s="119"/>
      <c r="ACR1321" s="119"/>
      <c r="ACS1321" s="119"/>
      <c r="ACT1321" s="119"/>
      <c r="ACU1321" s="119"/>
      <c r="ACV1321" s="119"/>
      <c r="ACW1321" s="119"/>
      <c r="ACX1321" s="119"/>
      <c r="ACY1321" s="119"/>
      <c r="ACZ1321" s="119"/>
      <c r="ADA1321" s="119"/>
      <c r="ADB1321" s="119"/>
      <c r="ADC1321" s="119"/>
      <c r="ADD1321" s="119"/>
      <c r="ADE1321" s="119"/>
      <c r="ADF1321" s="119"/>
      <c r="ADG1321" s="119"/>
      <c r="ADH1321" s="119"/>
      <c r="ADI1321" s="119"/>
      <c r="ADJ1321" s="119"/>
      <c r="ADK1321" s="119"/>
      <c r="ADL1321" s="119"/>
      <c r="ADM1321" s="119"/>
      <c r="ADN1321" s="119"/>
      <c r="ADO1321" s="119"/>
      <c r="ADP1321" s="119"/>
      <c r="ADQ1321" s="119"/>
      <c r="ADR1321" s="119"/>
      <c r="ADS1321" s="119"/>
      <c r="ADT1321" s="119"/>
      <c r="ADU1321" s="119"/>
      <c r="ADV1321" s="119"/>
      <c r="ADW1321" s="119"/>
      <c r="ADX1321" s="119"/>
      <c r="ADY1321" s="119"/>
      <c r="ADZ1321" s="119"/>
      <c r="AEA1321" s="119"/>
      <c r="AEB1321" s="119"/>
      <c r="AEC1321" s="119"/>
      <c r="AED1321" s="119"/>
      <c r="AEE1321" s="119"/>
      <c r="AEF1321" s="119"/>
      <c r="AEG1321" s="119"/>
      <c r="AEH1321" s="119"/>
      <c r="AEI1321" s="119"/>
      <c r="AEJ1321" s="119"/>
      <c r="AEK1321" s="119"/>
      <c r="AEL1321" s="119"/>
      <c r="AEM1321" s="119"/>
      <c r="AEN1321" s="119"/>
      <c r="AEO1321" s="119"/>
      <c r="AEP1321" s="119"/>
      <c r="AEQ1321" s="119"/>
      <c r="AER1321" s="119"/>
      <c r="AES1321" s="119"/>
      <c r="AET1321" s="119"/>
      <c r="AEU1321" s="119"/>
      <c r="AEV1321" s="119"/>
      <c r="AEW1321" s="119"/>
      <c r="AEX1321" s="119"/>
      <c r="AEY1321" s="119"/>
      <c r="AEZ1321" s="119"/>
      <c r="AFA1321" s="119"/>
      <c r="AFB1321" s="119"/>
      <c r="AFC1321" s="119"/>
      <c r="AFD1321" s="119"/>
      <c r="AFE1321" s="119"/>
      <c r="AFF1321" s="119"/>
      <c r="AFG1321" s="119"/>
      <c r="AFH1321" s="119"/>
      <c r="AFI1321" s="119"/>
      <c r="AFJ1321" s="119"/>
      <c r="AFK1321" s="119"/>
      <c r="AFL1321" s="119"/>
      <c r="AFM1321" s="119"/>
      <c r="AFN1321" s="119"/>
      <c r="AFO1321" s="119"/>
      <c r="AFP1321" s="119"/>
      <c r="AFQ1321" s="119"/>
      <c r="AFR1321" s="119"/>
      <c r="AFS1321" s="119"/>
      <c r="AFT1321" s="119"/>
      <c r="AFU1321" s="119"/>
      <c r="AFV1321" s="119"/>
      <c r="AFW1321" s="119"/>
      <c r="AFX1321" s="119"/>
      <c r="AFY1321" s="119"/>
      <c r="AFZ1321" s="119"/>
      <c r="AGA1321" s="119"/>
      <c r="AGB1321" s="119"/>
      <c r="AGC1321" s="119"/>
      <c r="AGD1321" s="119"/>
      <c r="AGE1321" s="119"/>
      <c r="AGF1321" s="119"/>
      <c r="AGG1321" s="119"/>
      <c r="AGH1321" s="119"/>
      <c r="AGI1321" s="119"/>
      <c r="AGJ1321" s="119"/>
      <c r="AGK1321" s="119"/>
      <c r="AGL1321" s="119"/>
      <c r="AGM1321" s="119"/>
      <c r="AGN1321" s="119"/>
      <c r="AGO1321" s="119"/>
      <c r="AGP1321" s="119"/>
      <c r="AGQ1321" s="119"/>
      <c r="AGR1321" s="119"/>
      <c r="AGS1321" s="119"/>
      <c r="AGT1321" s="119"/>
      <c r="AGU1321" s="119"/>
      <c r="AGV1321" s="119"/>
      <c r="AGW1321" s="119"/>
      <c r="AGX1321" s="119"/>
      <c r="AGY1321" s="119"/>
      <c r="AGZ1321" s="119"/>
      <c r="AHA1321" s="119"/>
      <c r="AHB1321" s="119"/>
      <c r="AHC1321" s="119"/>
      <c r="AHD1321" s="119"/>
      <c r="AHE1321" s="119"/>
      <c r="AHF1321" s="119"/>
      <c r="AHG1321" s="119"/>
      <c r="AHH1321" s="119"/>
      <c r="AHI1321" s="119"/>
      <c r="AHJ1321" s="119"/>
      <c r="AHK1321" s="119"/>
      <c r="AHL1321" s="119"/>
      <c r="AHM1321" s="119"/>
      <c r="AHN1321" s="119"/>
      <c r="AHO1321" s="119"/>
      <c r="AHP1321" s="119"/>
      <c r="AHQ1321" s="119"/>
      <c r="AHR1321" s="119"/>
      <c r="AHS1321" s="119"/>
      <c r="AHT1321" s="119"/>
      <c r="AHU1321" s="119"/>
      <c r="AHV1321" s="119"/>
      <c r="AHW1321" s="119"/>
      <c r="AHX1321" s="119"/>
      <c r="AHY1321" s="119"/>
      <c r="AHZ1321" s="119"/>
      <c r="AIA1321" s="119"/>
      <c r="AIB1321" s="119"/>
      <c r="AIC1321" s="119"/>
      <c r="AID1321" s="119"/>
      <c r="AIE1321" s="119"/>
      <c r="AIF1321" s="119"/>
      <c r="AIG1321" s="119"/>
      <c r="AIH1321" s="119"/>
      <c r="AII1321" s="119"/>
      <c r="AIJ1321" s="119"/>
      <c r="AIK1321" s="119"/>
      <c r="AIL1321" s="119"/>
      <c r="AIM1321" s="119"/>
      <c r="AIN1321" s="119"/>
      <c r="AIO1321" s="119"/>
      <c r="AIP1321" s="119"/>
      <c r="AIQ1321" s="119"/>
      <c r="AIR1321" s="119"/>
      <c r="AIS1321" s="119"/>
      <c r="AIT1321" s="119"/>
      <c r="AIU1321" s="119"/>
      <c r="AIV1321" s="119"/>
      <c r="AIW1321" s="119"/>
      <c r="AIX1321" s="119"/>
      <c r="AIY1321" s="119"/>
      <c r="AIZ1321" s="119"/>
      <c r="AJA1321" s="119"/>
      <c r="AJB1321" s="119"/>
      <c r="AJC1321" s="119"/>
      <c r="AJD1321" s="119"/>
      <c r="AJE1321" s="119"/>
      <c r="AJF1321" s="119"/>
      <c r="AJG1321" s="119"/>
      <c r="AJH1321" s="119"/>
      <c r="AJI1321" s="119"/>
      <c r="AJJ1321" s="119"/>
      <c r="AJK1321" s="119"/>
      <c r="AJL1321" s="119"/>
      <c r="AJM1321" s="119"/>
      <c r="AJN1321" s="119"/>
      <c r="AJO1321" s="119"/>
      <c r="AJP1321" s="119"/>
      <c r="AJQ1321" s="119"/>
      <c r="AJR1321" s="119"/>
      <c r="AJS1321" s="119"/>
      <c r="AJT1321" s="119"/>
      <c r="AJU1321" s="119"/>
      <c r="AJV1321" s="119"/>
      <c r="AJW1321" s="119"/>
      <c r="AJX1321" s="119"/>
      <c r="AJY1321" s="119"/>
      <c r="AJZ1321" s="119"/>
      <c r="AKA1321" s="119"/>
      <c r="AKB1321" s="119"/>
      <c r="AKC1321" s="119"/>
      <c r="AKD1321" s="119"/>
      <c r="AKE1321" s="119"/>
      <c r="AKF1321" s="119"/>
      <c r="AKG1321" s="119"/>
      <c r="AKH1321" s="119"/>
      <c r="AKI1321" s="119"/>
      <c r="AKJ1321" s="119"/>
      <c r="AKK1321" s="119"/>
      <c r="AKL1321" s="119"/>
      <c r="AKM1321" s="119"/>
      <c r="AKN1321" s="119"/>
      <c r="AKO1321" s="119"/>
      <c r="AKP1321" s="119"/>
      <c r="AKQ1321" s="119"/>
      <c r="AKR1321" s="119"/>
      <c r="AKS1321" s="119"/>
      <c r="AKT1321" s="119"/>
      <c r="AKU1321" s="119"/>
      <c r="AKV1321" s="119"/>
      <c r="AKW1321" s="119"/>
      <c r="AKX1321" s="119"/>
      <c r="AKY1321" s="119"/>
      <c r="AKZ1321" s="119"/>
      <c r="ALA1321" s="119"/>
      <c r="ALB1321" s="119"/>
      <c r="ALC1321" s="119"/>
      <c r="ALD1321" s="119"/>
      <c r="ALE1321" s="119"/>
      <c r="ALF1321" s="119"/>
      <c r="ALG1321" s="119"/>
      <c r="ALH1321" s="119"/>
      <c r="ALI1321" s="119"/>
      <c r="ALJ1321" s="119"/>
      <c r="ALK1321" s="119"/>
      <c r="ALL1321" s="119"/>
      <c r="ALM1321" s="119"/>
      <c r="ALN1321" s="119"/>
      <c r="ALO1321" s="119"/>
      <c r="ALP1321" s="119"/>
      <c r="ALQ1321" s="119"/>
      <c r="ALR1321" s="119"/>
      <c r="ALS1321" s="119"/>
      <c r="ALT1321" s="119"/>
      <c r="ALU1321" s="119"/>
      <c r="ALV1321" s="119"/>
      <c r="ALW1321" s="119"/>
      <c r="ALX1321" s="119"/>
      <c r="ALY1321" s="119"/>
      <c r="ALZ1321" s="119"/>
      <c r="AMA1321" s="119"/>
      <c r="AMB1321" s="119"/>
      <c r="AMC1321" s="119"/>
      <c r="AMD1321" s="119"/>
      <c r="AME1321" s="119"/>
      <c r="AMF1321" s="119"/>
      <c r="AMG1321" s="119"/>
      <c r="AMH1321" s="119"/>
      <c r="AMI1321" s="119"/>
      <c r="AMJ1321" s="119"/>
    </row>
    <row r="1322" spans="1:1024">
      <c r="A1322" s="118"/>
      <c r="B1322" s="118"/>
      <c r="C1322" s="49">
        <f t="shared" si="95"/>
        <v>2550</v>
      </c>
      <c r="D1322" s="56" t="s">
        <v>462</v>
      </c>
      <c r="E1322" s="51">
        <f t="shared" si="98"/>
        <v>30</v>
      </c>
      <c r="F1322" s="79">
        <f t="shared" si="96"/>
        <v>66543</v>
      </c>
      <c r="G1322" s="79" t="str">
        <f t="shared" si="97"/>
        <v>201823</v>
      </c>
      <c r="H1322" s="79">
        <v>61</v>
      </c>
      <c r="I1322" s="79"/>
      <c r="J1322" s="79"/>
      <c r="K1322" s="79"/>
      <c r="L1322" s="79" t="s">
        <v>0</v>
      </c>
      <c r="M1322" s="79">
        <v>2018</v>
      </c>
      <c r="N1322" s="79">
        <v>2</v>
      </c>
      <c r="O1322" s="79">
        <v>3</v>
      </c>
      <c r="P1322" s="79">
        <v>18</v>
      </c>
      <c r="Q1322" s="79">
        <v>29</v>
      </c>
      <c r="R1322" s="79">
        <v>3</v>
      </c>
      <c r="S1322" s="79">
        <v>240</v>
      </c>
      <c r="T1322" s="79">
        <v>1</v>
      </c>
      <c r="U1322" s="79" t="s">
        <v>1</v>
      </c>
      <c r="V1322" s="79" t="s">
        <v>2</v>
      </c>
      <c r="W1322" s="79"/>
      <c r="X1322" s="130" t="s">
        <v>121</v>
      </c>
      <c r="Y1322" s="130"/>
      <c r="Z1322" s="130"/>
      <c r="AA1322" s="130"/>
      <c r="WK1322" s="119"/>
      <c r="WL1322" s="119"/>
      <c r="WM1322" s="119"/>
      <c r="WN1322" s="119"/>
      <c r="WO1322" s="119"/>
      <c r="WP1322" s="119"/>
      <c r="WQ1322" s="119"/>
      <c r="WR1322" s="119"/>
      <c r="WS1322" s="119"/>
      <c r="WT1322" s="119"/>
      <c r="WU1322" s="119"/>
      <c r="WV1322" s="119"/>
      <c r="WW1322" s="119"/>
      <c r="WX1322" s="119"/>
      <c r="WY1322" s="119"/>
      <c r="WZ1322" s="119"/>
      <c r="XA1322" s="119"/>
      <c r="XB1322" s="119"/>
      <c r="XC1322" s="119"/>
      <c r="XD1322" s="119"/>
      <c r="XE1322" s="119"/>
      <c r="XF1322" s="119"/>
      <c r="XG1322" s="119"/>
      <c r="XH1322" s="119"/>
      <c r="XI1322" s="119"/>
      <c r="XJ1322" s="119"/>
      <c r="XK1322" s="119"/>
      <c r="XL1322" s="119"/>
      <c r="XM1322" s="119"/>
      <c r="XN1322" s="119"/>
      <c r="XO1322" s="119"/>
      <c r="XP1322" s="119"/>
      <c r="XQ1322" s="119"/>
      <c r="XR1322" s="119"/>
      <c r="XS1322" s="119"/>
      <c r="XT1322" s="119"/>
      <c r="XU1322" s="119"/>
      <c r="XV1322" s="119"/>
      <c r="XW1322" s="119"/>
      <c r="XX1322" s="119"/>
      <c r="XY1322" s="119"/>
      <c r="XZ1322" s="119"/>
      <c r="YA1322" s="119"/>
      <c r="YB1322" s="119"/>
      <c r="YC1322" s="119"/>
      <c r="YD1322" s="119"/>
      <c r="YE1322" s="119"/>
      <c r="YF1322" s="119"/>
      <c r="YG1322" s="119"/>
      <c r="YH1322" s="119"/>
      <c r="YI1322" s="119"/>
      <c r="YJ1322" s="119"/>
      <c r="YK1322" s="119"/>
      <c r="YL1322" s="119"/>
      <c r="YM1322" s="119"/>
      <c r="YN1322" s="119"/>
      <c r="YO1322" s="119"/>
      <c r="YP1322" s="119"/>
      <c r="YQ1322" s="119"/>
      <c r="YR1322" s="119"/>
      <c r="YS1322" s="119"/>
      <c r="YT1322" s="119"/>
      <c r="YU1322" s="119"/>
      <c r="YV1322" s="119"/>
      <c r="YW1322" s="119"/>
      <c r="YX1322" s="119"/>
      <c r="YY1322" s="119"/>
      <c r="YZ1322" s="119"/>
      <c r="ZA1322" s="119"/>
      <c r="ZB1322" s="119"/>
      <c r="ZC1322" s="119"/>
      <c r="ZD1322" s="119"/>
      <c r="ZE1322" s="119"/>
      <c r="ZF1322" s="119"/>
      <c r="ZG1322" s="119"/>
      <c r="ZH1322" s="119"/>
      <c r="ZI1322" s="119"/>
      <c r="ZJ1322" s="119"/>
      <c r="ZK1322" s="119"/>
      <c r="ZL1322" s="119"/>
      <c r="ZM1322" s="119"/>
      <c r="ZN1322" s="119"/>
      <c r="ZO1322" s="119"/>
      <c r="ZP1322" s="119"/>
      <c r="ZQ1322" s="119"/>
      <c r="ZR1322" s="119"/>
      <c r="ZS1322" s="119"/>
      <c r="ZT1322" s="119"/>
      <c r="ZU1322" s="119"/>
      <c r="ZV1322" s="119"/>
      <c r="ZW1322" s="119"/>
      <c r="ZX1322" s="119"/>
      <c r="ZY1322" s="119"/>
      <c r="ZZ1322" s="119"/>
      <c r="AAA1322" s="119"/>
      <c r="AAB1322" s="119"/>
      <c r="AAC1322" s="119"/>
      <c r="AAD1322" s="119"/>
      <c r="AAE1322" s="119"/>
      <c r="AAF1322" s="119"/>
      <c r="AAG1322" s="119"/>
      <c r="AAH1322" s="119"/>
      <c r="AAI1322" s="119"/>
      <c r="AAJ1322" s="119"/>
      <c r="AAK1322" s="119"/>
      <c r="AAL1322" s="119"/>
      <c r="AAM1322" s="119"/>
      <c r="AAN1322" s="119"/>
      <c r="AAO1322" s="119"/>
      <c r="AAP1322" s="119"/>
      <c r="AAQ1322" s="119"/>
      <c r="AAR1322" s="119"/>
      <c r="AAS1322" s="119"/>
      <c r="AAT1322" s="119"/>
      <c r="AAU1322" s="119"/>
      <c r="AAV1322" s="119"/>
      <c r="AAW1322" s="119"/>
      <c r="AAX1322" s="119"/>
      <c r="AAY1322" s="119"/>
      <c r="AAZ1322" s="119"/>
      <c r="ABA1322" s="119"/>
      <c r="ABB1322" s="119"/>
      <c r="ABC1322" s="119"/>
      <c r="ABD1322" s="119"/>
      <c r="ABE1322" s="119"/>
      <c r="ABF1322" s="119"/>
      <c r="ABG1322" s="119"/>
      <c r="ABH1322" s="119"/>
      <c r="ABI1322" s="119"/>
      <c r="ABJ1322" s="119"/>
      <c r="ABK1322" s="119"/>
      <c r="ABL1322" s="119"/>
      <c r="ABM1322" s="119"/>
      <c r="ABN1322" s="119"/>
      <c r="ABO1322" s="119"/>
      <c r="ABP1322" s="119"/>
      <c r="ABQ1322" s="119"/>
      <c r="ABR1322" s="119"/>
      <c r="ABS1322" s="119"/>
      <c r="ABT1322" s="119"/>
      <c r="ABU1322" s="119"/>
      <c r="ABV1322" s="119"/>
      <c r="ABW1322" s="119"/>
      <c r="ABX1322" s="119"/>
      <c r="ABY1322" s="119"/>
      <c r="ABZ1322" s="119"/>
      <c r="ACA1322" s="119"/>
      <c r="ACB1322" s="119"/>
      <c r="ACC1322" s="119"/>
      <c r="ACD1322" s="119"/>
      <c r="ACE1322" s="119"/>
      <c r="ACF1322" s="119"/>
      <c r="ACG1322" s="119"/>
      <c r="ACH1322" s="119"/>
      <c r="ACI1322" s="119"/>
      <c r="ACJ1322" s="119"/>
      <c r="ACK1322" s="119"/>
      <c r="ACL1322" s="119"/>
      <c r="ACM1322" s="119"/>
      <c r="ACN1322" s="119"/>
      <c r="ACO1322" s="119"/>
      <c r="ACP1322" s="119"/>
      <c r="ACQ1322" s="119"/>
      <c r="ACR1322" s="119"/>
      <c r="ACS1322" s="119"/>
      <c r="ACT1322" s="119"/>
      <c r="ACU1322" s="119"/>
      <c r="ACV1322" s="119"/>
      <c r="ACW1322" s="119"/>
      <c r="ACX1322" s="119"/>
      <c r="ACY1322" s="119"/>
      <c r="ACZ1322" s="119"/>
      <c r="ADA1322" s="119"/>
      <c r="ADB1322" s="119"/>
      <c r="ADC1322" s="119"/>
      <c r="ADD1322" s="119"/>
      <c r="ADE1322" s="119"/>
      <c r="ADF1322" s="119"/>
      <c r="ADG1322" s="119"/>
      <c r="ADH1322" s="119"/>
      <c r="ADI1322" s="119"/>
      <c r="ADJ1322" s="119"/>
      <c r="ADK1322" s="119"/>
      <c r="ADL1322" s="119"/>
      <c r="ADM1322" s="119"/>
      <c r="ADN1322" s="119"/>
      <c r="ADO1322" s="119"/>
      <c r="ADP1322" s="119"/>
      <c r="ADQ1322" s="119"/>
      <c r="ADR1322" s="119"/>
      <c r="ADS1322" s="119"/>
      <c r="ADT1322" s="119"/>
      <c r="ADU1322" s="119"/>
      <c r="ADV1322" s="119"/>
      <c r="ADW1322" s="119"/>
      <c r="ADX1322" s="119"/>
      <c r="ADY1322" s="119"/>
      <c r="ADZ1322" s="119"/>
      <c r="AEA1322" s="119"/>
      <c r="AEB1322" s="119"/>
      <c r="AEC1322" s="119"/>
      <c r="AED1322" s="119"/>
      <c r="AEE1322" s="119"/>
      <c r="AEF1322" s="119"/>
      <c r="AEG1322" s="119"/>
      <c r="AEH1322" s="119"/>
      <c r="AEI1322" s="119"/>
      <c r="AEJ1322" s="119"/>
      <c r="AEK1322" s="119"/>
      <c r="AEL1322" s="119"/>
      <c r="AEM1322" s="119"/>
      <c r="AEN1322" s="119"/>
      <c r="AEO1322" s="119"/>
      <c r="AEP1322" s="119"/>
      <c r="AEQ1322" s="119"/>
      <c r="AER1322" s="119"/>
      <c r="AES1322" s="119"/>
      <c r="AET1322" s="119"/>
      <c r="AEU1322" s="119"/>
      <c r="AEV1322" s="119"/>
      <c r="AEW1322" s="119"/>
      <c r="AEX1322" s="119"/>
      <c r="AEY1322" s="119"/>
      <c r="AEZ1322" s="119"/>
      <c r="AFA1322" s="119"/>
      <c r="AFB1322" s="119"/>
      <c r="AFC1322" s="119"/>
      <c r="AFD1322" s="119"/>
      <c r="AFE1322" s="119"/>
      <c r="AFF1322" s="119"/>
      <c r="AFG1322" s="119"/>
      <c r="AFH1322" s="119"/>
      <c r="AFI1322" s="119"/>
      <c r="AFJ1322" s="119"/>
      <c r="AFK1322" s="119"/>
      <c r="AFL1322" s="119"/>
      <c r="AFM1322" s="119"/>
      <c r="AFN1322" s="119"/>
      <c r="AFO1322" s="119"/>
      <c r="AFP1322" s="119"/>
      <c r="AFQ1322" s="119"/>
      <c r="AFR1322" s="119"/>
      <c r="AFS1322" s="119"/>
      <c r="AFT1322" s="119"/>
      <c r="AFU1322" s="119"/>
      <c r="AFV1322" s="119"/>
      <c r="AFW1322" s="119"/>
      <c r="AFX1322" s="119"/>
      <c r="AFY1322" s="119"/>
      <c r="AFZ1322" s="119"/>
      <c r="AGA1322" s="119"/>
      <c r="AGB1322" s="119"/>
      <c r="AGC1322" s="119"/>
      <c r="AGD1322" s="119"/>
      <c r="AGE1322" s="119"/>
      <c r="AGF1322" s="119"/>
      <c r="AGG1322" s="119"/>
      <c r="AGH1322" s="119"/>
      <c r="AGI1322" s="119"/>
      <c r="AGJ1322" s="119"/>
      <c r="AGK1322" s="119"/>
      <c r="AGL1322" s="119"/>
      <c r="AGM1322" s="119"/>
      <c r="AGN1322" s="119"/>
      <c r="AGO1322" s="119"/>
      <c r="AGP1322" s="119"/>
      <c r="AGQ1322" s="119"/>
      <c r="AGR1322" s="119"/>
      <c r="AGS1322" s="119"/>
      <c r="AGT1322" s="119"/>
      <c r="AGU1322" s="119"/>
      <c r="AGV1322" s="119"/>
      <c r="AGW1322" s="119"/>
      <c r="AGX1322" s="119"/>
      <c r="AGY1322" s="119"/>
      <c r="AGZ1322" s="119"/>
      <c r="AHA1322" s="119"/>
      <c r="AHB1322" s="119"/>
      <c r="AHC1322" s="119"/>
      <c r="AHD1322" s="119"/>
      <c r="AHE1322" s="119"/>
      <c r="AHF1322" s="119"/>
      <c r="AHG1322" s="119"/>
      <c r="AHH1322" s="119"/>
      <c r="AHI1322" s="119"/>
      <c r="AHJ1322" s="119"/>
      <c r="AHK1322" s="119"/>
      <c r="AHL1322" s="119"/>
      <c r="AHM1322" s="119"/>
      <c r="AHN1322" s="119"/>
      <c r="AHO1322" s="119"/>
      <c r="AHP1322" s="119"/>
      <c r="AHQ1322" s="119"/>
      <c r="AHR1322" s="119"/>
      <c r="AHS1322" s="119"/>
      <c r="AHT1322" s="119"/>
      <c r="AHU1322" s="119"/>
      <c r="AHV1322" s="119"/>
      <c r="AHW1322" s="119"/>
      <c r="AHX1322" s="119"/>
      <c r="AHY1322" s="119"/>
      <c r="AHZ1322" s="119"/>
      <c r="AIA1322" s="119"/>
      <c r="AIB1322" s="119"/>
      <c r="AIC1322" s="119"/>
      <c r="AID1322" s="119"/>
      <c r="AIE1322" s="119"/>
      <c r="AIF1322" s="119"/>
      <c r="AIG1322" s="119"/>
      <c r="AIH1322" s="119"/>
      <c r="AII1322" s="119"/>
      <c r="AIJ1322" s="119"/>
      <c r="AIK1322" s="119"/>
      <c r="AIL1322" s="119"/>
      <c r="AIM1322" s="119"/>
      <c r="AIN1322" s="119"/>
      <c r="AIO1322" s="119"/>
      <c r="AIP1322" s="119"/>
      <c r="AIQ1322" s="119"/>
      <c r="AIR1322" s="119"/>
      <c r="AIS1322" s="119"/>
      <c r="AIT1322" s="119"/>
      <c r="AIU1322" s="119"/>
      <c r="AIV1322" s="119"/>
      <c r="AIW1322" s="119"/>
      <c r="AIX1322" s="119"/>
      <c r="AIY1322" s="119"/>
      <c r="AIZ1322" s="119"/>
      <c r="AJA1322" s="119"/>
      <c r="AJB1322" s="119"/>
      <c r="AJC1322" s="119"/>
      <c r="AJD1322" s="119"/>
      <c r="AJE1322" s="119"/>
      <c r="AJF1322" s="119"/>
      <c r="AJG1322" s="119"/>
      <c r="AJH1322" s="119"/>
      <c r="AJI1322" s="119"/>
      <c r="AJJ1322" s="119"/>
      <c r="AJK1322" s="119"/>
      <c r="AJL1322" s="119"/>
      <c r="AJM1322" s="119"/>
      <c r="AJN1322" s="119"/>
      <c r="AJO1322" s="119"/>
      <c r="AJP1322" s="119"/>
      <c r="AJQ1322" s="119"/>
      <c r="AJR1322" s="119"/>
      <c r="AJS1322" s="119"/>
      <c r="AJT1322" s="119"/>
      <c r="AJU1322" s="119"/>
      <c r="AJV1322" s="119"/>
      <c r="AJW1322" s="119"/>
      <c r="AJX1322" s="119"/>
      <c r="AJY1322" s="119"/>
      <c r="AJZ1322" s="119"/>
      <c r="AKA1322" s="119"/>
      <c r="AKB1322" s="119"/>
      <c r="AKC1322" s="119"/>
      <c r="AKD1322" s="119"/>
      <c r="AKE1322" s="119"/>
      <c r="AKF1322" s="119"/>
      <c r="AKG1322" s="119"/>
      <c r="AKH1322" s="119"/>
      <c r="AKI1322" s="119"/>
      <c r="AKJ1322" s="119"/>
      <c r="AKK1322" s="119"/>
      <c r="AKL1322" s="119"/>
      <c r="AKM1322" s="119"/>
      <c r="AKN1322" s="119"/>
      <c r="AKO1322" s="119"/>
      <c r="AKP1322" s="119"/>
      <c r="AKQ1322" s="119"/>
      <c r="AKR1322" s="119"/>
      <c r="AKS1322" s="119"/>
      <c r="AKT1322" s="119"/>
      <c r="AKU1322" s="119"/>
      <c r="AKV1322" s="119"/>
      <c r="AKW1322" s="119"/>
      <c r="AKX1322" s="119"/>
      <c r="AKY1322" s="119"/>
      <c r="AKZ1322" s="119"/>
      <c r="ALA1322" s="119"/>
      <c r="ALB1322" s="119"/>
      <c r="ALC1322" s="119"/>
      <c r="ALD1322" s="119"/>
      <c r="ALE1322" s="119"/>
      <c r="ALF1322" s="119"/>
      <c r="ALG1322" s="119"/>
      <c r="ALH1322" s="119"/>
      <c r="ALI1322" s="119"/>
      <c r="ALJ1322" s="119"/>
      <c r="ALK1322" s="119"/>
      <c r="ALL1322" s="119"/>
      <c r="ALM1322" s="119"/>
      <c r="ALN1322" s="119"/>
      <c r="ALO1322" s="119"/>
      <c r="ALP1322" s="119"/>
      <c r="ALQ1322" s="119"/>
      <c r="ALR1322" s="119"/>
      <c r="ALS1322" s="119"/>
      <c r="ALT1322" s="119"/>
      <c r="ALU1322" s="119"/>
      <c r="ALV1322" s="119"/>
      <c r="ALW1322" s="119"/>
      <c r="ALX1322" s="119"/>
      <c r="ALY1322" s="119"/>
      <c r="ALZ1322" s="119"/>
      <c r="AMA1322" s="119"/>
      <c r="AMB1322" s="119"/>
      <c r="AMC1322" s="119"/>
      <c r="AMD1322" s="119"/>
      <c r="AME1322" s="119"/>
      <c r="AMF1322" s="119"/>
      <c r="AMG1322" s="119"/>
      <c r="AMH1322" s="119"/>
      <c r="AMI1322" s="119"/>
      <c r="AMJ1322" s="119"/>
    </row>
    <row r="1323" spans="1:1024">
      <c r="A1323" s="118"/>
      <c r="B1323" s="118"/>
      <c r="C1323" s="49">
        <f t="shared" si="95"/>
        <v>2550</v>
      </c>
      <c r="D1323" s="56" t="s">
        <v>462</v>
      </c>
      <c r="E1323" s="51">
        <f t="shared" si="98"/>
        <v>30</v>
      </c>
      <c r="F1323" s="79">
        <f t="shared" si="96"/>
        <v>66543</v>
      </c>
      <c r="G1323" s="79" t="str">
        <f t="shared" si="97"/>
        <v>201823</v>
      </c>
      <c r="H1323" s="79">
        <v>0</v>
      </c>
      <c r="I1323" s="79"/>
      <c r="J1323" s="79"/>
      <c r="K1323" s="79"/>
      <c r="L1323" s="79" t="s">
        <v>4</v>
      </c>
      <c r="M1323" s="79">
        <v>2018</v>
      </c>
      <c r="N1323" s="79">
        <v>2</v>
      </c>
      <c r="O1323" s="79">
        <v>3</v>
      </c>
      <c r="P1323" s="79">
        <v>18</v>
      </c>
      <c r="Q1323" s="79">
        <v>29</v>
      </c>
      <c r="R1323" s="79">
        <v>3</v>
      </c>
      <c r="S1323" s="79">
        <v>243</v>
      </c>
      <c r="T1323" s="79">
        <v>1</v>
      </c>
      <c r="U1323" s="79" t="s">
        <v>1</v>
      </c>
      <c r="V1323" s="79" t="s">
        <v>2</v>
      </c>
      <c r="W1323" s="79"/>
      <c r="X1323" s="130" t="s">
        <v>117</v>
      </c>
      <c r="Y1323" s="130"/>
      <c r="Z1323" s="130"/>
      <c r="AA1323" s="130"/>
      <c r="WK1323" s="119"/>
      <c r="WL1323" s="119"/>
      <c r="WM1323" s="119"/>
      <c r="WN1323" s="119"/>
      <c r="WO1323" s="119"/>
      <c r="WP1323" s="119"/>
      <c r="WQ1323" s="119"/>
      <c r="WR1323" s="119"/>
      <c r="WS1323" s="119"/>
      <c r="WT1323" s="119"/>
      <c r="WU1323" s="119"/>
      <c r="WV1323" s="119"/>
      <c r="WW1323" s="119"/>
      <c r="WX1323" s="119"/>
      <c r="WY1323" s="119"/>
      <c r="WZ1323" s="119"/>
      <c r="XA1323" s="119"/>
      <c r="XB1323" s="119"/>
      <c r="XC1323" s="119"/>
      <c r="XD1323" s="119"/>
      <c r="XE1323" s="119"/>
      <c r="XF1323" s="119"/>
      <c r="XG1323" s="119"/>
      <c r="XH1323" s="119"/>
      <c r="XI1323" s="119"/>
      <c r="XJ1323" s="119"/>
      <c r="XK1323" s="119"/>
      <c r="XL1323" s="119"/>
      <c r="XM1323" s="119"/>
      <c r="XN1323" s="119"/>
      <c r="XO1323" s="119"/>
      <c r="XP1323" s="119"/>
      <c r="XQ1323" s="119"/>
      <c r="XR1323" s="119"/>
      <c r="XS1323" s="119"/>
      <c r="XT1323" s="119"/>
      <c r="XU1323" s="119"/>
      <c r="XV1323" s="119"/>
      <c r="XW1323" s="119"/>
      <c r="XX1323" s="119"/>
      <c r="XY1323" s="119"/>
      <c r="XZ1323" s="119"/>
      <c r="YA1323" s="119"/>
      <c r="YB1323" s="119"/>
      <c r="YC1323" s="119"/>
      <c r="YD1323" s="119"/>
      <c r="YE1323" s="119"/>
      <c r="YF1323" s="119"/>
      <c r="YG1323" s="119"/>
      <c r="YH1323" s="119"/>
      <c r="YI1323" s="119"/>
      <c r="YJ1323" s="119"/>
      <c r="YK1323" s="119"/>
      <c r="YL1323" s="119"/>
      <c r="YM1323" s="119"/>
      <c r="YN1323" s="119"/>
      <c r="YO1323" s="119"/>
      <c r="YP1323" s="119"/>
      <c r="YQ1323" s="119"/>
      <c r="YR1323" s="119"/>
      <c r="YS1323" s="119"/>
      <c r="YT1323" s="119"/>
      <c r="YU1323" s="119"/>
      <c r="YV1323" s="119"/>
      <c r="YW1323" s="119"/>
      <c r="YX1323" s="119"/>
      <c r="YY1323" s="119"/>
      <c r="YZ1323" s="119"/>
      <c r="ZA1323" s="119"/>
      <c r="ZB1323" s="119"/>
      <c r="ZC1323" s="119"/>
      <c r="ZD1323" s="119"/>
      <c r="ZE1323" s="119"/>
      <c r="ZF1323" s="119"/>
      <c r="ZG1323" s="119"/>
      <c r="ZH1323" s="119"/>
      <c r="ZI1323" s="119"/>
      <c r="ZJ1323" s="119"/>
      <c r="ZK1323" s="119"/>
      <c r="ZL1323" s="119"/>
      <c r="ZM1323" s="119"/>
      <c r="ZN1323" s="119"/>
      <c r="ZO1323" s="119"/>
      <c r="ZP1323" s="119"/>
      <c r="ZQ1323" s="119"/>
      <c r="ZR1323" s="119"/>
      <c r="ZS1323" s="119"/>
      <c r="ZT1323" s="119"/>
      <c r="ZU1323" s="119"/>
      <c r="ZV1323" s="119"/>
      <c r="ZW1323" s="119"/>
      <c r="ZX1323" s="119"/>
      <c r="ZY1323" s="119"/>
      <c r="ZZ1323" s="119"/>
      <c r="AAA1323" s="119"/>
      <c r="AAB1323" s="119"/>
      <c r="AAC1323" s="119"/>
      <c r="AAD1323" s="119"/>
      <c r="AAE1323" s="119"/>
      <c r="AAF1323" s="119"/>
      <c r="AAG1323" s="119"/>
      <c r="AAH1323" s="119"/>
      <c r="AAI1323" s="119"/>
      <c r="AAJ1323" s="119"/>
      <c r="AAK1323" s="119"/>
      <c r="AAL1323" s="119"/>
      <c r="AAM1323" s="119"/>
      <c r="AAN1323" s="119"/>
      <c r="AAO1323" s="119"/>
      <c r="AAP1323" s="119"/>
      <c r="AAQ1323" s="119"/>
      <c r="AAR1323" s="119"/>
      <c r="AAS1323" s="119"/>
      <c r="AAT1323" s="119"/>
      <c r="AAU1323" s="119"/>
      <c r="AAV1323" s="119"/>
      <c r="AAW1323" s="119"/>
      <c r="AAX1323" s="119"/>
      <c r="AAY1323" s="119"/>
      <c r="AAZ1323" s="119"/>
      <c r="ABA1323" s="119"/>
      <c r="ABB1323" s="119"/>
      <c r="ABC1323" s="119"/>
      <c r="ABD1323" s="119"/>
      <c r="ABE1323" s="119"/>
      <c r="ABF1323" s="119"/>
      <c r="ABG1323" s="119"/>
      <c r="ABH1323" s="119"/>
      <c r="ABI1323" s="119"/>
      <c r="ABJ1323" s="119"/>
      <c r="ABK1323" s="119"/>
      <c r="ABL1323" s="119"/>
      <c r="ABM1323" s="119"/>
      <c r="ABN1323" s="119"/>
      <c r="ABO1323" s="119"/>
      <c r="ABP1323" s="119"/>
      <c r="ABQ1323" s="119"/>
      <c r="ABR1323" s="119"/>
      <c r="ABS1323" s="119"/>
      <c r="ABT1323" s="119"/>
      <c r="ABU1323" s="119"/>
      <c r="ABV1323" s="119"/>
      <c r="ABW1323" s="119"/>
      <c r="ABX1323" s="119"/>
      <c r="ABY1323" s="119"/>
      <c r="ABZ1323" s="119"/>
      <c r="ACA1323" s="119"/>
      <c r="ACB1323" s="119"/>
      <c r="ACC1323" s="119"/>
      <c r="ACD1323" s="119"/>
      <c r="ACE1323" s="119"/>
      <c r="ACF1323" s="119"/>
      <c r="ACG1323" s="119"/>
      <c r="ACH1323" s="119"/>
      <c r="ACI1323" s="119"/>
      <c r="ACJ1323" s="119"/>
      <c r="ACK1323" s="119"/>
      <c r="ACL1323" s="119"/>
      <c r="ACM1323" s="119"/>
      <c r="ACN1323" s="119"/>
      <c r="ACO1323" s="119"/>
      <c r="ACP1323" s="119"/>
      <c r="ACQ1323" s="119"/>
      <c r="ACR1323" s="119"/>
      <c r="ACS1323" s="119"/>
      <c r="ACT1323" s="119"/>
      <c r="ACU1323" s="119"/>
      <c r="ACV1323" s="119"/>
      <c r="ACW1323" s="119"/>
      <c r="ACX1323" s="119"/>
      <c r="ACY1323" s="119"/>
      <c r="ACZ1323" s="119"/>
      <c r="ADA1323" s="119"/>
      <c r="ADB1323" s="119"/>
      <c r="ADC1323" s="119"/>
      <c r="ADD1323" s="119"/>
      <c r="ADE1323" s="119"/>
      <c r="ADF1323" s="119"/>
      <c r="ADG1323" s="119"/>
      <c r="ADH1323" s="119"/>
      <c r="ADI1323" s="119"/>
      <c r="ADJ1323" s="119"/>
      <c r="ADK1323" s="119"/>
      <c r="ADL1323" s="119"/>
      <c r="ADM1323" s="119"/>
      <c r="ADN1323" s="119"/>
      <c r="ADO1323" s="119"/>
      <c r="ADP1323" s="119"/>
      <c r="ADQ1323" s="119"/>
      <c r="ADR1323" s="119"/>
      <c r="ADS1323" s="119"/>
      <c r="ADT1323" s="119"/>
      <c r="ADU1323" s="119"/>
      <c r="ADV1323" s="119"/>
      <c r="ADW1323" s="119"/>
      <c r="ADX1323" s="119"/>
      <c r="ADY1323" s="119"/>
      <c r="ADZ1323" s="119"/>
      <c r="AEA1323" s="119"/>
      <c r="AEB1323" s="119"/>
      <c r="AEC1323" s="119"/>
      <c r="AED1323" s="119"/>
      <c r="AEE1323" s="119"/>
      <c r="AEF1323" s="119"/>
      <c r="AEG1323" s="119"/>
      <c r="AEH1323" s="119"/>
      <c r="AEI1323" s="119"/>
      <c r="AEJ1323" s="119"/>
      <c r="AEK1323" s="119"/>
      <c r="AEL1323" s="119"/>
      <c r="AEM1323" s="119"/>
      <c r="AEN1323" s="119"/>
      <c r="AEO1323" s="119"/>
      <c r="AEP1323" s="119"/>
      <c r="AEQ1323" s="119"/>
      <c r="AER1323" s="119"/>
      <c r="AES1323" s="119"/>
      <c r="AET1323" s="119"/>
      <c r="AEU1323" s="119"/>
      <c r="AEV1323" s="119"/>
      <c r="AEW1323" s="119"/>
      <c r="AEX1323" s="119"/>
      <c r="AEY1323" s="119"/>
      <c r="AEZ1323" s="119"/>
      <c r="AFA1323" s="119"/>
      <c r="AFB1323" s="119"/>
      <c r="AFC1323" s="119"/>
      <c r="AFD1323" s="119"/>
      <c r="AFE1323" s="119"/>
      <c r="AFF1323" s="119"/>
      <c r="AFG1323" s="119"/>
      <c r="AFH1323" s="119"/>
      <c r="AFI1323" s="119"/>
      <c r="AFJ1323" s="119"/>
      <c r="AFK1323" s="119"/>
      <c r="AFL1323" s="119"/>
      <c r="AFM1323" s="119"/>
      <c r="AFN1323" s="119"/>
      <c r="AFO1323" s="119"/>
      <c r="AFP1323" s="119"/>
      <c r="AFQ1323" s="119"/>
      <c r="AFR1323" s="119"/>
      <c r="AFS1323" s="119"/>
      <c r="AFT1323" s="119"/>
      <c r="AFU1323" s="119"/>
      <c r="AFV1323" s="119"/>
      <c r="AFW1323" s="119"/>
      <c r="AFX1323" s="119"/>
      <c r="AFY1323" s="119"/>
      <c r="AFZ1323" s="119"/>
      <c r="AGA1323" s="119"/>
      <c r="AGB1323" s="119"/>
      <c r="AGC1323" s="119"/>
      <c r="AGD1323" s="119"/>
      <c r="AGE1323" s="119"/>
      <c r="AGF1323" s="119"/>
      <c r="AGG1323" s="119"/>
      <c r="AGH1323" s="119"/>
      <c r="AGI1323" s="119"/>
      <c r="AGJ1323" s="119"/>
      <c r="AGK1323" s="119"/>
      <c r="AGL1323" s="119"/>
      <c r="AGM1323" s="119"/>
      <c r="AGN1323" s="119"/>
      <c r="AGO1323" s="119"/>
      <c r="AGP1323" s="119"/>
      <c r="AGQ1323" s="119"/>
      <c r="AGR1323" s="119"/>
      <c r="AGS1323" s="119"/>
      <c r="AGT1323" s="119"/>
      <c r="AGU1323" s="119"/>
      <c r="AGV1323" s="119"/>
      <c r="AGW1323" s="119"/>
      <c r="AGX1323" s="119"/>
      <c r="AGY1323" s="119"/>
      <c r="AGZ1323" s="119"/>
      <c r="AHA1323" s="119"/>
      <c r="AHB1323" s="119"/>
      <c r="AHC1323" s="119"/>
      <c r="AHD1323" s="119"/>
      <c r="AHE1323" s="119"/>
      <c r="AHF1323" s="119"/>
      <c r="AHG1323" s="119"/>
      <c r="AHH1323" s="119"/>
      <c r="AHI1323" s="119"/>
      <c r="AHJ1323" s="119"/>
      <c r="AHK1323" s="119"/>
      <c r="AHL1323" s="119"/>
      <c r="AHM1323" s="119"/>
      <c r="AHN1323" s="119"/>
      <c r="AHO1323" s="119"/>
      <c r="AHP1323" s="119"/>
      <c r="AHQ1323" s="119"/>
      <c r="AHR1323" s="119"/>
      <c r="AHS1323" s="119"/>
      <c r="AHT1323" s="119"/>
      <c r="AHU1323" s="119"/>
      <c r="AHV1323" s="119"/>
      <c r="AHW1323" s="119"/>
      <c r="AHX1323" s="119"/>
      <c r="AHY1323" s="119"/>
      <c r="AHZ1323" s="119"/>
      <c r="AIA1323" s="119"/>
      <c r="AIB1323" s="119"/>
      <c r="AIC1323" s="119"/>
      <c r="AID1323" s="119"/>
      <c r="AIE1323" s="119"/>
      <c r="AIF1323" s="119"/>
      <c r="AIG1323" s="119"/>
      <c r="AIH1323" s="119"/>
      <c r="AII1323" s="119"/>
      <c r="AIJ1323" s="119"/>
      <c r="AIK1323" s="119"/>
      <c r="AIL1323" s="119"/>
      <c r="AIM1323" s="119"/>
      <c r="AIN1323" s="119"/>
      <c r="AIO1323" s="119"/>
      <c r="AIP1323" s="119"/>
      <c r="AIQ1323" s="119"/>
      <c r="AIR1323" s="119"/>
      <c r="AIS1323" s="119"/>
      <c r="AIT1323" s="119"/>
      <c r="AIU1323" s="119"/>
      <c r="AIV1323" s="119"/>
      <c r="AIW1323" s="119"/>
      <c r="AIX1323" s="119"/>
      <c r="AIY1323" s="119"/>
      <c r="AIZ1323" s="119"/>
      <c r="AJA1323" s="119"/>
      <c r="AJB1323" s="119"/>
      <c r="AJC1323" s="119"/>
      <c r="AJD1323" s="119"/>
      <c r="AJE1323" s="119"/>
      <c r="AJF1323" s="119"/>
      <c r="AJG1323" s="119"/>
      <c r="AJH1323" s="119"/>
      <c r="AJI1323" s="119"/>
      <c r="AJJ1323" s="119"/>
      <c r="AJK1323" s="119"/>
      <c r="AJL1323" s="119"/>
      <c r="AJM1323" s="119"/>
      <c r="AJN1323" s="119"/>
      <c r="AJO1323" s="119"/>
      <c r="AJP1323" s="119"/>
      <c r="AJQ1323" s="119"/>
      <c r="AJR1323" s="119"/>
      <c r="AJS1323" s="119"/>
      <c r="AJT1323" s="119"/>
      <c r="AJU1323" s="119"/>
      <c r="AJV1323" s="119"/>
      <c r="AJW1323" s="119"/>
      <c r="AJX1323" s="119"/>
      <c r="AJY1323" s="119"/>
      <c r="AJZ1323" s="119"/>
      <c r="AKA1323" s="119"/>
      <c r="AKB1323" s="119"/>
      <c r="AKC1323" s="119"/>
      <c r="AKD1323" s="119"/>
      <c r="AKE1323" s="119"/>
      <c r="AKF1323" s="119"/>
      <c r="AKG1323" s="119"/>
      <c r="AKH1323" s="119"/>
      <c r="AKI1323" s="119"/>
      <c r="AKJ1323" s="119"/>
      <c r="AKK1323" s="119"/>
      <c r="AKL1323" s="119"/>
      <c r="AKM1323" s="119"/>
      <c r="AKN1323" s="119"/>
      <c r="AKO1323" s="119"/>
      <c r="AKP1323" s="119"/>
      <c r="AKQ1323" s="119"/>
      <c r="AKR1323" s="119"/>
      <c r="AKS1323" s="119"/>
      <c r="AKT1323" s="119"/>
      <c r="AKU1323" s="119"/>
      <c r="AKV1323" s="119"/>
      <c r="AKW1323" s="119"/>
      <c r="AKX1323" s="119"/>
      <c r="AKY1323" s="119"/>
      <c r="AKZ1323" s="119"/>
      <c r="ALA1323" s="119"/>
      <c r="ALB1323" s="119"/>
      <c r="ALC1323" s="119"/>
      <c r="ALD1323" s="119"/>
      <c r="ALE1323" s="119"/>
      <c r="ALF1323" s="119"/>
      <c r="ALG1323" s="119"/>
      <c r="ALH1323" s="119"/>
      <c r="ALI1323" s="119"/>
      <c r="ALJ1323" s="119"/>
      <c r="ALK1323" s="119"/>
      <c r="ALL1323" s="119"/>
      <c r="ALM1323" s="119"/>
      <c r="ALN1323" s="119"/>
      <c r="ALO1323" s="119"/>
      <c r="ALP1323" s="119"/>
      <c r="ALQ1323" s="119"/>
      <c r="ALR1323" s="119"/>
      <c r="ALS1323" s="119"/>
      <c r="ALT1323" s="119"/>
      <c r="ALU1323" s="119"/>
      <c r="ALV1323" s="119"/>
      <c r="ALW1323" s="119"/>
      <c r="ALX1323" s="119"/>
      <c r="ALY1323" s="119"/>
      <c r="ALZ1323" s="119"/>
      <c r="AMA1323" s="119"/>
      <c r="AMB1323" s="119"/>
      <c r="AMC1323" s="119"/>
      <c r="AMD1323" s="119"/>
      <c r="AME1323" s="119"/>
      <c r="AMF1323" s="119"/>
      <c r="AMG1323" s="119"/>
      <c r="AMH1323" s="119"/>
      <c r="AMI1323" s="119"/>
      <c r="AMJ1323" s="119"/>
    </row>
    <row r="1324" spans="1:1024">
      <c r="A1324" s="118"/>
      <c r="B1324" s="118"/>
      <c r="C1324" s="49">
        <f t="shared" si="95"/>
        <v>2550</v>
      </c>
      <c r="D1324" s="56" t="s">
        <v>462</v>
      </c>
      <c r="E1324" s="51">
        <f t="shared" si="98"/>
        <v>30</v>
      </c>
      <c r="F1324" s="79">
        <f t="shared" si="96"/>
        <v>66543</v>
      </c>
      <c r="G1324" s="79" t="str">
        <f t="shared" si="97"/>
        <v>201823</v>
      </c>
      <c r="H1324" s="79">
        <v>0</v>
      </c>
      <c r="I1324" s="79"/>
      <c r="J1324" s="79"/>
      <c r="K1324" s="79"/>
      <c r="L1324" s="79" t="s">
        <v>4</v>
      </c>
      <c r="M1324" s="79">
        <v>2018</v>
      </c>
      <c r="N1324" s="79">
        <v>2</v>
      </c>
      <c r="O1324" s="79">
        <v>3</v>
      </c>
      <c r="P1324" s="79">
        <v>18</v>
      </c>
      <c r="Q1324" s="79">
        <v>29</v>
      </c>
      <c r="R1324" s="79">
        <v>3</v>
      </c>
      <c r="S1324" s="79">
        <v>260</v>
      </c>
      <c r="T1324" s="79">
        <v>1</v>
      </c>
      <c r="U1324" s="79" t="s">
        <v>1</v>
      </c>
      <c r="V1324" s="79" t="s">
        <v>2</v>
      </c>
      <c r="W1324" s="79"/>
      <c r="X1324" s="130" t="s">
        <v>117</v>
      </c>
      <c r="Y1324" s="130"/>
      <c r="Z1324" s="130"/>
      <c r="AA1324" s="130"/>
      <c r="WK1324" s="119"/>
      <c r="WL1324" s="119"/>
      <c r="WM1324" s="119"/>
      <c r="WN1324" s="119"/>
      <c r="WO1324" s="119"/>
      <c r="WP1324" s="119"/>
      <c r="WQ1324" s="119"/>
      <c r="WR1324" s="119"/>
      <c r="WS1324" s="119"/>
      <c r="WT1324" s="119"/>
      <c r="WU1324" s="119"/>
      <c r="WV1324" s="119"/>
      <c r="WW1324" s="119"/>
      <c r="WX1324" s="119"/>
      <c r="WY1324" s="119"/>
      <c r="WZ1324" s="119"/>
      <c r="XA1324" s="119"/>
      <c r="XB1324" s="119"/>
      <c r="XC1324" s="119"/>
      <c r="XD1324" s="119"/>
      <c r="XE1324" s="119"/>
      <c r="XF1324" s="119"/>
      <c r="XG1324" s="119"/>
      <c r="XH1324" s="119"/>
      <c r="XI1324" s="119"/>
      <c r="XJ1324" s="119"/>
      <c r="XK1324" s="119"/>
      <c r="XL1324" s="119"/>
      <c r="XM1324" s="119"/>
      <c r="XN1324" s="119"/>
      <c r="XO1324" s="119"/>
      <c r="XP1324" s="119"/>
      <c r="XQ1324" s="119"/>
      <c r="XR1324" s="119"/>
      <c r="XS1324" s="119"/>
      <c r="XT1324" s="119"/>
      <c r="XU1324" s="119"/>
      <c r="XV1324" s="119"/>
      <c r="XW1324" s="119"/>
      <c r="XX1324" s="119"/>
      <c r="XY1324" s="119"/>
      <c r="XZ1324" s="119"/>
      <c r="YA1324" s="119"/>
      <c r="YB1324" s="119"/>
      <c r="YC1324" s="119"/>
      <c r="YD1324" s="119"/>
      <c r="YE1324" s="119"/>
      <c r="YF1324" s="119"/>
      <c r="YG1324" s="119"/>
      <c r="YH1324" s="119"/>
      <c r="YI1324" s="119"/>
      <c r="YJ1324" s="119"/>
      <c r="YK1324" s="119"/>
      <c r="YL1324" s="119"/>
      <c r="YM1324" s="119"/>
      <c r="YN1324" s="119"/>
      <c r="YO1324" s="119"/>
      <c r="YP1324" s="119"/>
      <c r="YQ1324" s="119"/>
      <c r="YR1324" s="119"/>
      <c r="YS1324" s="119"/>
      <c r="YT1324" s="119"/>
      <c r="YU1324" s="119"/>
      <c r="YV1324" s="119"/>
      <c r="YW1324" s="119"/>
      <c r="YX1324" s="119"/>
      <c r="YY1324" s="119"/>
      <c r="YZ1324" s="119"/>
      <c r="ZA1324" s="119"/>
      <c r="ZB1324" s="119"/>
      <c r="ZC1324" s="119"/>
      <c r="ZD1324" s="119"/>
      <c r="ZE1324" s="119"/>
      <c r="ZF1324" s="119"/>
      <c r="ZG1324" s="119"/>
      <c r="ZH1324" s="119"/>
      <c r="ZI1324" s="119"/>
      <c r="ZJ1324" s="119"/>
      <c r="ZK1324" s="119"/>
      <c r="ZL1324" s="119"/>
      <c r="ZM1324" s="119"/>
      <c r="ZN1324" s="119"/>
      <c r="ZO1324" s="119"/>
      <c r="ZP1324" s="119"/>
      <c r="ZQ1324" s="119"/>
      <c r="ZR1324" s="119"/>
      <c r="ZS1324" s="119"/>
      <c r="ZT1324" s="119"/>
      <c r="ZU1324" s="119"/>
      <c r="ZV1324" s="119"/>
      <c r="ZW1324" s="119"/>
      <c r="ZX1324" s="119"/>
      <c r="ZY1324" s="119"/>
      <c r="ZZ1324" s="119"/>
      <c r="AAA1324" s="119"/>
      <c r="AAB1324" s="119"/>
      <c r="AAC1324" s="119"/>
      <c r="AAD1324" s="119"/>
      <c r="AAE1324" s="119"/>
      <c r="AAF1324" s="119"/>
      <c r="AAG1324" s="119"/>
      <c r="AAH1324" s="119"/>
      <c r="AAI1324" s="119"/>
      <c r="AAJ1324" s="119"/>
      <c r="AAK1324" s="119"/>
      <c r="AAL1324" s="119"/>
      <c r="AAM1324" s="119"/>
      <c r="AAN1324" s="119"/>
      <c r="AAO1324" s="119"/>
      <c r="AAP1324" s="119"/>
      <c r="AAQ1324" s="119"/>
      <c r="AAR1324" s="119"/>
      <c r="AAS1324" s="119"/>
      <c r="AAT1324" s="119"/>
      <c r="AAU1324" s="119"/>
      <c r="AAV1324" s="119"/>
      <c r="AAW1324" s="119"/>
      <c r="AAX1324" s="119"/>
      <c r="AAY1324" s="119"/>
      <c r="AAZ1324" s="119"/>
      <c r="ABA1324" s="119"/>
      <c r="ABB1324" s="119"/>
      <c r="ABC1324" s="119"/>
      <c r="ABD1324" s="119"/>
      <c r="ABE1324" s="119"/>
      <c r="ABF1324" s="119"/>
      <c r="ABG1324" s="119"/>
      <c r="ABH1324" s="119"/>
      <c r="ABI1324" s="119"/>
      <c r="ABJ1324" s="119"/>
      <c r="ABK1324" s="119"/>
      <c r="ABL1324" s="119"/>
      <c r="ABM1324" s="119"/>
      <c r="ABN1324" s="119"/>
      <c r="ABO1324" s="119"/>
      <c r="ABP1324" s="119"/>
      <c r="ABQ1324" s="119"/>
      <c r="ABR1324" s="119"/>
      <c r="ABS1324" s="119"/>
      <c r="ABT1324" s="119"/>
      <c r="ABU1324" s="119"/>
      <c r="ABV1324" s="119"/>
      <c r="ABW1324" s="119"/>
      <c r="ABX1324" s="119"/>
      <c r="ABY1324" s="119"/>
      <c r="ABZ1324" s="119"/>
      <c r="ACA1324" s="119"/>
      <c r="ACB1324" s="119"/>
      <c r="ACC1324" s="119"/>
      <c r="ACD1324" s="119"/>
      <c r="ACE1324" s="119"/>
      <c r="ACF1324" s="119"/>
      <c r="ACG1324" s="119"/>
      <c r="ACH1324" s="119"/>
      <c r="ACI1324" s="119"/>
      <c r="ACJ1324" s="119"/>
      <c r="ACK1324" s="119"/>
      <c r="ACL1324" s="119"/>
      <c r="ACM1324" s="119"/>
      <c r="ACN1324" s="119"/>
      <c r="ACO1324" s="119"/>
      <c r="ACP1324" s="119"/>
      <c r="ACQ1324" s="119"/>
      <c r="ACR1324" s="119"/>
      <c r="ACS1324" s="119"/>
      <c r="ACT1324" s="119"/>
      <c r="ACU1324" s="119"/>
      <c r="ACV1324" s="119"/>
      <c r="ACW1324" s="119"/>
      <c r="ACX1324" s="119"/>
      <c r="ACY1324" s="119"/>
      <c r="ACZ1324" s="119"/>
      <c r="ADA1324" s="119"/>
      <c r="ADB1324" s="119"/>
      <c r="ADC1324" s="119"/>
      <c r="ADD1324" s="119"/>
      <c r="ADE1324" s="119"/>
      <c r="ADF1324" s="119"/>
      <c r="ADG1324" s="119"/>
      <c r="ADH1324" s="119"/>
      <c r="ADI1324" s="119"/>
      <c r="ADJ1324" s="119"/>
      <c r="ADK1324" s="119"/>
      <c r="ADL1324" s="119"/>
      <c r="ADM1324" s="119"/>
      <c r="ADN1324" s="119"/>
      <c r="ADO1324" s="119"/>
      <c r="ADP1324" s="119"/>
      <c r="ADQ1324" s="119"/>
      <c r="ADR1324" s="119"/>
      <c r="ADS1324" s="119"/>
      <c r="ADT1324" s="119"/>
      <c r="ADU1324" s="119"/>
      <c r="ADV1324" s="119"/>
      <c r="ADW1324" s="119"/>
      <c r="ADX1324" s="119"/>
      <c r="ADY1324" s="119"/>
      <c r="ADZ1324" s="119"/>
      <c r="AEA1324" s="119"/>
      <c r="AEB1324" s="119"/>
      <c r="AEC1324" s="119"/>
      <c r="AED1324" s="119"/>
      <c r="AEE1324" s="119"/>
      <c r="AEF1324" s="119"/>
      <c r="AEG1324" s="119"/>
      <c r="AEH1324" s="119"/>
      <c r="AEI1324" s="119"/>
      <c r="AEJ1324" s="119"/>
      <c r="AEK1324" s="119"/>
      <c r="AEL1324" s="119"/>
      <c r="AEM1324" s="119"/>
      <c r="AEN1324" s="119"/>
      <c r="AEO1324" s="119"/>
      <c r="AEP1324" s="119"/>
      <c r="AEQ1324" s="119"/>
      <c r="AER1324" s="119"/>
      <c r="AES1324" s="119"/>
      <c r="AET1324" s="119"/>
      <c r="AEU1324" s="119"/>
      <c r="AEV1324" s="119"/>
      <c r="AEW1324" s="119"/>
      <c r="AEX1324" s="119"/>
      <c r="AEY1324" s="119"/>
      <c r="AEZ1324" s="119"/>
      <c r="AFA1324" s="119"/>
      <c r="AFB1324" s="119"/>
      <c r="AFC1324" s="119"/>
      <c r="AFD1324" s="119"/>
      <c r="AFE1324" s="119"/>
      <c r="AFF1324" s="119"/>
      <c r="AFG1324" s="119"/>
      <c r="AFH1324" s="119"/>
      <c r="AFI1324" s="119"/>
      <c r="AFJ1324" s="119"/>
      <c r="AFK1324" s="119"/>
      <c r="AFL1324" s="119"/>
      <c r="AFM1324" s="119"/>
      <c r="AFN1324" s="119"/>
      <c r="AFO1324" s="119"/>
      <c r="AFP1324" s="119"/>
      <c r="AFQ1324" s="119"/>
      <c r="AFR1324" s="119"/>
      <c r="AFS1324" s="119"/>
      <c r="AFT1324" s="119"/>
      <c r="AFU1324" s="119"/>
      <c r="AFV1324" s="119"/>
      <c r="AFW1324" s="119"/>
      <c r="AFX1324" s="119"/>
      <c r="AFY1324" s="119"/>
      <c r="AFZ1324" s="119"/>
      <c r="AGA1324" s="119"/>
      <c r="AGB1324" s="119"/>
      <c r="AGC1324" s="119"/>
      <c r="AGD1324" s="119"/>
      <c r="AGE1324" s="119"/>
      <c r="AGF1324" s="119"/>
      <c r="AGG1324" s="119"/>
      <c r="AGH1324" s="119"/>
      <c r="AGI1324" s="119"/>
      <c r="AGJ1324" s="119"/>
      <c r="AGK1324" s="119"/>
      <c r="AGL1324" s="119"/>
      <c r="AGM1324" s="119"/>
      <c r="AGN1324" s="119"/>
      <c r="AGO1324" s="119"/>
      <c r="AGP1324" s="119"/>
      <c r="AGQ1324" s="119"/>
      <c r="AGR1324" s="119"/>
      <c r="AGS1324" s="119"/>
      <c r="AGT1324" s="119"/>
      <c r="AGU1324" s="119"/>
      <c r="AGV1324" s="119"/>
      <c r="AGW1324" s="119"/>
      <c r="AGX1324" s="119"/>
      <c r="AGY1324" s="119"/>
      <c r="AGZ1324" s="119"/>
      <c r="AHA1324" s="119"/>
      <c r="AHB1324" s="119"/>
      <c r="AHC1324" s="119"/>
      <c r="AHD1324" s="119"/>
      <c r="AHE1324" s="119"/>
      <c r="AHF1324" s="119"/>
      <c r="AHG1324" s="119"/>
      <c r="AHH1324" s="119"/>
      <c r="AHI1324" s="119"/>
      <c r="AHJ1324" s="119"/>
      <c r="AHK1324" s="119"/>
      <c r="AHL1324" s="119"/>
      <c r="AHM1324" s="119"/>
      <c r="AHN1324" s="119"/>
      <c r="AHO1324" s="119"/>
      <c r="AHP1324" s="119"/>
      <c r="AHQ1324" s="119"/>
      <c r="AHR1324" s="119"/>
      <c r="AHS1324" s="119"/>
      <c r="AHT1324" s="119"/>
      <c r="AHU1324" s="119"/>
      <c r="AHV1324" s="119"/>
      <c r="AHW1324" s="119"/>
      <c r="AHX1324" s="119"/>
      <c r="AHY1324" s="119"/>
      <c r="AHZ1324" s="119"/>
      <c r="AIA1324" s="119"/>
      <c r="AIB1324" s="119"/>
      <c r="AIC1324" s="119"/>
      <c r="AID1324" s="119"/>
      <c r="AIE1324" s="119"/>
      <c r="AIF1324" s="119"/>
      <c r="AIG1324" s="119"/>
      <c r="AIH1324" s="119"/>
      <c r="AII1324" s="119"/>
      <c r="AIJ1324" s="119"/>
      <c r="AIK1324" s="119"/>
      <c r="AIL1324" s="119"/>
      <c r="AIM1324" s="119"/>
      <c r="AIN1324" s="119"/>
      <c r="AIO1324" s="119"/>
      <c r="AIP1324" s="119"/>
      <c r="AIQ1324" s="119"/>
      <c r="AIR1324" s="119"/>
      <c r="AIS1324" s="119"/>
      <c r="AIT1324" s="119"/>
      <c r="AIU1324" s="119"/>
      <c r="AIV1324" s="119"/>
      <c r="AIW1324" s="119"/>
      <c r="AIX1324" s="119"/>
      <c r="AIY1324" s="119"/>
      <c r="AIZ1324" s="119"/>
      <c r="AJA1324" s="119"/>
      <c r="AJB1324" s="119"/>
      <c r="AJC1324" s="119"/>
      <c r="AJD1324" s="119"/>
      <c r="AJE1324" s="119"/>
      <c r="AJF1324" s="119"/>
      <c r="AJG1324" s="119"/>
      <c r="AJH1324" s="119"/>
      <c r="AJI1324" s="119"/>
      <c r="AJJ1324" s="119"/>
      <c r="AJK1324" s="119"/>
      <c r="AJL1324" s="119"/>
      <c r="AJM1324" s="119"/>
      <c r="AJN1324" s="119"/>
      <c r="AJO1324" s="119"/>
      <c r="AJP1324" s="119"/>
      <c r="AJQ1324" s="119"/>
      <c r="AJR1324" s="119"/>
      <c r="AJS1324" s="119"/>
      <c r="AJT1324" s="119"/>
      <c r="AJU1324" s="119"/>
      <c r="AJV1324" s="119"/>
      <c r="AJW1324" s="119"/>
      <c r="AJX1324" s="119"/>
      <c r="AJY1324" s="119"/>
      <c r="AJZ1324" s="119"/>
      <c r="AKA1324" s="119"/>
      <c r="AKB1324" s="119"/>
      <c r="AKC1324" s="119"/>
      <c r="AKD1324" s="119"/>
      <c r="AKE1324" s="119"/>
      <c r="AKF1324" s="119"/>
      <c r="AKG1324" s="119"/>
      <c r="AKH1324" s="119"/>
      <c r="AKI1324" s="119"/>
      <c r="AKJ1324" s="119"/>
      <c r="AKK1324" s="119"/>
      <c r="AKL1324" s="119"/>
      <c r="AKM1324" s="119"/>
      <c r="AKN1324" s="119"/>
      <c r="AKO1324" s="119"/>
      <c r="AKP1324" s="119"/>
      <c r="AKQ1324" s="119"/>
      <c r="AKR1324" s="119"/>
      <c r="AKS1324" s="119"/>
      <c r="AKT1324" s="119"/>
      <c r="AKU1324" s="119"/>
      <c r="AKV1324" s="119"/>
      <c r="AKW1324" s="119"/>
      <c r="AKX1324" s="119"/>
      <c r="AKY1324" s="119"/>
      <c r="AKZ1324" s="119"/>
      <c r="ALA1324" s="119"/>
      <c r="ALB1324" s="119"/>
      <c r="ALC1324" s="119"/>
      <c r="ALD1324" s="119"/>
      <c r="ALE1324" s="119"/>
      <c r="ALF1324" s="119"/>
      <c r="ALG1324" s="119"/>
      <c r="ALH1324" s="119"/>
      <c r="ALI1324" s="119"/>
      <c r="ALJ1324" s="119"/>
      <c r="ALK1324" s="119"/>
      <c r="ALL1324" s="119"/>
      <c r="ALM1324" s="119"/>
      <c r="ALN1324" s="119"/>
      <c r="ALO1324" s="119"/>
      <c r="ALP1324" s="119"/>
      <c r="ALQ1324" s="119"/>
      <c r="ALR1324" s="119"/>
      <c r="ALS1324" s="119"/>
      <c r="ALT1324" s="119"/>
      <c r="ALU1324" s="119"/>
      <c r="ALV1324" s="119"/>
      <c r="ALW1324" s="119"/>
      <c r="ALX1324" s="119"/>
      <c r="ALY1324" s="119"/>
      <c r="ALZ1324" s="119"/>
      <c r="AMA1324" s="119"/>
      <c r="AMB1324" s="119"/>
      <c r="AMC1324" s="119"/>
      <c r="AMD1324" s="119"/>
      <c r="AME1324" s="119"/>
      <c r="AMF1324" s="119"/>
      <c r="AMG1324" s="119"/>
      <c r="AMH1324" s="119"/>
      <c r="AMI1324" s="119"/>
      <c r="AMJ1324" s="119"/>
    </row>
    <row r="1325" spans="1:1024">
      <c r="A1325" s="118"/>
      <c r="B1325" s="118"/>
      <c r="C1325" s="49">
        <f t="shared" si="95"/>
        <v>2560</v>
      </c>
      <c r="D1325" s="58" t="s">
        <v>463</v>
      </c>
      <c r="E1325" s="51">
        <f t="shared" si="98"/>
        <v>10</v>
      </c>
      <c r="F1325" s="81">
        <f t="shared" si="96"/>
        <v>67491</v>
      </c>
      <c r="G1325" s="81" t="str">
        <f t="shared" si="97"/>
        <v>201823</v>
      </c>
      <c r="H1325" s="81">
        <v>14</v>
      </c>
      <c r="I1325" s="81"/>
      <c r="J1325" s="81"/>
      <c r="K1325" s="81"/>
      <c r="L1325" s="81" t="s">
        <v>0</v>
      </c>
      <c r="M1325" s="81">
        <v>2018</v>
      </c>
      <c r="N1325" s="81">
        <v>2</v>
      </c>
      <c r="O1325" s="81">
        <v>3</v>
      </c>
      <c r="P1325" s="81">
        <v>18</v>
      </c>
      <c r="Q1325" s="81">
        <v>44</v>
      </c>
      <c r="R1325" s="81">
        <v>51</v>
      </c>
      <c r="S1325" s="81">
        <v>678</v>
      </c>
      <c r="T1325" s="81">
        <v>1</v>
      </c>
      <c r="U1325" s="81" t="s">
        <v>1</v>
      </c>
      <c r="V1325" s="81" t="s">
        <v>2</v>
      </c>
      <c r="W1325" s="81"/>
      <c r="X1325" s="129" t="s">
        <v>122</v>
      </c>
      <c r="Y1325" s="130"/>
      <c r="Z1325" s="130"/>
      <c r="AA1325" s="130"/>
      <c r="WK1325" s="119"/>
      <c r="WL1325" s="119"/>
      <c r="WM1325" s="119"/>
      <c r="WN1325" s="119"/>
      <c r="WO1325" s="119"/>
      <c r="WP1325" s="119"/>
      <c r="WQ1325" s="119"/>
      <c r="WR1325" s="119"/>
      <c r="WS1325" s="119"/>
      <c r="WT1325" s="119"/>
      <c r="WU1325" s="119"/>
      <c r="WV1325" s="119"/>
      <c r="WW1325" s="119"/>
      <c r="WX1325" s="119"/>
      <c r="WY1325" s="119"/>
      <c r="WZ1325" s="119"/>
      <c r="XA1325" s="119"/>
      <c r="XB1325" s="119"/>
      <c r="XC1325" s="119"/>
      <c r="XD1325" s="119"/>
      <c r="XE1325" s="119"/>
      <c r="XF1325" s="119"/>
      <c r="XG1325" s="119"/>
      <c r="XH1325" s="119"/>
      <c r="XI1325" s="119"/>
      <c r="XJ1325" s="119"/>
      <c r="XK1325" s="119"/>
      <c r="XL1325" s="119"/>
      <c r="XM1325" s="119"/>
      <c r="XN1325" s="119"/>
      <c r="XO1325" s="119"/>
      <c r="XP1325" s="119"/>
      <c r="XQ1325" s="119"/>
      <c r="XR1325" s="119"/>
      <c r="XS1325" s="119"/>
      <c r="XT1325" s="119"/>
      <c r="XU1325" s="119"/>
      <c r="XV1325" s="119"/>
      <c r="XW1325" s="119"/>
      <c r="XX1325" s="119"/>
      <c r="XY1325" s="119"/>
      <c r="XZ1325" s="119"/>
      <c r="YA1325" s="119"/>
      <c r="YB1325" s="119"/>
      <c r="YC1325" s="119"/>
      <c r="YD1325" s="119"/>
      <c r="YE1325" s="119"/>
      <c r="YF1325" s="119"/>
      <c r="YG1325" s="119"/>
      <c r="YH1325" s="119"/>
      <c r="YI1325" s="119"/>
      <c r="YJ1325" s="119"/>
      <c r="YK1325" s="119"/>
      <c r="YL1325" s="119"/>
      <c r="YM1325" s="119"/>
      <c r="YN1325" s="119"/>
      <c r="YO1325" s="119"/>
      <c r="YP1325" s="119"/>
      <c r="YQ1325" s="119"/>
      <c r="YR1325" s="119"/>
      <c r="YS1325" s="119"/>
      <c r="YT1325" s="119"/>
      <c r="YU1325" s="119"/>
      <c r="YV1325" s="119"/>
      <c r="YW1325" s="119"/>
      <c r="YX1325" s="119"/>
      <c r="YY1325" s="119"/>
      <c r="YZ1325" s="119"/>
      <c r="ZA1325" s="119"/>
      <c r="ZB1325" s="119"/>
      <c r="ZC1325" s="119"/>
      <c r="ZD1325" s="119"/>
      <c r="ZE1325" s="119"/>
      <c r="ZF1325" s="119"/>
      <c r="ZG1325" s="119"/>
      <c r="ZH1325" s="119"/>
      <c r="ZI1325" s="119"/>
      <c r="ZJ1325" s="119"/>
      <c r="ZK1325" s="119"/>
      <c r="ZL1325" s="119"/>
      <c r="ZM1325" s="119"/>
      <c r="ZN1325" s="119"/>
      <c r="ZO1325" s="119"/>
      <c r="ZP1325" s="119"/>
      <c r="ZQ1325" s="119"/>
      <c r="ZR1325" s="119"/>
      <c r="ZS1325" s="119"/>
      <c r="ZT1325" s="119"/>
      <c r="ZU1325" s="119"/>
      <c r="ZV1325" s="119"/>
      <c r="ZW1325" s="119"/>
      <c r="ZX1325" s="119"/>
      <c r="ZY1325" s="119"/>
      <c r="ZZ1325" s="119"/>
      <c r="AAA1325" s="119"/>
      <c r="AAB1325" s="119"/>
      <c r="AAC1325" s="119"/>
      <c r="AAD1325" s="119"/>
      <c r="AAE1325" s="119"/>
      <c r="AAF1325" s="119"/>
      <c r="AAG1325" s="119"/>
      <c r="AAH1325" s="119"/>
      <c r="AAI1325" s="119"/>
      <c r="AAJ1325" s="119"/>
      <c r="AAK1325" s="119"/>
      <c r="AAL1325" s="119"/>
      <c r="AAM1325" s="119"/>
      <c r="AAN1325" s="119"/>
      <c r="AAO1325" s="119"/>
      <c r="AAP1325" s="119"/>
      <c r="AAQ1325" s="119"/>
      <c r="AAR1325" s="119"/>
      <c r="AAS1325" s="119"/>
      <c r="AAT1325" s="119"/>
      <c r="AAU1325" s="119"/>
      <c r="AAV1325" s="119"/>
      <c r="AAW1325" s="119"/>
      <c r="AAX1325" s="119"/>
      <c r="AAY1325" s="119"/>
      <c r="AAZ1325" s="119"/>
      <c r="ABA1325" s="119"/>
      <c r="ABB1325" s="119"/>
      <c r="ABC1325" s="119"/>
      <c r="ABD1325" s="119"/>
      <c r="ABE1325" s="119"/>
      <c r="ABF1325" s="119"/>
      <c r="ABG1325" s="119"/>
      <c r="ABH1325" s="119"/>
      <c r="ABI1325" s="119"/>
      <c r="ABJ1325" s="119"/>
      <c r="ABK1325" s="119"/>
      <c r="ABL1325" s="119"/>
      <c r="ABM1325" s="119"/>
      <c r="ABN1325" s="119"/>
      <c r="ABO1325" s="119"/>
      <c r="ABP1325" s="119"/>
      <c r="ABQ1325" s="119"/>
      <c r="ABR1325" s="119"/>
      <c r="ABS1325" s="119"/>
      <c r="ABT1325" s="119"/>
      <c r="ABU1325" s="119"/>
      <c r="ABV1325" s="119"/>
      <c r="ABW1325" s="119"/>
      <c r="ABX1325" s="119"/>
      <c r="ABY1325" s="119"/>
      <c r="ABZ1325" s="119"/>
      <c r="ACA1325" s="119"/>
      <c r="ACB1325" s="119"/>
      <c r="ACC1325" s="119"/>
      <c r="ACD1325" s="119"/>
      <c r="ACE1325" s="119"/>
      <c r="ACF1325" s="119"/>
      <c r="ACG1325" s="119"/>
      <c r="ACH1325" s="119"/>
      <c r="ACI1325" s="119"/>
      <c r="ACJ1325" s="119"/>
      <c r="ACK1325" s="119"/>
      <c r="ACL1325" s="119"/>
      <c r="ACM1325" s="119"/>
      <c r="ACN1325" s="119"/>
      <c r="ACO1325" s="119"/>
      <c r="ACP1325" s="119"/>
      <c r="ACQ1325" s="119"/>
      <c r="ACR1325" s="119"/>
      <c r="ACS1325" s="119"/>
      <c r="ACT1325" s="119"/>
      <c r="ACU1325" s="119"/>
      <c r="ACV1325" s="119"/>
      <c r="ACW1325" s="119"/>
      <c r="ACX1325" s="119"/>
      <c r="ACY1325" s="119"/>
      <c r="ACZ1325" s="119"/>
      <c r="ADA1325" s="119"/>
      <c r="ADB1325" s="119"/>
      <c r="ADC1325" s="119"/>
      <c r="ADD1325" s="119"/>
      <c r="ADE1325" s="119"/>
      <c r="ADF1325" s="119"/>
      <c r="ADG1325" s="119"/>
      <c r="ADH1325" s="119"/>
      <c r="ADI1325" s="119"/>
      <c r="ADJ1325" s="119"/>
      <c r="ADK1325" s="119"/>
      <c r="ADL1325" s="119"/>
      <c r="ADM1325" s="119"/>
      <c r="ADN1325" s="119"/>
      <c r="ADO1325" s="119"/>
      <c r="ADP1325" s="119"/>
      <c r="ADQ1325" s="119"/>
      <c r="ADR1325" s="119"/>
      <c r="ADS1325" s="119"/>
      <c r="ADT1325" s="119"/>
      <c r="ADU1325" s="119"/>
      <c r="ADV1325" s="119"/>
      <c r="ADW1325" s="119"/>
      <c r="ADX1325" s="119"/>
      <c r="ADY1325" s="119"/>
      <c r="ADZ1325" s="119"/>
      <c r="AEA1325" s="119"/>
      <c r="AEB1325" s="119"/>
      <c r="AEC1325" s="119"/>
      <c r="AED1325" s="119"/>
      <c r="AEE1325" s="119"/>
      <c r="AEF1325" s="119"/>
      <c r="AEG1325" s="119"/>
      <c r="AEH1325" s="119"/>
      <c r="AEI1325" s="119"/>
      <c r="AEJ1325" s="119"/>
      <c r="AEK1325" s="119"/>
      <c r="AEL1325" s="119"/>
      <c r="AEM1325" s="119"/>
      <c r="AEN1325" s="119"/>
      <c r="AEO1325" s="119"/>
      <c r="AEP1325" s="119"/>
      <c r="AEQ1325" s="119"/>
      <c r="AER1325" s="119"/>
      <c r="AES1325" s="119"/>
      <c r="AET1325" s="119"/>
      <c r="AEU1325" s="119"/>
      <c r="AEV1325" s="119"/>
      <c r="AEW1325" s="119"/>
      <c r="AEX1325" s="119"/>
      <c r="AEY1325" s="119"/>
      <c r="AEZ1325" s="119"/>
      <c r="AFA1325" s="119"/>
      <c r="AFB1325" s="119"/>
      <c r="AFC1325" s="119"/>
      <c r="AFD1325" s="119"/>
      <c r="AFE1325" s="119"/>
      <c r="AFF1325" s="119"/>
      <c r="AFG1325" s="119"/>
      <c r="AFH1325" s="119"/>
      <c r="AFI1325" s="119"/>
      <c r="AFJ1325" s="119"/>
      <c r="AFK1325" s="119"/>
      <c r="AFL1325" s="119"/>
      <c r="AFM1325" s="119"/>
      <c r="AFN1325" s="119"/>
      <c r="AFO1325" s="119"/>
      <c r="AFP1325" s="119"/>
      <c r="AFQ1325" s="119"/>
      <c r="AFR1325" s="119"/>
      <c r="AFS1325" s="119"/>
      <c r="AFT1325" s="119"/>
      <c r="AFU1325" s="119"/>
      <c r="AFV1325" s="119"/>
      <c r="AFW1325" s="119"/>
      <c r="AFX1325" s="119"/>
      <c r="AFY1325" s="119"/>
      <c r="AFZ1325" s="119"/>
      <c r="AGA1325" s="119"/>
      <c r="AGB1325" s="119"/>
      <c r="AGC1325" s="119"/>
      <c r="AGD1325" s="119"/>
      <c r="AGE1325" s="119"/>
      <c r="AGF1325" s="119"/>
      <c r="AGG1325" s="119"/>
      <c r="AGH1325" s="119"/>
      <c r="AGI1325" s="119"/>
      <c r="AGJ1325" s="119"/>
      <c r="AGK1325" s="119"/>
      <c r="AGL1325" s="119"/>
      <c r="AGM1325" s="119"/>
      <c r="AGN1325" s="119"/>
      <c r="AGO1325" s="119"/>
      <c r="AGP1325" s="119"/>
      <c r="AGQ1325" s="119"/>
      <c r="AGR1325" s="119"/>
      <c r="AGS1325" s="119"/>
      <c r="AGT1325" s="119"/>
      <c r="AGU1325" s="119"/>
      <c r="AGV1325" s="119"/>
      <c r="AGW1325" s="119"/>
      <c r="AGX1325" s="119"/>
      <c r="AGY1325" s="119"/>
      <c r="AGZ1325" s="119"/>
      <c r="AHA1325" s="119"/>
      <c r="AHB1325" s="119"/>
      <c r="AHC1325" s="119"/>
      <c r="AHD1325" s="119"/>
      <c r="AHE1325" s="119"/>
      <c r="AHF1325" s="119"/>
      <c r="AHG1325" s="119"/>
      <c r="AHH1325" s="119"/>
      <c r="AHI1325" s="119"/>
      <c r="AHJ1325" s="119"/>
      <c r="AHK1325" s="119"/>
      <c r="AHL1325" s="119"/>
      <c r="AHM1325" s="119"/>
      <c r="AHN1325" s="119"/>
      <c r="AHO1325" s="119"/>
      <c r="AHP1325" s="119"/>
      <c r="AHQ1325" s="119"/>
      <c r="AHR1325" s="119"/>
      <c r="AHS1325" s="119"/>
      <c r="AHT1325" s="119"/>
      <c r="AHU1325" s="119"/>
      <c r="AHV1325" s="119"/>
      <c r="AHW1325" s="119"/>
      <c r="AHX1325" s="119"/>
      <c r="AHY1325" s="119"/>
      <c r="AHZ1325" s="119"/>
      <c r="AIA1325" s="119"/>
      <c r="AIB1325" s="119"/>
      <c r="AIC1325" s="119"/>
      <c r="AID1325" s="119"/>
      <c r="AIE1325" s="119"/>
      <c r="AIF1325" s="119"/>
      <c r="AIG1325" s="119"/>
      <c r="AIH1325" s="119"/>
      <c r="AII1325" s="119"/>
      <c r="AIJ1325" s="119"/>
      <c r="AIK1325" s="119"/>
      <c r="AIL1325" s="119"/>
      <c r="AIM1325" s="119"/>
      <c r="AIN1325" s="119"/>
      <c r="AIO1325" s="119"/>
      <c r="AIP1325" s="119"/>
      <c r="AIQ1325" s="119"/>
      <c r="AIR1325" s="119"/>
      <c r="AIS1325" s="119"/>
      <c r="AIT1325" s="119"/>
      <c r="AIU1325" s="119"/>
      <c r="AIV1325" s="119"/>
      <c r="AIW1325" s="119"/>
      <c r="AIX1325" s="119"/>
      <c r="AIY1325" s="119"/>
      <c r="AIZ1325" s="119"/>
      <c r="AJA1325" s="119"/>
      <c r="AJB1325" s="119"/>
      <c r="AJC1325" s="119"/>
      <c r="AJD1325" s="119"/>
      <c r="AJE1325" s="119"/>
      <c r="AJF1325" s="119"/>
      <c r="AJG1325" s="119"/>
      <c r="AJH1325" s="119"/>
      <c r="AJI1325" s="119"/>
      <c r="AJJ1325" s="119"/>
      <c r="AJK1325" s="119"/>
      <c r="AJL1325" s="119"/>
      <c r="AJM1325" s="119"/>
      <c r="AJN1325" s="119"/>
      <c r="AJO1325" s="119"/>
      <c r="AJP1325" s="119"/>
      <c r="AJQ1325" s="119"/>
      <c r="AJR1325" s="119"/>
      <c r="AJS1325" s="119"/>
      <c r="AJT1325" s="119"/>
      <c r="AJU1325" s="119"/>
      <c r="AJV1325" s="119"/>
      <c r="AJW1325" s="119"/>
      <c r="AJX1325" s="119"/>
      <c r="AJY1325" s="119"/>
      <c r="AJZ1325" s="119"/>
      <c r="AKA1325" s="119"/>
      <c r="AKB1325" s="119"/>
      <c r="AKC1325" s="119"/>
      <c r="AKD1325" s="119"/>
      <c r="AKE1325" s="119"/>
      <c r="AKF1325" s="119"/>
      <c r="AKG1325" s="119"/>
      <c r="AKH1325" s="119"/>
      <c r="AKI1325" s="119"/>
      <c r="AKJ1325" s="119"/>
      <c r="AKK1325" s="119"/>
      <c r="AKL1325" s="119"/>
      <c r="AKM1325" s="119"/>
      <c r="AKN1325" s="119"/>
      <c r="AKO1325" s="119"/>
      <c r="AKP1325" s="119"/>
      <c r="AKQ1325" s="119"/>
      <c r="AKR1325" s="119"/>
      <c r="AKS1325" s="119"/>
      <c r="AKT1325" s="119"/>
      <c r="AKU1325" s="119"/>
      <c r="AKV1325" s="119"/>
      <c r="AKW1325" s="119"/>
      <c r="AKX1325" s="119"/>
      <c r="AKY1325" s="119"/>
      <c r="AKZ1325" s="119"/>
      <c r="ALA1325" s="119"/>
      <c r="ALB1325" s="119"/>
      <c r="ALC1325" s="119"/>
      <c r="ALD1325" s="119"/>
      <c r="ALE1325" s="119"/>
      <c r="ALF1325" s="119"/>
      <c r="ALG1325" s="119"/>
      <c r="ALH1325" s="119"/>
      <c r="ALI1325" s="119"/>
      <c r="ALJ1325" s="119"/>
      <c r="ALK1325" s="119"/>
      <c r="ALL1325" s="119"/>
      <c r="ALM1325" s="119"/>
      <c r="ALN1325" s="119"/>
      <c r="ALO1325" s="119"/>
      <c r="ALP1325" s="119"/>
      <c r="ALQ1325" s="119"/>
      <c r="ALR1325" s="119"/>
      <c r="ALS1325" s="119"/>
      <c r="ALT1325" s="119"/>
      <c r="ALU1325" s="119"/>
      <c r="ALV1325" s="119"/>
      <c r="ALW1325" s="119"/>
      <c r="ALX1325" s="119"/>
      <c r="ALY1325" s="119"/>
      <c r="ALZ1325" s="119"/>
      <c r="AMA1325" s="119"/>
      <c r="AMB1325" s="119"/>
      <c r="AMC1325" s="119"/>
      <c r="AMD1325" s="119"/>
      <c r="AME1325" s="119"/>
      <c r="AMF1325" s="119"/>
      <c r="AMG1325" s="119"/>
      <c r="AMH1325" s="119"/>
      <c r="AMI1325" s="119"/>
      <c r="AMJ1325" s="119"/>
    </row>
    <row r="1326" spans="1:1024">
      <c r="A1326" s="118"/>
      <c r="B1326" s="118"/>
      <c r="C1326" s="49">
        <f t="shared" si="95"/>
        <v>2560</v>
      </c>
      <c r="D1326" s="56" t="s">
        <v>463</v>
      </c>
      <c r="E1326" s="51">
        <f t="shared" si="98"/>
        <v>20</v>
      </c>
      <c r="F1326" s="79">
        <f t="shared" si="96"/>
        <v>67491</v>
      </c>
      <c r="G1326" s="79" t="str">
        <f t="shared" si="97"/>
        <v>201823</v>
      </c>
      <c r="H1326" s="79">
        <v>5</v>
      </c>
      <c r="I1326" s="79"/>
      <c r="J1326" s="79"/>
      <c r="K1326" s="79"/>
      <c r="L1326" s="79" t="s">
        <v>0</v>
      </c>
      <c r="M1326" s="79">
        <v>2018</v>
      </c>
      <c r="N1326" s="79">
        <v>2</v>
      </c>
      <c r="O1326" s="79">
        <v>3</v>
      </c>
      <c r="P1326" s="79">
        <v>18</v>
      </c>
      <c r="Q1326" s="79">
        <v>44</v>
      </c>
      <c r="R1326" s="79">
        <v>51</v>
      </c>
      <c r="S1326" s="79">
        <v>716</v>
      </c>
      <c r="T1326" s="79">
        <v>1</v>
      </c>
      <c r="U1326" s="79" t="s">
        <v>1</v>
      </c>
      <c r="V1326" s="79" t="s">
        <v>2</v>
      </c>
      <c r="W1326" s="79"/>
      <c r="X1326" s="130" t="s">
        <v>123</v>
      </c>
      <c r="Y1326" s="130"/>
      <c r="Z1326" s="130"/>
      <c r="AA1326" s="130"/>
      <c r="WK1326" s="119"/>
      <c r="WL1326" s="119"/>
      <c r="WM1326" s="119"/>
      <c r="WN1326" s="119"/>
      <c r="WO1326" s="119"/>
      <c r="WP1326" s="119"/>
      <c r="WQ1326" s="119"/>
      <c r="WR1326" s="119"/>
      <c r="WS1326" s="119"/>
      <c r="WT1326" s="119"/>
      <c r="WU1326" s="119"/>
      <c r="WV1326" s="119"/>
      <c r="WW1326" s="119"/>
      <c r="WX1326" s="119"/>
      <c r="WY1326" s="119"/>
      <c r="WZ1326" s="119"/>
      <c r="XA1326" s="119"/>
      <c r="XB1326" s="119"/>
      <c r="XC1326" s="119"/>
      <c r="XD1326" s="119"/>
      <c r="XE1326" s="119"/>
      <c r="XF1326" s="119"/>
      <c r="XG1326" s="119"/>
      <c r="XH1326" s="119"/>
      <c r="XI1326" s="119"/>
      <c r="XJ1326" s="119"/>
      <c r="XK1326" s="119"/>
      <c r="XL1326" s="119"/>
      <c r="XM1326" s="119"/>
      <c r="XN1326" s="119"/>
      <c r="XO1326" s="119"/>
      <c r="XP1326" s="119"/>
      <c r="XQ1326" s="119"/>
      <c r="XR1326" s="119"/>
      <c r="XS1326" s="119"/>
      <c r="XT1326" s="119"/>
      <c r="XU1326" s="119"/>
      <c r="XV1326" s="119"/>
      <c r="XW1326" s="119"/>
      <c r="XX1326" s="119"/>
      <c r="XY1326" s="119"/>
      <c r="XZ1326" s="119"/>
      <c r="YA1326" s="119"/>
      <c r="YB1326" s="119"/>
      <c r="YC1326" s="119"/>
      <c r="YD1326" s="119"/>
      <c r="YE1326" s="119"/>
      <c r="YF1326" s="119"/>
      <c r="YG1326" s="119"/>
      <c r="YH1326" s="119"/>
      <c r="YI1326" s="119"/>
      <c r="YJ1326" s="119"/>
      <c r="YK1326" s="119"/>
      <c r="YL1326" s="119"/>
      <c r="YM1326" s="119"/>
      <c r="YN1326" s="119"/>
      <c r="YO1326" s="119"/>
      <c r="YP1326" s="119"/>
      <c r="YQ1326" s="119"/>
      <c r="YR1326" s="119"/>
      <c r="YS1326" s="119"/>
      <c r="YT1326" s="119"/>
      <c r="YU1326" s="119"/>
      <c r="YV1326" s="119"/>
      <c r="YW1326" s="119"/>
      <c r="YX1326" s="119"/>
      <c r="YY1326" s="119"/>
      <c r="YZ1326" s="119"/>
      <c r="ZA1326" s="119"/>
      <c r="ZB1326" s="119"/>
      <c r="ZC1326" s="119"/>
      <c r="ZD1326" s="119"/>
      <c r="ZE1326" s="119"/>
      <c r="ZF1326" s="119"/>
      <c r="ZG1326" s="119"/>
      <c r="ZH1326" s="119"/>
      <c r="ZI1326" s="119"/>
      <c r="ZJ1326" s="119"/>
      <c r="ZK1326" s="119"/>
      <c r="ZL1326" s="119"/>
      <c r="ZM1326" s="119"/>
      <c r="ZN1326" s="119"/>
      <c r="ZO1326" s="119"/>
      <c r="ZP1326" s="119"/>
      <c r="ZQ1326" s="119"/>
      <c r="ZR1326" s="119"/>
      <c r="ZS1326" s="119"/>
      <c r="ZT1326" s="119"/>
      <c r="ZU1326" s="119"/>
      <c r="ZV1326" s="119"/>
      <c r="ZW1326" s="119"/>
      <c r="ZX1326" s="119"/>
      <c r="ZY1326" s="119"/>
      <c r="ZZ1326" s="119"/>
      <c r="AAA1326" s="119"/>
      <c r="AAB1326" s="119"/>
      <c r="AAC1326" s="119"/>
      <c r="AAD1326" s="119"/>
      <c r="AAE1326" s="119"/>
      <c r="AAF1326" s="119"/>
      <c r="AAG1326" s="119"/>
      <c r="AAH1326" s="119"/>
      <c r="AAI1326" s="119"/>
      <c r="AAJ1326" s="119"/>
      <c r="AAK1326" s="119"/>
      <c r="AAL1326" s="119"/>
      <c r="AAM1326" s="119"/>
      <c r="AAN1326" s="119"/>
      <c r="AAO1326" s="119"/>
      <c r="AAP1326" s="119"/>
      <c r="AAQ1326" s="119"/>
      <c r="AAR1326" s="119"/>
      <c r="AAS1326" s="119"/>
      <c r="AAT1326" s="119"/>
      <c r="AAU1326" s="119"/>
      <c r="AAV1326" s="119"/>
      <c r="AAW1326" s="119"/>
      <c r="AAX1326" s="119"/>
      <c r="AAY1326" s="119"/>
      <c r="AAZ1326" s="119"/>
      <c r="ABA1326" s="119"/>
      <c r="ABB1326" s="119"/>
      <c r="ABC1326" s="119"/>
      <c r="ABD1326" s="119"/>
      <c r="ABE1326" s="119"/>
      <c r="ABF1326" s="119"/>
      <c r="ABG1326" s="119"/>
      <c r="ABH1326" s="119"/>
      <c r="ABI1326" s="119"/>
      <c r="ABJ1326" s="119"/>
      <c r="ABK1326" s="119"/>
      <c r="ABL1326" s="119"/>
      <c r="ABM1326" s="119"/>
      <c r="ABN1326" s="119"/>
      <c r="ABO1326" s="119"/>
      <c r="ABP1326" s="119"/>
      <c r="ABQ1326" s="119"/>
      <c r="ABR1326" s="119"/>
      <c r="ABS1326" s="119"/>
      <c r="ABT1326" s="119"/>
      <c r="ABU1326" s="119"/>
      <c r="ABV1326" s="119"/>
      <c r="ABW1326" s="119"/>
      <c r="ABX1326" s="119"/>
      <c r="ABY1326" s="119"/>
      <c r="ABZ1326" s="119"/>
      <c r="ACA1326" s="119"/>
      <c r="ACB1326" s="119"/>
      <c r="ACC1326" s="119"/>
      <c r="ACD1326" s="119"/>
      <c r="ACE1326" s="119"/>
      <c r="ACF1326" s="119"/>
      <c r="ACG1326" s="119"/>
      <c r="ACH1326" s="119"/>
      <c r="ACI1326" s="119"/>
      <c r="ACJ1326" s="119"/>
      <c r="ACK1326" s="119"/>
      <c r="ACL1326" s="119"/>
      <c r="ACM1326" s="119"/>
      <c r="ACN1326" s="119"/>
      <c r="ACO1326" s="119"/>
      <c r="ACP1326" s="119"/>
      <c r="ACQ1326" s="119"/>
      <c r="ACR1326" s="119"/>
      <c r="ACS1326" s="119"/>
      <c r="ACT1326" s="119"/>
      <c r="ACU1326" s="119"/>
      <c r="ACV1326" s="119"/>
      <c r="ACW1326" s="119"/>
      <c r="ACX1326" s="119"/>
      <c r="ACY1326" s="119"/>
      <c r="ACZ1326" s="119"/>
      <c r="ADA1326" s="119"/>
      <c r="ADB1326" s="119"/>
      <c r="ADC1326" s="119"/>
      <c r="ADD1326" s="119"/>
      <c r="ADE1326" s="119"/>
      <c r="ADF1326" s="119"/>
      <c r="ADG1326" s="119"/>
      <c r="ADH1326" s="119"/>
      <c r="ADI1326" s="119"/>
      <c r="ADJ1326" s="119"/>
      <c r="ADK1326" s="119"/>
      <c r="ADL1326" s="119"/>
      <c r="ADM1326" s="119"/>
      <c r="ADN1326" s="119"/>
      <c r="ADO1326" s="119"/>
      <c r="ADP1326" s="119"/>
      <c r="ADQ1326" s="119"/>
      <c r="ADR1326" s="119"/>
      <c r="ADS1326" s="119"/>
      <c r="ADT1326" s="119"/>
      <c r="ADU1326" s="119"/>
      <c r="ADV1326" s="119"/>
      <c r="ADW1326" s="119"/>
      <c r="ADX1326" s="119"/>
      <c r="ADY1326" s="119"/>
      <c r="ADZ1326" s="119"/>
      <c r="AEA1326" s="119"/>
      <c r="AEB1326" s="119"/>
      <c r="AEC1326" s="119"/>
      <c r="AED1326" s="119"/>
      <c r="AEE1326" s="119"/>
      <c r="AEF1326" s="119"/>
      <c r="AEG1326" s="119"/>
      <c r="AEH1326" s="119"/>
      <c r="AEI1326" s="119"/>
      <c r="AEJ1326" s="119"/>
      <c r="AEK1326" s="119"/>
      <c r="AEL1326" s="119"/>
      <c r="AEM1326" s="119"/>
      <c r="AEN1326" s="119"/>
      <c r="AEO1326" s="119"/>
      <c r="AEP1326" s="119"/>
      <c r="AEQ1326" s="119"/>
      <c r="AER1326" s="119"/>
      <c r="AES1326" s="119"/>
      <c r="AET1326" s="119"/>
      <c r="AEU1326" s="119"/>
      <c r="AEV1326" s="119"/>
      <c r="AEW1326" s="119"/>
      <c r="AEX1326" s="119"/>
      <c r="AEY1326" s="119"/>
      <c r="AEZ1326" s="119"/>
      <c r="AFA1326" s="119"/>
      <c r="AFB1326" s="119"/>
      <c r="AFC1326" s="119"/>
      <c r="AFD1326" s="119"/>
      <c r="AFE1326" s="119"/>
      <c r="AFF1326" s="119"/>
      <c r="AFG1326" s="119"/>
      <c r="AFH1326" s="119"/>
      <c r="AFI1326" s="119"/>
      <c r="AFJ1326" s="119"/>
      <c r="AFK1326" s="119"/>
      <c r="AFL1326" s="119"/>
      <c r="AFM1326" s="119"/>
      <c r="AFN1326" s="119"/>
      <c r="AFO1326" s="119"/>
      <c r="AFP1326" s="119"/>
      <c r="AFQ1326" s="119"/>
      <c r="AFR1326" s="119"/>
      <c r="AFS1326" s="119"/>
      <c r="AFT1326" s="119"/>
      <c r="AFU1326" s="119"/>
      <c r="AFV1326" s="119"/>
      <c r="AFW1326" s="119"/>
      <c r="AFX1326" s="119"/>
      <c r="AFY1326" s="119"/>
      <c r="AFZ1326" s="119"/>
      <c r="AGA1326" s="119"/>
      <c r="AGB1326" s="119"/>
      <c r="AGC1326" s="119"/>
      <c r="AGD1326" s="119"/>
      <c r="AGE1326" s="119"/>
      <c r="AGF1326" s="119"/>
      <c r="AGG1326" s="119"/>
      <c r="AGH1326" s="119"/>
      <c r="AGI1326" s="119"/>
      <c r="AGJ1326" s="119"/>
      <c r="AGK1326" s="119"/>
      <c r="AGL1326" s="119"/>
      <c r="AGM1326" s="119"/>
      <c r="AGN1326" s="119"/>
      <c r="AGO1326" s="119"/>
      <c r="AGP1326" s="119"/>
      <c r="AGQ1326" s="119"/>
      <c r="AGR1326" s="119"/>
      <c r="AGS1326" s="119"/>
      <c r="AGT1326" s="119"/>
      <c r="AGU1326" s="119"/>
      <c r="AGV1326" s="119"/>
      <c r="AGW1326" s="119"/>
      <c r="AGX1326" s="119"/>
      <c r="AGY1326" s="119"/>
      <c r="AGZ1326" s="119"/>
      <c r="AHA1326" s="119"/>
      <c r="AHB1326" s="119"/>
      <c r="AHC1326" s="119"/>
      <c r="AHD1326" s="119"/>
      <c r="AHE1326" s="119"/>
      <c r="AHF1326" s="119"/>
      <c r="AHG1326" s="119"/>
      <c r="AHH1326" s="119"/>
      <c r="AHI1326" s="119"/>
      <c r="AHJ1326" s="119"/>
      <c r="AHK1326" s="119"/>
      <c r="AHL1326" s="119"/>
      <c r="AHM1326" s="119"/>
      <c r="AHN1326" s="119"/>
      <c r="AHO1326" s="119"/>
      <c r="AHP1326" s="119"/>
      <c r="AHQ1326" s="119"/>
      <c r="AHR1326" s="119"/>
      <c r="AHS1326" s="119"/>
      <c r="AHT1326" s="119"/>
      <c r="AHU1326" s="119"/>
      <c r="AHV1326" s="119"/>
      <c r="AHW1326" s="119"/>
      <c r="AHX1326" s="119"/>
      <c r="AHY1326" s="119"/>
      <c r="AHZ1326" s="119"/>
      <c r="AIA1326" s="119"/>
      <c r="AIB1326" s="119"/>
      <c r="AIC1326" s="119"/>
      <c r="AID1326" s="119"/>
      <c r="AIE1326" s="119"/>
      <c r="AIF1326" s="119"/>
      <c r="AIG1326" s="119"/>
      <c r="AIH1326" s="119"/>
      <c r="AII1326" s="119"/>
      <c r="AIJ1326" s="119"/>
      <c r="AIK1326" s="119"/>
      <c r="AIL1326" s="119"/>
      <c r="AIM1326" s="119"/>
      <c r="AIN1326" s="119"/>
      <c r="AIO1326" s="119"/>
      <c r="AIP1326" s="119"/>
      <c r="AIQ1326" s="119"/>
      <c r="AIR1326" s="119"/>
      <c r="AIS1326" s="119"/>
      <c r="AIT1326" s="119"/>
      <c r="AIU1326" s="119"/>
      <c r="AIV1326" s="119"/>
      <c r="AIW1326" s="119"/>
      <c r="AIX1326" s="119"/>
      <c r="AIY1326" s="119"/>
      <c r="AIZ1326" s="119"/>
      <c r="AJA1326" s="119"/>
      <c r="AJB1326" s="119"/>
      <c r="AJC1326" s="119"/>
      <c r="AJD1326" s="119"/>
      <c r="AJE1326" s="119"/>
      <c r="AJF1326" s="119"/>
      <c r="AJG1326" s="119"/>
      <c r="AJH1326" s="119"/>
      <c r="AJI1326" s="119"/>
      <c r="AJJ1326" s="119"/>
      <c r="AJK1326" s="119"/>
      <c r="AJL1326" s="119"/>
      <c r="AJM1326" s="119"/>
      <c r="AJN1326" s="119"/>
      <c r="AJO1326" s="119"/>
      <c r="AJP1326" s="119"/>
      <c r="AJQ1326" s="119"/>
      <c r="AJR1326" s="119"/>
      <c r="AJS1326" s="119"/>
      <c r="AJT1326" s="119"/>
      <c r="AJU1326" s="119"/>
      <c r="AJV1326" s="119"/>
      <c r="AJW1326" s="119"/>
      <c r="AJX1326" s="119"/>
      <c r="AJY1326" s="119"/>
      <c r="AJZ1326" s="119"/>
      <c r="AKA1326" s="119"/>
      <c r="AKB1326" s="119"/>
      <c r="AKC1326" s="119"/>
      <c r="AKD1326" s="119"/>
      <c r="AKE1326" s="119"/>
      <c r="AKF1326" s="119"/>
      <c r="AKG1326" s="119"/>
      <c r="AKH1326" s="119"/>
      <c r="AKI1326" s="119"/>
      <c r="AKJ1326" s="119"/>
      <c r="AKK1326" s="119"/>
      <c r="AKL1326" s="119"/>
      <c r="AKM1326" s="119"/>
      <c r="AKN1326" s="119"/>
      <c r="AKO1326" s="119"/>
      <c r="AKP1326" s="119"/>
      <c r="AKQ1326" s="119"/>
      <c r="AKR1326" s="119"/>
      <c r="AKS1326" s="119"/>
      <c r="AKT1326" s="119"/>
      <c r="AKU1326" s="119"/>
      <c r="AKV1326" s="119"/>
      <c r="AKW1326" s="119"/>
      <c r="AKX1326" s="119"/>
      <c r="AKY1326" s="119"/>
      <c r="AKZ1326" s="119"/>
      <c r="ALA1326" s="119"/>
      <c r="ALB1326" s="119"/>
      <c r="ALC1326" s="119"/>
      <c r="ALD1326" s="119"/>
      <c r="ALE1326" s="119"/>
      <c r="ALF1326" s="119"/>
      <c r="ALG1326" s="119"/>
      <c r="ALH1326" s="119"/>
      <c r="ALI1326" s="119"/>
      <c r="ALJ1326" s="119"/>
      <c r="ALK1326" s="119"/>
      <c r="ALL1326" s="119"/>
      <c r="ALM1326" s="119"/>
      <c r="ALN1326" s="119"/>
      <c r="ALO1326" s="119"/>
      <c r="ALP1326" s="119"/>
      <c r="ALQ1326" s="119"/>
      <c r="ALR1326" s="119"/>
      <c r="ALS1326" s="119"/>
      <c r="ALT1326" s="119"/>
      <c r="ALU1326" s="119"/>
      <c r="ALV1326" s="119"/>
      <c r="ALW1326" s="119"/>
      <c r="ALX1326" s="119"/>
      <c r="ALY1326" s="119"/>
      <c r="ALZ1326" s="119"/>
      <c r="AMA1326" s="119"/>
      <c r="AMB1326" s="119"/>
      <c r="AMC1326" s="119"/>
      <c r="AMD1326" s="119"/>
      <c r="AME1326" s="119"/>
      <c r="AMF1326" s="119"/>
      <c r="AMG1326" s="119"/>
      <c r="AMH1326" s="119"/>
      <c r="AMI1326" s="119"/>
      <c r="AMJ1326" s="119"/>
    </row>
    <row r="1327" spans="1:1024">
      <c r="A1327" s="118"/>
      <c r="B1327" s="118"/>
      <c r="C1327" s="49">
        <f t="shared" si="95"/>
        <v>2560</v>
      </c>
      <c r="D1327" s="56" t="s">
        <v>463</v>
      </c>
      <c r="E1327" s="51">
        <f t="shared" si="98"/>
        <v>30</v>
      </c>
      <c r="F1327" s="79">
        <f t="shared" si="96"/>
        <v>67491</v>
      </c>
      <c r="G1327" s="79" t="str">
        <f t="shared" si="97"/>
        <v>201823</v>
      </c>
      <c r="H1327" s="79">
        <v>10</v>
      </c>
      <c r="I1327" s="79"/>
      <c r="J1327" s="79"/>
      <c r="K1327" s="79"/>
      <c r="L1327" s="79" t="s">
        <v>0</v>
      </c>
      <c r="M1327" s="79">
        <v>2018</v>
      </c>
      <c r="N1327" s="79">
        <v>2</v>
      </c>
      <c r="O1327" s="79">
        <v>3</v>
      </c>
      <c r="P1327" s="79">
        <v>18</v>
      </c>
      <c r="Q1327" s="79">
        <v>44</v>
      </c>
      <c r="R1327" s="79">
        <v>51</v>
      </c>
      <c r="S1327" s="79">
        <v>744</v>
      </c>
      <c r="T1327" s="79">
        <v>1</v>
      </c>
      <c r="U1327" s="79" t="s">
        <v>1</v>
      </c>
      <c r="V1327" s="79" t="s">
        <v>2</v>
      </c>
      <c r="W1327" s="79"/>
      <c r="X1327" s="130" t="s">
        <v>123</v>
      </c>
      <c r="Y1327" s="130"/>
      <c r="Z1327" s="130"/>
      <c r="AA1327" s="130"/>
      <c r="WK1327" s="119"/>
      <c r="WL1327" s="119"/>
      <c r="WM1327" s="119"/>
      <c r="WN1327" s="119"/>
      <c r="WO1327" s="119"/>
      <c r="WP1327" s="119"/>
      <c r="WQ1327" s="119"/>
      <c r="WR1327" s="119"/>
      <c r="WS1327" s="119"/>
      <c r="WT1327" s="119"/>
      <c r="WU1327" s="119"/>
      <c r="WV1327" s="119"/>
      <c r="WW1327" s="119"/>
      <c r="WX1327" s="119"/>
      <c r="WY1327" s="119"/>
      <c r="WZ1327" s="119"/>
      <c r="XA1327" s="119"/>
      <c r="XB1327" s="119"/>
      <c r="XC1327" s="119"/>
      <c r="XD1327" s="119"/>
      <c r="XE1327" s="119"/>
      <c r="XF1327" s="119"/>
      <c r="XG1327" s="119"/>
      <c r="XH1327" s="119"/>
      <c r="XI1327" s="119"/>
      <c r="XJ1327" s="119"/>
      <c r="XK1327" s="119"/>
      <c r="XL1327" s="119"/>
      <c r="XM1327" s="119"/>
      <c r="XN1327" s="119"/>
      <c r="XO1327" s="119"/>
      <c r="XP1327" s="119"/>
      <c r="XQ1327" s="119"/>
      <c r="XR1327" s="119"/>
      <c r="XS1327" s="119"/>
      <c r="XT1327" s="119"/>
      <c r="XU1327" s="119"/>
      <c r="XV1327" s="119"/>
      <c r="XW1327" s="119"/>
      <c r="XX1327" s="119"/>
      <c r="XY1327" s="119"/>
      <c r="XZ1327" s="119"/>
      <c r="YA1327" s="119"/>
      <c r="YB1327" s="119"/>
      <c r="YC1327" s="119"/>
      <c r="YD1327" s="119"/>
      <c r="YE1327" s="119"/>
      <c r="YF1327" s="119"/>
      <c r="YG1327" s="119"/>
      <c r="YH1327" s="119"/>
      <c r="YI1327" s="119"/>
      <c r="YJ1327" s="119"/>
      <c r="YK1327" s="119"/>
      <c r="YL1327" s="119"/>
      <c r="YM1327" s="119"/>
      <c r="YN1327" s="119"/>
      <c r="YO1327" s="119"/>
      <c r="YP1327" s="119"/>
      <c r="YQ1327" s="119"/>
      <c r="YR1327" s="119"/>
      <c r="YS1327" s="119"/>
      <c r="YT1327" s="119"/>
      <c r="YU1327" s="119"/>
      <c r="YV1327" s="119"/>
      <c r="YW1327" s="119"/>
      <c r="YX1327" s="119"/>
      <c r="YY1327" s="119"/>
      <c r="YZ1327" s="119"/>
      <c r="ZA1327" s="119"/>
      <c r="ZB1327" s="119"/>
      <c r="ZC1327" s="119"/>
      <c r="ZD1327" s="119"/>
      <c r="ZE1327" s="119"/>
      <c r="ZF1327" s="119"/>
      <c r="ZG1327" s="119"/>
      <c r="ZH1327" s="119"/>
      <c r="ZI1327" s="119"/>
      <c r="ZJ1327" s="119"/>
      <c r="ZK1327" s="119"/>
      <c r="ZL1327" s="119"/>
      <c r="ZM1327" s="119"/>
      <c r="ZN1327" s="119"/>
      <c r="ZO1327" s="119"/>
      <c r="ZP1327" s="119"/>
      <c r="ZQ1327" s="119"/>
      <c r="ZR1327" s="119"/>
      <c r="ZS1327" s="119"/>
      <c r="ZT1327" s="119"/>
      <c r="ZU1327" s="119"/>
      <c r="ZV1327" s="119"/>
      <c r="ZW1327" s="119"/>
      <c r="ZX1327" s="119"/>
      <c r="ZY1327" s="119"/>
      <c r="ZZ1327" s="119"/>
      <c r="AAA1327" s="119"/>
      <c r="AAB1327" s="119"/>
      <c r="AAC1327" s="119"/>
      <c r="AAD1327" s="119"/>
      <c r="AAE1327" s="119"/>
      <c r="AAF1327" s="119"/>
      <c r="AAG1327" s="119"/>
      <c r="AAH1327" s="119"/>
      <c r="AAI1327" s="119"/>
      <c r="AAJ1327" s="119"/>
      <c r="AAK1327" s="119"/>
      <c r="AAL1327" s="119"/>
      <c r="AAM1327" s="119"/>
      <c r="AAN1327" s="119"/>
      <c r="AAO1327" s="119"/>
      <c r="AAP1327" s="119"/>
      <c r="AAQ1327" s="119"/>
      <c r="AAR1327" s="119"/>
      <c r="AAS1327" s="119"/>
      <c r="AAT1327" s="119"/>
      <c r="AAU1327" s="119"/>
      <c r="AAV1327" s="119"/>
      <c r="AAW1327" s="119"/>
      <c r="AAX1327" s="119"/>
      <c r="AAY1327" s="119"/>
      <c r="AAZ1327" s="119"/>
      <c r="ABA1327" s="119"/>
      <c r="ABB1327" s="119"/>
      <c r="ABC1327" s="119"/>
      <c r="ABD1327" s="119"/>
      <c r="ABE1327" s="119"/>
      <c r="ABF1327" s="119"/>
      <c r="ABG1327" s="119"/>
      <c r="ABH1327" s="119"/>
      <c r="ABI1327" s="119"/>
      <c r="ABJ1327" s="119"/>
      <c r="ABK1327" s="119"/>
      <c r="ABL1327" s="119"/>
      <c r="ABM1327" s="119"/>
      <c r="ABN1327" s="119"/>
      <c r="ABO1327" s="119"/>
      <c r="ABP1327" s="119"/>
      <c r="ABQ1327" s="119"/>
      <c r="ABR1327" s="119"/>
      <c r="ABS1327" s="119"/>
      <c r="ABT1327" s="119"/>
      <c r="ABU1327" s="119"/>
      <c r="ABV1327" s="119"/>
      <c r="ABW1327" s="119"/>
      <c r="ABX1327" s="119"/>
      <c r="ABY1327" s="119"/>
      <c r="ABZ1327" s="119"/>
      <c r="ACA1327" s="119"/>
      <c r="ACB1327" s="119"/>
      <c r="ACC1327" s="119"/>
      <c r="ACD1327" s="119"/>
      <c r="ACE1327" s="119"/>
      <c r="ACF1327" s="119"/>
      <c r="ACG1327" s="119"/>
      <c r="ACH1327" s="119"/>
      <c r="ACI1327" s="119"/>
      <c r="ACJ1327" s="119"/>
      <c r="ACK1327" s="119"/>
      <c r="ACL1327" s="119"/>
      <c r="ACM1327" s="119"/>
      <c r="ACN1327" s="119"/>
      <c r="ACO1327" s="119"/>
      <c r="ACP1327" s="119"/>
      <c r="ACQ1327" s="119"/>
      <c r="ACR1327" s="119"/>
      <c r="ACS1327" s="119"/>
      <c r="ACT1327" s="119"/>
      <c r="ACU1327" s="119"/>
      <c r="ACV1327" s="119"/>
      <c r="ACW1327" s="119"/>
      <c r="ACX1327" s="119"/>
      <c r="ACY1327" s="119"/>
      <c r="ACZ1327" s="119"/>
      <c r="ADA1327" s="119"/>
      <c r="ADB1327" s="119"/>
      <c r="ADC1327" s="119"/>
      <c r="ADD1327" s="119"/>
      <c r="ADE1327" s="119"/>
      <c r="ADF1327" s="119"/>
      <c r="ADG1327" s="119"/>
      <c r="ADH1327" s="119"/>
      <c r="ADI1327" s="119"/>
      <c r="ADJ1327" s="119"/>
      <c r="ADK1327" s="119"/>
      <c r="ADL1327" s="119"/>
      <c r="ADM1327" s="119"/>
      <c r="ADN1327" s="119"/>
      <c r="ADO1327" s="119"/>
      <c r="ADP1327" s="119"/>
      <c r="ADQ1327" s="119"/>
      <c r="ADR1327" s="119"/>
      <c r="ADS1327" s="119"/>
      <c r="ADT1327" s="119"/>
      <c r="ADU1327" s="119"/>
      <c r="ADV1327" s="119"/>
      <c r="ADW1327" s="119"/>
      <c r="ADX1327" s="119"/>
      <c r="ADY1327" s="119"/>
      <c r="ADZ1327" s="119"/>
      <c r="AEA1327" s="119"/>
      <c r="AEB1327" s="119"/>
      <c r="AEC1327" s="119"/>
      <c r="AED1327" s="119"/>
      <c r="AEE1327" s="119"/>
      <c r="AEF1327" s="119"/>
      <c r="AEG1327" s="119"/>
      <c r="AEH1327" s="119"/>
      <c r="AEI1327" s="119"/>
      <c r="AEJ1327" s="119"/>
      <c r="AEK1327" s="119"/>
      <c r="AEL1327" s="119"/>
      <c r="AEM1327" s="119"/>
      <c r="AEN1327" s="119"/>
      <c r="AEO1327" s="119"/>
      <c r="AEP1327" s="119"/>
      <c r="AEQ1327" s="119"/>
      <c r="AER1327" s="119"/>
      <c r="AES1327" s="119"/>
      <c r="AET1327" s="119"/>
      <c r="AEU1327" s="119"/>
      <c r="AEV1327" s="119"/>
      <c r="AEW1327" s="119"/>
      <c r="AEX1327" s="119"/>
      <c r="AEY1327" s="119"/>
      <c r="AEZ1327" s="119"/>
      <c r="AFA1327" s="119"/>
      <c r="AFB1327" s="119"/>
      <c r="AFC1327" s="119"/>
      <c r="AFD1327" s="119"/>
      <c r="AFE1327" s="119"/>
      <c r="AFF1327" s="119"/>
      <c r="AFG1327" s="119"/>
      <c r="AFH1327" s="119"/>
      <c r="AFI1327" s="119"/>
      <c r="AFJ1327" s="119"/>
      <c r="AFK1327" s="119"/>
      <c r="AFL1327" s="119"/>
      <c r="AFM1327" s="119"/>
      <c r="AFN1327" s="119"/>
      <c r="AFO1327" s="119"/>
      <c r="AFP1327" s="119"/>
      <c r="AFQ1327" s="119"/>
      <c r="AFR1327" s="119"/>
      <c r="AFS1327" s="119"/>
      <c r="AFT1327" s="119"/>
      <c r="AFU1327" s="119"/>
      <c r="AFV1327" s="119"/>
      <c r="AFW1327" s="119"/>
      <c r="AFX1327" s="119"/>
      <c r="AFY1327" s="119"/>
      <c r="AFZ1327" s="119"/>
      <c r="AGA1327" s="119"/>
      <c r="AGB1327" s="119"/>
      <c r="AGC1327" s="119"/>
      <c r="AGD1327" s="119"/>
      <c r="AGE1327" s="119"/>
      <c r="AGF1327" s="119"/>
      <c r="AGG1327" s="119"/>
      <c r="AGH1327" s="119"/>
      <c r="AGI1327" s="119"/>
      <c r="AGJ1327" s="119"/>
      <c r="AGK1327" s="119"/>
      <c r="AGL1327" s="119"/>
      <c r="AGM1327" s="119"/>
      <c r="AGN1327" s="119"/>
      <c r="AGO1327" s="119"/>
      <c r="AGP1327" s="119"/>
      <c r="AGQ1327" s="119"/>
      <c r="AGR1327" s="119"/>
      <c r="AGS1327" s="119"/>
      <c r="AGT1327" s="119"/>
      <c r="AGU1327" s="119"/>
      <c r="AGV1327" s="119"/>
      <c r="AGW1327" s="119"/>
      <c r="AGX1327" s="119"/>
      <c r="AGY1327" s="119"/>
      <c r="AGZ1327" s="119"/>
      <c r="AHA1327" s="119"/>
      <c r="AHB1327" s="119"/>
      <c r="AHC1327" s="119"/>
      <c r="AHD1327" s="119"/>
      <c r="AHE1327" s="119"/>
      <c r="AHF1327" s="119"/>
      <c r="AHG1327" s="119"/>
      <c r="AHH1327" s="119"/>
      <c r="AHI1327" s="119"/>
      <c r="AHJ1327" s="119"/>
      <c r="AHK1327" s="119"/>
      <c r="AHL1327" s="119"/>
      <c r="AHM1327" s="119"/>
      <c r="AHN1327" s="119"/>
      <c r="AHO1327" s="119"/>
      <c r="AHP1327" s="119"/>
      <c r="AHQ1327" s="119"/>
      <c r="AHR1327" s="119"/>
      <c r="AHS1327" s="119"/>
      <c r="AHT1327" s="119"/>
      <c r="AHU1327" s="119"/>
      <c r="AHV1327" s="119"/>
      <c r="AHW1327" s="119"/>
      <c r="AHX1327" s="119"/>
      <c r="AHY1327" s="119"/>
      <c r="AHZ1327" s="119"/>
      <c r="AIA1327" s="119"/>
      <c r="AIB1327" s="119"/>
      <c r="AIC1327" s="119"/>
      <c r="AID1327" s="119"/>
      <c r="AIE1327" s="119"/>
      <c r="AIF1327" s="119"/>
      <c r="AIG1327" s="119"/>
      <c r="AIH1327" s="119"/>
      <c r="AII1327" s="119"/>
      <c r="AIJ1327" s="119"/>
      <c r="AIK1327" s="119"/>
      <c r="AIL1327" s="119"/>
      <c r="AIM1327" s="119"/>
      <c r="AIN1327" s="119"/>
      <c r="AIO1327" s="119"/>
      <c r="AIP1327" s="119"/>
      <c r="AIQ1327" s="119"/>
      <c r="AIR1327" s="119"/>
      <c r="AIS1327" s="119"/>
      <c r="AIT1327" s="119"/>
      <c r="AIU1327" s="119"/>
      <c r="AIV1327" s="119"/>
      <c r="AIW1327" s="119"/>
      <c r="AIX1327" s="119"/>
      <c r="AIY1327" s="119"/>
      <c r="AIZ1327" s="119"/>
      <c r="AJA1327" s="119"/>
      <c r="AJB1327" s="119"/>
      <c r="AJC1327" s="119"/>
      <c r="AJD1327" s="119"/>
      <c r="AJE1327" s="119"/>
      <c r="AJF1327" s="119"/>
      <c r="AJG1327" s="119"/>
      <c r="AJH1327" s="119"/>
      <c r="AJI1327" s="119"/>
      <c r="AJJ1327" s="119"/>
      <c r="AJK1327" s="119"/>
      <c r="AJL1327" s="119"/>
      <c r="AJM1327" s="119"/>
      <c r="AJN1327" s="119"/>
      <c r="AJO1327" s="119"/>
      <c r="AJP1327" s="119"/>
      <c r="AJQ1327" s="119"/>
      <c r="AJR1327" s="119"/>
      <c r="AJS1327" s="119"/>
      <c r="AJT1327" s="119"/>
      <c r="AJU1327" s="119"/>
      <c r="AJV1327" s="119"/>
      <c r="AJW1327" s="119"/>
      <c r="AJX1327" s="119"/>
      <c r="AJY1327" s="119"/>
      <c r="AJZ1327" s="119"/>
      <c r="AKA1327" s="119"/>
      <c r="AKB1327" s="119"/>
      <c r="AKC1327" s="119"/>
      <c r="AKD1327" s="119"/>
      <c r="AKE1327" s="119"/>
      <c r="AKF1327" s="119"/>
      <c r="AKG1327" s="119"/>
      <c r="AKH1327" s="119"/>
      <c r="AKI1327" s="119"/>
      <c r="AKJ1327" s="119"/>
      <c r="AKK1327" s="119"/>
      <c r="AKL1327" s="119"/>
      <c r="AKM1327" s="119"/>
      <c r="AKN1327" s="119"/>
      <c r="AKO1327" s="119"/>
      <c r="AKP1327" s="119"/>
      <c r="AKQ1327" s="119"/>
      <c r="AKR1327" s="119"/>
      <c r="AKS1327" s="119"/>
      <c r="AKT1327" s="119"/>
      <c r="AKU1327" s="119"/>
      <c r="AKV1327" s="119"/>
      <c r="AKW1327" s="119"/>
      <c r="AKX1327" s="119"/>
      <c r="AKY1327" s="119"/>
      <c r="AKZ1327" s="119"/>
      <c r="ALA1327" s="119"/>
      <c r="ALB1327" s="119"/>
      <c r="ALC1327" s="119"/>
      <c r="ALD1327" s="119"/>
      <c r="ALE1327" s="119"/>
      <c r="ALF1327" s="119"/>
      <c r="ALG1327" s="119"/>
      <c r="ALH1327" s="119"/>
      <c r="ALI1327" s="119"/>
      <c r="ALJ1327" s="119"/>
      <c r="ALK1327" s="119"/>
      <c r="ALL1327" s="119"/>
      <c r="ALM1327" s="119"/>
      <c r="ALN1327" s="119"/>
      <c r="ALO1327" s="119"/>
      <c r="ALP1327" s="119"/>
      <c r="ALQ1327" s="119"/>
      <c r="ALR1327" s="119"/>
      <c r="ALS1327" s="119"/>
      <c r="ALT1327" s="119"/>
      <c r="ALU1327" s="119"/>
      <c r="ALV1327" s="119"/>
      <c r="ALW1327" s="119"/>
      <c r="ALX1327" s="119"/>
      <c r="ALY1327" s="119"/>
      <c r="ALZ1327" s="119"/>
      <c r="AMA1327" s="119"/>
      <c r="AMB1327" s="119"/>
      <c r="AMC1327" s="119"/>
      <c r="AMD1327" s="119"/>
      <c r="AME1327" s="119"/>
      <c r="AMF1327" s="119"/>
      <c r="AMG1327" s="119"/>
      <c r="AMH1327" s="119"/>
      <c r="AMI1327" s="119"/>
      <c r="AMJ1327" s="119"/>
    </row>
    <row r="1328" spans="1:1024">
      <c r="A1328" s="118"/>
      <c r="B1328" s="118"/>
      <c r="C1328" s="49">
        <f t="shared" si="95"/>
        <v>2560</v>
      </c>
      <c r="D1328" s="56" t="s">
        <v>463</v>
      </c>
      <c r="E1328" s="51">
        <f t="shared" si="98"/>
        <v>40</v>
      </c>
      <c r="F1328" s="79">
        <f t="shared" si="96"/>
        <v>67491</v>
      </c>
      <c r="G1328" s="79" t="str">
        <f t="shared" si="97"/>
        <v>201823</v>
      </c>
      <c r="H1328" s="79">
        <v>100</v>
      </c>
      <c r="I1328" s="79"/>
      <c r="J1328" s="79"/>
      <c r="K1328" s="79"/>
      <c r="L1328" s="79" t="s">
        <v>0</v>
      </c>
      <c r="M1328" s="79">
        <v>2018</v>
      </c>
      <c r="N1328" s="79">
        <v>2</v>
      </c>
      <c r="O1328" s="79">
        <v>3</v>
      </c>
      <c r="P1328" s="79">
        <v>18</v>
      </c>
      <c r="Q1328" s="79">
        <v>44</v>
      </c>
      <c r="R1328" s="79">
        <v>51</v>
      </c>
      <c r="S1328" s="79">
        <v>766</v>
      </c>
      <c r="T1328" s="79">
        <v>1</v>
      </c>
      <c r="U1328" s="79" t="s">
        <v>1</v>
      </c>
      <c r="V1328" s="79" t="s">
        <v>2</v>
      </c>
      <c r="W1328" s="79"/>
      <c r="X1328" s="130" t="s">
        <v>123</v>
      </c>
      <c r="Y1328" s="130"/>
      <c r="Z1328" s="130"/>
      <c r="AA1328" s="130"/>
      <c r="WK1328" s="119"/>
      <c r="WL1328" s="119"/>
      <c r="WM1328" s="119"/>
      <c r="WN1328" s="119"/>
      <c r="WO1328" s="119"/>
      <c r="WP1328" s="119"/>
      <c r="WQ1328" s="119"/>
      <c r="WR1328" s="119"/>
      <c r="WS1328" s="119"/>
      <c r="WT1328" s="119"/>
      <c r="WU1328" s="119"/>
      <c r="WV1328" s="119"/>
      <c r="WW1328" s="119"/>
      <c r="WX1328" s="119"/>
      <c r="WY1328" s="119"/>
      <c r="WZ1328" s="119"/>
      <c r="XA1328" s="119"/>
      <c r="XB1328" s="119"/>
      <c r="XC1328" s="119"/>
      <c r="XD1328" s="119"/>
      <c r="XE1328" s="119"/>
      <c r="XF1328" s="119"/>
      <c r="XG1328" s="119"/>
      <c r="XH1328" s="119"/>
      <c r="XI1328" s="119"/>
      <c r="XJ1328" s="119"/>
      <c r="XK1328" s="119"/>
      <c r="XL1328" s="119"/>
      <c r="XM1328" s="119"/>
      <c r="XN1328" s="119"/>
      <c r="XO1328" s="119"/>
      <c r="XP1328" s="119"/>
      <c r="XQ1328" s="119"/>
      <c r="XR1328" s="119"/>
      <c r="XS1328" s="119"/>
      <c r="XT1328" s="119"/>
      <c r="XU1328" s="119"/>
      <c r="XV1328" s="119"/>
      <c r="XW1328" s="119"/>
      <c r="XX1328" s="119"/>
      <c r="XY1328" s="119"/>
      <c r="XZ1328" s="119"/>
      <c r="YA1328" s="119"/>
      <c r="YB1328" s="119"/>
      <c r="YC1328" s="119"/>
      <c r="YD1328" s="119"/>
      <c r="YE1328" s="119"/>
      <c r="YF1328" s="119"/>
      <c r="YG1328" s="119"/>
      <c r="YH1328" s="119"/>
      <c r="YI1328" s="119"/>
      <c r="YJ1328" s="119"/>
      <c r="YK1328" s="119"/>
      <c r="YL1328" s="119"/>
      <c r="YM1328" s="119"/>
      <c r="YN1328" s="119"/>
      <c r="YO1328" s="119"/>
      <c r="YP1328" s="119"/>
      <c r="YQ1328" s="119"/>
      <c r="YR1328" s="119"/>
      <c r="YS1328" s="119"/>
      <c r="YT1328" s="119"/>
      <c r="YU1328" s="119"/>
      <c r="YV1328" s="119"/>
      <c r="YW1328" s="119"/>
      <c r="YX1328" s="119"/>
      <c r="YY1328" s="119"/>
      <c r="YZ1328" s="119"/>
      <c r="ZA1328" s="119"/>
      <c r="ZB1328" s="119"/>
      <c r="ZC1328" s="119"/>
      <c r="ZD1328" s="119"/>
      <c r="ZE1328" s="119"/>
      <c r="ZF1328" s="119"/>
      <c r="ZG1328" s="119"/>
      <c r="ZH1328" s="119"/>
      <c r="ZI1328" s="119"/>
      <c r="ZJ1328" s="119"/>
      <c r="ZK1328" s="119"/>
      <c r="ZL1328" s="119"/>
      <c r="ZM1328" s="119"/>
      <c r="ZN1328" s="119"/>
      <c r="ZO1328" s="119"/>
      <c r="ZP1328" s="119"/>
      <c r="ZQ1328" s="119"/>
      <c r="ZR1328" s="119"/>
      <c r="ZS1328" s="119"/>
      <c r="ZT1328" s="119"/>
      <c r="ZU1328" s="119"/>
      <c r="ZV1328" s="119"/>
      <c r="ZW1328" s="119"/>
      <c r="ZX1328" s="119"/>
      <c r="ZY1328" s="119"/>
      <c r="ZZ1328" s="119"/>
      <c r="AAA1328" s="119"/>
      <c r="AAB1328" s="119"/>
      <c r="AAC1328" s="119"/>
      <c r="AAD1328" s="119"/>
      <c r="AAE1328" s="119"/>
      <c r="AAF1328" s="119"/>
      <c r="AAG1328" s="119"/>
      <c r="AAH1328" s="119"/>
      <c r="AAI1328" s="119"/>
      <c r="AAJ1328" s="119"/>
      <c r="AAK1328" s="119"/>
      <c r="AAL1328" s="119"/>
      <c r="AAM1328" s="119"/>
      <c r="AAN1328" s="119"/>
      <c r="AAO1328" s="119"/>
      <c r="AAP1328" s="119"/>
      <c r="AAQ1328" s="119"/>
      <c r="AAR1328" s="119"/>
      <c r="AAS1328" s="119"/>
      <c r="AAT1328" s="119"/>
      <c r="AAU1328" s="119"/>
      <c r="AAV1328" s="119"/>
      <c r="AAW1328" s="119"/>
      <c r="AAX1328" s="119"/>
      <c r="AAY1328" s="119"/>
      <c r="AAZ1328" s="119"/>
      <c r="ABA1328" s="119"/>
      <c r="ABB1328" s="119"/>
      <c r="ABC1328" s="119"/>
      <c r="ABD1328" s="119"/>
      <c r="ABE1328" s="119"/>
      <c r="ABF1328" s="119"/>
      <c r="ABG1328" s="119"/>
      <c r="ABH1328" s="119"/>
      <c r="ABI1328" s="119"/>
      <c r="ABJ1328" s="119"/>
      <c r="ABK1328" s="119"/>
      <c r="ABL1328" s="119"/>
      <c r="ABM1328" s="119"/>
      <c r="ABN1328" s="119"/>
      <c r="ABO1328" s="119"/>
      <c r="ABP1328" s="119"/>
      <c r="ABQ1328" s="119"/>
      <c r="ABR1328" s="119"/>
      <c r="ABS1328" s="119"/>
      <c r="ABT1328" s="119"/>
      <c r="ABU1328" s="119"/>
      <c r="ABV1328" s="119"/>
      <c r="ABW1328" s="119"/>
      <c r="ABX1328" s="119"/>
      <c r="ABY1328" s="119"/>
      <c r="ABZ1328" s="119"/>
      <c r="ACA1328" s="119"/>
      <c r="ACB1328" s="119"/>
      <c r="ACC1328" s="119"/>
      <c r="ACD1328" s="119"/>
      <c r="ACE1328" s="119"/>
      <c r="ACF1328" s="119"/>
      <c r="ACG1328" s="119"/>
      <c r="ACH1328" s="119"/>
      <c r="ACI1328" s="119"/>
      <c r="ACJ1328" s="119"/>
      <c r="ACK1328" s="119"/>
      <c r="ACL1328" s="119"/>
      <c r="ACM1328" s="119"/>
      <c r="ACN1328" s="119"/>
      <c r="ACO1328" s="119"/>
      <c r="ACP1328" s="119"/>
      <c r="ACQ1328" s="119"/>
      <c r="ACR1328" s="119"/>
      <c r="ACS1328" s="119"/>
      <c r="ACT1328" s="119"/>
      <c r="ACU1328" s="119"/>
      <c r="ACV1328" s="119"/>
      <c r="ACW1328" s="119"/>
      <c r="ACX1328" s="119"/>
      <c r="ACY1328" s="119"/>
      <c r="ACZ1328" s="119"/>
      <c r="ADA1328" s="119"/>
      <c r="ADB1328" s="119"/>
      <c r="ADC1328" s="119"/>
      <c r="ADD1328" s="119"/>
      <c r="ADE1328" s="119"/>
      <c r="ADF1328" s="119"/>
      <c r="ADG1328" s="119"/>
      <c r="ADH1328" s="119"/>
      <c r="ADI1328" s="119"/>
      <c r="ADJ1328" s="119"/>
      <c r="ADK1328" s="119"/>
      <c r="ADL1328" s="119"/>
      <c r="ADM1328" s="119"/>
      <c r="ADN1328" s="119"/>
      <c r="ADO1328" s="119"/>
      <c r="ADP1328" s="119"/>
      <c r="ADQ1328" s="119"/>
      <c r="ADR1328" s="119"/>
      <c r="ADS1328" s="119"/>
      <c r="ADT1328" s="119"/>
      <c r="ADU1328" s="119"/>
      <c r="ADV1328" s="119"/>
      <c r="ADW1328" s="119"/>
      <c r="ADX1328" s="119"/>
      <c r="ADY1328" s="119"/>
      <c r="ADZ1328" s="119"/>
      <c r="AEA1328" s="119"/>
      <c r="AEB1328" s="119"/>
      <c r="AEC1328" s="119"/>
      <c r="AED1328" s="119"/>
      <c r="AEE1328" s="119"/>
      <c r="AEF1328" s="119"/>
      <c r="AEG1328" s="119"/>
      <c r="AEH1328" s="119"/>
      <c r="AEI1328" s="119"/>
      <c r="AEJ1328" s="119"/>
      <c r="AEK1328" s="119"/>
      <c r="AEL1328" s="119"/>
      <c r="AEM1328" s="119"/>
      <c r="AEN1328" s="119"/>
      <c r="AEO1328" s="119"/>
      <c r="AEP1328" s="119"/>
      <c r="AEQ1328" s="119"/>
      <c r="AER1328" s="119"/>
      <c r="AES1328" s="119"/>
      <c r="AET1328" s="119"/>
      <c r="AEU1328" s="119"/>
      <c r="AEV1328" s="119"/>
      <c r="AEW1328" s="119"/>
      <c r="AEX1328" s="119"/>
      <c r="AEY1328" s="119"/>
      <c r="AEZ1328" s="119"/>
      <c r="AFA1328" s="119"/>
      <c r="AFB1328" s="119"/>
      <c r="AFC1328" s="119"/>
      <c r="AFD1328" s="119"/>
      <c r="AFE1328" s="119"/>
      <c r="AFF1328" s="119"/>
      <c r="AFG1328" s="119"/>
      <c r="AFH1328" s="119"/>
      <c r="AFI1328" s="119"/>
      <c r="AFJ1328" s="119"/>
      <c r="AFK1328" s="119"/>
      <c r="AFL1328" s="119"/>
      <c r="AFM1328" s="119"/>
      <c r="AFN1328" s="119"/>
      <c r="AFO1328" s="119"/>
      <c r="AFP1328" s="119"/>
      <c r="AFQ1328" s="119"/>
      <c r="AFR1328" s="119"/>
      <c r="AFS1328" s="119"/>
      <c r="AFT1328" s="119"/>
      <c r="AFU1328" s="119"/>
      <c r="AFV1328" s="119"/>
      <c r="AFW1328" s="119"/>
      <c r="AFX1328" s="119"/>
      <c r="AFY1328" s="119"/>
      <c r="AFZ1328" s="119"/>
      <c r="AGA1328" s="119"/>
      <c r="AGB1328" s="119"/>
      <c r="AGC1328" s="119"/>
      <c r="AGD1328" s="119"/>
      <c r="AGE1328" s="119"/>
      <c r="AGF1328" s="119"/>
      <c r="AGG1328" s="119"/>
      <c r="AGH1328" s="119"/>
      <c r="AGI1328" s="119"/>
      <c r="AGJ1328" s="119"/>
      <c r="AGK1328" s="119"/>
      <c r="AGL1328" s="119"/>
      <c r="AGM1328" s="119"/>
      <c r="AGN1328" s="119"/>
      <c r="AGO1328" s="119"/>
      <c r="AGP1328" s="119"/>
      <c r="AGQ1328" s="119"/>
      <c r="AGR1328" s="119"/>
      <c r="AGS1328" s="119"/>
      <c r="AGT1328" s="119"/>
      <c r="AGU1328" s="119"/>
      <c r="AGV1328" s="119"/>
      <c r="AGW1328" s="119"/>
      <c r="AGX1328" s="119"/>
      <c r="AGY1328" s="119"/>
      <c r="AGZ1328" s="119"/>
      <c r="AHA1328" s="119"/>
      <c r="AHB1328" s="119"/>
      <c r="AHC1328" s="119"/>
      <c r="AHD1328" s="119"/>
      <c r="AHE1328" s="119"/>
      <c r="AHF1328" s="119"/>
      <c r="AHG1328" s="119"/>
      <c r="AHH1328" s="119"/>
      <c r="AHI1328" s="119"/>
      <c r="AHJ1328" s="119"/>
      <c r="AHK1328" s="119"/>
      <c r="AHL1328" s="119"/>
      <c r="AHM1328" s="119"/>
      <c r="AHN1328" s="119"/>
      <c r="AHO1328" s="119"/>
      <c r="AHP1328" s="119"/>
      <c r="AHQ1328" s="119"/>
      <c r="AHR1328" s="119"/>
      <c r="AHS1328" s="119"/>
      <c r="AHT1328" s="119"/>
      <c r="AHU1328" s="119"/>
      <c r="AHV1328" s="119"/>
      <c r="AHW1328" s="119"/>
      <c r="AHX1328" s="119"/>
      <c r="AHY1328" s="119"/>
      <c r="AHZ1328" s="119"/>
      <c r="AIA1328" s="119"/>
      <c r="AIB1328" s="119"/>
      <c r="AIC1328" s="119"/>
      <c r="AID1328" s="119"/>
      <c r="AIE1328" s="119"/>
      <c r="AIF1328" s="119"/>
      <c r="AIG1328" s="119"/>
      <c r="AIH1328" s="119"/>
      <c r="AII1328" s="119"/>
      <c r="AIJ1328" s="119"/>
      <c r="AIK1328" s="119"/>
      <c r="AIL1328" s="119"/>
      <c r="AIM1328" s="119"/>
      <c r="AIN1328" s="119"/>
      <c r="AIO1328" s="119"/>
      <c r="AIP1328" s="119"/>
      <c r="AIQ1328" s="119"/>
      <c r="AIR1328" s="119"/>
      <c r="AIS1328" s="119"/>
      <c r="AIT1328" s="119"/>
      <c r="AIU1328" s="119"/>
      <c r="AIV1328" s="119"/>
      <c r="AIW1328" s="119"/>
      <c r="AIX1328" s="119"/>
      <c r="AIY1328" s="119"/>
      <c r="AIZ1328" s="119"/>
      <c r="AJA1328" s="119"/>
      <c r="AJB1328" s="119"/>
      <c r="AJC1328" s="119"/>
      <c r="AJD1328" s="119"/>
      <c r="AJE1328" s="119"/>
      <c r="AJF1328" s="119"/>
      <c r="AJG1328" s="119"/>
      <c r="AJH1328" s="119"/>
      <c r="AJI1328" s="119"/>
      <c r="AJJ1328" s="119"/>
      <c r="AJK1328" s="119"/>
      <c r="AJL1328" s="119"/>
      <c r="AJM1328" s="119"/>
      <c r="AJN1328" s="119"/>
      <c r="AJO1328" s="119"/>
      <c r="AJP1328" s="119"/>
      <c r="AJQ1328" s="119"/>
      <c r="AJR1328" s="119"/>
      <c r="AJS1328" s="119"/>
      <c r="AJT1328" s="119"/>
      <c r="AJU1328" s="119"/>
      <c r="AJV1328" s="119"/>
      <c r="AJW1328" s="119"/>
      <c r="AJX1328" s="119"/>
      <c r="AJY1328" s="119"/>
      <c r="AJZ1328" s="119"/>
      <c r="AKA1328" s="119"/>
      <c r="AKB1328" s="119"/>
      <c r="AKC1328" s="119"/>
      <c r="AKD1328" s="119"/>
      <c r="AKE1328" s="119"/>
      <c r="AKF1328" s="119"/>
      <c r="AKG1328" s="119"/>
      <c r="AKH1328" s="119"/>
      <c r="AKI1328" s="119"/>
      <c r="AKJ1328" s="119"/>
      <c r="AKK1328" s="119"/>
      <c r="AKL1328" s="119"/>
      <c r="AKM1328" s="119"/>
      <c r="AKN1328" s="119"/>
      <c r="AKO1328" s="119"/>
      <c r="AKP1328" s="119"/>
      <c r="AKQ1328" s="119"/>
      <c r="AKR1328" s="119"/>
      <c r="AKS1328" s="119"/>
      <c r="AKT1328" s="119"/>
      <c r="AKU1328" s="119"/>
      <c r="AKV1328" s="119"/>
      <c r="AKW1328" s="119"/>
      <c r="AKX1328" s="119"/>
      <c r="AKY1328" s="119"/>
      <c r="AKZ1328" s="119"/>
      <c r="ALA1328" s="119"/>
      <c r="ALB1328" s="119"/>
      <c r="ALC1328" s="119"/>
      <c r="ALD1328" s="119"/>
      <c r="ALE1328" s="119"/>
      <c r="ALF1328" s="119"/>
      <c r="ALG1328" s="119"/>
      <c r="ALH1328" s="119"/>
      <c r="ALI1328" s="119"/>
      <c r="ALJ1328" s="119"/>
      <c r="ALK1328" s="119"/>
      <c r="ALL1328" s="119"/>
      <c r="ALM1328" s="119"/>
      <c r="ALN1328" s="119"/>
      <c r="ALO1328" s="119"/>
      <c r="ALP1328" s="119"/>
      <c r="ALQ1328" s="119"/>
      <c r="ALR1328" s="119"/>
      <c r="ALS1328" s="119"/>
      <c r="ALT1328" s="119"/>
      <c r="ALU1328" s="119"/>
      <c r="ALV1328" s="119"/>
      <c r="ALW1328" s="119"/>
      <c r="ALX1328" s="119"/>
      <c r="ALY1328" s="119"/>
      <c r="ALZ1328" s="119"/>
      <c r="AMA1328" s="119"/>
      <c r="AMB1328" s="119"/>
      <c r="AMC1328" s="119"/>
      <c r="AMD1328" s="119"/>
      <c r="AME1328" s="119"/>
      <c r="AMF1328" s="119"/>
      <c r="AMG1328" s="119"/>
      <c r="AMH1328" s="119"/>
      <c r="AMI1328" s="119"/>
      <c r="AMJ1328" s="119"/>
    </row>
    <row r="1329" spans="1:1024">
      <c r="A1329" s="118"/>
      <c r="B1329" s="118"/>
      <c r="C1329" s="49">
        <f t="shared" si="95"/>
        <v>2560</v>
      </c>
      <c r="D1329" s="56" t="s">
        <v>463</v>
      </c>
      <c r="E1329" s="51">
        <f t="shared" si="98"/>
        <v>40</v>
      </c>
      <c r="F1329" s="79">
        <f t="shared" si="96"/>
        <v>67491</v>
      </c>
      <c r="G1329" s="79" t="str">
        <f t="shared" si="97"/>
        <v>201823</v>
      </c>
      <c r="H1329" s="79">
        <v>0</v>
      </c>
      <c r="I1329" s="79"/>
      <c r="J1329" s="79"/>
      <c r="K1329" s="79"/>
      <c r="L1329" s="79" t="s">
        <v>4</v>
      </c>
      <c r="M1329" s="79">
        <v>2018</v>
      </c>
      <c r="N1329" s="79">
        <v>2</v>
      </c>
      <c r="O1329" s="79">
        <v>3</v>
      </c>
      <c r="P1329" s="79">
        <v>18</v>
      </c>
      <c r="Q1329" s="79">
        <v>44</v>
      </c>
      <c r="R1329" s="79">
        <v>51</v>
      </c>
      <c r="S1329" s="79">
        <v>768</v>
      </c>
      <c r="T1329" s="79">
        <v>1</v>
      </c>
      <c r="U1329" s="79" t="s">
        <v>1</v>
      </c>
      <c r="V1329" s="79" t="s">
        <v>2</v>
      </c>
      <c r="W1329" s="79"/>
      <c r="X1329" s="130" t="s">
        <v>117</v>
      </c>
      <c r="Y1329" s="130"/>
      <c r="Z1329" s="130"/>
      <c r="AA1329" s="130"/>
      <c r="WK1329" s="119"/>
      <c r="WL1329" s="119"/>
      <c r="WM1329" s="119"/>
      <c r="WN1329" s="119"/>
      <c r="WO1329" s="119"/>
      <c r="WP1329" s="119"/>
      <c r="WQ1329" s="119"/>
      <c r="WR1329" s="119"/>
      <c r="WS1329" s="119"/>
      <c r="WT1329" s="119"/>
      <c r="WU1329" s="119"/>
      <c r="WV1329" s="119"/>
      <c r="WW1329" s="119"/>
      <c r="WX1329" s="119"/>
      <c r="WY1329" s="119"/>
      <c r="WZ1329" s="119"/>
      <c r="XA1329" s="119"/>
      <c r="XB1329" s="119"/>
      <c r="XC1329" s="119"/>
      <c r="XD1329" s="119"/>
      <c r="XE1329" s="119"/>
      <c r="XF1329" s="119"/>
      <c r="XG1329" s="119"/>
      <c r="XH1329" s="119"/>
      <c r="XI1329" s="119"/>
      <c r="XJ1329" s="119"/>
      <c r="XK1329" s="119"/>
      <c r="XL1329" s="119"/>
      <c r="XM1329" s="119"/>
      <c r="XN1329" s="119"/>
      <c r="XO1329" s="119"/>
      <c r="XP1329" s="119"/>
      <c r="XQ1329" s="119"/>
      <c r="XR1329" s="119"/>
      <c r="XS1329" s="119"/>
      <c r="XT1329" s="119"/>
      <c r="XU1329" s="119"/>
      <c r="XV1329" s="119"/>
      <c r="XW1329" s="119"/>
      <c r="XX1329" s="119"/>
      <c r="XY1329" s="119"/>
      <c r="XZ1329" s="119"/>
      <c r="YA1329" s="119"/>
      <c r="YB1329" s="119"/>
      <c r="YC1329" s="119"/>
      <c r="YD1329" s="119"/>
      <c r="YE1329" s="119"/>
      <c r="YF1329" s="119"/>
      <c r="YG1329" s="119"/>
      <c r="YH1329" s="119"/>
      <c r="YI1329" s="119"/>
      <c r="YJ1329" s="119"/>
      <c r="YK1329" s="119"/>
      <c r="YL1329" s="119"/>
      <c r="YM1329" s="119"/>
      <c r="YN1329" s="119"/>
      <c r="YO1329" s="119"/>
      <c r="YP1329" s="119"/>
      <c r="YQ1329" s="119"/>
      <c r="YR1329" s="119"/>
      <c r="YS1329" s="119"/>
      <c r="YT1329" s="119"/>
      <c r="YU1329" s="119"/>
      <c r="YV1329" s="119"/>
      <c r="YW1329" s="119"/>
      <c r="YX1329" s="119"/>
      <c r="YY1329" s="119"/>
      <c r="YZ1329" s="119"/>
      <c r="ZA1329" s="119"/>
      <c r="ZB1329" s="119"/>
      <c r="ZC1329" s="119"/>
      <c r="ZD1329" s="119"/>
      <c r="ZE1329" s="119"/>
      <c r="ZF1329" s="119"/>
      <c r="ZG1329" s="119"/>
      <c r="ZH1329" s="119"/>
      <c r="ZI1329" s="119"/>
      <c r="ZJ1329" s="119"/>
      <c r="ZK1329" s="119"/>
      <c r="ZL1329" s="119"/>
      <c r="ZM1329" s="119"/>
      <c r="ZN1329" s="119"/>
      <c r="ZO1329" s="119"/>
      <c r="ZP1329" s="119"/>
      <c r="ZQ1329" s="119"/>
      <c r="ZR1329" s="119"/>
      <c r="ZS1329" s="119"/>
      <c r="ZT1329" s="119"/>
      <c r="ZU1329" s="119"/>
      <c r="ZV1329" s="119"/>
      <c r="ZW1329" s="119"/>
      <c r="ZX1329" s="119"/>
      <c r="ZY1329" s="119"/>
      <c r="ZZ1329" s="119"/>
      <c r="AAA1329" s="119"/>
      <c r="AAB1329" s="119"/>
      <c r="AAC1329" s="119"/>
      <c r="AAD1329" s="119"/>
      <c r="AAE1329" s="119"/>
      <c r="AAF1329" s="119"/>
      <c r="AAG1329" s="119"/>
      <c r="AAH1329" s="119"/>
      <c r="AAI1329" s="119"/>
      <c r="AAJ1329" s="119"/>
      <c r="AAK1329" s="119"/>
      <c r="AAL1329" s="119"/>
      <c r="AAM1329" s="119"/>
      <c r="AAN1329" s="119"/>
      <c r="AAO1329" s="119"/>
      <c r="AAP1329" s="119"/>
      <c r="AAQ1329" s="119"/>
      <c r="AAR1329" s="119"/>
      <c r="AAS1329" s="119"/>
      <c r="AAT1329" s="119"/>
      <c r="AAU1329" s="119"/>
      <c r="AAV1329" s="119"/>
      <c r="AAW1329" s="119"/>
      <c r="AAX1329" s="119"/>
      <c r="AAY1329" s="119"/>
      <c r="AAZ1329" s="119"/>
      <c r="ABA1329" s="119"/>
      <c r="ABB1329" s="119"/>
      <c r="ABC1329" s="119"/>
      <c r="ABD1329" s="119"/>
      <c r="ABE1329" s="119"/>
      <c r="ABF1329" s="119"/>
      <c r="ABG1329" s="119"/>
      <c r="ABH1329" s="119"/>
      <c r="ABI1329" s="119"/>
      <c r="ABJ1329" s="119"/>
      <c r="ABK1329" s="119"/>
      <c r="ABL1329" s="119"/>
      <c r="ABM1329" s="119"/>
      <c r="ABN1329" s="119"/>
      <c r="ABO1329" s="119"/>
      <c r="ABP1329" s="119"/>
      <c r="ABQ1329" s="119"/>
      <c r="ABR1329" s="119"/>
      <c r="ABS1329" s="119"/>
      <c r="ABT1329" s="119"/>
      <c r="ABU1329" s="119"/>
      <c r="ABV1329" s="119"/>
      <c r="ABW1329" s="119"/>
      <c r="ABX1329" s="119"/>
      <c r="ABY1329" s="119"/>
      <c r="ABZ1329" s="119"/>
      <c r="ACA1329" s="119"/>
      <c r="ACB1329" s="119"/>
      <c r="ACC1329" s="119"/>
      <c r="ACD1329" s="119"/>
      <c r="ACE1329" s="119"/>
      <c r="ACF1329" s="119"/>
      <c r="ACG1329" s="119"/>
      <c r="ACH1329" s="119"/>
      <c r="ACI1329" s="119"/>
      <c r="ACJ1329" s="119"/>
      <c r="ACK1329" s="119"/>
      <c r="ACL1329" s="119"/>
      <c r="ACM1329" s="119"/>
      <c r="ACN1329" s="119"/>
      <c r="ACO1329" s="119"/>
      <c r="ACP1329" s="119"/>
      <c r="ACQ1329" s="119"/>
      <c r="ACR1329" s="119"/>
      <c r="ACS1329" s="119"/>
      <c r="ACT1329" s="119"/>
      <c r="ACU1329" s="119"/>
      <c r="ACV1329" s="119"/>
      <c r="ACW1329" s="119"/>
      <c r="ACX1329" s="119"/>
      <c r="ACY1329" s="119"/>
      <c r="ACZ1329" s="119"/>
      <c r="ADA1329" s="119"/>
      <c r="ADB1329" s="119"/>
      <c r="ADC1329" s="119"/>
      <c r="ADD1329" s="119"/>
      <c r="ADE1329" s="119"/>
      <c r="ADF1329" s="119"/>
      <c r="ADG1329" s="119"/>
      <c r="ADH1329" s="119"/>
      <c r="ADI1329" s="119"/>
      <c r="ADJ1329" s="119"/>
      <c r="ADK1329" s="119"/>
      <c r="ADL1329" s="119"/>
      <c r="ADM1329" s="119"/>
      <c r="ADN1329" s="119"/>
      <c r="ADO1329" s="119"/>
      <c r="ADP1329" s="119"/>
      <c r="ADQ1329" s="119"/>
      <c r="ADR1329" s="119"/>
      <c r="ADS1329" s="119"/>
      <c r="ADT1329" s="119"/>
      <c r="ADU1329" s="119"/>
      <c r="ADV1329" s="119"/>
      <c r="ADW1329" s="119"/>
      <c r="ADX1329" s="119"/>
      <c r="ADY1329" s="119"/>
      <c r="ADZ1329" s="119"/>
      <c r="AEA1329" s="119"/>
      <c r="AEB1329" s="119"/>
      <c r="AEC1329" s="119"/>
      <c r="AED1329" s="119"/>
      <c r="AEE1329" s="119"/>
      <c r="AEF1329" s="119"/>
      <c r="AEG1329" s="119"/>
      <c r="AEH1329" s="119"/>
      <c r="AEI1329" s="119"/>
      <c r="AEJ1329" s="119"/>
      <c r="AEK1329" s="119"/>
      <c r="AEL1329" s="119"/>
      <c r="AEM1329" s="119"/>
      <c r="AEN1329" s="119"/>
      <c r="AEO1329" s="119"/>
      <c r="AEP1329" s="119"/>
      <c r="AEQ1329" s="119"/>
      <c r="AER1329" s="119"/>
      <c r="AES1329" s="119"/>
      <c r="AET1329" s="119"/>
      <c r="AEU1329" s="119"/>
      <c r="AEV1329" s="119"/>
      <c r="AEW1329" s="119"/>
      <c r="AEX1329" s="119"/>
      <c r="AEY1329" s="119"/>
      <c r="AEZ1329" s="119"/>
      <c r="AFA1329" s="119"/>
      <c r="AFB1329" s="119"/>
      <c r="AFC1329" s="119"/>
      <c r="AFD1329" s="119"/>
      <c r="AFE1329" s="119"/>
      <c r="AFF1329" s="119"/>
      <c r="AFG1329" s="119"/>
      <c r="AFH1329" s="119"/>
      <c r="AFI1329" s="119"/>
      <c r="AFJ1329" s="119"/>
      <c r="AFK1329" s="119"/>
      <c r="AFL1329" s="119"/>
      <c r="AFM1329" s="119"/>
      <c r="AFN1329" s="119"/>
      <c r="AFO1329" s="119"/>
      <c r="AFP1329" s="119"/>
      <c r="AFQ1329" s="119"/>
      <c r="AFR1329" s="119"/>
      <c r="AFS1329" s="119"/>
      <c r="AFT1329" s="119"/>
      <c r="AFU1329" s="119"/>
      <c r="AFV1329" s="119"/>
      <c r="AFW1329" s="119"/>
      <c r="AFX1329" s="119"/>
      <c r="AFY1329" s="119"/>
      <c r="AFZ1329" s="119"/>
      <c r="AGA1329" s="119"/>
      <c r="AGB1329" s="119"/>
      <c r="AGC1329" s="119"/>
      <c r="AGD1329" s="119"/>
      <c r="AGE1329" s="119"/>
      <c r="AGF1329" s="119"/>
      <c r="AGG1329" s="119"/>
      <c r="AGH1329" s="119"/>
      <c r="AGI1329" s="119"/>
      <c r="AGJ1329" s="119"/>
      <c r="AGK1329" s="119"/>
      <c r="AGL1329" s="119"/>
      <c r="AGM1329" s="119"/>
      <c r="AGN1329" s="119"/>
      <c r="AGO1329" s="119"/>
      <c r="AGP1329" s="119"/>
      <c r="AGQ1329" s="119"/>
      <c r="AGR1329" s="119"/>
      <c r="AGS1329" s="119"/>
      <c r="AGT1329" s="119"/>
      <c r="AGU1329" s="119"/>
      <c r="AGV1329" s="119"/>
      <c r="AGW1329" s="119"/>
      <c r="AGX1329" s="119"/>
      <c r="AGY1329" s="119"/>
      <c r="AGZ1329" s="119"/>
      <c r="AHA1329" s="119"/>
      <c r="AHB1329" s="119"/>
      <c r="AHC1329" s="119"/>
      <c r="AHD1329" s="119"/>
      <c r="AHE1329" s="119"/>
      <c r="AHF1329" s="119"/>
      <c r="AHG1329" s="119"/>
      <c r="AHH1329" s="119"/>
      <c r="AHI1329" s="119"/>
      <c r="AHJ1329" s="119"/>
      <c r="AHK1329" s="119"/>
      <c r="AHL1329" s="119"/>
      <c r="AHM1329" s="119"/>
      <c r="AHN1329" s="119"/>
      <c r="AHO1329" s="119"/>
      <c r="AHP1329" s="119"/>
      <c r="AHQ1329" s="119"/>
      <c r="AHR1329" s="119"/>
      <c r="AHS1329" s="119"/>
      <c r="AHT1329" s="119"/>
      <c r="AHU1329" s="119"/>
      <c r="AHV1329" s="119"/>
      <c r="AHW1329" s="119"/>
      <c r="AHX1329" s="119"/>
      <c r="AHY1329" s="119"/>
      <c r="AHZ1329" s="119"/>
      <c r="AIA1329" s="119"/>
      <c r="AIB1329" s="119"/>
      <c r="AIC1329" s="119"/>
      <c r="AID1329" s="119"/>
      <c r="AIE1329" s="119"/>
      <c r="AIF1329" s="119"/>
      <c r="AIG1329" s="119"/>
      <c r="AIH1329" s="119"/>
      <c r="AII1329" s="119"/>
      <c r="AIJ1329" s="119"/>
      <c r="AIK1329" s="119"/>
      <c r="AIL1329" s="119"/>
      <c r="AIM1329" s="119"/>
      <c r="AIN1329" s="119"/>
      <c r="AIO1329" s="119"/>
      <c r="AIP1329" s="119"/>
      <c r="AIQ1329" s="119"/>
      <c r="AIR1329" s="119"/>
      <c r="AIS1329" s="119"/>
      <c r="AIT1329" s="119"/>
      <c r="AIU1329" s="119"/>
      <c r="AIV1329" s="119"/>
      <c r="AIW1329" s="119"/>
      <c r="AIX1329" s="119"/>
      <c r="AIY1329" s="119"/>
      <c r="AIZ1329" s="119"/>
      <c r="AJA1329" s="119"/>
      <c r="AJB1329" s="119"/>
      <c r="AJC1329" s="119"/>
      <c r="AJD1329" s="119"/>
      <c r="AJE1329" s="119"/>
      <c r="AJF1329" s="119"/>
      <c r="AJG1329" s="119"/>
      <c r="AJH1329" s="119"/>
      <c r="AJI1329" s="119"/>
      <c r="AJJ1329" s="119"/>
      <c r="AJK1329" s="119"/>
      <c r="AJL1329" s="119"/>
      <c r="AJM1329" s="119"/>
      <c r="AJN1329" s="119"/>
      <c r="AJO1329" s="119"/>
      <c r="AJP1329" s="119"/>
      <c r="AJQ1329" s="119"/>
      <c r="AJR1329" s="119"/>
      <c r="AJS1329" s="119"/>
      <c r="AJT1329" s="119"/>
      <c r="AJU1329" s="119"/>
      <c r="AJV1329" s="119"/>
      <c r="AJW1329" s="119"/>
      <c r="AJX1329" s="119"/>
      <c r="AJY1329" s="119"/>
      <c r="AJZ1329" s="119"/>
      <c r="AKA1329" s="119"/>
      <c r="AKB1329" s="119"/>
      <c r="AKC1329" s="119"/>
      <c r="AKD1329" s="119"/>
      <c r="AKE1329" s="119"/>
      <c r="AKF1329" s="119"/>
      <c r="AKG1329" s="119"/>
      <c r="AKH1329" s="119"/>
      <c r="AKI1329" s="119"/>
      <c r="AKJ1329" s="119"/>
      <c r="AKK1329" s="119"/>
      <c r="AKL1329" s="119"/>
      <c r="AKM1329" s="119"/>
      <c r="AKN1329" s="119"/>
      <c r="AKO1329" s="119"/>
      <c r="AKP1329" s="119"/>
      <c r="AKQ1329" s="119"/>
      <c r="AKR1329" s="119"/>
      <c r="AKS1329" s="119"/>
      <c r="AKT1329" s="119"/>
      <c r="AKU1329" s="119"/>
      <c r="AKV1329" s="119"/>
      <c r="AKW1329" s="119"/>
      <c r="AKX1329" s="119"/>
      <c r="AKY1329" s="119"/>
      <c r="AKZ1329" s="119"/>
      <c r="ALA1329" s="119"/>
      <c r="ALB1329" s="119"/>
      <c r="ALC1329" s="119"/>
      <c r="ALD1329" s="119"/>
      <c r="ALE1329" s="119"/>
      <c r="ALF1329" s="119"/>
      <c r="ALG1329" s="119"/>
      <c r="ALH1329" s="119"/>
      <c r="ALI1329" s="119"/>
      <c r="ALJ1329" s="119"/>
      <c r="ALK1329" s="119"/>
      <c r="ALL1329" s="119"/>
      <c r="ALM1329" s="119"/>
      <c r="ALN1329" s="119"/>
      <c r="ALO1329" s="119"/>
      <c r="ALP1329" s="119"/>
      <c r="ALQ1329" s="119"/>
      <c r="ALR1329" s="119"/>
      <c r="ALS1329" s="119"/>
      <c r="ALT1329" s="119"/>
      <c r="ALU1329" s="119"/>
      <c r="ALV1329" s="119"/>
      <c r="ALW1329" s="119"/>
      <c r="ALX1329" s="119"/>
      <c r="ALY1329" s="119"/>
      <c r="ALZ1329" s="119"/>
      <c r="AMA1329" s="119"/>
      <c r="AMB1329" s="119"/>
      <c r="AMC1329" s="119"/>
      <c r="AMD1329" s="119"/>
      <c r="AME1329" s="119"/>
      <c r="AMF1329" s="119"/>
      <c r="AMG1329" s="119"/>
      <c r="AMH1329" s="119"/>
      <c r="AMI1329" s="119"/>
      <c r="AMJ1329" s="119"/>
    </row>
    <row r="1330" spans="1:1024">
      <c r="A1330" s="118"/>
      <c r="B1330" s="118"/>
      <c r="C1330" s="49">
        <f t="shared" si="95"/>
        <v>2560</v>
      </c>
      <c r="D1330" s="56" t="s">
        <v>463</v>
      </c>
      <c r="E1330" s="51">
        <f t="shared" si="98"/>
        <v>50</v>
      </c>
      <c r="F1330" s="79">
        <f t="shared" si="96"/>
        <v>67491</v>
      </c>
      <c r="G1330" s="79" t="str">
        <f t="shared" si="97"/>
        <v>201823</v>
      </c>
      <c r="H1330" s="79">
        <v>13</v>
      </c>
      <c r="I1330" s="79"/>
      <c r="J1330" s="79"/>
      <c r="K1330" s="79"/>
      <c r="L1330" s="79" t="s">
        <v>0</v>
      </c>
      <c r="M1330" s="79">
        <v>2018</v>
      </c>
      <c r="N1330" s="79">
        <v>2</v>
      </c>
      <c r="O1330" s="79">
        <v>3</v>
      </c>
      <c r="P1330" s="79">
        <v>18</v>
      </c>
      <c r="Q1330" s="79">
        <v>44</v>
      </c>
      <c r="R1330" s="79">
        <v>51</v>
      </c>
      <c r="S1330" s="79">
        <v>881</v>
      </c>
      <c r="T1330" s="79">
        <v>1</v>
      </c>
      <c r="U1330" s="79" t="s">
        <v>1</v>
      </c>
      <c r="V1330" s="79" t="s">
        <v>2</v>
      </c>
      <c r="W1330" s="79"/>
      <c r="X1330" s="130" t="s">
        <v>123</v>
      </c>
      <c r="Y1330" s="130"/>
      <c r="Z1330" s="130"/>
      <c r="AA1330" s="130"/>
      <c r="WK1330" s="119"/>
      <c r="WL1330" s="119"/>
      <c r="WM1330" s="119"/>
      <c r="WN1330" s="119"/>
      <c r="WO1330" s="119"/>
      <c r="WP1330" s="119"/>
      <c r="WQ1330" s="119"/>
      <c r="WR1330" s="119"/>
      <c r="WS1330" s="119"/>
      <c r="WT1330" s="119"/>
      <c r="WU1330" s="119"/>
      <c r="WV1330" s="119"/>
      <c r="WW1330" s="119"/>
      <c r="WX1330" s="119"/>
      <c r="WY1330" s="119"/>
      <c r="WZ1330" s="119"/>
      <c r="XA1330" s="119"/>
      <c r="XB1330" s="119"/>
      <c r="XC1330" s="119"/>
      <c r="XD1330" s="119"/>
      <c r="XE1330" s="119"/>
      <c r="XF1330" s="119"/>
      <c r="XG1330" s="119"/>
      <c r="XH1330" s="119"/>
      <c r="XI1330" s="119"/>
      <c r="XJ1330" s="119"/>
      <c r="XK1330" s="119"/>
      <c r="XL1330" s="119"/>
      <c r="XM1330" s="119"/>
      <c r="XN1330" s="119"/>
      <c r="XO1330" s="119"/>
      <c r="XP1330" s="119"/>
      <c r="XQ1330" s="119"/>
      <c r="XR1330" s="119"/>
      <c r="XS1330" s="119"/>
      <c r="XT1330" s="119"/>
      <c r="XU1330" s="119"/>
      <c r="XV1330" s="119"/>
      <c r="XW1330" s="119"/>
      <c r="XX1330" s="119"/>
      <c r="XY1330" s="119"/>
      <c r="XZ1330" s="119"/>
      <c r="YA1330" s="119"/>
      <c r="YB1330" s="119"/>
      <c r="YC1330" s="119"/>
      <c r="YD1330" s="119"/>
      <c r="YE1330" s="119"/>
      <c r="YF1330" s="119"/>
      <c r="YG1330" s="119"/>
      <c r="YH1330" s="119"/>
      <c r="YI1330" s="119"/>
      <c r="YJ1330" s="119"/>
      <c r="YK1330" s="119"/>
      <c r="YL1330" s="119"/>
      <c r="YM1330" s="119"/>
      <c r="YN1330" s="119"/>
      <c r="YO1330" s="119"/>
      <c r="YP1330" s="119"/>
      <c r="YQ1330" s="119"/>
      <c r="YR1330" s="119"/>
      <c r="YS1330" s="119"/>
      <c r="YT1330" s="119"/>
      <c r="YU1330" s="119"/>
      <c r="YV1330" s="119"/>
      <c r="YW1330" s="119"/>
      <c r="YX1330" s="119"/>
      <c r="YY1330" s="119"/>
      <c r="YZ1330" s="119"/>
      <c r="ZA1330" s="119"/>
      <c r="ZB1330" s="119"/>
      <c r="ZC1330" s="119"/>
      <c r="ZD1330" s="119"/>
      <c r="ZE1330" s="119"/>
      <c r="ZF1330" s="119"/>
      <c r="ZG1330" s="119"/>
      <c r="ZH1330" s="119"/>
      <c r="ZI1330" s="119"/>
      <c r="ZJ1330" s="119"/>
      <c r="ZK1330" s="119"/>
      <c r="ZL1330" s="119"/>
      <c r="ZM1330" s="119"/>
      <c r="ZN1330" s="119"/>
      <c r="ZO1330" s="119"/>
      <c r="ZP1330" s="119"/>
      <c r="ZQ1330" s="119"/>
      <c r="ZR1330" s="119"/>
      <c r="ZS1330" s="119"/>
      <c r="ZT1330" s="119"/>
      <c r="ZU1330" s="119"/>
      <c r="ZV1330" s="119"/>
      <c r="ZW1330" s="119"/>
      <c r="ZX1330" s="119"/>
      <c r="ZY1330" s="119"/>
      <c r="ZZ1330" s="119"/>
      <c r="AAA1330" s="119"/>
      <c r="AAB1330" s="119"/>
      <c r="AAC1330" s="119"/>
      <c r="AAD1330" s="119"/>
      <c r="AAE1330" s="119"/>
      <c r="AAF1330" s="119"/>
      <c r="AAG1330" s="119"/>
      <c r="AAH1330" s="119"/>
      <c r="AAI1330" s="119"/>
      <c r="AAJ1330" s="119"/>
      <c r="AAK1330" s="119"/>
      <c r="AAL1330" s="119"/>
      <c r="AAM1330" s="119"/>
      <c r="AAN1330" s="119"/>
      <c r="AAO1330" s="119"/>
      <c r="AAP1330" s="119"/>
      <c r="AAQ1330" s="119"/>
      <c r="AAR1330" s="119"/>
      <c r="AAS1330" s="119"/>
      <c r="AAT1330" s="119"/>
      <c r="AAU1330" s="119"/>
      <c r="AAV1330" s="119"/>
      <c r="AAW1330" s="119"/>
      <c r="AAX1330" s="119"/>
      <c r="AAY1330" s="119"/>
      <c r="AAZ1330" s="119"/>
      <c r="ABA1330" s="119"/>
      <c r="ABB1330" s="119"/>
      <c r="ABC1330" s="119"/>
      <c r="ABD1330" s="119"/>
      <c r="ABE1330" s="119"/>
      <c r="ABF1330" s="119"/>
      <c r="ABG1330" s="119"/>
      <c r="ABH1330" s="119"/>
      <c r="ABI1330" s="119"/>
      <c r="ABJ1330" s="119"/>
      <c r="ABK1330" s="119"/>
      <c r="ABL1330" s="119"/>
      <c r="ABM1330" s="119"/>
      <c r="ABN1330" s="119"/>
      <c r="ABO1330" s="119"/>
      <c r="ABP1330" s="119"/>
      <c r="ABQ1330" s="119"/>
      <c r="ABR1330" s="119"/>
      <c r="ABS1330" s="119"/>
      <c r="ABT1330" s="119"/>
      <c r="ABU1330" s="119"/>
      <c r="ABV1330" s="119"/>
      <c r="ABW1330" s="119"/>
      <c r="ABX1330" s="119"/>
      <c r="ABY1330" s="119"/>
      <c r="ABZ1330" s="119"/>
      <c r="ACA1330" s="119"/>
      <c r="ACB1330" s="119"/>
      <c r="ACC1330" s="119"/>
      <c r="ACD1330" s="119"/>
      <c r="ACE1330" s="119"/>
      <c r="ACF1330" s="119"/>
      <c r="ACG1330" s="119"/>
      <c r="ACH1330" s="119"/>
      <c r="ACI1330" s="119"/>
      <c r="ACJ1330" s="119"/>
      <c r="ACK1330" s="119"/>
      <c r="ACL1330" s="119"/>
      <c r="ACM1330" s="119"/>
      <c r="ACN1330" s="119"/>
      <c r="ACO1330" s="119"/>
      <c r="ACP1330" s="119"/>
      <c r="ACQ1330" s="119"/>
      <c r="ACR1330" s="119"/>
      <c r="ACS1330" s="119"/>
      <c r="ACT1330" s="119"/>
      <c r="ACU1330" s="119"/>
      <c r="ACV1330" s="119"/>
      <c r="ACW1330" s="119"/>
      <c r="ACX1330" s="119"/>
      <c r="ACY1330" s="119"/>
      <c r="ACZ1330" s="119"/>
      <c r="ADA1330" s="119"/>
      <c r="ADB1330" s="119"/>
      <c r="ADC1330" s="119"/>
      <c r="ADD1330" s="119"/>
      <c r="ADE1330" s="119"/>
      <c r="ADF1330" s="119"/>
      <c r="ADG1330" s="119"/>
      <c r="ADH1330" s="119"/>
      <c r="ADI1330" s="119"/>
      <c r="ADJ1330" s="119"/>
      <c r="ADK1330" s="119"/>
      <c r="ADL1330" s="119"/>
      <c r="ADM1330" s="119"/>
      <c r="ADN1330" s="119"/>
      <c r="ADO1330" s="119"/>
      <c r="ADP1330" s="119"/>
      <c r="ADQ1330" s="119"/>
      <c r="ADR1330" s="119"/>
      <c r="ADS1330" s="119"/>
      <c r="ADT1330" s="119"/>
      <c r="ADU1330" s="119"/>
      <c r="ADV1330" s="119"/>
      <c r="ADW1330" s="119"/>
      <c r="ADX1330" s="119"/>
      <c r="ADY1330" s="119"/>
      <c r="ADZ1330" s="119"/>
      <c r="AEA1330" s="119"/>
      <c r="AEB1330" s="119"/>
      <c r="AEC1330" s="119"/>
      <c r="AED1330" s="119"/>
      <c r="AEE1330" s="119"/>
      <c r="AEF1330" s="119"/>
      <c r="AEG1330" s="119"/>
      <c r="AEH1330" s="119"/>
      <c r="AEI1330" s="119"/>
      <c r="AEJ1330" s="119"/>
      <c r="AEK1330" s="119"/>
      <c r="AEL1330" s="119"/>
      <c r="AEM1330" s="119"/>
      <c r="AEN1330" s="119"/>
      <c r="AEO1330" s="119"/>
      <c r="AEP1330" s="119"/>
      <c r="AEQ1330" s="119"/>
      <c r="AER1330" s="119"/>
      <c r="AES1330" s="119"/>
      <c r="AET1330" s="119"/>
      <c r="AEU1330" s="119"/>
      <c r="AEV1330" s="119"/>
      <c r="AEW1330" s="119"/>
      <c r="AEX1330" s="119"/>
      <c r="AEY1330" s="119"/>
      <c r="AEZ1330" s="119"/>
      <c r="AFA1330" s="119"/>
      <c r="AFB1330" s="119"/>
      <c r="AFC1330" s="119"/>
      <c r="AFD1330" s="119"/>
      <c r="AFE1330" s="119"/>
      <c r="AFF1330" s="119"/>
      <c r="AFG1330" s="119"/>
      <c r="AFH1330" s="119"/>
      <c r="AFI1330" s="119"/>
      <c r="AFJ1330" s="119"/>
      <c r="AFK1330" s="119"/>
      <c r="AFL1330" s="119"/>
      <c r="AFM1330" s="119"/>
      <c r="AFN1330" s="119"/>
      <c r="AFO1330" s="119"/>
      <c r="AFP1330" s="119"/>
      <c r="AFQ1330" s="119"/>
      <c r="AFR1330" s="119"/>
      <c r="AFS1330" s="119"/>
      <c r="AFT1330" s="119"/>
      <c r="AFU1330" s="119"/>
      <c r="AFV1330" s="119"/>
      <c r="AFW1330" s="119"/>
      <c r="AFX1330" s="119"/>
      <c r="AFY1330" s="119"/>
      <c r="AFZ1330" s="119"/>
      <c r="AGA1330" s="119"/>
      <c r="AGB1330" s="119"/>
      <c r="AGC1330" s="119"/>
      <c r="AGD1330" s="119"/>
      <c r="AGE1330" s="119"/>
      <c r="AGF1330" s="119"/>
      <c r="AGG1330" s="119"/>
      <c r="AGH1330" s="119"/>
      <c r="AGI1330" s="119"/>
      <c r="AGJ1330" s="119"/>
      <c r="AGK1330" s="119"/>
      <c r="AGL1330" s="119"/>
      <c r="AGM1330" s="119"/>
      <c r="AGN1330" s="119"/>
      <c r="AGO1330" s="119"/>
      <c r="AGP1330" s="119"/>
      <c r="AGQ1330" s="119"/>
      <c r="AGR1330" s="119"/>
      <c r="AGS1330" s="119"/>
      <c r="AGT1330" s="119"/>
      <c r="AGU1330" s="119"/>
      <c r="AGV1330" s="119"/>
      <c r="AGW1330" s="119"/>
      <c r="AGX1330" s="119"/>
      <c r="AGY1330" s="119"/>
      <c r="AGZ1330" s="119"/>
      <c r="AHA1330" s="119"/>
      <c r="AHB1330" s="119"/>
      <c r="AHC1330" s="119"/>
      <c r="AHD1330" s="119"/>
      <c r="AHE1330" s="119"/>
      <c r="AHF1330" s="119"/>
      <c r="AHG1330" s="119"/>
      <c r="AHH1330" s="119"/>
      <c r="AHI1330" s="119"/>
      <c r="AHJ1330" s="119"/>
      <c r="AHK1330" s="119"/>
      <c r="AHL1330" s="119"/>
      <c r="AHM1330" s="119"/>
      <c r="AHN1330" s="119"/>
      <c r="AHO1330" s="119"/>
      <c r="AHP1330" s="119"/>
      <c r="AHQ1330" s="119"/>
      <c r="AHR1330" s="119"/>
      <c r="AHS1330" s="119"/>
      <c r="AHT1330" s="119"/>
      <c r="AHU1330" s="119"/>
      <c r="AHV1330" s="119"/>
      <c r="AHW1330" s="119"/>
      <c r="AHX1330" s="119"/>
      <c r="AHY1330" s="119"/>
      <c r="AHZ1330" s="119"/>
      <c r="AIA1330" s="119"/>
      <c r="AIB1330" s="119"/>
      <c r="AIC1330" s="119"/>
      <c r="AID1330" s="119"/>
      <c r="AIE1330" s="119"/>
      <c r="AIF1330" s="119"/>
      <c r="AIG1330" s="119"/>
      <c r="AIH1330" s="119"/>
      <c r="AII1330" s="119"/>
      <c r="AIJ1330" s="119"/>
      <c r="AIK1330" s="119"/>
      <c r="AIL1330" s="119"/>
      <c r="AIM1330" s="119"/>
      <c r="AIN1330" s="119"/>
      <c r="AIO1330" s="119"/>
      <c r="AIP1330" s="119"/>
      <c r="AIQ1330" s="119"/>
      <c r="AIR1330" s="119"/>
      <c r="AIS1330" s="119"/>
      <c r="AIT1330" s="119"/>
      <c r="AIU1330" s="119"/>
      <c r="AIV1330" s="119"/>
      <c r="AIW1330" s="119"/>
      <c r="AIX1330" s="119"/>
      <c r="AIY1330" s="119"/>
      <c r="AIZ1330" s="119"/>
      <c r="AJA1330" s="119"/>
      <c r="AJB1330" s="119"/>
      <c r="AJC1330" s="119"/>
      <c r="AJD1330" s="119"/>
      <c r="AJE1330" s="119"/>
      <c r="AJF1330" s="119"/>
      <c r="AJG1330" s="119"/>
      <c r="AJH1330" s="119"/>
      <c r="AJI1330" s="119"/>
      <c r="AJJ1330" s="119"/>
      <c r="AJK1330" s="119"/>
      <c r="AJL1330" s="119"/>
      <c r="AJM1330" s="119"/>
      <c r="AJN1330" s="119"/>
      <c r="AJO1330" s="119"/>
      <c r="AJP1330" s="119"/>
      <c r="AJQ1330" s="119"/>
      <c r="AJR1330" s="119"/>
      <c r="AJS1330" s="119"/>
      <c r="AJT1330" s="119"/>
      <c r="AJU1330" s="119"/>
      <c r="AJV1330" s="119"/>
      <c r="AJW1330" s="119"/>
      <c r="AJX1330" s="119"/>
      <c r="AJY1330" s="119"/>
      <c r="AJZ1330" s="119"/>
      <c r="AKA1330" s="119"/>
      <c r="AKB1330" s="119"/>
      <c r="AKC1330" s="119"/>
      <c r="AKD1330" s="119"/>
      <c r="AKE1330" s="119"/>
      <c r="AKF1330" s="119"/>
      <c r="AKG1330" s="119"/>
      <c r="AKH1330" s="119"/>
      <c r="AKI1330" s="119"/>
      <c r="AKJ1330" s="119"/>
      <c r="AKK1330" s="119"/>
      <c r="AKL1330" s="119"/>
      <c r="AKM1330" s="119"/>
      <c r="AKN1330" s="119"/>
      <c r="AKO1330" s="119"/>
      <c r="AKP1330" s="119"/>
      <c r="AKQ1330" s="119"/>
      <c r="AKR1330" s="119"/>
      <c r="AKS1330" s="119"/>
      <c r="AKT1330" s="119"/>
      <c r="AKU1330" s="119"/>
      <c r="AKV1330" s="119"/>
      <c r="AKW1330" s="119"/>
      <c r="AKX1330" s="119"/>
      <c r="AKY1330" s="119"/>
      <c r="AKZ1330" s="119"/>
      <c r="ALA1330" s="119"/>
      <c r="ALB1330" s="119"/>
      <c r="ALC1330" s="119"/>
      <c r="ALD1330" s="119"/>
      <c r="ALE1330" s="119"/>
      <c r="ALF1330" s="119"/>
      <c r="ALG1330" s="119"/>
      <c r="ALH1330" s="119"/>
      <c r="ALI1330" s="119"/>
      <c r="ALJ1330" s="119"/>
      <c r="ALK1330" s="119"/>
      <c r="ALL1330" s="119"/>
      <c r="ALM1330" s="119"/>
      <c r="ALN1330" s="119"/>
      <c r="ALO1330" s="119"/>
      <c r="ALP1330" s="119"/>
      <c r="ALQ1330" s="119"/>
      <c r="ALR1330" s="119"/>
      <c r="ALS1330" s="119"/>
      <c r="ALT1330" s="119"/>
      <c r="ALU1330" s="119"/>
      <c r="ALV1330" s="119"/>
      <c r="ALW1330" s="119"/>
      <c r="ALX1330" s="119"/>
      <c r="ALY1330" s="119"/>
      <c r="ALZ1330" s="119"/>
      <c r="AMA1330" s="119"/>
      <c r="AMB1330" s="119"/>
      <c r="AMC1330" s="119"/>
      <c r="AMD1330" s="119"/>
      <c r="AME1330" s="119"/>
      <c r="AMF1330" s="119"/>
      <c r="AMG1330" s="119"/>
      <c r="AMH1330" s="119"/>
      <c r="AMI1330" s="119"/>
      <c r="AMJ1330" s="119"/>
    </row>
    <row r="1331" spans="1:1024">
      <c r="A1331" s="69"/>
      <c r="B1331" s="69"/>
      <c r="C1331" s="49">
        <f t="shared" si="95"/>
        <v>2570</v>
      </c>
      <c r="D1331" s="70"/>
      <c r="E1331" s="51">
        <f t="shared" si="98"/>
        <v>10</v>
      </c>
      <c r="F1331" s="71">
        <f t="shared" si="96"/>
        <v>67603</v>
      </c>
      <c r="G1331" s="71" t="str">
        <f t="shared" si="97"/>
        <v>201823</v>
      </c>
      <c r="H1331" s="71">
        <v>0</v>
      </c>
      <c r="I1331" s="71"/>
      <c r="J1331" s="71"/>
      <c r="K1331" s="71"/>
      <c r="L1331" s="71" t="s">
        <v>0</v>
      </c>
      <c r="M1331" s="71">
        <v>2018</v>
      </c>
      <c r="N1331" s="71">
        <v>2</v>
      </c>
      <c r="O1331" s="71">
        <v>3</v>
      </c>
      <c r="P1331" s="71">
        <v>18</v>
      </c>
      <c r="Q1331" s="71">
        <v>46</v>
      </c>
      <c r="R1331" s="71">
        <v>43</v>
      </c>
      <c r="S1331" s="71">
        <v>626</v>
      </c>
      <c r="T1331" s="71">
        <v>1</v>
      </c>
      <c r="U1331" s="71" t="s">
        <v>1</v>
      </c>
      <c r="V1331" s="71" t="s">
        <v>3</v>
      </c>
      <c r="W1331" s="71"/>
      <c r="X1331" s="72"/>
      <c r="WK1331" s="72"/>
      <c r="WL1331" s="72"/>
      <c r="WM1331" s="72"/>
      <c r="WN1331" s="72"/>
      <c r="WO1331" s="72"/>
      <c r="WP1331" s="72"/>
      <c r="WQ1331" s="72"/>
      <c r="WR1331" s="72"/>
      <c r="WS1331" s="72"/>
      <c r="WT1331" s="72"/>
      <c r="WU1331" s="72"/>
      <c r="WV1331" s="72"/>
      <c r="WW1331" s="72"/>
      <c r="WX1331" s="72"/>
      <c r="WY1331" s="72"/>
      <c r="WZ1331" s="72"/>
      <c r="XA1331" s="72"/>
      <c r="XB1331" s="72"/>
      <c r="XC1331" s="72"/>
      <c r="XD1331" s="72"/>
      <c r="XE1331" s="72"/>
      <c r="XF1331" s="72"/>
      <c r="XG1331" s="72"/>
      <c r="XH1331" s="72"/>
      <c r="XI1331" s="72"/>
      <c r="XJ1331" s="72"/>
      <c r="XK1331" s="72"/>
      <c r="XL1331" s="72"/>
      <c r="XM1331" s="72"/>
      <c r="XN1331" s="72"/>
      <c r="XO1331" s="72"/>
      <c r="XP1331" s="72"/>
      <c r="XQ1331" s="72"/>
      <c r="XR1331" s="72"/>
      <c r="XS1331" s="72"/>
      <c r="XT1331" s="72"/>
      <c r="XU1331" s="72"/>
      <c r="XV1331" s="72"/>
      <c r="XW1331" s="72"/>
      <c r="XX1331" s="72"/>
      <c r="XY1331" s="72"/>
      <c r="XZ1331" s="72"/>
      <c r="YA1331" s="72"/>
      <c r="YB1331" s="72"/>
      <c r="YC1331" s="72"/>
      <c r="YD1331" s="72"/>
      <c r="YE1331" s="72"/>
      <c r="YF1331" s="72"/>
      <c r="YG1331" s="72"/>
      <c r="YH1331" s="72"/>
      <c r="YI1331" s="72"/>
      <c r="YJ1331" s="72"/>
      <c r="YK1331" s="72"/>
      <c r="YL1331" s="72"/>
      <c r="YM1331" s="72"/>
      <c r="YN1331" s="72"/>
      <c r="YO1331" s="72"/>
      <c r="YP1331" s="72"/>
      <c r="YQ1331" s="72"/>
      <c r="YR1331" s="72"/>
      <c r="YS1331" s="72"/>
      <c r="YT1331" s="72"/>
      <c r="YU1331" s="72"/>
      <c r="YV1331" s="72"/>
      <c r="YW1331" s="72"/>
      <c r="YX1331" s="72"/>
      <c r="YY1331" s="72"/>
      <c r="YZ1331" s="72"/>
      <c r="ZA1331" s="72"/>
      <c r="ZB1331" s="72"/>
      <c r="ZC1331" s="72"/>
      <c r="ZD1331" s="72"/>
      <c r="ZE1331" s="72"/>
      <c r="ZF1331" s="72"/>
      <c r="ZG1331" s="72"/>
      <c r="ZH1331" s="72"/>
      <c r="ZI1331" s="72"/>
      <c r="ZJ1331" s="72"/>
      <c r="ZK1331" s="72"/>
      <c r="ZL1331" s="72"/>
      <c r="ZM1331" s="72"/>
      <c r="ZN1331" s="72"/>
      <c r="ZO1331" s="72"/>
      <c r="ZP1331" s="72"/>
      <c r="ZQ1331" s="72"/>
      <c r="ZR1331" s="72"/>
      <c r="ZS1331" s="72"/>
      <c r="ZT1331" s="72"/>
      <c r="ZU1331" s="72"/>
      <c r="ZV1331" s="72"/>
      <c r="ZW1331" s="72"/>
      <c r="ZX1331" s="72"/>
      <c r="ZY1331" s="72"/>
      <c r="ZZ1331" s="72"/>
      <c r="AAA1331" s="72"/>
      <c r="AAB1331" s="72"/>
      <c r="AAC1331" s="72"/>
      <c r="AAD1331" s="72"/>
      <c r="AAE1331" s="72"/>
      <c r="AAF1331" s="72"/>
      <c r="AAG1331" s="72"/>
      <c r="AAH1331" s="72"/>
      <c r="AAI1331" s="72"/>
      <c r="AAJ1331" s="72"/>
      <c r="AAK1331" s="72"/>
      <c r="AAL1331" s="72"/>
      <c r="AAM1331" s="72"/>
      <c r="AAN1331" s="72"/>
      <c r="AAO1331" s="72"/>
      <c r="AAP1331" s="72"/>
      <c r="AAQ1331" s="72"/>
      <c r="AAR1331" s="72"/>
      <c r="AAS1331" s="72"/>
      <c r="AAT1331" s="72"/>
      <c r="AAU1331" s="72"/>
      <c r="AAV1331" s="72"/>
      <c r="AAW1331" s="72"/>
      <c r="AAX1331" s="72"/>
      <c r="AAY1331" s="72"/>
      <c r="AAZ1331" s="72"/>
      <c r="ABA1331" s="72"/>
      <c r="ABB1331" s="72"/>
      <c r="ABC1331" s="72"/>
      <c r="ABD1331" s="72"/>
      <c r="ABE1331" s="72"/>
      <c r="ABF1331" s="72"/>
      <c r="ABG1331" s="72"/>
      <c r="ABH1331" s="72"/>
      <c r="ABI1331" s="72"/>
      <c r="ABJ1331" s="72"/>
      <c r="ABK1331" s="72"/>
      <c r="ABL1331" s="72"/>
      <c r="ABM1331" s="72"/>
      <c r="ABN1331" s="72"/>
      <c r="ABO1331" s="72"/>
      <c r="ABP1331" s="72"/>
      <c r="ABQ1331" s="72"/>
      <c r="ABR1331" s="72"/>
      <c r="ABS1331" s="72"/>
      <c r="ABT1331" s="72"/>
      <c r="ABU1331" s="72"/>
      <c r="ABV1331" s="72"/>
      <c r="ABW1331" s="72"/>
      <c r="ABX1331" s="72"/>
      <c r="ABY1331" s="72"/>
      <c r="ABZ1331" s="72"/>
      <c r="ACA1331" s="72"/>
      <c r="ACB1331" s="72"/>
      <c r="ACC1331" s="72"/>
      <c r="ACD1331" s="72"/>
      <c r="ACE1331" s="72"/>
      <c r="ACF1331" s="72"/>
      <c r="ACG1331" s="72"/>
      <c r="ACH1331" s="72"/>
      <c r="ACI1331" s="72"/>
      <c r="ACJ1331" s="72"/>
      <c r="ACK1331" s="72"/>
      <c r="ACL1331" s="72"/>
      <c r="ACM1331" s="72"/>
      <c r="ACN1331" s="72"/>
      <c r="ACO1331" s="72"/>
      <c r="ACP1331" s="72"/>
      <c r="ACQ1331" s="72"/>
      <c r="ACR1331" s="72"/>
      <c r="ACS1331" s="72"/>
      <c r="ACT1331" s="72"/>
      <c r="ACU1331" s="72"/>
      <c r="ACV1331" s="72"/>
      <c r="ACW1331" s="72"/>
      <c r="ACX1331" s="72"/>
      <c r="ACY1331" s="72"/>
      <c r="ACZ1331" s="72"/>
      <c r="ADA1331" s="72"/>
      <c r="ADB1331" s="72"/>
      <c r="ADC1331" s="72"/>
      <c r="ADD1331" s="72"/>
      <c r="ADE1331" s="72"/>
      <c r="ADF1331" s="72"/>
      <c r="ADG1331" s="72"/>
      <c r="ADH1331" s="72"/>
      <c r="ADI1331" s="72"/>
      <c r="ADJ1331" s="72"/>
      <c r="ADK1331" s="72"/>
      <c r="ADL1331" s="72"/>
      <c r="ADM1331" s="72"/>
      <c r="ADN1331" s="72"/>
      <c r="ADO1331" s="72"/>
      <c r="ADP1331" s="72"/>
      <c r="ADQ1331" s="72"/>
      <c r="ADR1331" s="72"/>
      <c r="ADS1331" s="72"/>
      <c r="ADT1331" s="72"/>
      <c r="ADU1331" s="72"/>
      <c r="ADV1331" s="72"/>
      <c r="ADW1331" s="72"/>
      <c r="ADX1331" s="72"/>
      <c r="ADY1331" s="72"/>
      <c r="ADZ1331" s="72"/>
      <c r="AEA1331" s="72"/>
      <c r="AEB1331" s="72"/>
      <c r="AEC1331" s="72"/>
      <c r="AED1331" s="72"/>
      <c r="AEE1331" s="72"/>
      <c r="AEF1331" s="72"/>
      <c r="AEG1331" s="72"/>
      <c r="AEH1331" s="72"/>
      <c r="AEI1331" s="72"/>
      <c r="AEJ1331" s="72"/>
      <c r="AEK1331" s="72"/>
      <c r="AEL1331" s="72"/>
      <c r="AEM1331" s="72"/>
      <c r="AEN1331" s="72"/>
      <c r="AEO1331" s="72"/>
      <c r="AEP1331" s="72"/>
      <c r="AEQ1331" s="72"/>
      <c r="AER1331" s="72"/>
      <c r="AES1331" s="72"/>
      <c r="AET1331" s="72"/>
      <c r="AEU1331" s="72"/>
      <c r="AEV1331" s="72"/>
      <c r="AEW1331" s="72"/>
      <c r="AEX1331" s="72"/>
      <c r="AEY1331" s="72"/>
      <c r="AEZ1331" s="72"/>
      <c r="AFA1331" s="72"/>
      <c r="AFB1331" s="72"/>
      <c r="AFC1331" s="72"/>
      <c r="AFD1331" s="72"/>
      <c r="AFE1331" s="72"/>
      <c r="AFF1331" s="72"/>
      <c r="AFG1331" s="72"/>
      <c r="AFH1331" s="72"/>
      <c r="AFI1331" s="72"/>
      <c r="AFJ1331" s="72"/>
      <c r="AFK1331" s="72"/>
      <c r="AFL1331" s="72"/>
      <c r="AFM1331" s="72"/>
      <c r="AFN1331" s="72"/>
      <c r="AFO1331" s="72"/>
      <c r="AFP1331" s="72"/>
      <c r="AFQ1331" s="72"/>
      <c r="AFR1331" s="72"/>
      <c r="AFS1331" s="72"/>
      <c r="AFT1331" s="72"/>
      <c r="AFU1331" s="72"/>
      <c r="AFV1331" s="72"/>
      <c r="AFW1331" s="72"/>
      <c r="AFX1331" s="72"/>
      <c r="AFY1331" s="72"/>
      <c r="AFZ1331" s="72"/>
      <c r="AGA1331" s="72"/>
      <c r="AGB1331" s="72"/>
      <c r="AGC1331" s="72"/>
      <c r="AGD1331" s="72"/>
      <c r="AGE1331" s="72"/>
      <c r="AGF1331" s="72"/>
      <c r="AGG1331" s="72"/>
      <c r="AGH1331" s="72"/>
      <c r="AGI1331" s="72"/>
      <c r="AGJ1331" s="72"/>
      <c r="AGK1331" s="72"/>
      <c r="AGL1331" s="72"/>
      <c r="AGM1331" s="72"/>
      <c r="AGN1331" s="72"/>
      <c r="AGO1331" s="72"/>
      <c r="AGP1331" s="72"/>
      <c r="AGQ1331" s="72"/>
      <c r="AGR1331" s="72"/>
      <c r="AGS1331" s="72"/>
      <c r="AGT1331" s="72"/>
      <c r="AGU1331" s="72"/>
      <c r="AGV1331" s="72"/>
      <c r="AGW1331" s="72"/>
      <c r="AGX1331" s="72"/>
      <c r="AGY1331" s="72"/>
      <c r="AGZ1331" s="72"/>
      <c r="AHA1331" s="72"/>
      <c r="AHB1331" s="72"/>
      <c r="AHC1331" s="72"/>
      <c r="AHD1331" s="72"/>
      <c r="AHE1331" s="72"/>
      <c r="AHF1331" s="72"/>
      <c r="AHG1331" s="72"/>
      <c r="AHH1331" s="72"/>
      <c r="AHI1331" s="72"/>
      <c r="AHJ1331" s="72"/>
      <c r="AHK1331" s="72"/>
      <c r="AHL1331" s="72"/>
      <c r="AHM1331" s="72"/>
      <c r="AHN1331" s="72"/>
      <c r="AHO1331" s="72"/>
      <c r="AHP1331" s="72"/>
      <c r="AHQ1331" s="72"/>
      <c r="AHR1331" s="72"/>
      <c r="AHS1331" s="72"/>
      <c r="AHT1331" s="72"/>
      <c r="AHU1331" s="72"/>
      <c r="AHV1331" s="72"/>
      <c r="AHW1331" s="72"/>
      <c r="AHX1331" s="72"/>
      <c r="AHY1331" s="72"/>
      <c r="AHZ1331" s="72"/>
      <c r="AIA1331" s="72"/>
      <c r="AIB1331" s="72"/>
      <c r="AIC1331" s="72"/>
      <c r="AID1331" s="72"/>
      <c r="AIE1331" s="72"/>
      <c r="AIF1331" s="72"/>
      <c r="AIG1331" s="72"/>
      <c r="AIH1331" s="72"/>
      <c r="AII1331" s="72"/>
      <c r="AIJ1331" s="72"/>
      <c r="AIK1331" s="72"/>
      <c r="AIL1331" s="72"/>
      <c r="AIM1331" s="72"/>
      <c r="AIN1331" s="72"/>
      <c r="AIO1331" s="72"/>
      <c r="AIP1331" s="72"/>
      <c r="AIQ1331" s="72"/>
      <c r="AIR1331" s="72"/>
      <c r="AIS1331" s="72"/>
      <c r="AIT1331" s="72"/>
      <c r="AIU1331" s="72"/>
      <c r="AIV1331" s="72"/>
      <c r="AIW1331" s="72"/>
      <c r="AIX1331" s="72"/>
      <c r="AIY1331" s="72"/>
      <c r="AIZ1331" s="72"/>
      <c r="AJA1331" s="72"/>
      <c r="AJB1331" s="72"/>
      <c r="AJC1331" s="72"/>
      <c r="AJD1331" s="72"/>
      <c r="AJE1331" s="72"/>
      <c r="AJF1331" s="72"/>
      <c r="AJG1331" s="72"/>
      <c r="AJH1331" s="72"/>
      <c r="AJI1331" s="72"/>
      <c r="AJJ1331" s="72"/>
      <c r="AJK1331" s="72"/>
      <c r="AJL1331" s="72"/>
      <c r="AJM1331" s="72"/>
      <c r="AJN1331" s="72"/>
      <c r="AJO1331" s="72"/>
      <c r="AJP1331" s="72"/>
      <c r="AJQ1331" s="72"/>
      <c r="AJR1331" s="72"/>
      <c r="AJS1331" s="72"/>
      <c r="AJT1331" s="72"/>
      <c r="AJU1331" s="72"/>
      <c r="AJV1331" s="72"/>
      <c r="AJW1331" s="72"/>
      <c r="AJX1331" s="72"/>
      <c r="AJY1331" s="72"/>
      <c r="AJZ1331" s="72"/>
      <c r="AKA1331" s="72"/>
      <c r="AKB1331" s="72"/>
      <c r="AKC1331" s="72"/>
      <c r="AKD1331" s="72"/>
      <c r="AKE1331" s="72"/>
      <c r="AKF1331" s="72"/>
      <c r="AKG1331" s="72"/>
      <c r="AKH1331" s="72"/>
      <c r="AKI1331" s="72"/>
      <c r="AKJ1331" s="72"/>
      <c r="AKK1331" s="72"/>
      <c r="AKL1331" s="72"/>
      <c r="AKM1331" s="72"/>
      <c r="AKN1331" s="72"/>
      <c r="AKO1331" s="72"/>
      <c r="AKP1331" s="72"/>
      <c r="AKQ1331" s="72"/>
      <c r="AKR1331" s="72"/>
      <c r="AKS1331" s="72"/>
      <c r="AKT1331" s="72"/>
      <c r="AKU1331" s="72"/>
      <c r="AKV1331" s="72"/>
      <c r="AKW1331" s="72"/>
      <c r="AKX1331" s="72"/>
      <c r="AKY1331" s="72"/>
      <c r="AKZ1331" s="72"/>
      <c r="ALA1331" s="72"/>
      <c r="ALB1331" s="72"/>
      <c r="ALC1331" s="72"/>
      <c r="ALD1331" s="72"/>
      <c r="ALE1331" s="72"/>
      <c r="ALF1331" s="72"/>
      <c r="ALG1331" s="72"/>
      <c r="ALH1331" s="72"/>
      <c r="ALI1331" s="72"/>
      <c r="ALJ1331" s="72"/>
      <c r="ALK1331" s="72"/>
      <c r="ALL1331" s="72"/>
      <c r="ALM1331" s="72"/>
      <c r="ALN1331" s="72"/>
      <c r="ALO1331" s="72"/>
      <c r="ALP1331" s="72"/>
      <c r="ALQ1331" s="72"/>
      <c r="ALR1331" s="72"/>
      <c r="ALS1331" s="72"/>
      <c r="ALT1331" s="72"/>
      <c r="ALU1331" s="72"/>
      <c r="ALV1331" s="72"/>
      <c r="ALW1331" s="72"/>
      <c r="ALX1331" s="72"/>
      <c r="ALY1331" s="72"/>
      <c r="ALZ1331" s="72"/>
      <c r="AMA1331" s="72"/>
      <c r="AMB1331" s="72"/>
      <c r="AMC1331" s="72"/>
      <c r="AMD1331" s="72"/>
      <c r="AME1331" s="72"/>
      <c r="AMF1331" s="72"/>
      <c r="AMG1331" s="72"/>
      <c r="AMH1331" s="72"/>
      <c r="AMI1331" s="72"/>
      <c r="AMJ1331" s="72"/>
    </row>
    <row r="1332" spans="1:1024">
      <c r="A1332" s="118"/>
      <c r="B1332" s="118"/>
      <c r="C1332" s="49">
        <f t="shared" si="95"/>
        <v>2580</v>
      </c>
      <c r="D1332" s="58" t="s">
        <v>464</v>
      </c>
      <c r="E1332" s="51">
        <f t="shared" si="98"/>
        <v>10</v>
      </c>
      <c r="F1332" s="81">
        <f t="shared" si="96"/>
        <v>50645</v>
      </c>
      <c r="G1332" s="81" t="str">
        <f t="shared" si="97"/>
        <v>201826</v>
      </c>
      <c r="H1332" s="81">
        <v>9</v>
      </c>
      <c r="I1332" s="81"/>
      <c r="J1332" s="81"/>
      <c r="K1332" s="81"/>
      <c r="L1332" s="81" t="s">
        <v>0</v>
      </c>
      <c r="M1332" s="81">
        <v>2018</v>
      </c>
      <c r="N1332" s="81">
        <v>2</v>
      </c>
      <c r="O1332" s="81">
        <v>6</v>
      </c>
      <c r="P1332" s="81">
        <v>14</v>
      </c>
      <c r="Q1332" s="81">
        <v>4</v>
      </c>
      <c r="R1332" s="81">
        <v>5</v>
      </c>
      <c r="S1332" s="81">
        <v>74</v>
      </c>
      <c r="T1332" s="81">
        <v>1</v>
      </c>
      <c r="U1332" s="81" t="s">
        <v>1</v>
      </c>
      <c r="V1332" s="81" t="s">
        <v>2</v>
      </c>
      <c r="W1332" s="81"/>
      <c r="X1332" s="129" t="s">
        <v>124</v>
      </c>
      <c r="Y1332" s="130"/>
      <c r="Z1332" s="130"/>
      <c r="AA1332" s="130"/>
      <c r="WK1332" s="119"/>
      <c r="WL1332" s="119"/>
      <c r="WM1332" s="119"/>
      <c r="WN1332" s="119"/>
      <c r="WO1332" s="119"/>
      <c r="WP1332" s="119"/>
      <c r="WQ1332" s="119"/>
      <c r="WR1332" s="119"/>
      <c r="WS1332" s="119"/>
      <c r="WT1332" s="119"/>
      <c r="WU1332" s="119"/>
      <c r="WV1332" s="119"/>
      <c r="WW1332" s="119"/>
      <c r="WX1332" s="119"/>
      <c r="WY1332" s="119"/>
      <c r="WZ1332" s="119"/>
      <c r="XA1332" s="119"/>
      <c r="XB1332" s="119"/>
      <c r="XC1332" s="119"/>
      <c r="XD1332" s="119"/>
      <c r="XE1332" s="119"/>
      <c r="XF1332" s="119"/>
      <c r="XG1332" s="119"/>
      <c r="XH1332" s="119"/>
      <c r="XI1332" s="119"/>
      <c r="XJ1332" s="119"/>
      <c r="XK1332" s="119"/>
      <c r="XL1332" s="119"/>
      <c r="XM1332" s="119"/>
      <c r="XN1332" s="119"/>
      <c r="XO1332" s="119"/>
      <c r="XP1332" s="119"/>
      <c r="XQ1332" s="119"/>
      <c r="XR1332" s="119"/>
      <c r="XS1332" s="119"/>
      <c r="XT1332" s="119"/>
      <c r="XU1332" s="119"/>
      <c r="XV1332" s="119"/>
      <c r="XW1332" s="119"/>
      <c r="XX1332" s="119"/>
      <c r="XY1332" s="119"/>
      <c r="XZ1332" s="119"/>
      <c r="YA1332" s="119"/>
      <c r="YB1332" s="119"/>
      <c r="YC1332" s="119"/>
      <c r="YD1332" s="119"/>
      <c r="YE1332" s="119"/>
      <c r="YF1332" s="119"/>
      <c r="YG1332" s="119"/>
      <c r="YH1332" s="119"/>
      <c r="YI1332" s="119"/>
      <c r="YJ1332" s="119"/>
      <c r="YK1332" s="119"/>
      <c r="YL1332" s="119"/>
      <c r="YM1332" s="119"/>
      <c r="YN1332" s="119"/>
      <c r="YO1332" s="119"/>
      <c r="YP1332" s="119"/>
      <c r="YQ1332" s="119"/>
      <c r="YR1332" s="119"/>
      <c r="YS1332" s="119"/>
      <c r="YT1332" s="119"/>
      <c r="YU1332" s="119"/>
      <c r="YV1332" s="119"/>
      <c r="YW1332" s="119"/>
      <c r="YX1332" s="119"/>
      <c r="YY1332" s="119"/>
      <c r="YZ1332" s="119"/>
      <c r="ZA1332" s="119"/>
      <c r="ZB1332" s="119"/>
      <c r="ZC1332" s="119"/>
      <c r="ZD1332" s="119"/>
      <c r="ZE1332" s="119"/>
      <c r="ZF1332" s="119"/>
      <c r="ZG1332" s="119"/>
      <c r="ZH1332" s="119"/>
      <c r="ZI1332" s="119"/>
      <c r="ZJ1332" s="119"/>
      <c r="ZK1332" s="119"/>
      <c r="ZL1332" s="119"/>
      <c r="ZM1332" s="119"/>
      <c r="ZN1332" s="119"/>
      <c r="ZO1332" s="119"/>
      <c r="ZP1332" s="119"/>
      <c r="ZQ1332" s="119"/>
      <c r="ZR1332" s="119"/>
      <c r="ZS1332" s="119"/>
      <c r="ZT1332" s="119"/>
      <c r="ZU1332" s="119"/>
      <c r="ZV1332" s="119"/>
      <c r="ZW1332" s="119"/>
      <c r="ZX1332" s="119"/>
      <c r="ZY1332" s="119"/>
      <c r="ZZ1332" s="119"/>
      <c r="AAA1332" s="119"/>
      <c r="AAB1332" s="119"/>
      <c r="AAC1332" s="119"/>
      <c r="AAD1332" s="119"/>
      <c r="AAE1332" s="119"/>
      <c r="AAF1332" s="119"/>
      <c r="AAG1332" s="119"/>
      <c r="AAH1332" s="119"/>
      <c r="AAI1332" s="119"/>
      <c r="AAJ1332" s="119"/>
      <c r="AAK1332" s="119"/>
      <c r="AAL1332" s="119"/>
      <c r="AAM1332" s="119"/>
      <c r="AAN1332" s="119"/>
      <c r="AAO1332" s="119"/>
      <c r="AAP1332" s="119"/>
      <c r="AAQ1332" s="119"/>
      <c r="AAR1332" s="119"/>
      <c r="AAS1332" s="119"/>
      <c r="AAT1332" s="119"/>
      <c r="AAU1332" s="119"/>
      <c r="AAV1332" s="119"/>
      <c r="AAW1332" s="119"/>
      <c r="AAX1332" s="119"/>
      <c r="AAY1332" s="119"/>
      <c r="AAZ1332" s="119"/>
      <c r="ABA1332" s="119"/>
      <c r="ABB1332" s="119"/>
      <c r="ABC1332" s="119"/>
      <c r="ABD1332" s="119"/>
      <c r="ABE1332" s="119"/>
      <c r="ABF1332" s="119"/>
      <c r="ABG1332" s="119"/>
      <c r="ABH1332" s="119"/>
      <c r="ABI1332" s="119"/>
      <c r="ABJ1332" s="119"/>
      <c r="ABK1332" s="119"/>
      <c r="ABL1332" s="119"/>
      <c r="ABM1332" s="119"/>
      <c r="ABN1332" s="119"/>
      <c r="ABO1332" s="119"/>
      <c r="ABP1332" s="119"/>
      <c r="ABQ1332" s="119"/>
      <c r="ABR1332" s="119"/>
      <c r="ABS1332" s="119"/>
      <c r="ABT1332" s="119"/>
      <c r="ABU1332" s="119"/>
      <c r="ABV1332" s="119"/>
      <c r="ABW1332" s="119"/>
      <c r="ABX1332" s="119"/>
      <c r="ABY1332" s="119"/>
      <c r="ABZ1332" s="119"/>
      <c r="ACA1332" s="119"/>
      <c r="ACB1332" s="119"/>
      <c r="ACC1332" s="119"/>
      <c r="ACD1332" s="119"/>
      <c r="ACE1332" s="119"/>
      <c r="ACF1332" s="119"/>
      <c r="ACG1332" s="119"/>
      <c r="ACH1332" s="119"/>
      <c r="ACI1332" s="119"/>
      <c r="ACJ1332" s="119"/>
      <c r="ACK1332" s="119"/>
      <c r="ACL1332" s="119"/>
      <c r="ACM1332" s="119"/>
      <c r="ACN1332" s="119"/>
      <c r="ACO1332" s="119"/>
      <c r="ACP1332" s="119"/>
      <c r="ACQ1332" s="119"/>
      <c r="ACR1332" s="119"/>
      <c r="ACS1332" s="119"/>
      <c r="ACT1332" s="119"/>
      <c r="ACU1332" s="119"/>
      <c r="ACV1332" s="119"/>
      <c r="ACW1332" s="119"/>
      <c r="ACX1332" s="119"/>
      <c r="ACY1332" s="119"/>
      <c r="ACZ1332" s="119"/>
      <c r="ADA1332" s="119"/>
      <c r="ADB1332" s="119"/>
      <c r="ADC1332" s="119"/>
      <c r="ADD1332" s="119"/>
      <c r="ADE1332" s="119"/>
      <c r="ADF1332" s="119"/>
      <c r="ADG1332" s="119"/>
      <c r="ADH1332" s="119"/>
      <c r="ADI1332" s="119"/>
      <c r="ADJ1332" s="119"/>
      <c r="ADK1332" s="119"/>
      <c r="ADL1332" s="119"/>
      <c r="ADM1332" s="119"/>
      <c r="ADN1332" s="119"/>
      <c r="ADO1332" s="119"/>
      <c r="ADP1332" s="119"/>
      <c r="ADQ1332" s="119"/>
      <c r="ADR1332" s="119"/>
      <c r="ADS1332" s="119"/>
      <c r="ADT1332" s="119"/>
      <c r="ADU1332" s="119"/>
      <c r="ADV1332" s="119"/>
      <c r="ADW1332" s="119"/>
      <c r="ADX1332" s="119"/>
      <c r="ADY1332" s="119"/>
      <c r="ADZ1332" s="119"/>
      <c r="AEA1332" s="119"/>
      <c r="AEB1332" s="119"/>
      <c r="AEC1332" s="119"/>
      <c r="AED1332" s="119"/>
      <c r="AEE1332" s="119"/>
      <c r="AEF1332" s="119"/>
      <c r="AEG1332" s="119"/>
      <c r="AEH1332" s="119"/>
      <c r="AEI1332" s="119"/>
      <c r="AEJ1332" s="119"/>
      <c r="AEK1332" s="119"/>
      <c r="AEL1332" s="119"/>
      <c r="AEM1332" s="119"/>
      <c r="AEN1332" s="119"/>
      <c r="AEO1332" s="119"/>
      <c r="AEP1332" s="119"/>
      <c r="AEQ1332" s="119"/>
      <c r="AER1332" s="119"/>
      <c r="AES1332" s="119"/>
      <c r="AET1332" s="119"/>
      <c r="AEU1332" s="119"/>
      <c r="AEV1332" s="119"/>
      <c r="AEW1332" s="119"/>
      <c r="AEX1332" s="119"/>
      <c r="AEY1332" s="119"/>
      <c r="AEZ1332" s="119"/>
      <c r="AFA1332" s="119"/>
      <c r="AFB1332" s="119"/>
      <c r="AFC1332" s="119"/>
      <c r="AFD1332" s="119"/>
      <c r="AFE1332" s="119"/>
      <c r="AFF1332" s="119"/>
      <c r="AFG1332" s="119"/>
      <c r="AFH1332" s="119"/>
      <c r="AFI1332" s="119"/>
      <c r="AFJ1332" s="119"/>
      <c r="AFK1332" s="119"/>
      <c r="AFL1332" s="119"/>
      <c r="AFM1332" s="119"/>
      <c r="AFN1332" s="119"/>
      <c r="AFO1332" s="119"/>
      <c r="AFP1332" s="119"/>
      <c r="AFQ1332" s="119"/>
      <c r="AFR1332" s="119"/>
      <c r="AFS1332" s="119"/>
      <c r="AFT1332" s="119"/>
      <c r="AFU1332" s="119"/>
      <c r="AFV1332" s="119"/>
      <c r="AFW1332" s="119"/>
      <c r="AFX1332" s="119"/>
      <c r="AFY1332" s="119"/>
      <c r="AFZ1332" s="119"/>
      <c r="AGA1332" s="119"/>
      <c r="AGB1332" s="119"/>
      <c r="AGC1332" s="119"/>
      <c r="AGD1332" s="119"/>
      <c r="AGE1332" s="119"/>
      <c r="AGF1332" s="119"/>
      <c r="AGG1332" s="119"/>
      <c r="AGH1332" s="119"/>
      <c r="AGI1332" s="119"/>
      <c r="AGJ1332" s="119"/>
      <c r="AGK1332" s="119"/>
      <c r="AGL1332" s="119"/>
      <c r="AGM1332" s="119"/>
      <c r="AGN1332" s="119"/>
      <c r="AGO1332" s="119"/>
      <c r="AGP1332" s="119"/>
      <c r="AGQ1332" s="119"/>
      <c r="AGR1332" s="119"/>
      <c r="AGS1332" s="119"/>
      <c r="AGT1332" s="119"/>
      <c r="AGU1332" s="119"/>
      <c r="AGV1332" s="119"/>
      <c r="AGW1332" s="119"/>
      <c r="AGX1332" s="119"/>
      <c r="AGY1332" s="119"/>
      <c r="AGZ1332" s="119"/>
      <c r="AHA1332" s="119"/>
      <c r="AHB1332" s="119"/>
      <c r="AHC1332" s="119"/>
      <c r="AHD1332" s="119"/>
      <c r="AHE1332" s="119"/>
      <c r="AHF1332" s="119"/>
      <c r="AHG1332" s="119"/>
      <c r="AHH1332" s="119"/>
      <c r="AHI1332" s="119"/>
      <c r="AHJ1332" s="119"/>
      <c r="AHK1332" s="119"/>
      <c r="AHL1332" s="119"/>
      <c r="AHM1332" s="119"/>
      <c r="AHN1332" s="119"/>
      <c r="AHO1332" s="119"/>
      <c r="AHP1332" s="119"/>
      <c r="AHQ1332" s="119"/>
      <c r="AHR1332" s="119"/>
      <c r="AHS1332" s="119"/>
      <c r="AHT1332" s="119"/>
      <c r="AHU1332" s="119"/>
      <c r="AHV1332" s="119"/>
      <c r="AHW1332" s="119"/>
      <c r="AHX1332" s="119"/>
      <c r="AHY1332" s="119"/>
      <c r="AHZ1332" s="119"/>
      <c r="AIA1332" s="119"/>
      <c r="AIB1332" s="119"/>
      <c r="AIC1332" s="119"/>
      <c r="AID1332" s="119"/>
      <c r="AIE1332" s="119"/>
      <c r="AIF1332" s="119"/>
      <c r="AIG1332" s="119"/>
      <c r="AIH1332" s="119"/>
      <c r="AII1332" s="119"/>
      <c r="AIJ1332" s="119"/>
      <c r="AIK1332" s="119"/>
      <c r="AIL1332" s="119"/>
      <c r="AIM1332" s="119"/>
      <c r="AIN1332" s="119"/>
      <c r="AIO1332" s="119"/>
      <c r="AIP1332" s="119"/>
      <c r="AIQ1332" s="119"/>
      <c r="AIR1332" s="119"/>
      <c r="AIS1332" s="119"/>
      <c r="AIT1332" s="119"/>
      <c r="AIU1332" s="119"/>
      <c r="AIV1332" s="119"/>
      <c r="AIW1332" s="119"/>
      <c r="AIX1332" s="119"/>
      <c r="AIY1332" s="119"/>
      <c r="AIZ1332" s="119"/>
      <c r="AJA1332" s="119"/>
      <c r="AJB1332" s="119"/>
      <c r="AJC1332" s="119"/>
      <c r="AJD1332" s="119"/>
      <c r="AJE1332" s="119"/>
      <c r="AJF1332" s="119"/>
      <c r="AJG1332" s="119"/>
      <c r="AJH1332" s="119"/>
      <c r="AJI1332" s="119"/>
      <c r="AJJ1332" s="119"/>
      <c r="AJK1332" s="119"/>
      <c r="AJL1332" s="119"/>
      <c r="AJM1332" s="119"/>
      <c r="AJN1332" s="119"/>
      <c r="AJO1332" s="119"/>
      <c r="AJP1332" s="119"/>
      <c r="AJQ1332" s="119"/>
      <c r="AJR1332" s="119"/>
      <c r="AJS1332" s="119"/>
      <c r="AJT1332" s="119"/>
      <c r="AJU1332" s="119"/>
      <c r="AJV1332" s="119"/>
      <c r="AJW1332" s="119"/>
      <c r="AJX1332" s="119"/>
      <c r="AJY1332" s="119"/>
      <c r="AJZ1332" s="119"/>
      <c r="AKA1332" s="119"/>
      <c r="AKB1332" s="119"/>
      <c r="AKC1332" s="119"/>
      <c r="AKD1332" s="119"/>
      <c r="AKE1332" s="119"/>
      <c r="AKF1332" s="119"/>
      <c r="AKG1332" s="119"/>
      <c r="AKH1332" s="119"/>
      <c r="AKI1332" s="119"/>
      <c r="AKJ1332" s="119"/>
      <c r="AKK1332" s="119"/>
      <c r="AKL1332" s="119"/>
      <c r="AKM1332" s="119"/>
      <c r="AKN1332" s="119"/>
      <c r="AKO1332" s="119"/>
      <c r="AKP1332" s="119"/>
      <c r="AKQ1332" s="119"/>
      <c r="AKR1332" s="119"/>
      <c r="AKS1332" s="119"/>
      <c r="AKT1332" s="119"/>
      <c r="AKU1332" s="119"/>
      <c r="AKV1332" s="119"/>
      <c r="AKW1332" s="119"/>
      <c r="AKX1332" s="119"/>
      <c r="AKY1332" s="119"/>
      <c r="AKZ1332" s="119"/>
      <c r="ALA1332" s="119"/>
      <c r="ALB1332" s="119"/>
      <c r="ALC1332" s="119"/>
      <c r="ALD1332" s="119"/>
      <c r="ALE1332" s="119"/>
      <c r="ALF1332" s="119"/>
      <c r="ALG1332" s="119"/>
      <c r="ALH1332" s="119"/>
      <c r="ALI1332" s="119"/>
      <c r="ALJ1332" s="119"/>
      <c r="ALK1332" s="119"/>
      <c r="ALL1332" s="119"/>
      <c r="ALM1332" s="119"/>
      <c r="ALN1332" s="119"/>
      <c r="ALO1332" s="119"/>
      <c r="ALP1332" s="119"/>
      <c r="ALQ1332" s="119"/>
      <c r="ALR1332" s="119"/>
      <c r="ALS1332" s="119"/>
      <c r="ALT1332" s="119"/>
      <c r="ALU1332" s="119"/>
      <c r="ALV1332" s="119"/>
      <c r="ALW1332" s="119"/>
      <c r="ALX1332" s="119"/>
      <c r="ALY1332" s="119"/>
      <c r="ALZ1332" s="119"/>
      <c r="AMA1332" s="119"/>
      <c r="AMB1332" s="119"/>
      <c r="AMC1332" s="119"/>
      <c r="AMD1332" s="119"/>
      <c r="AME1332" s="119"/>
      <c r="AMF1332" s="119"/>
      <c r="AMG1332" s="119"/>
      <c r="AMH1332" s="119"/>
      <c r="AMI1332" s="119"/>
      <c r="AMJ1332" s="119"/>
    </row>
    <row r="1333" spans="1:1024">
      <c r="A1333" s="118"/>
      <c r="B1333" s="118"/>
      <c r="C1333" s="49">
        <f t="shared" si="95"/>
        <v>2580</v>
      </c>
      <c r="D1333" s="56" t="s">
        <v>464</v>
      </c>
      <c r="E1333" s="51">
        <f t="shared" si="98"/>
        <v>20</v>
      </c>
      <c r="F1333" s="79">
        <f t="shared" si="96"/>
        <v>50645</v>
      </c>
      <c r="G1333" s="79" t="str">
        <f t="shared" si="97"/>
        <v>201826</v>
      </c>
      <c r="H1333" s="79">
        <v>10</v>
      </c>
      <c r="I1333" s="79"/>
      <c r="J1333" s="79"/>
      <c r="K1333" s="79"/>
      <c r="L1333" s="79" t="s">
        <v>0</v>
      </c>
      <c r="M1333" s="79">
        <v>2018</v>
      </c>
      <c r="N1333" s="79">
        <v>2</v>
      </c>
      <c r="O1333" s="79">
        <v>6</v>
      </c>
      <c r="P1333" s="79">
        <v>14</v>
      </c>
      <c r="Q1333" s="79">
        <v>4</v>
      </c>
      <c r="R1333" s="79">
        <v>5</v>
      </c>
      <c r="S1333" s="79">
        <v>89</v>
      </c>
      <c r="T1333" s="79">
        <v>1</v>
      </c>
      <c r="U1333" s="79" t="s">
        <v>1</v>
      </c>
      <c r="V1333" s="79" t="s">
        <v>2</v>
      </c>
      <c r="W1333" s="79"/>
      <c r="X1333" s="130" t="s">
        <v>465</v>
      </c>
      <c r="Y1333" s="130"/>
      <c r="Z1333" s="130"/>
      <c r="AA1333" s="130"/>
      <c r="WK1333" s="119"/>
      <c r="WL1333" s="119"/>
      <c r="WM1333" s="119"/>
      <c r="WN1333" s="119"/>
      <c r="WO1333" s="119"/>
      <c r="WP1333" s="119"/>
      <c r="WQ1333" s="119"/>
      <c r="WR1333" s="119"/>
      <c r="WS1333" s="119"/>
      <c r="WT1333" s="119"/>
      <c r="WU1333" s="119"/>
      <c r="WV1333" s="119"/>
      <c r="WW1333" s="119"/>
      <c r="WX1333" s="119"/>
      <c r="WY1333" s="119"/>
      <c r="WZ1333" s="119"/>
      <c r="XA1333" s="119"/>
      <c r="XB1333" s="119"/>
      <c r="XC1333" s="119"/>
      <c r="XD1333" s="119"/>
      <c r="XE1333" s="119"/>
      <c r="XF1333" s="119"/>
      <c r="XG1333" s="119"/>
      <c r="XH1333" s="119"/>
      <c r="XI1333" s="119"/>
      <c r="XJ1333" s="119"/>
      <c r="XK1333" s="119"/>
      <c r="XL1333" s="119"/>
      <c r="XM1333" s="119"/>
      <c r="XN1333" s="119"/>
      <c r="XO1333" s="119"/>
      <c r="XP1333" s="119"/>
      <c r="XQ1333" s="119"/>
      <c r="XR1333" s="119"/>
      <c r="XS1333" s="119"/>
      <c r="XT1333" s="119"/>
      <c r="XU1333" s="119"/>
      <c r="XV1333" s="119"/>
      <c r="XW1333" s="119"/>
      <c r="XX1333" s="119"/>
      <c r="XY1333" s="119"/>
      <c r="XZ1333" s="119"/>
      <c r="YA1333" s="119"/>
      <c r="YB1333" s="119"/>
      <c r="YC1333" s="119"/>
      <c r="YD1333" s="119"/>
      <c r="YE1333" s="119"/>
      <c r="YF1333" s="119"/>
      <c r="YG1333" s="119"/>
      <c r="YH1333" s="119"/>
      <c r="YI1333" s="119"/>
      <c r="YJ1333" s="119"/>
      <c r="YK1333" s="119"/>
      <c r="YL1333" s="119"/>
      <c r="YM1333" s="119"/>
      <c r="YN1333" s="119"/>
      <c r="YO1333" s="119"/>
      <c r="YP1333" s="119"/>
      <c r="YQ1333" s="119"/>
      <c r="YR1333" s="119"/>
      <c r="YS1333" s="119"/>
      <c r="YT1333" s="119"/>
      <c r="YU1333" s="119"/>
      <c r="YV1333" s="119"/>
      <c r="YW1333" s="119"/>
      <c r="YX1333" s="119"/>
      <c r="YY1333" s="119"/>
      <c r="YZ1333" s="119"/>
      <c r="ZA1333" s="119"/>
      <c r="ZB1333" s="119"/>
      <c r="ZC1333" s="119"/>
      <c r="ZD1333" s="119"/>
      <c r="ZE1333" s="119"/>
      <c r="ZF1333" s="119"/>
      <c r="ZG1333" s="119"/>
      <c r="ZH1333" s="119"/>
      <c r="ZI1333" s="119"/>
      <c r="ZJ1333" s="119"/>
      <c r="ZK1333" s="119"/>
      <c r="ZL1333" s="119"/>
      <c r="ZM1333" s="119"/>
      <c r="ZN1333" s="119"/>
      <c r="ZO1333" s="119"/>
      <c r="ZP1333" s="119"/>
      <c r="ZQ1333" s="119"/>
      <c r="ZR1333" s="119"/>
      <c r="ZS1333" s="119"/>
      <c r="ZT1333" s="119"/>
      <c r="ZU1333" s="119"/>
      <c r="ZV1333" s="119"/>
      <c r="ZW1333" s="119"/>
      <c r="ZX1333" s="119"/>
      <c r="ZY1333" s="119"/>
      <c r="ZZ1333" s="119"/>
      <c r="AAA1333" s="119"/>
      <c r="AAB1333" s="119"/>
      <c r="AAC1333" s="119"/>
      <c r="AAD1333" s="119"/>
      <c r="AAE1333" s="119"/>
      <c r="AAF1333" s="119"/>
      <c r="AAG1333" s="119"/>
      <c r="AAH1333" s="119"/>
      <c r="AAI1333" s="119"/>
      <c r="AAJ1333" s="119"/>
      <c r="AAK1333" s="119"/>
      <c r="AAL1333" s="119"/>
      <c r="AAM1333" s="119"/>
      <c r="AAN1333" s="119"/>
      <c r="AAO1333" s="119"/>
      <c r="AAP1333" s="119"/>
      <c r="AAQ1333" s="119"/>
      <c r="AAR1333" s="119"/>
      <c r="AAS1333" s="119"/>
      <c r="AAT1333" s="119"/>
      <c r="AAU1333" s="119"/>
      <c r="AAV1333" s="119"/>
      <c r="AAW1333" s="119"/>
      <c r="AAX1333" s="119"/>
      <c r="AAY1333" s="119"/>
      <c r="AAZ1333" s="119"/>
      <c r="ABA1333" s="119"/>
      <c r="ABB1333" s="119"/>
      <c r="ABC1333" s="119"/>
      <c r="ABD1333" s="119"/>
      <c r="ABE1333" s="119"/>
      <c r="ABF1333" s="119"/>
      <c r="ABG1333" s="119"/>
      <c r="ABH1333" s="119"/>
      <c r="ABI1333" s="119"/>
      <c r="ABJ1333" s="119"/>
      <c r="ABK1333" s="119"/>
      <c r="ABL1333" s="119"/>
      <c r="ABM1333" s="119"/>
      <c r="ABN1333" s="119"/>
      <c r="ABO1333" s="119"/>
      <c r="ABP1333" s="119"/>
      <c r="ABQ1333" s="119"/>
      <c r="ABR1333" s="119"/>
      <c r="ABS1333" s="119"/>
      <c r="ABT1333" s="119"/>
      <c r="ABU1333" s="119"/>
      <c r="ABV1333" s="119"/>
      <c r="ABW1333" s="119"/>
      <c r="ABX1333" s="119"/>
      <c r="ABY1333" s="119"/>
      <c r="ABZ1333" s="119"/>
      <c r="ACA1333" s="119"/>
      <c r="ACB1333" s="119"/>
      <c r="ACC1333" s="119"/>
      <c r="ACD1333" s="119"/>
      <c r="ACE1333" s="119"/>
      <c r="ACF1333" s="119"/>
      <c r="ACG1333" s="119"/>
      <c r="ACH1333" s="119"/>
      <c r="ACI1333" s="119"/>
      <c r="ACJ1333" s="119"/>
      <c r="ACK1333" s="119"/>
      <c r="ACL1333" s="119"/>
      <c r="ACM1333" s="119"/>
      <c r="ACN1333" s="119"/>
      <c r="ACO1333" s="119"/>
      <c r="ACP1333" s="119"/>
      <c r="ACQ1333" s="119"/>
      <c r="ACR1333" s="119"/>
      <c r="ACS1333" s="119"/>
      <c r="ACT1333" s="119"/>
      <c r="ACU1333" s="119"/>
      <c r="ACV1333" s="119"/>
      <c r="ACW1333" s="119"/>
      <c r="ACX1333" s="119"/>
      <c r="ACY1333" s="119"/>
      <c r="ACZ1333" s="119"/>
      <c r="ADA1333" s="119"/>
      <c r="ADB1333" s="119"/>
      <c r="ADC1333" s="119"/>
      <c r="ADD1333" s="119"/>
      <c r="ADE1333" s="119"/>
      <c r="ADF1333" s="119"/>
      <c r="ADG1333" s="119"/>
      <c r="ADH1333" s="119"/>
      <c r="ADI1333" s="119"/>
      <c r="ADJ1333" s="119"/>
      <c r="ADK1333" s="119"/>
      <c r="ADL1333" s="119"/>
      <c r="ADM1333" s="119"/>
      <c r="ADN1333" s="119"/>
      <c r="ADO1333" s="119"/>
      <c r="ADP1333" s="119"/>
      <c r="ADQ1333" s="119"/>
      <c r="ADR1333" s="119"/>
      <c r="ADS1333" s="119"/>
      <c r="ADT1333" s="119"/>
      <c r="ADU1333" s="119"/>
      <c r="ADV1333" s="119"/>
      <c r="ADW1333" s="119"/>
      <c r="ADX1333" s="119"/>
      <c r="ADY1333" s="119"/>
      <c r="ADZ1333" s="119"/>
      <c r="AEA1333" s="119"/>
      <c r="AEB1333" s="119"/>
      <c r="AEC1333" s="119"/>
      <c r="AED1333" s="119"/>
      <c r="AEE1333" s="119"/>
      <c r="AEF1333" s="119"/>
      <c r="AEG1333" s="119"/>
      <c r="AEH1333" s="119"/>
      <c r="AEI1333" s="119"/>
      <c r="AEJ1333" s="119"/>
      <c r="AEK1333" s="119"/>
      <c r="AEL1333" s="119"/>
      <c r="AEM1333" s="119"/>
      <c r="AEN1333" s="119"/>
      <c r="AEO1333" s="119"/>
      <c r="AEP1333" s="119"/>
      <c r="AEQ1333" s="119"/>
      <c r="AER1333" s="119"/>
      <c r="AES1333" s="119"/>
      <c r="AET1333" s="119"/>
      <c r="AEU1333" s="119"/>
      <c r="AEV1333" s="119"/>
      <c r="AEW1333" s="119"/>
      <c r="AEX1333" s="119"/>
      <c r="AEY1333" s="119"/>
      <c r="AEZ1333" s="119"/>
      <c r="AFA1333" s="119"/>
      <c r="AFB1333" s="119"/>
      <c r="AFC1333" s="119"/>
      <c r="AFD1333" s="119"/>
      <c r="AFE1333" s="119"/>
      <c r="AFF1333" s="119"/>
      <c r="AFG1333" s="119"/>
      <c r="AFH1333" s="119"/>
      <c r="AFI1333" s="119"/>
      <c r="AFJ1333" s="119"/>
      <c r="AFK1333" s="119"/>
      <c r="AFL1333" s="119"/>
      <c r="AFM1333" s="119"/>
      <c r="AFN1333" s="119"/>
      <c r="AFO1333" s="119"/>
      <c r="AFP1333" s="119"/>
      <c r="AFQ1333" s="119"/>
      <c r="AFR1333" s="119"/>
      <c r="AFS1333" s="119"/>
      <c r="AFT1333" s="119"/>
      <c r="AFU1333" s="119"/>
      <c r="AFV1333" s="119"/>
      <c r="AFW1333" s="119"/>
      <c r="AFX1333" s="119"/>
      <c r="AFY1333" s="119"/>
      <c r="AFZ1333" s="119"/>
      <c r="AGA1333" s="119"/>
      <c r="AGB1333" s="119"/>
      <c r="AGC1333" s="119"/>
      <c r="AGD1333" s="119"/>
      <c r="AGE1333" s="119"/>
      <c r="AGF1333" s="119"/>
      <c r="AGG1333" s="119"/>
      <c r="AGH1333" s="119"/>
      <c r="AGI1333" s="119"/>
      <c r="AGJ1333" s="119"/>
      <c r="AGK1333" s="119"/>
      <c r="AGL1333" s="119"/>
      <c r="AGM1333" s="119"/>
      <c r="AGN1333" s="119"/>
      <c r="AGO1333" s="119"/>
      <c r="AGP1333" s="119"/>
      <c r="AGQ1333" s="119"/>
      <c r="AGR1333" s="119"/>
      <c r="AGS1333" s="119"/>
      <c r="AGT1333" s="119"/>
      <c r="AGU1333" s="119"/>
      <c r="AGV1333" s="119"/>
      <c r="AGW1333" s="119"/>
      <c r="AGX1333" s="119"/>
      <c r="AGY1333" s="119"/>
      <c r="AGZ1333" s="119"/>
      <c r="AHA1333" s="119"/>
      <c r="AHB1333" s="119"/>
      <c r="AHC1333" s="119"/>
      <c r="AHD1333" s="119"/>
      <c r="AHE1333" s="119"/>
      <c r="AHF1333" s="119"/>
      <c r="AHG1333" s="119"/>
      <c r="AHH1333" s="119"/>
      <c r="AHI1333" s="119"/>
      <c r="AHJ1333" s="119"/>
      <c r="AHK1333" s="119"/>
      <c r="AHL1333" s="119"/>
      <c r="AHM1333" s="119"/>
      <c r="AHN1333" s="119"/>
      <c r="AHO1333" s="119"/>
      <c r="AHP1333" s="119"/>
      <c r="AHQ1333" s="119"/>
      <c r="AHR1333" s="119"/>
      <c r="AHS1333" s="119"/>
      <c r="AHT1333" s="119"/>
      <c r="AHU1333" s="119"/>
      <c r="AHV1333" s="119"/>
      <c r="AHW1333" s="119"/>
      <c r="AHX1333" s="119"/>
      <c r="AHY1333" s="119"/>
      <c r="AHZ1333" s="119"/>
      <c r="AIA1333" s="119"/>
      <c r="AIB1333" s="119"/>
      <c r="AIC1333" s="119"/>
      <c r="AID1333" s="119"/>
      <c r="AIE1333" s="119"/>
      <c r="AIF1333" s="119"/>
      <c r="AIG1333" s="119"/>
      <c r="AIH1333" s="119"/>
      <c r="AII1333" s="119"/>
      <c r="AIJ1333" s="119"/>
      <c r="AIK1333" s="119"/>
      <c r="AIL1333" s="119"/>
      <c r="AIM1333" s="119"/>
      <c r="AIN1333" s="119"/>
      <c r="AIO1333" s="119"/>
      <c r="AIP1333" s="119"/>
      <c r="AIQ1333" s="119"/>
      <c r="AIR1333" s="119"/>
      <c r="AIS1333" s="119"/>
      <c r="AIT1333" s="119"/>
      <c r="AIU1333" s="119"/>
      <c r="AIV1333" s="119"/>
      <c r="AIW1333" s="119"/>
      <c r="AIX1333" s="119"/>
      <c r="AIY1333" s="119"/>
      <c r="AIZ1333" s="119"/>
      <c r="AJA1333" s="119"/>
      <c r="AJB1333" s="119"/>
      <c r="AJC1333" s="119"/>
      <c r="AJD1333" s="119"/>
      <c r="AJE1333" s="119"/>
      <c r="AJF1333" s="119"/>
      <c r="AJG1333" s="119"/>
      <c r="AJH1333" s="119"/>
      <c r="AJI1333" s="119"/>
      <c r="AJJ1333" s="119"/>
      <c r="AJK1333" s="119"/>
      <c r="AJL1333" s="119"/>
      <c r="AJM1333" s="119"/>
      <c r="AJN1333" s="119"/>
      <c r="AJO1333" s="119"/>
      <c r="AJP1333" s="119"/>
      <c r="AJQ1333" s="119"/>
      <c r="AJR1333" s="119"/>
      <c r="AJS1333" s="119"/>
      <c r="AJT1333" s="119"/>
      <c r="AJU1333" s="119"/>
      <c r="AJV1333" s="119"/>
      <c r="AJW1333" s="119"/>
      <c r="AJX1333" s="119"/>
      <c r="AJY1333" s="119"/>
      <c r="AJZ1333" s="119"/>
      <c r="AKA1333" s="119"/>
      <c r="AKB1333" s="119"/>
      <c r="AKC1333" s="119"/>
      <c r="AKD1333" s="119"/>
      <c r="AKE1333" s="119"/>
      <c r="AKF1333" s="119"/>
      <c r="AKG1333" s="119"/>
      <c r="AKH1333" s="119"/>
      <c r="AKI1333" s="119"/>
      <c r="AKJ1333" s="119"/>
      <c r="AKK1333" s="119"/>
      <c r="AKL1333" s="119"/>
      <c r="AKM1333" s="119"/>
      <c r="AKN1333" s="119"/>
      <c r="AKO1333" s="119"/>
      <c r="AKP1333" s="119"/>
      <c r="AKQ1333" s="119"/>
      <c r="AKR1333" s="119"/>
      <c r="AKS1333" s="119"/>
      <c r="AKT1333" s="119"/>
      <c r="AKU1333" s="119"/>
      <c r="AKV1333" s="119"/>
      <c r="AKW1333" s="119"/>
      <c r="AKX1333" s="119"/>
      <c r="AKY1333" s="119"/>
      <c r="AKZ1333" s="119"/>
      <c r="ALA1333" s="119"/>
      <c r="ALB1333" s="119"/>
      <c r="ALC1333" s="119"/>
      <c r="ALD1333" s="119"/>
      <c r="ALE1333" s="119"/>
      <c r="ALF1333" s="119"/>
      <c r="ALG1333" s="119"/>
      <c r="ALH1333" s="119"/>
      <c r="ALI1333" s="119"/>
      <c r="ALJ1333" s="119"/>
      <c r="ALK1333" s="119"/>
      <c r="ALL1333" s="119"/>
      <c r="ALM1333" s="119"/>
      <c r="ALN1333" s="119"/>
      <c r="ALO1333" s="119"/>
      <c r="ALP1333" s="119"/>
      <c r="ALQ1333" s="119"/>
      <c r="ALR1333" s="119"/>
      <c r="ALS1333" s="119"/>
      <c r="ALT1333" s="119"/>
      <c r="ALU1333" s="119"/>
      <c r="ALV1333" s="119"/>
      <c r="ALW1333" s="119"/>
      <c r="ALX1333" s="119"/>
      <c r="ALY1333" s="119"/>
      <c r="ALZ1333" s="119"/>
      <c r="AMA1333" s="119"/>
      <c r="AMB1333" s="119"/>
      <c r="AMC1333" s="119"/>
      <c r="AMD1333" s="119"/>
      <c r="AME1333" s="119"/>
      <c r="AMF1333" s="119"/>
      <c r="AMG1333" s="119"/>
      <c r="AMH1333" s="119"/>
      <c r="AMI1333" s="119"/>
      <c r="AMJ1333" s="119"/>
    </row>
    <row r="1334" spans="1:1024">
      <c r="A1334" s="118"/>
      <c r="B1334" s="118"/>
      <c r="C1334" s="49">
        <f t="shared" si="95"/>
        <v>2580</v>
      </c>
      <c r="D1334" s="56" t="s">
        <v>464</v>
      </c>
      <c r="E1334" s="51">
        <f t="shared" si="98"/>
        <v>20</v>
      </c>
      <c r="F1334" s="79">
        <f t="shared" si="96"/>
        <v>50645</v>
      </c>
      <c r="G1334" s="79" t="str">
        <f t="shared" si="97"/>
        <v>201826</v>
      </c>
      <c r="H1334" s="79">
        <v>0</v>
      </c>
      <c r="I1334" s="79"/>
      <c r="J1334" s="79"/>
      <c r="K1334" s="79"/>
      <c r="L1334" s="79" t="s">
        <v>4</v>
      </c>
      <c r="M1334" s="79">
        <v>2018</v>
      </c>
      <c r="N1334" s="79">
        <v>2</v>
      </c>
      <c r="O1334" s="79">
        <v>6</v>
      </c>
      <c r="P1334" s="79">
        <v>14</v>
      </c>
      <c r="Q1334" s="79">
        <v>4</v>
      </c>
      <c r="R1334" s="79">
        <v>5</v>
      </c>
      <c r="S1334" s="79">
        <v>90</v>
      </c>
      <c r="T1334" s="79">
        <v>1</v>
      </c>
      <c r="U1334" s="79" t="s">
        <v>1</v>
      </c>
      <c r="V1334" s="79" t="s">
        <v>2</v>
      </c>
      <c r="W1334" s="79"/>
      <c r="X1334" s="130" t="s">
        <v>117</v>
      </c>
      <c r="Y1334" s="130"/>
      <c r="Z1334" s="130"/>
      <c r="AA1334" s="130"/>
      <c r="WK1334" s="119"/>
      <c r="WL1334" s="119"/>
      <c r="WM1334" s="119"/>
      <c r="WN1334" s="119"/>
      <c r="WO1334" s="119"/>
      <c r="WP1334" s="119"/>
      <c r="WQ1334" s="119"/>
      <c r="WR1334" s="119"/>
      <c r="WS1334" s="119"/>
      <c r="WT1334" s="119"/>
      <c r="WU1334" s="119"/>
      <c r="WV1334" s="119"/>
      <c r="WW1334" s="119"/>
      <c r="WX1334" s="119"/>
      <c r="WY1334" s="119"/>
      <c r="WZ1334" s="119"/>
      <c r="XA1334" s="119"/>
      <c r="XB1334" s="119"/>
      <c r="XC1334" s="119"/>
      <c r="XD1334" s="119"/>
      <c r="XE1334" s="119"/>
      <c r="XF1334" s="119"/>
      <c r="XG1334" s="119"/>
      <c r="XH1334" s="119"/>
      <c r="XI1334" s="119"/>
      <c r="XJ1334" s="119"/>
      <c r="XK1334" s="119"/>
      <c r="XL1334" s="119"/>
      <c r="XM1334" s="119"/>
      <c r="XN1334" s="119"/>
      <c r="XO1334" s="119"/>
      <c r="XP1334" s="119"/>
      <c r="XQ1334" s="119"/>
      <c r="XR1334" s="119"/>
      <c r="XS1334" s="119"/>
      <c r="XT1334" s="119"/>
      <c r="XU1334" s="119"/>
      <c r="XV1334" s="119"/>
      <c r="XW1334" s="119"/>
      <c r="XX1334" s="119"/>
      <c r="XY1334" s="119"/>
      <c r="XZ1334" s="119"/>
      <c r="YA1334" s="119"/>
      <c r="YB1334" s="119"/>
      <c r="YC1334" s="119"/>
      <c r="YD1334" s="119"/>
      <c r="YE1334" s="119"/>
      <c r="YF1334" s="119"/>
      <c r="YG1334" s="119"/>
      <c r="YH1334" s="119"/>
      <c r="YI1334" s="119"/>
      <c r="YJ1334" s="119"/>
      <c r="YK1334" s="119"/>
      <c r="YL1334" s="119"/>
      <c r="YM1334" s="119"/>
      <c r="YN1334" s="119"/>
      <c r="YO1334" s="119"/>
      <c r="YP1334" s="119"/>
      <c r="YQ1334" s="119"/>
      <c r="YR1334" s="119"/>
      <c r="YS1334" s="119"/>
      <c r="YT1334" s="119"/>
      <c r="YU1334" s="119"/>
      <c r="YV1334" s="119"/>
      <c r="YW1334" s="119"/>
      <c r="YX1334" s="119"/>
      <c r="YY1334" s="119"/>
      <c r="YZ1334" s="119"/>
      <c r="ZA1334" s="119"/>
      <c r="ZB1334" s="119"/>
      <c r="ZC1334" s="119"/>
      <c r="ZD1334" s="119"/>
      <c r="ZE1334" s="119"/>
      <c r="ZF1334" s="119"/>
      <c r="ZG1334" s="119"/>
      <c r="ZH1334" s="119"/>
      <c r="ZI1334" s="119"/>
      <c r="ZJ1334" s="119"/>
      <c r="ZK1334" s="119"/>
      <c r="ZL1334" s="119"/>
      <c r="ZM1334" s="119"/>
      <c r="ZN1334" s="119"/>
      <c r="ZO1334" s="119"/>
      <c r="ZP1334" s="119"/>
      <c r="ZQ1334" s="119"/>
      <c r="ZR1334" s="119"/>
      <c r="ZS1334" s="119"/>
      <c r="ZT1334" s="119"/>
      <c r="ZU1334" s="119"/>
      <c r="ZV1334" s="119"/>
      <c r="ZW1334" s="119"/>
      <c r="ZX1334" s="119"/>
      <c r="ZY1334" s="119"/>
      <c r="ZZ1334" s="119"/>
      <c r="AAA1334" s="119"/>
      <c r="AAB1334" s="119"/>
      <c r="AAC1334" s="119"/>
      <c r="AAD1334" s="119"/>
      <c r="AAE1334" s="119"/>
      <c r="AAF1334" s="119"/>
      <c r="AAG1334" s="119"/>
      <c r="AAH1334" s="119"/>
      <c r="AAI1334" s="119"/>
      <c r="AAJ1334" s="119"/>
      <c r="AAK1334" s="119"/>
      <c r="AAL1334" s="119"/>
      <c r="AAM1334" s="119"/>
      <c r="AAN1334" s="119"/>
      <c r="AAO1334" s="119"/>
      <c r="AAP1334" s="119"/>
      <c r="AAQ1334" s="119"/>
      <c r="AAR1334" s="119"/>
      <c r="AAS1334" s="119"/>
      <c r="AAT1334" s="119"/>
      <c r="AAU1334" s="119"/>
      <c r="AAV1334" s="119"/>
      <c r="AAW1334" s="119"/>
      <c r="AAX1334" s="119"/>
      <c r="AAY1334" s="119"/>
      <c r="AAZ1334" s="119"/>
      <c r="ABA1334" s="119"/>
      <c r="ABB1334" s="119"/>
      <c r="ABC1334" s="119"/>
      <c r="ABD1334" s="119"/>
      <c r="ABE1334" s="119"/>
      <c r="ABF1334" s="119"/>
      <c r="ABG1334" s="119"/>
      <c r="ABH1334" s="119"/>
      <c r="ABI1334" s="119"/>
      <c r="ABJ1334" s="119"/>
      <c r="ABK1334" s="119"/>
      <c r="ABL1334" s="119"/>
      <c r="ABM1334" s="119"/>
      <c r="ABN1334" s="119"/>
      <c r="ABO1334" s="119"/>
      <c r="ABP1334" s="119"/>
      <c r="ABQ1334" s="119"/>
      <c r="ABR1334" s="119"/>
      <c r="ABS1334" s="119"/>
      <c r="ABT1334" s="119"/>
      <c r="ABU1334" s="119"/>
      <c r="ABV1334" s="119"/>
      <c r="ABW1334" s="119"/>
      <c r="ABX1334" s="119"/>
      <c r="ABY1334" s="119"/>
      <c r="ABZ1334" s="119"/>
      <c r="ACA1334" s="119"/>
      <c r="ACB1334" s="119"/>
      <c r="ACC1334" s="119"/>
      <c r="ACD1334" s="119"/>
      <c r="ACE1334" s="119"/>
      <c r="ACF1334" s="119"/>
      <c r="ACG1334" s="119"/>
      <c r="ACH1334" s="119"/>
      <c r="ACI1334" s="119"/>
      <c r="ACJ1334" s="119"/>
      <c r="ACK1334" s="119"/>
      <c r="ACL1334" s="119"/>
      <c r="ACM1334" s="119"/>
      <c r="ACN1334" s="119"/>
      <c r="ACO1334" s="119"/>
      <c r="ACP1334" s="119"/>
      <c r="ACQ1334" s="119"/>
      <c r="ACR1334" s="119"/>
      <c r="ACS1334" s="119"/>
      <c r="ACT1334" s="119"/>
      <c r="ACU1334" s="119"/>
      <c r="ACV1334" s="119"/>
      <c r="ACW1334" s="119"/>
      <c r="ACX1334" s="119"/>
      <c r="ACY1334" s="119"/>
      <c r="ACZ1334" s="119"/>
      <c r="ADA1334" s="119"/>
      <c r="ADB1334" s="119"/>
      <c r="ADC1334" s="119"/>
      <c r="ADD1334" s="119"/>
      <c r="ADE1334" s="119"/>
      <c r="ADF1334" s="119"/>
      <c r="ADG1334" s="119"/>
      <c r="ADH1334" s="119"/>
      <c r="ADI1334" s="119"/>
      <c r="ADJ1334" s="119"/>
      <c r="ADK1334" s="119"/>
      <c r="ADL1334" s="119"/>
      <c r="ADM1334" s="119"/>
      <c r="ADN1334" s="119"/>
      <c r="ADO1334" s="119"/>
      <c r="ADP1334" s="119"/>
      <c r="ADQ1334" s="119"/>
      <c r="ADR1334" s="119"/>
      <c r="ADS1334" s="119"/>
      <c r="ADT1334" s="119"/>
      <c r="ADU1334" s="119"/>
      <c r="ADV1334" s="119"/>
      <c r="ADW1334" s="119"/>
      <c r="ADX1334" s="119"/>
      <c r="ADY1334" s="119"/>
      <c r="ADZ1334" s="119"/>
      <c r="AEA1334" s="119"/>
      <c r="AEB1334" s="119"/>
      <c r="AEC1334" s="119"/>
      <c r="AED1334" s="119"/>
      <c r="AEE1334" s="119"/>
      <c r="AEF1334" s="119"/>
      <c r="AEG1334" s="119"/>
      <c r="AEH1334" s="119"/>
      <c r="AEI1334" s="119"/>
      <c r="AEJ1334" s="119"/>
      <c r="AEK1334" s="119"/>
      <c r="AEL1334" s="119"/>
      <c r="AEM1334" s="119"/>
      <c r="AEN1334" s="119"/>
      <c r="AEO1334" s="119"/>
      <c r="AEP1334" s="119"/>
      <c r="AEQ1334" s="119"/>
      <c r="AER1334" s="119"/>
      <c r="AES1334" s="119"/>
      <c r="AET1334" s="119"/>
      <c r="AEU1334" s="119"/>
      <c r="AEV1334" s="119"/>
      <c r="AEW1334" s="119"/>
      <c r="AEX1334" s="119"/>
      <c r="AEY1334" s="119"/>
      <c r="AEZ1334" s="119"/>
      <c r="AFA1334" s="119"/>
      <c r="AFB1334" s="119"/>
      <c r="AFC1334" s="119"/>
      <c r="AFD1334" s="119"/>
      <c r="AFE1334" s="119"/>
      <c r="AFF1334" s="119"/>
      <c r="AFG1334" s="119"/>
      <c r="AFH1334" s="119"/>
      <c r="AFI1334" s="119"/>
      <c r="AFJ1334" s="119"/>
      <c r="AFK1334" s="119"/>
      <c r="AFL1334" s="119"/>
      <c r="AFM1334" s="119"/>
      <c r="AFN1334" s="119"/>
      <c r="AFO1334" s="119"/>
      <c r="AFP1334" s="119"/>
      <c r="AFQ1334" s="119"/>
      <c r="AFR1334" s="119"/>
      <c r="AFS1334" s="119"/>
      <c r="AFT1334" s="119"/>
      <c r="AFU1334" s="119"/>
      <c r="AFV1334" s="119"/>
      <c r="AFW1334" s="119"/>
      <c r="AFX1334" s="119"/>
      <c r="AFY1334" s="119"/>
      <c r="AFZ1334" s="119"/>
      <c r="AGA1334" s="119"/>
      <c r="AGB1334" s="119"/>
      <c r="AGC1334" s="119"/>
      <c r="AGD1334" s="119"/>
      <c r="AGE1334" s="119"/>
      <c r="AGF1334" s="119"/>
      <c r="AGG1334" s="119"/>
      <c r="AGH1334" s="119"/>
      <c r="AGI1334" s="119"/>
      <c r="AGJ1334" s="119"/>
      <c r="AGK1334" s="119"/>
      <c r="AGL1334" s="119"/>
      <c r="AGM1334" s="119"/>
      <c r="AGN1334" s="119"/>
      <c r="AGO1334" s="119"/>
      <c r="AGP1334" s="119"/>
      <c r="AGQ1334" s="119"/>
      <c r="AGR1334" s="119"/>
      <c r="AGS1334" s="119"/>
      <c r="AGT1334" s="119"/>
      <c r="AGU1334" s="119"/>
      <c r="AGV1334" s="119"/>
      <c r="AGW1334" s="119"/>
      <c r="AGX1334" s="119"/>
      <c r="AGY1334" s="119"/>
      <c r="AGZ1334" s="119"/>
      <c r="AHA1334" s="119"/>
      <c r="AHB1334" s="119"/>
      <c r="AHC1334" s="119"/>
      <c r="AHD1334" s="119"/>
      <c r="AHE1334" s="119"/>
      <c r="AHF1334" s="119"/>
      <c r="AHG1334" s="119"/>
      <c r="AHH1334" s="119"/>
      <c r="AHI1334" s="119"/>
      <c r="AHJ1334" s="119"/>
      <c r="AHK1334" s="119"/>
      <c r="AHL1334" s="119"/>
      <c r="AHM1334" s="119"/>
      <c r="AHN1334" s="119"/>
      <c r="AHO1334" s="119"/>
      <c r="AHP1334" s="119"/>
      <c r="AHQ1334" s="119"/>
      <c r="AHR1334" s="119"/>
      <c r="AHS1334" s="119"/>
      <c r="AHT1334" s="119"/>
      <c r="AHU1334" s="119"/>
      <c r="AHV1334" s="119"/>
      <c r="AHW1334" s="119"/>
      <c r="AHX1334" s="119"/>
      <c r="AHY1334" s="119"/>
      <c r="AHZ1334" s="119"/>
      <c r="AIA1334" s="119"/>
      <c r="AIB1334" s="119"/>
      <c r="AIC1334" s="119"/>
      <c r="AID1334" s="119"/>
      <c r="AIE1334" s="119"/>
      <c r="AIF1334" s="119"/>
      <c r="AIG1334" s="119"/>
      <c r="AIH1334" s="119"/>
      <c r="AII1334" s="119"/>
      <c r="AIJ1334" s="119"/>
      <c r="AIK1334" s="119"/>
      <c r="AIL1334" s="119"/>
      <c r="AIM1334" s="119"/>
      <c r="AIN1334" s="119"/>
      <c r="AIO1334" s="119"/>
      <c r="AIP1334" s="119"/>
      <c r="AIQ1334" s="119"/>
      <c r="AIR1334" s="119"/>
      <c r="AIS1334" s="119"/>
      <c r="AIT1334" s="119"/>
      <c r="AIU1334" s="119"/>
      <c r="AIV1334" s="119"/>
      <c r="AIW1334" s="119"/>
      <c r="AIX1334" s="119"/>
      <c r="AIY1334" s="119"/>
      <c r="AIZ1334" s="119"/>
      <c r="AJA1334" s="119"/>
      <c r="AJB1334" s="119"/>
      <c r="AJC1334" s="119"/>
      <c r="AJD1334" s="119"/>
      <c r="AJE1334" s="119"/>
      <c r="AJF1334" s="119"/>
      <c r="AJG1334" s="119"/>
      <c r="AJH1334" s="119"/>
      <c r="AJI1334" s="119"/>
      <c r="AJJ1334" s="119"/>
      <c r="AJK1334" s="119"/>
      <c r="AJL1334" s="119"/>
      <c r="AJM1334" s="119"/>
      <c r="AJN1334" s="119"/>
      <c r="AJO1334" s="119"/>
      <c r="AJP1334" s="119"/>
      <c r="AJQ1334" s="119"/>
      <c r="AJR1334" s="119"/>
      <c r="AJS1334" s="119"/>
      <c r="AJT1334" s="119"/>
      <c r="AJU1334" s="119"/>
      <c r="AJV1334" s="119"/>
      <c r="AJW1334" s="119"/>
      <c r="AJX1334" s="119"/>
      <c r="AJY1334" s="119"/>
      <c r="AJZ1334" s="119"/>
      <c r="AKA1334" s="119"/>
      <c r="AKB1334" s="119"/>
      <c r="AKC1334" s="119"/>
      <c r="AKD1334" s="119"/>
      <c r="AKE1334" s="119"/>
      <c r="AKF1334" s="119"/>
      <c r="AKG1334" s="119"/>
      <c r="AKH1334" s="119"/>
      <c r="AKI1334" s="119"/>
      <c r="AKJ1334" s="119"/>
      <c r="AKK1334" s="119"/>
      <c r="AKL1334" s="119"/>
      <c r="AKM1334" s="119"/>
      <c r="AKN1334" s="119"/>
      <c r="AKO1334" s="119"/>
      <c r="AKP1334" s="119"/>
      <c r="AKQ1334" s="119"/>
      <c r="AKR1334" s="119"/>
      <c r="AKS1334" s="119"/>
      <c r="AKT1334" s="119"/>
      <c r="AKU1334" s="119"/>
      <c r="AKV1334" s="119"/>
      <c r="AKW1334" s="119"/>
      <c r="AKX1334" s="119"/>
      <c r="AKY1334" s="119"/>
      <c r="AKZ1334" s="119"/>
      <c r="ALA1334" s="119"/>
      <c r="ALB1334" s="119"/>
      <c r="ALC1334" s="119"/>
      <c r="ALD1334" s="119"/>
      <c r="ALE1334" s="119"/>
      <c r="ALF1334" s="119"/>
      <c r="ALG1334" s="119"/>
      <c r="ALH1334" s="119"/>
      <c r="ALI1334" s="119"/>
      <c r="ALJ1334" s="119"/>
      <c r="ALK1334" s="119"/>
      <c r="ALL1334" s="119"/>
      <c r="ALM1334" s="119"/>
      <c r="ALN1334" s="119"/>
      <c r="ALO1334" s="119"/>
      <c r="ALP1334" s="119"/>
      <c r="ALQ1334" s="119"/>
      <c r="ALR1334" s="119"/>
      <c r="ALS1334" s="119"/>
      <c r="ALT1334" s="119"/>
      <c r="ALU1334" s="119"/>
      <c r="ALV1334" s="119"/>
      <c r="ALW1334" s="119"/>
      <c r="ALX1334" s="119"/>
      <c r="ALY1334" s="119"/>
      <c r="ALZ1334" s="119"/>
      <c r="AMA1334" s="119"/>
      <c r="AMB1334" s="119"/>
      <c r="AMC1334" s="119"/>
      <c r="AMD1334" s="119"/>
      <c r="AME1334" s="119"/>
      <c r="AMF1334" s="119"/>
      <c r="AMG1334" s="119"/>
      <c r="AMH1334" s="119"/>
      <c r="AMI1334" s="119"/>
      <c r="AMJ1334" s="119"/>
    </row>
    <row r="1335" spans="1:1024">
      <c r="A1335" s="118"/>
      <c r="B1335" s="118"/>
      <c r="C1335" s="49">
        <f t="shared" si="95"/>
        <v>2580</v>
      </c>
      <c r="D1335" s="56" t="s">
        <v>464</v>
      </c>
      <c r="E1335" s="51">
        <f t="shared" si="98"/>
        <v>20</v>
      </c>
      <c r="F1335" s="79">
        <f t="shared" si="96"/>
        <v>50645</v>
      </c>
      <c r="G1335" s="79" t="str">
        <f t="shared" si="97"/>
        <v>201826</v>
      </c>
      <c r="H1335" s="79">
        <v>0</v>
      </c>
      <c r="I1335" s="79"/>
      <c r="J1335" s="79"/>
      <c r="K1335" s="79"/>
      <c r="L1335" s="79" t="s">
        <v>4</v>
      </c>
      <c r="M1335" s="79">
        <v>2018</v>
      </c>
      <c r="N1335" s="79">
        <v>2</v>
      </c>
      <c r="O1335" s="79">
        <v>6</v>
      </c>
      <c r="P1335" s="79">
        <v>14</v>
      </c>
      <c r="Q1335" s="79">
        <v>4</v>
      </c>
      <c r="R1335" s="79">
        <v>5</v>
      </c>
      <c r="S1335" s="79">
        <v>93</v>
      </c>
      <c r="T1335" s="79">
        <v>1</v>
      </c>
      <c r="U1335" s="79" t="s">
        <v>1</v>
      </c>
      <c r="V1335" s="79" t="s">
        <v>2</v>
      </c>
      <c r="W1335" s="79"/>
      <c r="X1335" s="130" t="s">
        <v>126</v>
      </c>
      <c r="Y1335" s="130"/>
      <c r="Z1335" s="130"/>
      <c r="AA1335" s="130"/>
      <c r="WK1335" s="119"/>
      <c r="WL1335" s="119"/>
      <c r="WM1335" s="119"/>
      <c r="WN1335" s="119"/>
      <c r="WO1335" s="119"/>
      <c r="WP1335" s="119"/>
      <c r="WQ1335" s="119"/>
      <c r="WR1335" s="119"/>
      <c r="WS1335" s="119"/>
      <c r="WT1335" s="119"/>
      <c r="WU1335" s="119"/>
      <c r="WV1335" s="119"/>
      <c r="WW1335" s="119"/>
      <c r="WX1335" s="119"/>
      <c r="WY1335" s="119"/>
      <c r="WZ1335" s="119"/>
      <c r="XA1335" s="119"/>
      <c r="XB1335" s="119"/>
      <c r="XC1335" s="119"/>
      <c r="XD1335" s="119"/>
      <c r="XE1335" s="119"/>
      <c r="XF1335" s="119"/>
      <c r="XG1335" s="119"/>
      <c r="XH1335" s="119"/>
      <c r="XI1335" s="119"/>
      <c r="XJ1335" s="119"/>
      <c r="XK1335" s="119"/>
      <c r="XL1335" s="119"/>
      <c r="XM1335" s="119"/>
      <c r="XN1335" s="119"/>
      <c r="XO1335" s="119"/>
      <c r="XP1335" s="119"/>
      <c r="XQ1335" s="119"/>
      <c r="XR1335" s="119"/>
      <c r="XS1335" s="119"/>
      <c r="XT1335" s="119"/>
      <c r="XU1335" s="119"/>
      <c r="XV1335" s="119"/>
      <c r="XW1335" s="119"/>
      <c r="XX1335" s="119"/>
      <c r="XY1335" s="119"/>
      <c r="XZ1335" s="119"/>
      <c r="YA1335" s="119"/>
      <c r="YB1335" s="119"/>
      <c r="YC1335" s="119"/>
      <c r="YD1335" s="119"/>
      <c r="YE1335" s="119"/>
      <c r="YF1335" s="119"/>
      <c r="YG1335" s="119"/>
      <c r="YH1335" s="119"/>
      <c r="YI1335" s="119"/>
      <c r="YJ1335" s="119"/>
      <c r="YK1335" s="119"/>
      <c r="YL1335" s="119"/>
      <c r="YM1335" s="119"/>
      <c r="YN1335" s="119"/>
      <c r="YO1335" s="119"/>
      <c r="YP1335" s="119"/>
      <c r="YQ1335" s="119"/>
      <c r="YR1335" s="119"/>
      <c r="YS1335" s="119"/>
      <c r="YT1335" s="119"/>
      <c r="YU1335" s="119"/>
      <c r="YV1335" s="119"/>
      <c r="YW1335" s="119"/>
      <c r="YX1335" s="119"/>
      <c r="YY1335" s="119"/>
      <c r="YZ1335" s="119"/>
      <c r="ZA1335" s="119"/>
      <c r="ZB1335" s="119"/>
      <c r="ZC1335" s="119"/>
      <c r="ZD1335" s="119"/>
      <c r="ZE1335" s="119"/>
      <c r="ZF1335" s="119"/>
      <c r="ZG1335" s="119"/>
      <c r="ZH1335" s="119"/>
      <c r="ZI1335" s="119"/>
      <c r="ZJ1335" s="119"/>
      <c r="ZK1335" s="119"/>
      <c r="ZL1335" s="119"/>
      <c r="ZM1335" s="119"/>
      <c r="ZN1335" s="119"/>
      <c r="ZO1335" s="119"/>
      <c r="ZP1335" s="119"/>
      <c r="ZQ1335" s="119"/>
      <c r="ZR1335" s="119"/>
      <c r="ZS1335" s="119"/>
      <c r="ZT1335" s="119"/>
      <c r="ZU1335" s="119"/>
      <c r="ZV1335" s="119"/>
      <c r="ZW1335" s="119"/>
      <c r="ZX1335" s="119"/>
      <c r="ZY1335" s="119"/>
      <c r="ZZ1335" s="119"/>
      <c r="AAA1335" s="119"/>
      <c r="AAB1335" s="119"/>
      <c r="AAC1335" s="119"/>
      <c r="AAD1335" s="119"/>
      <c r="AAE1335" s="119"/>
      <c r="AAF1335" s="119"/>
      <c r="AAG1335" s="119"/>
      <c r="AAH1335" s="119"/>
      <c r="AAI1335" s="119"/>
      <c r="AAJ1335" s="119"/>
      <c r="AAK1335" s="119"/>
      <c r="AAL1335" s="119"/>
      <c r="AAM1335" s="119"/>
      <c r="AAN1335" s="119"/>
      <c r="AAO1335" s="119"/>
      <c r="AAP1335" s="119"/>
      <c r="AAQ1335" s="119"/>
      <c r="AAR1335" s="119"/>
      <c r="AAS1335" s="119"/>
      <c r="AAT1335" s="119"/>
      <c r="AAU1335" s="119"/>
      <c r="AAV1335" s="119"/>
      <c r="AAW1335" s="119"/>
      <c r="AAX1335" s="119"/>
      <c r="AAY1335" s="119"/>
      <c r="AAZ1335" s="119"/>
      <c r="ABA1335" s="119"/>
      <c r="ABB1335" s="119"/>
      <c r="ABC1335" s="119"/>
      <c r="ABD1335" s="119"/>
      <c r="ABE1335" s="119"/>
      <c r="ABF1335" s="119"/>
      <c r="ABG1335" s="119"/>
      <c r="ABH1335" s="119"/>
      <c r="ABI1335" s="119"/>
      <c r="ABJ1335" s="119"/>
      <c r="ABK1335" s="119"/>
      <c r="ABL1335" s="119"/>
      <c r="ABM1335" s="119"/>
      <c r="ABN1335" s="119"/>
      <c r="ABO1335" s="119"/>
      <c r="ABP1335" s="119"/>
      <c r="ABQ1335" s="119"/>
      <c r="ABR1335" s="119"/>
      <c r="ABS1335" s="119"/>
      <c r="ABT1335" s="119"/>
      <c r="ABU1335" s="119"/>
      <c r="ABV1335" s="119"/>
      <c r="ABW1335" s="119"/>
      <c r="ABX1335" s="119"/>
      <c r="ABY1335" s="119"/>
      <c r="ABZ1335" s="119"/>
      <c r="ACA1335" s="119"/>
      <c r="ACB1335" s="119"/>
      <c r="ACC1335" s="119"/>
      <c r="ACD1335" s="119"/>
      <c r="ACE1335" s="119"/>
      <c r="ACF1335" s="119"/>
      <c r="ACG1335" s="119"/>
      <c r="ACH1335" s="119"/>
      <c r="ACI1335" s="119"/>
      <c r="ACJ1335" s="119"/>
      <c r="ACK1335" s="119"/>
      <c r="ACL1335" s="119"/>
      <c r="ACM1335" s="119"/>
      <c r="ACN1335" s="119"/>
      <c r="ACO1335" s="119"/>
      <c r="ACP1335" s="119"/>
      <c r="ACQ1335" s="119"/>
      <c r="ACR1335" s="119"/>
      <c r="ACS1335" s="119"/>
      <c r="ACT1335" s="119"/>
      <c r="ACU1335" s="119"/>
      <c r="ACV1335" s="119"/>
      <c r="ACW1335" s="119"/>
      <c r="ACX1335" s="119"/>
      <c r="ACY1335" s="119"/>
      <c r="ACZ1335" s="119"/>
      <c r="ADA1335" s="119"/>
      <c r="ADB1335" s="119"/>
      <c r="ADC1335" s="119"/>
      <c r="ADD1335" s="119"/>
      <c r="ADE1335" s="119"/>
      <c r="ADF1335" s="119"/>
      <c r="ADG1335" s="119"/>
      <c r="ADH1335" s="119"/>
      <c r="ADI1335" s="119"/>
      <c r="ADJ1335" s="119"/>
      <c r="ADK1335" s="119"/>
      <c r="ADL1335" s="119"/>
      <c r="ADM1335" s="119"/>
      <c r="ADN1335" s="119"/>
      <c r="ADO1335" s="119"/>
      <c r="ADP1335" s="119"/>
      <c r="ADQ1335" s="119"/>
      <c r="ADR1335" s="119"/>
      <c r="ADS1335" s="119"/>
      <c r="ADT1335" s="119"/>
      <c r="ADU1335" s="119"/>
      <c r="ADV1335" s="119"/>
      <c r="ADW1335" s="119"/>
      <c r="ADX1335" s="119"/>
      <c r="ADY1335" s="119"/>
      <c r="ADZ1335" s="119"/>
      <c r="AEA1335" s="119"/>
      <c r="AEB1335" s="119"/>
      <c r="AEC1335" s="119"/>
      <c r="AED1335" s="119"/>
      <c r="AEE1335" s="119"/>
      <c r="AEF1335" s="119"/>
      <c r="AEG1335" s="119"/>
      <c r="AEH1335" s="119"/>
      <c r="AEI1335" s="119"/>
      <c r="AEJ1335" s="119"/>
      <c r="AEK1335" s="119"/>
      <c r="AEL1335" s="119"/>
      <c r="AEM1335" s="119"/>
      <c r="AEN1335" s="119"/>
      <c r="AEO1335" s="119"/>
      <c r="AEP1335" s="119"/>
      <c r="AEQ1335" s="119"/>
      <c r="AER1335" s="119"/>
      <c r="AES1335" s="119"/>
      <c r="AET1335" s="119"/>
      <c r="AEU1335" s="119"/>
      <c r="AEV1335" s="119"/>
      <c r="AEW1335" s="119"/>
      <c r="AEX1335" s="119"/>
      <c r="AEY1335" s="119"/>
      <c r="AEZ1335" s="119"/>
      <c r="AFA1335" s="119"/>
      <c r="AFB1335" s="119"/>
      <c r="AFC1335" s="119"/>
      <c r="AFD1335" s="119"/>
      <c r="AFE1335" s="119"/>
      <c r="AFF1335" s="119"/>
      <c r="AFG1335" s="119"/>
      <c r="AFH1335" s="119"/>
      <c r="AFI1335" s="119"/>
      <c r="AFJ1335" s="119"/>
      <c r="AFK1335" s="119"/>
      <c r="AFL1335" s="119"/>
      <c r="AFM1335" s="119"/>
      <c r="AFN1335" s="119"/>
      <c r="AFO1335" s="119"/>
      <c r="AFP1335" s="119"/>
      <c r="AFQ1335" s="119"/>
      <c r="AFR1335" s="119"/>
      <c r="AFS1335" s="119"/>
      <c r="AFT1335" s="119"/>
      <c r="AFU1335" s="119"/>
      <c r="AFV1335" s="119"/>
      <c r="AFW1335" s="119"/>
      <c r="AFX1335" s="119"/>
      <c r="AFY1335" s="119"/>
      <c r="AFZ1335" s="119"/>
      <c r="AGA1335" s="119"/>
      <c r="AGB1335" s="119"/>
      <c r="AGC1335" s="119"/>
      <c r="AGD1335" s="119"/>
      <c r="AGE1335" s="119"/>
      <c r="AGF1335" s="119"/>
      <c r="AGG1335" s="119"/>
      <c r="AGH1335" s="119"/>
      <c r="AGI1335" s="119"/>
      <c r="AGJ1335" s="119"/>
      <c r="AGK1335" s="119"/>
      <c r="AGL1335" s="119"/>
      <c r="AGM1335" s="119"/>
      <c r="AGN1335" s="119"/>
      <c r="AGO1335" s="119"/>
      <c r="AGP1335" s="119"/>
      <c r="AGQ1335" s="119"/>
      <c r="AGR1335" s="119"/>
      <c r="AGS1335" s="119"/>
      <c r="AGT1335" s="119"/>
      <c r="AGU1335" s="119"/>
      <c r="AGV1335" s="119"/>
      <c r="AGW1335" s="119"/>
      <c r="AGX1335" s="119"/>
      <c r="AGY1335" s="119"/>
      <c r="AGZ1335" s="119"/>
      <c r="AHA1335" s="119"/>
      <c r="AHB1335" s="119"/>
      <c r="AHC1335" s="119"/>
      <c r="AHD1335" s="119"/>
      <c r="AHE1335" s="119"/>
      <c r="AHF1335" s="119"/>
      <c r="AHG1335" s="119"/>
      <c r="AHH1335" s="119"/>
      <c r="AHI1335" s="119"/>
      <c r="AHJ1335" s="119"/>
      <c r="AHK1335" s="119"/>
      <c r="AHL1335" s="119"/>
      <c r="AHM1335" s="119"/>
      <c r="AHN1335" s="119"/>
      <c r="AHO1335" s="119"/>
      <c r="AHP1335" s="119"/>
      <c r="AHQ1335" s="119"/>
      <c r="AHR1335" s="119"/>
      <c r="AHS1335" s="119"/>
      <c r="AHT1335" s="119"/>
      <c r="AHU1335" s="119"/>
      <c r="AHV1335" s="119"/>
      <c r="AHW1335" s="119"/>
      <c r="AHX1335" s="119"/>
      <c r="AHY1335" s="119"/>
      <c r="AHZ1335" s="119"/>
      <c r="AIA1335" s="119"/>
      <c r="AIB1335" s="119"/>
      <c r="AIC1335" s="119"/>
      <c r="AID1335" s="119"/>
      <c r="AIE1335" s="119"/>
      <c r="AIF1335" s="119"/>
      <c r="AIG1335" s="119"/>
      <c r="AIH1335" s="119"/>
      <c r="AII1335" s="119"/>
      <c r="AIJ1335" s="119"/>
      <c r="AIK1335" s="119"/>
      <c r="AIL1335" s="119"/>
      <c r="AIM1335" s="119"/>
      <c r="AIN1335" s="119"/>
      <c r="AIO1335" s="119"/>
      <c r="AIP1335" s="119"/>
      <c r="AIQ1335" s="119"/>
      <c r="AIR1335" s="119"/>
      <c r="AIS1335" s="119"/>
      <c r="AIT1335" s="119"/>
      <c r="AIU1335" s="119"/>
      <c r="AIV1335" s="119"/>
      <c r="AIW1335" s="119"/>
      <c r="AIX1335" s="119"/>
      <c r="AIY1335" s="119"/>
      <c r="AIZ1335" s="119"/>
      <c r="AJA1335" s="119"/>
      <c r="AJB1335" s="119"/>
      <c r="AJC1335" s="119"/>
      <c r="AJD1335" s="119"/>
      <c r="AJE1335" s="119"/>
      <c r="AJF1335" s="119"/>
      <c r="AJG1335" s="119"/>
      <c r="AJH1335" s="119"/>
      <c r="AJI1335" s="119"/>
      <c r="AJJ1335" s="119"/>
      <c r="AJK1335" s="119"/>
      <c r="AJL1335" s="119"/>
      <c r="AJM1335" s="119"/>
      <c r="AJN1335" s="119"/>
      <c r="AJO1335" s="119"/>
      <c r="AJP1335" s="119"/>
      <c r="AJQ1335" s="119"/>
      <c r="AJR1335" s="119"/>
      <c r="AJS1335" s="119"/>
      <c r="AJT1335" s="119"/>
      <c r="AJU1335" s="119"/>
      <c r="AJV1335" s="119"/>
      <c r="AJW1335" s="119"/>
      <c r="AJX1335" s="119"/>
      <c r="AJY1335" s="119"/>
      <c r="AJZ1335" s="119"/>
      <c r="AKA1335" s="119"/>
      <c r="AKB1335" s="119"/>
      <c r="AKC1335" s="119"/>
      <c r="AKD1335" s="119"/>
      <c r="AKE1335" s="119"/>
      <c r="AKF1335" s="119"/>
      <c r="AKG1335" s="119"/>
      <c r="AKH1335" s="119"/>
      <c r="AKI1335" s="119"/>
      <c r="AKJ1335" s="119"/>
      <c r="AKK1335" s="119"/>
      <c r="AKL1335" s="119"/>
      <c r="AKM1335" s="119"/>
      <c r="AKN1335" s="119"/>
      <c r="AKO1335" s="119"/>
      <c r="AKP1335" s="119"/>
      <c r="AKQ1335" s="119"/>
      <c r="AKR1335" s="119"/>
      <c r="AKS1335" s="119"/>
      <c r="AKT1335" s="119"/>
      <c r="AKU1335" s="119"/>
      <c r="AKV1335" s="119"/>
      <c r="AKW1335" s="119"/>
      <c r="AKX1335" s="119"/>
      <c r="AKY1335" s="119"/>
      <c r="AKZ1335" s="119"/>
      <c r="ALA1335" s="119"/>
      <c r="ALB1335" s="119"/>
      <c r="ALC1335" s="119"/>
      <c r="ALD1335" s="119"/>
      <c r="ALE1335" s="119"/>
      <c r="ALF1335" s="119"/>
      <c r="ALG1335" s="119"/>
      <c r="ALH1335" s="119"/>
      <c r="ALI1335" s="119"/>
      <c r="ALJ1335" s="119"/>
      <c r="ALK1335" s="119"/>
      <c r="ALL1335" s="119"/>
      <c r="ALM1335" s="119"/>
      <c r="ALN1335" s="119"/>
      <c r="ALO1335" s="119"/>
      <c r="ALP1335" s="119"/>
      <c r="ALQ1335" s="119"/>
      <c r="ALR1335" s="119"/>
      <c r="ALS1335" s="119"/>
      <c r="ALT1335" s="119"/>
      <c r="ALU1335" s="119"/>
      <c r="ALV1335" s="119"/>
      <c r="ALW1335" s="119"/>
      <c r="ALX1335" s="119"/>
      <c r="ALY1335" s="119"/>
      <c r="ALZ1335" s="119"/>
      <c r="AMA1335" s="119"/>
      <c r="AMB1335" s="119"/>
      <c r="AMC1335" s="119"/>
      <c r="AMD1335" s="119"/>
      <c r="AME1335" s="119"/>
      <c r="AMF1335" s="119"/>
      <c r="AMG1335" s="119"/>
      <c r="AMH1335" s="119"/>
      <c r="AMI1335" s="119"/>
      <c r="AMJ1335" s="119"/>
    </row>
    <row r="1336" spans="1:1024">
      <c r="A1336" s="69"/>
      <c r="B1336" s="69"/>
      <c r="C1336" s="49">
        <f t="shared" si="95"/>
        <v>2590</v>
      </c>
      <c r="D1336" s="70"/>
      <c r="E1336" s="51">
        <f t="shared" si="98"/>
        <v>10</v>
      </c>
      <c r="F1336" s="71">
        <f t="shared" si="96"/>
        <v>50849</v>
      </c>
      <c r="G1336" s="71" t="str">
        <f t="shared" si="97"/>
        <v>201826</v>
      </c>
      <c r="H1336" s="71">
        <f>291-289</f>
        <v>2</v>
      </c>
      <c r="I1336" s="71"/>
      <c r="J1336" s="71"/>
      <c r="K1336" s="71"/>
      <c r="L1336" s="71" t="s">
        <v>0</v>
      </c>
      <c r="M1336" s="71">
        <v>2018</v>
      </c>
      <c r="N1336" s="71">
        <v>2</v>
      </c>
      <c r="O1336" s="71">
        <v>6</v>
      </c>
      <c r="P1336" s="71">
        <v>14</v>
      </c>
      <c r="Q1336" s="71">
        <v>7</v>
      </c>
      <c r="R1336" s="71">
        <v>29</v>
      </c>
      <c r="S1336" s="71">
        <v>289</v>
      </c>
      <c r="T1336" s="71">
        <v>1</v>
      </c>
      <c r="U1336" s="71" t="s">
        <v>1</v>
      </c>
      <c r="V1336" s="71" t="s">
        <v>2</v>
      </c>
      <c r="W1336" s="71"/>
      <c r="X1336" s="72" t="s">
        <v>466</v>
      </c>
      <c r="WK1336" s="72"/>
      <c r="WL1336" s="72"/>
      <c r="WM1336" s="72"/>
      <c r="WN1336" s="72"/>
      <c r="WO1336" s="72"/>
      <c r="WP1336" s="72"/>
      <c r="WQ1336" s="72"/>
      <c r="WR1336" s="72"/>
      <c r="WS1336" s="72"/>
      <c r="WT1336" s="72"/>
      <c r="WU1336" s="72"/>
      <c r="WV1336" s="72"/>
      <c r="WW1336" s="72"/>
      <c r="WX1336" s="72"/>
      <c r="WY1336" s="72"/>
      <c r="WZ1336" s="72"/>
      <c r="XA1336" s="72"/>
      <c r="XB1336" s="72"/>
      <c r="XC1336" s="72"/>
      <c r="XD1336" s="72"/>
      <c r="XE1336" s="72"/>
      <c r="XF1336" s="72"/>
      <c r="XG1336" s="72"/>
      <c r="XH1336" s="72"/>
      <c r="XI1336" s="72"/>
      <c r="XJ1336" s="72"/>
      <c r="XK1336" s="72"/>
      <c r="XL1336" s="72"/>
      <c r="XM1336" s="72"/>
      <c r="XN1336" s="72"/>
      <c r="XO1336" s="72"/>
      <c r="XP1336" s="72"/>
      <c r="XQ1336" s="72"/>
      <c r="XR1336" s="72"/>
      <c r="XS1336" s="72"/>
      <c r="XT1336" s="72"/>
      <c r="XU1336" s="72"/>
      <c r="XV1336" s="72"/>
      <c r="XW1336" s="72"/>
      <c r="XX1336" s="72"/>
      <c r="XY1336" s="72"/>
      <c r="XZ1336" s="72"/>
      <c r="YA1336" s="72"/>
      <c r="YB1336" s="72"/>
      <c r="YC1336" s="72"/>
      <c r="YD1336" s="72"/>
      <c r="YE1336" s="72"/>
      <c r="YF1336" s="72"/>
      <c r="YG1336" s="72"/>
      <c r="YH1336" s="72"/>
      <c r="YI1336" s="72"/>
      <c r="YJ1336" s="72"/>
      <c r="YK1336" s="72"/>
      <c r="YL1336" s="72"/>
      <c r="YM1336" s="72"/>
      <c r="YN1336" s="72"/>
      <c r="YO1336" s="72"/>
      <c r="YP1336" s="72"/>
      <c r="YQ1336" s="72"/>
      <c r="YR1336" s="72"/>
      <c r="YS1336" s="72"/>
      <c r="YT1336" s="72"/>
      <c r="YU1336" s="72"/>
      <c r="YV1336" s="72"/>
      <c r="YW1336" s="72"/>
      <c r="YX1336" s="72"/>
      <c r="YY1336" s="72"/>
      <c r="YZ1336" s="72"/>
      <c r="ZA1336" s="72"/>
      <c r="ZB1336" s="72"/>
      <c r="ZC1336" s="72"/>
      <c r="ZD1336" s="72"/>
      <c r="ZE1336" s="72"/>
      <c r="ZF1336" s="72"/>
      <c r="ZG1336" s="72"/>
      <c r="ZH1336" s="72"/>
      <c r="ZI1336" s="72"/>
      <c r="ZJ1336" s="72"/>
      <c r="ZK1336" s="72"/>
      <c r="ZL1336" s="72"/>
      <c r="ZM1336" s="72"/>
      <c r="ZN1336" s="72"/>
      <c r="ZO1336" s="72"/>
      <c r="ZP1336" s="72"/>
      <c r="ZQ1336" s="72"/>
      <c r="ZR1336" s="72"/>
      <c r="ZS1336" s="72"/>
      <c r="ZT1336" s="72"/>
      <c r="ZU1336" s="72"/>
      <c r="ZV1336" s="72"/>
      <c r="ZW1336" s="72"/>
      <c r="ZX1336" s="72"/>
      <c r="ZY1336" s="72"/>
      <c r="ZZ1336" s="72"/>
      <c r="AAA1336" s="72"/>
      <c r="AAB1336" s="72"/>
      <c r="AAC1336" s="72"/>
      <c r="AAD1336" s="72"/>
      <c r="AAE1336" s="72"/>
      <c r="AAF1336" s="72"/>
      <c r="AAG1336" s="72"/>
      <c r="AAH1336" s="72"/>
      <c r="AAI1336" s="72"/>
      <c r="AAJ1336" s="72"/>
      <c r="AAK1336" s="72"/>
      <c r="AAL1336" s="72"/>
      <c r="AAM1336" s="72"/>
      <c r="AAN1336" s="72"/>
      <c r="AAO1336" s="72"/>
      <c r="AAP1336" s="72"/>
      <c r="AAQ1336" s="72"/>
      <c r="AAR1336" s="72"/>
      <c r="AAS1336" s="72"/>
      <c r="AAT1336" s="72"/>
      <c r="AAU1336" s="72"/>
      <c r="AAV1336" s="72"/>
      <c r="AAW1336" s="72"/>
      <c r="AAX1336" s="72"/>
      <c r="AAY1336" s="72"/>
      <c r="AAZ1336" s="72"/>
      <c r="ABA1336" s="72"/>
      <c r="ABB1336" s="72"/>
      <c r="ABC1336" s="72"/>
      <c r="ABD1336" s="72"/>
      <c r="ABE1336" s="72"/>
      <c r="ABF1336" s="72"/>
      <c r="ABG1336" s="72"/>
      <c r="ABH1336" s="72"/>
      <c r="ABI1336" s="72"/>
      <c r="ABJ1336" s="72"/>
      <c r="ABK1336" s="72"/>
      <c r="ABL1336" s="72"/>
      <c r="ABM1336" s="72"/>
      <c r="ABN1336" s="72"/>
      <c r="ABO1336" s="72"/>
      <c r="ABP1336" s="72"/>
      <c r="ABQ1336" s="72"/>
      <c r="ABR1336" s="72"/>
      <c r="ABS1336" s="72"/>
      <c r="ABT1336" s="72"/>
      <c r="ABU1336" s="72"/>
      <c r="ABV1336" s="72"/>
      <c r="ABW1336" s="72"/>
      <c r="ABX1336" s="72"/>
      <c r="ABY1336" s="72"/>
      <c r="ABZ1336" s="72"/>
      <c r="ACA1336" s="72"/>
      <c r="ACB1336" s="72"/>
      <c r="ACC1336" s="72"/>
      <c r="ACD1336" s="72"/>
      <c r="ACE1336" s="72"/>
      <c r="ACF1336" s="72"/>
      <c r="ACG1336" s="72"/>
      <c r="ACH1336" s="72"/>
      <c r="ACI1336" s="72"/>
      <c r="ACJ1336" s="72"/>
      <c r="ACK1336" s="72"/>
      <c r="ACL1336" s="72"/>
      <c r="ACM1336" s="72"/>
      <c r="ACN1336" s="72"/>
      <c r="ACO1336" s="72"/>
      <c r="ACP1336" s="72"/>
      <c r="ACQ1336" s="72"/>
      <c r="ACR1336" s="72"/>
      <c r="ACS1336" s="72"/>
      <c r="ACT1336" s="72"/>
      <c r="ACU1336" s="72"/>
      <c r="ACV1336" s="72"/>
      <c r="ACW1336" s="72"/>
      <c r="ACX1336" s="72"/>
      <c r="ACY1336" s="72"/>
      <c r="ACZ1336" s="72"/>
      <c r="ADA1336" s="72"/>
      <c r="ADB1336" s="72"/>
      <c r="ADC1336" s="72"/>
      <c r="ADD1336" s="72"/>
      <c r="ADE1336" s="72"/>
      <c r="ADF1336" s="72"/>
      <c r="ADG1336" s="72"/>
      <c r="ADH1336" s="72"/>
      <c r="ADI1336" s="72"/>
      <c r="ADJ1336" s="72"/>
      <c r="ADK1336" s="72"/>
      <c r="ADL1336" s="72"/>
      <c r="ADM1336" s="72"/>
      <c r="ADN1336" s="72"/>
      <c r="ADO1336" s="72"/>
      <c r="ADP1336" s="72"/>
      <c r="ADQ1336" s="72"/>
      <c r="ADR1336" s="72"/>
      <c r="ADS1336" s="72"/>
      <c r="ADT1336" s="72"/>
      <c r="ADU1336" s="72"/>
      <c r="ADV1336" s="72"/>
      <c r="ADW1336" s="72"/>
      <c r="ADX1336" s="72"/>
      <c r="ADY1336" s="72"/>
      <c r="ADZ1336" s="72"/>
      <c r="AEA1336" s="72"/>
      <c r="AEB1336" s="72"/>
      <c r="AEC1336" s="72"/>
      <c r="AED1336" s="72"/>
      <c r="AEE1336" s="72"/>
      <c r="AEF1336" s="72"/>
      <c r="AEG1336" s="72"/>
      <c r="AEH1336" s="72"/>
      <c r="AEI1336" s="72"/>
      <c r="AEJ1336" s="72"/>
      <c r="AEK1336" s="72"/>
      <c r="AEL1336" s="72"/>
      <c r="AEM1336" s="72"/>
      <c r="AEN1336" s="72"/>
      <c r="AEO1336" s="72"/>
      <c r="AEP1336" s="72"/>
      <c r="AEQ1336" s="72"/>
      <c r="AER1336" s="72"/>
      <c r="AES1336" s="72"/>
      <c r="AET1336" s="72"/>
      <c r="AEU1336" s="72"/>
      <c r="AEV1336" s="72"/>
      <c r="AEW1336" s="72"/>
      <c r="AEX1336" s="72"/>
      <c r="AEY1336" s="72"/>
      <c r="AEZ1336" s="72"/>
      <c r="AFA1336" s="72"/>
      <c r="AFB1336" s="72"/>
      <c r="AFC1336" s="72"/>
      <c r="AFD1336" s="72"/>
      <c r="AFE1336" s="72"/>
      <c r="AFF1336" s="72"/>
      <c r="AFG1336" s="72"/>
      <c r="AFH1336" s="72"/>
      <c r="AFI1336" s="72"/>
      <c r="AFJ1336" s="72"/>
      <c r="AFK1336" s="72"/>
      <c r="AFL1336" s="72"/>
      <c r="AFM1336" s="72"/>
      <c r="AFN1336" s="72"/>
      <c r="AFO1336" s="72"/>
      <c r="AFP1336" s="72"/>
      <c r="AFQ1336" s="72"/>
      <c r="AFR1336" s="72"/>
      <c r="AFS1336" s="72"/>
      <c r="AFT1336" s="72"/>
      <c r="AFU1336" s="72"/>
      <c r="AFV1336" s="72"/>
      <c r="AFW1336" s="72"/>
      <c r="AFX1336" s="72"/>
      <c r="AFY1336" s="72"/>
      <c r="AFZ1336" s="72"/>
      <c r="AGA1336" s="72"/>
      <c r="AGB1336" s="72"/>
      <c r="AGC1336" s="72"/>
      <c r="AGD1336" s="72"/>
      <c r="AGE1336" s="72"/>
      <c r="AGF1336" s="72"/>
      <c r="AGG1336" s="72"/>
      <c r="AGH1336" s="72"/>
      <c r="AGI1336" s="72"/>
      <c r="AGJ1336" s="72"/>
      <c r="AGK1336" s="72"/>
      <c r="AGL1336" s="72"/>
      <c r="AGM1336" s="72"/>
      <c r="AGN1336" s="72"/>
      <c r="AGO1336" s="72"/>
      <c r="AGP1336" s="72"/>
      <c r="AGQ1336" s="72"/>
      <c r="AGR1336" s="72"/>
      <c r="AGS1336" s="72"/>
      <c r="AGT1336" s="72"/>
      <c r="AGU1336" s="72"/>
      <c r="AGV1336" s="72"/>
      <c r="AGW1336" s="72"/>
      <c r="AGX1336" s="72"/>
      <c r="AGY1336" s="72"/>
      <c r="AGZ1336" s="72"/>
      <c r="AHA1336" s="72"/>
      <c r="AHB1336" s="72"/>
      <c r="AHC1336" s="72"/>
      <c r="AHD1336" s="72"/>
      <c r="AHE1336" s="72"/>
      <c r="AHF1336" s="72"/>
      <c r="AHG1336" s="72"/>
      <c r="AHH1336" s="72"/>
      <c r="AHI1336" s="72"/>
      <c r="AHJ1336" s="72"/>
      <c r="AHK1336" s="72"/>
      <c r="AHL1336" s="72"/>
      <c r="AHM1336" s="72"/>
      <c r="AHN1336" s="72"/>
      <c r="AHO1336" s="72"/>
      <c r="AHP1336" s="72"/>
      <c r="AHQ1336" s="72"/>
      <c r="AHR1336" s="72"/>
      <c r="AHS1336" s="72"/>
      <c r="AHT1336" s="72"/>
      <c r="AHU1336" s="72"/>
      <c r="AHV1336" s="72"/>
      <c r="AHW1336" s="72"/>
      <c r="AHX1336" s="72"/>
      <c r="AHY1336" s="72"/>
      <c r="AHZ1336" s="72"/>
      <c r="AIA1336" s="72"/>
      <c r="AIB1336" s="72"/>
      <c r="AIC1336" s="72"/>
      <c r="AID1336" s="72"/>
      <c r="AIE1336" s="72"/>
      <c r="AIF1336" s="72"/>
      <c r="AIG1336" s="72"/>
      <c r="AIH1336" s="72"/>
      <c r="AII1336" s="72"/>
      <c r="AIJ1336" s="72"/>
      <c r="AIK1336" s="72"/>
      <c r="AIL1336" s="72"/>
      <c r="AIM1336" s="72"/>
      <c r="AIN1336" s="72"/>
      <c r="AIO1336" s="72"/>
      <c r="AIP1336" s="72"/>
      <c r="AIQ1336" s="72"/>
      <c r="AIR1336" s="72"/>
      <c r="AIS1336" s="72"/>
      <c r="AIT1336" s="72"/>
      <c r="AIU1336" s="72"/>
      <c r="AIV1336" s="72"/>
      <c r="AIW1336" s="72"/>
      <c r="AIX1336" s="72"/>
      <c r="AIY1336" s="72"/>
      <c r="AIZ1336" s="72"/>
      <c r="AJA1336" s="72"/>
      <c r="AJB1336" s="72"/>
      <c r="AJC1336" s="72"/>
      <c r="AJD1336" s="72"/>
      <c r="AJE1336" s="72"/>
      <c r="AJF1336" s="72"/>
      <c r="AJG1336" s="72"/>
      <c r="AJH1336" s="72"/>
      <c r="AJI1336" s="72"/>
      <c r="AJJ1336" s="72"/>
      <c r="AJK1336" s="72"/>
      <c r="AJL1336" s="72"/>
      <c r="AJM1336" s="72"/>
      <c r="AJN1336" s="72"/>
      <c r="AJO1336" s="72"/>
      <c r="AJP1336" s="72"/>
      <c r="AJQ1336" s="72"/>
      <c r="AJR1336" s="72"/>
      <c r="AJS1336" s="72"/>
      <c r="AJT1336" s="72"/>
      <c r="AJU1336" s="72"/>
      <c r="AJV1336" s="72"/>
      <c r="AJW1336" s="72"/>
      <c r="AJX1336" s="72"/>
      <c r="AJY1336" s="72"/>
      <c r="AJZ1336" s="72"/>
      <c r="AKA1336" s="72"/>
      <c r="AKB1336" s="72"/>
      <c r="AKC1336" s="72"/>
      <c r="AKD1336" s="72"/>
      <c r="AKE1336" s="72"/>
      <c r="AKF1336" s="72"/>
      <c r="AKG1336" s="72"/>
      <c r="AKH1336" s="72"/>
      <c r="AKI1336" s="72"/>
      <c r="AKJ1336" s="72"/>
      <c r="AKK1336" s="72"/>
      <c r="AKL1336" s="72"/>
      <c r="AKM1336" s="72"/>
      <c r="AKN1336" s="72"/>
      <c r="AKO1336" s="72"/>
      <c r="AKP1336" s="72"/>
      <c r="AKQ1336" s="72"/>
      <c r="AKR1336" s="72"/>
      <c r="AKS1336" s="72"/>
      <c r="AKT1336" s="72"/>
      <c r="AKU1336" s="72"/>
      <c r="AKV1336" s="72"/>
      <c r="AKW1336" s="72"/>
      <c r="AKX1336" s="72"/>
      <c r="AKY1336" s="72"/>
      <c r="AKZ1336" s="72"/>
      <c r="ALA1336" s="72"/>
      <c r="ALB1336" s="72"/>
      <c r="ALC1336" s="72"/>
      <c r="ALD1336" s="72"/>
      <c r="ALE1336" s="72"/>
      <c r="ALF1336" s="72"/>
      <c r="ALG1336" s="72"/>
      <c r="ALH1336" s="72"/>
      <c r="ALI1336" s="72"/>
      <c r="ALJ1336" s="72"/>
      <c r="ALK1336" s="72"/>
      <c r="ALL1336" s="72"/>
      <c r="ALM1336" s="72"/>
      <c r="ALN1336" s="72"/>
      <c r="ALO1336" s="72"/>
      <c r="ALP1336" s="72"/>
      <c r="ALQ1336" s="72"/>
      <c r="ALR1336" s="72"/>
      <c r="ALS1336" s="72"/>
      <c r="ALT1336" s="72"/>
      <c r="ALU1336" s="72"/>
      <c r="ALV1336" s="72"/>
      <c r="ALW1336" s="72"/>
      <c r="ALX1336" s="72"/>
      <c r="ALY1336" s="72"/>
      <c r="ALZ1336" s="72"/>
      <c r="AMA1336" s="72"/>
      <c r="AMB1336" s="72"/>
      <c r="AMC1336" s="72"/>
      <c r="AMD1336" s="72"/>
      <c r="AME1336" s="72"/>
      <c r="AMF1336" s="72"/>
      <c r="AMG1336" s="72"/>
      <c r="AMH1336" s="72"/>
      <c r="AMI1336" s="72"/>
      <c r="AMJ1336" s="72"/>
    </row>
    <row r="1337" spans="1:1024">
      <c r="C1337" s="49">
        <f t="shared" si="95"/>
        <v>2590</v>
      </c>
      <c r="E1337" s="51">
        <f t="shared" si="98"/>
        <v>20</v>
      </c>
      <c r="F1337" s="39">
        <f t="shared" si="96"/>
        <v>50849</v>
      </c>
      <c r="G1337" s="39" t="str">
        <f t="shared" si="97"/>
        <v>201826</v>
      </c>
      <c r="H1337" s="39">
        <v>6</v>
      </c>
      <c r="L1337" s="39" t="s">
        <v>0</v>
      </c>
      <c r="M1337" s="39">
        <v>2018</v>
      </c>
      <c r="N1337" s="39">
        <v>2</v>
      </c>
      <c r="O1337" s="39">
        <v>6</v>
      </c>
      <c r="P1337" s="39">
        <v>14</v>
      </c>
      <c r="Q1337" s="39">
        <v>7</v>
      </c>
      <c r="R1337" s="39">
        <v>29</v>
      </c>
      <c r="S1337" s="39">
        <v>476</v>
      </c>
      <c r="T1337" s="39">
        <v>2</v>
      </c>
      <c r="U1337" s="39" t="s">
        <v>1</v>
      </c>
      <c r="V1337" s="39" t="s">
        <v>2</v>
      </c>
    </row>
    <row r="1338" spans="1:1024">
      <c r="C1338" s="49">
        <f t="shared" si="95"/>
        <v>2590</v>
      </c>
      <c r="E1338" s="51">
        <f t="shared" si="98"/>
        <v>30</v>
      </c>
      <c r="F1338" s="39">
        <f t="shared" si="96"/>
        <v>50849</v>
      </c>
      <c r="G1338" s="39" t="str">
        <f t="shared" si="97"/>
        <v>201826</v>
      </c>
      <c r="H1338" s="39">
        <f>517-516</f>
        <v>1</v>
      </c>
      <c r="L1338" s="39" t="s">
        <v>270</v>
      </c>
      <c r="M1338" s="39">
        <v>2018</v>
      </c>
      <c r="N1338" s="39">
        <v>2</v>
      </c>
      <c r="O1338" s="39">
        <v>6</v>
      </c>
      <c r="P1338" s="39">
        <v>14</v>
      </c>
      <c r="Q1338" s="39">
        <v>7</v>
      </c>
      <c r="R1338" s="39">
        <v>29</v>
      </c>
      <c r="S1338" s="39">
        <v>516</v>
      </c>
      <c r="T1338" s="39">
        <v>2</v>
      </c>
      <c r="U1338" s="39" t="s">
        <v>1</v>
      </c>
      <c r="V1338" s="39" t="s">
        <v>2</v>
      </c>
    </row>
    <row r="1339" spans="1:1024">
      <c r="C1339" s="49">
        <f t="shared" si="95"/>
        <v>2590</v>
      </c>
      <c r="E1339" s="51">
        <f t="shared" si="98"/>
        <v>40</v>
      </c>
      <c r="F1339" s="39">
        <f t="shared" si="96"/>
        <v>50849</v>
      </c>
      <c r="G1339" s="39" t="str">
        <f t="shared" si="97"/>
        <v>201826</v>
      </c>
      <c r="H1339" s="39">
        <f>539-533</f>
        <v>6</v>
      </c>
      <c r="L1339" s="39" t="s">
        <v>0</v>
      </c>
      <c r="M1339" s="39">
        <v>2018</v>
      </c>
      <c r="N1339" s="39">
        <v>2</v>
      </c>
      <c r="O1339" s="39">
        <v>6</v>
      </c>
      <c r="P1339" s="39">
        <v>14</v>
      </c>
      <c r="Q1339" s="39">
        <v>7</v>
      </c>
      <c r="R1339" s="39">
        <v>29</v>
      </c>
      <c r="S1339" s="39">
        <v>533</v>
      </c>
      <c r="T1339" s="39">
        <v>2</v>
      </c>
      <c r="U1339" s="39" t="s">
        <v>1</v>
      </c>
      <c r="V1339" s="39" t="s">
        <v>2</v>
      </c>
    </row>
    <row r="1340" spans="1:1024">
      <c r="C1340" s="49">
        <f t="shared" si="95"/>
        <v>2590</v>
      </c>
      <c r="E1340" s="51">
        <f t="shared" si="98"/>
        <v>40</v>
      </c>
      <c r="F1340" s="39">
        <f t="shared" si="96"/>
        <v>50849</v>
      </c>
      <c r="G1340" s="39" t="str">
        <f t="shared" si="97"/>
        <v>201826</v>
      </c>
      <c r="H1340" s="39">
        <v>0</v>
      </c>
      <c r="L1340" s="39" t="s">
        <v>4</v>
      </c>
      <c r="M1340" s="39">
        <v>2018</v>
      </c>
      <c r="N1340" s="39">
        <v>2</v>
      </c>
      <c r="O1340" s="39">
        <v>6</v>
      </c>
      <c r="P1340" s="39">
        <v>14</v>
      </c>
      <c r="Q1340" s="39">
        <v>7</v>
      </c>
      <c r="R1340" s="39">
        <v>29</v>
      </c>
      <c r="S1340" s="39">
        <v>535</v>
      </c>
      <c r="T1340" s="39">
        <v>2</v>
      </c>
      <c r="U1340" s="39" t="s">
        <v>1</v>
      </c>
      <c r="V1340" s="39" t="s">
        <v>2</v>
      </c>
    </row>
    <row r="1341" spans="1:1024">
      <c r="A1341" s="118"/>
      <c r="B1341" s="118"/>
      <c r="C1341" s="49">
        <f t="shared" si="95"/>
        <v>2600</v>
      </c>
      <c r="D1341" s="58" t="s">
        <v>467</v>
      </c>
      <c r="E1341" s="51">
        <f t="shared" si="98"/>
        <v>10</v>
      </c>
      <c r="F1341" s="81">
        <f t="shared" si="96"/>
        <v>50892</v>
      </c>
      <c r="G1341" s="81" t="str">
        <f t="shared" si="97"/>
        <v>201826</v>
      </c>
      <c r="H1341" s="81">
        <v>7</v>
      </c>
      <c r="I1341" s="81"/>
      <c r="J1341" s="81"/>
      <c r="K1341" s="81"/>
      <c r="L1341" s="81" t="s">
        <v>0</v>
      </c>
      <c r="M1341" s="81">
        <v>2018</v>
      </c>
      <c r="N1341" s="81">
        <v>2</v>
      </c>
      <c r="O1341" s="81">
        <v>6</v>
      </c>
      <c r="P1341" s="81">
        <v>14</v>
      </c>
      <c r="Q1341" s="81">
        <v>8</v>
      </c>
      <c r="R1341" s="81">
        <v>12</v>
      </c>
      <c r="S1341" s="81">
        <v>506</v>
      </c>
      <c r="T1341" s="81">
        <v>1</v>
      </c>
      <c r="U1341" s="81" t="s">
        <v>1</v>
      </c>
      <c r="V1341" s="81" t="s">
        <v>2</v>
      </c>
      <c r="W1341" s="81"/>
      <c r="X1341" s="129" t="s">
        <v>127</v>
      </c>
      <c r="Y1341" s="130"/>
      <c r="Z1341" s="130"/>
      <c r="AA1341" s="130"/>
      <c r="WK1341" s="119"/>
      <c r="WL1341" s="119"/>
      <c r="WM1341" s="119"/>
      <c r="WN1341" s="119"/>
      <c r="WO1341" s="119"/>
      <c r="WP1341" s="119"/>
      <c r="WQ1341" s="119"/>
      <c r="WR1341" s="119"/>
      <c r="WS1341" s="119"/>
      <c r="WT1341" s="119"/>
      <c r="WU1341" s="119"/>
      <c r="WV1341" s="119"/>
      <c r="WW1341" s="119"/>
      <c r="WX1341" s="119"/>
      <c r="WY1341" s="119"/>
      <c r="WZ1341" s="119"/>
      <c r="XA1341" s="119"/>
      <c r="XB1341" s="119"/>
      <c r="XC1341" s="119"/>
      <c r="XD1341" s="119"/>
      <c r="XE1341" s="119"/>
      <c r="XF1341" s="119"/>
      <c r="XG1341" s="119"/>
      <c r="XH1341" s="119"/>
      <c r="XI1341" s="119"/>
      <c r="XJ1341" s="119"/>
      <c r="XK1341" s="119"/>
      <c r="XL1341" s="119"/>
      <c r="XM1341" s="119"/>
      <c r="XN1341" s="119"/>
      <c r="XO1341" s="119"/>
      <c r="XP1341" s="119"/>
      <c r="XQ1341" s="119"/>
      <c r="XR1341" s="119"/>
      <c r="XS1341" s="119"/>
      <c r="XT1341" s="119"/>
      <c r="XU1341" s="119"/>
      <c r="XV1341" s="119"/>
      <c r="XW1341" s="119"/>
      <c r="XX1341" s="119"/>
      <c r="XY1341" s="119"/>
      <c r="XZ1341" s="119"/>
      <c r="YA1341" s="119"/>
      <c r="YB1341" s="119"/>
      <c r="YC1341" s="119"/>
      <c r="YD1341" s="119"/>
      <c r="YE1341" s="119"/>
      <c r="YF1341" s="119"/>
      <c r="YG1341" s="119"/>
      <c r="YH1341" s="119"/>
      <c r="YI1341" s="119"/>
      <c r="YJ1341" s="119"/>
      <c r="YK1341" s="119"/>
      <c r="YL1341" s="119"/>
      <c r="YM1341" s="119"/>
      <c r="YN1341" s="119"/>
      <c r="YO1341" s="119"/>
      <c r="YP1341" s="119"/>
      <c r="YQ1341" s="119"/>
      <c r="YR1341" s="119"/>
      <c r="YS1341" s="119"/>
      <c r="YT1341" s="119"/>
      <c r="YU1341" s="119"/>
      <c r="YV1341" s="119"/>
      <c r="YW1341" s="119"/>
      <c r="YX1341" s="119"/>
      <c r="YY1341" s="119"/>
      <c r="YZ1341" s="119"/>
      <c r="ZA1341" s="119"/>
      <c r="ZB1341" s="119"/>
      <c r="ZC1341" s="119"/>
      <c r="ZD1341" s="119"/>
      <c r="ZE1341" s="119"/>
      <c r="ZF1341" s="119"/>
      <c r="ZG1341" s="119"/>
      <c r="ZH1341" s="119"/>
      <c r="ZI1341" s="119"/>
      <c r="ZJ1341" s="119"/>
      <c r="ZK1341" s="119"/>
      <c r="ZL1341" s="119"/>
      <c r="ZM1341" s="119"/>
      <c r="ZN1341" s="119"/>
      <c r="ZO1341" s="119"/>
      <c r="ZP1341" s="119"/>
      <c r="ZQ1341" s="119"/>
      <c r="ZR1341" s="119"/>
      <c r="ZS1341" s="119"/>
      <c r="ZT1341" s="119"/>
      <c r="ZU1341" s="119"/>
      <c r="ZV1341" s="119"/>
      <c r="ZW1341" s="119"/>
      <c r="ZX1341" s="119"/>
      <c r="ZY1341" s="119"/>
      <c r="ZZ1341" s="119"/>
      <c r="AAA1341" s="119"/>
      <c r="AAB1341" s="119"/>
      <c r="AAC1341" s="119"/>
      <c r="AAD1341" s="119"/>
      <c r="AAE1341" s="119"/>
      <c r="AAF1341" s="119"/>
      <c r="AAG1341" s="119"/>
      <c r="AAH1341" s="119"/>
      <c r="AAI1341" s="119"/>
      <c r="AAJ1341" s="119"/>
      <c r="AAK1341" s="119"/>
      <c r="AAL1341" s="119"/>
      <c r="AAM1341" s="119"/>
      <c r="AAN1341" s="119"/>
      <c r="AAO1341" s="119"/>
      <c r="AAP1341" s="119"/>
      <c r="AAQ1341" s="119"/>
      <c r="AAR1341" s="119"/>
      <c r="AAS1341" s="119"/>
      <c r="AAT1341" s="119"/>
      <c r="AAU1341" s="119"/>
      <c r="AAV1341" s="119"/>
      <c r="AAW1341" s="119"/>
      <c r="AAX1341" s="119"/>
      <c r="AAY1341" s="119"/>
      <c r="AAZ1341" s="119"/>
      <c r="ABA1341" s="119"/>
      <c r="ABB1341" s="119"/>
      <c r="ABC1341" s="119"/>
      <c r="ABD1341" s="119"/>
      <c r="ABE1341" s="119"/>
      <c r="ABF1341" s="119"/>
      <c r="ABG1341" s="119"/>
      <c r="ABH1341" s="119"/>
      <c r="ABI1341" s="119"/>
      <c r="ABJ1341" s="119"/>
      <c r="ABK1341" s="119"/>
      <c r="ABL1341" s="119"/>
      <c r="ABM1341" s="119"/>
      <c r="ABN1341" s="119"/>
      <c r="ABO1341" s="119"/>
      <c r="ABP1341" s="119"/>
      <c r="ABQ1341" s="119"/>
      <c r="ABR1341" s="119"/>
      <c r="ABS1341" s="119"/>
      <c r="ABT1341" s="119"/>
      <c r="ABU1341" s="119"/>
      <c r="ABV1341" s="119"/>
      <c r="ABW1341" s="119"/>
      <c r="ABX1341" s="119"/>
      <c r="ABY1341" s="119"/>
      <c r="ABZ1341" s="119"/>
      <c r="ACA1341" s="119"/>
      <c r="ACB1341" s="119"/>
      <c r="ACC1341" s="119"/>
      <c r="ACD1341" s="119"/>
      <c r="ACE1341" s="119"/>
      <c r="ACF1341" s="119"/>
      <c r="ACG1341" s="119"/>
      <c r="ACH1341" s="119"/>
      <c r="ACI1341" s="119"/>
      <c r="ACJ1341" s="119"/>
      <c r="ACK1341" s="119"/>
      <c r="ACL1341" s="119"/>
      <c r="ACM1341" s="119"/>
      <c r="ACN1341" s="119"/>
      <c r="ACO1341" s="119"/>
      <c r="ACP1341" s="119"/>
      <c r="ACQ1341" s="119"/>
      <c r="ACR1341" s="119"/>
      <c r="ACS1341" s="119"/>
      <c r="ACT1341" s="119"/>
      <c r="ACU1341" s="119"/>
      <c r="ACV1341" s="119"/>
      <c r="ACW1341" s="119"/>
      <c r="ACX1341" s="119"/>
      <c r="ACY1341" s="119"/>
      <c r="ACZ1341" s="119"/>
      <c r="ADA1341" s="119"/>
      <c r="ADB1341" s="119"/>
      <c r="ADC1341" s="119"/>
      <c r="ADD1341" s="119"/>
      <c r="ADE1341" s="119"/>
      <c r="ADF1341" s="119"/>
      <c r="ADG1341" s="119"/>
      <c r="ADH1341" s="119"/>
      <c r="ADI1341" s="119"/>
      <c r="ADJ1341" s="119"/>
      <c r="ADK1341" s="119"/>
      <c r="ADL1341" s="119"/>
      <c r="ADM1341" s="119"/>
      <c r="ADN1341" s="119"/>
      <c r="ADO1341" s="119"/>
      <c r="ADP1341" s="119"/>
      <c r="ADQ1341" s="119"/>
      <c r="ADR1341" s="119"/>
      <c r="ADS1341" s="119"/>
      <c r="ADT1341" s="119"/>
      <c r="ADU1341" s="119"/>
      <c r="ADV1341" s="119"/>
      <c r="ADW1341" s="119"/>
      <c r="ADX1341" s="119"/>
      <c r="ADY1341" s="119"/>
      <c r="ADZ1341" s="119"/>
      <c r="AEA1341" s="119"/>
      <c r="AEB1341" s="119"/>
      <c r="AEC1341" s="119"/>
      <c r="AED1341" s="119"/>
      <c r="AEE1341" s="119"/>
      <c r="AEF1341" s="119"/>
      <c r="AEG1341" s="119"/>
      <c r="AEH1341" s="119"/>
      <c r="AEI1341" s="119"/>
      <c r="AEJ1341" s="119"/>
      <c r="AEK1341" s="119"/>
      <c r="AEL1341" s="119"/>
      <c r="AEM1341" s="119"/>
      <c r="AEN1341" s="119"/>
      <c r="AEO1341" s="119"/>
      <c r="AEP1341" s="119"/>
      <c r="AEQ1341" s="119"/>
      <c r="AER1341" s="119"/>
      <c r="AES1341" s="119"/>
      <c r="AET1341" s="119"/>
      <c r="AEU1341" s="119"/>
      <c r="AEV1341" s="119"/>
      <c r="AEW1341" s="119"/>
      <c r="AEX1341" s="119"/>
      <c r="AEY1341" s="119"/>
      <c r="AEZ1341" s="119"/>
      <c r="AFA1341" s="119"/>
      <c r="AFB1341" s="119"/>
      <c r="AFC1341" s="119"/>
      <c r="AFD1341" s="119"/>
      <c r="AFE1341" s="119"/>
      <c r="AFF1341" s="119"/>
      <c r="AFG1341" s="119"/>
      <c r="AFH1341" s="119"/>
      <c r="AFI1341" s="119"/>
      <c r="AFJ1341" s="119"/>
      <c r="AFK1341" s="119"/>
      <c r="AFL1341" s="119"/>
      <c r="AFM1341" s="119"/>
      <c r="AFN1341" s="119"/>
      <c r="AFO1341" s="119"/>
      <c r="AFP1341" s="119"/>
      <c r="AFQ1341" s="119"/>
      <c r="AFR1341" s="119"/>
      <c r="AFS1341" s="119"/>
      <c r="AFT1341" s="119"/>
      <c r="AFU1341" s="119"/>
      <c r="AFV1341" s="119"/>
      <c r="AFW1341" s="119"/>
      <c r="AFX1341" s="119"/>
      <c r="AFY1341" s="119"/>
      <c r="AFZ1341" s="119"/>
      <c r="AGA1341" s="119"/>
      <c r="AGB1341" s="119"/>
      <c r="AGC1341" s="119"/>
      <c r="AGD1341" s="119"/>
      <c r="AGE1341" s="119"/>
      <c r="AGF1341" s="119"/>
      <c r="AGG1341" s="119"/>
      <c r="AGH1341" s="119"/>
      <c r="AGI1341" s="119"/>
      <c r="AGJ1341" s="119"/>
      <c r="AGK1341" s="119"/>
      <c r="AGL1341" s="119"/>
      <c r="AGM1341" s="119"/>
      <c r="AGN1341" s="119"/>
      <c r="AGO1341" s="119"/>
      <c r="AGP1341" s="119"/>
      <c r="AGQ1341" s="119"/>
      <c r="AGR1341" s="119"/>
      <c r="AGS1341" s="119"/>
      <c r="AGT1341" s="119"/>
      <c r="AGU1341" s="119"/>
      <c r="AGV1341" s="119"/>
      <c r="AGW1341" s="119"/>
      <c r="AGX1341" s="119"/>
      <c r="AGY1341" s="119"/>
      <c r="AGZ1341" s="119"/>
      <c r="AHA1341" s="119"/>
      <c r="AHB1341" s="119"/>
      <c r="AHC1341" s="119"/>
      <c r="AHD1341" s="119"/>
      <c r="AHE1341" s="119"/>
      <c r="AHF1341" s="119"/>
      <c r="AHG1341" s="119"/>
      <c r="AHH1341" s="119"/>
      <c r="AHI1341" s="119"/>
      <c r="AHJ1341" s="119"/>
      <c r="AHK1341" s="119"/>
      <c r="AHL1341" s="119"/>
      <c r="AHM1341" s="119"/>
      <c r="AHN1341" s="119"/>
      <c r="AHO1341" s="119"/>
      <c r="AHP1341" s="119"/>
      <c r="AHQ1341" s="119"/>
      <c r="AHR1341" s="119"/>
      <c r="AHS1341" s="119"/>
      <c r="AHT1341" s="119"/>
      <c r="AHU1341" s="119"/>
      <c r="AHV1341" s="119"/>
      <c r="AHW1341" s="119"/>
      <c r="AHX1341" s="119"/>
      <c r="AHY1341" s="119"/>
      <c r="AHZ1341" s="119"/>
      <c r="AIA1341" s="119"/>
      <c r="AIB1341" s="119"/>
      <c r="AIC1341" s="119"/>
      <c r="AID1341" s="119"/>
      <c r="AIE1341" s="119"/>
      <c r="AIF1341" s="119"/>
      <c r="AIG1341" s="119"/>
      <c r="AIH1341" s="119"/>
      <c r="AII1341" s="119"/>
      <c r="AIJ1341" s="119"/>
      <c r="AIK1341" s="119"/>
      <c r="AIL1341" s="119"/>
      <c r="AIM1341" s="119"/>
      <c r="AIN1341" s="119"/>
      <c r="AIO1341" s="119"/>
      <c r="AIP1341" s="119"/>
      <c r="AIQ1341" s="119"/>
      <c r="AIR1341" s="119"/>
      <c r="AIS1341" s="119"/>
      <c r="AIT1341" s="119"/>
      <c r="AIU1341" s="119"/>
      <c r="AIV1341" s="119"/>
      <c r="AIW1341" s="119"/>
      <c r="AIX1341" s="119"/>
      <c r="AIY1341" s="119"/>
      <c r="AIZ1341" s="119"/>
      <c r="AJA1341" s="119"/>
      <c r="AJB1341" s="119"/>
      <c r="AJC1341" s="119"/>
      <c r="AJD1341" s="119"/>
      <c r="AJE1341" s="119"/>
      <c r="AJF1341" s="119"/>
      <c r="AJG1341" s="119"/>
      <c r="AJH1341" s="119"/>
      <c r="AJI1341" s="119"/>
      <c r="AJJ1341" s="119"/>
      <c r="AJK1341" s="119"/>
      <c r="AJL1341" s="119"/>
      <c r="AJM1341" s="119"/>
      <c r="AJN1341" s="119"/>
      <c r="AJO1341" s="119"/>
      <c r="AJP1341" s="119"/>
      <c r="AJQ1341" s="119"/>
      <c r="AJR1341" s="119"/>
      <c r="AJS1341" s="119"/>
      <c r="AJT1341" s="119"/>
      <c r="AJU1341" s="119"/>
      <c r="AJV1341" s="119"/>
      <c r="AJW1341" s="119"/>
      <c r="AJX1341" s="119"/>
      <c r="AJY1341" s="119"/>
      <c r="AJZ1341" s="119"/>
      <c r="AKA1341" s="119"/>
      <c r="AKB1341" s="119"/>
      <c r="AKC1341" s="119"/>
      <c r="AKD1341" s="119"/>
      <c r="AKE1341" s="119"/>
      <c r="AKF1341" s="119"/>
      <c r="AKG1341" s="119"/>
      <c r="AKH1341" s="119"/>
      <c r="AKI1341" s="119"/>
      <c r="AKJ1341" s="119"/>
      <c r="AKK1341" s="119"/>
      <c r="AKL1341" s="119"/>
      <c r="AKM1341" s="119"/>
      <c r="AKN1341" s="119"/>
      <c r="AKO1341" s="119"/>
      <c r="AKP1341" s="119"/>
      <c r="AKQ1341" s="119"/>
      <c r="AKR1341" s="119"/>
      <c r="AKS1341" s="119"/>
      <c r="AKT1341" s="119"/>
      <c r="AKU1341" s="119"/>
      <c r="AKV1341" s="119"/>
      <c r="AKW1341" s="119"/>
      <c r="AKX1341" s="119"/>
      <c r="AKY1341" s="119"/>
      <c r="AKZ1341" s="119"/>
      <c r="ALA1341" s="119"/>
      <c r="ALB1341" s="119"/>
      <c r="ALC1341" s="119"/>
      <c r="ALD1341" s="119"/>
      <c r="ALE1341" s="119"/>
      <c r="ALF1341" s="119"/>
      <c r="ALG1341" s="119"/>
      <c r="ALH1341" s="119"/>
      <c r="ALI1341" s="119"/>
      <c r="ALJ1341" s="119"/>
      <c r="ALK1341" s="119"/>
      <c r="ALL1341" s="119"/>
      <c r="ALM1341" s="119"/>
      <c r="ALN1341" s="119"/>
      <c r="ALO1341" s="119"/>
      <c r="ALP1341" s="119"/>
      <c r="ALQ1341" s="119"/>
      <c r="ALR1341" s="119"/>
      <c r="ALS1341" s="119"/>
      <c r="ALT1341" s="119"/>
      <c r="ALU1341" s="119"/>
      <c r="ALV1341" s="119"/>
      <c r="ALW1341" s="119"/>
      <c r="ALX1341" s="119"/>
      <c r="ALY1341" s="119"/>
      <c r="ALZ1341" s="119"/>
      <c r="AMA1341" s="119"/>
      <c r="AMB1341" s="119"/>
      <c r="AMC1341" s="119"/>
      <c r="AMD1341" s="119"/>
      <c r="AME1341" s="119"/>
      <c r="AMF1341" s="119"/>
      <c r="AMG1341" s="119"/>
      <c r="AMH1341" s="119"/>
      <c r="AMI1341" s="119"/>
      <c r="AMJ1341" s="119"/>
    </row>
    <row r="1342" spans="1:1024">
      <c r="A1342" s="118"/>
      <c r="B1342" s="118"/>
      <c r="C1342" s="49">
        <f t="shared" si="95"/>
        <v>2600</v>
      </c>
      <c r="D1342" s="56" t="s">
        <v>467</v>
      </c>
      <c r="E1342" s="51">
        <f t="shared" si="98"/>
        <v>20</v>
      </c>
      <c r="F1342" s="79">
        <f t="shared" si="96"/>
        <v>50892</v>
      </c>
      <c r="G1342" s="79" t="str">
        <f t="shared" si="97"/>
        <v>201826</v>
      </c>
      <c r="H1342" s="79">
        <v>0</v>
      </c>
      <c r="I1342" s="79"/>
      <c r="J1342" s="79"/>
      <c r="K1342" s="79"/>
      <c r="L1342" s="79" t="s">
        <v>270</v>
      </c>
      <c r="M1342" s="79">
        <v>2018</v>
      </c>
      <c r="N1342" s="79">
        <v>2</v>
      </c>
      <c r="O1342" s="79">
        <v>6</v>
      </c>
      <c r="P1342" s="79">
        <v>14</v>
      </c>
      <c r="Q1342" s="79">
        <v>8</v>
      </c>
      <c r="R1342" s="79">
        <v>12</v>
      </c>
      <c r="S1342" s="79">
        <v>635</v>
      </c>
      <c r="T1342" s="79">
        <v>1</v>
      </c>
      <c r="U1342" s="79" t="s">
        <v>1</v>
      </c>
      <c r="V1342" s="79" t="s">
        <v>2</v>
      </c>
      <c r="W1342" s="79"/>
      <c r="X1342" s="130" t="s">
        <v>468</v>
      </c>
      <c r="Y1342" s="130"/>
      <c r="Z1342" s="130"/>
      <c r="AA1342" s="130"/>
      <c r="WK1342" s="119"/>
      <c r="WL1342" s="119"/>
      <c r="WM1342" s="119"/>
      <c r="WN1342" s="119"/>
      <c r="WO1342" s="119"/>
      <c r="WP1342" s="119"/>
      <c r="WQ1342" s="119"/>
      <c r="WR1342" s="119"/>
      <c r="WS1342" s="119"/>
      <c r="WT1342" s="119"/>
      <c r="WU1342" s="119"/>
      <c r="WV1342" s="119"/>
      <c r="WW1342" s="119"/>
      <c r="WX1342" s="119"/>
      <c r="WY1342" s="119"/>
      <c r="WZ1342" s="119"/>
      <c r="XA1342" s="119"/>
      <c r="XB1342" s="119"/>
      <c r="XC1342" s="119"/>
      <c r="XD1342" s="119"/>
      <c r="XE1342" s="119"/>
      <c r="XF1342" s="119"/>
      <c r="XG1342" s="119"/>
      <c r="XH1342" s="119"/>
      <c r="XI1342" s="119"/>
      <c r="XJ1342" s="119"/>
      <c r="XK1342" s="119"/>
      <c r="XL1342" s="119"/>
      <c r="XM1342" s="119"/>
      <c r="XN1342" s="119"/>
      <c r="XO1342" s="119"/>
      <c r="XP1342" s="119"/>
      <c r="XQ1342" s="119"/>
      <c r="XR1342" s="119"/>
      <c r="XS1342" s="119"/>
      <c r="XT1342" s="119"/>
      <c r="XU1342" s="119"/>
      <c r="XV1342" s="119"/>
      <c r="XW1342" s="119"/>
      <c r="XX1342" s="119"/>
      <c r="XY1342" s="119"/>
      <c r="XZ1342" s="119"/>
      <c r="YA1342" s="119"/>
      <c r="YB1342" s="119"/>
      <c r="YC1342" s="119"/>
      <c r="YD1342" s="119"/>
      <c r="YE1342" s="119"/>
      <c r="YF1342" s="119"/>
      <c r="YG1342" s="119"/>
      <c r="YH1342" s="119"/>
      <c r="YI1342" s="119"/>
      <c r="YJ1342" s="119"/>
      <c r="YK1342" s="119"/>
      <c r="YL1342" s="119"/>
      <c r="YM1342" s="119"/>
      <c r="YN1342" s="119"/>
      <c r="YO1342" s="119"/>
      <c r="YP1342" s="119"/>
      <c r="YQ1342" s="119"/>
      <c r="YR1342" s="119"/>
      <c r="YS1342" s="119"/>
      <c r="YT1342" s="119"/>
      <c r="YU1342" s="119"/>
      <c r="YV1342" s="119"/>
      <c r="YW1342" s="119"/>
      <c r="YX1342" s="119"/>
      <c r="YY1342" s="119"/>
      <c r="YZ1342" s="119"/>
      <c r="ZA1342" s="119"/>
      <c r="ZB1342" s="119"/>
      <c r="ZC1342" s="119"/>
      <c r="ZD1342" s="119"/>
      <c r="ZE1342" s="119"/>
      <c r="ZF1342" s="119"/>
      <c r="ZG1342" s="119"/>
      <c r="ZH1342" s="119"/>
      <c r="ZI1342" s="119"/>
      <c r="ZJ1342" s="119"/>
      <c r="ZK1342" s="119"/>
      <c r="ZL1342" s="119"/>
      <c r="ZM1342" s="119"/>
      <c r="ZN1342" s="119"/>
      <c r="ZO1342" s="119"/>
      <c r="ZP1342" s="119"/>
      <c r="ZQ1342" s="119"/>
      <c r="ZR1342" s="119"/>
      <c r="ZS1342" s="119"/>
      <c r="ZT1342" s="119"/>
      <c r="ZU1342" s="119"/>
      <c r="ZV1342" s="119"/>
      <c r="ZW1342" s="119"/>
      <c r="ZX1342" s="119"/>
      <c r="ZY1342" s="119"/>
      <c r="ZZ1342" s="119"/>
      <c r="AAA1342" s="119"/>
      <c r="AAB1342" s="119"/>
      <c r="AAC1342" s="119"/>
      <c r="AAD1342" s="119"/>
      <c r="AAE1342" s="119"/>
      <c r="AAF1342" s="119"/>
      <c r="AAG1342" s="119"/>
      <c r="AAH1342" s="119"/>
      <c r="AAI1342" s="119"/>
      <c r="AAJ1342" s="119"/>
      <c r="AAK1342" s="119"/>
      <c r="AAL1342" s="119"/>
      <c r="AAM1342" s="119"/>
      <c r="AAN1342" s="119"/>
      <c r="AAO1342" s="119"/>
      <c r="AAP1342" s="119"/>
      <c r="AAQ1342" s="119"/>
      <c r="AAR1342" s="119"/>
      <c r="AAS1342" s="119"/>
      <c r="AAT1342" s="119"/>
      <c r="AAU1342" s="119"/>
      <c r="AAV1342" s="119"/>
      <c r="AAW1342" s="119"/>
      <c r="AAX1342" s="119"/>
      <c r="AAY1342" s="119"/>
      <c r="AAZ1342" s="119"/>
      <c r="ABA1342" s="119"/>
      <c r="ABB1342" s="119"/>
      <c r="ABC1342" s="119"/>
      <c r="ABD1342" s="119"/>
      <c r="ABE1342" s="119"/>
      <c r="ABF1342" s="119"/>
      <c r="ABG1342" s="119"/>
      <c r="ABH1342" s="119"/>
      <c r="ABI1342" s="119"/>
      <c r="ABJ1342" s="119"/>
      <c r="ABK1342" s="119"/>
      <c r="ABL1342" s="119"/>
      <c r="ABM1342" s="119"/>
      <c r="ABN1342" s="119"/>
      <c r="ABO1342" s="119"/>
      <c r="ABP1342" s="119"/>
      <c r="ABQ1342" s="119"/>
      <c r="ABR1342" s="119"/>
      <c r="ABS1342" s="119"/>
      <c r="ABT1342" s="119"/>
      <c r="ABU1342" s="119"/>
      <c r="ABV1342" s="119"/>
      <c r="ABW1342" s="119"/>
      <c r="ABX1342" s="119"/>
      <c r="ABY1342" s="119"/>
      <c r="ABZ1342" s="119"/>
      <c r="ACA1342" s="119"/>
      <c r="ACB1342" s="119"/>
      <c r="ACC1342" s="119"/>
      <c r="ACD1342" s="119"/>
      <c r="ACE1342" s="119"/>
      <c r="ACF1342" s="119"/>
      <c r="ACG1342" s="119"/>
      <c r="ACH1342" s="119"/>
      <c r="ACI1342" s="119"/>
      <c r="ACJ1342" s="119"/>
      <c r="ACK1342" s="119"/>
      <c r="ACL1342" s="119"/>
      <c r="ACM1342" s="119"/>
      <c r="ACN1342" s="119"/>
      <c r="ACO1342" s="119"/>
      <c r="ACP1342" s="119"/>
      <c r="ACQ1342" s="119"/>
      <c r="ACR1342" s="119"/>
      <c r="ACS1342" s="119"/>
      <c r="ACT1342" s="119"/>
      <c r="ACU1342" s="119"/>
      <c r="ACV1342" s="119"/>
      <c r="ACW1342" s="119"/>
      <c r="ACX1342" s="119"/>
      <c r="ACY1342" s="119"/>
      <c r="ACZ1342" s="119"/>
      <c r="ADA1342" s="119"/>
      <c r="ADB1342" s="119"/>
      <c r="ADC1342" s="119"/>
      <c r="ADD1342" s="119"/>
      <c r="ADE1342" s="119"/>
      <c r="ADF1342" s="119"/>
      <c r="ADG1342" s="119"/>
      <c r="ADH1342" s="119"/>
      <c r="ADI1342" s="119"/>
      <c r="ADJ1342" s="119"/>
      <c r="ADK1342" s="119"/>
      <c r="ADL1342" s="119"/>
      <c r="ADM1342" s="119"/>
      <c r="ADN1342" s="119"/>
      <c r="ADO1342" s="119"/>
      <c r="ADP1342" s="119"/>
      <c r="ADQ1342" s="119"/>
      <c r="ADR1342" s="119"/>
      <c r="ADS1342" s="119"/>
      <c r="ADT1342" s="119"/>
      <c r="ADU1342" s="119"/>
      <c r="ADV1342" s="119"/>
      <c r="ADW1342" s="119"/>
      <c r="ADX1342" s="119"/>
      <c r="ADY1342" s="119"/>
      <c r="ADZ1342" s="119"/>
      <c r="AEA1342" s="119"/>
      <c r="AEB1342" s="119"/>
      <c r="AEC1342" s="119"/>
      <c r="AED1342" s="119"/>
      <c r="AEE1342" s="119"/>
      <c r="AEF1342" s="119"/>
      <c r="AEG1342" s="119"/>
      <c r="AEH1342" s="119"/>
      <c r="AEI1342" s="119"/>
      <c r="AEJ1342" s="119"/>
      <c r="AEK1342" s="119"/>
      <c r="AEL1342" s="119"/>
      <c r="AEM1342" s="119"/>
      <c r="AEN1342" s="119"/>
      <c r="AEO1342" s="119"/>
      <c r="AEP1342" s="119"/>
      <c r="AEQ1342" s="119"/>
      <c r="AER1342" s="119"/>
      <c r="AES1342" s="119"/>
      <c r="AET1342" s="119"/>
      <c r="AEU1342" s="119"/>
      <c r="AEV1342" s="119"/>
      <c r="AEW1342" s="119"/>
      <c r="AEX1342" s="119"/>
      <c r="AEY1342" s="119"/>
      <c r="AEZ1342" s="119"/>
      <c r="AFA1342" s="119"/>
      <c r="AFB1342" s="119"/>
      <c r="AFC1342" s="119"/>
      <c r="AFD1342" s="119"/>
      <c r="AFE1342" s="119"/>
      <c r="AFF1342" s="119"/>
      <c r="AFG1342" s="119"/>
      <c r="AFH1342" s="119"/>
      <c r="AFI1342" s="119"/>
      <c r="AFJ1342" s="119"/>
      <c r="AFK1342" s="119"/>
      <c r="AFL1342" s="119"/>
      <c r="AFM1342" s="119"/>
      <c r="AFN1342" s="119"/>
      <c r="AFO1342" s="119"/>
      <c r="AFP1342" s="119"/>
      <c r="AFQ1342" s="119"/>
      <c r="AFR1342" s="119"/>
      <c r="AFS1342" s="119"/>
      <c r="AFT1342" s="119"/>
      <c r="AFU1342" s="119"/>
      <c r="AFV1342" s="119"/>
      <c r="AFW1342" s="119"/>
      <c r="AFX1342" s="119"/>
      <c r="AFY1342" s="119"/>
      <c r="AFZ1342" s="119"/>
      <c r="AGA1342" s="119"/>
      <c r="AGB1342" s="119"/>
      <c r="AGC1342" s="119"/>
      <c r="AGD1342" s="119"/>
      <c r="AGE1342" s="119"/>
      <c r="AGF1342" s="119"/>
      <c r="AGG1342" s="119"/>
      <c r="AGH1342" s="119"/>
      <c r="AGI1342" s="119"/>
      <c r="AGJ1342" s="119"/>
      <c r="AGK1342" s="119"/>
      <c r="AGL1342" s="119"/>
      <c r="AGM1342" s="119"/>
      <c r="AGN1342" s="119"/>
      <c r="AGO1342" s="119"/>
      <c r="AGP1342" s="119"/>
      <c r="AGQ1342" s="119"/>
      <c r="AGR1342" s="119"/>
      <c r="AGS1342" s="119"/>
      <c r="AGT1342" s="119"/>
      <c r="AGU1342" s="119"/>
      <c r="AGV1342" s="119"/>
      <c r="AGW1342" s="119"/>
      <c r="AGX1342" s="119"/>
      <c r="AGY1342" s="119"/>
      <c r="AGZ1342" s="119"/>
      <c r="AHA1342" s="119"/>
      <c r="AHB1342" s="119"/>
      <c r="AHC1342" s="119"/>
      <c r="AHD1342" s="119"/>
      <c r="AHE1342" s="119"/>
      <c r="AHF1342" s="119"/>
      <c r="AHG1342" s="119"/>
      <c r="AHH1342" s="119"/>
      <c r="AHI1342" s="119"/>
      <c r="AHJ1342" s="119"/>
      <c r="AHK1342" s="119"/>
      <c r="AHL1342" s="119"/>
      <c r="AHM1342" s="119"/>
      <c r="AHN1342" s="119"/>
      <c r="AHO1342" s="119"/>
      <c r="AHP1342" s="119"/>
      <c r="AHQ1342" s="119"/>
      <c r="AHR1342" s="119"/>
      <c r="AHS1342" s="119"/>
      <c r="AHT1342" s="119"/>
      <c r="AHU1342" s="119"/>
      <c r="AHV1342" s="119"/>
      <c r="AHW1342" s="119"/>
      <c r="AHX1342" s="119"/>
      <c r="AHY1342" s="119"/>
      <c r="AHZ1342" s="119"/>
      <c r="AIA1342" s="119"/>
      <c r="AIB1342" s="119"/>
      <c r="AIC1342" s="119"/>
      <c r="AID1342" s="119"/>
      <c r="AIE1342" s="119"/>
      <c r="AIF1342" s="119"/>
      <c r="AIG1342" s="119"/>
      <c r="AIH1342" s="119"/>
      <c r="AII1342" s="119"/>
      <c r="AIJ1342" s="119"/>
      <c r="AIK1342" s="119"/>
      <c r="AIL1342" s="119"/>
      <c r="AIM1342" s="119"/>
      <c r="AIN1342" s="119"/>
      <c r="AIO1342" s="119"/>
      <c r="AIP1342" s="119"/>
      <c r="AIQ1342" s="119"/>
      <c r="AIR1342" s="119"/>
      <c r="AIS1342" s="119"/>
      <c r="AIT1342" s="119"/>
      <c r="AIU1342" s="119"/>
      <c r="AIV1342" s="119"/>
      <c r="AIW1342" s="119"/>
      <c r="AIX1342" s="119"/>
      <c r="AIY1342" s="119"/>
      <c r="AIZ1342" s="119"/>
      <c r="AJA1342" s="119"/>
      <c r="AJB1342" s="119"/>
      <c r="AJC1342" s="119"/>
      <c r="AJD1342" s="119"/>
      <c r="AJE1342" s="119"/>
      <c r="AJF1342" s="119"/>
      <c r="AJG1342" s="119"/>
      <c r="AJH1342" s="119"/>
      <c r="AJI1342" s="119"/>
      <c r="AJJ1342" s="119"/>
      <c r="AJK1342" s="119"/>
      <c r="AJL1342" s="119"/>
      <c r="AJM1342" s="119"/>
      <c r="AJN1342" s="119"/>
      <c r="AJO1342" s="119"/>
      <c r="AJP1342" s="119"/>
      <c r="AJQ1342" s="119"/>
      <c r="AJR1342" s="119"/>
      <c r="AJS1342" s="119"/>
      <c r="AJT1342" s="119"/>
      <c r="AJU1342" s="119"/>
      <c r="AJV1342" s="119"/>
      <c r="AJW1342" s="119"/>
      <c r="AJX1342" s="119"/>
      <c r="AJY1342" s="119"/>
      <c r="AJZ1342" s="119"/>
      <c r="AKA1342" s="119"/>
      <c r="AKB1342" s="119"/>
      <c r="AKC1342" s="119"/>
      <c r="AKD1342" s="119"/>
      <c r="AKE1342" s="119"/>
      <c r="AKF1342" s="119"/>
      <c r="AKG1342" s="119"/>
      <c r="AKH1342" s="119"/>
      <c r="AKI1342" s="119"/>
      <c r="AKJ1342" s="119"/>
      <c r="AKK1342" s="119"/>
      <c r="AKL1342" s="119"/>
      <c r="AKM1342" s="119"/>
      <c r="AKN1342" s="119"/>
      <c r="AKO1342" s="119"/>
      <c r="AKP1342" s="119"/>
      <c r="AKQ1342" s="119"/>
      <c r="AKR1342" s="119"/>
      <c r="AKS1342" s="119"/>
      <c r="AKT1342" s="119"/>
      <c r="AKU1342" s="119"/>
      <c r="AKV1342" s="119"/>
      <c r="AKW1342" s="119"/>
      <c r="AKX1342" s="119"/>
      <c r="AKY1342" s="119"/>
      <c r="AKZ1342" s="119"/>
      <c r="ALA1342" s="119"/>
      <c r="ALB1342" s="119"/>
      <c r="ALC1342" s="119"/>
      <c r="ALD1342" s="119"/>
      <c r="ALE1342" s="119"/>
      <c r="ALF1342" s="119"/>
      <c r="ALG1342" s="119"/>
      <c r="ALH1342" s="119"/>
      <c r="ALI1342" s="119"/>
      <c r="ALJ1342" s="119"/>
      <c r="ALK1342" s="119"/>
      <c r="ALL1342" s="119"/>
      <c r="ALM1342" s="119"/>
      <c r="ALN1342" s="119"/>
      <c r="ALO1342" s="119"/>
      <c r="ALP1342" s="119"/>
      <c r="ALQ1342" s="119"/>
      <c r="ALR1342" s="119"/>
      <c r="ALS1342" s="119"/>
      <c r="ALT1342" s="119"/>
      <c r="ALU1342" s="119"/>
      <c r="ALV1342" s="119"/>
      <c r="ALW1342" s="119"/>
      <c r="ALX1342" s="119"/>
      <c r="ALY1342" s="119"/>
      <c r="ALZ1342" s="119"/>
      <c r="AMA1342" s="119"/>
      <c r="AMB1342" s="119"/>
      <c r="AMC1342" s="119"/>
      <c r="AMD1342" s="119"/>
      <c r="AME1342" s="119"/>
      <c r="AMF1342" s="119"/>
      <c r="AMG1342" s="119"/>
      <c r="AMH1342" s="119"/>
      <c r="AMI1342" s="119"/>
      <c r="AMJ1342" s="119"/>
    </row>
    <row r="1343" spans="1:1024">
      <c r="A1343" s="118"/>
      <c r="B1343" s="118"/>
      <c r="C1343" s="49">
        <f t="shared" si="95"/>
        <v>2600</v>
      </c>
      <c r="D1343" s="56" t="s">
        <v>467</v>
      </c>
      <c r="E1343" s="51">
        <f t="shared" si="98"/>
        <v>30</v>
      </c>
      <c r="F1343" s="79">
        <f t="shared" si="96"/>
        <v>50892</v>
      </c>
      <c r="G1343" s="79" t="str">
        <f t="shared" si="97"/>
        <v>201826</v>
      </c>
      <c r="H1343" s="79">
        <v>0</v>
      </c>
      <c r="I1343" s="79"/>
      <c r="J1343" s="79"/>
      <c r="K1343" s="79"/>
      <c r="L1343" s="79" t="s">
        <v>87</v>
      </c>
      <c r="M1343" s="79">
        <v>2018</v>
      </c>
      <c r="N1343" s="79">
        <v>2</v>
      </c>
      <c r="O1343" s="79">
        <v>6</v>
      </c>
      <c r="P1343" s="79">
        <v>14</v>
      </c>
      <c r="Q1343" s="79">
        <v>8</v>
      </c>
      <c r="R1343" s="79">
        <v>12</v>
      </c>
      <c r="S1343" s="79">
        <v>661</v>
      </c>
      <c r="T1343" s="79">
        <v>0</v>
      </c>
      <c r="U1343" s="79" t="s">
        <v>62</v>
      </c>
      <c r="V1343" s="79" t="s">
        <v>2</v>
      </c>
      <c r="W1343" s="79"/>
      <c r="X1343" s="130" t="s">
        <v>129</v>
      </c>
      <c r="Y1343" s="130"/>
      <c r="Z1343" s="130"/>
      <c r="AA1343" s="130"/>
      <c r="WK1343" s="119"/>
      <c r="WL1343" s="119"/>
      <c r="WM1343" s="119"/>
      <c r="WN1343" s="119"/>
      <c r="WO1343" s="119"/>
      <c r="WP1343" s="119"/>
      <c r="WQ1343" s="119"/>
      <c r="WR1343" s="119"/>
      <c r="WS1343" s="119"/>
      <c r="WT1343" s="119"/>
      <c r="WU1343" s="119"/>
      <c r="WV1343" s="119"/>
      <c r="WW1343" s="119"/>
      <c r="WX1343" s="119"/>
      <c r="WY1343" s="119"/>
      <c r="WZ1343" s="119"/>
      <c r="XA1343" s="119"/>
      <c r="XB1343" s="119"/>
      <c r="XC1343" s="119"/>
      <c r="XD1343" s="119"/>
      <c r="XE1343" s="119"/>
      <c r="XF1343" s="119"/>
      <c r="XG1343" s="119"/>
      <c r="XH1343" s="119"/>
      <c r="XI1343" s="119"/>
      <c r="XJ1343" s="119"/>
      <c r="XK1343" s="119"/>
      <c r="XL1343" s="119"/>
      <c r="XM1343" s="119"/>
      <c r="XN1343" s="119"/>
      <c r="XO1343" s="119"/>
      <c r="XP1343" s="119"/>
      <c r="XQ1343" s="119"/>
      <c r="XR1343" s="119"/>
      <c r="XS1343" s="119"/>
      <c r="XT1343" s="119"/>
      <c r="XU1343" s="119"/>
      <c r="XV1343" s="119"/>
      <c r="XW1343" s="119"/>
      <c r="XX1343" s="119"/>
      <c r="XY1343" s="119"/>
      <c r="XZ1343" s="119"/>
      <c r="YA1343" s="119"/>
      <c r="YB1343" s="119"/>
      <c r="YC1343" s="119"/>
      <c r="YD1343" s="119"/>
      <c r="YE1343" s="119"/>
      <c r="YF1343" s="119"/>
      <c r="YG1343" s="119"/>
      <c r="YH1343" s="119"/>
      <c r="YI1343" s="119"/>
      <c r="YJ1343" s="119"/>
      <c r="YK1343" s="119"/>
      <c r="YL1343" s="119"/>
      <c r="YM1343" s="119"/>
      <c r="YN1343" s="119"/>
      <c r="YO1343" s="119"/>
      <c r="YP1343" s="119"/>
      <c r="YQ1343" s="119"/>
      <c r="YR1343" s="119"/>
      <c r="YS1343" s="119"/>
      <c r="YT1343" s="119"/>
      <c r="YU1343" s="119"/>
      <c r="YV1343" s="119"/>
      <c r="YW1343" s="119"/>
      <c r="YX1343" s="119"/>
      <c r="YY1343" s="119"/>
      <c r="YZ1343" s="119"/>
      <c r="ZA1343" s="119"/>
      <c r="ZB1343" s="119"/>
      <c r="ZC1343" s="119"/>
      <c r="ZD1343" s="119"/>
      <c r="ZE1343" s="119"/>
      <c r="ZF1343" s="119"/>
      <c r="ZG1343" s="119"/>
      <c r="ZH1343" s="119"/>
      <c r="ZI1343" s="119"/>
      <c r="ZJ1343" s="119"/>
      <c r="ZK1343" s="119"/>
      <c r="ZL1343" s="119"/>
      <c r="ZM1343" s="119"/>
      <c r="ZN1343" s="119"/>
      <c r="ZO1343" s="119"/>
      <c r="ZP1343" s="119"/>
      <c r="ZQ1343" s="119"/>
      <c r="ZR1343" s="119"/>
      <c r="ZS1343" s="119"/>
      <c r="ZT1343" s="119"/>
      <c r="ZU1343" s="119"/>
      <c r="ZV1343" s="119"/>
      <c r="ZW1343" s="119"/>
      <c r="ZX1343" s="119"/>
      <c r="ZY1343" s="119"/>
      <c r="ZZ1343" s="119"/>
      <c r="AAA1343" s="119"/>
      <c r="AAB1343" s="119"/>
      <c r="AAC1343" s="119"/>
      <c r="AAD1343" s="119"/>
      <c r="AAE1343" s="119"/>
      <c r="AAF1343" s="119"/>
      <c r="AAG1343" s="119"/>
      <c r="AAH1343" s="119"/>
      <c r="AAI1343" s="119"/>
      <c r="AAJ1343" s="119"/>
      <c r="AAK1343" s="119"/>
      <c r="AAL1343" s="119"/>
      <c r="AAM1343" s="119"/>
      <c r="AAN1343" s="119"/>
      <c r="AAO1343" s="119"/>
      <c r="AAP1343" s="119"/>
      <c r="AAQ1343" s="119"/>
      <c r="AAR1343" s="119"/>
      <c r="AAS1343" s="119"/>
      <c r="AAT1343" s="119"/>
      <c r="AAU1343" s="119"/>
      <c r="AAV1343" s="119"/>
      <c r="AAW1343" s="119"/>
      <c r="AAX1343" s="119"/>
      <c r="AAY1343" s="119"/>
      <c r="AAZ1343" s="119"/>
      <c r="ABA1343" s="119"/>
      <c r="ABB1343" s="119"/>
      <c r="ABC1343" s="119"/>
      <c r="ABD1343" s="119"/>
      <c r="ABE1343" s="119"/>
      <c r="ABF1343" s="119"/>
      <c r="ABG1343" s="119"/>
      <c r="ABH1343" s="119"/>
      <c r="ABI1343" s="119"/>
      <c r="ABJ1343" s="119"/>
      <c r="ABK1343" s="119"/>
      <c r="ABL1343" s="119"/>
      <c r="ABM1343" s="119"/>
      <c r="ABN1343" s="119"/>
      <c r="ABO1343" s="119"/>
      <c r="ABP1343" s="119"/>
      <c r="ABQ1343" s="119"/>
      <c r="ABR1343" s="119"/>
      <c r="ABS1343" s="119"/>
      <c r="ABT1343" s="119"/>
      <c r="ABU1343" s="119"/>
      <c r="ABV1343" s="119"/>
      <c r="ABW1343" s="119"/>
      <c r="ABX1343" s="119"/>
      <c r="ABY1343" s="119"/>
      <c r="ABZ1343" s="119"/>
      <c r="ACA1343" s="119"/>
      <c r="ACB1343" s="119"/>
      <c r="ACC1343" s="119"/>
      <c r="ACD1343" s="119"/>
      <c r="ACE1343" s="119"/>
      <c r="ACF1343" s="119"/>
      <c r="ACG1343" s="119"/>
      <c r="ACH1343" s="119"/>
      <c r="ACI1343" s="119"/>
      <c r="ACJ1343" s="119"/>
      <c r="ACK1343" s="119"/>
      <c r="ACL1343" s="119"/>
      <c r="ACM1343" s="119"/>
      <c r="ACN1343" s="119"/>
      <c r="ACO1343" s="119"/>
      <c r="ACP1343" s="119"/>
      <c r="ACQ1343" s="119"/>
      <c r="ACR1343" s="119"/>
      <c r="ACS1343" s="119"/>
      <c r="ACT1343" s="119"/>
      <c r="ACU1343" s="119"/>
      <c r="ACV1343" s="119"/>
      <c r="ACW1343" s="119"/>
      <c r="ACX1343" s="119"/>
      <c r="ACY1343" s="119"/>
      <c r="ACZ1343" s="119"/>
      <c r="ADA1343" s="119"/>
      <c r="ADB1343" s="119"/>
      <c r="ADC1343" s="119"/>
      <c r="ADD1343" s="119"/>
      <c r="ADE1343" s="119"/>
      <c r="ADF1343" s="119"/>
      <c r="ADG1343" s="119"/>
      <c r="ADH1343" s="119"/>
      <c r="ADI1343" s="119"/>
      <c r="ADJ1343" s="119"/>
      <c r="ADK1343" s="119"/>
      <c r="ADL1343" s="119"/>
      <c r="ADM1343" s="119"/>
      <c r="ADN1343" s="119"/>
      <c r="ADO1343" s="119"/>
      <c r="ADP1343" s="119"/>
      <c r="ADQ1343" s="119"/>
      <c r="ADR1343" s="119"/>
      <c r="ADS1343" s="119"/>
      <c r="ADT1343" s="119"/>
      <c r="ADU1343" s="119"/>
      <c r="ADV1343" s="119"/>
      <c r="ADW1343" s="119"/>
      <c r="ADX1343" s="119"/>
      <c r="ADY1343" s="119"/>
      <c r="ADZ1343" s="119"/>
      <c r="AEA1343" s="119"/>
      <c r="AEB1343" s="119"/>
      <c r="AEC1343" s="119"/>
      <c r="AED1343" s="119"/>
      <c r="AEE1343" s="119"/>
      <c r="AEF1343" s="119"/>
      <c r="AEG1343" s="119"/>
      <c r="AEH1343" s="119"/>
      <c r="AEI1343" s="119"/>
      <c r="AEJ1343" s="119"/>
      <c r="AEK1343" s="119"/>
      <c r="AEL1343" s="119"/>
      <c r="AEM1343" s="119"/>
      <c r="AEN1343" s="119"/>
      <c r="AEO1343" s="119"/>
      <c r="AEP1343" s="119"/>
      <c r="AEQ1343" s="119"/>
      <c r="AER1343" s="119"/>
      <c r="AES1343" s="119"/>
      <c r="AET1343" s="119"/>
      <c r="AEU1343" s="119"/>
      <c r="AEV1343" s="119"/>
      <c r="AEW1343" s="119"/>
      <c r="AEX1343" s="119"/>
      <c r="AEY1343" s="119"/>
      <c r="AEZ1343" s="119"/>
      <c r="AFA1343" s="119"/>
      <c r="AFB1343" s="119"/>
      <c r="AFC1343" s="119"/>
      <c r="AFD1343" s="119"/>
      <c r="AFE1343" s="119"/>
      <c r="AFF1343" s="119"/>
      <c r="AFG1343" s="119"/>
      <c r="AFH1343" s="119"/>
      <c r="AFI1343" s="119"/>
      <c r="AFJ1343" s="119"/>
      <c r="AFK1343" s="119"/>
      <c r="AFL1343" s="119"/>
      <c r="AFM1343" s="119"/>
      <c r="AFN1343" s="119"/>
      <c r="AFO1343" s="119"/>
      <c r="AFP1343" s="119"/>
      <c r="AFQ1343" s="119"/>
      <c r="AFR1343" s="119"/>
      <c r="AFS1343" s="119"/>
      <c r="AFT1343" s="119"/>
      <c r="AFU1343" s="119"/>
      <c r="AFV1343" s="119"/>
      <c r="AFW1343" s="119"/>
      <c r="AFX1343" s="119"/>
      <c r="AFY1343" s="119"/>
      <c r="AFZ1343" s="119"/>
      <c r="AGA1343" s="119"/>
      <c r="AGB1343" s="119"/>
      <c r="AGC1343" s="119"/>
      <c r="AGD1343" s="119"/>
      <c r="AGE1343" s="119"/>
      <c r="AGF1343" s="119"/>
      <c r="AGG1343" s="119"/>
      <c r="AGH1343" s="119"/>
      <c r="AGI1343" s="119"/>
      <c r="AGJ1343" s="119"/>
      <c r="AGK1343" s="119"/>
      <c r="AGL1343" s="119"/>
      <c r="AGM1343" s="119"/>
      <c r="AGN1343" s="119"/>
      <c r="AGO1343" s="119"/>
      <c r="AGP1343" s="119"/>
      <c r="AGQ1343" s="119"/>
      <c r="AGR1343" s="119"/>
      <c r="AGS1343" s="119"/>
      <c r="AGT1343" s="119"/>
      <c r="AGU1343" s="119"/>
      <c r="AGV1343" s="119"/>
      <c r="AGW1343" s="119"/>
      <c r="AGX1343" s="119"/>
      <c r="AGY1343" s="119"/>
      <c r="AGZ1343" s="119"/>
      <c r="AHA1343" s="119"/>
      <c r="AHB1343" s="119"/>
      <c r="AHC1343" s="119"/>
      <c r="AHD1343" s="119"/>
      <c r="AHE1343" s="119"/>
      <c r="AHF1343" s="119"/>
      <c r="AHG1343" s="119"/>
      <c r="AHH1343" s="119"/>
      <c r="AHI1343" s="119"/>
      <c r="AHJ1343" s="119"/>
      <c r="AHK1343" s="119"/>
      <c r="AHL1343" s="119"/>
      <c r="AHM1343" s="119"/>
      <c r="AHN1343" s="119"/>
      <c r="AHO1343" s="119"/>
      <c r="AHP1343" s="119"/>
      <c r="AHQ1343" s="119"/>
      <c r="AHR1343" s="119"/>
      <c r="AHS1343" s="119"/>
      <c r="AHT1343" s="119"/>
      <c r="AHU1343" s="119"/>
      <c r="AHV1343" s="119"/>
      <c r="AHW1343" s="119"/>
      <c r="AHX1343" s="119"/>
      <c r="AHY1343" s="119"/>
      <c r="AHZ1343" s="119"/>
      <c r="AIA1343" s="119"/>
      <c r="AIB1343" s="119"/>
      <c r="AIC1343" s="119"/>
      <c r="AID1343" s="119"/>
      <c r="AIE1343" s="119"/>
      <c r="AIF1343" s="119"/>
      <c r="AIG1343" s="119"/>
      <c r="AIH1343" s="119"/>
      <c r="AII1343" s="119"/>
      <c r="AIJ1343" s="119"/>
      <c r="AIK1343" s="119"/>
      <c r="AIL1343" s="119"/>
      <c r="AIM1343" s="119"/>
      <c r="AIN1343" s="119"/>
      <c r="AIO1343" s="119"/>
      <c r="AIP1343" s="119"/>
      <c r="AIQ1343" s="119"/>
      <c r="AIR1343" s="119"/>
      <c r="AIS1343" s="119"/>
      <c r="AIT1343" s="119"/>
      <c r="AIU1343" s="119"/>
      <c r="AIV1343" s="119"/>
      <c r="AIW1343" s="119"/>
      <c r="AIX1343" s="119"/>
      <c r="AIY1343" s="119"/>
      <c r="AIZ1343" s="119"/>
      <c r="AJA1343" s="119"/>
      <c r="AJB1343" s="119"/>
      <c r="AJC1343" s="119"/>
      <c r="AJD1343" s="119"/>
      <c r="AJE1343" s="119"/>
      <c r="AJF1343" s="119"/>
      <c r="AJG1343" s="119"/>
      <c r="AJH1343" s="119"/>
      <c r="AJI1343" s="119"/>
      <c r="AJJ1343" s="119"/>
      <c r="AJK1343" s="119"/>
      <c r="AJL1343" s="119"/>
      <c r="AJM1343" s="119"/>
      <c r="AJN1343" s="119"/>
      <c r="AJO1343" s="119"/>
      <c r="AJP1343" s="119"/>
      <c r="AJQ1343" s="119"/>
      <c r="AJR1343" s="119"/>
      <c r="AJS1343" s="119"/>
      <c r="AJT1343" s="119"/>
      <c r="AJU1343" s="119"/>
      <c r="AJV1343" s="119"/>
      <c r="AJW1343" s="119"/>
      <c r="AJX1343" s="119"/>
      <c r="AJY1343" s="119"/>
      <c r="AJZ1343" s="119"/>
      <c r="AKA1343" s="119"/>
      <c r="AKB1343" s="119"/>
      <c r="AKC1343" s="119"/>
      <c r="AKD1343" s="119"/>
      <c r="AKE1343" s="119"/>
      <c r="AKF1343" s="119"/>
      <c r="AKG1343" s="119"/>
      <c r="AKH1343" s="119"/>
      <c r="AKI1343" s="119"/>
      <c r="AKJ1343" s="119"/>
      <c r="AKK1343" s="119"/>
      <c r="AKL1343" s="119"/>
      <c r="AKM1343" s="119"/>
      <c r="AKN1343" s="119"/>
      <c r="AKO1343" s="119"/>
      <c r="AKP1343" s="119"/>
      <c r="AKQ1343" s="119"/>
      <c r="AKR1343" s="119"/>
      <c r="AKS1343" s="119"/>
      <c r="AKT1343" s="119"/>
      <c r="AKU1343" s="119"/>
      <c r="AKV1343" s="119"/>
      <c r="AKW1343" s="119"/>
      <c r="AKX1343" s="119"/>
      <c r="AKY1343" s="119"/>
      <c r="AKZ1343" s="119"/>
      <c r="ALA1343" s="119"/>
      <c r="ALB1343" s="119"/>
      <c r="ALC1343" s="119"/>
      <c r="ALD1343" s="119"/>
      <c r="ALE1343" s="119"/>
      <c r="ALF1343" s="119"/>
      <c r="ALG1343" s="119"/>
      <c r="ALH1343" s="119"/>
      <c r="ALI1343" s="119"/>
      <c r="ALJ1343" s="119"/>
      <c r="ALK1343" s="119"/>
      <c r="ALL1343" s="119"/>
      <c r="ALM1343" s="119"/>
      <c r="ALN1343" s="119"/>
      <c r="ALO1343" s="119"/>
      <c r="ALP1343" s="119"/>
      <c r="ALQ1343" s="119"/>
      <c r="ALR1343" s="119"/>
      <c r="ALS1343" s="119"/>
      <c r="ALT1343" s="119"/>
      <c r="ALU1343" s="119"/>
      <c r="ALV1343" s="119"/>
      <c r="ALW1343" s="119"/>
      <c r="ALX1343" s="119"/>
      <c r="ALY1343" s="119"/>
      <c r="ALZ1343" s="119"/>
      <c r="AMA1343" s="119"/>
      <c r="AMB1343" s="119"/>
      <c r="AMC1343" s="119"/>
      <c r="AMD1343" s="119"/>
      <c r="AME1343" s="119"/>
      <c r="AMF1343" s="119"/>
      <c r="AMG1343" s="119"/>
      <c r="AMH1343" s="119"/>
      <c r="AMI1343" s="119"/>
      <c r="AMJ1343" s="119"/>
    </row>
    <row r="1344" spans="1:1024">
      <c r="A1344" s="118"/>
      <c r="B1344" s="118"/>
      <c r="C1344" s="49">
        <f t="shared" si="95"/>
        <v>2610</v>
      </c>
      <c r="D1344" s="58" t="s">
        <v>469</v>
      </c>
      <c r="E1344" s="51">
        <f t="shared" si="98"/>
        <v>10</v>
      </c>
      <c r="F1344" s="81">
        <f t="shared" si="96"/>
        <v>50967</v>
      </c>
      <c r="G1344" s="81" t="str">
        <f t="shared" si="97"/>
        <v>201826</v>
      </c>
      <c r="H1344" s="81">
        <v>8</v>
      </c>
      <c r="I1344" s="81"/>
      <c r="J1344" s="81"/>
      <c r="K1344" s="81"/>
      <c r="L1344" s="81" t="s">
        <v>0</v>
      </c>
      <c r="M1344" s="81">
        <v>2018</v>
      </c>
      <c r="N1344" s="81">
        <v>2</v>
      </c>
      <c r="O1344" s="81">
        <v>6</v>
      </c>
      <c r="P1344" s="81">
        <v>14</v>
      </c>
      <c r="Q1344" s="81">
        <v>9</v>
      </c>
      <c r="R1344" s="81">
        <v>27</v>
      </c>
      <c r="S1344" s="81">
        <v>521</v>
      </c>
      <c r="T1344" s="81">
        <v>1</v>
      </c>
      <c r="U1344" s="81" t="s">
        <v>1</v>
      </c>
      <c r="V1344" s="81" t="s">
        <v>2</v>
      </c>
      <c r="W1344" s="81"/>
      <c r="X1344" s="129" t="s">
        <v>130</v>
      </c>
      <c r="Y1344" s="130"/>
      <c r="Z1344" s="130"/>
      <c r="AA1344" s="130"/>
      <c r="WK1344" s="119"/>
      <c r="WL1344" s="119"/>
      <c r="WM1344" s="119"/>
      <c r="WN1344" s="119"/>
      <c r="WO1344" s="119"/>
      <c r="WP1344" s="119"/>
      <c r="WQ1344" s="119"/>
      <c r="WR1344" s="119"/>
      <c r="WS1344" s="119"/>
      <c r="WT1344" s="119"/>
      <c r="WU1344" s="119"/>
      <c r="WV1344" s="119"/>
      <c r="WW1344" s="119"/>
      <c r="WX1344" s="119"/>
      <c r="WY1344" s="119"/>
      <c r="WZ1344" s="119"/>
      <c r="XA1344" s="119"/>
      <c r="XB1344" s="119"/>
      <c r="XC1344" s="119"/>
      <c r="XD1344" s="119"/>
      <c r="XE1344" s="119"/>
      <c r="XF1344" s="119"/>
      <c r="XG1344" s="119"/>
      <c r="XH1344" s="119"/>
      <c r="XI1344" s="119"/>
      <c r="XJ1344" s="119"/>
      <c r="XK1344" s="119"/>
      <c r="XL1344" s="119"/>
      <c r="XM1344" s="119"/>
      <c r="XN1344" s="119"/>
      <c r="XO1344" s="119"/>
      <c r="XP1344" s="119"/>
      <c r="XQ1344" s="119"/>
      <c r="XR1344" s="119"/>
      <c r="XS1344" s="119"/>
      <c r="XT1344" s="119"/>
      <c r="XU1344" s="119"/>
      <c r="XV1344" s="119"/>
      <c r="XW1344" s="119"/>
      <c r="XX1344" s="119"/>
      <c r="XY1344" s="119"/>
      <c r="XZ1344" s="119"/>
      <c r="YA1344" s="119"/>
      <c r="YB1344" s="119"/>
      <c r="YC1344" s="119"/>
      <c r="YD1344" s="119"/>
      <c r="YE1344" s="119"/>
      <c r="YF1344" s="119"/>
      <c r="YG1344" s="119"/>
      <c r="YH1344" s="119"/>
      <c r="YI1344" s="119"/>
      <c r="YJ1344" s="119"/>
      <c r="YK1344" s="119"/>
      <c r="YL1344" s="119"/>
      <c r="YM1344" s="119"/>
      <c r="YN1344" s="119"/>
      <c r="YO1344" s="119"/>
      <c r="YP1344" s="119"/>
      <c r="YQ1344" s="119"/>
      <c r="YR1344" s="119"/>
      <c r="YS1344" s="119"/>
      <c r="YT1344" s="119"/>
      <c r="YU1344" s="119"/>
      <c r="YV1344" s="119"/>
      <c r="YW1344" s="119"/>
      <c r="YX1344" s="119"/>
      <c r="YY1344" s="119"/>
      <c r="YZ1344" s="119"/>
      <c r="ZA1344" s="119"/>
      <c r="ZB1344" s="119"/>
      <c r="ZC1344" s="119"/>
      <c r="ZD1344" s="119"/>
      <c r="ZE1344" s="119"/>
      <c r="ZF1344" s="119"/>
      <c r="ZG1344" s="119"/>
      <c r="ZH1344" s="119"/>
      <c r="ZI1344" s="119"/>
      <c r="ZJ1344" s="119"/>
      <c r="ZK1344" s="119"/>
      <c r="ZL1344" s="119"/>
      <c r="ZM1344" s="119"/>
      <c r="ZN1344" s="119"/>
      <c r="ZO1344" s="119"/>
      <c r="ZP1344" s="119"/>
      <c r="ZQ1344" s="119"/>
      <c r="ZR1344" s="119"/>
      <c r="ZS1344" s="119"/>
      <c r="ZT1344" s="119"/>
      <c r="ZU1344" s="119"/>
      <c r="ZV1344" s="119"/>
      <c r="ZW1344" s="119"/>
      <c r="ZX1344" s="119"/>
      <c r="ZY1344" s="119"/>
      <c r="ZZ1344" s="119"/>
      <c r="AAA1344" s="119"/>
      <c r="AAB1344" s="119"/>
      <c r="AAC1344" s="119"/>
      <c r="AAD1344" s="119"/>
      <c r="AAE1344" s="119"/>
      <c r="AAF1344" s="119"/>
      <c r="AAG1344" s="119"/>
      <c r="AAH1344" s="119"/>
      <c r="AAI1344" s="119"/>
      <c r="AAJ1344" s="119"/>
      <c r="AAK1344" s="119"/>
      <c r="AAL1344" s="119"/>
      <c r="AAM1344" s="119"/>
      <c r="AAN1344" s="119"/>
      <c r="AAO1344" s="119"/>
      <c r="AAP1344" s="119"/>
      <c r="AAQ1344" s="119"/>
      <c r="AAR1344" s="119"/>
      <c r="AAS1344" s="119"/>
      <c r="AAT1344" s="119"/>
      <c r="AAU1344" s="119"/>
      <c r="AAV1344" s="119"/>
      <c r="AAW1344" s="119"/>
      <c r="AAX1344" s="119"/>
      <c r="AAY1344" s="119"/>
      <c r="AAZ1344" s="119"/>
      <c r="ABA1344" s="119"/>
      <c r="ABB1344" s="119"/>
      <c r="ABC1344" s="119"/>
      <c r="ABD1344" s="119"/>
      <c r="ABE1344" s="119"/>
      <c r="ABF1344" s="119"/>
      <c r="ABG1344" s="119"/>
      <c r="ABH1344" s="119"/>
      <c r="ABI1344" s="119"/>
      <c r="ABJ1344" s="119"/>
      <c r="ABK1344" s="119"/>
      <c r="ABL1344" s="119"/>
      <c r="ABM1344" s="119"/>
      <c r="ABN1344" s="119"/>
      <c r="ABO1344" s="119"/>
      <c r="ABP1344" s="119"/>
      <c r="ABQ1344" s="119"/>
      <c r="ABR1344" s="119"/>
      <c r="ABS1344" s="119"/>
      <c r="ABT1344" s="119"/>
      <c r="ABU1344" s="119"/>
      <c r="ABV1344" s="119"/>
      <c r="ABW1344" s="119"/>
      <c r="ABX1344" s="119"/>
      <c r="ABY1344" s="119"/>
      <c r="ABZ1344" s="119"/>
      <c r="ACA1344" s="119"/>
      <c r="ACB1344" s="119"/>
      <c r="ACC1344" s="119"/>
      <c r="ACD1344" s="119"/>
      <c r="ACE1344" s="119"/>
      <c r="ACF1344" s="119"/>
      <c r="ACG1344" s="119"/>
      <c r="ACH1344" s="119"/>
      <c r="ACI1344" s="119"/>
      <c r="ACJ1344" s="119"/>
      <c r="ACK1344" s="119"/>
      <c r="ACL1344" s="119"/>
      <c r="ACM1344" s="119"/>
      <c r="ACN1344" s="119"/>
      <c r="ACO1344" s="119"/>
      <c r="ACP1344" s="119"/>
      <c r="ACQ1344" s="119"/>
      <c r="ACR1344" s="119"/>
      <c r="ACS1344" s="119"/>
      <c r="ACT1344" s="119"/>
      <c r="ACU1344" s="119"/>
      <c r="ACV1344" s="119"/>
      <c r="ACW1344" s="119"/>
      <c r="ACX1344" s="119"/>
      <c r="ACY1344" s="119"/>
      <c r="ACZ1344" s="119"/>
      <c r="ADA1344" s="119"/>
      <c r="ADB1344" s="119"/>
      <c r="ADC1344" s="119"/>
      <c r="ADD1344" s="119"/>
      <c r="ADE1344" s="119"/>
      <c r="ADF1344" s="119"/>
      <c r="ADG1344" s="119"/>
      <c r="ADH1344" s="119"/>
      <c r="ADI1344" s="119"/>
      <c r="ADJ1344" s="119"/>
      <c r="ADK1344" s="119"/>
      <c r="ADL1344" s="119"/>
      <c r="ADM1344" s="119"/>
      <c r="ADN1344" s="119"/>
      <c r="ADO1344" s="119"/>
      <c r="ADP1344" s="119"/>
      <c r="ADQ1344" s="119"/>
      <c r="ADR1344" s="119"/>
      <c r="ADS1344" s="119"/>
      <c r="ADT1344" s="119"/>
      <c r="ADU1344" s="119"/>
      <c r="ADV1344" s="119"/>
      <c r="ADW1344" s="119"/>
      <c r="ADX1344" s="119"/>
      <c r="ADY1344" s="119"/>
      <c r="ADZ1344" s="119"/>
      <c r="AEA1344" s="119"/>
      <c r="AEB1344" s="119"/>
      <c r="AEC1344" s="119"/>
      <c r="AED1344" s="119"/>
      <c r="AEE1344" s="119"/>
      <c r="AEF1344" s="119"/>
      <c r="AEG1344" s="119"/>
      <c r="AEH1344" s="119"/>
      <c r="AEI1344" s="119"/>
      <c r="AEJ1344" s="119"/>
      <c r="AEK1344" s="119"/>
      <c r="AEL1344" s="119"/>
      <c r="AEM1344" s="119"/>
      <c r="AEN1344" s="119"/>
      <c r="AEO1344" s="119"/>
      <c r="AEP1344" s="119"/>
      <c r="AEQ1344" s="119"/>
      <c r="AER1344" s="119"/>
      <c r="AES1344" s="119"/>
      <c r="AET1344" s="119"/>
      <c r="AEU1344" s="119"/>
      <c r="AEV1344" s="119"/>
      <c r="AEW1344" s="119"/>
      <c r="AEX1344" s="119"/>
      <c r="AEY1344" s="119"/>
      <c r="AEZ1344" s="119"/>
      <c r="AFA1344" s="119"/>
      <c r="AFB1344" s="119"/>
      <c r="AFC1344" s="119"/>
      <c r="AFD1344" s="119"/>
      <c r="AFE1344" s="119"/>
      <c r="AFF1344" s="119"/>
      <c r="AFG1344" s="119"/>
      <c r="AFH1344" s="119"/>
      <c r="AFI1344" s="119"/>
      <c r="AFJ1344" s="119"/>
      <c r="AFK1344" s="119"/>
      <c r="AFL1344" s="119"/>
      <c r="AFM1344" s="119"/>
      <c r="AFN1344" s="119"/>
      <c r="AFO1344" s="119"/>
      <c r="AFP1344" s="119"/>
      <c r="AFQ1344" s="119"/>
      <c r="AFR1344" s="119"/>
      <c r="AFS1344" s="119"/>
      <c r="AFT1344" s="119"/>
      <c r="AFU1344" s="119"/>
      <c r="AFV1344" s="119"/>
      <c r="AFW1344" s="119"/>
      <c r="AFX1344" s="119"/>
      <c r="AFY1344" s="119"/>
      <c r="AFZ1344" s="119"/>
      <c r="AGA1344" s="119"/>
      <c r="AGB1344" s="119"/>
      <c r="AGC1344" s="119"/>
      <c r="AGD1344" s="119"/>
      <c r="AGE1344" s="119"/>
      <c r="AGF1344" s="119"/>
      <c r="AGG1344" s="119"/>
      <c r="AGH1344" s="119"/>
      <c r="AGI1344" s="119"/>
      <c r="AGJ1344" s="119"/>
      <c r="AGK1344" s="119"/>
      <c r="AGL1344" s="119"/>
      <c r="AGM1344" s="119"/>
      <c r="AGN1344" s="119"/>
      <c r="AGO1344" s="119"/>
      <c r="AGP1344" s="119"/>
      <c r="AGQ1344" s="119"/>
      <c r="AGR1344" s="119"/>
      <c r="AGS1344" s="119"/>
      <c r="AGT1344" s="119"/>
      <c r="AGU1344" s="119"/>
      <c r="AGV1344" s="119"/>
      <c r="AGW1344" s="119"/>
      <c r="AGX1344" s="119"/>
      <c r="AGY1344" s="119"/>
      <c r="AGZ1344" s="119"/>
      <c r="AHA1344" s="119"/>
      <c r="AHB1344" s="119"/>
      <c r="AHC1344" s="119"/>
      <c r="AHD1344" s="119"/>
      <c r="AHE1344" s="119"/>
      <c r="AHF1344" s="119"/>
      <c r="AHG1344" s="119"/>
      <c r="AHH1344" s="119"/>
      <c r="AHI1344" s="119"/>
      <c r="AHJ1344" s="119"/>
      <c r="AHK1344" s="119"/>
      <c r="AHL1344" s="119"/>
      <c r="AHM1344" s="119"/>
      <c r="AHN1344" s="119"/>
      <c r="AHO1344" s="119"/>
      <c r="AHP1344" s="119"/>
      <c r="AHQ1344" s="119"/>
      <c r="AHR1344" s="119"/>
      <c r="AHS1344" s="119"/>
      <c r="AHT1344" s="119"/>
      <c r="AHU1344" s="119"/>
      <c r="AHV1344" s="119"/>
      <c r="AHW1344" s="119"/>
      <c r="AHX1344" s="119"/>
      <c r="AHY1344" s="119"/>
      <c r="AHZ1344" s="119"/>
      <c r="AIA1344" s="119"/>
      <c r="AIB1344" s="119"/>
      <c r="AIC1344" s="119"/>
      <c r="AID1344" s="119"/>
      <c r="AIE1344" s="119"/>
      <c r="AIF1344" s="119"/>
      <c r="AIG1344" s="119"/>
      <c r="AIH1344" s="119"/>
      <c r="AII1344" s="119"/>
      <c r="AIJ1344" s="119"/>
      <c r="AIK1344" s="119"/>
      <c r="AIL1344" s="119"/>
      <c r="AIM1344" s="119"/>
      <c r="AIN1344" s="119"/>
      <c r="AIO1344" s="119"/>
      <c r="AIP1344" s="119"/>
      <c r="AIQ1344" s="119"/>
      <c r="AIR1344" s="119"/>
      <c r="AIS1344" s="119"/>
      <c r="AIT1344" s="119"/>
      <c r="AIU1344" s="119"/>
      <c r="AIV1344" s="119"/>
      <c r="AIW1344" s="119"/>
      <c r="AIX1344" s="119"/>
      <c r="AIY1344" s="119"/>
      <c r="AIZ1344" s="119"/>
      <c r="AJA1344" s="119"/>
      <c r="AJB1344" s="119"/>
      <c r="AJC1344" s="119"/>
      <c r="AJD1344" s="119"/>
      <c r="AJE1344" s="119"/>
      <c r="AJF1344" s="119"/>
      <c r="AJG1344" s="119"/>
      <c r="AJH1344" s="119"/>
      <c r="AJI1344" s="119"/>
      <c r="AJJ1344" s="119"/>
      <c r="AJK1344" s="119"/>
      <c r="AJL1344" s="119"/>
      <c r="AJM1344" s="119"/>
      <c r="AJN1344" s="119"/>
      <c r="AJO1344" s="119"/>
      <c r="AJP1344" s="119"/>
      <c r="AJQ1344" s="119"/>
      <c r="AJR1344" s="119"/>
      <c r="AJS1344" s="119"/>
      <c r="AJT1344" s="119"/>
      <c r="AJU1344" s="119"/>
      <c r="AJV1344" s="119"/>
      <c r="AJW1344" s="119"/>
      <c r="AJX1344" s="119"/>
      <c r="AJY1344" s="119"/>
      <c r="AJZ1344" s="119"/>
      <c r="AKA1344" s="119"/>
      <c r="AKB1344" s="119"/>
      <c r="AKC1344" s="119"/>
      <c r="AKD1344" s="119"/>
      <c r="AKE1344" s="119"/>
      <c r="AKF1344" s="119"/>
      <c r="AKG1344" s="119"/>
      <c r="AKH1344" s="119"/>
      <c r="AKI1344" s="119"/>
      <c r="AKJ1344" s="119"/>
      <c r="AKK1344" s="119"/>
      <c r="AKL1344" s="119"/>
      <c r="AKM1344" s="119"/>
      <c r="AKN1344" s="119"/>
      <c r="AKO1344" s="119"/>
      <c r="AKP1344" s="119"/>
      <c r="AKQ1344" s="119"/>
      <c r="AKR1344" s="119"/>
      <c r="AKS1344" s="119"/>
      <c r="AKT1344" s="119"/>
      <c r="AKU1344" s="119"/>
      <c r="AKV1344" s="119"/>
      <c r="AKW1344" s="119"/>
      <c r="AKX1344" s="119"/>
      <c r="AKY1344" s="119"/>
      <c r="AKZ1344" s="119"/>
      <c r="ALA1344" s="119"/>
      <c r="ALB1344" s="119"/>
      <c r="ALC1344" s="119"/>
      <c r="ALD1344" s="119"/>
      <c r="ALE1344" s="119"/>
      <c r="ALF1344" s="119"/>
      <c r="ALG1344" s="119"/>
      <c r="ALH1344" s="119"/>
      <c r="ALI1344" s="119"/>
      <c r="ALJ1344" s="119"/>
      <c r="ALK1344" s="119"/>
      <c r="ALL1344" s="119"/>
      <c r="ALM1344" s="119"/>
      <c r="ALN1344" s="119"/>
      <c r="ALO1344" s="119"/>
      <c r="ALP1344" s="119"/>
      <c r="ALQ1344" s="119"/>
      <c r="ALR1344" s="119"/>
      <c r="ALS1344" s="119"/>
      <c r="ALT1344" s="119"/>
      <c r="ALU1344" s="119"/>
      <c r="ALV1344" s="119"/>
      <c r="ALW1344" s="119"/>
      <c r="ALX1344" s="119"/>
      <c r="ALY1344" s="119"/>
      <c r="ALZ1344" s="119"/>
      <c r="AMA1344" s="119"/>
      <c r="AMB1344" s="119"/>
      <c r="AMC1344" s="119"/>
      <c r="AMD1344" s="119"/>
      <c r="AME1344" s="119"/>
      <c r="AMF1344" s="119"/>
      <c r="AMG1344" s="119"/>
      <c r="AMH1344" s="119"/>
      <c r="AMI1344" s="119"/>
      <c r="AMJ1344" s="119"/>
    </row>
    <row r="1345" spans="1:1024">
      <c r="A1345" s="118"/>
      <c r="B1345" s="118"/>
      <c r="C1345" s="49">
        <f t="shared" si="95"/>
        <v>2610</v>
      </c>
      <c r="D1345" s="56" t="s">
        <v>469</v>
      </c>
      <c r="E1345" s="51">
        <f t="shared" si="98"/>
        <v>20</v>
      </c>
      <c r="F1345" s="79">
        <f t="shared" si="96"/>
        <v>50967</v>
      </c>
      <c r="G1345" s="79" t="str">
        <f t="shared" si="97"/>
        <v>201826</v>
      </c>
      <c r="H1345" s="79">
        <v>0</v>
      </c>
      <c r="I1345" s="79"/>
      <c r="J1345" s="79"/>
      <c r="K1345" s="79"/>
      <c r="L1345" s="79" t="s">
        <v>290</v>
      </c>
      <c r="M1345" s="79">
        <v>2018</v>
      </c>
      <c r="N1345" s="79">
        <v>2</v>
      </c>
      <c r="O1345" s="79">
        <v>6</v>
      </c>
      <c r="P1345" s="79">
        <v>14</v>
      </c>
      <c r="Q1345" s="79">
        <v>9</v>
      </c>
      <c r="R1345" s="79">
        <v>27</v>
      </c>
      <c r="S1345" s="79">
        <v>628</v>
      </c>
      <c r="T1345" s="79" t="s">
        <v>131</v>
      </c>
      <c r="U1345" s="79" t="s">
        <v>1</v>
      </c>
      <c r="V1345" s="79" t="s">
        <v>2</v>
      </c>
      <c r="W1345" s="79"/>
      <c r="X1345" s="130" t="s">
        <v>132</v>
      </c>
      <c r="Y1345" s="130"/>
      <c r="Z1345" s="130"/>
      <c r="AA1345" s="130"/>
      <c r="WK1345" s="119"/>
      <c r="WL1345" s="119"/>
      <c r="WM1345" s="119"/>
      <c r="WN1345" s="119"/>
      <c r="WO1345" s="119"/>
      <c r="WP1345" s="119"/>
      <c r="WQ1345" s="119"/>
      <c r="WR1345" s="119"/>
      <c r="WS1345" s="119"/>
      <c r="WT1345" s="119"/>
      <c r="WU1345" s="119"/>
      <c r="WV1345" s="119"/>
      <c r="WW1345" s="119"/>
      <c r="WX1345" s="119"/>
      <c r="WY1345" s="119"/>
      <c r="WZ1345" s="119"/>
      <c r="XA1345" s="119"/>
      <c r="XB1345" s="119"/>
      <c r="XC1345" s="119"/>
      <c r="XD1345" s="119"/>
      <c r="XE1345" s="119"/>
      <c r="XF1345" s="119"/>
      <c r="XG1345" s="119"/>
      <c r="XH1345" s="119"/>
      <c r="XI1345" s="119"/>
      <c r="XJ1345" s="119"/>
      <c r="XK1345" s="119"/>
      <c r="XL1345" s="119"/>
      <c r="XM1345" s="119"/>
      <c r="XN1345" s="119"/>
      <c r="XO1345" s="119"/>
      <c r="XP1345" s="119"/>
      <c r="XQ1345" s="119"/>
      <c r="XR1345" s="119"/>
      <c r="XS1345" s="119"/>
      <c r="XT1345" s="119"/>
      <c r="XU1345" s="119"/>
      <c r="XV1345" s="119"/>
      <c r="XW1345" s="119"/>
      <c r="XX1345" s="119"/>
      <c r="XY1345" s="119"/>
      <c r="XZ1345" s="119"/>
      <c r="YA1345" s="119"/>
      <c r="YB1345" s="119"/>
      <c r="YC1345" s="119"/>
      <c r="YD1345" s="119"/>
      <c r="YE1345" s="119"/>
      <c r="YF1345" s="119"/>
      <c r="YG1345" s="119"/>
      <c r="YH1345" s="119"/>
      <c r="YI1345" s="119"/>
      <c r="YJ1345" s="119"/>
      <c r="YK1345" s="119"/>
      <c r="YL1345" s="119"/>
      <c r="YM1345" s="119"/>
      <c r="YN1345" s="119"/>
      <c r="YO1345" s="119"/>
      <c r="YP1345" s="119"/>
      <c r="YQ1345" s="119"/>
      <c r="YR1345" s="119"/>
      <c r="YS1345" s="119"/>
      <c r="YT1345" s="119"/>
      <c r="YU1345" s="119"/>
      <c r="YV1345" s="119"/>
      <c r="YW1345" s="119"/>
      <c r="YX1345" s="119"/>
      <c r="YY1345" s="119"/>
      <c r="YZ1345" s="119"/>
      <c r="ZA1345" s="119"/>
      <c r="ZB1345" s="119"/>
      <c r="ZC1345" s="119"/>
      <c r="ZD1345" s="119"/>
      <c r="ZE1345" s="119"/>
      <c r="ZF1345" s="119"/>
      <c r="ZG1345" s="119"/>
      <c r="ZH1345" s="119"/>
      <c r="ZI1345" s="119"/>
      <c r="ZJ1345" s="119"/>
      <c r="ZK1345" s="119"/>
      <c r="ZL1345" s="119"/>
      <c r="ZM1345" s="119"/>
      <c r="ZN1345" s="119"/>
      <c r="ZO1345" s="119"/>
      <c r="ZP1345" s="119"/>
      <c r="ZQ1345" s="119"/>
      <c r="ZR1345" s="119"/>
      <c r="ZS1345" s="119"/>
      <c r="ZT1345" s="119"/>
      <c r="ZU1345" s="119"/>
      <c r="ZV1345" s="119"/>
      <c r="ZW1345" s="119"/>
      <c r="ZX1345" s="119"/>
      <c r="ZY1345" s="119"/>
      <c r="ZZ1345" s="119"/>
      <c r="AAA1345" s="119"/>
      <c r="AAB1345" s="119"/>
      <c r="AAC1345" s="119"/>
      <c r="AAD1345" s="119"/>
      <c r="AAE1345" s="119"/>
      <c r="AAF1345" s="119"/>
      <c r="AAG1345" s="119"/>
      <c r="AAH1345" s="119"/>
      <c r="AAI1345" s="119"/>
      <c r="AAJ1345" s="119"/>
      <c r="AAK1345" s="119"/>
      <c r="AAL1345" s="119"/>
      <c r="AAM1345" s="119"/>
      <c r="AAN1345" s="119"/>
      <c r="AAO1345" s="119"/>
      <c r="AAP1345" s="119"/>
      <c r="AAQ1345" s="119"/>
      <c r="AAR1345" s="119"/>
      <c r="AAS1345" s="119"/>
      <c r="AAT1345" s="119"/>
      <c r="AAU1345" s="119"/>
      <c r="AAV1345" s="119"/>
      <c r="AAW1345" s="119"/>
      <c r="AAX1345" s="119"/>
      <c r="AAY1345" s="119"/>
      <c r="AAZ1345" s="119"/>
      <c r="ABA1345" s="119"/>
      <c r="ABB1345" s="119"/>
      <c r="ABC1345" s="119"/>
      <c r="ABD1345" s="119"/>
      <c r="ABE1345" s="119"/>
      <c r="ABF1345" s="119"/>
      <c r="ABG1345" s="119"/>
      <c r="ABH1345" s="119"/>
      <c r="ABI1345" s="119"/>
      <c r="ABJ1345" s="119"/>
      <c r="ABK1345" s="119"/>
      <c r="ABL1345" s="119"/>
      <c r="ABM1345" s="119"/>
      <c r="ABN1345" s="119"/>
      <c r="ABO1345" s="119"/>
      <c r="ABP1345" s="119"/>
      <c r="ABQ1345" s="119"/>
      <c r="ABR1345" s="119"/>
      <c r="ABS1345" s="119"/>
      <c r="ABT1345" s="119"/>
      <c r="ABU1345" s="119"/>
      <c r="ABV1345" s="119"/>
      <c r="ABW1345" s="119"/>
      <c r="ABX1345" s="119"/>
      <c r="ABY1345" s="119"/>
      <c r="ABZ1345" s="119"/>
      <c r="ACA1345" s="119"/>
      <c r="ACB1345" s="119"/>
      <c r="ACC1345" s="119"/>
      <c r="ACD1345" s="119"/>
      <c r="ACE1345" s="119"/>
      <c r="ACF1345" s="119"/>
      <c r="ACG1345" s="119"/>
      <c r="ACH1345" s="119"/>
      <c r="ACI1345" s="119"/>
      <c r="ACJ1345" s="119"/>
      <c r="ACK1345" s="119"/>
      <c r="ACL1345" s="119"/>
      <c r="ACM1345" s="119"/>
      <c r="ACN1345" s="119"/>
      <c r="ACO1345" s="119"/>
      <c r="ACP1345" s="119"/>
      <c r="ACQ1345" s="119"/>
      <c r="ACR1345" s="119"/>
      <c r="ACS1345" s="119"/>
      <c r="ACT1345" s="119"/>
      <c r="ACU1345" s="119"/>
      <c r="ACV1345" s="119"/>
      <c r="ACW1345" s="119"/>
      <c r="ACX1345" s="119"/>
      <c r="ACY1345" s="119"/>
      <c r="ACZ1345" s="119"/>
      <c r="ADA1345" s="119"/>
      <c r="ADB1345" s="119"/>
      <c r="ADC1345" s="119"/>
      <c r="ADD1345" s="119"/>
      <c r="ADE1345" s="119"/>
      <c r="ADF1345" s="119"/>
      <c r="ADG1345" s="119"/>
      <c r="ADH1345" s="119"/>
      <c r="ADI1345" s="119"/>
      <c r="ADJ1345" s="119"/>
      <c r="ADK1345" s="119"/>
      <c r="ADL1345" s="119"/>
      <c r="ADM1345" s="119"/>
      <c r="ADN1345" s="119"/>
      <c r="ADO1345" s="119"/>
      <c r="ADP1345" s="119"/>
      <c r="ADQ1345" s="119"/>
      <c r="ADR1345" s="119"/>
      <c r="ADS1345" s="119"/>
      <c r="ADT1345" s="119"/>
      <c r="ADU1345" s="119"/>
      <c r="ADV1345" s="119"/>
      <c r="ADW1345" s="119"/>
      <c r="ADX1345" s="119"/>
      <c r="ADY1345" s="119"/>
      <c r="ADZ1345" s="119"/>
      <c r="AEA1345" s="119"/>
      <c r="AEB1345" s="119"/>
      <c r="AEC1345" s="119"/>
      <c r="AED1345" s="119"/>
      <c r="AEE1345" s="119"/>
      <c r="AEF1345" s="119"/>
      <c r="AEG1345" s="119"/>
      <c r="AEH1345" s="119"/>
      <c r="AEI1345" s="119"/>
      <c r="AEJ1345" s="119"/>
      <c r="AEK1345" s="119"/>
      <c r="AEL1345" s="119"/>
      <c r="AEM1345" s="119"/>
      <c r="AEN1345" s="119"/>
      <c r="AEO1345" s="119"/>
      <c r="AEP1345" s="119"/>
      <c r="AEQ1345" s="119"/>
      <c r="AER1345" s="119"/>
      <c r="AES1345" s="119"/>
      <c r="AET1345" s="119"/>
      <c r="AEU1345" s="119"/>
      <c r="AEV1345" s="119"/>
      <c r="AEW1345" s="119"/>
      <c r="AEX1345" s="119"/>
      <c r="AEY1345" s="119"/>
      <c r="AEZ1345" s="119"/>
      <c r="AFA1345" s="119"/>
      <c r="AFB1345" s="119"/>
      <c r="AFC1345" s="119"/>
      <c r="AFD1345" s="119"/>
      <c r="AFE1345" s="119"/>
      <c r="AFF1345" s="119"/>
      <c r="AFG1345" s="119"/>
      <c r="AFH1345" s="119"/>
      <c r="AFI1345" s="119"/>
      <c r="AFJ1345" s="119"/>
      <c r="AFK1345" s="119"/>
      <c r="AFL1345" s="119"/>
      <c r="AFM1345" s="119"/>
      <c r="AFN1345" s="119"/>
      <c r="AFO1345" s="119"/>
      <c r="AFP1345" s="119"/>
      <c r="AFQ1345" s="119"/>
      <c r="AFR1345" s="119"/>
      <c r="AFS1345" s="119"/>
      <c r="AFT1345" s="119"/>
      <c r="AFU1345" s="119"/>
      <c r="AFV1345" s="119"/>
      <c r="AFW1345" s="119"/>
      <c r="AFX1345" s="119"/>
      <c r="AFY1345" s="119"/>
      <c r="AFZ1345" s="119"/>
      <c r="AGA1345" s="119"/>
      <c r="AGB1345" s="119"/>
      <c r="AGC1345" s="119"/>
      <c r="AGD1345" s="119"/>
      <c r="AGE1345" s="119"/>
      <c r="AGF1345" s="119"/>
      <c r="AGG1345" s="119"/>
      <c r="AGH1345" s="119"/>
      <c r="AGI1345" s="119"/>
      <c r="AGJ1345" s="119"/>
      <c r="AGK1345" s="119"/>
      <c r="AGL1345" s="119"/>
      <c r="AGM1345" s="119"/>
      <c r="AGN1345" s="119"/>
      <c r="AGO1345" s="119"/>
      <c r="AGP1345" s="119"/>
      <c r="AGQ1345" s="119"/>
      <c r="AGR1345" s="119"/>
      <c r="AGS1345" s="119"/>
      <c r="AGT1345" s="119"/>
      <c r="AGU1345" s="119"/>
      <c r="AGV1345" s="119"/>
      <c r="AGW1345" s="119"/>
      <c r="AGX1345" s="119"/>
      <c r="AGY1345" s="119"/>
      <c r="AGZ1345" s="119"/>
      <c r="AHA1345" s="119"/>
      <c r="AHB1345" s="119"/>
      <c r="AHC1345" s="119"/>
      <c r="AHD1345" s="119"/>
      <c r="AHE1345" s="119"/>
      <c r="AHF1345" s="119"/>
      <c r="AHG1345" s="119"/>
      <c r="AHH1345" s="119"/>
      <c r="AHI1345" s="119"/>
      <c r="AHJ1345" s="119"/>
      <c r="AHK1345" s="119"/>
      <c r="AHL1345" s="119"/>
      <c r="AHM1345" s="119"/>
      <c r="AHN1345" s="119"/>
      <c r="AHO1345" s="119"/>
      <c r="AHP1345" s="119"/>
      <c r="AHQ1345" s="119"/>
      <c r="AHR1345" s="119"/>
      <c r="AHS1345" s="119"/>
      <c r="AHT1345" s="119"/>
      <c r="AHU1345" s="119"/>
      <c r="AHV1345" s="119"/>
      <c r="AHW1345" s="119"/>
      <c r="AHX1345" s="119"/>
      <c r="AHY1345" s="119"/>
      <c r="AHZ1345" s="119"/>
      <c r="AIA1345" s="119"/>
      <c r="AIB1345" s="119"/>
      <c r="AIC1345" s="119"/>
      <c r="AID1345" s="119"/>
      <c r="AIE1345" s="119"/>
      <c r="AIF1345" s="119"/>
      <c r="AIG1345" s="119"/>
      <c r="AIH1345" s="119"/>
      <c r="AII1345" s="119"/>
      <c r="AIJ1345" s="119"/>
      <c r="AIK1345" s="119"/>
      <c r="AIL1345" s="119"/>
      <c r="AIM1345" s="119"/>
      <c r="AIN1345" s="119"/>
      <c r="AIO1345" s="119"/>
      <c r="AIP1345" s="119"/>
      <c r="AIQ1345" s="119"/>
      <c r="AIR1345" s="119"/>
      <c r="AIS1345" s="119"/>
      <c r="AIT1345" s="119"/>
      <c r="AIU1345" s="119"/>
      <c r="AIV1345" s="119"/>
      <c r="AIW1345" s="119"/>
      <c r="AIX1345" s="119"/>
      <c r="AIY1345" s="119"/>
      <c r="AIZ1345" s="119"/>
      <c r="AJA1345" s="119"/>
      <c r="AJB1345" s="119"/>
      <c r="AJC1345" s="119"/>
      <c r="AJD1345" s="119"/>
      <c r="AJE1345" s="119"/>
      <c r="AJF1345" s="119"/>
      <c r="AJG1345" s="119"/>
      <c r="AJH1345" s="119"/>
      <c r="AJI1345" s="119"/>
      <c r="AJJ1345" s="119"/>
      <c r="AJK1345" s="119"/>
      <c r="AJL1345" s="119"/>
      <c r="AJM1345" s="119"/>
      <c r="AJN1345" s="119"/>
      <c r="AJO1345" s="119"/>
      <c r="AJP1345" s="119"/>
      <c r="AJQ1345" s="119"/>
      <c r="AJR1345" s="119"/>
      <c r="AJS1345" s="119"/>
      <c r="AJT1345" s="119"/>
      <c r="AJU1345" s="119"/>
      <c r="AJV1345" s="119"/>
      <c r="AJW1345" s="119"/>
      <c r="AJX1345" s="119"/>
      <c r="AJY1345" s="119"/>
      <c r="AJZ1345" s="119"/>
      <c r="AKA1345" s="119"/>
      <c r="AKB1345" s="119"/>
      <c r="AKC1345" s="119"/>
      <c r="AKD1345" s="119"/>
      <c r="AKE1345" s="119"/>
      <c r="AKF1345" s="119"/>
      <c r="AKG1345" s="119"/>
      <c r="AKH1345" s="119"/>
      <c r="AKI1345" s="119"/>
      <c r="AKJ1345" s="119"/>
      <c r="AKK1345" s="119"/>
      <c r="AKL1345" s="119"/>
      <c r="AKM1345" s="119"/>
      <c r="AKN1345" s="119"/>
      <c r="AKO1345" s="119"/>
      <c r="AKP1345" s="119"/>
      <c r="AKQ1345" s="119"/>
      <c r="AKR1345" s="119"/>
      <c r="AKS1345" s="119"/>
      <c r="AKT1345" s="119"/>
      <c r="AKU1345" s="119"/>
      <c r="AKV1345" s="119"/>
      <c r="AKW1345" s="119"/>
      <c r="AKX1345" s="119"/>
      <c r="AKY1345" s="119"/>
      <c r="AKZ1345" s="119"/>
      <c r="ALA1345" s="119"/>
      <c r="ALB1345" s="119"/>
      <c r="ALC1345" s="119"/>
      <c r="ALD1345" s="119"/>
      <c r="ALE1345" s="119"/>
      <c r="ALF1345" s="119"/>
      <c r="ALG1345" s="119"/>
      <c r="ALH1345" s="119"/>
      <c r="ALI1345" s="119"/>
      <c r="ALJ1345" s="119"/>
      <c r="ALK1345" s="119"/>
      <c r="ALL1345" s="119"/>
      <c r="ALM1345" s="119"/>
      <c r="ALN1345" s="119"/>
      <c r="ALO1345" s="119"/>
      <c r="ALP1345" s="119"/>
      <c r="ALQ1345" s="119"/>
      <c r="ALR1345" s="119"/>
      <c r="ALS1345" s="119"/>
      <c r="ALT1345" s="119"/>
      <c r="ALU1345" s="119"/>
      <c r="ALV1345" s="119"/>
      <c r="ALW1345" s="119"/>
      <c r="ALX1345" s="119"/>
      <c r="ALY1345" s="119"/>
      <c r="ALZ1345" s="119"/>
      <c r="AMA1345" s="119"/>
      <c r="AMB1345" s="119"/>
      <c r="AMC1345" s="119"/>
      <c r="AMD1345" s="119"/>
      <c r="AME1345" s="119"/>
      <c r="AMF1345" s="119"/>
      <c r="AMG1345" s="119"/>
      <c r="AMH1345" s="119"/>
      <c r="AMI1345" s="119"/>
      <c r="AMJ1345" s="119"/>
    </row>
    <row r="1346" spans="1:1024">
      <c r="A1346" s="118"/>
      <c r="B1346" s="118"/>
      <c r="C1346" s="49">
        <f t="shared" si="95"/>
        <v>2610</v>
      </c>
      <c r="D1346" s="56" t="s">
        <v>469</v>
      </c>
      <c r="E1346" s="51">
        <f t="shared" si="98"/>
        <v>30</v>
      </c>
      <c r="F1346" s="79">
        <f t="shared" si="96"/>
        <v>50967</v>
      </c>
      <c r="G1346" s="79" t="str">
        <f t="shared" si="97"/>
        <v>201826</v>
      </c>
      <c r="H1346" s="79">
        <v>6</v>
      </c>
      <c r="I1346" s="79"/>
      <c r="J1346" s="79"/>
      <c r="K1346" s="79"/>
      <c r="L1346" s="79" t="s">
        <v>0</v>
      </c>
      <c r="M1346" s="79">
        <v>2018</v>
      </c>
      <c r="N1346" s="79">
        <v>2</v>
      </c>
      <c r="O1346" s="79">
        <v>6</v>
      </c>
      <c r="P1346" s="79">
        <v>14</v>
      </c>
      <c r="Q1346" s="79">
        <v>9</v>
      </c>
      <c r="R1346" s="79">
        <v>27</v>
      </c>
      <c r="S1346" s="79">
        <v>632</v>
      </c>
      <c r="T1346" s="79">
        <v>2</v>
      </c>
      <c r="U1346" s="79" t="s">
        <v>1</v>
      </c>
      <c r="V1346" s="79" t="s">
        <v>2</v>
      </c>
      <c r="W1346" s="79"/>
      <c r="X1346" s="130" t="s">
        <v>470</v>
      </c>
      <c r="Y1346" s="130"/>
      <c r="Z1346" s="130"/>
      <c r="AA1346" s="130"/>
      <c r="WK1346" s="119"/>
      <c r="WL1346" s="119"/>
      <c r="WM1346" s="119"/>
      <c r="WN1346" s="119"/>
      <c r="WO1346" s="119"/>
      <c r="WP1346" s="119"/>
      <c r="WQ1346" s="119"/>
      <c r="WR1346" s="119"/>
      <c r="WS1346" s="119"/>
      <c r="WT1346" s="119"/>
      <c r="WU1346" s="119"/>
      <c r="WV1346" s="119"/>
      <c r="WW1346" s="119"/>
      <c r="WX1346" s="119"/>
      <c r="WY1346" s="119"/>
      <c r="WZ1346" s="119"/>
      <c r="XA1346" s="119"/>
      <c r="XB1346" s="119"/>
      <c r="XC1346" s="119"/>
      <c r="XD1346" s="119"/>
      <c r="XE1346" s="119"/>
      <c r="XF1346" s="119"/>
      <c r="XG1346" s="119"/>
      <c r="XH1346" s="119"/>
      <c r="XI1346" s="119"/>
      <c r="XJ1346" s="119"/>
      <c r="XK1346" s="119"/>
      <c r="XL1346" s="119"/>
      <c r="XM1346" s="119"/>
      <c r="XN1346" s="119"/>
      <c r="XO1346" s="119"/>
      <c r="XP1346" s="119"/>
      <c r="XQ1346" s="119"/>
      <c r="XR1346" s="119"/>
      <c r="XS1346" s="119"/>
      <c r="XT1346" s="119"/>
      <c r="XU1346" s="119"/>
      <c r="XV1346" s="119"/>
      <c r="XW1346" s="119"/>
      <c r="XX1346" s="119"/>
      <c r="XY1346" s="119"/>
      <c r="XZ1346" s="119"/>
      <c r="YA1346" s="119"/>
      <c r="YB1346" s="119"/>
      <c r="YC1346" s="119"/>
      <c r="YD1346" s="119"/>
      <c r="YE1346" s="119"/>
      <c r="YF1346" s="119"/>
      <c r="YG1346" s="119"/>
      <c r="YH1346" s="119"/>
      <c r="YI1346" s="119"/>
      <c r="YJ1346" s="119"/>
      <c r="YK1346" s="119"/>
      <c r="YL1346" s="119"/>
      <c r="YM1346" s="119"/>
      <c r="YN1346" s="119"/>
      <c r="YO1346" s="119"/>
      <c r="YP1346" s="119"/>
      <c r="YQ1346" s="119"/>
      <c r="YR1346" s="119"/>
      <c r="YS1346" s="119"/>
      <c r="YT1346" s="119"/>
      <c r="YU1346" s="119"/>
      <c r="YV1346" s="119"/>
      <c r="YW1346" s="119"/>
      <c r="YX1346" s="119"/>
      <c r="YY1346" s="119"/>
      <c r="YZ1346" s="119"/>
      <c r="ZA1346" s="119"/>
      <c r="ZB1346" s="119"/>
      <c r="ZC1346" s="119"/>
      <c r="ZD1346" s="119"/>
      <c r="ZE1346" s="119"/>
      <c r="ZF1346" s="119"/>
      <c r="ZG1346" s="119"/>
      <c r="ZH1346" s="119"/>
      <c r="ZI1346" s="119"/>
      <c r="ZJ1346" s="119"/>
      <c r="ZK1346" s="119"/>
      <c r="ZL1346" s="119"/>
      <c r="ZM1346" s="119"/>
      <c r="ZN1346" s="119"/>
      <c r="ZO1346" s="119"/>
      <c r="ZP1346" s="119"/>
      <c r="ZQ1346" s="119"/>
      <c r="ZR1346" s="119"/>
      <c r="ZS1346" s="119"/>
      <c r="ZT1346" s="119"/>
      <c r="ZU1346" s="119"/>
      <c r="ZV1346" s="119"/>
      <c r="ZW1346" s="119"/>
      <c r="ZX1346" s="119"/>
      <c r="ZY1346" s="119"/>
      <c r="ZZ1346" s="119"/>
      <c r="AAA1346" s="119"/>
      <c r="AAB1346" s="119"/>
      <c r="AAC1346" s="119"/>
      <c r="AAD1346" s="119"/>
      <c r="AAE1346" s="119"/>
      <c r="AAF1346" s="119"/>
      <c r="AAG1346" s="119"/>
      <c r="AAH1346" s="119"/>
      <c r="AAI1346" s="119"/>
      <c r="AAJ1346" s="119"/>
      <c r="AAK1346" s="119"/>
      <c r="AAL1346" s="119"/>
      <c r="AAM1346" s="119"/>
      <c r="AAN1346" s="119"/>
      <c r="AAO1346" s="119"/>
      <c r="AAP1346" s="119"/>
      <c r="AAQ1346" s="119"/>
      <c r="AAR1346" s="119"/>
      <c r="AAS1346" s="119"/>
      <c r="AAT1346" s="119"/>
      <c r="AAU1346" s="119"/>
      <c r="AAV1346" s="119"/>
      <c r="AAW1346" s="119"/>
      <c r="AAX1346" s="119"/>
      <c r="AAY1346" s="119"/>
      <c r="AAZ1346" s="119"/>
      <c r="ABA1346" s="119"/>
      <c r="ABB1346" s="119"/>
      <c r="ABC1346" s="119"/>
      <c r="ABD1346" s="119"/>
      <c r="ABE1346" s="119"/>
      <c r="ABF1346" s="119"/>
      <c r="ABG1346" s="119"/>
      <c r="ABH1346" s="119"/>
      <c r="ABI1346" s="119"/>
      <c r="ABJ1346" s="119"/>
      <c r="ABK1346" s="119"/>
      <c r="ABL1346" s="119"/>
      <c r="ABM1346" s="119"/>
      <c r="ABN1346" s="119"/>
      <c r="ABO1346" s="119"/>
      <c r="ABP1346" s="119"/>
      <c r="ABQ1346" s="119"/>
      <c r="ABR1346" s="119"/>
      <c r="ABS1346" s="119"/>
      <c r="ABT1346" s="119"/>
      <c r="ABU1346" s="119"/>
      <c r="ABV1346" s="119"/>
      <c r="ABW1346" s="119"/>
      <c r="ABX1346" s="119"/>
      <c r="ABY1346" s="119"/>
      <c r="ABZ1346" s="119"/>
      <c r="ACA1346" s="119"/>
      <c r="ACB1346" s="119"/>
      <c r="ACC1346" s="119"/>
      <c r="ACD1346" s="119"/>
      <c r="ACE1346" s="119"/>
      <c r="ACF1346" s="119"/>
      <c r="ACG1346" s="119"/>
      <c r="ACH1346" s="119"/>
      <c r="ACI1346" s="119"/>
      <c r="ACJ1346" s="119"/>
      <c r="ACK1346" s="119"/>
      <c r="ACL1346" s="119"/>
      <c r="ACM1346" s="119"/>
      <c r="ACN1346" s="119"/>
      <c r="ACO1346" s="119"/>
      <c r="ACP1346" s="119"/>
      <c r="ACQ1346" s="119"/>
      <c r="ACR1346" s="119"/>
      <c r="ACS1346" s="119"/>
      <c r="ACT1346" s="119"/>
      <c r="ACU1346" s="119"/>
      <c r="ACV1346" s="119"/>
      <c r="ACW1346" s="119"/>
      <c r="ACX1346" s="119"/>
      <c r="ACY1346" s="119"/>
      <c r="ACZ1346" s="119"/>
      <c r="ADA1346" s="119"/>
      <c r="ADB1346" s="119"/>
      <c r="ADC1346" s="119"/>
      <c r="ADD1346" s="119"/>
      <c r="ADE1346" s="119"/>
      <c r="ADF1346" s="119"/>
      <c r="ADG1346" s="119"/>
      <c r="ADH1346" s="119"/>
      <c r="ADI1346" s="119"/>
      <c r="ADJ1346" s="119"/>
      <c r="ADK1346" s="119"/>
      <c r="ADL1346" s="119"/>
      <c r="ADM1346" s="119"/>
      <c r="ADN1346" s="119"/>
      <c r="ADO1346" s="119"/>
      <c r="ADP1346" s="119"/>
      <c r="ADQ1346" s="119"/>
      <c r="ADR1346" s="119"/>
      <c r="ADS1346" s="119"/>
      <c r="ADT1346" s="119"/>
      <c r="ADU1346" s="119"/>
      <c r="ADV1346" s="119"/>
      <c r="ADW1346" s="119"/>
      <c r="ADX1346" s="119"/>
      <c r="ADY1346" s="119"/>
      <c r="ADZ1346" s="119"/>
      <c r="AEA1346" s="119"/>
      <c r="AEB1346" s="119"/>
      <c r="AEC1346" s="119"/>
      <c r="AED1346" s="119"/>
      <c r="AEE1346" s="119"/>
      <c r="AEF1346" s="119"/>
      <c r="AEG1346" s="119"/>
      <c r="AEH1346" s="119"/>
      <c r="AEI1346" s="119"/>
      <c r="AEJ1346" s="119"/>
      <c r="AEK1346" s="119"/>
      <c r="AEL1346" s="119"/>
      <c r="AEM1346" s="119"/>
      <c r="AEN1346" s="119"/>
      <c r="AEO1346" s="119"/>
      <c r="AEP1346" s="119"/>
      <c r="AEQ1346" s="119"/>
      <c r="AER1346" s="119"/>
      <c r="AES1346" s="119"/>
      <c r="AET1346" s="119"/>
      <c r="AEU1346" s="119"/>
      <c r="AEV1346" s="119"/>
      <c r="AEW1346" s="119"/>
      <c r="AEX1346" s="119"/>
      <c r="AEY1346" s="119"/>
      <c r="AEZ1346" s="119"/>
      <c r="AFA1346" s="119"/>
      <c r="AFB1346" s="119"/>
      <c r="AFC1346" s="119"/>
      <c r="AFD1346" s="119"/>
      <c r="AFE1346" s="119"/>
      <c r="AFF1346" s="119"/>
      <c r="AFG1346" s="119"/>
      <c r="AFH1346" s="119"/>
      <c r="AFI1346" s="119"/>
      <c r="AFJ1346" s="119"/>
      <c r="AFK1346" s="119"/>
      <c r="AFL1346" s="119"/>
      <c r="AFM1346" s="119"/>
      <c r="AFN1346" s="119"/>
      <c r="AFO1346" s="119"/>
      <c r="AFP1346" s="119"/>
      <c r="AFQ1346" s="119"/>
      <c r="AFR1346" s="119"/>
      <c r="AFS1346" s="119"/>
      <c r="AFT1346" s="119"/>
      <c r="AFU1346" s="119"/>
      <c r="AFV1346" s="119"/>
      <c r="AFW1346" s="119"/>
      <c r="AFX1346" s="119"/>
      <c r="AFY1346" s="119"/>
      <c r="AFZ1346" s="119"/>
      <c r="AGA1346" s="119"/>
      <c r="AGB1346" s="119"/>
      <c r="AGC1346" s="119"/>
      <c r="AGD1346" s="119"/>
      <c r="AGE1346" s="119"/>
      <c r="AGF1346" s="119"/>
      <c r="AGG1346" s="119"/>
      <c r="AGH1346" s="119"/>
      <c r="AGI1346" s="119"/>
      <c r="AGJ1346" s="119"/>
      <c r="AGK1346" s="119"/>
      <c r="AGL1346" s="119"/>
      <c r="AGM1346" s="119"/>
      <c r="AGN1346" s="119"/>
      <c r="AGO1346" s="119"/>
      <c r="AGP1346" s="119"/>
      <c r="AGQ1346" s="119"/>
      <c r="AGR1346" s="119"/>
      <c r="AGS1346" s="119"/>
      <c r="AGT1346" s="119"/>
      <c r="AGU1346" s="119"/>
      <c r="AGV1346" s="119"/>
      <c r="AGW1346" s="119"/>
      <c r="AGX1346" s="119"/>
      <c r="AGY1346" s="119"/>
      <c r="AGZ1346" s="119"/>
      <c r="AHA1346" s="119"/>
      <c r="AHB1346" s="119"/>
      <c r="AHC1346" s="119"/>
      <c r="AHD1346" s="119"/>
      <c r="AHE1346" s="119"/>
      <c r="AHF1346" s="119"/>
      <c r="AHG1346" s="119"/>
      <c r="AHH1346" s="119"/>
      <c r="AHI1346" s="119"/>
      <c r="AHJ1346" s="119"/>
      <c r="AHK1346" s="119"/>
      <c r="AHL1346" s="119"/>
      <c r="AHM1346" s="119"/>
      <c r="AHN1346" s="119"/>
      <c r="AHO1346" s="119"/>
      <c r="AHP1346" s="119"/>
      <c r="AHQ1346" s="119"/>
      <c r="AHR1346" s="119"/>
      <c r="AHS1346" s="119"/>
      <c r="AHT1346" s="119"/>
      <c r="AHU1346" s="119"/>
      <c r="AHV1346" s="119"/>
      <c r="AHW1346" s="119"/>
      <c r="AHX1346" s="119"/>
      <c r="AHY1346" s="119"/>
      <c r="AHZ1346" s="119"/>
      <c r="AIA1346" s="119"/>
      <c r="AIB1346" s="119"/>
      <c r="AIC1346" s="119"/>
      <c r="AID1346" s="119"/>
      <c r="AIE1346" s="119"/>
      <c r="AIF1346" s="119"/>
      <c r="AIG1346" s="119"/>
      <c r="AIH1346" s="119"/>
      <c r="AII1346" s="119"/>
      <c r="AIJ1346" s="119"/>
      <c r="AIK1346" s="119"/>
      <c r="AIL1346" s="119"/>
      <c r="AIM1346" s="119"/>
      <c r="AIN1346" s="119"/>
      <c r="AIO1346" s="119"/>
      <c r="AIP1346" s="119"/>
      <c r="AIQ1346" s="119"/>
      <c r="AIR1346" s="119"/>
      <c r="AIS1346" s="119"/>
      <c r="AIT1346" s="119"/>
      <c r="AIU1346" s="119"/>
      <c r="AIV1346" s="119"/>
      <c r="AIW1346" s="119"/>
      <c r="AIX1346" s="119"/>
      <c r="AIY1346" s="119"/>
      <c r="AIZ1346" s="119"/>
      <c r="AJA1346" s="119"/>
      <c r="AJB1346" s="119"/>
      <c r="AJC1346" s="119"/>
      <c r="AJD1346" s="119"/>
      <c r="AJE1346" s="119"/>
      <c r="AJF1346" s="119"/>
      <c r="AJG1346" s="119"/>
      <c r="AJH1346" s="119"/>
      <c r="AJI1346" s="119"/>
      <c r="AJJ1346" s="119"/>
      <c r="AJK1346" s="119"/>
      <c r="AJL1346" s="119"/>
      <c r="AJM1346" s="119"/>
      <c r="AJN1346" s="119"/>
      <c r="AJO1346" s="119"/>
      <c r="AJP1346" s="119"/>
      <c r="AJQ1346" s="119"/>
      <c r="AJR1346" s="119"/>
      <c r="AJS1346" s="119"/>
      <c r="AJT1346" s="119"/>
      <c r="AJU1346" s="119"/>
      <c r="AJV1346" s="119"/>
      <c r="AJW1346" s="119"/>
      <c r="AJX1346" s="119"/>
      <c r="AJY1346" s="119"/>
      <c r="AJZ1346" s="119"/>
      <c r="AKA1346" s="119"/>
      <c r="AKB1346" s="119"/>
      <c r="AKC1346" s="119"/>
      <c r="AKD1346" s="119"/>
      <c r="AKE1346" s="119"/>
      <c r="AKF1346" s="119"/>
      <c r="AKG1346" s="119"/>
      <c r="AKH1346" s="119"/>
      <c r="AKI1346" s="119"/>
      <c r="AKJ1346" s="119"/>
      <c r="AKK1346" s="119"/>
      <c r="AKL1346" s="119"/>
      <c r="AKM1346" s="119"/>
      <c r="AKN1346" s="119"/>
      <c r="AKO1346" s="119"/>
      <c r="AKP1346" s="119"/>
      <c r="AKQ1346" s="119"/>
      <c r="AKR1346" s="119"/>
      <c r="AKS1346" s="119"/>
      <c r="AKT1346" s="119"/>
      <c r="AKU1346" s="119"/>
      <c r="AKV1346" s="119"/>
      <c r="AKW1346" s="119"/>
      <c r="AKX1346" s="119"/>
      <c r="AKY1346" s="119"/>
      <c r="AKZ1346" s="119"/>
      <c r="ALA1346" s="119"/>
      <c r="ALB1346" s="119"/>
      <c r="ALC1346" s="119"/>
      <c r="ALD1346" s="119"/>
      <c r="ALE1346" s="119"/>
      <c r="ALF1346" s="119"/>
      <c r="ALG1346" s="119"/>
      <c r="ALH1346" s="119"/>
      <c r="ALI1346" s="119"/>
      <c r="ALJ1346" s="119"/>
      <c r="ALK1346" s="119"/>
      <c r="ALL1346" s="119"/>
      <c r="ALM1346" s="119"/>
      <c r="ALN1346" s="119"/>
      <c r="ALO1346" s="119"/>
      <c r="ALP1346" s="119"/>
      <c r="ALQ1346" s="119"/>
      <c r="ALR1346" s="119"/>
      <c r="ALS1346" s="119"/>
      <c r="ALT1346" s="119"/>
      <c r="ALU1346" s="119"/>
      <c r="ALV1346" s="119"/>
      <c r="ALW1346" s="119"/>
      <c r="ALX1346" s="119"/>
      <c r="ALY1346" s="119"/>
      <c r="ALZ1346" s="119"/>
      <c r="AMA1346" s="119"/>
      <c r="AMB1346" s="119"/>
      <c r="AMC1346" s="119"/>
      <c r="AMD1346" s="119"/>
      <c r="AME1346" s="119"/>
      <c r="AMF1346" s="119"/>
      <c r="AMG1346" s="119"/>
      <c r="AMH1346" s="119"/>
      <c r="AMI1346" s="119"/>
      <c r="AMJ1346" s="119"/>
    </row>
    <row r="1347" spans="1:1024">
      <c r="A1347" s="118"/>
      <c r="B1347" s="118"/>
      <c r="C1347" s="49">
        <f t="shared" si="95"/>
        <v>2620</v>
      </c>
      <c r="D1347" s="58" t="s">
        <v>471</v>
      </c>
      <c r="E1347" s="51">
        <f t="shared" si="98"/>
        <v>10</v>
      </c>
      <c r="F1347" s="81">
        <f t="shared" si="96"/>
        <v>51079</v>
      </c>
      <c r="G1347" s="81" t="str">
        <f t="shared" si="97"/>
        <v>201826</v>
      </c>
      <c r="H1347" s="81">
        <v>7</v>
      </c>
      <c r="I1347" s="81"/>
      <c r="J1347" s="81"/>
      <c r="K1347" s="81"/>
      <c r="L1347" s="81" t="s">
        <v>0</v>
      </c>
      <c r="M1347" s="81">
        <v>2018</v>
      </c>
      <c r="N1347" s="81">
        <v>2</v>
      </c>
      <c r="O1347" s="81">
        <v>6</v>
      </c>
      <c r="P1347" s="81">
        <v>14</v>
      </c>
      <c r="Q1347" s="81">
        <v>11</v>
      </c>
      <c r="R1347" s="81">
        <v>19</v>
      </c>
      <c r="S1347" s="81">
        <v>562</v>
      </c>
      <c r="T1347" s="81">
        <v>1</v>
      </c>
      <c r="U1347" s="81" t="s">
        <v>1</v>
      </c>
      <c r="V1347" s="81" t="s">
        <v>2</v>
      </c>
      <c r="W1347" s="81"/>
      <c r="X1347" s="129"/>
      <c r="Y1347" s="130"/>
      <c r="Z1347" s="130"/>
      <c r="AA1347" s="130"/>
      <c r="WK1347" s="119"/>
      <c r="WL1347" s="119"/>
      <c r="WM1347" s="119"/>
      <c r="WN1347" s="119"/>
      <c r="WO1347" s="119"/>
      <c r="WP1347" s="119"/>
      <c r="WQ1347" s="119"/>
      <c r="WR1347" s="119"/>
      <c r="WS1347" s="119"/>
      <c r="WT1347" s="119"/>
      <c r="WU1347" s="119"/>
      <c r="WV1347" s="119"/>
      <c r="WW1347" s="119"/>
      <c r="WX1347" s="119"/>
      <c r="WY1347" s="119"/>
      <c r="WZ1347" s="119"/>
      <c r="XA1347" s="119"/>
      <c r="XB1347" s="119"/>
      <c r="XC1347" s="119"/>
      <c r="XD1347" s="119"/>
      <c r="XE1347" s="119"/>
      <c r="XF1347" s="119"/>
      <c r="XG1347" s="119"/>
      <c r="XH1347" s="119"/>
      <c r="XI1347" s="119"/>
      <c r="XJ1347" s="119"/>
      <c r="XK1347" s="119"/>
      <c r="XL1347" s="119"/>
      <c r="XM1347" s="119"/>
      <c r="XN1347" s="119"/>
      <c r="XO1347" s="119"/>
      <c r="XP1347" s="119"/>
      <c r="XQ1347" s="119"/>
      <c r="XR1347" s="119"/>
      <c r="XS1347" s="119"/>
      <c r="XT1347" s="119"/>
      <c r="XU1347" s="119"/>
      <c r="XV1347" s="119"/>
      <c r="XW1347" s="119"/>
      <c r="XX1347" s="119"/>
      <c r="XY1347" s="119"/>
      <c r="XZ1347" s="119"/>
      <c r="YA1347" s="119"/>
      <c r="YB1347" s="119"/>
      <c r="YC1347" s="119"/>
      <c r="YD1347" s="119"/>
      <c r="YE1347" s="119"/>
      <c r="YF1347" s="119"/>
      <c r="YG1347" s="119"/>
      <c r="YH1347" s="119"/>
      <c r="YI1347" s="119"/>
      <c r="YJ1347" s="119"/>
      <c r="YK1347" s="119"/>
      <c r="YL1347" s="119"/>
      <c r="YM1347" s="119"/>
      <c r="YN1347" s="119"/>
      <c r="YO1347" s="119"/>
      <c r="YP1347" s="119"/>
      <c r="YQ1347" s="119"/>
      <c r="YR1347" s="119"/>
      <c r="YS1347" s="119"/>
      <c r="YT1347" s="119"/>
      <c r="YU1347" s="119"/>
      <c r="YV1347" s="119"/>
      <c r="YW1347" s="119"/>
      <c r="YX1347" s="119"/>
      <c r="YY1347" s="119"/>
      <c r="YZ1347" s="119"/>
      <c r="ZA1347" s="119"/>
      <c r="ZB1347" s="119"/>
      <c r="ZC1347" s="119"/>
      <c r="ZD1347" s="119"/>
      <c r="ZE1347" s="119"/>
      <c r="ZF1347" s="119"/>
      <c r="ZG1347" s="119"/>
      <c r="ZH1347" s="119"/>
      <c r="ZI1347" s="119"/>
      <c r="ZJ1347" s="119"/>
      <c r="ZK1347" s="119"/>
      <c r="ZL1347" s="119"/>
      <c r="ZM1347" s="119"/>
      <c r="ZN1347" s="119"/>
      <c r="ZO1347" s="119"/>
      <c r="ZP1347" s="119"/>
      <c r="ZQ1347" s="119"/>
      <c r="ZR1347" s="119"/>
      <c r="ZS1347" s="119"/>
      <c r="ZT1347" s="119"/>
      <c r="ZU1347" s="119"/>
      <c r="ZV1347" s="119"/>
      <c r="ZW1347" s="119"/>
      <c r="ZX1347" s="119"/>
      <c r="ZY1347" s="119"/>
      <c r="ZZ1347" s="119"/>
      <c r="AAA1347" s="119"/>
      <c r="AAB1347" s="119"/>
      <c r="AAC1347" s="119"/>
      <c r="AAD1347" s="119"/>
      <c r="AAE1347" s="119"/>
      <c r="AAF1347" s="119"/>
      <c r="AAG1347" s="119"/>
      <c r="AAH1347" s="119"/>
      <c r="AAI1347" s="119"/>
      <c r="AAJ1347" s="119"/>
      <c r="AAK1347" s="119"/>
      <c r="AAL1347" s="119"/>
      <c r="AAM1347" s="119"/>
      <c r="AAN1347" s="119"/>
      <c r="AAO1347" s="119"/>
      <c r="AAP1347" s="119"/>
      <c r="AAQ1347" s="119"/>
      <c r="AAR1347" s="119"/>
      <c r="AAS1347" s="119"/>
      <c r="AAT1347" s="119"/>
      <c r="AAU1347" s="119"/>
      <c r="AAV1347" s="119"/>
      <c r="AAW1347" s="119"/>
      <c r="AAX1347" s="119"/>
      <c r="AAY1347" s="119"/>
      <c r="AAZ1347" s="119"/>
      <c r="ABA1347" s="119"/>
      <c r="ABB1347" s="119"/>
      <c r="ABC1347" s="119"/>
      <c r="ABD1347" s="119"/>
      <c r="ABE1347" s="119"/>
      <c r="ABF1347" s="119"/>
      <c r="ABG1347" s="119"/>
      <c r="ABH1347" s="119"/>
      <c r="ABI1347" s="119"/>
      <c r="ABJ1347" s="119"/>
      <c r="ABK1347" s="119"/>
      <c r="ABL1347" s="119"/>
      <c r="ABM1347" s="119"/>
      <c r="ABN1347" s="119"/>
      <c r="ABO1347" s="119"/>
      <c r="ABP1347" s="119"/>
      <c r="ABQ1347" s="119"/>
      <c r="ABR1347" s="119"/>
      <c r="ABS1347" s="119"/>
      <c r="ABT1347" s="119"/>
      <c r="ABU1347" s="119"/>
      <c r="ABV1347" s="119"/>
      <c r="ABW1347" s="119"/>
      <c r="ABX1347" s="119"/>
      <c r="ABY1347" s="119"/>
      <c r="ABZ1347" s="119"/>
      <c r="ACA1347" s="119"/>
      <c r="ACB1347" s="119"/>
      <c r="ACC1347" s="119"/>
      <c r="ACD1347" s="119"/>
      <c r="ACE1347" s="119"/>
      <c r="ACF1347" s="119"/>
      <c r="ACG1347" s="119"/>
      <c r="ACH1347" s="119"/>
      <c r="ACI1347" s="119"/>
      <c r="ACJ1347" s="119"/>
      <c r="ACK1347" s="119"/>
      <c r="ACL1347" s="119"/>
      <c r="ACM1347" s="119"/>
      <c r="ACN1347" s="119"/>
      <c r="ACO1347" s="119"/>
      <c r="ACP1347" s="119"/>
      <c r="ACQ1347" s="119"/>
      <c r="ACR1347" s="119"/>
      <c r="ACS1347" s="119"/>
      <c r="ACT1347" s="119"/>
      <c r="ACU1347" s="119"/>
      <c r="ACV1347" s="119"/>
      <c r="ACW1347" s="119"/>
      <c r="ACX1347" s="119"/>
      <c r="ACY1347" s="119"/>
      <c r="ACZ1347" s="119"/>
      <c r="ADA1347" s="119"/>
      <c r="ADB1347" s="119"/>
      <c r="ADC1347" s="119"/>
      <c r="ADD1347" s="119"/>
      <c r="ADE1347" s="119"/>
      <c r="ADF1347" s="119"/>
      <c r="ADG1347" s="119"/>
      <c r="ADH1347" s="119"/>
      <c r="ADI1347" s="119"/>
      <c r="ADJ1347" s="119"/>
      <c r="ADK1347" s="119"/>
      <c r="ADL1347" s="119"/>
      <c r="ADM1347" s="119"/>
      <c r="ADN1347" s="119"/>
      <c r="ADO1347" s="119"/>
      <c r="ADP1347" s="119"/>
      <c r="ADQ1347" s="119"/>
      <c r="ADR1347" s="119"/>
      <c r="ADS1347" s="119"/>
      <c r="ADT1347" s="119"/>
      <c r="ADU1347" s="119"/>
      <c r="ADV1347" s="119"/>
      <c r="ADW1347" s="119"/>
      <c r="ADX1347" s="119"/>
      <c r="ADY1347" s="119"/>
      <c r="ADZ1347" s="119"/>
      <c r="AEA1347" s="119"/>
      <c r="AEB1347" s="119"/>
      <c r="AEC1347" s="119"/>
      <c r="AED1347" s="119"/>
      <c r="AEE1347" s="119"/>
      <c r="AEF1347" s="119"/>
      <c r="AEG1347" s="119"/>
      <c r="AEH1347" s="119"/>
      <c r="AEI1347" s="119"/>
      <c r="AEJ1347" s="119"/>
      <c r="AEK1347" s="119"/>
      <c r="AEL1347" s="119"/>
      <c r="AEM1347" s="119"/>
      <c r="AEN1347" s="119"/>
      <c r="AEO1347" s="119"/>
      <c r="AEP1347" s="119"/>
      <c r="AEQ1347" s="119"/>
      <c r="AER1347" s="119"/>
      <c r="AES1347" s="119"/>
      <c r="AET1347" s="119"/>
      <c r="AEU1347" s="119"/>
      <c r="AEV1347" s="119"/>
      <c r="AEW1347" s="119"/>
      <c r="AEX1347" s="119"/>
      <c r="AEY1347" s="119"/>
      <c r="AEZ1347" s="119"/>
      <c r="AFA1347" s="119"/>
      <c r="AFB1347" s="119"/>
      <c r="AFC1347" s="119"/>
      <c r="AFD1347" s="119"/>
      <c r="AFE1347" s="119"/>
      <c r="AFF1347" s="119"/>
      <c r="AFG1347" s="119"/>
      <c r="AFH1347" s="119"/>
      <c r="AFI1347" s="119"/>
      <c r="AFJ1347" s="119"/>
      <c r="AFK1347" s="119"/>
      <c r="AFL1347" s="119"/>
      <c r="AFM1347" s="119"/>
      <c r="AFN1347" s="119"/>
      <c r="AFO1347" s="119"/>
      <c r="AFP1347" s="119"/>
      <c r="AFQ1347" s="119"/>
      <c r="AFR1347" s="119"/>
      <c r="AFS1347" s="119"/>
      <c r="AFT1347" s="119"/>
      <c r="AFU1347" s="119"/>
      <c r="AFV1347" s="119"/>
      <c r="AFW1347" s="119"/>
      <c r="AFX1347" s="119"/>
      <c r="AFY1347" s="119"/>
      <c r="AFZ1347" s="119"/>
      <c r="AGA1347" s="119"/>
      <c r="AGB1347" s="119"/>
      <c r="AGC1347" s="119"/>
      <c r="AGD1347" s="119"/>
      <c r="AGE1347" s="119"/>
      <c r="AGF1347" s="119"/>
      <c r="AGG1347" s="119"/>
      <c r="AGH1347" s="119"/>
      <c r="AGI1347" s="119"/>
      <c r="AGJ1347" s="119"/>
      <c r="AGK1347" s="119"/>
      <c r="AGL1347" s="119"/>
      <c r="AGM1347" s="119"/>
      <c r="AGN1347" s="119"/>
      <c r="AGO1347" s="119"/>
      <c r="AGP1347" s="119"/>
      <c r="AGQ1347" s="119"/>
      <c r="AGR1347" s="119"/>
      <c r="AGS1347" s="119"/>
      <c r="AGT1347" s="119"/>
      <c r="AGU1347" s="119"/>
      <c r="AGV1347" s="119"/>
      <c r="AGW1347" s="119"/>
      <c r="AGX1347" s="119"/>
      <c r="AGY1347" s="119"/>
      <c r="AGZ1347" s="119"/>
      <c r="AHA1347" s="119"/>
      <c r="AHB1347" s="119"/>
      <c r="AHC1347" s="119"/>
      <c r="AHD1347" s="119"/>
      <c r="AHE1347" s="119"/>
      <c r="AHF1347" s="119"/>
      <c r="AHG1347" s="119"/>
      <c r="AHH1347" s="119"/>
      <c r="AHI1347" s="119"/>
      <c r="AHJ1347" s="119"/>
      <c r="AHK1347" s="119"/>
      <c r="AHL1347" s="119"/>
      <c r="AHM1347" s="119"/>
      <c r="AHN1347" s="119"/>
      <c r="AHO1347" s="119"/>
      <c r="AHP1347" s="119"/>
      <c r="AHQ1347" s="119"/>
      <c r="AHR1347" s="119"/>
      <c r="AHS1347" s="119"/>
      <c r="AHT1347" s="119"/>
      <c r="AHU1347" s="119"/>
      <c r="AHV1347" s="119"/>
      <c r="AHW1347" s="119"/>
      <c r="AHX1347" s="119"/>
      <c r="AHY1347" s="119"/>
      <c r="AHZ1347" s="119"/>
      <c r="AIA1347" s="119"/>
      <c r="AIB1347" s="119"/>
      <c r="AIC1347" s="119"/>
      <c r="AID1347" s="119"/>
      <c r="AIE1347" s="119"/>
      <c r="AIF1347" s="119"/>
      <c r="AIG1347" s="119"/>
      <c r="AIH1347" s="119"/>
      <c r="AII1347" s="119"/>
      <c r="AIJ1347" s="119"/>
      <c r="AIK1347" s="119"/>
      <c r="AIL1347" s="119"/>
      <c r="AIM1347" s="119"/>
      <c r="AIN1347" s="119"/>
      <c r="AIO1347" s="119"/>
      <c r="AIP1347" s="119"/>
      <c r="AIQ1347" s="119"/>
      <c r="AIR1347" s="119"/>
      <c r="AIS1347" s="119"/>
      <c r="AIT1347" s="119"/>
      <c r="AIU1347" s="119"/>
      <c r="AIV1347" s="119"/>
      <c r="AIW1347" s="119"/>
      <c r="AIX1347" s="119"/>
      <c r="AIY1347" s="119"/>
      <c r="AIZ1347" s="119"/>
      <c r="AJA1347" s="119"/>
      <c r="AJB1347" s="119"/>
      <c r="AJC1347" s="119"/>
      <c r="AJD1347" s="119"/>
      <c r="AJE1347" s="119"/>
      <c r="AJF1347" s="119"/>
      <c r="AJG1347" s="119"/>
      <c r="AJH1347" s="119"/>
      <c r="AJI1347" s="119"/>
      <c r="AJJ1347" s="119"/>
      <c r="AJK1347" s="119"/>
      <c r="AJL1347" s="119"/>
      <c r="AJM1347" s="119"/>
      <c r="AJN1347" s="119"/>
      <c r="AJO1347" s="119"/>
      <c r="AJP1347" s="119"/>
      <c r="AJQ1347" s="119"/>
      <c r="AJR1347" s="119"/>
      <c r="AJS1347" s="119"/>
      <c r="AJT1347" s="119"/>
      <c r="AJU1347" s="119"/>
      <c r="AJV1347" s="119"/>
      <c r="AJW1347" s="119"/>
      <c r="AJX1347" s="119"/>
      <c r="AJY1347" s="119"/>
      <c r="AJZ1347" s="119"/>
      <c r="AKA1347" s="119"/>
      <c r="AKB1347" s="119"/>
      <c r="AKC1347" s="119"/>
      <c r="AKD1347" s="119"/>
      <c r="AKE1347" s="119"/>
      <c r="AKF1347" s="119"/>
      <c r="AKG1347" s="119"/>
      <c r="AKH1347" s="119"/>
      <c r="AKI1347" s="119"/>
      <c r="AKJ1347" s="119"/>
      <c r="AKK1347" s="119"/>
      <c r="AKL1347" s="119"/>
      <c r="AKM1347" s="119"/>
      <c r="AKN1347" s="119"/>
      <c r="AKO1347" s="119"/>
      <c r="AKP1347" s="119"/>
      <c r="AKQ1347" s="119"/>
      <c r="AKR1347" s="119"/>
      <c r="AKS1347" s="119"/>
      <c r="AKT1347" s="119"/>
      <c r="AKU1347" s="119"/>
      <c r="AKV1347" s="119"/>
      <c r="AKW1347" s="119"/>
      <c r="AKX1347" s="119"/>
      <c r="AKY1347" s="119"/>
      <c r="AKZ1347" s="119"/>
      <c r="ALA1347" s="119"/>
      <c r="ALB1347" s="119"/>
      <c r="ALC1347" s="119"/>
      <c r="ALD1347" s="119"/>
      <c r="ALE1347" s="119"/>
      <c r="ALF1347" s="119"/>
      <c r="ALG1347" s="119"/>
      <c r="ALH1347" s="119"/>
      <c r="ALI1347" s="119"/>
      <c r="ALJ1347" s="119"/>
      <c r="ALK1347" s="119"/>
      <c r="ALL1347" s="119"/>
      <c r="ALM1347" s="119"/>
      <c r="ALN1347" s="119"/>
      <c r="ALO1347" s="119"/>
      <c r="ALP1347" s="119"/>
      <c r="ALQ1347" s="119"/>
      <c r="ALR1347" s="119"/>
      <c r="ALS1347" s="119"/>
      <c r="ALT1347" s="119"/>
      <c r="ALU1347" s="119"/>
      <c r="ALV1347" s="119"/>
      <c r="ALW1347" s="119"/>
      <c r="ALX1347" s="119"/>
      <c r="ALY1347" s="119"/>
      <c r="ALZ1347" s="119"/>
      <c r="AMA1347" s="119"/>
      <c r="AMB1347" s="119"/>
      <c r="AMC1347" s="119"/>
      <c r="AMD1347" s="119"/>
      <c r="AME1347" s="119"/>
      <c r="AMF1347" s="119"/>
      <c r="AMG1347" s="119"/>
      <c r="AMH1347" s="119"/>
      <c r="AMI1347" s="119"/>
      <c r="AMJ1347" s="119"/>
    </row>
    <row r="1348" spans="1:1024">
      <c r="A1348" s="118"/>
      <c r="B1348" s="118"/>
      <c r="C1348" s="49">
        <f t="shared" si="95"/>
        <v>2630</v>
      </c>
      <c r="D1348" s="58" t="s">
        <v>472</v>
      </c>
      <c r="E1348" s="51">
        <f t="shared" si="98"/>
        <v>10</v>
      </c>
      <c r="F1348" s="81">
        <f t="shared" si="96"/>
        <v>51295</v>
      </c>
      <c r="G1348" s="81" t="str">
        <f t="shared" si="97"/>
        <v>201826</v>
      </c>
      <c r="H1348" s="81">
        <v>3</v>
      </c>
      <c r="I1348" s="81"/>
      <c r="J1348" s="81"/>
      <c r="K1348" s="81"/>
      <c r="L1348" s="81" t="s">
        <v>0</v>
      </c>
      <c r="M1348" s="81">
        <v>2018</v>
      </c>
      <c r="N1348" s="81">
        <v>2</v>
      </c>
      <c r="O1348" s="81">
        <v>6</v>
      </c>
      <c r="P1348" s="81">
        <v>14</v>
      </c>
      <c r="Q1348" s="81">
        <v>14</v>
      </c>
      <c r="R1348" s="81">
        <v>55</v>
      </c>
      <c r="S1348" s="81">
        <v>62</v>
      </c>
      <c r="T1348" s="81">
        <v>1</v>
      </c>
      <c r="U1348" s="81" t="s">
        <v>1</v>
      </c>
      <c r="V1348" s="81" t="s">
        <v>2</v>
      </c>
      <c r="W1348" s="81"/>
      <c r="X1348" s="129" t="s">
        <v>134</v>
      </c>
      <c r="Y1348" s="130"/>
      <c r="Z1348" s="130"/>
      <c r="AA1348" s="130"/>
      <c r="WK1348" s="119"/>
      <c r="WL1348" s="119"/>
      <c r="WM1348" s="119"/>
      <c r="WN1348" s="119"/>
      <c r="WO1348" s="119"/>
      <c r="WP1348" s="119"/>
      <c r="WQ1348" s="119"/>
      <c r="WR1348" s="119"/>
      <c r="WS1348" s="119"/>
      <c r="WT1348" s="119"/>
      <c r="WU1348" s="119"/>
      <c r="WV1348" s="119"/>
      <c r="WW1348" s="119"/>
      <c r="WX1348" s="119"/>
      <c r="WY1348" s="119"/>
      <c r="WZ1348" s="119"/>
      <c r="XA1348" s="119"/>
      <c r="XB1348" s="119"/>
      <c r="XC1348" s="119"/>
      <c r="XD1348" s="119"/>
      <c r="XE1348" s="119"/>
      <c r="XF1348" s="119"/>
      <c r="XG1348" s="119"/>
      <c r="XH1348" s="119"/>
      <c r="XI1348" s="119"/>
      <c r="XJ1348" s="119"/>
      <c r="XK1348" s="119"/>
      <c r="XL1348" s="119"/>
      <c r="XM1348" s="119"/>
      <c r="XN1348" s="119"/>
      <c r="XO1348" s="119"/>
      <c r="XP1348" s="119"/>
      <c r="XQ1348" s="119"/>
      <c r="XR1348" s="119"/>
      <c r="XS1348" s="119"/>
      <c r="XT1348" s="119"/>
      <c r="XU1348" s="119"/>
      <c r="XV1348" s="119"/>
      <c r="XW1348" s="119"/>
      <c r="XX1348" s="119"/>
      <c r="XY1348" s="119"/>
      <c r="XZ1348" s="119"/>
      <c r="YA1348" s="119"/>
      <c r="YB1348" s="119"/>
      <c r="YC1348" s="119"/>
      <c r="YD1348" s="119"/>
      <c r="YE1348" s="119"/>
      <c r="YF1348" s="119"/>
      <c r="YG1348" s="119"/>
      <c r="YH1348" s="119"/>
      <c r="YI1348" s="119"/>
      <c r="YJ1348" s="119"/>
      <c r="YK1348" s="119"/>
      <c r="YL1348" s="119"/>
      <c r="YM1348" s="119"/>
      <c r="YN1348" s="119"/>
      <c r="YO1348" s="119"/>
      <c r="YP1348" s="119"/>
      <c r="YQ1348" s="119"/>
      <c r="YR1348" s="119"/>
      <c r="YS1348" s="119"/>
      <c r="YT1348" s="119"/>
      <c r="YU1348" s="119"/>
      <c r="YV1348" s="119"/>
      <c r="YW1348" s="119"/>
      <c r="YX1348" s="119"/>
      <c r="YY1348" s="119"/>
      <c r="YZ1348" s="119"/>
      <c r="ZA1348" s="119"/>
      <c r="ZB1348" s="119"/>
      <c r="ZC1348" s="119"/>
      <c r="ZD1348" s="119"/>
      <c r="ZE1348" s="119"/>
      <c r="ZF1348" s="119"/>
      <c r="ZG1348" s="119"/>
      <c r="ZH1348" s="119"/>
      <c r="ZI1348" s="119"/>
      <c r="ZJ1348" s="119"/>
      <c r="ZK1348" s="119"/>
      <c r="ZL1348" s="119"/>
      <c r="ZM1348" s="119"/>
      <c r="ZN1348" s="119"/>
      <c r="ZO1348" s="119"/>
      <c r="ZP1348" s="119"/>
      <c r="ZQ1348" s="119"/>
      <c r="ZR1348" s="119"/>
      <c r="ZS1348" s="119"/>
      <c r="ZT1348" s="119"/>
      <c r="ZU1348" s="119"/>
      <c r="ZV1348" s="119"/>
      <c r="ZW1348" s="119"/>
      <c r="ZX1348" s="119"/>
      <c r="ZY1348" s="119"/>
      <c r="ZZ1348" s="119"/>
      <c r="AAA1348" s="119"/>
      <c r="AAB1348" s="119"/>
      <c r="AAC1348" s="119"/>
      <c r="AAD1348" s="119"/>
      <c r="AAE1348" s="119"/>
      <c r="AAF1348" s="119"/>
      <c r="AAG1348" s="119"/>
      <c r="AAH1348" s="119"/>
      <c r="AAI1348" s="119"/>
      <c r="AAJ1348" s="119"/>
      <c r="AAK1348" s="119"/>
      <c r="AAL1348" s="119"/>
      <c r="AAM1348" s="119"/>
      <c r="AAN1348" s="119"/>
      <c r="AAO1348" s="119"/>
      <c r="AAP1348" s="119"/>
      <c r="AAQ1348" s="119"/>
      <c r="AAR1348" s="119"/>
      <c r="AAS1348" s="119"/>
      <c r="AAT1348" s="119"/>
      <c r="AAU1348" s="119"/>
      <c r="AAV1348" s="119"/>
      <c r="AAW1348" s="119"/>
      <c r="AAX1348" s="119"/>
      <c r="AAY1348" s="119"/>
      <c r="AAZ1348" s="119"/>
      <c r="ABA1348" s="119"/>
      <c r="ABB1348" s="119"/>
      <c r="ABC1348" s="119"/>
      <c r="ABD1348" s="119"/>
      <c r="ABE1348" s="119"/>
      <c r="ABF1348" s="119"/>
      <c r="ABG1348" s="119"/>
      <c r="ABH1348" s="119"/>
      <c r="ABI1348" s="119"/>
      <c r="ABJ1348" s="119"/>
      <c r="ABK1348" s="119"/>
      <c r="ABL1348" s="119"/>
      <c r="ABM1348" s="119"/>
      <c r="ABN1348" s="119"/>
      <c r="ABO1348" s="119"/>
      <c r="ABP1348" s="119"/>
      <c r="ABQ1348" s="119"/>
      <c r="ABR1348" s="119"/>
      <c r="ABS1348" s="119"/>
      <c r="ABT1348" s="119"/>
      <c r="ABU1348" s="119"/>
      <c r="ABV1348" s="119"/>
      <c r="ABW1348" s="119"/>
      <c r="ABX1348" s="119"/>
      <c r="ABY1348" s="119"/>
      <c r="ABZ1348" s="119"/>
      <c r="ACA1348" s="119"/>
      <c r="ACB1348" s="119"/>
      <c r="ACC1348" s="119"/>
      <c r="ACD1348" s="119"/>
      <c r="ACE1348" s="119"/>
      <c r="ACF1348" s="119"/>
      <c r="ACG1348" s="119"/>
      <c r="ACH1348" s="119"/>
      <c r="ACI1348" s="119"/>
      <c r="ACJ1348" s="119"/>
      <c r="ACK1348" s="119"/>
      <c r="ACL1348" s="119"/>
      <c r="ACM1348" s="119"/>
      <c r="ACN1348" s="119"/>
      <c r="ACO1348" s="119"/>
      <c r="ACP1348" s="119"/>
      <c r="ACQ1348" s="119"/>
      <c r="ACR1348" s="119"/>
      <c r="ACS1348" s="119"/>
      <c r="ACT1348" s="119"/>
      <c r="ACU1348" s="119"/>
      <c r="ACV1348" s="119"/>
      <c r="ACW1348" s="119"/>
      <c r="ACX1348" s="119"/>
      <c r="ACY1348" s="119"/>
      <c r="ACZ1348" s="119"/>
      <c r="ADA1348" s="119"/>
      <c r="ADB1348" s="119"/>
      <c r="ADC1348" s="119"/>
      <c r="ADD1348" s="119"/>
      <c r="ADE1348" s="119"/>
      <c r="ADF1348" s="119"/>
      <c r="ADG1348" s="119"/>
      <c r="ADH1348" s="119"/>
      <c r="ADI1348" s="119"/>
      <c r="ADJ1348" s="119"/>
      <c r="ADK1348" s="119"/>
      <c r="ADL1348" s="119"/>
      <c r="ADM1348" s="119"/>
      <c r="ADN1348" s="119"/>
      <c r="ADO1348" s="119"/>
      <c r="ADP1348" s="119"/>
      <c r="ADQ1348" s="119"/>
      <c r="ADR1348" s="119"/>
      <c r="ADS1348" s="119"/>
      <c r="ADT1348" s="119"/>
      <c r="ADU1348" s="119"/>
      <c r="ADV1348" s="119"/>
      <c r="ADW1348" s="119"/>
      <c r="ADX1348" s="119"/>
      <c r="ADY1348" s="119"/>
      <c r="ADZ1348" s="119"/>
      <c r="AEA1348" s="119"/>
      <c r="AEB1348" s="119"/>
      <c r="AEC1348" s="119"/>
      <c r="AED1348" s="119"/>
      <c r="AEE1348" s="119"/>
      <c r="AEF1348" s="119"/>
      <c r="AEG1348" s="119"/>
      <c r="AEH1348" s="119"/>
      <c r="AEI1348" s="119"/>
      <c r="AEJ1348" s="119"/>
      <c r="AEK1348" s="119"/>
      <c r="AEL1348" s="119"/>
      <c r="AEM1348" s="119"/>
      <c r="AEN1348" s="119"/>
      <c r="AEO1348" s="119"/>
      <c r="AEP1348" s="119"/>
      <c r="AEQ1348" s="119"/>
      <c r="AER1348" s="119"/>
      <c r="AES1348" s="119"/>
      <c r="AET1348" s="119"/>
      <c r="AEU1348" s="119"/>
      <c r="AEV1348" s="119"/>
      <c r="AEW1348" s="119"/>
      <c r="AEX1348" s="119"/>
      <c r="AEY1348" s="119"/>
      <c r="AEZ1348" s="119"/>
      <c r="AFA1348" s="119"/>
      <c r="AFB1348" s="119"/>
      <c r="AFC1348" s="119"/>
      <c r="AFD1348" s="119"/>
      <c r="AFE1348" s="119"/>
      <c r="AFF1348" s="119"/>
      <c r="AFG1348" s="119"/>
      <c r="AFH1348" s="119"/>
      <c r="AFI1348" s="119"/>
      <c r="AFJ1348" s="119"/>
      <c r="AFK1348" s="119"/>
      <c r="AFL1348" s="119"/>
      <c r="AFM1348" s="119"/>
      <c r="AFN1348" s="119"/>
      <c r="AFO1348" s="119"/>
      <c r="AFP1348" s="119"/>
      <c r="AFQ1348" s="119"/>
      <c r="AFR1348" s="119"/>
      <c r="AFS1348" s="119"/>
      <c r="AFT1348" s="119"/>
      <c r="AFU1348" s="119"/>
      <c r="AFV1348" s="119"/>
      <c r="AFW1348" s="119"/>
      <c r="AFX1348" s="119"/>
      <c r="AFY1348" s="119"/>
      <c r="AFZ1348" s="119"/>
      <c r="AGA1348" s="119"/>
      <c r="AGB1348" s="119"/>
      <c r="AGC1348" s="119"/>
      <c r="AGD1348" s="119"/>
      <c r="AGE1348" s="119"/>
      <c r="AGF1348" s="119"/>
      <c r="AGG1348" s="119"/>
      <c r="AGH1348" s="119"/>
      <c r="AGI1348" s="119"/>
      <c r="AGJ1348" s="119"/>
      <c r="AGK1348" s="119"/>
      <c r="AGL1348" s="119"/>
      <c r="AGM1348" s="119"/>
      <c r="AGN1348" s="119"/>
      <c r="AGO1348" s="119"/>
      <c r="AGP1348" s="119"/>
      <c r="AGQ1348" s="119"/>
      <c r="AGR1348" s="119"/>
      <c r="AGS1348" s="119"/>
      <c r="AGT1348" s="119"/>
      <c r="AGU1348" s="119"/>
      <c r="AGV1348" s="119"/>
      <c r="AGW1348" s="119"/>
      <c r="AGX1348" s="119"/>
      <c r="AGY1348" s="119"/>
      <c r="AGZ1348" s="119"/>
      <c r="AHA1348" s="119"/>
      <c r="AHB1348" s="119"/>
      <c r="AHC1348" s="119"/>
      <c r="AHD1348" s="119"/>
      <c r="AHE1348" s="119"/>
      <c r="AHF1348" s="119"/>
      <c r="AHG1348" s="119"/>
      <c r="AHH1348" s="119"/>
      <c r="AHI1348" s="119"/>
      <c r="AHJ1348" s="119"/>
      <c r="AHK1348" s="119"/>
      <c r="AHL1348" s="119"/>
      <c r="AHM1348" s="119"/>
      <c r="AHN1348" s="119"/>
      <c r="AHO1348" s="119"/>
      <c r="AHP1348" s="119"/>
      <c r="AHQ1348" s="119"/>
      <c r="AHR1348" s="119"/>
      <c r="AHS1348" s="119"/>
      <c r="AHT1348" s="119"/>
      <c r="AHU1348" s="119"/>
      <c r="AHV1348" s="119"/>
      <c r="AHW1348" s="119"/>
      <c r="AHX1348" s="119"/>
      <c r="AHY1348" s="119"/>
      <c r="AHZ1348" s="119"/>
      <c r="AIA1348" s="119"/>
      <c r="AIB1348" s="119"/>
      <c r="AIC1348" s="119"/>
      <c r="AID1348" s="119"/>
      <c r="AIE1348" s="119"/>
      <c r="AIF1348" s="119"/>
      <c r="AIG1348" s="119"/>
      <c r="AIH1348" s="119"/>
      <c r="AII1348" s="119"/>
      <c r="AIJ1348" s="119"/>
      <c r="AIK1348" s="119"/>
      <c r="AIL1348" s="119"/>
      <c r="AIM1348" s="119"/>
      <c r="AIN1348" s="119"/>
      <c r="AIO1348" s="119"/>
      <c r="AIP1348" s="119"/>
      <c r="AIQ1348" s="119"/>
      <c r="AIR1348" s="119"/>
      <c r="AIS1348" s="119"/>
      <c r="AIT1348" s="119"/>
      <c r="AIU1348" s="119"/>
      <c r="AIV1348" s="119"/>
      <c r="AIW1348" s="119"/>
      <c r="AIX1348" s="119"/>
      <c r="AIY1348" s="119"/>
      <c r="AIZ1348" s="119"/>
      <c r="AJA1348" s="119"/>
      <c r="AJB1348" s="119"/>
      <c r="AJC1348" s="119"/>
      <c r="AJD1348" s="119"/>
      <c r="AJE1348" s="119"/>
      <c r="AJF1348" s="119"/>
      <c r="AJG1348" s="119"/>
      <c r="AJH1348" s="119"/>
      <c r="AJI1348" s="119"/>
      <c r="AJJ1348" s="119"/>
      <c r="AJK1348" s="119"/>
      <c r="AJL1348" s="119"/>
      <c r="AJM1348" s="119"/>
      <c r="AJN1348" s="119"/>
      <c r="AJO1348" s="119"/>
      <c r="AJP1348" s="119"/>
      <c r="AJQ1348" s="119"/>
      <c r="AJR1348" s="119"/>
      <c r="AJS1348" s="119"/>
      <c r="AJT1348" s="119"/>
      <c r="AJU1348" s="119"/>
      <c r="AJV1348" s="119"/>
      <c r="AJW1348" s="119"/>
      <c r="AJX1348" s="119"/>
      <c r="AJY1348" s="119"/>
      <c r="AJZ1348" s="119"/>
      <c r="AKA1348" s="119"/>
      <c r="AKB1348" s="119"/>
      <c r="AKC1348" s="119"/>
      <c r="AKD1348" s="119"/>
      <c r="AKE1348" s="119"/>
      <c r="AKF1348" s="119"/>
      <c r="AKG1348" s="119"/>
      <c r="AKH1348" s="119"/>
      <c r="AKI1348" s="119"/>
      <c r="AKJ1348" s="119"/>
      <c r="AKK1348" s="119"/>
      <c r="AKL1348" s="119"/>
      <c r="AKM1348" s="119"/>
      <c r="AKN1348" s="119"/>
      <c r="AKO1348" s="119"/>
      <c r="AKP1348" s="119"/>
      <c r="AKQ1348" s="119"/>
      <c r="AKR1348" s="119"/>
      <c r="AKS1348" s="119"/>
      <c r="AKT1348" s="119"/>
      <c r="AKU1348" s="119"/>
      <c r="AKV1348" s="119"/>
      <c r="AKW1348" s="119"/>
      <c r="AKX1348" s="119"/>
      <c r="AKY1348" s="119"/>
      <c r="AKZ1348" s="119"/>
      <c r="ALA1348" s="119"/>
      <c r="ALB1348" s="119"/>
      <c r="ALC1348" s="119"/>
      <c r="ALD1348" s="119"/>
      <c r="ALE1348" s="119"/>
      <c r="ALF1348" s="119"/>
      <c r="ALG1348" s="119"/>
      <c r="ALH1348" s="119"/>
      <c r="ALI1348" s="119"/>
      <c r="ALJ1348" s="119"/>
      <c r="ALK1348" s="119"/>
      <c r="ALL1348" s="119"/>
      <c r="ALM1348" s="119"/>
      <c r="ALN1348" s="119"/>
      <c r="ALO1348" s="119"/>
      <c r="ALP1348" s="119"/>
      <c r="ALQ1348" s="119"/>
      <c r="ALR1348" s="119"/>
      <c r="ALS1348" s="119"/>
      <c r="ALT1348" s="119"/>
      <c r="ALU1348" s="119"/>
      <c r="ALV1348" s="119"/>
      <c r="ALW1348" s="119"/>
      <c r="ALX1348" s="119"/>
      <c r="ALY1348" s="119"/>
      <c r="ALZ1348" s="119"/>
      <c r="AMA1348" s="119"/>
      <c r="AMB1348" s="119"/>
      <c r="AMC1348" s="119"/>
      <c r="AMD1348" s="119"/>
      <c r="AME1348" s="119"/>
      <c r="AMF1348" s="119"/>
      <c r="AMG1348" s="119"/>
      <c r="AMH1348" s="119"/>
      <c r="AMI1348" s="119"/>
      <c r="AMJ1348" s="119"/>
    </row>
    <row r="1349" spans="1:1024">
      <c r="A1349" s="118"/>
      <c r="B1349" s="118"/>
      <c r="C1349" s="49">
        <f t="shared" si="95"/>
        <v>2630</v>
      </c>
      <c r="D1349" s="56" t="s">
        <v>472</v>
      </c>
      <c r="E1349" s="51">
        <f t="shared" si="98"/>
        <v>20</v>
      </c>
      <c r="F1349" s="79">
        <f t="shared" si="96"/>
        <v>51295</v>
      </c>
      <c r="G1349" s="79" t="str">
        <f t="shared" si="97"/>
        <v>201826</v>
      </c>
      <c r="H1349" s="79">
        <v>0</v>
      </c>
      <c r="I1349" s="79"/>
      <c r="J1349" s="79"/>
      <c r="K1349" s="79"/>
      <c r="L1349" s="79" t="s">
        <v>270</v>
      </c>
      <c r="M1349" s="79">
        <v>2018</v>
      </c>
      <c r="N1349" s="79">
        <v>2</v>
      </c>
      <c r="O1349" s="79">
        <v>6</v>
      </c>
      <c r="P1349" s="79">
        <v>14</v>
      </c>
      <c r="Q1349" s="79">
        <v>14</v>
      </c>
      <c r="R1349" s="79">
        <v>55</v>
      </c>
      <c r="S1349" s="79">
        <v>90</v>
      </c>
      <c r="T1349" s="79">
        <v>1</v>
      </c>
      <c r="U1349" s="79" t="s">
        <v>1</v>
      </c>
      <c r="V1349" s="79" t="s">
        <v>2</v>
      </c>
      <c r="W1349" s="79"/>
      <c r="X1349" s="130"/>
      <c r="Y1349" s="130"/>
      <c r="Z1349" s="130"/>
      <c r="AA1349" s="130"/>
      <c r="WK1349" s="119"/>
      <c r="WL1349" s="119"/>
      <c r="WM1349" s="119"/>
      <c r="WN1349" s="119"/>
      <c r="WO1349" s="119"/>
      <c r="WP1349" s="119"/>
      <c r="WQ1349" s="119"/>
      <c r="WR1349" s="119"/>
      <c r="WS1349" s="119"/>
      <c r="WT1349" s="119"/>
      <c r="WU1349" s="119"/>
      <c r="WV1349" s="119"/>
      <c r="WW1349" s="119"/>
      <c r="WX1349" s="119"/>
      <c r="WY1349" s="119"/>
      <c r="WZ1349" s="119"/>
      <c r="XA1349" s="119"/>
      <c r="XB1349" s="119"/>
      <c r="XC1349" s="119"/>
      <c r="XD1349" s="119"/>
      <c r="XE1349" s="119"/>
      <c r="XF1349" s="119"/>
      <c r="XG1349" s="119"/>
      <c r="XH1349" s="119"/>
      <c r="XI1349" s="119"/>
      <c r="XJ1349" s="119"/>
      <c r="XK1349" s="119"/>
      <c r="XL1349" s="119"/>
      <c r="XM1349" s="119"/>
      <c r="XN1349" s="119"/>
      <c r="XO1349" s="119"/>
      <c r="XP1349" s="119"/>
      <c r="XQ1349" s="119"/>
      <c r="XR1349" s="119"/>
      <c r="XS1349" s="119"/>
      <c r="XT1349" s="119"/>
      <c r="XU1349" s="119"/>
      <c r="XV1349" s="119"/>
      <c r="XW1349" s="119"/>
      <c r="XX1349" s="119"/>
      <c r="XY1349" s="119"/>
      <c r="XZ1349" s="119"/>
      <c r="YA1349" s="119"/>
      <c r="YB1349" s="119"/>
      <c r="YC1349" s="119"/>
      <c r="YD1349" s="119"/>
      <c r="YE1349" s="119"/>
      <c r="YF1349" s="119"/>
      <c r="YG1349" s="119"/>
      <c r="YH1349" s="119"/>
      <c r="YI1349" s="119"/>
      <c r="YJ1349" s="119"/>
      <c r="YK1349" s="119"/>
      <c r="YL1349" s="119"/>
      <c r="YM1349" s="119"/>
      <c r="YN1349" s="119"/>
      <c r="YO1349" s="119"/>
      <c r="YP1349" s="119"/>
      <c r="YQ1349" s="119"/>
      <c r="YR1349" s="119"/>
      <c r="YS1349" s="119"/>
      <c r="YT1349" s="119"/>
      <c r="YU1349" s="119"/>
      <c r="YV1349" s="119"/>
      <c r="YW1349" s="119"/>
      <c r="YX1349" s="119"/>
      <c r="YY1349" s="119"/>
      <c r="YZ1349" s="119"/>
      <c r="ZA1349" s="119"/>
      <c r="ZB1349" s="119"/>
      <c r="ZC1349" s="119"/>
      <c r="ZD1349" s="119"/>
      <c r="ZE1349" s="119"/>
      <c r="ZF1349" s="119"/>
      <c r="ZG1349" s="119"/>
      <c r="ZH1349" s="119"/>
      <c r="ZI1349" s="119"/>
      <c r="ZJ1349" s="119"/>
      <c r="ZK1349" s="119"/>
      <c r="ZL1349" s="119"/>
      <c r="ZM1349" s="119"/>
      <c r="ZN1349" s="119"/>
      <c r="ZO1349" s="119"/>
      <c r="ZP1349" s="119"/>
      <c r="ZQ1349" s="119"/>
      <c r="ZR1349" s="119"/>
      <c r="ZS1349" s="119"/>
      <c r="ZT1349" s="119"/>
      <c r="ZU1349" s="119"/>
      <c r="ZV1349" s="119"/>
      <c r="ZW1349" s="119"/>
      <c r="ZX1349" s="119"/>
      <c r="ZY1349" s="119"/>
      <c r="ZZ1349" s="119"/>
      <c r="AAA1349" s="119"/>
      <c r="AAB1349" s="119"/>
      <c r="AAC1349" s="119"/>
      <c r="AAD1349" s="119"/>
      <c r="AAE1349" s="119"/>
      <c r="AAF1349" s="119"/>
      <c r="AAG1349" s="119"/>
      <c r="AAH1349" s="119"/>
      <c r="AAI1349" s="119"/>
      <c r="AAJ1349" s="119"/>
      <c r="AAK1349" s="119"/>
      <c r="AAL1349" s="119"/>
      <c r="AAM1349" s="119"/>
      <c r="AAN1349" s="119"/>
      <c r="AAO1349" s="119"/>
      <c r="AAP1349" s="119"/>
      <c r="AAQ1349" s="119"/>
      <c r="AAR1349" s="119"/>
      <c r="AAS1349" s="119"/>
      <c r="AAT1349" s="119"/>
      <c r="AAU1349" s="119"/>
      <c r="AAV1349" s="119"/>
      <c r="AAW1349" s="119"/>
      <c r="AAX1349" s="119"/>
      <c r="AAY1349" s="119"/>
      <c r="AAZ1349" s="119"/>
      <c r="ABA1349" s="119"/>
      <c r="ABB1349" s="119"/>
      <c r="ABC1349" s="119"/>
      <c r="ABD1349" s="119"/>
      <c r="ABE1349" s="119"/>
      <c r="ABF1349" s="119"/>
      <c r="ABG1349" s="119"/>
      <c r="ABH1349" s="119"/>
      <c r="ABI1349" s="119"/>
      <c r="ABJ1349" s="119"/>
      <c r="ABK1349" s="119"/>
      <c r="ABL1349" s="119"/>
      <c r="ABM1349" s="119"/>
      <c r="ABN1349" s="119"/>
      <c r="ABO1349" s="119"/>
      <c r="ABP1349" s="119"/>
      <c r="ABQ1349" s="119"/>
      <c r="ABR1349" s="119"/>
      <c r="ABS1349" s="119"/>
      <c r="ABT1349" s="119"/>
      <c r="ABU1349" s="119"/>
      <c r="ABV1349" s="119"/>
      <c r="ABW1349" s="119"/>
      <c r="ABX1349" s="119"/>
      <c r="ABY1349" s="119"/>
      <c r="ABZ1349" s="119"/>
      <c r="ACA1349" s="119"/>
      <c r="ACB1349" s="119"/>
      <c r="ACC1349" s="119"/>
      <c r="ACD1349" s="119"/>
      <c r="ACE1349" s="119"/>
      <c r="ACF1349" s="119"/>
      <c r="ACG1349" s="119"/>
      <c r="ACH1349" s="119"/>
      <c r="ACI1349" s="119"/>
      <c r="ACJ1349" s="119"/>
      <c r="ACK1349" s="119"/>
      <c r="ACL1349" s="119"/>
      <c r="ACM1349" s="119"/>
      <c r="ACN1349" s="119"/>
      <c r="ACO1349" s="119"/>
      <c r="ACP1349" s="119"/>
      <c r="ACQ1349" s="119"/>
      <c r="ACR1349" s="119"/>
      <c r="ACS1349" s="119"/>
      <c r="ACT1349" s="119"/>
      <c r="ACU1349" s="119"/>
      <c r="ACV1349" s="119"/>
      <c r="ACW1349" s="119"/>
      <c r="ACX1349" s="119"/>
      <c r="ACY1349" s="119"/>
      <c r="ACZ1349" s="119"/>
      <c r="ADA1349" s="119"/>
      <c r="ADB1349" s="119"/>
      <c r="ADC1349" s="119"/>
      <c r="ADD1349" s="119"/>
      <c r="ADE1349" s="119"/>
      <c r="ADF1349" s="119"/>
      <c r="ADG1349" s="119"/>
      <c r="ADH1349" s="119"/>
      <c r="ADI1349" s="119"/>
      <c r="ADJ1349" s="119"/>
      <c r="ADK1349" s="119"/>
      <c r="ADL1349" s="119"/>
      <c r="ADM1349" s="119"/>
      <c r="ADN1349" s="119"/>
      <c r="ADO1349" s="119"/>
      <c r="ADP1349" s="119"/>
      <c r="ADQ1349" s="119"/>
      <c r="ADR1349" s="119"/>
      <c r="ADS1349" s="119"/>
      <c r="ADT1349" s="119"/>
      <c r="ADU1349" s="119"/>
      <c r="ADV1349" s="119"/>
      <c r="ADW1349" s="119"/>
      <c r="ADX1349" s="119"/>
      <c r="ADY1349" s="119"/>
      <c r="ADZ1349" s="119"/>
      <c r="AEA1349" s="119"/>
      <c r="AEB1349" s="119"/>
      <c r="AEC1349" s="119"/>
      <c r="AED1349" s="119"/>
      <c r="AEE1349" s="119"/>
      <c r="AEF1349" s="119"/>
      <c r="AEG1349" s="119"/>
      <c r="AEH1349" s="119"/>
      <c r="AEI1349" s="119"/>
      <c r="AEJ1349" s="119"/>
      <c r="AEK1349" s="119"/>
      <c r="AEL1349" s="119"/>
      <c r="AEM1349" s="119"/>
      <c r="AEN1349" s="119"/>
      <c r="AEO1349" s="119"/>
      <c r="AEP1349" s="119"/>
      <c r="AEQ1349" s="119"/>
      <c r="AER1349" s="119"/>
      <c r="AES1349" s="119"/>
      <c r="AET1349" s="119"/>
      <c r="AEU1349" s="119"/>
      <c r="AEV1349" s="119"/>
      <c r="AEW1349" s="119"/>
      <c r="AEX1349" s="119"/>
      <c r="AEY1349" s="119"/>
      <c r="AEZ1349" s="119"/>
      <c r="AFA1349" s="119"/>
      <c r="AFB1349" s="119"/>
      <c r="AFC1349" s="119"/>
      <c r="AFD1349" s="119"/>
      <c r="AFE1349" s="119"/>
      <c r="AFF1349" s="119"/>
      <c r="AFG1349" s="119"/>
      <c r="AFH1349" s="119"/>
      <c r="AFI1349" s="119"/>
      <c r="AFJ1349" s="119"/>
      <c r="AFK1349" s="119"/>
      <c r="AFL1349" s="119"/>
      <c r="AFM1349" s="119"/>
      <c r="AFN1349" s="119"/>
      <c r="AFO1349" s="119"/>
      <c r="AFP1349" s="119"/>
      <c r="AFQ1349" s="119"/>
      <c r="AFR1349" s="119"/>
      <c r="AFS1349" s="119"/>
      <c r="AFT1349" s="119"/>
      <c r="AFU1349" s="119"/>
      <c r="AFV1349" s="119"/>
      <c r="AFW1349" s="119"/>
      <c r="AFX1349" s="119"/>
      <c r="AFY1349" s="119"/>
      <c r="AFZ1349" s="119"/>
      <c r="AGA1349" s="119"/>
      <c r="AGB1349" s="119"/>
      <c r="AGC1349" s="119"/>
      <c r="AGD1349" s="119"/>
      <c r="AGE1349" s="119"/>
      <c r="AGF1349" s="119"/>
      <c r="AGG1349" s="119"/>
      <c r="AGH1349" s="119"/>
      <c r="AGI1349" s="119"/>
      <c r="AGJ1349" s="119"/>
      <c r="AGK1349" s="119"/>
      <c r="AGL1349" s="119"/>
      <c r="AGM1349" s="119"/>
      <c r="AGN1349" s="119"/>
      <c r="AGO1349" s="119"/>
      <c r="AGP1349" s="119"/>
      <c r="AGQ1349" s="119"/>
      <c r="AGR1349" s="119"/>
      <c r="AGS1349" s="119"/>
      <c r="AGT1349" s="119"/>
      <c r="AGU1349" s="119"/>
      <c r="AGV1349" s="119"/>
      <c r="AGW1349" s="119"/>
      <c r="AGX1349" s="119"/>
      <c r="AGY1349" s="119"/>
      <c r="AGZ1349" s="119"/>
      <c r="AHA1349" s="119"/>
      <c r="AHB1349" s="119"/>
      <c r="AHC1349" s="119"/>
      <c r="AHD1349" s="119"/>
      <c r="AHE1349" s="119"/>
      <c r="AHF1349" s="119"/>
      <c r="AHG1349" s="119"/>
      <c r="AHH1349" s="119"/>
      <c r="AHI1349" s="119"/>
      <c r="AHJ1349" s="119"/>
      <c r="AHK1349" s="119"/>
      <c r="AHL1349" s="119"/>
      <c r="AHM1349" s="119"/>
      <c r="AHN1349" s="119"/>
      <c r="AHO1349" s="119"/>
      <c r="AHP1349" s="119"/>
      <c r="AHQ1349" s="119"/>
      <c r="AHR1349" s="119"/>
      <c r="AHS1349" s="119"/>
      <c r="AHT1349" s="119"/>
      <c r="AHU1349" s="119"/>
      <c r="AHV1349" s="119"/>
      <c r="AHW1349" s="119"/>
      <c r="AHX1349" s="119"/>
      <c r="AHY1349" s="119"/>
      <c r="AHZ1349" s="119"/>
      <c r="AIA1349" s="119"/>
      <c r="AIB1349" s="119"/>
      <c r="AIC1349" s="119"/>
      <c r="AID1349" s="119"/>
      <c r="AIE1349" s="119"/>
      <c r="AIF1349" s="119"/>
      <c r="AIG1349" s="119"/>
      <c r="AIH1349" s="119"/>
      <c r="AII1349" s="119"/>
      <c r="AIJ1349" s="119"/>
      <c r="AIK1349" s="119"/>
      <c r="AIL1349" s="119"/>
      <c r="AIM1349" s="119"/>
      <c r="AIN1349" s="119"/>
      <c r="AIO1349" s="119"/>
      <c r="AIP1349" s="119"/>
      <c r="AIQ1349" s="119"/>
      <c r="AIR1349" s="119"/>
      <c r="AIS1349" s="119"/>
      <c r="AIT1349" s="119"/>
      <c r="AIU1349" s="119"/>
      <c r="AIV1349" s="119"/>
      <c r="AIW1349" s="119"/>
      <c r="AIX1349" s="119"/>
      <c r="AIY1349" s="119"/>
      <c r="AIZ1349" s="119"/>
      <c r="AJA1349" s="119"/>
      <c r="AJB1349" s="119"/>
      <c r="AJC1349" s="119"/>
      <c r="AJD1349" s="119"/>
      <c r="AJE1349" s="119"/>
      <c r="AJF1349" s="119"/>
      <c r="AJG1349" s="119"/>
      <c r="AJH1349" s="119"/>
      <c r="AJI1349" s="119"/>
      <c r="AJJ1349" s="119"/>
      <c r="AJK1349" s="119"/>
      <c r="AJL1349" s="119"/>
      <c r="AJM1349" s="119"/>
      <c r="AJN1349" s="119"/>
      <c r="AJO1349" s="119"/>
      <c r="AJP1349" s="119"/>
      <c r="AJQ1349" s="119"/>
      <c r="AJR1349" s="119"/>
      <c r="AJS1349" s="119"/>
      <c r="AJT1349" s="119"/>
      <c r="AJU1349" s="119"/>
      <c r="AJV1349" s="119"/>
      <c r="AJW1349" s="119"/>
      <c r="AJX1349" s="119"/>
      <c r="AJY1349" s="119"/>
      <c r="AJZ1349" s="119"/>
      <c r="AKA1349" s="119"/>
      <c r="AKB1349" s="119"/>
      <c r="AKC1349" s="119"/>
      <c r="AKD1349" s="119"/>
      <c r="AKE1349" s="119"/>
      <c r="AKF1349" s="119"/>
      <c r="AKG1349" s="119"/>
      <c r="AKH1349" s="119"/>
      <c r="AKI1349" s="119"/>
      <c r="AKJ1349" s="119"/>
      <c r="AKK1349" s="119"/>
      <c r="AKL1349" s="119"/>
      <c r="AKM1349" s="119"/>
      <c r="AKN1349" s="119"/>
      <c r="AKO1349" s="119"/>
      <c r="AKP1349" s="119"/>
      <c r="AKQ1349" s="119"/>
      <c r="AKR1349" s="119"/>
      <c r="AKS1349" s="119"/>
      <c r="AKT1349" s="119"/>
      <c r="AKU1349" s="119"/>
      <c r="AKV1349" s="119"/>
      <c r="AKW1349" s="119"/>
      <c r="AKX1349" s="119"/>
      <c r="AKY1349" s="119"/>
      <c r="AKZ1349" s="119"/>
      <c r="ALA1349" s="119"/>
      <c r="ALB1349" s="119"/>
      <c r="ALC1349" s="119"/>
      <c r="ALD1349" s="119"/>
      <c r="ALE1349" s="119"/>
      <c r="ALF1349" s="119"/>
      <c r="ALG1349" s="119"/>
      <c r="ALH1349" s="119"/>
      <c r="ALI1349" s="119"/>
      <c r="ALJ1349" s="119"/>
      <c r="ALK1349" s="119"/>
      <c r="ALL1349" s="119"/>
      <c r="ALM1349" s="119"/>
      <c r="ALN1349" s="119"/>
      <c r="ALO1349" s="119"/>
      <c r="ALP1349" s="119"/>
      <c r="ALQ1349" s="119"/>
      <c r="ALR1349" s="119"/>
      <c r="ALS1349" s="119"/>
      <c r="ALT1349" s="119"/>
      <c r="ALU1349" s="119"/>
      <c r="ALV1349" s="119"/>
      <c r="ALW1349" s="119"/>
      <c r="ALX1349" s="119"/>
      <c r="ALY1349" s="119"/>
      <c r="ALZ1349" s="119"/>
      <c r="AMA1349" s="119"/>
      <c r="AMB1349" s="119"/>
      <c r="AMC1349" s="119"/>
      <c r="AMD1349" s="119"/>
      <c r="AME1349" s="119"/>
      <c r="AMF1349" s="119"/>
      <c r="AMG1349" s="119"/>
      <c r="AMH1349" s="119"/>
      <c r="AMI1349" s="119"/>
      <c r="AMJ1349" s="119"/>
    </row>
    <row r="1350" spans="1:1024">
      <c r="A1350" s="120"/>
      <c r="B1350" s="120"/>
      <c r="C1350" s="49">
        <f t="shared" si="95"/>
        <v>2630</v>
      </c>
      <c r="D1350" s="56" t="s">
        <v>472</v>
      </c>
      <c r="E1350" s="51">
        <f t="shared" si="98"/>
        <v>30</v>
      </c>
      <c r="F1350" s="79">
        <f t="shared" si="96"/>
        <v>51295</v>
      </c>
      <c r="G1350" s="79" t="str">
        <f t="shared" si="97"/>
        <v>201826</v>
      </c>
      <c r="H1350" s="79">
        <v>0</v>
      </c>
      <c r="I1350" s="79"/>
      <c r="J1350" s="79"/>
      <c r="K1350" s="79"/>
      <c r="L1350" s="79" t="s">
        <v>270</v>
      </c>
      <c r="M1350" s="79">
        <v>2018</v>
      </c>
      <c r="N1350" s="79">
        <v>2</v>
      </c>
      <c r="O1350" s="79">
        <v>6</v>
      </c>
      <c r="P1350" s="79">
        <v>14</v>
      </c>
      <c r="Q1350" s="79">
        <v>14</v>
      </c>
      <c r="R1350" s="79">
        <v>55</v>
      </c>
      <c r="S1350" s="79">
        <v>124</v>
      </c>
      <c r="T1350" s="79">
        <v>1</v>
      </c>
      <c r="U1350" s="79" t="s">
        <v>1</v>
      </c>
      <c r="V1350" s="79" t="s">
        <v>2</v>
      </c>
      <c r="W1350" s="79"/>
      <c r="X1350" s="130"/>
      <c r="Y1350" s="130"/>
      <c r="Z1350" s="130"/>
      <c r="AA1350" s="130"/>
      <c r="WK1350" s="121"/>
      <c r="WL1350" s="121"/>
      <c r="WM1350" s="121"/>
      <c r="WN1350" s="121"/>
      <c r="WO1350" s="121"/>
      <c r="WP1350" s="121"/>
      <c r="WQ1350" s="121"/>
      <c r="WR1350" s="121"/>
      <c r="WS1350" s="121"/>
      <c r="WT1350" s="121"/>
      <c r="WU1350" s="121"/>
      <c r="WV1350" s="121"/>
      <c r="WW1350" s="121"/>
      <c r="WX1350" s="121"/>
      <c r="WY1350" s="121"/>
      <c r="WZ1350" s="121"/>
      <c r="XA1350" s="121"/>
      <c r="XB1350" s="121"/>
      <c r="XC1350" s="121"/>
      <c r="XD1350" s="121"/>
      <c r="XE1350" s="121"/>
      <c r="XF1350" s="121"/>
      <c r="XG1350" s="121"/>
      <c r="XH1350" s="121"/>
      <c r="XI1350" s="121"/>
      <c r="XJ1350" s="121"/>
      <c r="XK1350" s="121"/>
      <c r="XL1350" s="121"/>
      <c r="XM1350" s="121"/>
      <c r="XN1350" s="121"/>
      <c r="XO1350" s="121"/>
      <c r="XP1350" s="121"/>
      <c r="XQ1350" s="121"/>
      <c r="XR1350" s="121"/>
      <c r="XS1350" s="121"/>
      <c r="XT1350" s="121"/>
      <c r="XU1350" s="121"/>
      <c r="XV1350" s="121"/>
      <c r="XW1350" s="121"/>
      <c r="XX1350" s="121"/>
      <c r="XY1350" s="121"/>
      <c r="XZ1350" s="121"/>
      <c r="YA1350" s="121"/>
      <c r="YB1350" s="121"/>
      <c r="YC1350" s="121"/>
      <c r="YD1350" s="121"/>
      <c r="YE1350" s="121"/>
      <c r="YF1350" s="121"/>
      <c r="YG1350" s="121"/>
      <c r="YH1350" s="121"/>
      <c r="YI1350" s="121"/>
      <c r="YJ1350" s="121"/>
      <c r="YK1350" s="121"/>
      <c r="YL1350" s="121"/>
      <c r="YM1350" s="121"/>
      <c r="YN1350" s="121"/>
      <c r="YO1350" s="121"/>
      <c r="YP1350" s="121"/>
      <c r="YQ1350" s="121"/>
      <c r="YR1350" s="121"/>
      <c r="YS1350" s="121"/>
      <c r="YT1350" s="121"/>
      <c r="YU1350" s="121"/>
      <c r="YV1350" s="121"/>
      <c r="YW1350" s="121"/>
      <c r="YX1350" s="121"/>
      <c r="YY1350" s="121"/>
      <c r="YZ1350" s="121"/>
      <c r="ZA1350" s="121"/>
      <c r="ZB1350" s="121"/>
      <c r="ZC1350" s="121"/>
      <c r="ZD1350" s="121"/>
      <c r="ZE1350" s="121"/>
      <c r="ZF1350" s="121"/>
      <c r="ZG1350" s="121"/>
      <c r="ZH1350" s="121"/>
      <c r="ZI1350" s="121"/>
      <c r="ZJ1350" s="121"/>
      <c r="ZK1350" s="121"/>
      <c r="ZL1350" s="121"/>
      <c r="ZM1350" s="121"/>
      <c r="ZN1350" s="121"/>
      <c r="ZO1350" s="121"/>
      <c r="ZP1350" s="121"/>
      <c r="ZQ1350" s="121"/>
      <c r="ZR1350" s="121"/>
      <c r="ZS1350" s="121"/>
      <c r="ZT1350" s="121"/>
      <c r="ZU1350" s="121"/>
      <c r="ZV1350" s="121"/>
      <c r="ZW1350" s="121"/>
      <c r="ZX1350" s="121"/>
      <c r="ZY1350" s="121"/>
      <c r="ZZ1350" s="121"/>
      <c r="AAA1350" s="121"/>
      <c r="AAB1350" s="121"/>
      <c r="AAC1350" s="121"/>
      <c r="AAD1350" s="121"/>
      <c r="AAE1350" s="121"/>
      <c r="AAF1350" s="121"/>
      <c r="AAG1350" s="121"/>
      <c r="AAH1350" s="121"/>
      <c r="AAI1350" s="121"/>
      <c r="AAJ1350" s="121"/>
      <c r="AAK1350" s="121"/>
      <c r="AAL1350" s="121"/>
      <c r="AAM1350" s="121"/>
      <c r="AAN1350" s="121"/>
      <c r="AAO1350" s="121"/>
      <c r="AAP1350" s="121"/>
      <c r="AAQ1350" s="121"/>
      <c r="AAR1350" s="121"/>
      <c r="AAS1350" s="121"/>
      <c r="AAT1350" s="121"/>
      <c r="AAU1350" s="121"/>
      <c r="AAV1350" s="121"/>
      <c r="AAW1350" s="121"/>
      <c r="AAX1350" s="121"/>
      <c r="AAY1350" s="121"/>
      <c r="AAZ1350" s="121"/>
      <c r="ABA1350" s="121"/>
      <c r="ABB1350" s="121"/>
      <c r="ABC1350" s="121"/>
      <c r="ABD1350" s="121"/>
      <c r="ABE1350" s="121"/>
      <c r="ABF1350" s="121"/>
      <c r="ABG1350" s="121"/>
      <c r="ABH1350" s="121"/>
      <c r="ABI1350" s="121"/>
      <c r="ABJ1350" s="121"/>
      <c r="ABK1350" s="121"/>
      <c r="ABL1350" s="121"/>
      <c r="ABM1350" s="121"/>
      <c r="ABN1350" s="121"/>
      <c r="ABO1350" s="121"/>
      <c r="ABP1350" s="121"/>
      <c r="ABQ1350" s="121"/>
      <c r="ABR1350" s="121"/>
      <c r="ABS1350" s="121"/>
      <c r="ABT1350" s="121"/>
      <c r="ABU1350" s="121"/>
      <c r="ABV1350" s="121"/>
      <c r="ABW1350" s="121"/>
      <c r="ABX1350" s="121"/>
      <c r="ABY1350" s="121"/>
      <c r="ABZ1350" s="121"/>
      <c r="ACA1350" s="121"/>
      <c r="ACB1350" s="121"/>
      <c r="ACC1350" s="121"/>
      <c r="ACD1350" s="121"/>
      <c r="ACE1350" s="121"/>
      <c r="ACF1350" s="121"/>
      <c r="ACG1350" s="121"/>
      <c r="ACH1350" s="121"/>
      <c r="ACI1350" s="121"/>
      <c r="ACJ1350" s="121"/>
      <c r="ACK1350" s="121"/>
      <c r="ACL1350" s="121"/>
      <c r="ACM1350" s="121"/>
      <c r="ACN1350" s="121"/>
      <c r="ACO1350" s="121"/>
      <c r="ACP1350" s="121"/>
      <c r="ACQ1350" s="121"/>
      <c r="ACR1350" s="121"/>
      <c r="ACS1350" s="121"/>
      <c r="ACT1350" s="121"/>
      <c r="ACU1350" s="121"/>
      <c r="ACV1350" s="121"/>
      <c r="ACW1350" s="121"/>
      <c r="ACX1350" s="121"/>
      <c r="ACY1350" s="121"/>
      <c r="ACZ1350" s="121"/>
      <c r="ADA1350" s="121"/>
      <c r="ADB1350" s="121"/>
      <c r="ADC1350" s="121"/>
      <c r="ADD1350" s="121"/>
      <c r="ADE1350" s="121"/>
      <c r="ADF1350" s="121"/>
      <c r="ADG1350" s="121"/>
      <c r="ADH1350" s="121"/>
      <c r="ADI1350" s="121"/>
      <c r="ADJ1350" s="121"/>
      <c r="ADK1350" s="121"/>
      <c r="ADL1350" s="121"/>
      <c r="ADM1350" s="121"/>
      <c r="ADN1350" s="121"/>
      <c r="ADO1350" s="121"/>
      <c r="ADP1350" s="121"/>
      <c r="ADQ1350" s="121"/>
      <c r="ADR1350" s="121"/>
      <c r="ADS1350" s="121"/>
      <c r="ADT1350" s="121"/>
      <c r="ADU1350" s="121"/>
      <c r="ADV1350" s="121"/>
      <c r="ADW1350" s="121"/>
      <c r="ADX1350" s="121"/>
      <c r="ADY1350" s="121"/>
      <c r="ADZ1350" s="121"/>
      <c r="AEA1350" s="121"/>
      <c r="AEB1350" s="121"/>
      <c r="AEC1350" s="121"/>
      <c r="AED1350" s="121"/>
      <c r="AEE1350" s="121"/>
      <c r="AEF1350" s="121"/>
      <c r="AEG1350" s="121"/>
      <c r="AEH1350" s="121"/>
      <c r="AEI1350" s="121"/>
      <c r="AEJ1350" s="121"/>
      <c r="AEK1350" s="121"/>
      <c r="AEL1350" s="121"/>
      <c r="AEM1350" s="121"/>
      <c r="AEN1350" s="121"/>
      <c r="AEO1350" s="121"/>
      <c r="AEP1350" s="121"/>
      <c r="AEQ1350" s="121"/>
      <c r="AER1350" s="121"/>
      <c r="AES1350" s="121"/>
      <c r="AET1350" s="121"/>
      <c r="AEU1350" s="121"/>
      <c r="AEV1350" s="121"/>
      <c r="AEW1350" s="121"/>
      <c r="AEX1350" s="121"/>
      <c r="AEY1350" s="121"/>
      <c r="AEZ1350" s="121"/>
      <c r="AFA1350" s="121"/>
      <c r="AFB1350" s="121"/>
      <c r="AFC1350" s="121"/>
      <c r="AFD1350" s="121"/>
      <c r="AFE1350" s="121"/>
      <c r="AFF1350" s="121"/>
      <c r="AFG1350" s="121"/>
      <c r="AFH1350" s="121"/>
      <c r="AFI1350" s="121"/>
      <c r="AFJ1350" s="121"/>
      <c r="AFK1350" s="121"/>
      <c r="AFL1350" s="121"/>
      <c r="AFM1350" s="121"/>
      <c r="AFN1350" s="121"/>
      <c r="AFO1350" s="121"/>
      <c r="AFP1350" s="121"/>
      <c r="AFQ1350" s="121"/>
      <c r="AFR1350" s="121"/>
      <c r="AFS1350" s="121"/>
      <c r="AFT1350" s="121"/>
      <c r="AFU1350" s="121"/>
      <c r="AFV1350" s="121"/>
      <c r="AFW1350" s="121"/>
      <c r="AFX1350" s="121"/>
      <c r="AFY1350" s="121"/>
      <c r="AFZ1350" s="121"/>
      <c r="AGA1350" s="121"/>
      <c r="AGB1350" s="121"/>
      <c r="AGC1350" s="121"/>
      <c r="AGD1350" s="121"/>
      <c r="AGE1350" s="121"/>
      <c r="AGF1350" s="121"/>
      <c r="AGG1350" s="121"/>
      <c r="AGH1350" s="121"/>
      <c r="AGI1350" s="121"/>
      <c r="AGJ1350" s="121"/>
      <c r="AGK1350" s="121"/>
      <c r="AGL1350" s="121"/>
      <c r="AGM1350" s="121"/>
      <c r="AGN1350" s="121"/>
      <c r="AGO1350" s="121"/>
      <c r="AGP1350" s="121"/>
      <c r="AGQ1350" s="121"/>
      <c r="AGR1350" s="121"/>
      <c r="AGS1350" s="121"/>
      <c r="AGT1350" s="121"/>
      <c r="AGU1350" s="121"/>
      <c r="AGV1350" s="121"/>
      <c r="AGW1350" s="121"/>
      <c r="AGX1350" s="121"/>
      <c r="AGY1350" s="121"/>
      <c r="AGZ1350" s="121"/>
      <c r="AHA1350" s="121"/>
      <c r="AHB1350" s="121"/>
      <c r="AHC1350" s="121"/>
      <c r="AHD1350" s="121"/>
      <c r="AHE1350" s="121"/>
      <c r="AHF1350" s="121"/>
      <c r="AHG1350" s="121"/>
      <c r="AHH1350" s="121"/>
      <c r="AHI1350" s="121"/>
      <c r="AHJ1350" s="121"/>
      <c r="AHK1350" s="121"/>
      <c r="AHL1350" s="121"/>
      <c r="AHM1350" s="121"/>
      <c r="AHN1350" s="121"/>
      <c r="AHO1350" s="121"/>
      <c r="AHP1350" s="121"/>
      <c r="AHQ1350" s="121"/>
      <c r="AHR1350" s="121"/>
      <c r="AHS1350" s="121"/>
      <c r="AHT1350" s="121"/>
      <c r="AHU1350" s="121"/>
      <c r="AHV1350" s="121"/>
      <c r="AHW1350" s="121"/>
      <c r="AHX1350" s="121"/>
      <c r="AHY1350" s="121"/>
      <c r="AHZ1350" s="121"/>
      <c r="AIA1350" s="121"/>
      <c r="AIB1350" s="121"/>
      <c r="AIC1350" s="121"/>
      <c r="AID1350" s="121"/>
      <c r="AIE1350" s="121"/>
      <c r="AIF1350" s="121"/>
      <c r="AIG1350" s="121"/>
      <c r="AIH1350" s="121"/>
      <c r="AII1350" s="121"/>
      <c r="AIJ1350" s="121"/>
      <c r="AIK1350" s="121"/>
      <c r="AIL1350" s="121"/>
      <c r="AIM1350" s="121"/>
      <c r="AIN1350" s="121"/>
      <c r="AIO1350" s="121"/>
      <c r="AIP1350" s="121"/>
      <c r="AIQ1350" s="121"/>
      <c r="AIR1350" s="121"/>
      <c r="AIS1350" s="121"/>
      <c r="AIT1350" s="121"/>
      <c r="AIU1350" s="121"/>
      <c r="AIV1350" s="121"/>
      <c r="AIW1350" s="121"/>
      <c r="AIX1350" s="121"/>
      <c r="AIY1350" s="121"/>
      <c r="AIZ1350" s="121"/>
      <c r="AJA1350" s="121"/>
      <c r="AJB1350" s="121"/>
      <c r="AJC1350" s="121"/>
      <c r="AJD1350" s="121"/>
      <c r="AJE1350" s="121"/>
      <c r="AJF1350" s="121"/>
      <c r="AJG1350" s="121"/>
      <c r="AJH1350" s="121"/>
      <c r="AJI1350" s="121"/>
      <c r="AJJ1350" s="121"/>
      <c r="AJK1350" s="121"/>
      <c r="AJL1350" s="121"/>
      <c r="AJM1350" s="121"/>
      <c r="AJN1350" s="121"/>
      <c r="AJO1350" s="121"/>
      <c r="AJP1350" s="121"/>
      <c r="AJQ1350" s="121"/>
      <c r="AJR1350" s="121"/>
      <c r="AJS1350" s="121"/>
      <c r="AJT1350" s="121"/>
      <c r="AJU1350" s="121"/>
      <c r="AJV1350" s="121"/>
      <c r="AJW1350" s="121"/>
      <c r="AJX1350" s="121"/>
      <c r="AJY1350" s="121"/>
      <c r="AJZ1350" s="121"/>
      <c r="AKA1350" s="121"/>
      <c r="AKB1350" s="121"/>
      <c r="AKC1350" s="121"/>
      <c r="AKD1350" s="121"/>
      <c r="AKE1350" s="121"/>
      <c r="AKF1350" s="121"/>
      <c r="AKG1350" s="121"/>
      <c r="AKH1350" s="121"/>
      <c r="AKI1350" s="121"/>
      <c r="AKJ1350" s="121"/>
      <c r="AKK1350" s="121"/>
      <c r="AKL1350" s="121"/>
      <c r="AKM1350" s="121"/>
      <c r="AKN1350" s="121"/>
      <c r="AKO1350" s="121"/>
      <c r="AKP1350" s="121"/>
      <c r="AKQ1350" s="121"/>
      <c r="AKR1350" s="121"/>
      <c r="AKS1350" s="121"/>
      <c r="AKT1350" s="121"/>
      <c r="AKU1350" s="121"/>
      <c r="AKV1350" s="121"/>
      <c r="AKW1350" s="121"/>
      <c r="AKX1350" s="121"/>
      <c r="AKY1350" s="121"/>
      <c r="AKZ1350" s="121"/>
      <c r="ALA1350" s="121"/>
      <c r="ALB1350" s="121"/>
      <c r="ALC1350" s="121"/>
      <c r="ALD1350" s="121"/>
      <c r="ALE1350" s="121"/>
      <c r="ALF1350" s="121"/>
      <c r="ALG1350" s="121"/>
      <c r="ALH1350" s="121"/>
      <c r="ALI1350" s="121"/>
      <c r="ALJ1350" s="121"/>
      <c r="ALK1350" s="121"/>
      <c r="ALL1350" s="121"/>
      <c r="ALM1350" s="121"/>
      <c r="ALN1350" s="121"/>
      <c r="ALO1350" s="121"/>
      <c r="ALP1350" s="121"/>
      <c r="ALQ1350" s="121"/>
      <c r="ALR1350" s="121"/>
      <c r="ALS1350" s="121"/>
      <c r="ALT1350" s="121"/>
      <c r="ALU1350" s="121"/>
      <c r="ALV1350" s="121"/>
      <c r="ALW1350" s="121"/>
      <c r="ALX1350" s="121"/>
      <c r="ALY1350" s="121"/>
      <c r="ALZ1350" s="121"/>
      <c r="AMA1350" s="121"/>
      <c r="AMB1350" s="121"/>
      <c r="AMC1350" s="121"/>
      <c r="AMD1350" s="121"/>
      <c r="AME1350" s="121"/>
      <c r="AMF1350" s="121"/>
      <c r="AMG1350" s="121"/>
      <c r="AMH1350" s="121"/>
      <c r="AMI1350" s="121"/>
      <c r="AMJ1350" s="121"/>
    </row>
    <row r="1351" spans="1:1024">
      <c r="A1351" s="120"/>
      <c r="B1351" s="120"/>
      <c r="C1351" s="49">
        <f t="shared" si="95"/>
        <v>2630</v>
      </c>
      <c r="D1351" s="56" t="s">
        <v>472</v>
      </c>
      <c r="E1351" s="51">
        <f t="shared" si="98"/>
        <v>40</v>
      </c>
      <c r="F1351" s="79">
        <f t="shared" si="96"/>
        <v>51295</v>
      </c>
      <c r="G1351" s="79" t="str">
        <f t="shared" si="97"/>
        <v>201826</v>
      </c>
      <c r="H1351" s="79">
        <v>0</v>
      </c>
      <c r="I1351" s="79"/>
      <c r="J1351" s="79"/>
      <c r="K1351" s="79"/>
      <c r="L1351" s="79" t="s">
        <v>270</v>
      </c>
      <c r="M1351" s="79">
        <v>2018</v>
      </c>
      <c r="N1351" s="79">
        <v>2</v>
      </c>
      <c r="O1351" s="79">
        <v>6</v>
      </c>
      <c r="P1351" s="79">
        <v>14</v>
      </c>
      <c r="Q1351" s="79">
        <v>14</v>
      </c>
      <c r="R1351" s="79">
        <v>55</v>
      </c>
      <c r="S1351" s="79">
        <v>220</v>
      </c>
      <c r="T1351" s="140">
        <v>2</v>
      </c>
      <c r="U1351" s="79" t="s">
        <v>1</v>
      </c>
      <c r="V1351" s="79" t="s">
        <v>2</v>
      </c>
      <c r="W1351" s="79"/>
      <c r="X1351" s="130" t="s">
        <v>135</v>
      </c>
      <c r="Y1351" s="130"/>
      <c r="Z1351" s="130"/>
      <c r="AA1351" s="130"/>
      <c r="WK1351" s="121"/>
      <c r="WL1351" s="121"/>
      <c r="WM1351" s="121"/>
      <c r="WN1351" s="121"/>
      <c r="WO1351" s="121"/>
      <c r="WP1351" s="121"/>
      <c r="WQ1351" s="121"/>
      <c r="WR1351" s="121"/>
      <c r="WS1351" s="121"/>
      <c r="WT1351" s="121"/>
      <c r="WU1351" s="121"/>
      <c r="WV1351" s="121"/>
      <c r="WW1351" s="121"/>
      <c r="WX1351" s="121"/>
      <c r="WY1351" s="121"/>
      <c r="WZ1351" s="121"/>
      <c r="XA1351" s="121"/>
      <c r="XB1351" s="121"/>
      <c r="XC1351" s="121"/>
      <c r="XD1351" s="121"/>
      <c r="XE1351" s="121"/>
      <c r="XF1351" s="121"/>
      <c r="XG1351" s="121"/>
      <c r="XH1351" s="121"/>
      <c r="XI1351" s="121"/>
      <c r="XJ1351" s="121"/>
      <c r="XK1351" s="121"/>
      <c r="XL1351" s="121"/>
      <c r="XM1351" s="121"/>
      <c r="XN1351" s="121"/>
      <c r="XO1351" s="121"/>
      <c r="XP1351" s="121"/>
      <c r="XQ1351" s="121"/>
      <c r="XR1351" s="121"/>
      <c r="XS1351" s="121"/>
      <c r="XT1351" s="121"/>
      <c r="XU1351" s="121"/>
      <c r="XV1351" s="121"/>
      <c r="XW1351" s="121"/>
      <c r="XX1351" s="121"/>
      <c r="XY1351" s="121"/>
      <c r="XZ1351" s="121"/>
      <c r="YA1351" s="121"/>
      <c r="YB1351" s="121"/>
      <c r="YC1351" s="121"/>
      <c r="YD1351" s="121"/>
      <c r="YE1351" s="121"/>
      <c r="YF1351" s="121"/>
      <c r="YG1351" s="121"/>
      <c r="YH1351" s="121"/>
      <c r="YI1351" s="121"/>
      <c r="YJ1351" s="121"/>
      <c r="YK1351" s="121"/>
      <c r="YL1351" s="121"/>
      <c r="YM1351" s="121"/>
      <c r="YN1351" s="121"/>
      <c r="YO1351" s="121"/>
      <c r="YP1351" s="121"/>
      <c r="YQ1351" s="121"/>
      <c r="YR1351" s="121"/>
      <c r="YS1351" s="121"/>
      <c r="YT1351" s="121"/>
      <c r="YU1351" s="121"/>
      <c r="YV1351" s="121"/>
      <c r="YW1351" s="121"/>
      <c r="YX1351" s="121"/>
      <c r="YY1351" s="121"/>
      <c r="YZ1351" s="121"/>
      <c r="ZA1351" s="121"/>
      <c r="ZB1351" s="121"/>
      <c r="ZC1351" s="121"/>
      <c r="ZD1351" s="121"/>
      <c r="ZE1351" s="121"/>
      <c r="ZF1351" s="121"/>
      <c r="ZG1351" s="121"/>
      <c r="ZH1351" s="121"/>
      <c r="ZI1351" s="121"/>
      <c r="ZJ1351" s="121"/>
      <c r="ZK1351" s="121"/>
      <c r="ZL1351" s="121"/>
      <c r="ZM1351" s="121"/>
      <c r="ZN1351" s="121"/>
      <c r="ZO1351" s="121"/>
      <c r="ZP1351" s="121"/>
      <c r="ZQ1351" s="121"/>
      <c r="ZR1351" s="121"/>
      <c r="ZS1351" s="121"/>
      <c r="ZT1351" s="121"/>
      <c r="ZU1351" s="121"/>
      <c r="ZV1351" s="121"/>
      <c r="ZW1351" s="121"/>
      <c r="ZX1351" s="121"/>
      <c r="ZY1351" s="121"/>
      <c r="ZZ1351" s="121"/>
      <c r="AAA1351" s="121"/>
      <c r="AAB1351" s="121"/>
      <c r="AAC1351" s="121"/>
      <c r="AAD1351" s="121"/>
      <c r="AAE1351" s="121"/>
      <c r="AAF1351" s="121"/>
      <c r="AAG1351" s="121"/>
      <c r="AAH1351" s="121"/>
      <c r="AAI1351" s="121"/>
      <c r="AAJ1351" s="121"/>
      <c r="AAK1351" s="121"/>
      <c r="AAL1351" s="121"/>
      <c r="AAM1351" s="121"/>
      <c r="AAN1351" s="121"/>
      <c r="AAO1351" s="121"/>
      <c r="AAP1351" s="121"/>
      <c r="AAQ1351" s="121"/>
      <c r="AAR1351" s="121"/>
      <c r="AAS1351" s="121"/>
      <c r="AAT1351" s="121"/>
      <c r="AAU1351" s="121"/>
      <c r="AAV1351" s="121"/>
      <c r="AAW1351" s="121"/>
      <c r="AAX1351" s="121"/>
      <c r="AAY1351" s="121"/>
      <c r="AAZ1351" s="121"/>
      <c r="ABA1351" s="121"/>
      <c r="ABB1351" s="121"/>
      <c r="ABC1351" s="121"/>
      <c r="ABD1351" s="121"/>
      <c r="ABE1351" s="121"/>
      <c r="ABF1351" s="121"/>
      <c r="ABG1351" s="121"/>
      <c r="ABH1351" s="121"/>
      <c r="ABI1351" s="121"/>
      <c r="ABJ1351" s="121"/>
      <c r="ABK1351" s="121"/>
      <c r="ABL1351" s="121"/>
      <c r="ABM1351" s="121"/>
      <c r="ABN1351" s="121"/>
      <c r="ABO1351" s="121"/>
      <c r="ABP1351" s="121"/>
      <c r="ABQ1351" s="121"/>
      <c r="ABR1351" s="121"/>
      <c r="ABS1351" s="121"/>
      <c r="ABT1351" s="121"/>
      <c r="ABU1351" s="121"/>
      <c r="ABV1351" s="121"/>
      <c r="ABW1351" s="121"/>
      <c r="ABX1351" s="121"/>
      <c r="ABY1351" s="121"/>
      <c r="ABZ1351" s="121"/>
      <c r="ACA1351" s="121"/>
      <c r="ACB1351" s="121"/>
      <c r="ACC1351" s="121"/>
      <c r="ACD1351" s="121"/>
      <c r="ACE1351" s="121"/>
      <c r="ACF1351" s="121"/>
      <c r="ACG1351" s="121"/>
      <c r="ACH1351" s="121"/>
      <c r="ACI1351" s="121"/>
      <c r="ACJ1351" s="121"/>
      <c r="ACK1351" s="121"/>
      <c r="ACL1351" s="121"/>
      <c r="ACM1351" s="121"/>
      <c r="ACN1351" s="121"/>
      <c r="ACO1351" s="121"/>
      <c r="ACP1351" s="121"/>
      <c r="ACQ1351" s="121"/>
      <c r="ACR1351" s="121"/>
      <c r="ACS1351" s="121"/>
      <c r="ACT1351" s="121"/>
      <c r="ACU1351" s="121"/>
      <c r="ACV1351" s="121"/>
      <c r="ACW1351" s="121"/>
      <c r="ACX1351" s="121"/>
      <c r="ACY1351" s="121"/>
      <c r="ACZ1351" s="121"/>
      <c r="ADA1351" s="121"/>
      <c r="ADB1351" s="121"/>
      <c r="ADC1351" s="121"/>
      <c r="ADD1351" s="121"/>
      <c r="ADE1351" s="121"/>
      <c r="ADF1351" s="121"/>
      <c r="ADG1351" s="121"/>
      <c r="ADH1351" s="121"/>
      <c r="ADI1351" s="121"/>
      <c r="ADJ1351" s="121"/>
      <c r="ADK1351" s="121"/>
      <c r="ADL1351" s="121"/>
      <c r="ADM1351" s="121"/>
      <c r="ADN1351" s="121"/>
      <c r="ADO1351" s="121"/>
      <c r="ADP1351" s="121"/>
      <c r="ADQ1351" s="121"/>
      <c r="ADR1351" s="121"/>
      <c r="ADS1351" s="121"/>
      <c r="ADT1351" s="121"/>
      <c r="ADU1351" s="121"/>
      <c r="ADV1351" s="121"/>
      <c r="ADW1351" s="121"/>
      <c r="ADX1351" s="121"/>
      <c r="ADY1351" s="121"/>
      <c r="ADZ1351" s="121"/>
      <c r="AEA1351" s="121"/>
      <c r="AEB1351" s="121"/>
      <c r="AEC1351" s="121"/>
      <c r="AED1351" s="121"/>
      <c r="AEE1351" s="121"/>
      <c r="AEF1351" s="121"/>
      <c r="AEG1351" s="121"/>
      <c r="AEH1351" s="121"/>
      <c r="AEI1351" s="121"/>
      <c r="AEJ1351" s="121"/>
      <c r="AEK1351" s="121"/>
      <c r="AEL1351" s="121"/>
      <c r="AEM1351" s="121"/>
      <c r="AEN1351" s="121"/>
      <c r="AEO1351" s="121"/>
      <c r="AEP1351" s="121"/>
      <c r="AEQ1351" s="121"/>
      <c r="AER1351" s="121"/>
      <c r="AES1351" s="121"/>
      <c r="AET1351" s="121"/>
      <c r="AEU1351" s="121"/>
      <c r="AEV1351" s="121"/>
      <c r="AEW1351" s="121"/>
      <c r="AEX1351" s="121"/>
      <c r="AEY1351" s="121"/>
      <c r="AEZ1351" s="121"/>
      <c r="AFA1351" s="121"/>
      <c r="AFB1351" s="121"/>
      <c r="AFC1351" s="121"/>
      <c r="AFD1351" s="121"/>
      <c r="AFE1351" s="121"/>
      <c r="AFF1351" s="121"/>
      <c r="AFG1351" s="121"/>
      <c r="AFH1351" s="121"/>
      <c r="AFI1351" s="121"/>
      <c r="AFJ1351" s="121"/>
      <c r="AFK1351" s="121"/>
      <c r="AFL1351" s="121"/>
      <c r="AFM1351" s="121"/>
      <c r="AFN1351" s="121"/>
      <c r="AFO1351" s="121"/>
      <c r="AFP1351" s="121"/>
      <c r="AFQ1351" s="121"/>
      <c r="AFR1351" s="121"/>
      <c r="AFS1351" s="121"/>
      <c r="AFT1351" s="121"/>
      <c r="AFU1351" s="121"/>
      <c r="AFV1351" s="121"/>
      <c r="AFW1351" s="121"/>
      <c r="AFX1351" s="121"/>
      <c r="AFY1351" s="121"/>
      <c r="AFZ1351" s="121"/>
      <c r="AGA1351" s="121"/>
      <c r="AGB1351" s="121"/>
      <c r="AGC1351" s="121"/>
      <c r="AGD1351" s="121"/>
      <c r="AGE1351" s="121"/>
      <c r="AGF1351" s="121"/>
      <c r="AGG1351" s="121"/>
      <c r="AGH1351" s="121"/>
      <c r="AGI1351" s="121"/>
      <c r="AGJ1351" s="121"/>
      <c r="AGK1351" s="121"/>
      <c r="AGL1351" s="121"/>
      <c r="AGM1351" s="121"/>
      <c r="AGN1351" s="121"/>
      <c r="AGO1351" s="121"/>
      <c r="AGP1351" s="121"/>
      <c r="AGQ1351" s="121"/>
      <c r="AGR1351" s="121"/>
      <c r="AGS1351" s="121"/>
      <c r="AGT1351" s="121"/>
      <c r="AGU1351" s="121"/>
      <c r="AGV1351" s="121"/>
      <c r="AGW1351" s="121"/>
      <c r="AGX1351" s="121"/>
      <c r="AGY1351" s="121"/>
      <c r="AGZ1351" s="121"/>
      <c r="AHA1351" s="121"/>
      <c r="AHB1351" s="121"/>
      <c r="AHC1351" s="121"/>
      <c r="AHD1351" s="121"/>
      <c r="AHE1351" s="121"/>
      <c r="AHF1351" s="121"/>
      <c r="AHG1351" s="121"/>
      <c r="AHH1351" s="121"/>
      <c r="AHI1351" s="121"/>
      <c r="AHJ1351" s="121"/>
      <c r="AHK1351" s="121"/>
      <c r="AHL1351" s="121"/>
      <c r="AHM1351" s="121"/>
      <c r="AHN1351" s="121"/>
      <c r="AHO1351" s="121"/>
      <c r="AHP1351" s="121"/>
      <c r="AHQ1351" s="121"/>
      <c r="AHR1351" s="121"/>
      <c r="AHS1351" s="121"/>
      <c r="AHT1351" s="121"/>
      <c r="AHU1351" s="121"/>
      <c r="AHV1351" s="121"/>
      <c r="AHW1351" s="121"/>
      <c r="AHX1351" s="121"/>
      <c r="AHY1351" s="121"/>
      <c r="AHZ1351" s="121"/>
      <c r="AIA1351" s="121"/>
      <c r="AIB1351" s="121"/>
      <c r="AIC1351" s="121"/>
      <c r="AID1351" s="121"/>
      <c r="AIE1351" s="121"/>
      <c r="AIF1351" s="121"/>
      <c r="AIG1351" s="121"/>
      <c r="AIH1351" s="121"/>
      <c r="AII1351" s="121"/>
      <c r="AIJ1351" s="121"/>
      <c r="AIK1351" s="121"/>
      <c r="AIL1351" s="121"/>
      <c r="AIM1351" s="121"/>
      <c r="AIN1351" s="121"/>
      <c r="AIO1351" s="121"/>
      <c r="AIP1351" s="121"/>
      <c r="AIQ1351" s="121"/>
      <c r="AIR1351" s="121"/>
      <c r="AIS1351" s="121"/>
      <c r="AIT1351" s="121"/>
      <c r="AIU1351" s="121"/>
      <c r="AIV1351" s="121"/>
      <c r="AIW1351" s="121"/>
      <c r="AIX1351" s="121"/>
      <c r="AIY1351" s="121"/>
      <c r="AIZ1351" s="121"/>
      <c r="AJA1351" s="121"/>
      <c r="AJB1351" s="121"/>
      <c r="AJC1351" s="121"/>
      <c r="AJD1351" s="121"/>
      <c r="AJE1351" s="121"/>
      <c r="AJF1351" s="121"/>
      <c r="AJG1351" s="121"/>
      <c r="AJH1351" s="121"/>
      <c r="AJI1351" s="121"/>
      <c r="AJJ1351" s="121"/>
      <c r="AJK1351" s="121"/>
      <c r="AJL1351" s="121"/>
      <c r="AJM1351" s="121"/>
      <c r="AJN1351" s="121"/>
      <c r="AJO1351" s="121"/>
      <c r="AJP1351" s="121"/>
      <c r="AJQ1351" s="121"/>
      <c r="AJR1351" s="121"/>
      <c r="AJS1351" s="121"/>
      <c r="AJT1351" s="121"/>
      <c r="AJU1351" s="121"/>
      <c r="AJV1351" s="121"/>
      <c r="AJW1351" s="121"/>
      <c r="AJX1351" s="121"/>
      <c r="AJY1351" s="121"/>
      <c r="AJZ1351" s="121"/>
      <c r="AKA1351" s="121"/>
      <c r="AKB1351" s="121"/>
      <c r="AKC1351" s="121"/>
      <c r="AKD1351" s="121"/>
      <c r="AKE1351" s="121"/>
      <c r="AKF1351" s="121"/>
      <c r="AKG1351" s="121"/>
      <c r="AKH1351" s="121"/>
      <c r="AKI1351" s="121"/>
      <c r="AKJ1351" s="121"/>
      <c r="AKK1351" s="121"/>
      <c r="AKL1351" s="121"/>
      <c r="AKM1351" s="121"/>
      <c r="AKN1351" s="121"/>
      <c r="AKO1351" s="121"/>
      <c r="AKP1351" s="121"/>
      <c r="AKQ1351" s="121"/>
      <c r="AKR1351" s="121"/>
      <c r="AKS1351" s="121"/>
      <c r="AKT1351" s="121"/>
      <c r="AKU1351" s="121"/>
      <c r="AKV1351" s="121"/>
      <c r="AKW1351" s="121"/>
      <c r="AKX1351" s="121"/>
      <c r="AKY1351" s="121"/>
      <c r="AKZ1351" s="121"/>
      <c r="ALA1351" s="121"/>
      <c r="ALB1351" s="121"/>
      <c r="ALC1351" s="121"/>
      <c r="ALD1351" s="121"/>
      <c r="ALE1351" s="121"/>
      <c r="ALF1351" s="121"/>
      <c r="ALG1351" s="121"/>
      <c r="ALH1351" s="121"/>
      <c r="ALI1351" s="121"/>
      <c r="ALJ1351" s="121"/>
      <c r="ALK1351" s="121"/>
      <c r="ALL1351" s="121"/>
      <c r="ALM1351" s="121"/>
      <c r="ALN1351" s="121"/>
      <c r="ALO1351" s="121"/>
      <c r="ALP1351" s="121"/>
      <c r="ALQ1351" s="121"/>
      <c r="ALR1351" s="121"/>
      <c r="ALS1351" s="121"/>
      <c r="ALT1351" s="121"/>
      <c r="ALU1351" s="121"/>
      <c r="ALV1351" s="121"/>
      <c r="ALW1351" s="121"/>
      <c r="ALX1351" s="121"/>
      <c r="ALY1351" s="121"/>
      <c r="ALZ1351" s="121"/>
      <c r="AMA1351" s="121"/>
      <c r="AMB1351" s="121"/>
      <c r="AMC1351" s="121"/>
      <c r="AMD1351" s="121"/>
      <c r="AME1351" s="121"/>
      <c r="AMF1351" s="121"/>
      <c r="AMG1351" s="121"/>
      <c r="AMH1351" s="121"/>
      <c r="AMI1351" s="121"/>
      <c r="AMJ1351" s="121"/>
    </row>
    <row r="1352" spans="1:1024">
      <c r="A1352" s="118"/>
      <c r="B1352" s="118"/>
      <c r="C1352" s="49">
        <f t="shared" si="95"/>
        <v>2630</v>
      </c>
      <c r="D1352" s="56" t="s">
        <v>472</v>
      </c>
      <c r="E1352" s="51">
        <f t="shared" si="98"/>
        <v>50</v>
      </c>
      <c r="F1352" s="79">
        <f t="shared" si="96"/>
        <v>51295</v>
      </c>
      <c r="G1352" s="79" t="str">
        <f t="shared" si="97"/>
        <v>201826</v>
      </c>
      <c r="H1352" s="79">
        <v>0</v>
      </c>
      <c r="I1352" s="79"/>
      <c r="J1352" s="79"/>
      <c r="K1352" s="79"/>
      <c r="L1352" s="79" t="s">
        <v>270</v>
      </c>
      <c r="M1352" s="79">
        <v>2018</v>
      </c>
      <c r="N1352" s="79">
        <v>2</v>
      </c>
      <c r="O1352" s="79">
        <v>6</v>
      </c>
      <c r="P1352" s="79">
        <v>14</v>
      </c>
      <c r="Q1352" s="79">
        <v>14</v>
      </c>
      <c r="R1352" s="79">
        <v>55</v>
      </c>
      <c r="S1352" s="79">
        <v>245</v>
      </c>
      <c r="T1352" s="140">
        <v>2</v>
      </c>
      <c r="U1352" s="79" t="s">
        <v>1</v>
      </c>
      <c r="V1352" s="79" t="s">
        <v>2</v>
      </c>
      <c r="W1352" s="79"/>
      <c r="X1352" s="130" t="s">
        <v>136</v>
      </c>
      <c r="Y1352" s="130"/>
      <c r="Z1352" s="130"/>
      <c r="AA1352" s="130"/>
      <c r="WK1352" s="119"/>
      <c r="WL1352" s="119"/>
      <c r="WM1352" s="119"/>
      <c r="WN1352" s="119"/>
      <c r="WO1352" s="119"/>
      <c r="WP1352" s="119"/>
      <c r="WQ1352" s="119"/>
      <c r="WR1352" s="119"/>
      <c r="WS1352" s="119"/>
      <c r="WT1352" s="119"/>
      <c r="WU1352" s="119"/>
      <c r="WV1352" s="119"/>
      <c r="WW1352" s="119"/>
      <c r="WX1352" s="119"/>
      <c r="WY1352" s="119"/>
      <c r="WZ1352" s="119"/>
      <c r="XA1352" s="119"/>
      <c r="XB1352" s="119"/>
      <c r="XC1352" s="119"/>
      <c r="XD1352" s="119"/>
      <c r="XE1352" s="119"/>
      <c r="XF1352" s="119"/>
      <c r="XG1352" s="119"/>
      <c r="XH1352" s="119"/>
      <c r="XI1352" s="119"/>
      <c r="XJ1352" s="119"/>
      <c r="XK1352" s="119"/>
      <c r="XL1352" s="119"/>
      <c r="XM1352" s="119"/>
      <c r="XN1352" s="119"/>
      <c r="XO1352" s="119"/>
      <c r="XP1352" s="119"/>
      <c r="XQ1352" s="119"/>
      <c r="XR1352" s="119"/>
      <c r="XS1352" s="119"/>
      <c r="XT1352" s="119"/>
      <c r="XU1352" s="119"/>
      <c r="XV1352" s="119"/>
      <c r="XW1352" s="119"/>
      <c r="XX1352" s="119"/>
      <c r="XY1352" s="119"/>
      <c r="XZ1352" s="119"/>
      <c r="YA1352" s="119"/>
      <c r="YB1352" s="119"/>
      <c r="YC1352" s="119"/>
      <c r="YD1352" s="119"/>
      <c r="YE1352" s="119"/>
      <c r="YF1352" s="119"/>
      <c r="YG1352" s="119"/>
      <c r="YH1352" s="119"/>
      <c r="YI1352" s="119"/>
      <c r="YJ1352" s="119"/>
      <c r="YK1352" s="119"/>
      <c r="YL1352" s="119"/>
      <c r="YM1352" s="119"/>
      <c r="YN1352" s="119"/>
      <c r="YO1352" s="119"/>
      <c r="YP1352" s="119"/>
      <c r="YQ1352" s="119"/>
      <c r="YR1352" s="119"/>
      <c r="YS1352" s="119"/>
      <c r="YT1352" s="119"/>
      <c r="YU1352" s="119"/>
      <c r="YV1352" s="119"/>
      <c r="YW1352" s="119"/>
      <c r="YX1352" s="119"/>
      <c r="YY1352" s="119"/>
      <c r="YZ1352" s="119"/>
      <c r="ZA1352" s="119"/>
      <c r="ZB1352" s="119"/>
      <c r="ZC1352" s="119"/>
      <c r="ZD1352" s="119"/>
      <c r="ZE1352" s="119"/>
      <c r="ZF1352" s="119"/>
      <c r="ZG1352" s="119"/>
      <c r="ZH1352" s="119"/>
      <c r="ZI1352" s="119"/>
      <c r="ZJ1352" s="119"/>
      <c r="ZK1352" s="119"/>
      <c r="ZL1352" s="119"/>
      <c r="ZM1352" s="119"/>
      <c r="ZN1352" s="119"/>
      <c r="ZO1352" s="119"/>
      <c r="ZP1352" s="119"/>
      <c r="ZQ1352" s="119"/>
      <c r="ZR1352" s="119"/>
      <c r="ZS1352" s="119"/>
      <c r="ZT1352" s="119"/>
      <c r="ZU1352" s="119"/>
      <c r="ZV1352" s="119"/>
      <c r="ZW1352" s="119"/>
      <c r="ZX1352" s="119"/>
      <c r="ZY1352" s="119"/>
      <c r="ZZ1352" s="119"/>
      <c r="AAA1352" s="119"/>
      <c r="AAB1352" s="119"/>
      <c r="AAC1352" s="119"/>
      <c r="AAD1352" s="119"/>
      <c r="AAE1352" s="119"/>
      <c r="AAF1352" s="119"/>
      <c r="AAG1352" s="119"/>
      <c r="AAH1352" s="119"/>
      <c r="AAI1352" s="119"/>
      <c r="AAJ1352" s="119"/>
      <c r="AAK1352" s="119"/>
      <c r="AAL1352" s="119"/>
      <c r="AAM1352" s="119"/>
      <c r="AAN1352" s="119"/>
      <c r="AAO1352" s="119"/>
      <c r="AAP1352" s="119"/>
      <c r="AAQ1352" s="119"/>
      <c r="AAR1352" s="119"/>
      <c r="AAS1352" s="119"/>
      <c r="AAT1352" s="119"/>
      <c r="AAU1352" s="119"/>
      <c r="AAV1352" s="119"/>
      <c r="AAW1352" s="119"/>
      <c r="AAX1352" s="119"/>
      <c r="AAY1352" s="119"/>
      <c r="AAZ1352" s="119"/>
      <c r="ABA1352" s="119"/>
      <c r="ABB1352" s="119"/>
      <c r="ABC1352" s="119"/>
      <c r="ABD1352" s="119"/>
      <c r="ABE1352" s="119"/>
      <c r="ABF1352" s="119"/>
      <c r="ABG1352" s="119"/>
      <c r="ABH1352" s="119"/>
      <c r="ABI1352" s="119"/>
      <c r="ABJ1352" s="119"/>
      <c r="ABK1352" s="119"/>
      <c r="ABL1352" s="119"/>
      <c r="ABM1352" s="119"/>
      <c r="ABN1352" s="119"/>
      <c r="ABO1352" s="119"/>
      <c r="ABP1352" s="119"/>
      <c r="ABQ1352" s="119"/>
      <c r="ABR1352" s="119"/>
      <c r="ABS1352" s="119"/>
      <c r="ABT1352" s="119"/>
      <c r="ABU1352" s="119"/>
      <c r="ABV1352" s="119"/>
      <c r="ABW1352" s="119"/>
      <c r="ABX1352" s="119"/>
      <c r="ABY1352" s="119"/>
      <c r="ABZ1352" s="119"/>
      <c r="ACA1352" s="119"/>
      <c r="ACB1352" s="119"/>
      <c r="ACC1352" s="119"/>
      <c r="ACD1352" s="119"/>
      <c r="ACE1352" s="119"/>
      <c r="ACF1352" s="119"/>
      <c r="ACG1352" s="119"/>
      <c r="ACH1352" s="119"/>
      <c r="ACI1352" s="119"/>
      <c r="ACJ1352" s="119"/>
      <c r="ACK1352" s="119"/>
      <c r="ACL1352" s="119"/>
      <c r="ACM1352" s="119"/>
      <c r="ACN1352" s="119"/>
      <c r="ACO1352" s="119"/>
      <c r="ACP1352" s="119"/>
      <c r="ACQ1352" s="119"/>
      <c r="ACR1352" s="119"/>
      <c r="ACS1352" s="119"/>
      <c r="ACT1352" s="119"/>
      <c r="ACU1352" s="119"/>
      <c r="ACV1352" s="119"/>
      <c r="ACW1352" s="119"/>
      <c r="ACX1352" s="119"/>
      <c r="ACY1352" s="119"/>
      <c r="ACZ1352" s="119"/>
      <c r="ADA1352" s="119"/>
      <c r="ADB1352" s="119"/>
      <c r="ADC1352" s="119"/>
      <c r="ADD1352" s="119"/>
      <c r="ADE1352" s="119"/>
      <c r="ADF1352" s="119"/>
      <c r="ADG1352" s="119"/>
      <c r="ADH1352" s="119"/>
      <c r="ADI1352" s="119"/>
      <c r="ADJ1352" s="119"/>
      <c r="ADK1352" s="119"/>
      <c r="ADL1352" s="119"/>
      <c r="ADM1352" s="119"/>
      <c r="ADN1352" s="119"/>
      <c r="ADO1352" s="119"/>
      <c r="ADP1352" s="119"/>
      <c r="ADQ1352" s="119"/>
      <c r="ADR1352" s="119"/>
      <c r="ADS1352" s="119"/>
      <c r="ADT1352" s="119"/>
      <c r="ADU1352" s="119"/>
      <c r="ADV1352" s="119"/>
      <c r="ADW1352" s="119"/>
      <c r="ADX1352" s="119"/>
      <c r="ADY1352" s="119"/>
      <c r="ADZ1352" s="119"/>
      <c r="AEA1352" s="119"/>
      <c r="AEB1352" s="119"/>
      <c r="AEC1352" s="119"/>
      <c r="AED1352" s="119"/>
      <c r="AEE1352" s="119"/>
      <c r="AEF1352" s="119"/>
      <c r="AEG1352" s="119"/>
      <c r="AEH1352" s="119"/>
      <c r="AEI1352" s="119"/>
      <c r="AEJ1352" s="119"/>
      <c r="AEK1352" s="119"/>
      <c r="AEL1352" s="119"/>
      <c r="AEM1352" s="119"/>
      <c r="AEN1352" s="119"/>
      <c r="AEO1352" s="119"/>
      <c r="AEP1352" s="119"/>
      <c r="AEQ1352" s="119"/>
      <c r="AER1352" s="119"/>
      <c r="AES1352" s="119"/>
      <c r="AET1352" s="119"/>
      <c r="AEU1352" s="119"/>
      <c r="AEV1352" s="119"/>
      <c r="AEW1352" s="119"/>
      <c r="AEX1352" s="119"/>
      <c r="AEY1352" s="119"/>
      <c r="AEZ1352" s="119"/>
      <c r="AFA1352" s="119"/>
      <c r="AFB1352" s="119"/>
      <c r="AFC1352" s="119"/>
      <c r="AFD1352" s="119"/>
      <c r="AFE1352" s="119"/>
      <c r="AFF1352" s="119"/>
      <c r="AFG1352" s="119"/>
      <c r="AFH1352" s="119"/>
      <c r="AFI1352" s="119"/>
      <c r="AFJ1352" s="119"/>
      <c r="AFK1352" s="119"/>
      <c r="AFL1352" s="119"/>
      <c r="AFM1352" s="119"/>
      <c r="AFN1352" s="119"/>
      <c r="AFO1352" s="119"/>
      <c r="AFP1352" s="119"/>
      <c r="AFQ1352" s="119"/>
      <c r="AFR1352" s="119"/>
      <c r="AFS1352" s="119"/>
      <c r="AFT1352" s="119"/>
      <c r="AFU1352" s="119"/>
      <c r="AFV1352" s="119"/>
      <c r="AFW1352" s="119"/>
      <c r="AFX1352" s="119"/>
      <c r="AFY1352" s="119"/>
      <c r="AFZ1352" s="119"/>
      <c r="AGA1352" s="119"/>
      <c r="AGB1352" s="119"/>
      <c r="AGC1352" s="119"/>
      <c r="AGD1352" s="119"/>
      <c r="AGE1352" s="119"/>
      <c r="AGF1352" s="119"/>
      <c r="AGG1352" s="119"/>
      <c r="AGH1352" s="119"/>
      <c r="AGI1352" s="119"/>
      <c r="AGJ1352" s="119"/>
      <c r="AGK1352" s="119"/>
      <c r="AGL1352" s="119"/>
      <c r="AGM1352" s="119"/>
      <c r="AGN1352" s="119"/>
      <c r="AGO1352" s="119"/>
      <c r="AGP1352" s="119"/>
      <c r="AGQ1352" s="119"/>
      <c r="AGR1352" s="119"/>
      <c r="AGS1352" s="119"/>
      <c r="AGT1352" s="119"/>
      <c r="AGU1352" s="119"/>
      <c r="AGV1352" s="119"/>
      <c r="AGW1352" s="119"/>
      <c r="AGX1352" s="119"/>
      <c r="AGY1352" s="119"/>
      <c r="AGZ1352" s="119"/>
      <c r="AHA1352" s="119"/>
      <c r="AHB1352" s="119"/>
      <c r="AHC1352" s="119"/>
      <c r="AHD1352" s="119"/>
      <c r="AHE1352" s="119"/>
      <c r="AHF1352" s="119"/>
      <c r="AHG1352" s="119"/>
      <c r="AHH1352" s="119"/>
      <c r="AHI1352" s="119"/>
      <c r="AHJ1352" s="119"/>
      <c r="AHK1352" s="119"/>
      <c r="AHL1352" s="119"/>
      <c r="AHM1352" s="119"/>
      <c r="AHN1352" s="119"/>
      <c r="AHO1352" s="119"/>
      <c r="AHP1352" s="119"/>
      <c r="AHQ1352" s="119"/>
      <c r="AHR1352" s="119"/>
      <c r="AHS1352" s="119"/>
      <c r="AHT1352" s="119"/>
      <c r="AHU1352" s="119"/>
      <c r="AHV1352" s="119"/>
      <c r="AHW1352" s="119"/>
      <c r="AHX1352" s="119"/>
      <c r="AHY1352" s="119"/>
      <c r="AHZ1352" s="119"/>
      <c r="AIA1352" s="119"/>
      <c r="AIB1352" s="119"/>
      <c r="AIC1352" s="119"/>
      <c r="AID1352" s="119"/>
      <c r="AIE1352" s="119"/>
      <c r="AIF1352" s="119"/>
      <c r="AIG1352" s="119"/>
      <c r="AIH1352" s="119"/>
      <c r="AII1352" s="119"/>
      <c r="AIJ1352" s="119"/>
      <c r="AIK1352" s="119"/>
      <c r="AIL1352" s="119"/>
      <c r="AIM1352" s="119"/>
      <c r="AIN1352" s="119"/>
      <c r="AIO1352" s="119"/>
      <c r="AIP1352" s="119"/>
      <c r="AIQ1352" s="119"/>
      <c r="AIR1352" s="119"/>
      <c r="AIS1352" s="119"/>
      <c r="AIT1352" s="119"/>
      <c r="AIU1352" s="119"/>
      <c r="AIV1352" s="119"/>
      <c r="AIW1352" s="119"/>
      <c r="AIX1352" s="119"/>
      <c r="AIY1352" s="119"/>
      <c r="AIZ1352" s="119"/>
      <c r="AJA1352" s="119"/>
      <c r="AJB1352" s="119"/>
      <c r="AJC1352" s="119"/>
      <c r="AJD1352" s="119"/>
      <c r="AJE1352" s="119"/>
      <c r="AJF1352" s="119"/>
      <c r="AJG1352" s="119"/>
      <c r="AJH1352" s="119"/>
      <c r="AJI1352" s="119"/>
      <c r="AJJ1352" s="119"/>
      <c r="AJK1352" s="119"/>
      <c r="AJL1352" s="119"/>
      <c r="AJM1352" s="119"/>
      <c r="AJN1352" s="119"/>
      <c r="AJO1352" s="119"/>
      <c r="AJP1352" s="119"/>
      <c r="AJQ1352" s="119"/>
      <c r="AJR1352" s="119"/>
      <c r="AJS1352" s="119"/>
      <c r="AJT1352" s="119"/>
      <c r="AJU1352" s="119"/>
      <c r="AJV1352" s="119"/>
      <c r="AJW1352" s="119"/>
      <c r="AJX1352" s="119"/>
      <c r="AJY1352" s="119"/>
      <c r="AJZ1352" s="119"/>
      <c r="AKA1352" s="119"/>
      <c r="AKB1352" s="119"/>
      <c r="AKC1352" s="119"/>
      <c r="AKD1352" s="119"/>
      <c r="AKE1352" s="119"/>
      <c r="AKF1352" s="119"/>
      <c r="AKG1352" s="119"/>
      <c r="AKH1352" s="119"/>
      <c r="AKI1352" s="119"/>
      <c r="AKJ1352" s="119"/>
      <c r="AKK1352" s="119"/>
      <c r="AKL1352" s="119"/>
      <c r="AKM1352" s="119"/>
      <c r="AKN1352" s="119"/>
      <c r="AKO1352" s="119"/>
      <c r="AKP1352" s="119"/>
      <c r="AKQ1352" s="119"/>
      <c r="AKR1352" s="119"/>
      <c r="AKS1352" s="119"/>
      <c r="AKT1352" s="119"/>
      <c r="AKU1352" s="119"/>
      <c r="AKV1352" s="119"/>
      <c r="AKW1352" s="119"/>
      <c r="AKX1352" s="119"/>
      <c r="AKY1352" s="119"/>
      <c r="AKZ1352" s="119"/>
      <c r="ALA1352" s="119"/>
      <c r="ALB1352" s="119"/>
      <c r="ALC1352" s="119"/>
      <c r="ALD1352" s="119"/>
      <c r="ALE1352" s="119"/>
      <c r="ALF1352" s="119"/>
      <c r="ALG1352" s="119"/>
      <c r="ALH1352" s="119"/>
      <c r="ALI1352" s="119"/>
      <c r="ALJ1352" s="119"/>
      <c r="ALK1352" s="119"/>
      <c r="ALL1352" s="119"/>
      <c r="ALM1352" s="119"/>
      <c r="ALN1352" s="119"/>
      <c r="ALO1352" s="119"/>
      <c r="ALP1352" s="119"/>
      <c r="ALQ1352" s="119"/>
      <c r="ALR1352" s="119"/>
      <c r="ALS1352" s="119"/>
      <c r="ALT1352" s="119"/>
      <c r="ALU1352" s="119"/>
      <c r="ALV1352" s="119"/>
      <c r="ALW1352" s="119"/>
      <c r="ALX1352" s="119"/>
      <c r="ALY1352" s="119"/>
      <c r="ALZ1352" s="119"/>
      <c r="AMA1352" s="119"/>
      <c r="AMB1352" s="119"/>
      <c r="AMC1352" s="119"/>
      <c r="AMD1352" s="119"/>
      <c r="AME1352" s="119"/>
      <c r="AMF1352" s="119"/>
      <c r="AMG1352" s="119"/>
      <c r="AMH1352" s="119"/>
      <c r="AMI1352" s="119"/>
      <c r="AMJ1352" s="119"/>
    </row>
    <row r="1353" spans="1:1024">
      <c r="A1353" s="118"/>
      <c r="B1353" s="118"/>
      <c r="C1353" s="49">
        <f t="shared" si="95"/>
        <v>2630</v>
      </c>
      <c r="D1353" s="56" t="s">
        <v>472</v>
      </c>
      <c r="E1353" s="51">
        <f t="shared" si="98"/>
        <v>60</v>
      </c>
      <c r="F1353" s="79">
        <f t="shared" si="96"/>
        <v>51295</v>
      </c>
      <c r="G1353" s="79" t="str">
        <f t="shared" si="97"/>
        <v>201826</v>
      </c>
      <c r="H1353" s="79">
        <v>0</v>
      </c>
      <c r="I1353" s="79"/>
      <c r="J1353" s="79"/>
      <c r="K1353" s="79"/>
      <c r="L1353" s="79" t="s">
        <v>270</v>
      </c>
      <c r="M1353" s="79">
        <v>2018</v>
      </c>
      <c r="N1353" s="79">
        <v>2</v>
      </c>
      <c r="O1353" s="79">
        <v>6</v>
      </c>
      <c r="P1353" s="79">
        <v>14</v>
      </c>
      <c r="Q1353" s="79">
        <v>14</v>
      </c>
      <c r="R1353" s="79">
        <v>55</v>
      </c>
      <c r="S1353" s="79">
        <v>267</v>
      </c>
      <c r="T1353" s="140">
        <v>0</v>
      </c>
      <c r="U1353" s="79" t="s">
        <v>1</v>
      </c>
      <c r="V1353" s="79" t="s">
        <v>2</v>
      </c>
      <c r="W1353" s="79"/>
      <c r="X1353" s="130" t="s">
        <v>136</v>
      </c>
      <c r="Y1353" s="130"/>
      <c r="Z1353" s="130"/>
      <c r="AA1353" s="130"/>
      <c r="WK1353" s="119"/>
      <c r="WL1353" s="119"/>
      <c r="WM1353" s="119"/>
      <c r="WN1353" s="119"/>
      <c r="WO1353" s="119"/>
      <c r="WP1353" s="119"/>
      <c r="WQ1353" s="119"/>
      <c r="WR1353" s="119"/>
      <c r="WS1353" s="119"/>
      <c r="WT1353" s="119"/>
      <c r="WU1353" s="119"/>
      <c r="WV1353" s="119"/>
      <c r="WW1353" s="119"/>
      <c r="WX1353" s="119"/>
      <c r="WY1353" s="119"/>
      <c r="WZ1353" s="119"/>
      <c r="XA1353" s="119"/>
      <c r="XB1353" s="119"/>
      <c r="XC1353" s="119"/>
      <c r="XD1353" s="119"/>
      <c r="XE1353" s="119"/>
      <c r="XF1353" s="119"/>
      <c r="XG1353" s="119"/>
      <c r="XH1353" s="119"/>
      <c r="XI1353" s="119"/>
      <c r="XJ1353" s="119"/>
      <c r="XK1353" s="119"/>
      <c r="XL1353" s="119"/>
      <c r="XM1353" s="119"/>
      <c r="XN1353" s="119"/>
      <c r="XO1353" s="119"/>
      <c r="XP1353" s="119"/>
      <c r="XQ1353" s="119"/>
      <c r="XR1353" s="119"/>
      <c r="XS1353" s="119"/>
      <c r="XT1353" s="119"/>
      <c r="XU1353" s="119"/>
      <c r="XV1353" s="119"/>
      <c r="XW1353" s="119"/>
      <c r="XX1353" s="119"/>
      <c r="XY1353" s="119"/>
      <c r="XZ1353" s="119"/>
      <c r="YA1353" s="119"/>
      <c r="YB1353" s="119"/>
      <c r="YC1353" s="119"/>
      <c r="YD1353" s="119"/>
      <c r="YE1353" s="119"/>
      <c r="YF1353" s="119"/>
      <c r="YG1353" s="119"/>
      <c r="YH1353" s="119"/>
      <c r="YI1353" s="119"/>
      <c r="YJ1353" s="119"/>
      <c r="YK1353" s="119"/>
      <c r="YL1353" s="119"/>
      <c r="YM1353" s="119"/>
      <c r="YN1353" s="119"/>
      <c r="YO1353" s="119"/>
      <c r="YP1353" s="119"/>
      <c r="YQ1353" s="119"/>
      <c r="YR1353" s="119"/>
      <c r="YS1353" s="119"/>
      <c r="YT1353" s="119"/>
      <c r="YU1353" s="119"/>
      <c r="YV1353" s="119"/>
      <c r="YW1353" s="119"/>
      <c r="YX1353" s="119"/>
      <c r="YY1353" s="119"/>
      <c r="YZ1353" s="119"/>
      <c r="ZA1353" s="119"/>
      <c r="ZB1353" s="119"/>
      <c r="ZC1353" s="119"/>
      <c r="ZD1353" s="119"/>
      <c r="ZE1353" s="119"/>
      <c r="ZF1353" s="119"/>
      <c r="ZG1353" s="119"/>
      <c r="ZH1353" s="119"/>
      <c r="ZI1353" s="119"/>
      <c r="ZJ1353" s="119"/>
      <c r="ZK1353" s="119"/>
      <c r="ZL1353" s="119"/>
      <c r="ZM1353" s="119"/>
      <c r="ZN1353" s="119"/>
      <c r="ZO1353" s="119"/>
      <c r="ZP1353" s="119"/>
      <c r="ZQ1353" s="119"/>
      <c r="ZR1353" s="119"/>
      <c r="ZS1353" s="119"/>
      <c r="ZT1353" s="119"/>
      <c r="ZU1353" s="119"/>
      <c r="ZV1353" s="119"/>
      <c r="ZW1353" s="119"/>
      <c r="ZX1353" s="119"/>
      <c r="ZY1353" s="119"/>
      <c r="ZZ1353" s="119"/>
      <c r="AAA1353" s="119"/>
      <c r="AAB1353" s="119"/>
      <c r="AAC1353" s="119"/>
      <c r="AAD1353" s="119"/>
      <c r="AAE1353" s="119"/>
      <c r="AAF1353" s="119"/>
      <c r="AAG1353" s="119"/>
      <c r="AAH1353" s="119"/>
      <c r="AAI1353" s="119"/>
      <c r="AAJ1353" s="119"/>
      <c r="AAK1353" s="119"/>
      <c r="AAL1353" s="119"/>
      <c r="AAM1353" s="119"/>
      <c r="AAN1353" s="119"/>
      <c r="AAO1353" s="119"/>
      <c r="AAP1353" s="119"/>
      <c r="AAQ1353" s="119"/>
      <c r="AAR1353" s="119"/>
      <c r="AAS1353" s="119"/>
      <c r="AAT1353" s="119"/>
      <c r="AAU1353" s="119"/>
      <c r="AAV1353" s="119"/>
      <c r="AAW1353" s="119"/>
      <c r="AAX1353" s="119"/>
      <c r="AAY1353" s="119"/>
      <c r="AAZ1353" s="119"/>
      <c r="ABA1353" s="119"/>
      <c r="ABB1353" s="119"/>
      <c r="ABC1353" s="119"/>
      <c r="ABD1353" s="119"/>
      <c r="ABE1353" s="119"/>
      <c r="ABF1353" s="119"/>
      <c r="ABG1353" s="119"/>
      <c r="ABH1353" s="119"/>
      <c r="ABI1353" s="119"/>
      <c r="ABJ1353" s="119"/>
      <c r="ABK1353" s="119"/>
      <c r="ABL1353" s="119"/>
      <c r="ABM1353" s="119"/>
      <c r="ABN1353" s="119"/>
      <c r="ABO1353" s="119"/>
      <c r="ABP1353" s="119"/>
      <c r="ABQ1353" s="119"/>
      <c r="ABR1353" s="119"/>
      <c r="ABS1353" s="119"/>
      <c r="ABT1353" s="119"/>
      <c r="ABU1353" s="119"/>
      <c r="ABV1353" s="119"/>
      <c r="ABW1353" s="119"/>
      <c r="ABX1353" s="119"/>
      <c r="ABY1353" s="119"/>
      <c r="ABZ1353" s="119"/>
      <c r="ACA1353" s="119"/>
      <c r="ACB1353" s="119"/>
      <c r="ACC1353" s="119"/>
      <c r="ACD1353" s="119"/>
      <c r="ACE1353" s="119"/>
      <c r="ACF1353" s="119"/>
      <c r="ACG1353" s="119"/>
      <c r="ACH1353" s="119"/>
      <c r="ACI1353" s="119"/>
      <c r="ACJ1353" s="119"/>
      <c r="ACK1353" s="119"/>
      <c r="ACL1353" s="119"/>
      <c r="ACM1353" s="119"/>
      <c r="ACN1353" s="119"/>
      <c r="ACO1353" s="119"/>
      <c r="ACP1353" s="119"/>
      <c r="ACQ1353" s="119"/>
      <c r="ACR1353" s="119"/>
      <c r="ACS1353" s="119"/>
      <c r="ACT1353" s="119"/>
      <c r="ACU1353" s="119"/>
      <c r="ACV1353" s="119"/>
      <c r="ACW1353" s="119"/>
      <c r="ACX1353" s="119"/>
      <c r="ACY1353" s="119"/>
      <c r="ACZ1353" s="119"/>
      <c r="ADA1353" s="119"/>
      <c r="ADB1353" s="119"/>
      <c r="ADC1353" s="119"/>
      <c r="ADD1353" s="119"/>
      <c r="ADE1353" s="119"/>
      <c r="ADF1353" s="119"/>
      <c r="ADG1353" s="119"/>
      <c r="ADH1353" s="119"/>
      <c r="ADI1353" s="119"/>
      <c r="ADJ1353" s="119"/>
      <c r="ADK1353" s="119"/>
      <c r="ADL1353" s="119"/>
      <c r="ADM1353" s="119"/>
      <c r="ADN1353" s="119"/>
      <c r="ADO1353" s="119"/>
      <c r="ADP1353" s="119"/>
      <c r="ADQ1353" s="119"/>
      <c r="ADR1353" s="119"/>
      <c r="ADS1353" s="119"/>
      <c r="ADT1353" s="119"/>
      <c r="ADU1353" s="119"/>
      <c r="ADV1353" s="119"/>
      <c r="ADW1353" s="119"/>
      <c r="ADX1353" s="119"/>
      <c r="ADY1353" s="119"/>
      <c r="ADZ1353" s="119"/>
      <c r="AEA1353" s="119"/>
      <c r="AEB1353" s="119"/>
      <c r="AEC1353" s="119"/>
      <c r="AED1353" s="119"/>
      <c r="AEE1353" s="119"/>
      <c r="AEF1353" s="119"/>
      <c r="AEG1353" s="119"/>
      <c r="AEH1353" s="119"/>
      <c r="AEI1353" s="119"/>
      <c r="AEJ1353" s="119"/>
      <c r="AEK1353" s="119"/>
      <c r="AEL1353" s="119"/>
      <c r="AEM1353" s="119"/>
      <c r="AEN1353" s="119"/>
      <c r="AEO1353" s="119"/>
      <c r="AEP1353" s="119"/>
      <c r="AEQ1353" s="119"/>
      <c r="AER1353" s="119"/>
      <c r="AES1353" s="119"/>
      <c r="AET1353" s="119"/>
      <c r="AEU1353" s="119"/>
      <c r="AEV1353" s="119"/>
      <c r="AEW1353" s="119"/>
      <c r="AEX1353" s="119"/>
      <c r="AEY1353" s="119"/>
      <c r="AEZ1353" s="119"/>
      <c r="AFA1353" s="119"/>
      <c r="AFB1353" s="119"/>
      <c r="AFC1353" s="119"/>
      <c r="AFD1353" s="119"/>
      <c r="AFE1353" s="119"/>
      <c r="AFF1353" s="119"/>
      <c r="AFG1353" s="119"/>
      <c r="AFH1353" s="119"/>
      <c r="AFI1353" s="119"/>
      <c r="AFJ1353" s="119"/>
      <c r="AFK1353" s="119"/>
      <c r="AFL1353" s="119"/>
      <c r="AFM1353" s="119"/>
      <c r="AFN1353" s="119"/>
      <c r="AFO1353" s="119"/>
      <c r="AFP1353" s="119"/>
      <c r="AFQ1353" s="119"/>
      <c r="AFR1353" s="119"/>
      <c r="AFS1353" s="119"/>
      <c r="AFT1353" s="119"/>
      <c r="AFU1353" s="119"/>
      <c r="AFV1353" s="119"/>
      <c r="AFW1353" s="119"/>
      <c r="AFX1353" s="119"/>
      <c r="AFY1353" s="119"/>
      <c r="AFZ1353" s="119"/>
      <c r="AGA1353" s="119"/>
      <c r="AGB1353" s="119"/>
      <c r="AGC1353" s="119"/>
      <c r="AGD1353" s="119"/>
      <c r="AGE1353" s="119"/>
      <c r="AGF1353" s="119"/>
      <c r="AGG1353" s="119"/>
      <c r="AGH1353" s="119"/>
      <c r="AGI1353" s="119"/>
      <c r="AGJ1353" s="119"/>
      <c r="AGK1353" s="119"/>
      <c r="AGL1353" s="119"/>
      <c r="AGM1353" s="119"/>
      <c r="AGN1353" s="119"/>
      <c r="AGO1353" s="119"/>
      <c r="AGP1353" s="119"/>
      <c r="AGQ1353" s="119"/>
      <c r="AGR1353" s="119"/>
      <c r="AGS1353" s="119"/>
      <c r="AGT1353" s="119"/>
      <c r="AGU1353" s="119"/>
      <c r="AGV1353" s="119"/>
      <c r="AGW1353" s="119"/>
      <c r="AGX1353" s="119"/>
      <c r="AGY1353" s="119"/>
      <c r="AGZ1353" s="119"/>
      <c r="AHA1353" s="119"/>
      <c r="AHB1353" s="119"/>
      <c r="AHC1353" s="119"/>
      <c r="AHD1353" s="119"/>
      <c r="AHE1353" s="119"/>
      <c r="AHF1353" s="119"/>
      <c r="AHG1353" s="119"/>
      <c r="AHH1353" s="119"/>
      <c r="AHI1353" s="119"/>
      <c r="AHJ1353" s="119"/>
      <c r="AHK1353" s="119"/>
      <c r="AHL1353" s="119"/>
      <c r="AHM1353" s="119"/>
      <c r="AHN1353" s="119"/>
      <c r="AHO1353" s="119"/>
      <c r="AHP1353" s="119"/>
      <c r="AHQ1353" s="119"/>
      <c r="AHR1353" s="119"/>
      <c r="AHS1353" s="119"/>
      <c r="AHT1353" s="119"/>
      <c r="AHU1353" s="119"/>
      <c r="AHV1353" s="119"/>
      <c r="AHW1353" s="119"/>
      <c r="AHX1353" s="119"/>
      <c r="AHY1353" s="119"/>
      <c r="AHZ1353" s="119"/>
      <c r="AIA1353" s="119"/>
      <c r="AIB1353" s="119"/>
      <c r="AIC1353" s="119"/>
      <c r="AID1353" s="119"/>
      <c r="AIE1353" s="119"/>
      <c r="AIF1353" s="119"/>
      <c r="AIG1353" s="119"/>
      <c r="AIH1353" s="119"/>
      <c r="AII1353" s="119"/>
      <c r="AIJ1353" s="119"/>
      <c r="AIK1353" s="119"/>
      <c r="AIL1353" s="119"/>
      <c r="AIM1353" s="119"/>
      <c r="AIN1353" s="119"/>
      <c r="AIO1353" s="119"/>
      <c r="AIP1353" s="119"/>
      <c r="AIQ1353" s="119"/>
      <c r="AIR1353" s="119"/>
      <c r="AIS1353" s="119"/>
      <c r="AIT1353" s="119"/>
      <c r="AIU1353" s="119"/>
      <c r="AIV1353" s="119"/>
      <c r="AIW1353" s="119"/>
      <c r="AIX1353" s="119"/>
      <c r="AIY1353" s="119"/>
      <c r="AIZ1353" s="119"/>
      <c r="AJA1353" s="119"/>
      <c r="AJB1353" s="119"/>
      <c r="AJC1353" s="119"/>
      <c r="AJD1353" s="119"/>
      <c r="AJE1353" s="119"/>
      <c r="AJF1353" s="119"/>
      <c r="AJG1353" s="119"/>
      <c r="AJH1353" s="119"/>
      <c r="AJI1353" s="119"/>
      <c r="AJJ1353" s="119"/>
      <c r="AJK1353" s="119"/>
      <c r="AJL1353" s="119"/>
      <c r="AJM1353" s="119"/>
      <c r="AJN1353" s="119"/>
      <c r="AJO1353" s="119"/>
      <c r="AJP1353" s="119"/>
      <c r="AJQ1353" s="119"/>
      <c r="AJR1353" s="119"/>
      <c r="AJS1353" s="119"/>
      <c r="AJT1353" s="119"/>
      <c r="AJU1353" s="119"/>
      <c r="AJV1353" s="119"/>
      <c r="AJW1353" s="119"/>
      <c r="AJX1353" s="119"/>
      <c r="AJY1353" s="119"/>
      <c r="AJZ1353" s="119"/>
      <c r="AKA1353" s="119"/>
      <c r="AKB1353" s="119"/>
      <c r="AKC1353" s="119"/>
      <c r="AKD1353" s="119"/>
      <c r="AKE1353" s="119"/>
      <c r="AKF1353" s="119"/>
      <c r="AKG1353" s="119"/>
      <c r="AKH1353" s="119"/>
      <c r="AKI1353" s="119"/>
      <c r="AKJ1353" s="119"/>
      <c r="AKK1353" s="119"/>
      <c r="AKL1353" s="119"/>
      <c r="AKM1353" s="119"/>
      <c r="AKN1353" s="119"/>
      <c r="AKO1353" s="119"/>
      <c r="AKP1353" s="119"/>
      <c r="AKQ1353" s="119"/>
      <c r="AKR1353" s="119"/>
      <c r="AKS1353" s="119"/>
      <c r="AKT1353" s="119"/>
      <c r="AKU1353" s="119"/>
      <c r="AKV1353" s="119"/>
      <c r="AKW1353" s="119"/>
      <c r="AKX1353" s="119"/>
      <c r="AKY1353" s="119"/>
      <c r="AKZ1353" s="119"/>
      <c r="ALA1353" s="119"/>
      <c r="ALB1353" s="119"/>
      <c r="ALC1353" s="119"/>
      <c r="ALD1353" s="119"/>
      <c r="ALE1353" s="119"/>
      <c r="ALF1353" s="119"/>
      <c r="ALG1353" s="119"/>
      <c r="ALH1353" s="119"/>
      <c r="ALI1353" s="119"/>
      <c r="ALJ1353" s="119"/>
      <c r="ALK1353" s="119"/>
      <c r="ALL1353" s="119"/>
      <c r="ALM1353" s="119"/>
      <c r="ALN1353" s="119"/>
      <c r="ALO1353" s="119"/>
      <c r="ALP1353" s="119"/>
      <c r="ALQ1353" s="119"/>
      <c r="ALR1353" s="119"/>
      <c r="ALS1353" s="119"/>
      <c r="ALT1353" s="119"/>
      <c r="ALU1353" s="119"/>
      <c r="ALV1353" s="119"/>
      <c r="ALW1353" s="119"/>
      <c r="ALX1353" s="119"/>
      <c r="ALY1353" s="119"/>
      <c r="ALZ1353" s="119"/>
      <c r="AMA1353" s="119"/>
      <c r="AMB1353" s="119"/>
      <c r="AMC1353" s="119"/>
      <c r="AMD1353" s="119"/>
      <c r="AME1353" s="119"/>
      <c r="AMF1353" s="119"/>
      <c r="AMG1353" s="119"/>
      <c r="AMH1353" s="119"/>
      <c r="AMI1353" s="119"/>
      <c r="AMJ1353" s="119"/>
    </row>
    <row r="1354" spans="1:1024">
      <c r="A1354" s="118"/>
      <c r="B1354" s="118"/>
      <c r="C1354" s="49">
        <f t="shared" ref="C1354:C1408" si="99">IF(F1354=F1353,C1353,IF(F1354=(F1353+10),C1353,(C1353+10)))</f>
        <v>2630</v>
      </c>
      <c r="D1354" s="56" t="s">
        <v>472</v>
      </c>
      <c r="E1354" s="51">
        <f t="shared" si="98"/>
        <v>70</v>
      </c>
      <c r="F1354" s="79">
        <f t="shared" si="96"/>
        <v>51295</v>
      </c>
      <c r="G1354" s="79" t="str">
        <f t="shared" si="97"/>
        <v>201826</v>
      </c>
      <c r="H1354" s="79">
        <v>0</v>
      </c>
      <c r="I1354" s="79"/>
      <c r="J1354" s="79"/>
      <c r="K1354" s="79"/>
      <c r="L1354" s="79" t="s">
        <v>270</v>
      </c>
      <c r="M1354" s="79">
        <v>2018</v>
      </c>
      <c r="N1354" s="79">
        <v>2</v>
      </c>
      <c r="O1354" s="79">
        <v>6</v>
      </c>
      <c r="P1354" s="79">
        <v>14</v>
      </c>
      <c r="Q1354" s="79">
        <v>14</v>
      </c>
      <c r="R1354" s="79">
        <v>55</v>
      </c>
      <c r="S1354" s="79">
        <v>285</v>
      </c>
      <c r="T1354" s="140">
        <v>0</v>
      </c>
      <c r="U1354" s="79" t="s">
        <v>1</v>
      </c>
      <c r="V1354" s="79" t="s">
        <v>2</v>
      </c>
      <c r="W1354" s="79"/>
      <c r="X1354" s="130" t="s">
        <v>136</v>
      </c>
      <c r="Y1354" s="130"/>
      <c r="Z1354" s="130"/>
      <c r="AA1354" s="130"/>
      <c r="WK1354" s="119"/>
      <c r="WL1354" s="119"/>
      <c r="WM1354" s="119"/>
      <c r="WN1354" s="119"/>
      <c r="WO1354" s="119"/>
      <c r="WP1354" s="119"/>
      <c r="WQ1354" s="119"/>
      <c r="WR1354" s="119"/>
      <c r="WS1354" s="119"/>
      <c r="WT1354" s="119"/>
      <c r="WU1354" s="119"/>
      <c r="WV1354" s="119"/>
      <c r="WW1354" s="119"/>
      <c r="WX1354" s="119"/>
      <c r="WY1354" s="119"/>
      <c r="WZ1354" s="119"/>
      <c r="XA1354" s="119"/>
      <c r="XB1354" s="119"/>
      <c r="XC1354" s="119"/>
      <c r="XD1354" s="119"/>
      <c r="XE1354" s="119"/>
      <c r="XF1354" s="119"/>
      <c r="XG1354" s="119"/>
      <c r="XH1354" s="119"/>
      <c r="XI1354" s="119"/>
      <c r="XJ1354" s="119"/>
      <c r="XK1354" s="119"/>
      <c r="XL1354" s="119"/>
      <c r="XM1354" s="119"/>
      <c r="XN1354" s="119"/>
      <c r="XO1354" s="119"/>
      <c r="XP1354" s="119"/>
      <c r="XQ1354" s="119"/>
      <c r="XR1354" s="119"/>
      <c r="XS1354" s="119"/>
      <c r="XT1354" s="119"/>
      <c r="XU1354" s="119"/>
      <c r="XV1354" s="119"/>
      <c r="XW1354" s="119"/>
      <c r="XX1354" s="119"/>
      <c r="XY1354" s="119"/>
      <c r="XZ1354" s="119"/>
      <c r="YA1354" s="119"/>
      <c r="YB1354" s="119"/>
      <c r="YC1354" s="119"/>
      <c r="YD1354" s="119"/>
      <c r="YE1354" s="119"/>
      <c r="YF1354" s="119"/>
      <c r="YG1354" s="119"/>
      <c r="YH1354" s="119"/>
      <c r="YI1354" s="119"/>
      <c r="YJ1354" s="119"/>
      <c r="YK1354" s="119"/>
      <c r="YL1354" s="119"/>
      <c r="YM1354" s="119"/>
      <c r="YN1354" s="119"/>
      <c r="YO1354" s="119"/>
      <c r="YP1354" s="119"/>
      <c r="YQ1354" s="119"/>
      <c r="YR1354" s="119"/>
      <c r="YS1354" s="119"/>
      <c r="YT1354" s="119"/>
      <c r="YU1354" s="119"/>
      <c r="YV1354" s="119"/>
      <c r="YW1354" s="119"/>
      <c r="YX1354" s="119"/>
      <c r="YY1354" s="119"/>
      <c r="YZ1354" s="119"/>
      <c r="ZA1354" s="119"/>
      <c r="ZB1354" s="119"/>
      <c r="ZC1354" s="119"/>
      <c r="ZD1354" s="119"/>
      <c r="ZE1354" s="119"/>
      <c r="ZF1354" s="119"/>
      <c r="ZG1354" s="119"/>
      <c r="ZH1354" s="119"/>
      <c r="ZI1354" s="119"/>
      <c r="ZJ1354" s="119"/>
      <c r="ZK1354" s="119"/>
      <c r="ZL1354" s="119"/>
      <c r="ZM1354" s="119"/>
      <c r="ZN1354" s="119"/>
      <c r="ZO1354" s="119"/>
      <c r="ZP1354" s="119"/>
      <c r="ZQ1354" s="119"/>
      <c r="ZR1354" s="119"/>
      <c r="ZS1354" s="119"/>
      <c r="ZT1354" s="119"/>
      <c r="ZU1354" s="119"/>
      <c r="ZV1354" s="119"/>
      <c r="ZW1354" s="119"/>
      <c r="ZX1354" s="119"/>
      <c r="ZY1354" s="119"/>
      <c r="ZZ1354" s="119"/>
      <c r="AAA1354" s="119"/>
      <c r="AAB1354" s="119"/>
      <c r="AAC1354" s="119"/>
      <c r="AAD1354" s="119"/>
      <c r="AAE1354" s="119"/>
      <c r="AAF1354" s="119"/>
      <c r="AAG1354" s="119"/>
      <c r="AAH1354" s="119"/>
      <c r="AAI1354" s="119"/>
      <c r="AAJ1354" s="119"/>
      <c r="AAK1354" s="119"/>
      <c r="AAL1354" s="119"/>
      <c r="AAM1354" s="119"/>
      <c r="AAN1354" s="119"/>
      <c r="AAO1354" s="119"/>
      <c r="AAP1354" s="119"/>
      <c r="AAQ1354" s="119"/>
      <c r="AAR1354" s="119"/>
      <c r="AAS1354" s="119"/>
      <c r="AAT1354" s="119"/>
      <c r="AAU1354" s="119"/>
      <c r="AAV1354" s="119"/>
      <c r="AAW1354" s="119"/>
      <c r="AAX1354" s="119"/>
      <c r="AAY1354" s="119"/>
      <c r="AAZ1354" s="119"/>
      <c r="ABA1354" s="119"/>
      <c r="ABB1354" s="119"/>
      <c r="ABC1354" s="119"/>
      <c r="ABD1354" s="119"/>
      <c r="ABE1354" s="119"/>
      <c r="ABF1354" s="119"/>
      <c r="ABG1354" s="119"/>
      <c r="ABH1354" s="119"/>
      <c r="ABI1354" s="119"/>
      <c r="ABJ1354" s="119"/>
      <c r="ABK1354" s="119"/>
      <c r="ABL1354" s="119"/>
      <c r="ABM1354" s="119"/>
      <c r="ABN1354" s="119"/>
      <c r="ABO1354" s="119"/>
      <c r="ABP1354" s="119"/>
      <c r="ABQ1354" s="119"/>
      <c r="ABR1354" s="119"/>
      <c r="ABS1354" s="119"/>
      <c r="ABT1354" s="119"/>
      <c r="ABU1354" s="119"/>
      <c r="ABV1354" s="119"/>
      <c r="ABW1354" s="119"/>
      <c r="ABX1354" s="119"/>
      <c r="ABY1354" s="119"/>
      <c r="ABZ1354" s="119"/>
      <c r="ACA1354" s="119"/>
      <c r="ACB1354" s="119"/>
      <c r="ACC1354" s="119"/>
      <c r="ACD1354" s="119"/>
      <c r="ACE1354" s="119"/>
      <c r="ACF1354" s="119"/>
      <c r="ACG1354" s="119"/>
      <c r="ACH1354" s="119"/>
      <c r="ACI1354" s="119"/>
      <c r="ACJ1354" s="119"/>
      <c r="ACK1354" s="119"/>
      <c r="ACL1354" s="119"/>
      <c r="ACM1354" s="119"/>
      <c r="ACN1354" s="119"/>
      <c r="ACO1354" s="119"/>
      <c r="ACP1354" s="119"/>
      <c r="ACQ1354" s="119"/>
      <c r="ACR1354" s="119"/>
      <c r="ACS1354" s="119"/>
      <c r="ACT1354" s="119"/>
      <c r="ACU1354" s="119"/>
      <c r="ACV1354" s="119"/>
      <c r="ACW1354" s="119"/>
      <c r="ACX1354" s="119"/>
      <c r="ACY1354" s="119"/>
      <c r="ACZ1354" s="119"/>
      <c r="ADA1354" s="119"/>
      <c r="ADB1354" s="119"/>
      <c r="ADC1354" s="119"/>
      <c r="ADD1354" s="119"/>
      <c r="ADE1354" s="119"/>
      <c r="ADF1354" s="119"/>
      <c r="ADG1354" s="119"/>
      <c r="ADH1354" s="119"/>
      <c r="ADI1354" s="119"/>
      <c r="ADJ1354" s="119"/>
      <c r="ADK1354" s="119"/>
      <c r="ADL1354" s="119"/>
      <c r="ADM1354" s="119"/>
      <c r="ADN1354" s="119"/>
      <c r="ADO1354" s="119"/>
      <c r="ADP1354" s="119"/>
      <c r="ADQ1354" s="119"/>
      <c r="ADR1354" s="119"/>
      <c r="ADS1354" s="119"/>
      <c r="ADT1354" s="119"/>
      <c r="ADU1354" s="119"/>
      <c r="ADV1354" s="119"/>
      <c r="ADW1354" s="119"/>
      <c r="ADX1354" s="119"/>
      <c r="ADY1354" s="119"/>
      <c r="ADZ1354" s="119"/>
      <c r="AEA1354" s="119"/>
      <c r="AEB1354" s="119"/>
      <c r="AEC1354" s="119"/>
      <c r="AED1354" s="119"/>
      <c r="AEE1354" s="119"/>
      <c r="AEF1354" s="119"/>
      <c r="AEG1354" s="119"/>
      <c r="AEH1354" s="119"/>
      <c r="AEI1354" s="119"/>
      <c r="AEJ1354" s="119"/>
      <c r="AEK1354" s="119"/>
      <c r="AEL1354" s="119"/>
      <c r="AEM1354" s="119"/>
      <c r="AEN1354" s="119"/>
      <c r="AEO1354" s="119"/>
      <c r="AEP1354" s="119"/>
      <c r="AEQ1354" s="119"/>
      <c r="AER1354" s="119"/>
      <c r="AES1354" s="119"/>
      <c r="AET1354" s="119"/>
      <c r="AEU1354" s="119"/>
      <c r="AEV1354" s="119"/>
      <c r="AEW1354" s="119"/>
      <c r="AEX1354" s="119"/>
      <c r="AEY1354" s="119"/>
      <c r="AEZ1354" s="119"/>
      <c r="AFA1354" s="119"/>
      <c r="AFB1354" s="119"/>
      <c r="AFC1354" s="119"/>
      <c r="AFD1354" s="119"/>
      <c r="AFE1354" s="119"/>
      <c r="AFF1354" s="119"/>
      <c r="AFG1354" s="119"/>
      <c r="AFH1354" s="119"/>
      <c r="AFI1354" s="119"/>
      <c r="AFJ1354" s="119"/>
      <c r="AFK1354" s="119"/>
      <c r="AFL1354" s="119"/>
      <c r="AFM1354" s="119"/>
      <c r="AFN1354" s="119"/>
      <c r="AFO1354" s="119"/>
      <c r="AFP1354" s="119"/>
      <c r="AFQ1354" s="119"/>
      <c r="AFR1354" s="119"/>
      <c r="AFS1354" s="119"/>
      <c r="AFT1354" s="119"/>
      <c r="AFU1354" s="119"/>
      <c r="AFV1354" s="119"/>
      <c r="AFW1354" s="119"/>
      <c r="AFX1354" s="119"/>
      <c r="AFY1354" s="119"/>
      <c r="AFZ1354" s="119"/>
      <c r="AGA1354" s="119"/>
      <c r="AGB1354" s="119"/>
      <c r="AGC1354" s="119"/>
      <c r="AGD1354" s="119"/>
      <c r="AGE1354" s="119"/>
      <c r="AGF1354" s="119"/>
      <c r="AGG1354" s="119"/>
      <c r="AGH1354" s="119"/>
      <c r="AGI1354" s="119"/>
      <c r="AGJ1354" s="119"/>
      <c r="AGK1354" s="119"/>
      <c r="AGL1354" s="119"/>
      <c r="AGM1354" s="119"/>
      <c r="AGN1354" s="119"/>
      <c r="AGO1354" s="119"/>
      <c r="AGP1354" s="119"/>
      <c r="AGQ1354" s="119"/>
      <c r="AGR1354" s="119"/>
      <c r="AGS1354" s="119"/>
      <c r="AGT1354" s="119"/>
      <c r="AGU1354" s="119"/>
      <c r="AGV1354" s="119"/>
      <c r="AGW1354" s="119"/>
      <c r="AGX1354" s="119"/>
      <c r="AGY1354" s="119"/>
      <c r="AGZ1354" s="119"/>
      <c r="AHA1354" s="119"/>
      <c r="AHB1354" s="119"/>
      <c r="AHC1354" s="119"/>
      <c r="AHD1354" s="119"/>
      <c r="AHE1354" s="119"/>
      <c r="AHF1354" s="119"/>
      <c r="AHG1354" s="119"/>
      <c r="AHH1354" s="119"/>
      <c r="AHI1354" s="119"/>
      <c r="AHJ1354" s="119"/>
      <c r="AHK1354" s="119"/>
      <c r="AHL1354" s="119"/>
      <c r="AHM1354" s="119"/>
      <c r="AHN1354" s="119"/>
      <c r="AHO1354" s="119"/>
      <c r="AHP1354" s="119"/>
      <c r="AHQ1354" s="119"/>
      <c r="AHR1354" s="119"/>
      <c r="AHS1354" s="119"/>
      <c r="AHT1354" s="119"/>
      <c r="AHU1354" s="119"/>
      <c r="AHV1354" s="119"/>
      <c r="AHW1354" s="119"/>
      <c r="AHX1354" s="119"/>
      <c r="AHY1354" s="119"/>
      <c r="AHZ1354" s="119"/>
      <c r="AIA1354" s="119"/>
      <c r="AIB1354" s="119"/>
      <c r="AIC1354" s="119"/>
      <c r="AID1354" s="119"/>
      <c r="AIE1354" s="119"/>
      <c r="AIF1354" s="119"/>
      <c r="AIG1354" s="119"/>
      <c r="AIH1354" s="119"/>
      <c r="AII1354" s="119"/>
      <c r="AIJ1354" s="119"/>
      <c r="AIK1354" s="119"/>
      <c r="AIL1354" s="119"/>
      <c r="AIM1354" s="119"/>
      <c r="AIN1354" s="119"/>
      <c r="AIO1354" s="119"/>
      <c r="AIP1354" s="119"/>
      <c r="AIQ1354" s="119"/>
      <c r="AIR1354" s="119"/>
      <c r="AIS1354" s="119"/>
      <c r="AIT1354" s="119"/>
      <c r="AIU1354" s="119"/>
      <c r="AIV1354" s="119"/>
      <c r="AIW1354" s="119"/>
      <c r="AIX1354" s="119"/>
      <c r="AIY1354" s="119"/>
      <c r="AIZ1354" s="119"/>
      <c r="AJA1354" s="119"/>
      <c r="AJB1354" s="119"/>
      <c r="AJC1354" s="119"/>
      <c r="AJD1354" s="119"/>
      <c r="AJE1354" s="119"/>
      <c r="AJF1354" s="119"/>
      <c r="AJG1354" s="119"/>
      <c r="AJH1354" s="119"/>
      <c r="AJI1354" s="119"/>
      <c r="AJJ1354" s="119"/>
      <c r="AJK1354" s="119"/>
      <c r="AJL1354" s="119"/>
      <c r="AJM1354" s="119"/>
      <c r="AJN1354" s="119"/>
      <c r="AJO1354" s="119"/>
      <c r="AJP1354" s="119"/>
      <c r="AJQ1354" s="119"/>
      <c r="AJR1354" s="119"/>
      <c r="AJS1354" s="119"/>
      <c r="AJT1354" s="119"/>
      <c r="AJU1354" s="119"/>
      <c r="AJV1354" s="119"/>
      <c r="AJW1354" s="119"/>
      <c r="AJX1354" s="119"/>
      <c r="AJY1354" s="119"/>
      <c r="AJZ1354" s="119"/>
      <c r="AKA1354" s="119"/>
      <c r="AKB1354" s="119"/>
      <c r="AKC1354" s="119"/>
      <c r="AKD1354" s="119"/>
      <c r="AKE1354" s="119"/>
      <c r="AKF1354" s="119"/>
      <c r="AKG1354" s="119"/>
      <c r="AKH1354" s="119"/>
      <c r="AKI1354" s="119"/>
      <c r="AKJ1354" s="119"/>
      <c r="AKK1354" s="119"/>
      <c r="AKL1354" s="119"/>
      <c r="AKM1354" s="119"/>
      <c r="AKN1354" s="119"/>
      <c r="AKO1354" s="119"/>
      <c r="AKP1354" s="119"/>
      <c r="AKQ1354" s="119"/>
      <c r="AKR1354" s="119"/>
      <c r="AKS1354" s="119"/>
      <c r="AKT1354" s="119"/>
      <c r="AKU1354" s="119"/>
      <c r="AKV1354" s="119"/>
      <c r="AKW1354" s="119"/>
      <c r="AKX1354" s="119"/>
      <c r="AKY1354" s="119"/>
      <c r="AKZ1354" s="119"/>
      <c r="ALA1354" s="119"/>
      <c r="ALB1354" s="119"/>
      <c r="ALC1354" s="119"/>
      <c r="ALD1354" s="119"/>
      <c r="ALE1354" s="119"/>
      <c r="ALF1354" s="119"/>
      <c r="ALG1354" s="119"/>
      <c r="ALH1354" s="119"/>
      <c r="ALI1354" s="119"/>
      <c r="ALJ1354" s="119"/>
      <c r="ALK1354" s="119"/>
      <c r="ALL1354" s="119"/>
      <c r="ALM1354" s="119"/>
      <c r="ALN1354" s="119"/>
      <c r="ALO1354" s="119"/>
      <c r="ALP1354" s="119"/>
      <c r="ALQ1354" s="119"/>
      <c r="ALR1354" s="119"/>
      <c r="ALS1354" s="119"/>
      <c r="ALT1354" s="119"/>
      <c r="ALU1354" s="119"/>
      <c r="ALV1354" s="119"/>
      <c r="ALW1354" s="119"/>
      <c r="ALX1354" s="119"/>
      <c r="ALY1354" s="119"/>
      <c r="ALZ1354" s="119"/>
      <c r="AMA1354" s="119"/>
      <c r="AMB1354" s="119"/>
      <c r="AMC1354" s="119"/>
      <c r="AMD1354" s="119"/>
      <c r="AME1354" s="119"/>
      <c r="AMF1354" s="119"/>
      <c r="AMG1354" s="119"/>
      <c r="AMH1354" s="119"/>
      <c r="AMI1354" s="119"/>
      <c r="AMJ1354" s="119"/>
    </row>
    <row r="1355" spans="1:1024">
      <c r="A1355" s="120"/>
      <c r="B1355" s="120"/>
      <c r="C1355" s="49">
        <f t="shared" si="99"/>
        <v>2630</v>
      </c>
      <c r="D1355" s="56" t="s">
        <v>472</v>
      </c>
      <c r="E1355" s="51">
        <f t="shared" si="98"/>
        <v>80</v>
      </c>
      <c r="F1355" s="79">
        <f t="shared" si="96"/>
        <v>51295</v>
      </c>
      <c r="G1355" s="79" t="str">
        <f t="shared" si="97"/>
        <v>201826</v>
      </c>
      <c r="H1355" s="79">
        <v>13</v>
      </c>
      <c r="I1355" s="79"/>
      <c r="J1355" s="79"/>
      <c r="K1355" s="79"/>
      <c r="L1355" s="79" t="s">
        <v>0</v>
      </c>
      <c r="M1355" s="79">
        <v>2018</v>
      </c>
      <c r="N1355" s="79">
        <v>2</v>
      </c>
      <c r="O1355" s="79">
        <v>6</v>
      </c>
      <c r="P1355" s="79">
        <v>14</v>
      </c>
      <c r="Q1355" s="79">
        <v>14</v>
      </c>
      <c r="R1355" s="79">
        <v>55</v>
      </c>
      <c r="S1355" s="79">
        <v>289</v>
      </c>
      <c r="T1355" s="79">
        <v>2</v>
      </c>
      <c r="U1355" s="79" t="s">
        <v>1</v>
      </c>
      <c r="V1355" s="79" t="s">
        <v>2</v>
      </c>
      <c r="W1355" s="79"/>
      <c r="X1355" s="130" t="s">
        <v>137</v>
      </c>
      <c r="Y1355" s="130"/>
      <c r="Z1355" s="130"/>
      <c r="AA1355" s="130"/>
      <c r="WK1355" s="121"/>
      <c r="WL1355" s="121"/>
      <c r="WM1355" s="121"/>
      <c r="WN1355" s="121"/>
      <c r="WO1355" s="121"/>
      <c r="WP1355" s="121"/>
      <c r="WQ1355" s="121"/>
      <c r="WR1355" s="121"/>
      <c r="WS1355" s="121"/>
      <c r="WT1355" s="121"/>
      <c r="WU1355" s="121"/>
      <c r="WV1355" s="121"/>
      <c r="WW1355" s="121"/>
      <c r="WX1355" s="121"/>
      <c r="WY1355" s="121"/>
      <c r="WZ1355" s="121"/>
      <c r="XA1355" s="121"/>
      <c r="XB1355" s="121"/>
      <c r="XC1355" s="121"/>
      <c r="XD1355" s="121"/>
      <c r="XE1355" s="121"/>
      <c r="XF1355" s="121"/>
      <c r="XG1355" s="121"/>
      <c r="XH1355" s="121"/>
      <c r="XI1355" s="121"/>
      <c r="XJ1355" s="121"/>
      <c r="XK1355" s="121"/>
      <c r="XL1355" s="121"/>
      <c r="XM1355" s="121"/>
      <c r="XN1355" s="121"/>
      <c r="XO1355" s="121"/>
      <c r="XP1355" s="121"/>
      <c r="XQ1355" s="121"/>
      <c r="XR1355" s="121"/>
      <c r="XS1355" s="121"/>
      <c r="XT1355" s="121"/>
      <c r="XU1355" s="121"/>
      <c r="XV1355" s="121"/>
      <c r="XW1355" s="121"/>
      <c r="XX1355" s="121"/>
      <c r="XY1355" s="121"/>
      <c r="XZ1355" s="121"/>
      <c r="YA1355" s="121"/>
      <c r="YB1355" s="121"/>
      <c r="YC1355" s="121"/>
      <c r="YD1355" s="121"/>
      <c r="YE1355" s="121"/>
      <c r="YF1355" s="121"/>
      <c r="YG1355" s="121"/>
      <c r="YH1355" s="121"/>
      <c r="YI1355" s="121"/>
      <c r="YJ1355" s="121"/>
      <c r="YK1355" s="121"/>
      <c r="YL1355" s="121"/>
      <c r="YM1355" s="121"/>
      <c r="YN1355" s="121"/>
      <c r="YO1355" s="121"/>
      <c r="YP1355" s="121"/>
      <c r="YQ1355" s="121"/>
      <c r="YR1355" s="121"/>
      <c r="YS1355" s="121"/>
      <c r="YT1355" s="121"/>
      <c r="YU1355" s="121"/>
      <c r="YV1355" s="121"/>
      <c r="YW1355" s="121"/>
      <c r="YX1355" s="121"/>
      <c r="YY1355" s="121"/>
      <c r="YZ1355" s="121"/>
      <c r="ZA1355" s="121"/>
      <c r="ZB1355" s="121"/>
      <c r="ZC1355" s="121"/>
      <c r="ZD1355" s="121"/>
      <c r="ZE1355" s="121"/>
      <c r="ZF1355" s="121"/>
      <c r="ZG1355" s="121"/>
      <c r="ZH1355" s="121"/>
      <c r="ZI1355" s="121"/>
      <c r="ZJ1355" s="121"/>
      <c r="ZK1355" s="121"/>
      <c r="ZL1355" s="121"/>
      <c r="ZM1355" s="121"/>
      <c r="ZN1355" s="121"/>
      <c r="ZO1355" s="121"/>
      <c r="ZP1355" s="121"/>
      <c r="ZQ1355" s="121"/>
      <c r="ZR1355" s="121"/>
      <c r="ZS1355" s="121"/>
      <c r="ZT1355" s="121"/>
      <c r="ZU1355" s="121"/>
      <c r="ZV1355" s="121"/>
      <c r="ZW1355" s="121"/>
      <c r="ZX1355" s="121"/>
      <c r="ZY1355" s="121"/>
      <c r="ZZ1355" s="121"/>
      <c r="AAA1355" s="121"/>
      <c r="AAB1355" s="121"/>
      <c r="AAC1355" s="121"/>
      <c r="AAD1355" s="121"/>
      <c r="AAE1355" s="121"/>
      <c r="AAF1355" s="121"/>
      <c r="AAG1355" s="121"/>
      <c r="AAH1355" s="121"/>
      <c r="AAI1355" s="121"/>
      <c r="AAJ1355" s="121"/>
      <c r="AAK1355" s="121"/>
      <c r="AAL1355" s="121"/>
      <c r="AAM1355" s="121"/>
      <c r="AAN1355" s="121"/>
      <c r="AAO1355" s="121"/>
      <c r="AAP1355" s="121"/>
      <c r="AAQ1355" s="121"/>
      <c r="AAR1355" s="121"/>
      <c r="AAS1355" s="121"/>
      <c r="AAT1355" s="121"/>
      <c r="AAU1355" s="121"/>
      <c r="AAV1355" s="121"/>
      <c r="AAW1355" s="121"/>
      <c r="AAX1355" s="121"/>
      <c r="AAY1355" s="121"/>
      <c r="AAZ1355" s="121"/>
      <c r="ABA1355" s="121"/>
      <c r="ABB1355" s="121"/>
      <c r="ABC1355" s="121"/>
      <c r="ABD1355" s="121"/>
      <c r="ABE1355" s="121"/>
      <c r="ABF1355" s="121"/>
      <c r="ABG1355" s="121"/>
      <c r="ABH1355" s="121"/>
      <c r="ABI1355" s="121"/>
      <c r="ABJ1355" s="121"/>
      <c r="ABK1355" s="121"/>
      <c r="ABL1355" s="121"/>
      <c r="ABM1355" s="121"/>
      <c r="ABN1355" s="121"/>
      <c r="ABO1355" s="121"/>
      <c r="ABP1355" s="121"/>
      <c r="ABQ1355" s="121"/>
      <c r="ABR1355" s="121"/>
      <c r="ABS1355" s="121"/>
      <c r="ABT1355" s="121"/>
      <c r="ABU1355" s="121"/>
      <c r="ABV1355" s="121"/>
      <c r="ABW1355" s="121"/>
      <c r="ABX1355" s="121"/>
      <c r="ABY1355" s="121"/>
      <c r="ABZ1355" s="121"/>
      <c r="ACA1355" s="121"/>
      <c r="ACB1355" s="121"/>
      <c r="ACC1355" s="121"/>
      <c r="ACD1355" s="121"/>
      <c r="ACE1355" s="121"/>
      <c r="ACF1355" s="121"/>
      <c r="ACG1355" s="121"/>
      <c r="ACH1355" s="121"/>
      <c r="ACI1355" s="121"/>
      <c r="ACJ1355" s="121"/>
      <c r="ACK1355" s="121"/>
      <c r="ACL1355" s="121"/>
      <c r="ACM1355" s="121"/>
      <c r="ACN1355" s="121"/>
      <c r="ACO1355" s="121"/>
      <c r="ACP1355" s="121"/>
      <c r="ACQ1355" s="121"/>
      <c r="ACR1355" s="121"/>
      <c r="ACS1355" s="121"/>
      <c r="ACT1355" s="121"/>
      <c r="ACU1355" s="121"/>
      <c r="ACV1355" s="121"/>
      <c r="ACW1355" s="121"/>
      <c r="ACX1355" s="121"/>
      <c r="ACY1355" s="121"/>
      <c r="ACZ1355" s="121"/>
      <c r="ADA1355" s="121"/>
      <c r="ADB1355" s="121"/>
      <c r="ADC1355" s="121"/>
      <c r="ADD1355" s="121"/>
      <c r="ADE1355" s="121"/>
      <c r="ADF1355" s="121"/>
      <c r="ADG1355" s="121"/>
      <c r="ADH1355" s="121"/>
      <c r="ADI1355" s="121"/>
      <c r="ADJ1355" s="121"/>
      <c r="ADK1355" s="121"/>
      <c r="ADL1355" s="121"/>
      <c r="ADM1355" s="121"/>
      <c r="ADN1355" s="121"/>
      <c r="ADO1355" s="121"/>
      <c r="ADP1355" s="121"/>
      <c r="ADQ1355" s="121"/>
      <c r="ADR1355" s="121"/>
      <c r="ADS1355" s="121"/>
      <c r="ADT1355" s="121"/>
      <c r="ADU1355" s="121"/>
      <c r="ADV1355" s="121"/>
      <c r="ADW1355" s="121"/>
      <c r="ADX1355" s="121"/>
      <c r="ADY1355" s="121"/>
      <c r="ADZ1355" s="121"/>
      <c r="AEA1355" s="121"/>
      <c r="AEB1355" s="121"/>
      <c r="AEC1355" s="121"/>
      <c r="AED1355" s="121"/>
      <c r="AEE1355" s="121"/>
      <c r="AEF1355" s="121"/>
      <c r="AEG1355" s="121"/>
      <c r="AEH1355" s="121"/>
      <c r="AEI1355" s="121"/>
      <c r="AEJ1355" s="121"/>
      <c r="AEK1355" s="121"/>
      <c r="AEL1355" s="121"/>
      <c r="AEM1355" s="121"/>
      <c r="AEN1355" s="121"/>
      <c r="AEO1355" s="121"/>
      <c r="AEP1355" s="121"/>
      <c r="AEQ1355" s="121"/>
      <c r="AER1355" s="121"/>
      <c r="AES1355" s="121"/>
      <c r="AET1355" s="121"/>
      <c r="AEU1355" s="121"/>
      <c r="AEV1355" s="121"/>
      <c r="AEW1355" s="121"/>
      <c r="AEX1355" s="121"/>
      <c r="AEY1355" s="121"/>
      <c r="AEZ1355" s="121"/>
      <c r="AFA1355" s="121"/>
      <c r="AFB1355" s="121"/>
      <c r="AFC1355" s="121"/>
      <c r="AFD1355" s="121"/>
      <c r="AFE1355" s="121"/>
      <c r="AFF1355" s="121"/>
      <c r="AFG1355" s="121"/>
      <c r="AFH1355" s="121"/>
      <c r="AFI1355" s="121"/>
      <c r="AFJ1355" s="121"/>
      <c r="AFK1355" s="121"/>
      <c r="AFL1355" s="121"/>
      <c r="AFM1355" s="121"/>
      <c r="AFN1355" s="121"/>
      <c r="AFO1355" s="121"/>
      <c r="AFP1355" s="121"/>
      <c r="AFQ1355" s="121"/>
      <c r="AFR1355" s="121"/>
      <c r="AFS1355" s="121"/>
      <c r="AFT1355" s="121"/>
      <c r="AFU1355" s="121"/>
      <c r="AFV1355" s="121"/>
      <c r="AFW1355" s="121"/>
      <c r="AFX1355" s="121"/>
      <c r="AFY1355" s="121"/>
      <c r="AFZ1355" s="121"/>
      <c r="AGA1355" s="121"/>
      <c r="AGB1355" s="121"/>
      <c r="AGC1355" s="121"/>
      <c r="AGD1355" s="121"/>
      <c r="AGE1355" s="121"/>
      <c r="AGF1355" s="121"/>
      <c r="AGG1355" s="121"/>
      <c r="AGH1355" s="121"/>
      <c r="AGI1355" s="121"/>
      <c r="AGJ1355" s="121"/>
      <c r="AGK1355" s="121"/>
      <c r="AGL1355" s="121"/>
      <c r="AGM1355" s="121"/>
      <c r="AGN1355" s="121"/>
      <c r="AGO1355" s="121"/>
      <c r="AGP1355" s="121"/>
      <c r="AGQ1355" s="121"/>
      <c r="AGR1355" s="121"/>
      <c r="AGS1355" s="121"/>
      <c r="AGT1355" s="121"/>
      <c r="AGU1355" s="121"/>
      <c r="AGV1355" s="121"/>
      <c r="AGW1355" s="121"/>
      <c r="AGX1355" s="121"/>
      <c r="AGY1355" s="121"/>
      <c r="AGZ1355" s="121"/>
      <c r="AHA1355" s="121"/>
      <c r="AHB1355" s="121"/>
      <c r="AHC1355" s="121"/>
      <c r="AHD1355" s="121"/>
      <c r="AHE1355" s="121"/>
      <c r="AHF1355" s="121"/>
      <c r="AHG1355" s="121"/>
      <c r="AHH1355" s="121"/>
      <c r="AHI1355" s="121"/>
      <c r="AHJ1355" s="121"/>
      <c r="AHK1355" s="121"/>
      <c r="AHL1355" s="121"/>
      <c r="AHM1355" s="121"/>
      <c r="AHN1355" s="121"/>
      <c r="AHO1355" s="121"/>
      <c r="AHP1355" s="121"/>
      <c r="AHQ1355" s="121"/>
      <c r="AHR1355" s="121"/>
      <c r="AHS1355" s="121"/>
      <c r="AHT1355" s="121"/>
      <c r="AHU1355" s="121"/>
      <c r="AHV1355" s="121"/>
      <c r="AHW1355" s="121"/>
      <c r="AHX1355" s="121"/>
      <c r="AHY1355" s="121"/>
      <c r="AHZ1355" s="121"/>
      <c r="AIA1355" s="121"/>
      <c r="AIB1355" s="121"/>
      <c r="AIC1355" s="121"/>
      <c r="AID1355" s="121"/>
      <c r="AIE1355" s="121"/>
      <c r="AIF1355" s="121"/>
      <c r="AIG1355" s="121"/>
      <c r="AIH1355" s="121"/>
      <c r="AII1355" s="121"/>
      <c r="AIJ1355" s="121"/>
      <c r="AIK1355" s="121"/>
      <c r="AIL1355" s="121"/>
      <c r="AIM1355" s="121"/>
      <c r="AIN1355" s="121"/>
      <c r="AIO1355" s="121"/>
      <c r="AIP1355" s="121"/>
      <c r="AIQ1355" s="121"/>
      <c r="AIR1355" s="121"/>
      <c r="AIS1355" s="121"/>
      <c r="AIT1355" s="121"/>
      <c r="AIU1355" s="121"/>
      <c r="AIV1355" s="121"/>
      <c r="AIW1355" s="121"/>
      <c r="AIX1355" s="121"/>
      <c r="AIY1355" s="121"/>
      <c r="AIZ1355" s="121"/>
      <c r="AJA1355" s="121"/>
      <c r="AJB1355" s="121"/>
      <c r="AJC1355" s="121"/>
      <c r="AJD1355" s="121"/>
      <c r="AJE1355" s="121"/>
      <c r="AJF1355" s="121"/>
      <c r="AJG1355" s="121"/>
      <c r="AJH1355" s="121"/>
      <c r="AJI1355" s="121"/>
      <c r="AJJ1355" s="121"/>
      <c r="AJK1355" s="121"/>
      <c r="AJL1355" s="121"/>
      <c r="AJM1355" s="121"/>
      <c r="AJN1355" s="121"/>
      <c r="AJO1355" s="121"/>
      <c r="AJP1355" s="121"/>
      <c r="AJQ1355" s="121"/>
      <c r="AJR1355" s="121"/>
      <c r="AJS1355" s="121"/>
      <c r="AJT1355" s="121"/>
      <c r="AJU1355" s="121"/>
      <c r="AJV1355" s="121"/>
      <c r="AJW1355" s="121"/>
      <c r="AJX1355" s="121"/>
      <c r="AJY1355" s="121"/>
      <c r="AJZ1355" s="121"/>
      <c r="AKA1355" s="121"/>
      <c r="AKB1355" s="121"/>
      <c r="AKC1355" s="121"/>
      <c r="AKD1355" s="121"/>
      <c r="AKE1355" s="121"/>
      <c r="AKF1355" s="121"/>
      <c r="AKG1355" s="121"/>
      <c r="AKH1355" s="121"/>
      <c r="AKI1355" s="121"/>
      <c r="AKJ1355" s="121"/>
      <c r="AKK1355" s="121"/>
      <c r="AKL1355" s="121"/>
      <c r="AKM1355" s="121"/>
      <c r="AKN1355" s="121"/>
      <c r="AKO1355" s="121"/>
      <c r="AKP1355" s="121"/>
      <c r="AKQ1355" s="121"/>
      <c r="AKR1355" s="121"/>
      <c r="AKS1355" s="121"/>
      <c r="AKT1355" s="121"/>
      <c r="AKU1355" s="121"/>
      <c r="AKV1355" s="121"/>
      <c r="AKW1355" s="121"/>
      <c r="AKX1355" s="121"/>
      <c r="AKY1355" s="121"/>
      <c r="AKZ1355" s="121"/>
      <c r="ALA1355" s="121"/>
      <c r="ALB1355" s="121"/>
      <c r="ALC1355" s="121"/>
      <c r="ALD1355" s="121"/>
      <c r="ALE1355" s="121"/>
      <c r="ALF1355" s="121"/>
      <c r="ALG1355" s="121"/>
      <c r="ALH1355" s="121"/>
      <c r="ALI1355" s="121"/>
      <c r="ALJ1355" s="121"/>
      <c r="ALK1355" s="121"/>
      <c r="ALL1355" s="121"/>
      <c r="ALM1355" s="121"/>
      <c r="ALN1355" s="121"/>
      <c r="ALO1355" s="121"/>
      <c r="ALP1355" s="121"/>
      <c r="ALQ1355" s="121"/>
      <c r="ALR1355" s="121"/>
      <c r="ALS1355" s="121"/>
      <c r="ALT1355" s="121"/>
      <c r="ALU1355" s="121"/>
      <c r="ALV1355" s="121"/>
      <c r="ALW1355" s="121"/>
      <c r="ALX1355" s="121"/>
      <c r="ALY1355" s="121"/>
      <c r="ALZ1355" s="121"/>
      <c r="AMA1355" s="121"/>
      <c r="AMB1355" s="121"/>
      <c r="AMC1355" s="121"/>
      <c r="AMD1355" s="121"/>
      <c r="AME1355" s="121"/>
      <c r="AMF1355" s="121"/>
      <c r="AMG1355" s="121"/>
      <c r="AMH1355" s="121"/>
      <c r="AMI1355" s="121"/>
      <c r="AMJ1355" s="121"/>
    </row>
    <row r="1356" spans="1:1024">
      <c r="A1356" s="118"/>
      <c r="B1356" s="118"/>
      <c r="C1356" s="49">
        <f t="shared" si="99"/>
        <v>2630</v>
      </c>
      <c r="D1356" s="56" t="s">
        <v>472</v>
      </c>
      <c r="E1356" s="51">
        <f t="shared" si="98"/>
        <v>90</v>
      </c>
      <c r="F1356" s="79">
        <f t="shared" si="96"/>
        <v>51295</v>
      </c>
      <c r="G1356" s="79" t="str">
        <f t="shared" si="97"/>
        <v>201826</v>
      </c>
      <c r="H1356" s="79">
        <v>7</v>
      </c>
      <c r="I1356" s="79"/>
      <c r="J1356" s="79"/>
      <c r="K1356" s="79"/>
      <c r="L1356" s="79" t="s">
        <v>0</v>
      </c>
      <c r="M1356" s="79">
        <v>2018</v>
      </c>
      <c r="N1356" s="79">
        <v>2</v>
      </c>
      <c r="O1356" s="79">
        <v>6</v>
      </c>
      <c r="P1356" s="79">
        <v>14</v>
      </c>
      <c r="Q1356" s="79">
        <v>14</v>
      </c>
      <c r="R1356" s="79">
        <v>55</v>
      </c>
      <c r="S1356" s="79">
        <v>353</v>
      </c>
      <c r="T1356" s="79">
        <v>2</v>
      </c>
      <c r="U1356" s="79" t="s">
        <v>1</v>
      </c>
      <c r="V1356" s="79" t="s">
        <v>2</v>
      </c>
      <c r="W1356" s="79"/>
      <c r="X1356" s="130"/>
      <c r="Y1356" s="130"/>
      <c r="Z1356" s="130"/>
      <c r="AA1356" s="130"/>
      <c r="WK1356" s="119"/>
      <c r="WL1356" s="119"/>
      <c r="WM1356" s="119"/>
      <c r="WN1356" s="119"/>
      <c r="WO1356" s="119"/>
      <c r="WP1356" s="119"/>
      <c r="WQ1356" s="119"/>
      <c r="WR1356" s="119"/>
      <c r="WS1356" s="119"/>
      <c r="WT1356" s="119"/>
      <c r="WU1356" s="119"/>
      <c r="WV1356" s="119"/>
      <c r="WW1356" s="119"/>
      <c r="WX1356" s="119"/>
      <c r="WY1356" s="119"/>
      <c r="WZ1356" s="119"/>
      <c r="XA1356" s="119"/>
      <c r="XB1356" s="119"/>
      <c r="XC1356" s="119"/>
      <c r="XD1356" s="119"/>
      <c r="XE1356" s="119"/>
      <c r="XF1356" s="119"/>
      <c r="XG1356" s="119"/>
      <c r="XH1356" s="119"/>
      <c r="XI1356" s="119"/>
      <c r="XJ1356" s="119"/>
      <c r="XK1356" s="119"/>
      <c r="XL1356" s="119"/>
      <c r="XM1356" s="119"/>
      <c r="XN1356" s="119"/>
      <c r="XO1356" s="119"/>
      <c r="XP1356" s="119"/>
      <c r="XQ1356" s="119"/>
      <c r="XR1356" s="119"/>
      <c r="XS1356" s="119"/>
      <c r="XT1356" s="119"/>
      <c r="XU1356" s="119"/>
      <c r="XV1356" s="119"/>
      <c r="XW1356" s="119"/>
      <c r="XX1356" s="119"/>
      <c r="XY1356" s="119"/>
      <c r="XZ1356" s="119"/>
      <c r="YA1356" s="119"/>
      <c r="YB1356" s="119"/>
      <c r="YC1356" s="119"/>
      <c r="YD1356" s="119"/>
      <c r="YE1356" s="119"/>
      <c r="YF1356" s="119"/>
      <c r="YG1356" s="119"/>
      <c r="YH1356" s="119"/>
      <c r="YI1356" s="119"/>
      <c r="YJ1356" s="119"/>
      <c r="YK1356" s="119"/>
      <c r="YL1356" s="119"/>
      <c r="YM1356" s="119"/>
      <c r="YN1356" s="119"/>
      <c r="YO1356" s="119"/>
      <c r="YP1356" s="119"/>
      <c r="YQ1356" s="119"/>
      <c r="YR1356" s="119"/>
      <c r="YS1356" s="119"/>
      <c r="YT1356" s="119"/>
      <c r="YU1356" s="119"/>
      <c r="YV1356" s="119"/>
      <c r="YW1356" s="119"/>
      <c r="YX1356" s="119"/>
      <c r="YY1356" s="119"/>
      <c r="YZ1356" s="119"/>
      <c r="ZA1356" s="119"/>
      <c r="ZB1356" s="119"/>
      <c r="ZC1356" s="119"/>
      <c r="ZD1356" s="119"/>
      <c r="ZE1356" s="119"/>
      <c r="ZF1356" s="119"/>
      <c r="ZG1356" s="119"/>
      <c r="ZH1356" s="119"/>
      <c r="ZI1356" s="119"/>
      <c r="ZJ1356" s="119"/>
      <c r="ZK1356" s="119"/>
      <c r="ZL1356" s="119"/>
      <c r="ZM1356" s="119"/>
      <c r="ZN1356" s="119"/>
      <c r="ZO1356" s="119"/>
      <c r="ZP1356" s="119"/>
      <c r="ZQ1356" s="119"/>
      <c r="ZR1356" s="119"/>
      <c r="ZS1356" s="119"/>
      <c r="ZT1356" s="119"/>
      <c r="ZU1356" s="119"/>
      <c r="ZV1356" s="119"/>
      <c r="ZW1356" s="119"/>
      <c r="ZX1356" s="119"/>
      <c r="ZY1356" s="119"/>
      <c r="ZZ1356" s="119"/>
      <c r="AAA1356" s="119"/>
      <c r="AAB1356" s="119"/>
      <c r="AAC1356" s="119"/>
      <c r="AAD1356" s="119"/>
      <c r="AAE1356" s="119"/>
      <c r="AAF1356" s="119"/>
      <c r="AAG1356" s="119"/>
      <c r="AAH1356" s="119"/>
      <c r="AAI1356" s="119"/>
      <c r="AAJ1356" s="119"/>
      <c r="AAK1356" s="119"/>
      <c r="AAL1356" s="119"/>
      <c r="AAM1356" s="119"/>
      <c r="AAN1356" s="119"/>
      <c r="AAO1356" s="119"/>
      <c r="AAP1356" s="119"/>
      <c r="AAQ1356" s="119"/>
      <c r="AAR1356" s="119"/>
      <c r="AAS1356" s="119"/>
      <c r="AAT1356" s="119"/>
      <c r="AAU1356" s="119"/>
      <c r="AAV1356" s="119"/>
      <c r="AAW1356" s="119"/>
      <c r="AAX1356" s="119"/>
      <c r="AAY1356" s="119"/>
      <c r="AAZ1356" s="119"/>
      <c r="ABA1356" s="119"/>
      <c r="ABB1356" s="119"/>
      <c r="ABC1356" s="119"/>
      <c r="ABD1356" s="119"/>
      <c r="ABE1356" s="119"/>
      <c r="ABF1356" s="119"/>
      <c r="ABG1356" s="119"/>
      <c r="ABH1356" s="119"/>
      <c r="ABI1356" s="119"/>
      <c r="ABJ1356" s="119"/>
      <c r="ABK1356" s="119"/>
      <c r="ABL1356" s="119"/>
      <c r="ABM1356" s="119"/>
      <c r="ABN1356" s="119"/>
      <c r="ABO1356" s="119"/>
      <c r="ABP1356" s="119"/>
      <c r="ABQ1356" s="119"/>
      <c r="ABR1356" s="119"/>
      <c r="ABS1356" s="119"/>
      <c r="ABT1356" s="119"/>
      <c r="ABU1356" s="119"/>
      <c r="ABV1356" s="119"/>
      <c r="ABW1356" s="119"/>
      <c r="ABX1356" s="119"/>
      <c r="ABY1356" s="119"/>
      <c r="ABZ1356" s="119"/>
      <c r="ACA1356" s="119"/>
      <c r="ACB1356" s="119"/>
      <c r="ACC1356" s="119"/>
      <c r="ACD1356" s="119"/>
      <c r="ACE1356" s="119"/>
      <c r="ACF1356" s="119"/>
      <c r="ACG1356" s="119"/>
      <c r="ACH1356" s="119"/>
      <c r="ACI1356" s="119"/>
      <c r="ACJ1356" s="119"/>
      <c r="ACK1356" s="119"/>
      <c r="ACL1356" s="119"/>
      <c r="ACM1356" s="119"/>
      <c r="ACN1356" s="119"/>
      <c r="ACO1356" s="119"/>
      <c r="ACP1356" s="119"/>
      <c r="ACQ1356" s="119"/>
      <c r="ACR1356" s="119"/>
      <c r="ACS1356" s="119"/>
      <c r="ACT1356" s="119"/>
      <c r="ACU1356" s="119"/>
      <c r="ACV1356" s="119"/>
      <c r="ACW1356" s="119"/>
      <c r="ACX1356" s="119"/>
      <c r="ACY1356" s="119"/>
      <c r="ACZ1356" s="119"/>
      <c r="ADA1356" s="119"/>
      <c r="ADB1356" s="119"/>
      <c r="ADC1356" s="119"/>
      <c r="ADD1356" s="119"/>
      <c r="ADE1356" s="119"/>
      <c r="ADF1356" s="119"/>
      <c r="ADG1356" s="119"/>
      <c r="ADH1356" s="119"/>
      <c r="ADI1356" s="119"/>
      <c r="ADJ1356" s="119"/>
      <c r="ADK1356" s="119"/>
      <c r="ADL1356" s="119"/>
      <c r="ADM1356" s="119"/>
      <c r="ADN1356" s="119"/>
      <c r="ADO1356" s="119"/>
      <c r="ADP1356" s="119"/>
      <c r="ADQ1356" s="119"/>
      <c r="ADR1356" s="119"/>
      <c r="ADS1356" s="119"/>
      <c r="ADT1356" s="119"/>
      <c r="ADU1356" s="119"/>
      <c r="ADV1356" s="119"/>
      <c r="ADW1356" s="119"/>
      <c r="ADX1356" s="119"/>
      <c r="ADY1356" s="119"/>
      <c r="ADZ1356" s="119"/>
      <c r="AEA1356" s="119"/>
      <c r="AEB1356" s="119"/>
      <c r="AEC1356" s="119"/>
      <c r="AED1356" s="119"/>
      <c r="AEE1356" s="119"/>
      <c r="AEF1356" s="119"/>
      <c r="AEG1356" s="119"/>
      <c r="AEH1356" s="119"/>
      <c r="AEI1356" s="119"/>
      <c r="AEJ1356" s="119"/>
      <c r="AEK1356" s="119"/>
      <c r="AEL1356" s="119"/>
      <c r="AEM1356" s="119"/>
      <c r="AEN1356" s="119"/>
      <c r="AEO1356" s="119"/>
      <c r="AEP1356" s="119"/>
      <c r="AEQ1356" s="119"/>
      <c r="AER1356" s="119"/>
      <c r="AES1356" s="119"/>
      <c r="AET1356" s="119"/>
      <c r="AEU1356" s="119"/>
      <c r="AEV1356" s="119"/>
      <c r="AEW1356" s="119"/>
      <c r="AEX1356" s="119"/>
      <c r="AEY1356" s="119"/>
      <c r="AEZ1356" s="119"/>
      <c r="AFA1356" s="119"/>
      <c r="AFB1356" s="119"/>
      <c r="AFC1356" s="119"/>
      <c r="AFD1356" s="119"/>
      <c r="AFE1356" s="119"/>
      <c r="AFF1356" s="119"/>
      <c r="AFG1356" s="119"/>
      <c r="AFH1356" s="119"/>
      <c r="AFI1356" s="119"/>
      <c r="AFJ1356" s="119"/>
      <c r="AFK1356" s="119"/>
      <c r="AFL1356" s="119"/>
      <c r="AFM1356" s="119"/>
      <c r="AFN1356" s="119"/>
      <c r="AFO1356" s="119"/>
      <c r="AFP1356" s="119"/>
      <c r="AFQ1356" s="119"/>
      <c r="AFR1356" s="119"/>
      <c r="AFS1356" s="119"/>
      <c r="AFT1356" s="119"/>
      <c r="AFU1356" s="119"/>
      <c r="AFV1356" s="119"/>
      <c r="AFW1356" s="119"/>
      <c r="AFX1356" s="119"/>
      <c r="AFY1356" s="119"/>
      <c r="AFZ1356" s="119"/>
      <c r="AGA1356" s="119"/>
      <c r="AGB1356" s="119"/>
      <c r="AGC1356" s="119"/>
      <c r="AGD1356" s="119"/>
      <c r="AGE1356" s="119"/>
      <c r="AGF1356" s="119"/>
      <c r="AGG1356" s="119"/>
      <c r="AGH1356" s="119"/>
      <c r="AGI1356" s="119"/>
      <c r="AGJ1356" s="119"/>
      <c r="AGK1356" s="119"/>
      <c r="AGL1356" s="119"/>
      <c r="AGM1356" s="119"/>
      <c r="AGN1356" s="119"/>
      <c r="AGO1356" s="119"/>
      <c r="AGP1356" s="119"/>
      <c r="AGQ1356" s="119"/>
      <c r="AGR1356" s="119"/>
      <c r="AGS1356" s="119"/>
      <c r="AGT1356" s="119"/>
      <c r="AGU1356" s="119"/>
      <c r="AGV1356" s="119"/>
      <c r="AGW1356" s="119"/>
      <c r="AGX1356" s="119"/>
      <c r="AGY1356" s="119"/>
      <c r="AGZ1356" s="119"/>
      <c r="AHA1356" s="119"/>
      <c r="AHB1356" s="119"/>
      <c r="AHC1356" s="119"/>
      <c r="AHD1356" s="119"/>
      <c r="AHE1356" s="119"/>
      <c r="AHF1356" s="119"/>
      <c r="AHG1356" s="119"/>
      <c r="AHH1356" s="119"/>
      <c r="AHI1356" s="119"/>
      <c r="AHJ1356" s="119"/>
      <c r="AHK1356" s="119"/>
      <c r="AHL1356" s="119"/>
      <c r="AHM1356" s="119"/>
      <c r="AHN1356" s="119"/>
      <c r="AHO1356" s="119"/>
      <c r="AHP1356" s="119"/>
      <c r="AHQ1356" s="119"/>
      <c r="AHR1356" s="119"/>
      <c r="AHS1356" s="119"/>
      <c r="AHT1356" s="119"/>
      <c r="AHU1356" s="119"/>
      <c r="AHV1356" s="119"/>
      <c r="AHW1356" s="119"/>
      <c r="AHX1356" s="119"/>
      <c r="AHY1356" s="119"/>
      <c r="AHZ1356" s="119"/>
      <c r="AIA1356" s="119"/>
      <c r="AIB1356" s="119"/>
      <c r="AIC1356" s="119"/>
      <c r="AID1356" s="119"/>
      <c r="AIE1356" s="119"/>
      <c r="AIF1356" s="119"/>
      <c r="AIG1356" s="119"/>
      <c r="AIH1356" s="119"/>
      <c r="AII1356" s="119"/>
      <c r="AIJ1356" s="119"/>
      <c r="AIK1356" s="119"/>
      <c r="AIL1356" s="119"/>
      <c r="AIM1356" s="119"/>
      <c r="AIN1356" s="119"/>
      <c r="AIO1356" s="119"/>
      <c r="AIP1356" s="119"/>
      <c r="AIQ1356" s="119"/>
      <c r="AIR1356" s="119"/>
      <c r="AIS1356" s="119"/>
      <c r="AIT1356" s="119"/>
      <c r="AIU1356" s="119"/>
      <c r="AIV1356" s="119"/>
      <c r="AIW1356" s="119"/>
      <c r="AIX1356" s="119"/>
      <c r="AIY1356" s="119"/>
      <c r="AIZ1356" s="119"/>
      <c r="AJA1356" s="119"/>
      <c r="AJB1356" s="119"/>
      <c r="AJC1356" s="119"/>
      <c r="AJD1356" s="119"/>
      <c r="AJE1356" s="119"/>
      <c r="AJF1356" s="119"/>
      <c r="AJG1356" s="119"/>
      <c r="AJH1356" s="119"/>
      <c r="AJI1356" s="119"/>
      <c r="AJJ1356" s="119"/>
      <c r="AJK1356" s="119"/>
      <c r="AJL1356" s="119"/>
      <c r="AJM1356" s="119"/>
      <c r="AJN1356" s="119"/>
      <c r="AJO1356" s="119"/>
      <c r="AJP1356" s="119"/>
      <c r="AJQ1356" s="119"/>
      <c r="AJR1356" s="119"/>
      <c r="AJS1356" s="119"/>
      <c r="AJT1356" s="119"/>
      <c r="AJU1356" s="119"/>
      <c r="AJV1356" s="119"/>
      <c r="AJW1356" s="119"/>
      <c r="AJX1356" s="119"/>
      <c r="AJY1356" s="119"/>
      <c r="AJZ1356" s="119"/>
      <c r="AKA1356" s="119"/>
      <c r="AKB1356" s="119"/>
      <c r="AKC1356" s="119"/>
      <c r="AKD1356" s="119"/>
      <c r="AKE1356" s="119"/>
      <c r="AKF1356" s="119"/>
      <c r="AKG1356" s="119"/>
      <c r="AKH1356" s="119"/>
      <c r="AKI1356" s="119"/>
      <c r="AKJ1356" s="119"/>
      <c r="AKK1356" s="119"/>
      <c r="AKL1356" s="119"/>
      <c r="AKM1356" s="119"/>
      <c r="AKN1356" s="119"/>
      <c r="AKO1356" s="119"/>
      <c r="AKP1356" s="119"/>
      <c r="AKQ1356" s="119"/>
      <c r="AKR1356" s="119"/>
      <c r="AKS1356" s="119"/>
      <c r="AKT1356" s="119"/>
      <c r="AKU1356" s="119"/>
      <c r="AKV1356" s="119"/>
      <c r="AKW1356" s="119"/>
      <c r="AKX1356" s="119"/>
      <c r="AKY1356" s="119"/>
      <c r="AKZ1356" s="119"/>
      <c r="ALA1356" s="119"/>
      <c r="ALB1356" s="119"/>
      <c r="ALC1356" s="119"/>
      <c r="ALD1356" s="119"/>
      <c r="ALE1356" s="119"/>
      <c r="ALF1356" s="119"/>
      <c r="ALG1356" s="119"/>
      <c r="ALH1356" s="119"/>
      <c r="ALI1356" s="119"/>
      <c r="ALJ1356" s="119"/>
      <c r="ALK1356" s="119"/>
      <c r="ALL1356" s="119"/>
      <c r="ALM1356" s="119"/>
      <c r="ALN1356" s="119"/>
      <c r="ALO1356" s="119"/>
      <c r="ALP1356" s="119"/>
      <c r="ALQ1356" s="119"/>
      <c r="ALR1356" s="119"/>
      <c r="ALS1356" s="119"/>
      <c r="ALT1356" s="119"/>
      <c r="ALU1356" s="119"/>
      <c r="ALV1356" s="119"/>
      <c r="ALW1356" s="119"/>
      <c r="ALX1356" s="119"/>
      <c r="ALY1356" s="119"/>
      <c r="ALZ1356" s="119"/>
      <c r="AMA1356" s="119"/>
      <c r="AMB1356" s="119"/>
      <c r="AMC1356" s="119"/>
      <c r="AMD1356" s="119"/>
      <c r="AME1356" s="119"/>
      <c r="AMF1356" s="119"/>
      <c r="AMG1356" s="119"/>
      <c r="AMH1356" s="119"/>
      <c r="AMI1356" s="119"/>
      <c r="AMJ1356" s="119"/>
    </row>
    <row r="1357" spans="1:1024">
      <c r="A1357" s="120"/>
      <c r="B1357" s="120"/>
      <c r="C1357" s="49">
        <f t="shared" si="99"/>
        <v>2630</v>
      </c>
      <c r="D1357" s="56" t="s">
        <v>472</v>
      </c>
      <c r="E1357" s="51">
        <f t="shared" si="98"/>
        <v>100</v>
      </c>
      <c r="F1357" s="79">
        <f t="shared" si="96"/>
        <v>51295</v>
      </c>
      <c r="G1357" s="79" t="str">
        <f t="shared" si="97"/>
        <v>201826</v>
      </c>
      <c r="H1357" s="79">
        <v>11</v>
      </c>
      <c r="I1357" s="79"/>
      <c r="J1357" s="79"/>
      <c r="K1357" s="79"/>
      <c r="L1357" s="79" t="s">
        <v>0</v>
      </c>
      <c r="M1357" s="79">
        <v>2018</v>
      </c>
      <c r="N1357" s="79">
        <v>2</v>
      </c>
      <c r="O1357" s="79">
        <v>6</v>
      </c>
      <c r="P1357" s="79">
        <v>14</v>
      </c>
      <c r="Q1357" s="79">
        <v>14</v>
      </c>
      <c r="R1357" s="79">
        <v>55</v>
      </c>
      <c r="S1357" s="79">
        <v>382</v>
      </c>
      <c r="T1357" s="79">
        <v>3</v>
      </c>
      <c r="U1357" s="79" t="s">
        <v>1</v>
      </c>
      <c r="V1357" s="79" t="s">
        <v>2</v>
      </c>
      <c r="W1357" s="79"/>
      <c r="X1357" s="130" t="s">
        <v>138</v>
      </c>
      <c r="Y1357" s="130"/>
      <c r="Z1357" s="130"/>
      <c r="AA1357" s="130"/>
      <c r="WK1357" s="121"/>
      <c r="WL1357" s="121"/>
      <c r="WM1357" s="121"/>
      <c r="WN1357" s="121"/>
      <c r="WO1357" s="121"/>
      <c r="WP1357" s="121"/>
      <c r="WQ1357" s="121"/>
      <c r="WR1357" s="121"/>
      <c r="WS1357" s="121"/>
      <c r="WT1357" s="121"/>
      <c r="WU1357" s="121"/>
      <c r="WV1357" s="121"/>
      <c r="WW1357" s="121"/>
      <c r="WX1357" s="121"/>
      <c r="WY1357" s="121"/>
      <c r="WZ1357" s="121"/>
      <c r="XA1357" s="121"/>
      <c r="XB1357" s="121"/>
      <c r="XC1357" s="121"/>
      <c r="XD1357" s="121"/>
      <c r="XE1357" s="121"/>
      <c r="XF1357" s="121"/>
      <c r="XG1357" s="121"/>
      <c r="XH1357" s="121"/>
      <c r="XI1357" s="121"/>
      <c r="XJ1357" s="121"/>
      <c r="XK1357" s="121"/>
      <c r="XL1357" s="121"/>
      <c r="XM1357" s="121"/>
      <c r="XN1357" s="121"/>
      <c r="XO1357" s="121"/>
      <c r="XP1357" s="121"/>
      <c r="XQ1357" s="121"/>
      <c r="XR1357" s="121"/>
      <c r="XS1357" s="121"/>
      <c r="XT1357" s="121"/>
      <c r="XU1357" s="121"/>
      <c r="XV1357" s="121"/>
      <c r="XW1357" s="121"/>
      <c r="XX1357" s="121"/>
      <c r="XY1357" s="121"/>
      <c r="XZ1357" s="121"/>
      <c r="YA1357" s="121"/>
      <c r="YB1357" s="121"/>
      <c r="YC1357" s="121"/>
      <c r="YD1357" s="121"/>
      <c r="YE1357" s="121"/>
      <c r="YF1357" s="121"/>
      <c r="YG1357" s="121"/>
      <c r="YH1357" s="121"/>
      <c r="YI1357" s="121"/>
      <c r="YJ1357" s="121"/>
      <c r="YK1357" s="121"/>
      <c r="YL1357" s="121"/>
      <c r="YM1357" s="121"/>
      <c r="YN1357" s="121"/>
      <c r="YO1357" s="121"/>
      <c r="YP1357" s="121"/>
      <c r="YQ1357" s="121"/>
      <c r="YR1357" s="121"/>
      <c r="YS1357" s="121"/>
      <c r="YT1357" s="121"/>
      <c r="YU1357" s="121"/>
      <c r="YV1357" s="121"/>
      <c r="YW1357" s="121"/>
      <c r="YX1357" s="121"/>
      <c r="YY1357" s="121"/>
      <c r="YZ1357" s="121"/>
      <c r="ZA1357" s="121"/>
      <c r="ZB1357" s="121"/>
      <c r="ZC1357" s="121"/>
      <c r="ZD1357" s="121"/>
      <c r="ZE1357" s="121"/>
      <c r="ZF1357" s="121"/>
      <c r="ZG1357" s="121"/>
      <c r="ZH1357" s="121"/>
      <c r="ZI1357" s="121"/>
      <c r="ZJ1357" s="121"/>
      <c r="ZK1357" s="121"/>
      <c r="ZL1357" s="121"/>
      <c r="ZM1357" s="121"/>
      <c r="ZN1357" s="121"/>
      <c r="ZO1357" s="121"/>
      <c r="ZP1357" s="121"/>
      <c r="ZQ1357" s="121"/>
      <c r="ZR1357" s="121"/>
      <c r="ZS1357" s="121"/>
      <c r="ZT1357" s="121"/>
      <c r="ZU1357" s="121"/>
      <c r="ZV1357" s="121"/>
      <c r="ZW1357" s="121"/>
      <c r="ZX1357" s="121"/>
      <c r="ZY1357" s="121"/>
      <c r="ZZ1357" s="121"/>
      <c r="AAA1357" s="121"/>
      <c r="AAB1357" s="121"/>
      <c r="AAC1357" s="121"/>
      <c r="AAD1357" s="121"/>
      <c r="AAE1357" s="121"/>
      <c r="AAF1357" s="121"/>
      <c r="AAG1357" s="121"/>
      <c r="AAH1357" s="121"/>
      <c r="AAI1357" s="121"/>
      <c r="AAJ1357" s="121"/>
      <c r="AAK1357" s="121"/>
      <c r="AAL1357" s="121"/>
      <c r="AAM1357" s="121"/>
      <c r="AAN1357" s="121"/>
      <c r="AAO1357" s="121"/>
      <c r="AAP1357" s="121"/>
      <c r="AAQ1357" s="121"/>
      <c r="AAR1357" s="121"/>
      <c r="AAS1357" s="121"/>
      <c r="AAT1357" s="121"/>
      <c r="AAU1357" s="121"/>
      <c r="AAV1357" s="121"/>
      <c r="AAW1357" s="121"/>
      <c r="AAX1357" s="121"/>
      <c r="AAY1357" s="121"/>
      <c r="AAZ1357" s="121"/>
      <c r="ABA1357" s="121"/>
      <c r="ABB1357" s="121"/>
      <c r="ABC1357" s="121"/>
      <c r="ABD1357" s="121"/>
      <c r="ABE1357" s="121"/>
      <c r="ABF1357" s="121"/>
      <c r="ABG1357" s="121"/>
      <c r="ABH1357" s="121"/>
      <c r="ABI1357" s="121"/>
      <c r="ABJ1357" s="121"/>
      <c r="ABK1357" s="121"/>
      <c r="ABL1357" s="121"/>
      <c r="ABM1357" s="121"/>
      <c r="ABN1357" s="121"/>
      <c r="ABO1357" s="121"/>
      <c r="ABP1357" s="121"/>
      <c r="ABQ1357" s="121"/>
      <c r="ABR1357" s="121"/>
      <c r="ABS1357" s="121"/>
      <c r="ABT1357" s="121"/>
      <c r="ABU1357" s="121"/>
      <c r="ABV1357" s="121"/>
      <c r="ABW1357" s="121"/>
      <c r="ABX1357" s="121"/>
      <c r="ABY1357" s="121"/>
      <c r="ABZ1357" s="121"/>
      <c r="ACA1357" s="121"/>
      <c r="ACB1357" s="121"/>
      <c r="ACC1357" s="121"/>
      <c r="ACD1357" s="121"/>
      <c r="ACE1357" s="121"/>
      <c r="ACF1357" s="121"/>
      <c r="ACG1357" s="121"/>
      <c r="ACH1357" s="121"/>
      <c r="ACI1357" s="121"/>
      <c r="ACJ1357" s="121"/>
      <c r="ACK1357" s="121"/>
      <c r="ACL1357" s="121"/>
      <c r="ACM1357" s="121"/>
      <c r="ACN1357" s="121"/>
      <c r="ACO1357" s="121"/>
      <c r="ACP1357" s="121"/>
      <c r="ACQ1357" s="121"/>
      <c r="ACR1357" s="121"/>
      <c r="ACS1357" s="121"/>
      <c r="ACT1357" s="121"/>
      <c r="ACU1357" s="121"/>
      <c r="ACV1357" s="121"/>
      <c r="ACW1357" s="121"/>
      <c r="ACX1357" s="121"/>
      <c r="ACY1357" s="121"/>
      <c r="ACZ1357" s="121"/>
      <c r="ADA1357" s="121"/>
      <c r="ADB1357" s="121"/>
      <c r="ADC1357" s="121"/>
      <c r="ADD1357" s="121"/>
      <c r="ADE1357" s="121"/>
      <c r="ADF1357" s="121"/>
      <c r="ADG1357" s="121"/>
      <c r="ADH1357" s="121"/>
      <c r="ADI1357" s="121"/>
      <c r="ADJ1357" s="121"/>
      <c r="ADK1357" s="121"/>
      <c r="ADL1357" s="121"/>
      <c r="ADM1357" s="121"/>
      <c r="ADN1357" s="121"/>
      <c r="ADO1357" s="121"/>
      <c r="ADP1357" s="121"/>
      <c r="ADQ1357" s="121"/>
      <c r="ADR1357" s="121"/>
      <c r="ADS1357" s="121"/>
      <c r="ADT1357" s="121"/>
      <c r="ADU1357" s="121"/>
      <c r="ADV1357" s="121"/>
      <c r="ADW1357" s="121"/>
      <c r="ADX1357" s="121"/>
      <c r="ADY1357" s="121"/>
      <c r="ADZ1357" s="121"/>
      <c r="AEA1357" s="121"/>
      <c r="AEB1357" s="121"/>
      <c r="AEC1357" s="121"/>
      <c r="AED1357" s="121"/>
      <c r="AEE1357" s="121"/>
      <c r="AEF1357" s="121"/>
      <c r="AEG1357" s="121"/>
      <c r="AEH1357" s="121"/>
      <c r="AEI1357" s="121"/>
      <c r="AEJ1357" s="121"/>
      <c r="AEK1357" s="121"/>
      <c r="AEL1357" s="121"/>
      <c r="AEM1357" s="121"/>
      <c r="AEN1357" s="121"/>
      <c r="AEO1357" s="121"/>
      <c r="AEP1357" s="121"/>
      <c r="AEQ1357" s="121"/>
      <c r="AER1357" s="121"/>
      <c r="AES1357" s="121"/>
      <c r="AET1357" s="121"/>
      <c r="AEU1357" s="121"/>
      <c r="AEV1357" s="121"/>
      <c r="AEW1357" s="121"/>
      <c r="AEX1357" s="121"/>
      <c r="AEY1357" s="121"/>
      <c r="AEZ1357" s="121"/>
      <c r="AFA1357" s="121"/>
      <c r="AFB1357" s="121"/>
      <c r="AFC1357" s="121"/>
      <c r="AFD1357" s="121"/>
      <c r="AFE1357" s="121"/>
      <c r="AFF1357" s="121"/>
      <c r="AFG1357" s="121"/>
      <c r="AFH1357" s="121"/>
      <c r="AFI1357" s="121"/>
      <c r="AFJ1357" s="121"/>
      <c r="AFK1357" s="121"/>
      <c r="AFL1357" s="121"/>
      <c r="AFM1357" s="121"/>
      <c r="AFN1357" s="121"/>
      <c r="AFO1357" s="121"/>
      <c r="AFP1357" s="121"/>
      <c r="AFQ1357" s="121"/>
      <c r="AFR1357" s="121"/>
      <c r="AFS1357" s="121"/>
      <c r="AFT1357" s="121"/>
      <c r="AFU1357" s="121"/>
      <c r="AFV1357" s="121"/>
      <c r="AFW1357" s="121"/>
      <c r="AFX1357" s="121"/>
      <c r="AFY1357" s="121"/>
      <c r="AFZ1357" s="121"/>
      <c r="AGA1357" s="121"/>
      <c r="AGB1357" s="121"/>
      <c r="AGC1357" s="121"/>
      <c r="AGD1357" s="121"/>
      <c r="AGE1357" s="121"/>
      <c r="AGF1357" s="121"/>
      <c r="AGG1357" s="121"/>
      <c r="AGH1357" s="121"/>
      <c r="AGI1357" s="121"/>
      <c r="AGJ1357" s="121"/>
      <c r="AGK1357" s="121"/>
      <c r="AGL1357" s="121"/>
      <c r="AGM1357" s="121"/>
      <c r="AGN1357" s="121"/>
      <c r="AGO1357" s="121"/>
      <c r="AGP1357" s="121"/>
      <c r="AGQ1357" s="121"/>
      <c r="AGR1357" s="121"/>
      <c r="AGS1357" s="121"/>
      <c r="AGT1357" s="121"/>
      <c r="AGU1357" s="121"/>
      <c r="AGV1357" s="121"/>
      <c r="AGW1357" s="121"/>
      <c r="AGX1357" s="121"/>
      <c r="AGY1357" s="121"/>
      <c r="AGZ1357" s="121"/>
      <c r="AHA1357" s="121"/>
      <c r="AHB1357" s="121"/>
      <c r="AHC1357" s="121"/>
      <c r="AHD1357" s="121"/>
      <c r="AHE1357" s="121"/>
      <c r="AHF1357" s="121"/>
      <c r="AHG1357" s="121"/>
      <c r="AHH1357" s="121"/>
      <c r="AHI1357" s="121"/>
      <c r="AHJ1357" s="121"/>
      <c r="AHK1357" s="121"/>
      <c r="AHL1357" s="121"/>
      <c r="AHM1357" s="121"/>
      <c r="AHN1357" s="121"/>
      <c r="AHO1357" s="121"/>
      <c r="AHP1357" s="121"/>
      <c r="AHQ1357" s="121"/>
      <c r="AHR1357" s="121"/>
      <c r="AHS1357" s="121"/>
      <c r="AHT1357" s="121"/>
      <c r="AHU1357" s="121"/>
      <c r="AHV1357" s="121"/>
      <c r="AHW1357" s="121"/>
      <c r="AHX1357" s="121"/>
      <c r="AHY1357" s="121"/>
      <c r="AHZ1357" s="121"/>
      <c r="AIA1357" s="121"/>
      <c r="AIB1357" s="121"/>
      <c r="AIC1357" s="121"/>
      <c r="AID1357" s="121"/>
      <c r="AIE1357" s="121"/>
      <c r="AIF1357" s="121"/>
      <c r="AIG1357" s="121"/>
      <c r="AIH1357" s="121"/>
      <c r="AII1357" s="121"/>
      <c r="AIJ1357" s="121"/>
      <c r="AIK1357" s="121"/>
      <c r="AIL1357" s="121"/>
      <c r="AIM1357" s="121"/>
      <c r="AIN1357" s="121"/>
      <c r="AIO1357" s="121"/>
      <c r="AIP1357" s="121"/>
      <c r="AIQ1357" s="121"/>
      <c r="AIR1357" s="121"/>
      <c r="AIS1357" s="121"/>
      <c r="AIT1357" s="121"/>
      <c r="AIU1357" s="121"/>
      <c r="AIV1357" s="121"/>
      <c r="AIW1357" s="121"/>
      <c r="AIX1357" s="121"/>
      <c r="AIY1357" s="121"/>
      <c r="AIZ1357" s="121"/>
      <c r="AJA1357" s="121"/>
      <c r="AJB1357" s="121"/>
      <c r="AJC1357" s="121"/>
      <c r="AJD1357" s="121"/>
      <c r="AJE1357" s="121"/>
      <c r="AJF1357" s="121"/>
      <c r="AJG1357" s="121"/>
      <c r="AJH1357" s="121"/>
      <c r="AJI1357" s="121"/>
      <c r="AJJ1357" s="121"/>
      <c r="AJK1357" s="121"/>
      <c r="AJL1357" s="121"/>
      <c r="AJM1357" s="121"/>
      <c r="AJN1357" s="121"/>
      <c r="AJO1357" s="121"/>
      <c r="AJP1357" s="121"/>
      <c r="AJQ1357" s="121"/>
      <c r="AJR1357" s="121"/>
      <c r="AJS1357" s="121"/>
      <c r="AJT1357" s="121"/>
      <c r="AJU1357" s="121"/>
      <c r="AJV1357" s="121"/>
      <c r="AJW1357" s="121"/>
      <c r="AJX1357" s="121"/>
      <c r="AJY1357" s="121"/>
      <c r="AJZ1357" s="121"/>
      <c r="AKA1357" s="121"/>
      <c r="AKB1357" s="121"/>
      <c r="AKC1357" s="121"/>
      <c r="AKD1357" s="121"/>
      <c r="AKE1357" s="121"/>
      <c r="AKF1357" s="121"/>
      <c r="AKG1357" s="121"/>
      <c r="AKH1357" s="121"/>
      <c r="AKI1357" s="121"/>
      <c r="AKJ1357" s="121"/>
      <c r="AKK1357" s="121"/>
      <c r="AKL1357" s="121"/>
      <c r="AKM1357" s="121"/>
      <c r="AKN1357" s="121"/>
      <c r="AKO1357" s="121"/>
      <c r="AKP1357" s="121"/>
      <c r="AKQ1357" s="121"/>
      <c r="AKR1357" s="121"/>
      <c r="AKS1357" s="121"/>
      <c r="AKT1357" s="121"/>
      <c r="AKU1357" s="121"/>
      <c r="AKV1357" s="121"/>
      <c r="AKW1357" s="121"/>
      <c r="AKX1357" s="121"/>
      <c r="AKY1357" s="121"/>
      <c r="AKZ1357" s="121"/>
      <c r="ALA1357" s="121"/>
      <c r="ALB1357" s="121"/>
      <c r="ALC1357" s="121"/>
      <c r="ALD1357" s="121"/>
      <c r="ALE1357" s="121"/>
      <c r="ALF1357" s="121"/>
      <c r="ALG1357" s="121"/>
      <c r="ALH1357" s="121"/>
      <c r="ALI1357" s="121"/>
      <c r="ALJ1357" s="121"/>
      <c r="ALK1357" s="121"/>
      <c r="ALL1357" s="121"/>
      <c r="ALM1357" s="121"/>
      <c r="ALN1357" s="121"/>
      <c r="ALO1357" s="121"/>
      <c r="ALP1357" s="121"/>
      <c r="ALQ1357" s="121"/>
      <c r="ALR1357" s="121"/>
      <c r="ALS1357" s="121"/>
      <c r="ALT1357" s="121"/>
      <c r="ALU1357" s="121"/>
      <c r="ALV1357" s="121"/>
      <c r="ALW1357" s="121"/>
      <c r="ALX1357" s="121"/>
      <c r="ALY1357" s="121"/>
      <c r="ALZ1357" s="121"/>
      <c r="AMA1357" s="121"/>
      <c r="AMB1357" s="121"/>
      <c r="AMC1357" s="121"/>
      <c r="AMD1357" s="121"/>
      <c r="AME1357" s="121"/>
      <c r="AMF1357" s="121"/>
      <c r="AMG1357" s="121"/>
      <c r="AMH1357" s="121"/>
      <c r="AMI1357" s="121"/>
      <c r="AMJ1357" s="121"/>
    </row>
    <row r="1358" spans="1:1024">
      <c r="A1358" s="118"/>
      <c r="B1358" s="118"/>
      <c r="C1358" s="49">
        <f t="shared" si="99"/>
        <v>2630</v>
      </c>
      <c r="D1358" s="56" t="s">
        <v>472</v>
      </c>
      <c r="E1358" s="51">
        <f t="shared" si="98"/>
        <v>110</v>
      </c>
      <c r="F1358" s="79">
        <f t="shared" si="96"/>
        <v>51295</v>
      </c>
      <c r="G1358" s="79" t="str">
        <f t="shared" si="97"/>
        <v>201826</v>
      </c>
      <c r="H1358" s="79">
        <v>14</v>
      </c>
      <c r="I1358" s="79"/>
      <c r="J1358" s="79"/>
      <c r="K1358" s="79"/>
      <c r="L1358" s="79" t="s">
        <v>0</v>
      </c>
      <c r="M1358" s="79">
        <v>2018</v>
      </c>
      <c r="N1358" s="79">
        <v>2</v>
      </c>
      <c r="O1358" s="79">
        <v>6</v>
      </c>
      <c r="P1358" s="79">
        <v>14</v>
      </c>
      <c r="Q1358" s="79">
        <v>14</v>
      </c>
      <c r="R1358" s="79">
        <v>55</v>
      </c>
      <c r="S1358" s="79">
        <v>423</v>
      </c>
      <c r="T1358" s="79">
        <v>3</v>
      </c>
      <c r="U1358" s="79" t="s">
        <v>1</v>
      </c>
      <c r="V1358" s="79" t="s">
        <v>2</v>
      </c>
      <c r="W1358" s="79"/>
      <c r="X1358" s="130"/>
      <c r="Y1358" s="130"/>
      <c r="Z1358" s="130"/>
      <c r="AA1358" s="130"/>
      <c r="WK1358" s="119"/>
      <c r="WL1358" s="119"/>
      <c r="WM1358" s="119"/>
      <c r="WN1358" s="119"/>
      <c r="WO1358" s="119"/>
      <c r="WP1358" s="119"/>
      <c r="WQ1358" s="119"/>
      <c r="WR1358" s="119"/>
      <c r="WS1358" s="119"/>
      <c r="WT1358" s="119"/>
      <c r="WU1358" s="119"/>
      <c r="WV1358" s="119"/>
      <c r="WW1358" s="119"/>
      <c r="WX1358" s="119"/>
      <c r="WY1358" s="119"/>
      <c r="WZ1358" s="119"/>
      <c r="XA1358" s="119"/>
      <c r="XB1358" s="119"/>
      <c r="XC1358" s="119"/>
      <c r="XD1358" s="119"/>
      <c r="XE1358" s="119"/>
      <c r="XF1358" s="119"/>
      <c r="XG1358" s="119"/>
      <c r="XH1358" s="119"/>
      <c r="XI1358" s="119"/>
      <c r="XJ1358" s="119"/>
      <c r="XK1358" s="119"/>
      <c r="XL1358" s="119"/>
      <c r="XM1358" s="119"/>
      <c r="XN1358" s="119"/>
      <c r="XO1358" s="119"/>
      <c r="XP1358" s="119"/>
      <c r="XQ1358" s="119"/>
      <c r="XR1358" s="119"/>
      <c r="XS1358" s="119"/>
      <c r="XT1358" s="119"/>
      <c r="XU1358" s="119"/>
      <c r="XV1358" s="119"/>
      <c r="XW1358" s="119"/>
      <c r="XX1358" s="119"/>
      <c r="XY1358" s="119"/>
      <c r="XZ1358" s="119"/>
      <c r="YA1358" s="119"/>
      <c r="YB1358" s="119"/>
      <c r="YC1358" s="119"/>
      <c r="YD1358" s="119"/>
      <c r="YE1358" s="119"/>
      <c r="YF1358" s="119"/>
      <c r="YG1358" s="119"/>
      <c r="YH1358" s="119"/>
      <c r="YI1358" s="119"/>
      <c r="YJ1358" s="119"/>
      <c r="YK1358" s="119"/>
      <c r="YL1358" s="119"/>
      <c r="YM1358" s="119"/>
      <c r="YN1358" s="119"/>
      <c r="YO1358" s="119"/>
      <c r="YP1358" s="119"/>
      <c r="YQ1358" s="119"/>
      <c r="YR1358" s="119"/>
      <c r="YS1358" s="119"/>
      <c r="YT1358" s="119"/>
      <c r="YU1358" s="119"/>
      <c r="YV1358" s="119"/>
      <c r="YW1358" s="119"/>
      <c r="YX1358" s="119"/>
      <c r="YY1358" s="119"/>
      <c r="YZ1358" s="119"/>
      <c r="ZA1358" s="119"/>
      <c r="ZB1358" s="119"/>
      <c r="ZC1358" s="119"/>
      <c r="ZD1358" s="119"/>
      <c r="ZE1358" s="119"/>
      <c r="ZF1358" s="119"/>
      <c r="ZG1358" s="119"/>
      <c r="ZH1358" s="119"/>
      <c r="ZI1358" s="119"/>
      <c r="ZJ1358" s="119"/>
      <c r="ZK1358" s="119"/>
      <c r="ZL1358" s="119"/>
      <c r="ZM1358" s="119"/>
      <c r="ZN1358" s="119"/>
      <c r="ZO1358" s="119"/>
      <c r="ZP1358" s="119"/>
      <c r="ZQ1358" s="119"/>
      <c r="ZR1358" s="119"/>
      <c r="ZS1358" s="119"/>
      <c r="ZT1358" s="119"/>
      <c r="ZU1358" s="119"/>
      <c r="ZV1358" s="119"/>
      <c r="ZW1358" s="119"/>
      <c r="ZX1358" s="119"/>
      <c r="ZY1358" s="119"/>
      <c r="ZZ1358" s="119"/>
      <c r="AAA1358" s="119"/>
      <c r="AAB1358" s="119"/>
      <c r="AAC1358" s="119"/>
      <c r="AAD1358" s="119"/>
      <c r="AAE1358" s="119"/>
      <c r="AAF1358" s="119"/>
      <c r="AAG1358" s="119"/>
      <c r="AAH1358" s="119"/>
      <c r="AAI1358" s="119"/>
      <c r="AAJ1358" s="119"/>
      <c r="AAK1358" s="119"/>
      <c r="AAL1358" s="119"/>
      <c r="AAM1358" s="119"/>
      <c r="AAN1358" s="119"/>
      <c r="AAO1358" s="119"/>
      <c r="AAP1358" s="119"/>
      <c r="AAQ1358" s="119"/>
      <c r="AAR1358" s="119"/>
      <c r="AAS1358" s="119"/>
      <c r="AAT1358" s="119"/>
      <c r="AAU1358" s="119"/>
      <c r="AAV1358" s="119"/>
      <c r="AAW1358" s="119"/>
      <c r="AAX1358" s="119"/>
      <c r="AAY1358" s="119"/>
      <c r="AAZ1358" s="119"/>
      <c r="ABA1358" s="119"/>
      <c r="ABB1358" s="119"/>
      <c r="ABC1358" s="119"/>
      <c r="ABD1358" s="119"/>
      <c r="ABE1358" s="119"/>
      <c r="ABF1358" s="119"/>
      <c r="ABG1358" s="119"/>
      <c r="ABH1358" s="119"/>
      <c r="ABI1358" s="119"/>
      <c r="ABJ1358" s="119"/>
      <c r="ABK1358" s="119"/>
      <c r="ABL1358" s="119"/>
      <c r="ABM1358" s="119"/>
      <c r="ABN1358" s="119"/>
      <c r="ABO1358" s="119"/>
      <c r="ABP1358" s="119"/>
      <c r="ABQ1358" s="119"/>
      <c r="ABR1358" s="119"/>
      <c r="ABS1358" s="119"/>
      <c r="ABT1358" s="119"/>
      <c r="ABU1358" s="119"/>
      <c r="ABV1358" s="119"/>
      <c r="ABW1358" s="119"/>
      <c r="ABX1358" s="119"/>
      <c r="ABY1358" s="119"/>
      <c r="ABZ1358" s="119"/>
      <c r="ACA1358" s="119"/>
      <c r="ACB1358" s="119"/>
      <c r="ACC1358" s="119"/>
      <c r="ACD1358" s="119"/>
      <c r="ACE1358" s="119"/>
      <c r="ACF1358" s="119"/>
      <c r="ACG1358" s="119"/>
      <c r="ACH1358" s="119"/>
      <c r="ACI1358" s="119"/>
      <c r="ACJ1358" s="119"/>
      <c r="ACK1358" s="119"/>
      <c r="ACL1358" s="119"/>
      <c r="ACM1358" s="119"/>
      <c r="ACN1358" s="119"/>
      <c r="ACO1358" s="119"/>
      <c r="ACP1358" s="119"/>
      <c r="ACQ1358" s="119"/>
      <c r="ACR1358" s="119"/>
      <c r="ACS1358" s="119"/>
      <c r="ACT1358" s="119"/>
      <c r="ACU1358" s="119"/>
      <c r="ACV1358" s="119"/>
      <c r="ACW1358" s="119"/>
      <c r="ACX1358" s="119"/>
      <c r="ACY1358" s="119"/>
      <c r="ACZ1358" s="119"/>
      <c r="ADA1358" s="119"/>
      <c r="ADB1358" s="119"/>
      <c r="ADC1358" s="119"/>
      <c r="ADD1358" s="119"/>
      <c r="ADE1358" s="119"/>
      <c r="ADF1358" s="119"/>
      <c r="ADG1358" s="119"/>
      <c r="ADH1358" s="119"/>
      <c r="ADI1358" s="119"/>
      <c r="ADJ1358" s="119"/>
      <c r="ADK1358" s="119"/>
      <c r="ADL1358" s="119"/>
      <c r="ADM1358" s="119"/>
      <c r="ADN1358" s="119"/>
      <c r="ADO1358" s="119"/>
      <c r="ADP1358" s="119"/>
      <c r="ADQ1358" s="119"/>
      <c r="ADR1358" s="119"/>
      <c r="ADS1358" s="119"/>
      <c r="ADT1358" s="119"/>
      <c r="ADU1358" s="119"/>
      <c r="ADV1358" s="119"/>
      <c r="ADW1358" s="119"/>
      <c r="ADX1358" s="119"/>
      <c r="ADY1358" s="119"/>
      <c r="ADZ1358" s="119"/>
      <c r="AEA1358" s="119"/>
      <c r="AEB1358" s="119"/>
      <c r="AEC1358" s="119"/>
      <c r="AED1358" s="119"/>
      <c r="AEE1358" s="119"/>
      <c r="AEF1358" s="119"/>
      <c r="AEG1358" s="119"/>
      <c r="AEH1358" s="119"/>
      <c r="AEI1358" s="119"/>
      <c r="AEJ1358" s="119"/>
      <c r="AEK1358" s="119"/>
      <c r="AEL1358" s="119"/>
      <c r="AEM1358" s="119"/>
      <c r="AEN1358" s="119"/>
      <c r="AEO1358" s="119"/>
      <c r="AEP1358" s="119"/>
      <c r="AEQ1358" s="119"/>
      <c r="AER1358" s="119"/>
      <c r="AES1358" s="119"/>
      <c r="AET1358" s="119"/>
      <c r="AEU1358" s="119"/>
      <c r="AEV1358" s="119"/>
      <c r="AEW1358" s="119"/>
      <c r="AEX1358" s="119"/>
      <c r="AEY1358" s="119"/>
      <c r="AEZ1358" s="119"/>
      <c r="AFA1358" s="119"/>
      <c r="AFB1358" s="119"/>
      <c r="AFC1358" s="119"/>
      <c r="AFD1358" s="119"/>
      <c r="AFE1358" s="119"/>
      <c r="AFF1358" s="119"/>
      <c r="AFG1358" s="119"/>
      <c r="AFH1358" s="119"/>
      <c r="AFI1358" s="119"/>
      <c r="AFJ1358" s="119"/>
      <c r="AFK1358" s="119"/>
      <c r="AFL1358" s="119"/>
      <c r="AFM1358" s="119"/>
      <c r="AFN1358" s="119"/>
      <c r="AFO1358" s="119"/>
      <c r="AFP1358" s="119"/>
      <c r="AFQ1358" s="119"/>
      <c r="AFR1358" s="119"/>
      <c r="AFS1358" s="119"/>
      <c r="AFT1358" s="119"/>
      <c r="AFU1358" s="119"/>
      <c r="AFV1358" s="119"/>
      <c r="AFW1358" s="119"/>
      <c r="AFX1358" s="119"/>
      <c r="AFY1358" s="119"/>
      <c r="AFZ1358" s="119"/>
      <c r="AGA1358" s="119"/>
      <c r="AGB1358" s="119"/>
      <c r="AGC1358" s="119"/>
      <c r="AGD1358" s="119"/>
      <c r="AGE1358" s="119"/>
      <c r="AGF1358" s="119"/>
      <c r="AGG1358" s="119"/>
      <c r="AGH1358" s="119"/>
      <c r="AGI1358" s="119"/>
      <c r="AGJ1358" s="119"/>
      <c r="AGK1358" s="119"/>
      <c r="AGL1358" s="119"/>
      <c r="AGM1358" s="119"/>
      <c r="AGN1358" s="119"/>
      <c r="AGO1358" s="119"/>
      <c r="AGP1358" s="119"/>
      <c r="AGQ1358" s="119"/>
      <c r="AGR1358" s="119"/>
      <c r="AGS1358" s="119"/>
      <c r="AGT1358" s="119"/>
      <c r="AGU1358" s="119"/>
      <c r="AGV1358" s="119"/>
      <c r="AGW1358" s="119"/>
      <c r="AGX1358" s="119"/>
      <c r="AGY1358" s="119"/>
      <c r="AGZ1358" s="119"/>
      <c r="AHA1358" s="119"/>
      <c r="AHB1358" s="119"/>
      <c r="AHC1358" s="119"/>
      <c r="AHD1358" s="119"/>
      <c r="AHE1358" s="119"/>
      <c r="AHF1358" s="119"/>
      <c r="AHG1358" s="119"/>
      <c r="AHH1358" s="119"/>
      <c r="AHI1358" s="119"/>
      <c r="AHJ1358" s="119"/>
      <c r="AHK1358" s="119"/>
      <c r="AHL1358" s="119"/>
      <c r="AHM1358" s="119"/>
      <c r="AHN1358" s="119"/>
      <c r="AHO1358" s="119"/>
      <c r="AHP1358" s="119"/>
      <c r="AHQ1358" s="119"/>
      <c r="AHR1358" s="119"/>
      <c r="AHS1358" s="119"/>
      <c r="AHT1358" s="119"/>
      <c r="AHU1358" s="119"/>
      <c r="AHV1358" s="119"/>
      <c r="AHW1358" s="119"/>
      <c r="AHX1358" s="119"/>
      <c r="AHY1358" s="119"/>
      <c r="AHZ1358" s="119"/>
      <c r="AIA1358" s="119"/>
      <c r="AIB1358" s="119"/>
      <c r="AIC1358" s="119"/>
      <c r="AID1358" s="119"/>
      <c r="AIE1358" s="119"/>
      <c r="AIF1358" s="119"/>
      <c r="AIG1358" s="119"/>
      <c r="AIH1358" s="119"/>
      <c r="AII1358" s="119"/>
      <c r="AIJ1358" s="119"/>
      <c r="AIK1358" s="119"/>
      <c r="AIL1358" s="119"/>
      <c r="AIM1358" s="119"/>
      <c r="AIN1358" s="119"/>
      <c r="AIO1358" s="119"/>
      <c r="AIP1358" s="119"/>
      <c r="AIQ1358" s="119"/>
      <c r="AIR1358" s="119"/>
      <c r="AIS1358" s="119"/>
      <c r="AIT1358" s="119"/>
      <c r="AIU1358" s="119"/>
      <c r="AIV1358" s="119"/>
      <c r="AIW1358" s="119"/>
      <c r="AIX1358" s="119"/>
      <c r="AIY1358" s="119"/>
      <c r="AIZ1358" s="119"/>
      <c r="AJA1358" s="119"/>
      <c r="AJB1358" s="119"/>
      <c r="AJC1358" s="119"/>
      <c r="AJD1358" s="119"/>
      <c r="AJE1358" s="119"/>
      <c r="AJF1358" s="119"/>
      <c r="AJG1358" s="119"/>
      <c r="AJH1358" s="119"/>
      <c r="AJI1358" s="119"/>
      <c r="AJJ1358" s="119"/>
      <c r="AJK1358" s="119"/>
      <c r="AJL1358" s="119"/>
      <c r="AJM1358" s="119"/>
      <c r="AJN1358" s="119"/>
      <c r="AJO1358" s="119"/>
      <c r="AJP1358" s="119"/>
      <c r="AJQ1358" s="119"/>
      <c r="AJR1358" s="119"/>
      <c r="AJS1358" s="119"/>
      <c r="AJT1358" s="119"/>
      <c r="AJU1358" s="119"/>
      <c r="AJV1358" s="119"/>
      <c r="AJW1358" s="119"/>
      <c r="AJX1358" s="119"/>
      <c r="AJY1358" s="119"/>
      <c r="AJZ1358" s="119"/>
      <c r="AKA1358" s="119"/>
      <c r="AKB1358" s="119"/>
      <c r="AKC1358" s="119"/>
      <c r="AKD1358" s="119"/>
      <c r="AKE1358" s="119"/>
      <c r="AKF1358" s="119"/>
      <c r="AKG1358" s="119"/>
      <c r="AKH1358" s="119"/>
      <c r="AKI1358" s="119"/>
      <c r="AKJ1358" s="119"/>
      <c r="AKK1358" s="119"/>
      <c r="AKL1358" s="119"/>
      <c r="AKM1358" s="119"/>
      <c r="AKN1358" s="119"/>
      <c r="AKO1358" s="119"/>
      <c r="AKP1358" s="119"/>
      <c r="AKQ1358" s="119"/>
      <c r="AKR1358" s="119"/>
      <c r="AKS1358" s="119"/>
      <c r="AKT1358" s="119"/>
      <c r="AKU1358" s="119"/>
      <c r="AKV1358" s="119"/>
      <c r="AKW1358" s="119"/>
      <c r="AKX1358" s="119"/>
      <c r="AKY1358" s="119"/>
      <c r="AKZ1358" s="119"/>
      <c r="ALA1358" s="119"/>
      <c r="ALB1358" s="119"/>
      <c r="ALC1358" s="119"/>
      <c r="ALD1358" s="119"/>
      <c r="ALE1358" s="119"/>
      <c r="ALF1358" s="119"/>
      <c r="ALG1358" s="119"/>
      <c r="ALH1358" s="119"/>
      <c r="ALI1358" s="119"/>
      <c r="ALJ1358" s="119"/>
      <c r="ALK1358" s="119"/>
      <c r="ALL1358" s="119"/>
      <c r="ALM1358" s="119"/>
      <c r="ALN1358" s="119"/>
      <c r="ALO1358" s="119"/>
      <c r="ALP1358" s="119"/>
      <c r="ALQ1358" s="119"/>
      <c r="ALR1358" s="119"/>
      <c r="ALS1358" s="119"/>
      <c r="ALT1358" s="119"/>
      <c r="ALU1358" s="119"/>
      <c r="ALV1358" s="119"/>
      <c r="ALW1358" s="119"/>
      <c r="ALX1358" s="119"/>
      <c r="ALY1358" s="119"/>
      <c r="ALZ1358" s="119"/>
      <c r="AMA1358" s="119"/>
      <c r="AMB1358" s="119"/>
      <c r="AMC1358" s="119"/>
      <c r="AMD1358" s="119"/>
      <c r="AME1358" s="119"/>
      <c r="AMF1358" s="119"/>
      <c r="AMG1358" s="119"/>
      <c r="AMH1358" s="119"/>
      <c r="AMI1358" s="119"/>
      <c r="AMJ1358" s="119"/>
    </row>
    <row r="1359" spans="1:1024">
      <c r="A1359" s="118"/>
      <c r="B1359" s="118"/>
      <c r="C1359" s="49">
        <f t="shared" si="99"/>
        <v>2630</v>
      </c>
      <c r="D1359" s="56" t="s">
        <v>472</v>
      </c>
      <c r="E1359" s="51">
        <f t="shared" si="98"/>
        <v>120</v>
      </c>
      <c r="F1359" s="79">
        <f t="shared" si="96"/>
        <v>51295</v>
      </c>
      <c r="G1359" s="79" t="str">
        <f t="shared" si="97"/>
        <v>201826</v>
      </c>
      <c r="H1359" s="79">
        <v>10</v>
      </c>
      <c r="I1359" s="79"/>
      <c r="J1359" s="79"/>
      <c r="K1359" s="79"/>
      <c r="L1359" s="79" t="s">
        <v>0</v>
      </c>
      <c r="M1359" s="79">
        <v>2018</v>
      </c>
      <c r="N1359" s="79">
        <v>2</v>
      </c>
      <c r="O1359" s="79">
        <v>6</v>
      </c>
      <c r="P1359" s="79">
        <v>14</v>
      </c>
      <c r="Q1359" s="79">
        <v>14</v>
      </c>
      <c r="R1359" s="79">
        <v>55</v>
      </c>
      <c r="S1359" s="79">
        <v>532</v>
      </c>
      <c r="T1359" s="79">
        <v>3</v>
      </c>
      <c r="U1359" s="79" t="s">
        <v>1</v>
      </c>
      <c r="V1359" s="79" t="s">
        <v>2</v>
      </c>
      <c r="W1359" s="79"/>
      <c r="X1359" s="130"/>
      <c r="Y1359" s="130"/>
      <c r="Z1359" s="130"/>
      <c r="AA1359" s="130"/>
      <c r="WK1359" s="119"/>
      <c r="WL1359" s="119"/>
      <c r="WM1359" s="119"/>
      <c r="WN1359" s="119"/>
      <c r="WO1359" s="119"/>
      <c r="WP1359" s="119"/>
      <c r="WQ1359" s="119"/>
      <c r="WR1359" s="119"/>
      <c r="WS1359" s="119"/>
      <c r="WT1359" s="119"/>
      <c r="WU1359" s="119"/>
      <c r="WV1359" s="119"/>
      <c r="WW1359" s="119"/>
      <c r="WX1359" s="119"/>
      <c r="WY1359" s="119"/>
      <c r="WZ1359" s="119"/>
      <c r="XA1359" s="119"/>
      <c r="XB1359" s="119"/>
      <c r="XC1359" s="119"/>
      <c r="XD1359" s="119"/>
      <c r="XE1359" s="119"/>
      <c r="XF1359" s="119"/>
      <c r="XG1359" s="119"/>
      <c r="XH1359" s="119"/>
      <c r="XI1359" s="119"/>
      <c r="XJ1359" s="119"/>
      <c r="XK1359" s="119"/>
      <c r="XL1359" s="119"/>
      <c r="XM1359" s="119"/>
      <c r="XN1359" s="119"/>
      <c r="XO1359" s="119"/>
      <c r="XP1359" s="119"/>
      <c r="XQ1359" s="119"/>
      <c r="XR1359" s="119"/>
      <c r="XS1359" s="119"/>
      <c r="XT1359" s="119"/>
      <c r="XU1359" s="119"/>
      <c r="XV1359" s="119"/>
      <c r="XW1359" s="119"/>
      <c r="XX1359" s="119"/>
      <c r="XY1359" s="119"/>
      <c r="XZ1359" s="119"/>
      <c r="YA1359" s="119"/>
      <c r="YB1359" s="119"/>
      <c r="YC1359" s="119"/>
      <c r="YD1359" s="119"/>
      <c r="YE1359" s="119"/>
      <c r="YF1359" s="119"/>
      <c r="YG1359" s="119"/>
      <c r="YH1359" s="119"/>
      <c r="YI1359" s="119"/>
      <c r="YJ1359" s="119"/>
      <c r="YK1359" s="119"/>
      <c r="YL1359" s="119"/>
      <c r="YM1359" s="119"/>
      <c r="YN1359" s="119"/>
      <c r="YO1359" s="119"/>
      <c r="YP1359" s="119"/>
      <c r="YQ1359" s="119"/>
      <c r="YR1359" s="119"/>
      <c r="YS1359" s="119"/>
      <c r="YT1359" s="119"/>
      <c r="YU1359" s="119"/>
      <c r="YV1359" s="119"/>
      <c r="YW1359" s="119"/>
      <c r="YX1359" s="119"/>
      <c r="YY1359" s="119"/>
      <c r="YZ1359" s="119"/>
      <c r="ZA1359" s="119"/>
      <c r="ZB1359" s="119"/>
      <c r="ZC1359" s="119"/>
      <c r="ZD1359" s="119"/>
      <c r="ZE1359" s="119"/>
      <c r="ZF1359" s="119"/>
      <c r="ZG1359" s="119"/>
      <c r="ZH1359" s="119"/>
      <c r="ZI1359" s="119"/>
      <c r="ZJ1359" s="119"/>
      <c r="ZK1359" s="119"/>
      <c r="ZL1359" s="119"/>
      <c r="ZM1359" s="119"/>
      <c r="ZN1359" s="119"/>
      <c r="ZO1359" s="119"/>
      <c r="ZP1359" s="119"/>
      <c r="ZQ1359" s="119"/>
      <c r="ZR1359" s="119"/>
      <c r="ZS1359" s="119"/>
      <c r="ZT1359" s="119"/>
      <c r="ZU1359" s="119"/>
      <c r="ZV1359" s="119"/>
      <c r="ZW1359" s="119"/>
      <c r="ZX1359" s="119"/>
      <c r="ZY1359" s="119"/>
      <c r="ZZ1359" s="119"/>
      <c r="AAA1359" s="119"/>
      <c r="AAB1359" s="119"/>
      <c r="AAC1359" s="119"/>
      <c r="AAD1359" s="119"/>
      <c r="AAE1359" s="119"/>
      <c r="AAF1359" s="119"/>
      <c r="AAG1359" s="119"/>
      <c r="AAH1359" s="119"/>
      <c r="AAI1359" s="119"/>
      <c r="AAJ1359" s="119"/>
      <c r="AAK1359" s="119"/>
      <c r="AAL1359" s="119"/>
      <c r="AAM1359" s="119"/>
      <c r="AAN1359" s="119"/>
      <c r="AAO1359" s="119"/>
      <c r="AAP1359" s="119"/>
      <c r="AAQ1359" s="119"/>
      <c r="AAR1359" s="119"/>
      <c r="AAS1359" s="119"/>
      <c r="AAT1359" s="119"/>
      <c r="AAU1359" s="119"/>
      <c r="AAV1359" s="119"/>
      <c r="AAW1359" s="119"/>
      <c r="AAX1359" s="119"/>
      <c r="AAY1359" s="119"/>
      <c r="AAZ1359" s="119"/>
      <c r="ABA1359" s="119"/>
      <c r="ABB1359" s="119"/>
      <c r="ABC1359" s="119"/>
      <c r="ABD1359" s="119"/>
      <c r="ABE1359" s="119"/>
      <c r="ABF1359" s="119"/>
      <c r="ABG1359" s="119"/>
      <c r="ABH1359" s="119"/>
      <c r="ABI1359" s="119"/>
      <c r="ABJ1359" s="119"/>
      <c r="ABK1359" s="119"/>
      <c r="ABL1359" s="119"/>
      <c r="ABM1359" s="119"/>
      <c r="ABN1359" s="119"/>
      <c r="ABO1359" s="119"/>
      <c r="ABP1359" s="119"/>
      <c r="ABQ1359" s="119"/>
      <c r="ABR1359" s="119"/>
      <c r="ABS1359" s="119"/>
      <c r="ABT1359" s="119"/>
      <c r="ABU1359" s="119"/>
      <c r="ABV1359" s="119"/>
      <c r="ABW1359" s="119"/>
      <c r="ABX1359" s="119"/>
      <c r="ABY1359" s="119"/>
      <c r="ABZ1359" s="119"/>
      <c r="ACA1359" s="119"/>
      <c r="ACB1359" s="119"/>
      <c r="ACC1359" s="119"/>
      <c r="ACD1359" s="119"/>
      <c r="ACE1359" s="119"/>
      <c r="ACF1359" s="119"/>
      <c r="ACG1359" s="119"/>
      <c r="ACH1359" s="119"/>
      <c r="ACI1359" s="119"/>
      <c r="ACJ1359" s="119"/>
      <c r="ACK1359" s="119"/>
      <c r="ACL1359" s="119"/>
      <c r="ACM1359" s="119"/>
      <c r="ACN1359" s="119"/>
      <c r="ACO1359" s="119"/>
      <c r="ACP1359" s="119"/>
      <c r="ACQ1359" s="119"/>
      <c r="ACR1359" s="119"/>
      <c r="ACS1359" s="119"/>
      <c r="ACT1359" s="119"/>
      <c r="ACU1359" s="119"/>
      <c r="ACV1359" s="119"/>
      <c r="ACW1359" s="119"/>
      <c r="ACX1359" s="119"/>
      <c r="ACY1359" s="119"/>
      <c r="ACZ1359" s="119"/>
      <c r="ADA1359" s="119"/>
      <c r="ADB1359" s="119"/>
      <c r="ADC1359" s="119"/>
      <c r="ADD1359" s="119"/>
      <c r="ADE1359" s="119"/>
      <c r="ADF1359" s="119"/>
      <c r="ADG1359" s="119"/>
      <c r="ADH1359" s="119"/>
      <c r="ADI1359" s="119"/>
      <c r="ADJ1359" s="119"/>
      <c r="ADK1359" s="119"/>
      <c r="ADL1359" s="119"/>
      <c r="ADM1359" s="119"/>
      <c r="ADN1359" s="119"/>
      <c r="ADO1359" s="119"/>
      <c r="ADP1359" s="119"/>
      <c r="ADQ1359" s="119"/>
      <c r="ADR1359" s="119"/>
      <c r="ADS1359" s="119"/>
      <c r="ADT1359" s="119"/>
      <c r="ADU1359" s="119"/>
      <c r="ADV1359" s="119"/>
      <c r="ADW1359" s="119"/>
      <c r="ADX1359" s="119"/>
      <c r="ADY1359" s="119"/>
      <c r="ADZ1359" s="119"/>
      <c r="AEA1359" s="119"/>
      <c r="AEB1359" s="119"/>
      <c r="AEC1359" s="119"/>
      <c r="AED1359" s="119"/>
      <c r="AEE1359" s="119"/>
      <c r="AEF1359" s="119"/>
      <c r="AEG1359" s="119"/>
      <c r="AEH1359" s="119"/>
      <c r="AEI1359" s="119"/>
      <c r="AEJ1359" s="119"/>
      <c r="AEK1359" s="119"/>
      <c r="AEL1359" s="119"/>
      <c r="AEM1359" s="119"/>
      <c r="AEN1359" s="119"/>
      <c r="AEO1359" s="119"/>
      <c r="AEP1359" s="119"/>
      <c r="AEQ1359" s="119"/>
      <c r="AER1359" s="119"/>
      <c r="AES1359" s="119"/>
      <c r="AET1359" s="119"/>
      <c r="AEU1359" s="119"/>
      <c r="AEV1359" s="119"/>
      <c r="AEW1359" s="119"/>
      <c r="AEX1359" s="119"/>
      <c r="AEY1359" s="119"/>
      <c r="AEZ1359" s="119"/>
      <c r="AFA1359" s="119"/>
      <c r="AFB1359" s="119"/>
      <c r="AFC1359" s="119"/>
      <c r="AFD1359" s="119"/>
      <c r="AFE1359" s="119"/>
      <c r="AFF1359" s="119"/>
      <c r="AFG1359" s="119"/>
      <c r="AFH1359" s="119"/>
      <c r="AFI1359" s="119"/>
      <c r="AFJ1359" s="119"/>
      <c r="AFK1359" s="119"/>
      <c r="AFL1359" s="119"/>
      <c r="AFM1359" s="119"/>
      <c r="AFN1359" s="119"/>
      <c r="AFO1359" s="119"/>
      <c r="AFP1359" s="119"/>
      <c r="AFQ1359" s="119"/>
      <c r="AFR1359" s="119"/>
      <c r="AFS1359" s="119"/>
      <c r="AFT1359" s="119"/>
      <c r="AFU1359" s="119"/>
      <c r="AFV1359" s="119"/>
      <c r="AFW1359" s="119"/>
      <c r="AFX1359" s="119"/>
      <c r="AFY1359" s="119"/>
      <c r="AFZ1359" s="119"/>
      <c r="AGA1359" s="119"/>
      <c r="AGB1359" s="119"/>
      <c r="AGC1359" s="119"/>
      <c r="AGD1359" s="119"/>
      <c r="AGE1359" s="119"/>
      <c r="AGF1359" s="119"/>
      <c r="AGG1359" s="119"/>
      <c r="AGH1359" s="119"/>
      <c r="AGI1359" s="119"/>
      <c r="AGJ1359" s="119"/>
      <c r="AGK1359" s="119"/>
      <c r="AGL1359" s="119"/>
      <c r="AGM1359" s="119"/>
      <c r="AGN1359" s="119"/>
      <c r="AGO1359" s="119"/>
      <c r="AGP1359" s="119"/>
      <c r="AGQ1359" s="119"/>
      <c r="AGR1359" s="119"/>
      <c r="AGS1359" s="119"/>
      <c r="AGT1359" s="119"/>
      <c r="AGU1359" s="119"/>
      <c r="AGV1359" s="119"/>
      <c r="AGW1359" s="119"/>
      <c r="AGX1359" s="119"/>
      <c r="AGY1359" s="119"/>
      <c r="AGZ1359" s="119"/>
      <c r="AHA1359" s="119"/>
      <c r="AHB1359" s="119"/>
      <c r="AHC1359" s="119"/>
      <c r="AHD1359" s="119"/>
      <c r="AHE1359" s="119"/>
      <c r="AHF1359" s="119"/>
      <c r="AHG1359" s="119"/>
      <c r="AHH1359" s="119"/>
      <c r="AHI1359" s="119"/>
      <c r="AHJ1359" s="119"/>
      <c r="AHK1359" s="119"/>
      <c r="AHL1359" s="119"/>
      <c r="AHM1359" s="119"/>
      <c r="AHN1359" s="119"/>
      <c r="AHO1359" s="119"/>
      <c r="AHP1359" s="119"/>
      <c r="AHQ1359" s="119"/>
      <c r="AHR1359" s="119"/>
      <c r="AHS1359" s="119"/>
      <c r="AHT1359" s="119"/>
      <c r="AHU1359" s="119"/>
      <c r="AHV1359" s="119"/>
      <c r="AHW1359" s="119"/>
      <c r="AHX1359" s="119"/>
      <c r="AHY1359" s="119"/>
      <c r="AHZ1359" s="119"/>
      <c r="AIA1359" s="119"/>
      <c r="AIB1359" s="119"/>
      <c r="AIC1359" s="119"/>
      <c r="AID1359" s="119"/>
      <c r="AIE1359" s="119"/>
      <c r="AIF1359" s="119"/>
      <c r="AIG1359" s="119"/>
      <c r="AIH1359" s="119"/>
      <c r="AII1359" s="119"/>
      <c r="AIJ1359" s="119"/>
      <c r="AIK1359" s="119"/>
      <c r="AIL1359" s="119"/>
      <c r="AIM1359" s="119"/>
      <c r="AIN1359" s="119"/>
      <c r="AIO1359" s="119"/>
      <c r="AIP1359" s="119"/>
      <c r="AIQ1359" s="119"/>
      <c r="AIR1359" s="119"/>
      <c r="AIS1359" s="119"/>
      <c r="AIT1359" s="119"/>
      <c r="AIU1359" s="119"/>
      <c r="AIV1359" s="119"/>
      <c r="AIW1359" s="119"/>
      <c r="AIX1359" s="119"/>
      <c r="AIY1359" s="119"/>
      <c r="AIZ1359" s="119"/>
      <c r="AJA1359" s="119"/>
      <c r="AJB1359" s="119"/>
      <c r="AJC1359" s="119"/>
      <c r="AJD1359" s="119"/>
      <c r="AJE1359" s="119"/>
      <c r="AJF1359" s="119"/>
      <c r="AJG1359" s="119"/>
      <c r="AJH1359" s="119"/>
      <c r="AJI1359" s="119"/>
      <c r="AJJ1359" s="119"/>
      <c r="AJK1359" s="119"/>
      <c r="AJL1359" s="119"/>
      <c r="AJM1359" s="119"/>
      <c r="AJN1359" s="119"/>
      <c r="AJO1359" s="119"/>
      <c r="AJP1359" s="119"/>
      <c r="AJQ1359" s="119"/>
      <c r="AJR1359" s="119"/>
      <c r="AJS1359" s="119"/>
      <c r="AJT1359" s="119"/>
      <c r="AJU1359" s="119"/>
      <c r="AJV1359" s="119"/>
      <c r="AJW1359" s="119"/>
      <c r="AJX1359" s="119"/>
      <c r="AJY1359" s="119"/>
      <c r="AJZ1359" s="119"/>
      <c r="AKA1359" s="119"/>
      <c r="AKB1359" s="119"/>
      <c r="AKC1359" s="119"/>
      <c r="AKD1359" s="119"/>
      <c r="AKE1359" s="119"/>
      <c r="AKF1359" s="119"/>
      <c r="AKG1359" s="119"/>
      <c r="AKH1359" s="119"/>
      <c r="AKI1359" s="119"/>
      <c r="AKJ1359" s="119"/>
      <c r="AKK1359" s="119"/>
      <c r="AKL1359" s="119"/>
      <c r="AKM1359" s="119"/>
      <c r="AKN1359" s="119"/>
      <c r="AKO1359" s="119"/>
      <c r="AKP1359" s="119"/>
      <c r="AKQ1359" s="119"/>
      <c r="AKR1359" s="119"/>
      <c r="AKS1359" s="119"/>
      <c r="AKT1359" s="119"/>
      <c r="AKU1359" s="119"/>
      <c r="AKV1359" s="119"/>
      <c r="AKW1359" s="119"/>
      <c r="AKX1359" s="119"/>
      <c r="AKY1359" s="119"/>
      <c r="AKZ1359" s="119"/>
      <c r="ALA1359" s="119"/>
      <c r="ALB1359" s="119"/>
      <c r="ALC1359" s="119"/>
      <c r="ALD1359" s="119"/>
      <c r="ALE1359" s="119"/>
      <c r="ALF1359" s="119"/>
      <c r="ALG1359" s="119"/>
      <c r="ALH1359" s="119"/>
      <c r="ALI1359" s="119"/>
      <c r="ALJ1359" s="119"/>
      <c r="ALK1359" s="119"/>
      <c r="ALL1359" s="119"/>
      <c r="ALM1359" s="119"/>
      <c r="ALN1359" s="119"/>
      <c r="ALO1359" s="119"/>
      <c r="ALP1359" s="119"/>
      <c r="ALQ1359" s="119"/>
      <c r="ALR1359" s="119"/>
      <c r="ALS1359" s="119"/>
      <c r="ALT1359" s="119"/>
      <c r="ALU1359" s="119"/>
      <c r="ALV1359" s="119"/>
      <c r="ALW1359" s="119"/>
      <c r="ALX1359" s="119"/>
      <c r="ALY1359" s="119"/>
      <c r="ALZ1359" s="119"/>
      <c r="AMA1359" s="119"/>
      <c r="AMB1359" s="119"/>
      <c r="AMC1359" s="119"/>
      <c r="AMD1359" s="119"/>
      <c r="AME1359" s="119"/>
      <c r="AMF1359" s="119"/>
      <c r="AMG1359" s="119"/>
      <c r="AMH1359" s="119"/>
      <c r="AMI1359" s="119"/>
      <c r="AMJ1359" s="119"/>
    </row>
    <row r="1360" spans="1:1024">
      <c r="A1360" s="118"/>
      <c r="B1360" s="118"/>
      <c r="C1360" s="49">
        <f t="shared" si="99"/>
        <v>2630</v>
      </c>
      <c r="D1360" s="56" t="s">
        <v>472</v>
      </c>
      <c r="E1360" s="51">
        <f t="shared" si="98"/>
        <v>130</v>
      </c>
      <c r="F1360" s="79">
        <f t="shared" si="96"/>
        <v>51295</v>
      </c>
      <c r="G1360" s="79" t="str">
        <f t="shared" si="97"/>
        <v>201826</v>
      </c>
      <c r="H1360" s="79">
        <v>4</v>
      </c>
      <c r="I1360" s="79"/>
      <c r="J1360" s="79"/>
      <c r="K1360" s="79"/>
      <c r="L1360" s="79" t="s">
        <v>0</v>
      </c>
      <c r="M1360" s="79">
        <v>2018</v>
      </c>
      <c r="N1360" s="79">
        <v>2</v>
      </c>
      <c r="O1360" s="79">
        <v>6</v>
      </c>
      <c r="P1360" s="79">
        <v>14</v>
      </c>
      <c r="Q1360" s="79">
        <v>14</v>
      </c>
      <c r="R1360" s="79">
        <v>55</v>
      </c>
      <c r="S1360" s="79">
        <v>560</v>
      </c>
      <c r="T1360" s="79">
        <v>3</v>
      </c>
      <c r="U1360" s="79" t="s">
        <v>1</v>
      </c>
      <c r="V1360" s="79" t="s">
        <v>2</v>
      </c>
      <c r="W1360" s="79"/>
      <c r="X1360" s="130"/>
      <c r="Y1360" s="130"/>
      <c r="Z1360" s="130"/>
      <c r="AA1360" s="130"/>
      <c r="WK1360" s="119"/>
      <c r="WL1360" s="119"/>
      <c r="WM1360" s="119"/>
      <c r="WN1360" s="119"/>
      <c r="WO1360" s="119"/>
      <c r="WP1360" s="119"/>
      <c r="WQ1360" s="119"/>
      <c r="WR1360" s="119"/>
      <c r="WS1360" s="119"/>
      <c r="WT1360" s="119"/>
      <c r="WU1360" s="119"/>
      <c r="WV1360" s="119"/>
      <c r="WW1360" s="119"/>
      <c r="WX1360" s="119"/>
      <c r="WY1360" s="119"/>
      <c r="WZ1360" s="119"/>
      <c r="XA1360" s="119"/>
      <c r="XB1360" s="119"/>
      <c r="XC1360" s="119"/>
      <c r="XD1360" s="119"/>
      <c r="XE1360" s="119"/>
      <c r="XF1360" s="119"/>
      <c r="XG1360" s="119"/>
      <c r="XH1360" s="119"/>
      <c r="XI1360" s="119"/>
      <c r="XJ1360" s="119"/>
      <c r="XK1360" s="119"/>
      <c r="XL1360" s="119"/>
      <c r="XM1360" s="119"/>
      <c r="XN1360" s="119"/>
      <c r="XO1360" s="119"/>
      <c r="XP1360" s="119"/>
      <c r="XQ1360" s="119"/>
      <c r="XR1360" s="119"/>
      <c r="XS1360" s="119"/>
      <c r="XT1360" s="119"/>
      <c r="XU1360" s="119"/>
      <c r="XV1360" s="119"/>
      <c r="XW1360" s="119"/>
      <c r="XX1360" s="119"/>
      <c r="XY1360" s="119"/>
      <c r="XZ1360" s="119"/>
      <c r="YA1360" s="119"/>
      <c r="YB1360" s="119"/>
      <c r="YC1360" s="119"/>
      <c r="YD1360" s="119"/>
      <c r="YE1360" s="119"/>
      <c r="YF1360" s="119"/>
      <c r="YG1360" s="119"/>
      <c r="YH1360" s="119"/>
      <c r="YI1360" s="119"/>
      <c r="YJ1360" s="119"/>
      <c r="YK1360" s="119"/>
      <c r="YL1360" s="119"/>
      <c r="YM1360" s="119"/>
      <c r="YN1360" s="119"/>
      <c r="YO1360" s="119"/>
      <c r="YP1360" s="119"/>
      <c r="YQ1360" s="119"/>
      <c r="YR1360" s="119"/>
      <c r="YS1360" s="119"/>
      <c r="YT1360" s="119"/>
      <c r="YU1360" s="119"/>
      <c r="YV1360" s="119"/>
      <c r="YW1360" s="119"/>
      <c r="YX1360" s="119"/>
      <c r="YY1360" s="119"/>
      <c r="YZ1360" s="119"/>
      <c r="ZA1360" s="119"/>
      <c r="ZB1360" s="119"/>
      <c r="ZC1360" s="119"/>
      <c r="ZD1360" s="119"/>
      <c r="ZE1360" s="119"/>
      <c r="ZF1360" s="119"/>
      <c r="ZG1360" s="119"/>
      <c r="ZH1360" s="119"/>
      <c r="ZI1360" s="119"/>
      <c r="ZJ1360" s="119"/>
      <c r="ZK1360" s="119"/>
      <c r="ZL1360" s="119"/>
      <c r="ZM1360" s="119"/>
      <c r="ZN1360" s="119"/>
      <c r="ZO1360" s="119"/>
      <c r="ZP1360" s="119"/>
      <c r="ZQ1360" s="119"/>
      <c r="ZR1360" s="119"/>
      <c r="ZS1360" s="119"/>
      <c r="ZT1360" s="119"/>
      <c r="ZU1360" s="119"/>
      <c r="ZV1360" s="119"/>
      <c r="ZW1360" s="119"/>
      <c r="ZX1360" s="119"/>
      <c r="ZY1360" s="119"/>
      <c r="ZZ1360" s="119"/>
      <c r="AAA1360" s="119"/>
      <c r="AAB1360" s="119"/>
      <c r="AAC1360" s="119"/>
      <c r="AAD1360" s="119"/>
      <c r="AAE1360" s="119"/>
      <c r="AAF1360" s="119"/>
      <c r="AAG1360" s="119"/>
      <c r="AAH1360" s="119"/>
      <c r="AAI1360" s="119"/>
      <c r="AAJ1360" s="119"/>
      <c r="AAK1360" s="119"/>
      <c r="AAL1360" s="119"/>
      <c r="AAM1360" s="119"/>
      <c r="AAN1360" s="119"/>
      <c r="AAO1360" s="119"/>
      <c r="AAP1360" s="119"/>
      <c r="AAQ1360" s="119"/>
      <c r="AAR1360" s="119"/>
      <c r="AAS1360" s="119"/>
      <c r="AAT1360" s="119"/>
      <c r="AAU1360" s="119"/>
      <c r="AAV1360" s="119"/>
      <c r="AAW1360" s="119"/>
      <c r="AAX1360" s="119"/>
      <c r="AAY1360" s="119"/>
      <c r="AAZ1360" s="119"/>
      <c r="ABA1360" s="119"/>
      <c r="ABB1360" s="119"/>
      <c r="ABC1360" s="119"/>
      <c r="ABD1360" s="119"/>
      <c r="ABE1360" s="119"/>
      <c r="ABF1360" s="119"/>
      <c r="ABG1360" s="119"/>
      <c r="ABH1360" s="119"/>
      <c r="ABI1360" s="119"/>
      <c r="ABJ1360" s="119"/>
      <c r="ABK1360" s="119"/>
      <c r="ABL1360" s="119"/>
      <c r="ABM1360" s="119"/>
      <c r="ABN1360" s="119"/>
      <c r="ABO1360" s="119"/>
      <c r="ABP1360" s="119"/>
      <c r="ABQ1360" s="119"/>
      <c r="ABR1360" s="119"/>
      <c r="ABS1360" s="119"/>
      <c r="ABT1360" s="119"/>
      <c r="ABU1360" s="119"/>
      <c r="ABV1360" s="119"/>
      <c r="ABW1360" s="119"/>
      <c r="ABX1360" s="119"/>
      <c r="ABY1360" s="119"/>
      <c r="ABZ1360" s="119"/>
      <c r="ACA1360" s="119"/>
      <c r="ACB1360" s="119"/>
      <c r="ACC1360" s="119"/>
      <c r="ACD1360" s="119"/>
      <c r="ACE1360" s="119"/>
      <c r="ACF1360" s="119"/>
      <c r="ACG1360" s="119"/>
      <c r="ACH1360" s="119"/>
      <c r="ACI1360" s="119"/>
      <c r="ACJ1360" s="119"/>
      <c r="ACK1360" s="119"/>
      <c r="ACL1360" s="119"/>
      <c r="ACM1360" s="119"/>
      <c r="ACN1360" s="119"/>
      <c r="ACO1360" s="119"/>
      <c r="ACP1360" s="119"/>
      <c r="ACQ1360" s="119"/>
      <c r="ACR1360" s="119"/>
      <c r="ACS1360" s="119"/>
      <c r="ACT1360" s="119"/>
      <c r="ACU1360" s="119"/>
      <c r="ACV1360" s="119"/>
      <c r="ACW1360" s="119"/>
      <c r="ACX1360" s="119"/>
      <c r="ACY1360" s="119"/>
      <c r="ACZ1360" s="119"/>
      <c r="ADA1360" s="119"/>
      <c r="ADB1360" s="119"/>
      <c r="ADC1360" s="119"/>
      <c r="ADD1360" s="119"/>
      <c r="ADE1360" s="119"/>
      <c r="ADF1360" s="119"/>
      <c r="ADG1360" s="119"/>
      <c r="ADH1360" s="119"/>
      <c r="ADI1360" s="119"/>
      <c r="ADJ1360" s="119"/>
      <c r="ADK1360" s="119"/>
      <c r="ADL1360" s="119"/>
      <c r="ADM1360" s="119"/>
      <c r="ADN1360" s="119"/>
      <c r="ADO1360" s="119"/>
      <c r="ADP1360" s="119"/>
      <c r="ADQ1360" s="119"/>
      <c r="ADR1360" s="119"/>
      <c r="ADS1360" s="119"/>
      <c r="ADT1360" s="119"/>
      <c r="ADU1360" s="119"/>
      <c r="ADV1360" s="119"/>
      <c r="ADW1360" s="119"/>
      <c r="ADX1360" s="119"/>
      <c r="ADY1360" s="119"/>
      <c r="ADZ1360" s="119"/>
      <c r="AEA1360" s="119"/>
      <c r="AEB1360" s="119"/>
      <c r="AEC1360" s="119"/>
      <c r="AED1360" s="119"/>
      <c r="AEE1360" s="119"/>
      <c r="AEF1360" s="119"/>
      <c r="AEG1360" s="119"/>
      <c r="AEH1360" s="119"/>
      <c r="AEI1360" s="119"/>
      <c r="AEJ1360" s="119"/>
      <c r="AEK1360" s="119"/>
      <c r="AEL1360" s="119"/>
      <c r="AEM1360" s="119"/>
      <c r="AEN1360" s="119"/>
      <c r="AEO1360" s="119"/>
      <c r="AEP1360" s="119"/>
      <c r="AEQ1360" s="119"/>
      <c r="AER1360" s="119"/>
      <c r="AES1360" s="119"/>
      <c r="AET1360" s="119"/>
      <c r="AEU1360" s="119"/>
      <c r="AEV1360" s="119"/>
      <c r="AEW1360" s="119"/>
      <c r="AEX1360" s="119"/>
      <c r="AEY1360" s="119"/>
      <c r="AEZ1360" s="119"/>
      <c r="AFA1360" s="119"/>
      <c r="AFB1360" s="119"/>
      <c r="AFC1360" s="119"/>
      <c r="AFD1360" s="119"/>
      <c r="AFE1360" s="119"/>
      <c r="AFF1360" s="119"/>
      <c r="AFG1360" s="119"/>
      <c r="AFH1360" s="119"/>
      <c r="AFI1360" s="119"/>
      <c r="AFJ1360" s="119"/>
      <c r="AFK1360" s="119"/>
      <c r="AFL1360" s="119"/>
      <c r="AFM1360" s="119"/>
      <c r="AFN1360" s="119"/>
      <c r="AFO1360" s="119"/>
      <c r="AFP1360" s="119"/>
      <c r="AFQ1360" s="119"/>
      <c r="AFR1360" s="119"/>
      <c r="AFS1360" s="119"/>
      <c r="AFT1360" s="119"/>
      <c r="AFU1360" s="119"/>
      <c r="AFV1360" s="119"/>
      <c r="AFW1360" s="119"/>
      <c r="AFX1360" s="119"/>
      <c r="AFY1360" s="119"/>
      <c r="AFZ1360" s="119"/>
      <c r="AGA1360" s="119"/>
      <c r="AGB1360" s="119"/>
      <c r="AGC1360" s="119"/>
      <c r="AGD1360" s="119"/>
      <c r="AGE1360" s="119"/>
      <c r="AGF1360" s="119"/>
      <c r="AGG1360" s="119"/>
      <c r="AGH1360" s="119"/>
      <c r="AGI1360" s="119"/>
      <c r="AGJ1360" s="119"/>
      <c r="AGK1360" s="119"/>
      <c r="AGL1360" s="119"/>
      <c r="AGM1360" s="119"/>
      <c r="AGN1360" s="119"/>
      <c r="AGO1360" s="119"/>
      <c r="AGP1360" s="119"/>
      <c r="AGQ1360" s="119"/>
      <c r="AGR1360" s="119"/>
      <c r="AGS1360" s="119"/>
      <c r="AGT1360" s="119"/>
      <c r="AGU1360" s="119"/>
      <c r="AGV1360" s="119"/>
      <c r="AGW1360" s="119"/>
      <c r="AGX1360" s="119"/>
      <c r="AGY1360" s="119"/>
      <c r="AGZ1360" s="119"/>
      <c r="AHA1360" s="119"/>
      <c r="AHB1360" s="119"/>
      <c r="AHC1360" s="119"/>
      <c r="AHD1360" s="119"/>
      <c r="AHE1360" s="119"/>
      <c r="AHF1360" s="119"/>
      <c r="AHG1360" s="119"/>
      <c r="AHH1360" s="119"/>
      <c r="AHI1360" s="119"/>
      <c r="AHJ1360" s="119"/>
      <c r="AHK1360" s="119"/>
      <c r="AHL1360" s="119"/>
      <c r="AHM1360" s="119"/>
      <c r="AHN1360" s="119"/>
      <c r="AHO1360" s="119"/>
      <c r="AHP1360" s="119"/>
      <c r="AHQ1360" s="119"/>
      <c r="AHR1360" s="119"/>
      <c r="AHS1360" s="119"/>
      <c r="AHT1360" s="119"/>
      <c r="AHU1360" s="119"/>
      <c r="AHV1360" s="119"/>
      <c r="AHW1360" s="119"/>
      <c r="AHX1360" s="119"/>
      <c r="AHY1360" s="119"/>
      <c r="AHZ1360" s="119"/>
      <c r="AIA1360" s="119"/>
      <c r="AIB1360" s="119"/>
      <c r="AIC1360" s="119"/>
      <c r="AID1360" s="119"/>
      <c r="AIE1360" s="119"/>
      <c r="AIF1360" s="119"/>
      <c r="AIG1360" s="119"/>
      <c r="AIH1360" s="119"/>
      <c r="AII1360" s="119"/>
      <c r="AIJ1360" s="119"/>
      <c r="AIK1360" s="119"/>
      <c r="AIL1360" s="119"/>
      <c r="AIM1360" s="119"/>
      <c r="AIN1360" s="119"/>
      <c r="AIO1360" s="119"/>
      <c r="AIP1360" s="119"/>
      <c r="AIQ1360" s="119"/>
      <c r="AIR1360" s="119"/>
      <c r="AIS1360" s="119"/>
      <c r="AIT1360" s="119"/>
      <c r="AIU1360" s="119"/>
      <c r="AIV1360" s="119"/>
      <c r="AIW1360" s="119"/>
      <c r="AIX1360" s="119"/>
      <c r="AIY1360" s="119"/>
      <c r="AIZ1360" s="119"/>
      <c r="AJA1360" s="119"/>
      <c r="AJB1360" s="119"/>
      <c r="AJC1360" s="119"/>
      <c r="AJD1360" s="119"/>
      <c r="AJE1360" s="119"/>
      <c r="AJF1360" s="119"/>
      <c r="AJG1360" s="119"/>
      <c r="AJH1360" s="119"/>
      <c r="AJI1360" s="119"/>
      <c r="AJJ1360" s="119"/>
      <c r="AJK1360" s="119"/>
      <c r="AJL1360" s="119"/>
      <c r="AJM1360" s="119"/>
      <c r="AJN1360" s="119"/>
      <c r="AJO1360" s="119"/>
      <c r="AJP1360" s="119"/>
      <c r="AJQ1360" s="119"/>
      <c r="AJR1360" s="119"/>
      <c r="AJS1360" s="119"/>
      <c r="AJT1360" s="119"/>
      <c r="AJU1360" s="119"/>
      <c r="AJV1360" s="119"/>
      <c r="AJW1360" s="119"/>
      <c r="AJX1360" s="119"/>
      <c r="AJY1360" s="119"/>
      <c r="AJZ1360" s="119"/>
      <c r="AKA1360" s="119"/>
      <c r="AKB1360" s="119"/>
      <c r="AKC1360" s="119"/>
      <c r="AKD1360" s="119"/>
      <c r="AKE1360" s="119"/>
      <c r="AKF1360" s="119"/>
      <c r="AKG1360" s="119"/>
      <c r="AKH1360" s="119"/>
      <c r="AKI1360" s="119"/>
      <c r="AKJ1360" s="119"/>
      <c r="AKK1360" s="119"/>
      <c r="AKL1360" s="119"/>
      <c r="AKM1360" s="119"/>
      <c r="AKN1360" s="119"/>
      <c r="AKO1360" s="119"/>
      <c r="AKP1360" s="119"/>
      <c r="AKQ1360" s="119"/>
      <c r="AKR1360" s="119"/>
      <c r="AKS1360" s="119"/>
      <c r="AKT1360" s="119"/>
      <c r="AKU1360" s="119"/>
      <c r="AKV1360" s="119"/>
      <c r="AKW1360" s="119"/>
      <c r="AKX1360" s="119"/>
      <c r="AKY1360" s="119"/>
      <c r="AKZ1360" s="119"/>
      <c r="ALA1360" s="119"/>
      <c r="ALB1360" s="119"/>
      <c r="ALC1360" s="119"/>
      <c r="ALD1360" s="119"/>
      <c r="ALE1360" s="119"/>
      <c r="ALF1360" s="119"/>
      <c r="ALG1360" s="119"/>
      <c r="ALH1360" s="119"/>
      <c r="ALI1360" s="119"/>
      <c r="ALJ1360" s="119"/>
      <c r="ALK1360" s="119"/>
      <c r="ALL1360" s="119"/>
      <c r="ALM1360" s="119"/>
      <c r="ALN1360" s="119"/>
      <c r="ALO1360" s="119"/>
      <c r="ALP1360" s="119"/>
      <c r="ALQ1360" s="119"/>
      <c r="ALR1360" s="119"/>
      <c r="ALS1360" s="119"/>
      <c r="ALT1360" s="119"/>
      <c r="ALU1360" s="119"/>
      <c r="ALV1360" s="119"/>
      <c r="ALW1360" s="119"/>
      <c r="ALX1360" s="119"/>
      <c r="ALY1360" s="119"/>
      <c r="ALZ1360" s="119"/>
      <c r="AMA1360" s="119"/>
      <c r="AMB1360" s="119"/>
      <c r="AMC1360" s="119"/>
      <c r="AMD1360" s="119"/>
      <c r="AME1360" s="119"/>
      <c r="AMF1360" s="119"/>
      <c r="AMG1360" s="119"/>
      <c r="AMH1360" s="119"/>
      <c r="AMI1360" s="119"/>
      <c r="AMJ1360" s="119"/>
    </row>
    <row r="1361" spans="1:1024">
      <c r="A1361" s="69"/>
      <c r="B1361" s="69"/>
      <c r="C1361" s="49">
        <f t="shared" si="99"/>
        <v>2640</v>
      </c>
      <c r="D1361" s="70" t="s">
        <v>473</v>
      </c>
      <c r="E1361" s="51">
        <f t="shared" si="98"/>
        <v>10</v>
      </c>
      <c r="F1361" s="71">
        <f t="shared" si="96"/>
        <v>51846</v>
      </c>
      <c r="G1361" s="71" t="str">
        <f t="shared" si="97"/>
        <v>201826</v>
      </c>
      <c r="H1361" s="71">
        <v>0</v>
      </c>
      <c r="I1361" s="71"/>
      <c r="J1361" s="71"/>
      <c r="K1361" s="71"/>
      <c r="L1361" s="71" t="s">
        <v>270</v>
      </c>
      <c r="M1361" s="71">
        <v>2018</v>
      </c>
      <c r="N1361" s="71">
        <v>2</v>
      </c>
      <c r="O1361" s="71">
        <v>6</v>
      </c>
      <c r="P1361" s="71">
        <v>14</v>
      </c>
      <c r="Q1361" s="71">
        <v>24</v>
      </c>
      <c r="R1361" s="71">
        <v>6</v>
      </c>
      <c r="S1361" s="71">
        <v>932</v>
      </c>
      <c r="T1361" s="71">
        <v>1</v>
      </c>
      <c r="U1361" s="71" t="s">
        <v>1</v>
      </c>
      <c r="V1361" s="71" t="s">
        <v>2</v>
      </c>
      <c r="W1361" s="71"/>
      <c r="X1361" s="72"/>
      <c r="WK1361" s="72"/>
      <c r="WL1361" s="72"/>
      <c r="WM1361" s="72"/>
      <c r="WN1361" s="72"/>
      <c r="WO1361" s="72"/>
      <c r="WP1361" s="72"/>
      <c r="WQ1361" s="72"/>
      <c r="WR1361" s="72"/>
      <c r="WS1361" s="72"/>
      <c r="WT1361" s="72"/>
      <c r="WU1361" s="72"/>
      <c r="WV1361" s="72"/>
      <c r="WW1361" s="72"/>
      <c r="WX1361" s="72"/>
      <c r="WY1361" s="72"/>
      <c r="WZ1361" s="72"/>
      <c r="XA1361" s="72"/>
      <c r="XB1361" s="72"/>
      <c r="XC1361" s="72"/>
      <c r="XD1361" s="72"/>
      <c r="XE1361" s="72"/>
      <c r="XF1361" s="72"/>
      <c r="XG1361" s="72"/>
      <c r="XH1361" s="72"/>
      <c r="XI1361" s="72"/>
      <c r="XJ1361" s="72"/>
      <c r="XK1361" s="72"/>
      <c r="XL1361" s="72"/>
      <c r="XM1361" s="72"/>
      <c r="XN1361" s="72"/>
      <c r="XO1361" s="72"/>
      <c r="XP1361" s="72"/>
      <c r="XQ1361" s="72"/>
      <c r="XR1361" s="72"/>
      <c r="XS1361" s="72"/>
      <c r="XT1361" s="72"/>
      <c r="XU1361" s="72"/>
      <c r="XV1361" s="72"/>
      <c r="XW1361" s="72"/>
      <c r="XX1361" s="72"/>
      <c r="XY1361" s="72"/>
      <c r="XZ1361" s="72"/>
      <c r="YA1361" s="72"/>
      <c r="YB1361" s="72"/>
      <c r="YC1361" s="72"/>
      <c r="YD1361" s="72"/>
      <c r="YE1361" s="72"/>
      <c r="YF1361" s="72"/>
      <c r="YG1361" s="72"/>
      <c r="YH1361" s="72"/>
      <c r="YI1361" s="72"/>
      <c r="YJ1361" s="72"/>
      <c r="YK1361" s="72"/>
      <c r="YL1361" s="72"/>
      <c r="YM1361" s="72"/>
      <c r="YN1361" s="72"/>
      <c r="YO1361" s="72"/>
      <c r="YP1361" s="72"/>
      <c r="YQ1361" s="72"/>
      <c r="YR1361" s="72"/>
      <c r="YS1361" s="72"/>
      <c r="YT1361" s="72"/>
      <c r="YU1361" s="72"/>
      <c r="YV1361" s="72"/>
      <c r="YW1361" s="72"/>
      <c r="YX1361" s="72"/>
      <c r="YY1361" s="72"/>
      <c r="YZ1361" s="72"/>
      <c r="ZA1361" s="72"/>
      <c r="ZB1361" s="72"/>
      <c r="ZC1361" s="72"/>
      <c r="ZD1361" s="72"/>
      <c r="ZE1361" s="72"/>
      <c r="ZF1361" s="72"/>
      <c r="ZG1361" s="72"/>
      <c r="ZH1361" s="72"/>
      <c r="ZI1361" s="72"/>
      <c r="ZJ1361" s="72"/>
      <c r="ZK1361" s="72"/>
      <c r="ZL1361" s="72"/>
      <c r="ZM1361" s="72"/>
      <c r="ZN1361" s="72"/>
      <c r="ZO1361" s="72"/>
      <c r="ZP1361" s="72"/>
      <c r="ZQ1361" s="72"/>
      <c r="ZR1361" s="72"/>
      <c r="ZS1361" s="72"/>
      <c r="ZT1361" s="72"/>
      <c r="ZU1361" s="72"/>
      <c r="ZV1361" s="72"/>
      <c r="ZW1361" s="72"/>
      <c r="ZX1361" s="72"/>
      <c r="ZY1361" s="72"/>
      <c r="ZZ1361" s="72"/>
      <c r="AAA1361" s="72"/>
      <c r="AAB1361" s="72"/>
      <c r="AAC1361" s="72"/>
      <c r="AAD1361" s="72"/>
      <c r="AAE1361" s="72"/>
      <c r="AAF1361" s="72"/>
      <c r="AAG1361" s="72"/>
      <c r="AAH1361" s="72"/>
      <c r="AAI1361" s="72"/>
      <c r="AAJ1361" s="72"/>
      <c r="AAK1361" s="72"/>
      <c r="AAL1361" s="72"/>
      <c r="AAM1361" s="72"/>
      <c r="AAN1361" s="72"/>
      <c r="AAO1361" s="72"/>
      <c r="AAP1361" s="72"/>
      <c r="AAQ1361" s="72"/>
      <c r="AAR1361" s="72"/>
      <c r="AAS1361" s="72"/>
      <c r="AAT1361" s="72"/>
      <c r="AAU1361" s="72"/>
      <c r="AAV1361" s="72"/>
      <c r="AAW1361" s="72"/>
      <c r="AAX1361" s="72"/>
      <c r="AAY1361" s="72"/>
      <c r="AAZ1361" s="72"/>
      <c r="ABA1361" s="72"/>
      <c r="ABB1361" s="72"/>
      <c r="ABC1361" s="72"/>
      <c r="ABD1361" s="72"/>
      <c r="ABE1361" s="72"/>
      <c r="ABF1361" s="72"/>
      <c r="ABG1361" s="72"/>
      <c r="ABH1361" s="72"/>
      <c r="ABI1361" s="72"/>
      <c r="ABJ1361" s="72"/>
      <c r="ABK1361" s="72"/>
      <c r="ABL1361" s="72"/>
      <c r="ABM1361" s="72"/>
      <c r="ABN1361" s="72"/>
      <c r="ABO1361" s="72"/>
      <c r="ABP1361" s="72"/>
      <c r="ABQ1361" s="72"/>
      <c r="ABR1361" s="72"/>
      <c r="ABS1361" s="72"/>
      <c r="ABT1361" s="72"/>
      <c r="ABU1361" s="72"/>
      <c r="ABV1361" s="72"/>
      <c r="ABW1361" s="72"/>
      <c r="ABX1361" s="72"/>
      <c r="ABY1361" s="72"/>
      <c r="ABZ1361" s="72"/>
      <c r="ACA1361" s="72"/>
      <c r="ACB1361" s="72"/>
      <c r="ACC1361" s="72"/>
      <c r="ACD1361" s="72"/>
      <c r="ACE1361" s="72"/>
      <c r="ACF1361" s="72"/>
      <c r="ACG1361" s="72"/>
      <c r="ACH1361" s="72"/>
      <c r="ACI1361" s="72"/>
      <c r="ACJ1361" s="72"/>
      <c r="ACK1361" s="72"/>
      <c r="ACL1361" s="72"/>
      <c r="ACM1361" s="72"/>
      <c r="ACN1361" s="72"/>
      <c r="ACO1361" s="72"/>
      <c r="ACP1361" s="72"/>
      <c r="ACQ1361" s="72"/>
      <c r="ACR1361" s="72"/>
      <c r="ACS1361" s="72"/>
      <c r="ACT1361" s="72"/>
      <c r="ACU1361" s="72"/>
      <c r="ACV1361" s="72"/>
      <c r="ACW1361" s="72"/>
      <c r="ACX1361" s="72"/>
      <c r="ACY1361" s="72"/>
      <c r="ACZ1361" s="72"/>
      <c r="ADA1361" s="72"/>
      <c r="ADB1361" s="72"/>
      <c r="ADC1361" s="72"/>
      <c r="ADD1361" s="72"/>
      <c r="ADE1361" s="72"/>
      <c r="ADF1361" s="72"/>
      <c r="ADG1361" s="72"/>
      <c r="ADH1361" s="72"/>
      <c r="ADI1361" s="72"/>
      <c r="ADJ1361" s="72"/>
      <c r="ADK1361" s="72"/>
      <c r="ADL1361" s="72"/>
      <c r="ADM1361" s="72"/>
      <c r="ADN1361" s="72"/>
      <c r="ADO1361" s="72"/>
      <c r="ADP1361" s="72"/>
      <c r="ADQ1361" s="72"/>
      <c r="ADR1361" s="72"/>
      <c r="ADS1361" s="72"/>
      <c r="ADT1361" s="72"/>
      <c r="ADU1361" s="72"/>
      <c r="ADV1361" s="72"/>
      <c r="ADW1361" s="72"/>
      <c r="ADX1361" s="72"/>
      <c r="ADY1361" s="72"/>
      <c r="ADZ1361" s="72"/>
      <c r="AEA1361" s="72"/>
      <c r="AEB1361" s="72"/>
      <c r="AEC1361" s="72"/>
      <c r="AED1361" s="72"/>
      <c r="AEE1361" s="72"/>
      <c r="AEF1361" s="72"/>
      <c r="AEG1361" s="72"/>
      <c r="AEH1361" s="72"/>
      <c r="AEI1361" s="72"/>
      <c r="AEJ1361" s="72"/>
      <c r="AEK1361" s="72"/>
      <c r="AEL1361" s="72"/>
      <c r="AEM1361" s="72"/>
      <c r="AEN1361" s="72"/>
      <c r="AEO1361" s="72"/>
      <c r="AEP1361" s="72"/>
      <c r="AEQ1361" s="72"/>
      <c r="AER1361" s="72"/>
      <c r="AES1361" s="72"/>
      <c r="AET1361" s="72"/>
      <c r="AEU1361" s="72"/>
      <c r="AEV1361" s="72"/>
      <c r="AEW1361" s="72"/>
      <c r="AEX1361" s="72"/>
      <c r="AEY1361" s="72"/>
      <c r="AEZ1361" s="72"/>
      <c r="AFA1361" s="72"/>
      <c r="AFB1361" s="72"/>
      <c r="AFC1361" s="72"/>
      <c r="AFD1361" s="72"/>
      <c r="AFE1361" s="72"/>
      <c r="AFF1361" s="72"/>
      <c r="AFG1361" s="72"/>
      <c r="AFH1361" s="72"/>
      <c r="AFI1361" s="72"/>
      <c r="AFJ1361" s="72"/>
      <c r="AFK1361" s="72"/>
      <c r="AFL1361" s="72"/>
      <c r="AFM1361" s="72"/>
      <c r="AFN1361" s="72"/>
      <c r="AFO1361" s="72"/>
      <c r="AFP1361" s="72"/>
      <c r="AFQ1361" s="72"/>
      <c r="AFR1361" s="72"/>
      <c r="AFS1361" s="72"/>
      <c r="AFT1361" s="72"/>
      <c r="AFU1361" s="72"/>
      <c r="AFV1361" s="72"/>
      <c r="AFW1361" s="72"/>
      <c r="AFX1361" s="72"/>
      <c r="AFY1361" s="72"/>
      <c r="AFZ1361" s="72"/>
      <c r="AGA1361" s="72"/>
      <c r="AGB1361" s="72"/>
      <c r="AGC1361" s="72"/>
      <c r="AGD1361" s="72"/>
      <c r="AGE1361" s="72"/>
      <c r="AGF1361" s="72"/>
      <c r="AGG1361" s="72"/>
      <c r="AGH1361" s="72"/>
      <c r="AGI1361" s="72"/>
      <c r="AGJ1361" s="72"/>
      <c r="AGK1361" s="72"/>
      <c r="AGL1361" s="72"/>
      <c r="AGM1361" s="72"/>
      <c r="AGN1361" s="72"/>
      <c r="AGO1361" s="72"/>
      <c r="AGP1361" s="72"/>
      <c r="AGQ1361" s="72"/>
      <c r="AGR1361" s="72"/>
      <c r="AGS1361" s="72"/>
      <c r="AGT1361" s="72"/>
      <c r="AGU1361" s="72"/>
      <c r="AGV1361" s="72"/>
      <c r="AGW1361" s="72"/>
      <c r="AGX1361" s="72"/>
      <c r="AGY1361" s="72"/>
      <c r="AGZ1361" s="72"/>
      <c r="AHA1361" s="72"/>
      <c r="AHB1361" s="72"/>
      <c r="AHC1361" s="72"/>
      <c r="AHD1361" s="72"/>
      <c r="AHE1361" s="72"/>
      <c r="AHF1361" s="72"/>
      <c r="AHG1361" s="72"/>
      <c r="AHH1361" s="72"/>
      <c r="AHI1361" s="72"/>
      <c r="AHJ1361" s="72"/>
      <c r="AHK1361" s="72"/>
      <c r="AHL1361" s="72"/>
      <c r="AHM1361" s="72"/>
      <c r="AHN1361" s="72"/>
      <c r="AHO1361" s="72"/>
      <c r="AHP1361" s="72"/>
      <c r="AHQ1361" s="72"/>
      <c r="AHR1361" s="72"/>
      <c r="AHS1361" s="72"/>
      <c r="AHT1361" s="72"/>
      <c r="AHU1361" s="72"/>
      <c r="AHV1361" s="72"/>
      <c r="AHW1361" s="72"/>
      <c r="AHX1361" s="72"/>
      <c r="AHY1361" s="72"/>
      <c r="AHZ1361" s="72"/>
      <c r="AIA1361" s="72"/>
      <c r="AIB1361" s="72"/>
      <c r="AIC1361" s="72"/>
      <c r="AID1361" s="72"/>
      <c r="AIE1361" s="72"/>
      <c r="AIF1361" s="72"/>
      <c r="AIG1361" s="72"/>
      <c r="AIH1361" s="72"/>
      <c r="AII1361" s="72"/>
      <c r="AIJ1361" s="72"/>
      <c r="AIK1361" s="72"/>
      <c r="AIL1361" s="72"/>
      <c r="AIM1361" s="72"/>
      <c r="AIN1361" s="72"/>
      <c r="AIO1361" s="72"/>
      <c r="AIP1361" s="72"/>
      <c r="AIQ1361" s="72"/>
      <c r="AIR1361" s="72"/>
      <c r="AIS1361" s="72"/>
      <c r="AIT1361" s="72"/>
      <c r="AIU1361" s="72"/>
      <c r="AIV1361" s="72"/>
      <c r="AIW1361" s="72"/>
      <c r="AIX1361" s="72"/>
      <c r="AIY1361" s="72"/>
      <c r="AIZ1361" s="72"/>
      <c r="AJA1361" s="72"/>
      <c r="AJB1361" s="72"/>
      <c r="AJC1361" s="72"/>
      <c r="AJD1361" s="72"/>
      <c r="AJE1361" s="72"/>
      <c r="AJF1361" s="72"/>
      <c r="AJG1361" s="72"/>
      <c r="AJH1361" s="72"/>
      <c r="AJI1361" s="72"/>
      <c r="AJJ1361" s="72"/>
      <c r="AJK1361" s="72"/>
      <c r="AJL1361" s="72"/>
      <c r="AJM1361" s="72"/>
      <c r="AJN1361" s="72"/>
      <c r="AJO1361" s="72"/>
      <c r="AJP1361" s="72"/>
      <c r="AJQ1361" s="72"/>
      <c r="AJR1361" s="72"/>
      <c r="AJS1361" s="72"/>
      <c r="AJT1361" s="72"/>
      <c r="AJU1361" s="72"/>
      <c r="AJV1361" s="72"/>
      <c r="AJW1361" s="72"/>
      <c r="AJX1361" s="72"/>
      <c r="AJY1361" s="72"/>
      <c r="AJZ1361" s="72"/>
      <c r="AKA1361" s="72"/>
      <c r="AKB1361" s="72"/>
      <c r="AKC1361" s="72"/>
      <c r="AKD1361" s="72"/>
      <c r="AKE1361" s="72"/>
      <c r="AKF1361" s="72"/>
      <c r="AKG1361" s="72"/>
      <c r="AKH1361" s="72"/>
      <c r="AKI1361" s="72"/>
      <c r="AKJ1361" s="72"/>
      <c r="AKK1361" s="72"/>
      <c r="AKL1361" s="72"/>
      <c r="AKM1361" s="72"/>
      <c r="AKN1361" s="72"/>
      <c r="AKO1361" s="72"/>
      <c r="AKP1361" s="72"/>
      <c r="AKQ1361" s="72"/>
      <c r="AKR1361" s="72"/>
      <c r="AKS1361" s="72"/>
      <c r="AKT1361" s="72"/>
      <c r="AKU1361" s="72"/>
      <c r="AKV1361" s="72"/>
      <c r="AKW1361" s="72"/>
      <c r="AKX1361" s="72"/>
      <c r="AKY1361" s="72"/>
      <c r="AKZ1361" s="72"/>
      <c r="ALA1361" s="72"/>
      <c r="ALB1361" s="72"/>
      <c r="ALC1361" s="72"/>
      <c r="ALD1361" s="72"/>
      <c r="ALE1361" s="72"/>
      <c r="ALF1361" s="72"/>
      <c r="ALG1361" s="72"/>
      <c r="ALH1361" s="72"/>
      <c r="ALI1361" s="72"/>
      <c r="ALJ1361" s="72"/>
      <c r="ALK1361" s="72"/>
      <c r="ALL1361" s="72"/>
      <c r="ALM1361" s="72"/>
      <c r="ALN1361" s="72"/>
      <c r="ALO1361" s="72"/>
      <c r="ALP1361" s="72"/>
      <c r="ALQ1361" s="72"/>
      <c r="ALR1361" s="72"/>
      <c r="ALS1361" s="72"/>
      <c r="ALT1361" s="72"/>
      <c r="ALU1361" s="72"/>
      <c r="ALV1361" s="72"/>
      <c r="ALW1361" s="72"/>
      <c r="ALX1361" s="72"/>
      <c r="ALY1361" s="72"/>
      <c r="ALZ1361" s="72"/>
      <c r="AMA1361" s="72"/>
      <c r="AMB1361" s="72"/>
      <c r="AMC1361" s="72"/>
      <c r="AMD1361" s="72"/>
      <c r="AME1361" s="72"/>
      <c r="AMF1361" s="72"/>
      <c r="AMG1361" s="72"/>
      <c r="AMH1361" s="72"/>
      <c r="AMI1361" s="72"/>
      <c r="AMJ1361" s="72"/>
    </row>
    <row r="1362" spans="1:1024">
      <c r="C1362" s="49">
        <f t="shared" si="99"/>
        <v>2640</v>
      </c>
      <c r="D1362" s="38" t="s">
        <v>473</v>
      </c>
      <c r="E1362" s="51">
        <f t="shared" si="98"/>
        <v>20</v>
      </c>
      <c r="F1362" s="39">
        <f t="shared" si="96"/>
        <v>51846</v>
      </c>
      <c r="G1362" s="39" t="str">
        <f t="shared" si="97"/>
        <v>201826</v>
      </c>
      <c r="H1362" s="39">
        <v>2</v>
      </c>
      <c r="L1362" s="39" t="s">
        <v>0</v>
      </c>
      <c r="M1362" s="39">
        <v>2018</v>
      </c>
      <c r="N1362" s="39">
        <v>2</v>
      </c>
      <c r="O1362" s="39">
        <v>6</v>
      </c>
      <c r="P1362" s="39">
        <v>14</v>
      </c>
      <c r="Q1362" s="39">
        <v>24</v>
      </c>
      <c r="R1362" s="39">
        <v>6</v>
      </c>
      <c r="S1362" s="39">
        <v>955</v>
      </c>
      <c r="T1362" s="39">
        <v>1</v>
      </c>
      <c r="U1362" s="39" t="s">
        <v>1</v>
      </c>
      <c r="V1362" s="39" t="s">
        <v>2</v>
      </c>
    </row>
    <row r="1363" spans="1:1024">
      <c r="C1363" s="49">
        <f t="shared" si="99"/>
        <v>2640</v>
      </c>
      <c r="D1363" s="38" t="s">
        <v>473</v>
      </c>
      <c r="E1363" s="51">
        <f t="shared" si="98"/>
        <v>30</v>
      </c>
      <c r="F1363" s="39">
        <f t="shared" si="96"/>
        <v>51846</v>
      </c>
      <c r="G1363" s="39" t="str">
        <f t="shared" si="97"/>
        <v>201826</v>
      </c>
      <c r="H1363" s="39">
        <v>3</v>
      </c>
      <c r="L1363" s="39" t="s">
        <v>0</v>
      </c>
      <c r="M1363" s="39">
        <v>2018</v>
      </c>
      <c r="N1363" s="39">
        <v>2</v>
      </c>
      <c r="O1363" s="39">
        <v>6</v>
      </c>
      <c r="P1363" s="39">
        <v>14</v>
      </c>
      <c r="Q1363" s="39">
        <v>24</v>
      </c>
      <c r="R1363" s="39">
        <v>6</v>
      </c>
      <c r="S1363" s="39">
        <v>993</v>
      </c>
      <c r="T1363" s="39">
        <v>2</v>
      </c>
      <c r="U1363" s="39" t="s">
        <v>1</v>
      </c>
      <c r="V1363" s="39" t="s">
        <v>2</v>
      </c>
    </row>
    <row r="1364" spans="1:1024">
      <c r="C1364" s="49">
        <f t="shared" si="99"/>
        <v>2650</v>
      </c>
      <c r="D1364" s="38" t="s">
        <v>473</v>
      </c>
      <c r="E1364" s="51">
        <f t="shared" si="98"/>
        <v>10</v>
      </c>
      <c r="F1364" s="39">
        <f t="shared" si="96"/>
        <v>51847</v>
      </c>
      <c r="G1364" s="39" t="str">
        <f t="shared" si="97"/>
        <v>201826</v>
      </c>
      <c r="H1364" s="39">
        <v>5</v>
      </c>
      <c r="L1364" s="39" t="s">
        <v>0</v>
      </c>
      <c r="M1364" s="39">
        <v>2018</v>
      </c>
      <c r="N1364" s="39">
        <v>2</v>
      </c>
      <c r="O1364" s="39">
        <v>6</v>
      </c>
      <c r="P1364" s="39">
        <v>14</v>
      </c>
      <c r="Q1364" s="39">
        <v>24</v>
      </c>
      <c r="R1364" s="39">
        <v>7</v>
      </c>
      <c r="S1364" s="39">
        <v>11</v>
      </c>
      <c r="T1364" s="39">
        <v>2</v>
      </c>
      <c r="U1364" s="39" t="s">
        <v>1</v>
      </c>
      <c r="V1364" s="39" t="s">
        <v>2</v>
      </c>
    </row>
    <row r="1365" spans="1:1024">
      <c r="C1365" s="49">
        <f t="shared" si="99"/>
        <v>2650</v>
      </c>
      <c r="D1365" s="38" t="s">
        <v>473</v>
      </c>
      <c r="E1365" s="51">
        <f t="shared" si="98"/>
        <v>20</v>
      </c>
      <c r="F1365" s="39">
        <f t="shared" si="96"/>
        <v>51847</v>
      </c>
      <c r="G1365" s="39" t="str">
        <f t="shared" si="97"/>
        <v>201826</v>
      </c>
      <c r="H1365" s="39">
        <v>5</v>
      </c>
      <c r="L1365" s="39" t="s">
        <v>0</v>
      </c>
      <c r="M1365" s="39">
        <v>2018</v>
      </c>
      <c r="N1365" s="39">
        <v>2</v>
      </c>
      <c r="O1365" s="39">
        <v>6</v>
      </c>
      <c r="P1365" s="39">
        <v>14</v>
      </c>
      <c r="Q1365" s="39">
        <v>24</v>
      </c>
      <c r="R1365" s="39">
        <v>7</v>
      </c>
      <c r="S1365" s="39">
        <v>71</v>
      </c>
      <c r="T1365" s="39">
        <v>3</v>
      </c>
      <c r="U1365" s="39" t="s">
        <v>1</v>
      </c>
      <c r="V1365" s="39" t="s">
        <v>2</v>
      </c>
    </row>
    <row r="1366" spans="1:1024">
      <c r="C1366" s="49">
        <f t="shared" si="99"/>
        <v>2650</v>
      </c>
      <c r="D1366" s="38" t="s">
        <v>473</v>
      </c>
      <c r="E1366" s="51">
        <f t="shared" si="98"/>
        <v>30</v>
      </c>
      <c r="F1366" s="39">
        <f t="shared" si="96"/>
        <v>51847</v>
      </c>
      <c r="G1366" s="39" t="str">
        <f t="shared" si="97"/>
        <v>201826</v>
      </c>
      <c r="H1366" s="39">
        <v>5</v>
      </c>
      <c r="L1366" s="39" t="s">
        <v>0</v>
      </c>
      <c r="M1366" s="39">
        <v>2018</v>
      </c>
      <c r="N1366" s="39">
        <v>2</v>
      </c>
      <c r="O1366" s="39">
        <v>6</v>
      </c>
      <c r="P1366" s="39">
        <v>14</v>
      </c>
      <c r="Q1366" s="39">
        <v>24</v>
      </c>
      <c r="R1366" s="39">
        <v>7</v>
      </c>
      <c r="S1366" s="39">
        <v>138</v>
      </c>
      <c r="T1366" s="39">
        <v>3</v>
      </c>
      <c r="U1366" s="39" t="s">
        <v>1</v>
      </c>
      <c r="V1366" s="39" t="s">
        <v>2</v>
      </c>
    </row>
    <row r="1367" spans="1:1024">
      <c r="C1367" s="49">
        <f t="shared" si="99"/>
        <v>2650</v>
      </c>
      <c r="D1367" s="38" t="s">
        <v>473</v>
      </c>
      <c r="E1367" s="51">
        <f t="shared" si="98"/>
        <v>30</v>
      </c>
      <c r="F1367" s="39">
        <f t="shared" si="96"/>
        <v>51847</v>
      </c>
      <c r="G1367" s="39" t="str">
        <f t="shared" si="97"/>
        <v>201826</v>
      </c>
      <c r="H1367" s="39">
        <v>0</v>
      </c>
      <c r="L1367" s="39" t="s">
        <v>4</v>
      </c>
      <c r="M1367" s="39">
        <v>2018</v>
      </c>
      <c r="N1367" s="39">
        <v>2</v>
      </c>
      <c r="O1367" s="39">
        <v>6</v>
      </c>
      <c r="P1367" s="39">
        <v>14</v>
      </c>
      <c r="Q1367" s="39">
        <v>24</v>
      </c>
      <c r="R1367" s="39">
        <v>7</v>
      </c>
      <c r="S1367" s="39">
        <v>140</v>
      </c>
      <c r="T1367" s="39">
        <v>3</v>
      </c>
      <c r="U1367" s="39" t="s">
        <v>1</v>
      </c>
      <c r="V1367" s="39" t="s">
        <v>2</v>
      </c>
    </row>
    <row r="1368" spans="1:1024">
      <c r="C1368" s="49">
        <f t="shared" si="99"/>
        <v>2650</v>
      </c>
      <c r="D1368" s="38" t="s">
        <v>473</v>
      </c>
      <c r="E1368" s="51">
        <f t="shared" si="98"/>
        <v>40</v>
      </c>
      <c r="F1368" s="39">
        <f t="shared" si="96"/>
        <v>51847</v>
      </c>
      <c r="G1368" s="39" t="str">
        <f t="shared" si="97"/>
        <v>201826</v>
      </c>
      <c r="H1368" s="39">
        <v>8</v>
      </c>
      <c r="L1368" s="39" t="s">
        <v>0</v>
      </c>
      <c r="M1368" s="39">
        <v>2018</v>
      </c>
      <c r="N1368" s="39">
        <v>2</v>
      </c>
      <c r="O1368" s="39">
        <v>6</v>
      </c>
      <c r="P1368" s="39">
        <v>14</v>
      </c>
      <c r="Q1368" s="39">
        <v>24</v>
      </c>
      <c r="R1368" s="39">
        <v>7</v>
      </c>
      <c r="S1368" s="39">
        <v>183</v>
      </c>
      <c r="T1368" s="39">
        <v>3</v>
      </c>
      <c r="U1368" s="39" t="s">
        <v>1</v>
      </c>
      <c r="V1368" s="39" t="s">
        <v>2</v>
      </c>
    </row>
    <row r="1369" spans="1:1024">
      <c r="C1369" s="49">
        <f t="shared" si="99"/>
        <v>2650</v>
      </c>
      <c r="D1369" s="38" t="s">
        <v>473</v>
      </c>
      <c r="E1369" s="51">
        <f t="shared" si="98"/>
        <v>40</v>
      </c>
      <c r="F1369" s="39">
        <f t="shared" si="96"/>
        <v>51847</v>
      </c>
      <c r="G1369" s="39" t="str">
        <f t="shared" si="97"/>
        <v>201826</v>
      </c>
      <c r="H1369" s="39">
        <v>0</v>
      </c>
      <c r="L1369" s="39" t="s">
        <v>4</v>
      </c>
      <c r="M1369" s="39">
        <v>2018</v>
      </c>
      <c r="N1369" s="39">
        <v>2</v>
      </c>
      <c r="O1369" s="39">
        <v>6</v>
      </c>
      <c r="P1369" s="39">
        <v>14</v>
      </c>
      <c r="Q1369" s="39">
        <v>24</v>
      </c>
      <c r="R1369" s="39">
        <v>7</v>
      </c>
      <c r="S1369" s="39">
        <v>188</v>
      </c>
      <c r="T1369" s="39">
        <v>3</v>
      </c>
      <c r="U1369" s="39" t="s">
        <v>1</v>
      </c>
      <c r="V1369" s="39" t="s">
        <v>2</v>
      </c>
    </row>
    <row r="1370" spans="1:1024">
      <c r="C1370" s="49">
        <f t="shared" si="99"/>
        <v>2650</v>
      </c>
      <c r="D1370" s="38" t="s">
        <v>473</v>
      </c>
      <c r="E1370" s="51">
        <f t="shared" si="98"/>
        <v>50</v>
      </c>
      <c r="F1370" s="39">
        <f t="shared" si="96"/>
        <v>51847</v>
      </c>
      <c r="G1370" s="39" t="str">
        <f t="shared" si="97"/>
        <v>201826</v>
      </c>
      <c r="H1370" s="39">
        <v>2</v>
      </c>
      <c r="L1370" s="39" t="s">
        <v>0</v>
      </c>
      <c r="M1370" s="39">
        <v>2018</v>
      </c>
      <c r="N1370" s="39">
        <v>2</v>
      </c>
      <c r="O1370" s="39">
        <v>6</v>
      </c>
      <c r="P1370" s="39">
        <v>14</v>
      </c>
      <c r="Q1370" s="39">
        <v>24</v>
      </c>
      <c r="R1370" s="39">
        <v>7</v>
      </c>
      <c r="S1370" s="39">
        <v>240</v>
      </c>
      <c r="T1370" s="39">
        <v>3</v>
      </c>
      <c r="U1370" s="39" t="s">
        <v>1</v>
      </c>
      <c r="V1370" s="39" t="s">
        <v>2</v>
      </c>
    </row>
    <row r="1371" spans="1:1024">
      <c r="C1371" s="49">
        <f t="shared" si="99"/>
        <v>2650</v>
      </c>
      <c r="D1371" s="38" t="s">
        <v>473</v>
      </c>
      <c r="E1371" s="51">
        <f t="shared" si="98"/>
        <v>60</v>
      </c>
      <c r="F1371" s="39">
        <f t="shared" si="96"/>
        <v>51847</v>
      </c>
      <c r="G1371" s="39" t="str">
        <f t="shared" si="97"/>
        <v>201826</v>
      </c>
      <c r="H1371" s="39">
        <v>2</v>
      </c>
      <c r="L1371" s="39" t="s">
        <v>0</v>
      </c>
      <c r="M1371" s="39">
        <v>2018</v>
      </c>
      <c r="N1371" s="39">
        <v>2</v>
      </c>
      <c r="O1371" s="39">
        <v>6</v>
      </c>
      <c r="P1371" s="39">
        <v>14</v>
      </c>
      <c r="Q1371" s="39">
        <v>24</v>
      </c>
      <c r="R1371" s="39">
        <v>7</v>
      </c>
      <c r="S1371" s="39">
        <v>248</v>
      </c>
      <c r="T1371" s="39">
        <v>3</v>
      </c>
      <c r="U1371" s="39" t="s">
        <v>1</v>
      </c>
      <c r="V1371" s="39" t="s">
        <v>2</v>
      </c>
    </row>
    <row r="1372" spans="1:1024">
      <c r="C1372" s="49">
        <f t="shared" si="99"/>
        <v>2650</v>
      </c>
      <c r="D1372" s="38" t="s">
        <v>473</v>
      </c>
      <c r="E1372" s="51">
        <f t="shared" si="98"/>
        <v>70</v>
      </c>
      <c r="F1372" s="39">
        <f t="shared" si="96"/>
        <v>51847</v>
      </c>
      <c r="G1372" s="39" t="str">
        <f t="shared" si="97"/>
        <v>201826</v>
      </c>
      <c r="H1372" s="39">
        <v>2</v>
      </c>
      <c r="L1372" s="39" t="s">
        <v>0</v>
      </c>
      <c r="M1372" s="39">
        <v>2018</v>
      </c>
      <c r="N1372" s="39">
        <v>2</v>
      </c>
      <c r="O1372" s="39">
        <v>6</v>
      </c>
      <c r="P1372" s="39">
        <v>14</v>
      </c>
      <c r="Q1372" s="39">
        <v>24</v>
      </c>
      <c r="R1372" s="39">
        <v>7</v>
      </c>
      <c r="S1372" s="39">
        <v>282</v>
      </c>
      <c r="T1372" s="39">
        <v>3</v>
      </c>
      <c r="U1372" s="39" t="s">
        <v>1</v>
      </c>
      <c r="V1372" s="39" t="s">
        <v>2</v>
      </c>
    </row>
    <row r="1373" spans="1:1024">
      <c r="A1373" s="69"/>
      <c r="B1373" s="69"/>
      <c r="C1373" s="49">
        <f t="shared" si="99"/>
        <v>2660</v>
      </c>
      <c r="D1373" s="70"/>
      <c r="E1373" s="51">
        <f t="shared" si="98"/>
        <v>10</v>
      </c>
      <c r="F1373" s="71">
        <f t="shared" si="96"/>
        <v>51885</v>
      </c>
      <c r="G1373" s="71" t="str">
        <f t="shared" si="97"/>
        <v>201826</v>
      </c>
      <c r="H1373" s="71">
        <v>7</v>
      </c>
      <c r="I1373" s="71"/>
      <c r="J1373" s="71"/>
      <c r="K1373" s="71"/>
      <c r="L1373" s="71" t="s">
        <v>0</v>
      </c>
      <c r="M1373" s="71">
        <v>2018</v>
      </c>
      <c r="N1373" s="71">
        <v>2</v>
      </c>
      <c r="O1373" s="71">
        <v>6</v>
      </c>
      <c r="P1373" s="71">
        <v>14</v>
      </c>
      <c r="Q1373" s="71">
        <v>24</v>
      </c>
      <c r="R1373" s="71">
        <v>45</v>
      </c>
      <c r="S1373" s="71">
        <v>62</v>
      </c>
      <c r="T1373" s="71">
        <v>1</v>
      </c>
      <c r="U1373" s="71" t="s">
        <v>1</v>
      </c>
      <c r="V1373" s="71" t="s">
        <v>2</v>
      </c>
      <c r="W1373" s="71"/>
      <c r="X1373" s="72"/>
      <c r="WK1373" s="72"/>
      <c r="WL1373" s="72"/>
      <c r="WM1373" s="72"/>
      <c r="WN1373" s="72"/>
      <c r="WO1373" s="72"/>
      <c r="WP1373" s="72"/>
      <c r="WQ1373" s="72"/>
      <c r="WR1373" s="72"/>
      <c r="WS1373" s="72"/>
      <c r="WT1373" s="72"/>
      <c r="WU1373" s="72"/>
      <c r="WV1373" s="72"/>
      <c r="WW1373" s="72"/>
      <c r="WX1373" s="72"/>
      <c r="WY1373" s="72"/>
      <c r="WZ1373" s="72"/>
      <c r="XA1373" s="72"/>
      <c r="XB1373" s="72"/>
      <c r="XC1373" s="72"/>
      <c r="XD1373" s="72"/>
      <c r="XE1373" s="72"/>
      <c r="XF1373" s="72"/>
      <c r="XG1373" s="72"/>
      <c r="XH1373" s="72"/>
      <c r="XI1373" s="72"/>
      <c r="XJ1373" s="72"/>
      <c r="XK1373" s="72"/>
      <c r="XL1373" s="72"/>
      <c r="XM1373" s="72"/>
      <c r="XN1373" s="72"/>
      <c r="XO1373" s="72"/>
      <c r="XP1373" s="72"/>
      <c r="XQ1373" s="72"/>
      <c r="XR1373" s="72"/>
      <c r="XS1373" s="72"/>
      <c r="XT1373" s="72"/>
      <c r="XU1373" s="72"/>
      <c r="XV1373" s="72"/>
      <c r="XW1373" s="72"/>
      <c r="XX1373" s="72"/>
      <c r="XY1373" s="72"/>
      <c r="XZ1373" s="72"/>
      <c r="YA1373" s="72"/>
      <c r="YB1373" s="72"/>
      <c r="YC1373" s="72"/>
      <c r="YD1373" s="72"/>
      <c r="YE1373" s="72"/>
      <c r="YF1373" s="72"/>
      <c r="YG1373" s="72"/>
      <c r="YH1373" s="72"/>
      <c r="YI1373" s="72"/>
      <c r="YJ1373" s="72"/>
      <c r="YK1373" s="72"/>
      <c r="YL1373" s="72"/>
      <c r="YM1373" s="72"/>
      <c r="YN1373" s="72"/>
      <c r="YO1373" s="72"/>
      <c r="YP1373" s="72"/>
      <c r="YQ1373" s="72"/>
      <c r="YR1373" s="72"/>
      <c r="YS1373" s="72"/>
      <c r="YT1373" s="72"/>
      <c r="YU1373" s="72"/>
      <c r="YV1373" s="72"/>
      <c r="YW1373" s="72"/>
      <c r="YX1373" s="72"/>
      <c r="YY1373" s="72"/>
      <c r="YZ1373" s="72"/>
      <c r="ZA1373" s="72"/>
      <c r="ZB1373" s="72"/>
      <c r="ZC1373" s="72"/>
      <c r="ZD1373" s="72"/>
      <c r="ZE1373" s="72"/>
      <c r="ZF1373" s="72"/>
      <c r="ZG1373" s="72"/>
      <c r="ZH1373" s="72"/>
      <c r="ZI1373" s="72"/>
      <c r="ZJ1373" s="72"/>
      <c r="ZK1373" s="72"/>
      <c r="ZL1373" s="72"/>
      <c r="ZM1373" s="72"/>
      <c r="ZN1373" s="72"/>
      <c r="ZO1373" s="72"/>
      <c r="ZP1373" s="72"/>
      <c r="ZQ1373" s="72"/>
      <c r="ZR1373" s="72"/>
      <c r="ZS1373" s="72"/>
      <c r="ZT1373" s="72"/>
      <c r="ZU1373" s="72"/>
      <c r="ZV1373" s="72"/>
      <c r="ZW1373" s="72"/>
      <c r="ZX1373" s="72"/>
      <c r="ZY1373" s="72"/>
      <c r="ZZ1373" s="72"/>
      <c r="AAA1373" s="72"/>
      <c r="AAB1373" s="72"/>
      <c r="AAC1373" s="72"/>
      <c r="AAD1373" s="72"/>
      <c r="AAE1373" s="72"/>
      <c r="AAF1373" s="72"/>
      <c r="AAG1373" s="72"/>
      <c r="AAH1373" s="72"/>
      <c r="AAI1373" s="72"/>
      <c r="AAJ1373" s="72"/>
      <c r="AAK1373" s="72"/>
      <c r="AAL1373" s="72"/>
      <c r="AAM1373" s="72"/>
      <c r="AAN1373" s="72"/>
      <c r="AAO1373" s="72"/>
      <c r="AAP1373" s="72"/>
      <c r="AAQ1373" s="72"/>
      <c r="AAR1373" s="72"/>
      <c r="AAS1373" s="72"/>
      <c r="AAT1373" s="72"/>
      <c r="AAU1373" s="72"/>
      <c r="AAV1373" s="72"/>
      <c r="AAW1373" s="72"/>
      <c r="AAX1373" s="72"/>
      <c r="AAY1373" s="72"/>
      <c r="AAZ1373" s="72"/>
      <c r="ABA1373" s="72"/>
      <c r="ABB1373" s="72"/>
      <c r="ABC1373" s="72"/>
      <c r="ABD1373" s="72"/>
      <c r="ABE1373" s="72"/>
      <c r="ABF1373" s="72"/>
      <c r="ABG1373" s="72"/>
      <c r="ABH1373" s="72"/>
      <c r="ABI1373" s="72"/>
      <c r="ABJ1373" s="72"/>
      <c r="ABK1373" s="72"/>
      <c r="ABL1373" s="72"/>
      <c r="ABM1373" s="72"/>
      <c r="ABN1373" s="72"/>
      <c r="ABO1373" s="72"/>
      <c r="ABP1373" s="72"/>
      <c r="ABQ1373" s="72"/>
      <c r="ABR1373" s="72"/>
      <c r="ABS1373" s="72"/>
      <c r="ABT1373" s="72"/>
      <c r="ABU1373" s="72"/>
      <c r="ABV1373" s="72"/>
      <c r="ABW1373" s="72"/>
      <c r="ABX1373" s="72"/>
      <c r="ABY1373" s="72"/>
      <c r="ABZ1373" s="72"/>
      <c r="ACA1373" s="72"/>
      <c r="ACB1373" s="72"/>
      <c r="ACC1373" s="72"/>
      <c r="ACD1373" s="72"/>
      <c r="ACE1373" s="72"/>
      <c r="ACF1373" s="72"/>
      <c r="ACG1373" s="72"/>
      <c r="ACH1373" s="72"/>
      <c r="ACI1373" s="72"/>
      <c r="ACJ1373" s="72"/>
      <c r="ACK1373" s="72"/>
      <c r="ACL1373" s="72"/>
      <c r="ACM1373" s="72"/>
      <c r="ACN1373" s="72"/>
      <c r="ACO1373" s="72"/>
      <c r="ACP1373" s="72"/>
      <c r="ACQ1373" s="72"/>
      <c r="ACR1373" s="72"/>
      <c r="ACS1373" s="72"/>
      <c r="ACT1373" s="72"/>
      <c r="ACU1373" s="72"/>
      <c r="ACV1373" s="72"/>
      <c r="ACW1373" s="72"/>
      <c r="ACX1373" s="72"/>
      <c r="ACY1373" s="72"/>
      <c r="ACZ1373" s="72"/>
      <c r="ADA1373" s="72"/>
      <c r="ADB1373" s="72"/>
      <c r="ADC1373" s="72"/>
      <c r="ADD1373" s="72"/>
      <c r="ADE1373" s="72"/>
      <c r="ADF1373" s="72"/>
      <c r="ADG1373" s="72"/>
      <c r="ADH1373" s="72"/>
      <c r="ADI1373" s="72"/>
      <c r="ADJ1373" s="72"/>
      <c r="ADK1373" s="72"/>
      <c r="ADL1373" s="72"/>
      <c r="ADM1373" s="72"/>
      <c r="ADN1373" s="72"/>
      <c r="ADO1373" s="72"/>
      <c r="ADP1373" s="72"/>
      <c r="ADQ1373" s="72"/>
      <c r="ADR1373" s="72"/>
      <c r="ADS1373" s="72"/>
      <c r="ADT1373" s="72"/>
      <c r="ADU1373" s="72"/>
      <c r="ADV1373" s="72"/>
      <c r="ADW1373" s="72"/>
      <c r="ADX1373" s="72"/>
      <c r="ADY1373" s="72"/>
      <c r="ADZ1373" s="72"/>
      <c r="AEA1373" s="72"/>
      <c r="AEB1373" s="72"/>
      <c r="AEC1373" s="72"/>
      <c r="AED1373" s="72"/>
      <c r="AEE1373" s="72"/>
      <c r="AEF1373" s="72"/>
      <c r="AEG1373" s="72"/>
      <c r="AEH1373" s="72"/>
      <c r="AEI1373" s="72"/>
      <c r="AEJ1373" s="72"/>
      <c r="AEK1373" s="72"/>
      <c r="AEL1373" s="72"/>
      <c r="AEM1373" s="72"/>
      <c r="AEN1373" s="72"/>
      <c r="AEO1373" s="72"/>
      <c r="AEP1373" s="72"/>
      <c r="AEQ1373" s="72"/>
      <c r="AER1373" s="72"/>
      <c r="AES1373" s="72"/>
      <c r="AET1373" s="72"/>
      <c r="AEU1373" s="72"/>
      <c r="AEV1373" s="72"/>
      <c r="AEW1373" s="72"/>
      <c r="AEX1373" s="72"/>
      <c r="AEY1373" s="72"/>
      <c r="AEZ1373" s="72"/>
      <c r="AFA1373" s="72"/>
      <c r="AFB1373" s="72"/>
      <c r="AFC1373" s="72"/>
      <c r="AFD1373" s="72"/>
      <c r="AFE1373" s="72"/>
      <c r="AFF1373" s="72"/>
      <c r="AFG1373" s="72"/>
      <c r="AFH1373" s="72"/>
      <c r="AFI1373" s="72"/>
      <c r="AFJ1373" s="72"/>
      <c r="AFK1373" s="72"/>
      <c r="AFL1373" s="72"/>
      <c r="AFM1373" s="72"/>
      <c r="AFN1373" s="72"/>
      <c r="AFO1373" s="72"/>
      <c r="AFP1373" s="72"/>
      <c r="AFQ1373" s="72"/>
      <c r="AFR1373" s="72"/>
      <c r="AFS1373" s="72"/>
      <c r="AFT1373" s="72"/>
      <c r="AFU1373" s="72"/>
      <c r="AFV1373" s="72"/>
      <c r="AFW1373" s="72"/>
      <c r="AFX1373" s="72"/>
      <c r="AFY1373" s="72"/>
      <c r="AFZ1373" s="72"/>
      <c r="AGA1373" s="72"/>
      <c r="AGB1373" s="72"/>
      <c r="AGC1373" s="72"/>
      <c r="AGD1373" s="72"/>
      <c r="AGE1373" s="72"/>
      <c r="AGF1373" s="72"/>
      <c r="AGG1373" s="72"/>
      <c r="AGH1373" s="72"/>
      <c r="AGI1373" s="72"/>
      <c r="AGJ1373" s="72"/>
      <c r="AGK1373" s="72"/>
      <c r="AGL1373" s="72"/>
      <c r="AGM1373" s="72"/>
      <c r="AGN1373" s="72"/>
      <c r="AGO1373" s="72"/>
      <c r="AGP1373" s="72"/>
      <c r="AGQ1373" s="72"/>
      <c r="AGR1373" s="72"/>
      <c r="AGS1373" s="72"/>
      <c r="AGT1373" s="72"/>
      <c r="AGU1373" s="72"/>
      <c r="AGV1373" s="72"/>
      <c r="AGW1373" s="72"/>
      <c r="AGX1373" s="72"/>
      <c r="AGY1373" s="72"/>
      <c r="AGZ1373" s="72"/>
      <c r="AHA1373" s="72"/>
      <c r="AHB1373" s="72"/>
      <c r="AHC1373" s="72"/>
      <c r="AHD1373" s="72"/>
      <c r="AHE1373" s="72"/>
      <c r="AHF1373" s="72"/>
      <c r="AHG1373" s="72"/>
      <c r="AHH1373" s="72"/>
      <c r="AHI1373" s="72"/>
      <c r="AHJ1373" s="72"/>
      <c r="AHK1373" s="72"/>
      <c r="AHL1373" s="72"/>
      <c r="AHM1373" s="72"/>
      <c r="AHN1373" s="72"/>
      <c r="AHO1373" s="72"/>
      <c r="AHP1373" s="72"/>
      <c r="AHQ1373" s="72"/>
      <c r="AHR1373" s="72"/>
      <c r="AHS1373" s="72"/>
      <c r="AHT1373" s="72"/>
      <c r="AHU1373" s="72"/>
      <c r="AHV1373" s="72"/>
      <c r="AHW1373" s="72"/>
      <c r="AHX1373" s="72"/>
      <c r="AHY1373" s="72"/>
      <c r="AHZ1373" s="72"/>
      <c r="AIA1373" s="72"/>
      <c r="AIB1373" s="72"/>
      <c r="AIC1373" s="72"/>
      <c r="AID1373" s="72"/>
      <c r="AIE1373" s="72"/>
      <c r="AIF1373" s="72"/>
      <c r="AIG1373" s="72"/>
      <c r="AIH1373" s="72"/>
      <c r="AII1373" s="72"/>
      <c r="AIJ1373" s="72"/>
      <c r="AIK1373" s="72"/>
      <c r="AIL1373" s="72"/>
      <c r="AIM1373" s="72"/>
      <c r="AIN1373" s="72"/>
      <c r="AIO1373" s="72"/>
      <c r="AIP1373" s="72"/>
      <c r="AIQ1373" s="72"/>
      <c r="AIR1373" s="72"/>
      <c r="AIS1373" s="72"/>
      <c r="AIT1373" s="72"/>
      <c r="AIU1373" s="72"/>
      <c r="AIV1373" s="72"/>
      <c r="AIW1373" s="72"/>
      <c r="AIX1373" s="72"/>
      <c r="AIY1373" s="72"/>
      <c r="AIZ1373" s="72"/>
      <c r="AJA1373" s="72"/>
      <c r="AJB1373" s="72"/>
      <c r="AJC1373" s="72"/>
      <c r="AJD1373" s="72"/>
      <c r="AJE1373" s="72"/>
      <c r="AJF1373" s="72"/>
      <c r="AJG1373" s="72"/>
      <c r="AJH1373" s="72"/>
      <c r="AJI1373" s="72"/>
      <c r="AJJ1373" s="72"/>
      <c r="AJK1373" s="72"/>
      <c r="AJL1373" s="72"/>
      <c r="AJM1373" s="72"/>
      <c r="AJN1373" s="72"/>
      <c r="AJO1373" s="72"/>
      <c r="AJP1373" s="72"/>
      <c r="AJQ1373" s="72"/>
      <c r="AJR1373" s="72"/>
      <c r="AJS1373" s="72"/>
      <c r="AJT1373" s="72"/>
      <c r="AJU1373" s="72"/>
      <c r="AJV1373" s="72"/>
      <c r="AJW1373" s="72"/>
      <c r="AJX1373" s="72"/>
      <c r="AJY1373" s="72"/>
      <c r="AJZ1373" s="72"/>
      <c r="AKA1373" s="72"/>
      <c r="AKB1373" s="72"/>
      <c r="AKC1373" s="72"/>
      <c r="AKD1373" s="72"/>
      <c r="AKE1373" s="72"/>
      <c r="AKF1373" s="72"/>
      <c r="AKG1373" s="72"/>
      <c r="AKH1373" s="72"/>
      <c r="AKI1373" s="72"/>
      <c r="AKJ1373" s="72"/>
      <c r="AKK1373" s="72"/>
      <c r="AKL1373" s="72"/>
      <c r="AKM1373" s="72"/>
      <c r="AKN1373" s="72"/>
      <c r="AKO1373" s="72"/>
      <c r="AKP1373" s="72"/>
      <c r="AKQ1373" s="72"/>
      <c r="AKR1373" s="72"/>
      <c r="AKS1373" s="72"/>
      <c r="AKT1373" s="72"/>
      <c r="AKU1373" s="72"/>
      <c r="AKV1373" s="72"/>
      <c r="AKW1373" s="72"/>
      <c r="AKX1373" s="72"/>
      <c r="AKY1373" s="72"/>
      <c r="AKZ1373" s="72"/>
      <c r="ALA1373" s="72"/>
      <c r="ALB1373" s="72"/>
      <c r="ALC1373" s="72"/>
      <c r="ALD1373" s="72"/>
      <c r="ALE1373" s="72"/>
      <c r="ALF1373" s="72"/>
      <c r="ALG1373" s="72"/>
      <c r="ALH1373" s="72"/>
      <c r="ALI1373" s="72"/>
      <c r="ALJ1373" s="72"/>
      <c r="ALK1373" s="72"/>
      <c r="ALL1373" s="72"/>
      <c r="ALM1373" s="72"/>
      <c r="ALN1373" s="72"/>
      <c r="ALO1373" s="72"/>
      <c r="ALP1373" s="72"/>
      <c r="ALQ1373" s="72"/>
      <c r="ALR1373" s="72"/>
      <c r="ALS1373" s="72"/>
      <c r="ALT1373" s="72"/>
      <c r="ALU1373" s="72"/>
      <c r="ALV1373" s="72"/>
      <c r="ALW1373" s="72"/>
      <c r="ALX1373" s="72"/>
      <c r="ALY1373" s="72"/>
      <c r="ALZ1373" s="72"/>
      <c r="AMA1373" s="72"/>
      <c r="AMB1373" s="72"/>
      <c r="AMC1373" s="72"/>
      <c r="AMD1373" s="72"/>
      <c r="AME1373" s="72"/>
      <c r="AMF1373" s="72"/>
      <c r="AMG1373" s="72"/>
      <c r="AMH1373" s="72"/>
      <c r="AMI1373" s="72"/>
      <c r="AMJ1373" s="72"/>
    </row>
    <row r="1374" spans="1:1024">
      <c r="C1374" s="49">
        <f t="shared" si="99"/>
        <v>2660</v>
      </c>
      <c r="E1374" s="51">
        <f t="shared" si="98"/>
        <v>20</v>
      </c>
      <c r="F1374" s="39">
        <f t="shared" si="96"/>
        <v>51885</v>
      </c>
      <c r="G1374" s="39" t="str">
        <f t="shared" si="97"/>
        <v>201826</v>
      </c>
      <c r="H1374" s="39">
        <v>356</v>
      </c>
      <c r="L1374" s="39" t="s">
        <v>0</v>
      </c>
      <c r="M1374" s="39">
        <v>2018</v>
      </c>
      <c r="N1374" s="39">
        <v>2</v>
      </c>
      <c r="O1374" s="39">
        <v>6</v>
      </c>
      <c r="P1374" s="39">
        <v>14</v>
      </c>
      <c r="Q1374" s="39">
        <v>24</v>
      </c>
      <c r="R1374" s="39">
        <v>45</v>
      </c>
      <c r="S1374" s="39">
        <v>83</v>
      </c>
      <c r="T1374" s="39">
        <v>1</v>
      </c>
      <c r="U1374" s="39" t="s">
        <v>1</v>
      </c>
      <c r="V1374" s="39" t="s">
        <v>2</v>
      </c>
      <c r="X1374" s="40" t="s">
        <v>474</v>
      </c>
    </row>
    <row r="1375" spans="1:1024">
      <c r="A1375" s="118"/>
      <c r="B1375" s="118"/>
      <c r="C1375" s="49">
        <f t="shared" si="99"/>
        <v>2670</v>
      </c>
      <c r="D1375" s="74" t="s">
        <v>475</v>
      </c>
      <c r="E1375" s="51">
        <f t="shared" si="98"/>
        <v>10</v>
      </c>
      <c r="F1375" s="81">
        <f t="shared" si="96"/>
        <v>52086</v>
      </c>
      <c r="G1375" s="81" t="str">
        <f t="shared" si="97"/>
        <v>201826</v>
      </c>
      <c r="H1375" s="81">
        <v>10</v>
      </c>
      <c r="I1375" s="81"/>
      <c r="J1375" s="81"/>
      <c r="K1375" s="81"/>
      <c r="L1375" s="81" t="s">
        <v>0</v>
      </c>
      <c r="M1375" s="81">
        <v>2018</v>
      </c>
      <c r="N1375" s="81">
        <v>2</v>
      </c>
      <c r="O1375" s="81">
        <v>6</v>
      </c>
      <c r="P1375" s="81">
        <v>14</v>
      </c>
      <c r="Q1375" s="81">
        <v>28</v>
      </c>
      <c r="R1375" s="81">
        <v>6</v>
      </c>
      <c r="S1375" s="81">
        <v>620</v>
      </c>
      <c r="T1375" s="81">
        <v>1</v>
      </c>
      <c r="U1375" s="81" t="s">
        <v>1</v>
      </c>
      <c r="V1375" s="81" t="s">
        <v>2</v>
      </c>
      <c r="W1375" s="81"/>
      <c r="X1375" s="129" t="s">
        <v>139</v>
      </c>
      <c r="Y1375" s="130"/>
      <c r="Z1375" s="130"/>
      <c r="AA1375" s="130"/>
      <c r="WK1375" s="119"/>
      <c r="WL1375" s="119"/>
      <c r="WM1375" s="119"/>
      <c r="WN1375" s="119"/>
      <c r="WO1375" s="119"/>
      <c r="WP1375" s="119"/>
      <c r="WQ1375" s="119"/>
      <c r="WR1375" s="119"/>
      <c r="WS1375" s="119"/>
      <c r="WT1375" s="119"/>
      <c r="WU1375" s="119"/>
      <c r="WV1375" s="119"/>
      <c r="WW1375" s="119"/>
      <c r="WX1375" s="119"/>
      <c r="WY1375" s="119"/>
      <c r="WZ1375" s="119"/>
      <c r="XA1375" s="119"/>
      <c r="XB1375" s="119"/>
      <c r="XC1375" s="119"/>
      <c r="XD1375" s="119"/>
      <c r="XE1375" s="119"/>
      <c r="XF1375" s="119"/>
      <c r="XG1375" s="119"/>
      <c r="XH1375" s="119"/>
      <c r="XI1375" s="119"/>
      <c r="XJ1375" s="119"/>
      <c r="XK1375" s="119"/>
      <c r="XL1375" s="119"/>
      <c r="XM1375" s="119"/>
      <c r="XN1375" s="119"/>
      <c r="XO1375" s="119"/>
      <c r="XP1375" s="119"/>
      <c r="XQ1375" s="119"/>
      <c r="XR1375" s="119"/>
      <c r="XS1375" s="119"/>
      <c r="XT1375" s="119"/>
      <c r="XU1375" s="119"/>
      <c r="XV1375" s="119"/>
      <c r="XW1375" s="119"/>
      <c r="XX1375" s="119"/>
      <c r="XY1375" s="119"/>
      <c r="XZ1375" s="119"/>
      <c r="YA1375" s="119"/>
      <c r="YB1375" s="119"/>
      <c r="YC1375" s="119"/>
      <c r="YD1375" s="119"/>
      <c r="YE1375" s="119"/>
      <c r="YF1375" s="119"/>
      <c r="YG1375" s="119"/>
      <c r="YH1375" s="119"/>
      <c r="YI1375" s="119"/>
      <c r="YJ1375" s="119"/>
      <c r="YK1375" s="119"/>
      <c r="YL1375" s="119"/>
      <c r="YM1375" s="119"/>
      <c r="YN1375" s="119"/>
      <c r="YO1375" s="119"/>
      <c r="YP1375" s="119"/>
      <c r="YQ1375" s="119"/>
      <c r="YR1375" s="119"/>
      <c r="YS1375" s="119"/>
      <c r="YT1375" s="119"/>
      <c r="YU1375" s="119"/>
      <c r="YV1375" s="119"/>
      <c r="YW1375" s="119"/>
      <c r="YX1375" s="119"/>
      <c r="YY1375" s="119"/>
      <c r="YZ1375" s="119"/>
      <c r="ZA1375" s="119"/>
      <c r="ZB1375" s="119"/>
      <c r="ZC1375" s="119"/>
      <c r="ZD1375" s="119"/>
      <c r="ZE1375" s="119"/>
      <c r="ZF1375" s="119"/>
      <c r="ZG1375" s="119"/>
      <c r="ZH1375" s="119"/>
      <c r="ZI1375" s="119"/>
      <c r="ZJ1375" s="119"/>
      <c r="ZK1375" s="119"/>
      <c r="ZL1375" s="119"/>
      <c r="ZM1375" s="119"/>
      <c r="ZN1375" s="119"/>
      <c r="ZO1375" s="119"/>
      <c r="ZP1375" s="119"/>
      <c r="ZQ1375" s="119"/>
      <c r="ZR1375" s="119"/>
      <c r="ZS1375" s="119"/>
      <c r="ZT1375" s="119"/>
      <c r="ZU1375" s="119"/>
      <c r="ZV1375" s="119"/>
      <c r="ZW1375" s="119"/>
      <c r="ZX1375" s="119"/>
      <c r="ZY1375" s="119"/>
      <c r="ZZ1375" s="119"/>
      <c r="AAA1375" s="119"/>
      <c r="AAB1375" s="119"/>
      <c r="AAC1375" s="119"/>
      <c r="AAD1375" s="119"/>
      <c r="AAE1375" s="119"/>
      <c r="AAF1375" s="119"/>
      <c r="AAG1375" s="119"/>
      <c r="AAH1375" s="119"/>
      <c r="AAI1375" s="119"/>
      <c r="AAJ1375" s="119"/>
      <c r="AAK1375" s="119"/>
      <c r="AAL1375" s="119"/>
      <c r="AAM1375" s="119"/>
      <c r="AAN1375" s="119"/>
      <c r="AAO1375" s="119"/>
      <c r="AAP1375" s="119"/>
      <c r="AAQ1375" s="119"/>
      <c r="AAR1375" s="119"/>
      <c r="AAS1375" s="119"/>
      <c r="AAT1375" s="119"/>
      <c r="AAU1375" s="119"/>
      <c r="AAV1375" s="119"/>
      <c r="AAW1375" s="119"/>
      <c r="AAX1375" s="119"/>
      <c r="AAY1375" s="119"/>
      <c r="AAZ1375" s="119"/>
      <c r="ABA1375" s="119"/>
      <c r="ABB1375" s="119"/>
      <c r="ABC1375" s="119"/>
      <c r="ABD1375" s="119"/>
      <c r="ABE1375" s="119"/>
      <c r="ABF1375" s="119"/>
      <c r="ABG1375" s="119"/>
      <c r="ABH1375" s="119"/>
      <c r="ABI1375" s="119"/>
      <c r="ABJ1375" s="119"/>
      <c r="ABK1375" s="119"/>
      <c r="ABL1375" s="119"/>
      <c r="ABM1375" s="119"/>
      <c r="ABN1375" s="119"/>
      <c r="ABO1375" s="119"/>
      <c r="ABP1375" s="119"/>
      <c r="ABQ1375" s="119"/>
      <c r="ABR1375" s="119"/>
      <c r="ABS1375" s="119"/>
      <c r="ABT1375" s="119"/>
      <c r="ABU1375" s="119"/>
      <c r="ABV1375" s="119"/>
      <c r="ABW1375" s="119"/>
      <c r="ABX1375" s="119"/>
      <c r="ABY1375" s="119"/>
      <c r="ABZ1375" s="119"/>
      <c r="ACA1375" s="119"/>
      <c r="ACB1375" s="119"/>
      <c r="ACC1375" s="119"/>
      <c r="ACD1375" s="119"/>
      <c r="ACE1375" s="119"/>
      <c r="ACF1375" s="119"/>
      <c r="ACG1375" s="119"/>
      <c r="ACH1375" s="119"/>
      <c r="ACI1375" s="119"/>
      <c r="ACJ1375" s="119"/>
      <c r="ACK1375" s="119"/>
      <c r="ACL1375" s="119"/>
      <c r="ACM1375" s="119"/>
      <c r="ACN1375" s="119"/>
      <c r="ACO1375" s="119"/>
      <c r="ACP1375" s="119"/>
      <c r="ACQ1375" s="119"/>
      <c r="ACR1375" s="119"/>
      <c r="ACS1375" s="119"/>
      <c r="ACT1375" s="119"/>
      <c r="ACU1375" s="119"/>
      <c r="ACV1375" s="119"/>
      <c r="ACW1375" s="119"/>
      <c r="ACX1375" s="119"/>
      <c r="ACY1375" s="119"/>
      <c r="ACZ1375" s="119"/>
      <c r="ADA1375" s="119"/>
      <c r="ADB1375" s="119"/>
      <c r="ADC1375" s="119"/>
      <c r="ADD1375" s="119"/>
      <c r="ADE1375" s="119"/>
      <c r="ADF1375" s="119"/>
      <c r="ADG1375" s="119"/>
      <c r="ADH1375" s="119"/>
      <c r="ADI1375" s="119"/>
      <c r="ADJ1375" s="119"/>
      <c r="ADK1375" s="119"/>
      <c r="ADL1375" s="119"/>
      <c r="ADM1375" s="119"/>
      <c r="ADN1375" s="119"/>
      <c r="ADO1375" s="119"/>
      <c r="ADP1375" s="119"/>
      <c r="ADQ1375" s="119"/>
      <c r="ADR1375" s="119"/>
      <c r="ADS1375" s="119"/>
      <c r="ADT1375" s="119"/>
      <c r="ADU1375" s="119"/>
      <c r="ADV1375" s="119"/>
      <c r="ADW1375" s="119"/>
      <c r="ADX1375" s="119"/>
      <c r="ADY1375" s="119"/>
      <c r="ADZ1375" s="119"/>
      <c r="AEA1375" s="119"/>
      <c r="AEB1375" s="119"/>
      <c r="AEC1375" s="119"/>
      <c r="AED1375" s="119"/>
      <c r="AEE1375" s="119"/>
      <c r="AEF1375" s="119"/>
      <c r="AEG1375" s="119"/>
      <c r="AEH1375" s="119"/>
      <c r="AEI1375" s="119"/>
      <c r="AEJ1375" s="119"/>
      <c r="AEK1375" s="119"/>
      <c r="AEL1375" s="119"/>
      <c r="AEM1375" s="119"/>
      <c r="AEN1375" s="119"/>
      <c r="AEO1375" s="119"/>
      <c r="AEP1375" s="119"/>
      <c r="AEQ1375" s="119"/>
      <c r="AER1375" s="119"/>
      <c r="AES1375" s="119"/>
      <c r="AET1375" s="119"/>
      <c r="AEU1375" s="119"/>
      <c r="AEV1375" s="119"/>
      <c r="AEW1375" s="119"/>
      <c r="AEX1375" s="119"/>
      <c r="AEY1375" s="119"/>
      <c r="AEZ1375" s="119"/>
      <c r="AFA1375" s="119"/>
      <c r="AFB1375" s="119"/>
      <c r="AFC1375" s="119"/>
      <c r="AFD1375" s="119"/>
      <c r="AFE1375" s="119"/>
      <c r="AFF1375" s="119"/>
      <c r="AFG1375" s="119"/>
      <c r="AFH1375" s="119"/>
      <c r="AFI1375" s="119"/>
      <c r="AFJ1375" s="119"/>
      <c r="AFK1375" s="119"/>
      <c r="AFL1375" s="119"/>
      <c r="AFM1375" s="119"/>
      <c r="AFN1375" s="119"/>
      <c r="AFO1375" s="119"/>
      <c r="AFP1375" s="119"/>
      <c r="AFQ1375" s="119"/>
      <c r="AFR1375" s="119"/>
      <c r="AFS1375" s="119"/>
      <c r="AFT1375" s="119"/>
      <c r="AFU1375" s="119"/>
      <c r="AFV1375" s="119"/>
      <c r="AFW1375" s="119"/>
      <c r="AFX1375" s="119"/>
      <c r="AFY1375" s="119"/>
      <c r="AFZ1375" s="119"/>
      <c r="AGA1375" s="119"/>
      <c r="AGB1375" s="119"/>
      <c r="AGC1375" s="119"/>
      <c r="AGD1375" s="119"/>
      <c r="AGE1375" s="119"/>
      <c r="AGF1375" s="119"/>
      <c r="AGG1375" s="119"/>
      <c r="AGH1375" s="119"/>
      <c r="AGI1375" s="119"/>
      <c r="AGJ1375" s="119"/>
      <c r="AGK1375" s="119"/>
      <c r="AGL1375" s="119"/>
      <c r="AGM1375" s="119"/>
      <c r="AGN1375" s="119"/>
      <c r="AGO1375" s="119"/>
      <c r="AGP1375" s="119"/>
      <c r="AGQ1375" s="119"/>
      <c r="AGR1375" s="119"/>
      <c r="AGS1375" s="119"/>
      <c r="AGT1375" s="119"/>
      <c r="AGU1375" s="119"/>
      <c r="AGV1375" s="119"/>
      <c r="AGW1375" s="119"/>
      <c r="AGX1375" s="119"/>
      <c r="AGY1375" s="119"/>
      <c r="AGZ1375" s="119"/>
      <c r="AHA1375" s="119"/>
      <c r="AHB1375" s="119"/>
      <c r="AHC1375" s="119"/>
      <c r="AHD1375" s="119"/>
      <c r="AHE1375" s="119"/>
      <c r="AHF1375" s="119"/>
      <c r="AHG1375" s="119"/>
      <c r="AHH1375" s="119"/>
      <c r="AHI1375" s="119"/>
      <c r="AHJ1375" s="119"/>
      <c r="AHK1375" s="119"/>
      <c r="AHL1375" s="119"/>
      <c r="AHM1375" s="119"/>
      <c r="AHN1375" s="119"/>
      <c r="AHO1375" s="119"/>
      <c r="AHP1375" s="119"/>
      <c r="AHQ1375" s="119"/>
      <c r="AHR1375" s="119"/>
      <c r="AHS1375" s="119"/>
      <c r="AHT1375" s="119"/>
      <c r="AHU1375" s="119"/>
      <c r="AHV1375" s="119"/>
      <c r="AHW1375" s="119"/>
      <c r="AHX1375" s="119"/>
      <c r="AHY1375" s="119"/>
      <c r="AHZ1375" s="119"/>
      <c r="AIA1375" s="119"/>
      <c r="AIB1375" s="119"/>
      <c r="AIC1375" s="119"/>
      <c r="AID1375" s="119"/>
      <c r="AIE1375" s="119"/>
      <c r="AIF1375" s="119"/>
      <c r="AIG1375" s="119"/>
      <c r="AIH1375" s="119"/>
      <c r="AII1375" s="119"/>
      <c r="AIJ1375" s="119"/>
      <c r="AIK1375" s="119"/>
      <c r="AIL1375" s="119"/>
      <c r="AIM1375" s="119"/>
      <c r="AIN1375" s="119"/>
      <c r="AIO1375" s="119"/>
      <c r="AIP1375" s="119"/>
      <c r="AIQ1375" s="119"/>
      <c r="AIR1375" s="119"/>
      <c r="AIS1375" s="119"/>
      <c r="AIT1375" s="119"/>
      <c r="AIU1375" s="119"/>
      <c r="AIV1375" s="119"/>
      <c r="AIW1375" s="119"/>
      <c r="AIX1375" s="119"/>
      <c r="AIY1375" s="119"/>
      <c r="AIZ1375" s="119"/>
      <c r="AJA1375" s="119"/>
      <c r="AJB1375" s="119"/>
      <c r="AJC1375" s="119"/>
      <c r="AJD1375" s="119"/>
      <c r="AJE1375" s="119"/>
      <c r="AJF1375" s="119"/>
      <c r="AJG1375" s="119"/>
      <c r="AJH1375" s="119"/>
      <c r="AJI1375" s="119"/>
      <c r="AJJ1375" s="119"/>
      <c r="AJK1375" s="119"/>
      <c r="AJL1375" s="119"/>
      <c r="AJM1375" s="119"/>
      <c r="AJN1375" s="119"/>
      <c r="AJO1375" s="119"/>
      <c r="AJP1375" s="119"/>
      <c r="AJQ1375" s="119"/>
      <c r="AJR1375" s="119"/>
      <c r="AJS1375" s="119"/>
      <c r="AJT1375" s="119"/>
      <c r="AJU1375" s="119"/>
      <c r="AJV1375" s="119"/>
      <c r="AJW1375" s="119"/>
      <c r="AJX1375" s="119"/>
      <c r="AJY1375" s="119"/>
      <c r="AJZ1375" s="119"/>
      <c r="AKA1375" s="119"/>
      <c r="AKB1375" s="119"/>
      <c r="AKC1375" s="119"/>
      <c r="AKD1375" s="119"/>
      <c r="AKE1375" s="119"/>
      <c r="AKF1375" s="119"/>
      <c r="AKG1375" s="119"/>
      <c r="AKH1375" s="119"/>
      <c r="AKI1375" s="119"/>
      <c r="AKJ1375" s="119"/>
      <c r="AKK1375" s="119"/>
      <c r="AKL1375" s="119"/>
      <c r="AKM1375" s="119"/>
      <c r="AKN1375" s="119"/>
      <c r="AKO1375" s="119"/>
      <c r="AKP1375" s="119"/>
      <c r="AKQ1375" s="119"/>
      <c r="AKR1375" s="119"/>
      <c r="AKS1375" s="119"/>
      <c r="AKT1375" s="119"/>
      <c r="AKU1375" s="119"/>
      <c r="AKV1375" s="119"/>
      <c r="AKW1375" s="119"/>
      <c r="AKX1375" s="119"/>
      <c r="AKY1375" s="119"/>
      <c r="AKZ1375" s="119"/>
      <c r="ALA1375" s="119"/>
      <c r="ALB1375" s="119"/>
      <c r="ALC1375" s="119"/>
      <c r="ALD1375" s="119"/>
      <c r="ALE1375" s="119"/>
      <c r="ALF1375" s="119"/>
      <c r="ALG1375" s="119"/>
      <c r="ALH1375" s="119"/>
      <c r="ALI1375" s="119"/>
      <c r="ALJ1375" s="119"/>
      <c r="ALK1375" s="119"/>
      <c r="ALL1375" s="119"/>
      <c r="ALM1375" s="119"/>
      <c r="ALN1375" s="119"/>
      <c r="ALO1375" s="119"/>
      <c r="ALP1375" s="119"/>
      <c r="ALQ1375" s="119"/>
      <c r="ALR1375" s="119"/>
      <c r="ALS1375" s="119"/>
      <c r="ALT1375" s="119"/>
      <c r="ALU1375" s="119"/>
      <c r="ALV1375" s="119"/>
      <c r="ALW1375" s="119"/>
      <c r="ALX1375" s="119"/>
      <c r="ALY1375" s="119"/>
      <c r="ALZ1375" s="119"/>
      <c r="AMA1375" s="119"/>
      <c r="AMB1375" s="119"/>
      <c r="AMC1375" s="119"/>
      <c r="AMD1375" s="119"/>
      <c r="AME1375" s="119"/>
      <c r="AMF1375" s="119"/>
      <c r="AMG1375" s="119"/>
      <c r="AMH1375" s="119"/>
      <c r="AMI1375" s="119"/>
      <c r="AMJ1375" s="119"/>
    </row>
    <row r="1376" spans="1:1024">
      <c r="A1376" s="118"/>
      <c r="B1376" s="118"/>
      <c r="C1376" s="49">
        <f t="shared" si="99"/>
        <v>2680</v>
      </c>
      <c r="D1376" s="58" t="s">
        <v>476</v>
      </c>
      <c r="E1376" s="51">
        <f t="shared" si="98"/>
        <v>10</v>
      </c>
      <c r="F1376" s="81">
        <f t="shared" si="96"/>
        <v>52204</v>
      </c>
      <c r="G1376" s="81" t="str">
        <f t="shared" si="97"/>
        <v>201826</v>
      </c>
      <c r="H1376" s="81">
        <v>5</v>
      </c>
      <c r="I1376" s="81"/>
      <c r="J1376" s="81"/>
      <c r="K1376" s="81"/>
      <c r="L1376" s="81" t="s">
        <v>0</v>
      </c>
      <c r="M1376" s="81">
        <v>2018</v>
      </c>
      <c r="N1376" s="81">
        <v>2</v>
      </c>
      <c r="O1376" s="81">
        <v>6</v>
      </c>
      <c r="P1376" s="81">
        <v>14</v>
      </c>
      <c r="Q1376" s="81">
        <v>30</v>
      </c>
      <c r="R1376" s="81">
        <v>4</v>
      </c>
      <c r="S1376" s="81">
        <v>792</v>
      </c>
      <c r="T1376" s="81">
        <v>1</v>
      </c>
      <c r="U1376" s="81" t="s">
        <v>1</v>
      </c>
      <c r="V1376" s="81" t="s">
        <v>2</v>
      </c>
      <c r="W1376" s="81"/>
      <c r="X1376" s="129" t="s">
        <v>140</v>
      </c>
      <c r="Y1376" s="130"/>
      <c r="Z1376" s="130"/>
      <c r="AA1376" s="130"/>
      <c r="WK1376" s="119"/>
      <c r="WL1376" s="119"/>
      <c r="WM1376" s="119"/>
      <c r="WN1376" s="119"/>
      <c r="WO1376" s="119"/>
      <c r="WP1376" s="119"/>
      <c r="WQ1376" s="119"/>
      <c r="WR1376" s="119"/>
      <c r="WS1376" s="119"/>
      <c r="WT1376" s="119"/>
      <c r="WU1376" s="119"/>
      <c r="WV1376" s="119"/>
      <c r="WW1376" s="119"/>
      <c r="WX1376" s="119"/>
      <c r="WY1376" s="119"/>
      <c r="WZ1376" s="119"/>
      <c r="XA1376" s="119"/>
      <c r="XB1376" s="119"/>
      <c r="XC1376" s="119"/>
      <c r="XD1376" s="119"/>
      <c r="XE1376" s="119"/>
      <c r="XF1376" s="119"/>
      <c r="XG1376" s="119"/>
      <c r="XH1376" s="119"/>
      <c r="XI1376" s="119"/>
      <c r="XJ1376" s="119"/>
      <c r="XK1376" s="119"/>
      <c r="XL1376" s="119"/>
      <c r="XM1376" s="119"/>
      <c r="XN1376" s="119"/>
      <c r="XO1376" s="119"/>
      <c r="XP1376" s="119"/>
      <c r="XQ1376" s="119"/>
      <c r="XR1376" s="119"/>
      <c r="XS1376" s="119"/>
      <c r="XT1376" s="119"/>
      <c r="XU1376" s="119"/>
      <c r="XV1376" s="119"/>
      <c r="XW1376" s="119"/>
      <c r="XX1376" s="119"/>
      <c r="XY1376" s="119"/>
      <c r="XZ1376" s="119"/>
      <c r="YA1376" s="119"/>
      <c r="YB1376" s="119"/>
      <c r="YC1376" s="119"/>
      <c r="YD1376" s="119"/>
      <c r="YE1376" s="119"/>
      <c r="YF1376" s="119"/>
      <c r="YG1376" s="119"/>
      <c r="YH1376" s="119"/>
      <c r="YI1376" s="119"/>
      <c r="YJ1376" s="119"/>
      <c r="YK1376" s="119"/>
      <c r="YL1376" s="119"/>
      <c r="YM1376" s="119"/>
      <c r="YN1376" s="119"/>
      <c r="YO1376" s="119"/>
      <c r="YP1376" s="119"/>
      <c r="YQ1376" s="119"/>
      <c r="YR1376" s="119"/>
      <c r="YS1376" s="119"/>
      <c r="YT1376" s="119"/>
      <c r="YU1376" s="119"/>
      <c r="YV1376" s="119"/>
      <c r="YW1376" s="119"/>
      <c r="YX1376" s="119"/>
      <c r="YY1376" s="119"/>
      <c r="YZ1376" s="119"/>
      <c r="ZA1376" s="119"/>
      <c r="ZB1376" s="119"/>
      <c r="ZC1376" s="119"/>
      <c r="ZD1376" s="119"/>
      <c r="ZE1376" s="119"/>
      <c r="ZF1376" s="119"/>
      <c r="ZG1376" s="119"/>
      <c r="ZH1376" s="119"/>
      <c r="ZI1376" s="119"/>
      <c r="ZJ1376" s="119"/>
      <c r="ZK1376" s="119"/>
      <c r="ZL1376" s="119"/>
      <c r="ZM1376" s="119"/>
      <c r="ZN1376" s="119"/>
      <c r="ZO1376" s="119"/>
      <c r="ZP1376" s="119"/>
      <c r="ZQ1376" s="119"/>
      <c r="ZR1376" s="119"/>
      <c r="ZS1376" s="119"/>
      <c r="ZT1376" s="119"/>
      <c r="ZU1376" s="119"/>
      <c r="ZV1376" s="119"/>
      <c r="ZW1376" s="119"/>
      <c r="ZX1376" s="119"/>
      <c r="ZY1376" s="119"/>
      <c r="ZZ1376" s="119"/>
      <c r="AAA1376" s="119"/>
      <c r="AAB1376" s="119"/>
      <c r="AAC1376" s="119"/>
      <c r="AAD1376" s="119"/>
      <c r="AAE1376" s="119"/>
      <c r="AAF1376" s="119"/>
      <c r="AAG1376" s="119"/>
      <c r="AAH1376" s="119"/>
      <c r="AAI1376" s="119"/>
      <c r="AAJ1376" s="119"/>
      <c r="AAK1376" s="119"/>
      <c r="AAL1376" s="119"/>
      <c r="AAM1376" s="119"/>
      <c r="AAN1376" s="119"/>
      <c r="AAO1376" s="119"/>
      <c r="AAP1376" s="119"/>
      <c r="AAQ1376" s="119"/>
      <c r="AAR1376" s="119"/>
      <c r="AAS1376" s="119"/>
      <c r="AAT1376" s="119"/>
      <c r="AAU1376" s="119"/>
      <c r="AAV1376" s="119"/>
      <c r="AAW1376" s="119"/>
      <c r="AAX1376" s="119"/>
      <c r="AAY1376" s="119"/>
      <c r="AAZ1376" s="119"/>
      <c r="ABA1376" s="119"/>
      <c r="ABB1376" s="119"/>
      <c r="ABC1376" s="119"/>
      <c r="ABD1376" s="119"/>
      <c r="ABE1376" s="119"/>
      <c r="ABF1376" s="119"/>
      <c r="ABG1376" s="119"/>
      <c r="ABH1376" s="119"/>
      <c r="ABI1376" s="119"/>
      <c r="ABJ1376" s="119"/>
      <c r="ABK1376" s="119"/>
      <c r="ABL1376" s="119"/>
      <c r="ABM1376" s="119"/>
      <c r="ABN1376" s="119"/>
      <c r="ABO1376" s="119"/>
      <c r="ABP1376" s="119"/>
      <c r="ABQ1376" s="119"/>
      <c r="ABR1376" s="119"/>
      <c r="ABS1376" s="119"/>
      <c r="ABT1376" s="119"/>
      <c r="ABU1376" s="119"/>
      <c r="ABV1376" s="119"/>
      <c r="ABW1376" s="119"/>
      <c r="ABX1376" s="119"/>
      <c r="ABY1376" s="119"/>
      <c r="ABZ1376" s="119"/>
      <c r="ACA1376" s="119"/>
      <c r="ACB1376" s="119"/>
      <c r="ACC1376" s="119"/>
      <c r="ACD1376" s="119"/>
      <c r="ACE1376" s="119"/>
      <c r="ACF1376" s="119"/>
      <c r="ACG1376" s="119"/>
      <c r="ACH1376" s="119"/>
      <c r="ACI1376" s="119"/>
      <c r="ACJ1376" s="119"/>
      <c r="ACK1376" s="119"/>
      <c r="ACL1376" s="119"/>
      <c r="ACM1376" s="119"/>
      <c r="ACN1376" s="119"/>
      <c r="ACO1376" s="119"/>
      <c r="ACP1376" s="119"/>
      <c r="ACQ1376" s="119"/>
      <c r="ACR1376" s="119"/>
      <c r="ACS1376" s="119"/>
      <c r="ACT1376" s="119"/>
      <c r="ACU1376" s="119"/>
      <c r="ACV1376" s="119"/>
      <c r="ACW1376" s="119"/>
      <c r="ACX1376" s="119"/>
      <c r="ACY1376" s="119"/>
      <c r="ACZ1376" s="119"/>
      <c r="ADA1376" s="119"/>
      <c r="ADB1376" s="119"/>
      <c r="ADC1376" s="119"/>
      <c r="ADD1376" s="119"/>
      <c r="ADE1376" s="119"/>
      <c r="ADF1376" s="119"/>
      <c r="ADG1376" s="119"/>
      <c r="ADH1376" s="119"/>
      <c r="ADI1376" s="119"/>
      <c r="ADJ1376" s="119"/>
      <c r="ADK1376" s="119"/>
      <c r="ADL1376" s="119"/>
      <c r="ADM1376" s="119"/>
      <c r="ADN1376" s="119"/>
      <c r="ADO1376" s="119"/>
      <c r="ADP1376" s="119"/>
      <c r="ADQ1376" s="119"/>
      <c r="ADR1376" s="119"/>
      <c r="ADS1376" s="119"/>
      <c r="ADT1376" s="119"/>
      <c r="ADU1376" s="119"/>
      <c r="ADV1376" s="119"/>
      <c r="ADW1376" s="119"/>
      <c r="ADX1376" s="119"/>
      <c r="ADY1376" s="119"/>
      <c r="ADZ1376" s="119"/>
      <c r="AEA1376" s="119"/>
      <c r="AEB1376" s="119"/>
      <c r="AEC1376" s="119"/>
      <c r="AED1376" s="119"/>
      <c r="AEE1376" s="119"/>
      <c r="AEF1376" s="119"/>
      <c r="AEG1376" s="119"/>
      <c r="AEH1376" s="119"/>
      <c r="AEI1376" s="119"/>
      <c r="AEJ1376" s="119"/>
      <c r="AEK1376" s="119"/>
      <c r="AEL1376" s="119"/>
      <c r="AEM1376" s="119"/>
      <c r="AEN1376" s="119"/>
      <c r="AEO1376" s="119"/>
      <c r="AEP1376" s="119"/>
      <c r="AEQ1376" s="119"/>
      <c r="AER1376" s="119"/>
      <c r="AES1376" s="119"/>
      <c r="AET1376" s="119"/>
      <c r="AEU1376" s="119"/>
      <c r="AEV1376" s="119"/>
      <c r="AEW1376" s="119"/>
      <c r="AEX1376" s="119"/>
      <c r="AEY1376" s="119"/>
      <c r="AEZ1376" s="119"/>
      <c r="AFA1376" s="119"/>
      <c r="AFB1376" s="119"/>
      <c r="AFC1376" s="119"/>
      <c r="AFD1376" s="119"/>
      <c r="AFE1376" s="119"/>
      <c r="AFF1376" s="119"/>
      <c r="AFG1376" s="119"/>
      <c r="AFH1376" s="119"/>
      <c r="AFI1376" s="119"/>
      <c r="AFJ1376" s="119"/>
      <c r="AFK1376" s="119"/>
      <c r="AFL1376" s="119"/>
      <c r="AFM1376" s="119"/>
      <c r="AFN1376" s="119"/>
      <c r="AFO1376" s="119"/>
      <c r="AFP1376" s="119"/>
      <c r="AFQ1376" s="119"/>
      <c r="AFR1376" s="119"/>
      <c r="AFS1376" s="119"/>
      <c r="AFT1376" s="119"/>
      <c r="AFU1376" s="119"/>
      <c r="AFV1376" s="119"/>
      <c r="AFW1376" s="119"/>
      <c r="AFX1376" s="119"/>
      <c r="AFY1376" s="119"/>
      <c r="AFZ1376" s="119"/>
      <c r="AGA1376" s="119"/>
      <c r="AGB1376" s="119"/>
      <c r="AGC1376" s="119"/>
      <c r="AGD1376" s="119"/>
      <c r="AGE1376" s="119"/>
      <c r="AGF1376" s="119"/>
      <c r="AGG1376" s="119"/>
      <c r="AGH1376" s="119"/>
      <c r="AGI1376" s="119"/>
      <c r="AGJ1376" s="119"/>
      <c r="AGK1376" s="119"/>
      <c r="AGL1376" s="119"/>
      <c r="AGM1376" s="119"/>
      <c r="AGN1376" s="119"/>
      <c r="AGO1376" s="119"/>
      <c r="AGP1376" s="119"/>
      <c r="AGQ1376" s="119"/>
      <c r="AGR1376" s="119"/>
      <c r="AGS1376" s="119"/>
      <c r="AGT1376" s="119"/>
      <c r="AGU1376" s="119"/>
      <c r="AGV1376" s="119"/>
      <c r="AGW1376" s="119"/>
      <c r="AGX1376" s="119"/>
      <c r="AGY1376" s="119"/>
      <c r="AGZ1376" s="119"/>
      <c r="AHA1376" s="119"/>
      <c r="AHB1376" s="119"/>
      <c r="AHC1376" s="119"/>
      <c r="AHD1376" s="119"/>
      <c r="AHE1376" s="119"/>
      <c r="AHF1376" s="119"/>
      <c r="AHG1376" s="119"/>
      <c r="AHH1376" s="119"/>
      <c r="AHI1376" s="119"/>
      <c r="AHJ1376" s="119"/>
      <c r="AHK1376" s="119"/>
      <c r="AHL1376" s="119"/>
      <c r="AHM1376" s="119"/>
      <c r="AHN1376" s="119"/>
      <c r="AHO1376" s="119"/>
      <c r="AHP1376" s="119"/>
      <c r="AHQ1376" s="119"/>
      <c r="AHR1376" s="119"/>
      <c r="AHS1376" s="119"/>
      <c r="AHT1376" s="119"/>
      <c r="AHU1376" s="119"/>
      <c r="AHV1376" s="119"/>
      <c r="AHW1376" s="119"/>
      <c r="AHX1376" s="119"/>
      <c r="AHY1376" s="119"/>
      <c r="AHZ1376" s="119"/>
      <c r="AIA1376" s="119"/>
      <c r="AIB1376" s="119"/>
      <c r="AIC1376" s="119"/>
      <c r="AID1376" s="119"/>
      <c r="AIE1376" s="119"/>
      <c r="AIF1376" s="119"/>
      <c r="AIG1376" s="119"/>
      <c r="AIH1376" s="119"/>
      <c r="AII1376" s="119"/>
      <c r="AIJ1376" s="119"/>
      <c r="AIK1376" s="119"/>
      <c r="AIL1376" s="119"/>
      <c r="AIM1376" s="119"/>
      <c r="AIN1376" s="119"/>
      <c r="AIO1376" s="119"/>
      <c r="AIP1376" s="119"/>
      <c r="AIQ1376" s="119"/>
      <c r="AIR1376" s="119"/>
      <c r="AIS1376" s="119"/>
      <c r="AIT1376" s="119"/>
      <c r="AIU1376" s="119"/>
      <c r="AIV1376" s="119"/>
      <c r="AIW1376" s="119"/>
      <c r="AIX1376" s="119"/>
      <c r="AIY1376" s="119"/>
      <c r="AIZ1376" s="119"/>
      <c r="AJA1376" s="119"/>
      <c r="AJB1376" s="119"/>
      <c r="AJC1376" s="119"/>
      <c r="AJD1376" s="119"/>
      <c r="AJE1376" s="119"/>
      <c r="AJF1376" s="119"/>
      <c r="AJG1376" s="119"/>
      <c r="AJH1376" s="119"/>
      <c r="AJI1376" s="119"/>
      <c r="AJJ1376" s="119"/>
      <c r="AJK1376" s="119"/>
      <c r="AJL1376" s="119"/>
      <c r="AJM1376" s="119"/>
      <c r="AJN1376" s="119"/>
      <c r="AJO1376" s="119"/>
      <c r="AJP1376" s="119"/>
      <c r="AJQ1376" s="119"/>
      <c r="AJR1376" s="119"/>
      <c r="AJS1376" s="119"/>
      <c r="AJT1376" s="119"/>
      <c r="AJU1376" s="119"/>
      <c r="AJV1376" s="119"/>
      <c r="AJW1376" s="119"/>
      <c r="AJX1376" s="119"/>
      <c r="AJY1376" s="119"/>
      <c r="AJZ1376" s="119"/>
      <c r="AKA1376" s="119"/>
      <c r="AKB1376" s="119"/>
      <c r="AKC1376" s="119"/>
      <c r="AKD1376" s="119"/>
      <c r="AKE1376" s="119"/>
      <c r="AKF1376" s="119"/>
      <c r="AKG1376" s="119"/>
      <c r="AKH1376" s="119"/>
      <c r="AKI1376" s="119"/>
      <c r="AKJ1376" s="119"/>
      <c r="AKK1376" s="119"/>
      <c r="AKL1376" s="119"/>
      <c r="AKM1376" s="119"/>
      <c r="AKN1376" s="119"/>
      <c r="AKO1376" s="119"/>
      <c r="AKP1376" s="119"/>
      <c r="AKQ1376" s="119"/>
      <c r="AKR1376" s="119"/>
      <c r="AKS1376" s="119"/>
      <c r="AKT1376" s="119"/>
      <c r="AKU1376" s="119"/>
      <c r="AKV1376" s="119"/>
      <c r="AKW1376" s="119"/>
      <c r="AKX1376" s="119"/>
      <c r="AKY1376" s="119"/>
      <c r="AKZ1376" s="119"/>
      <c r="ALA1376" s="119"/>
      <c r="ALB1376" s="119"/>
      <c r="ALC1376" s="119"/>
      <c r="ALD1376" s="119"/>
      <c r="ALE1376" s="119"/>
      <c r="ALF1376" s="119"/>
      <c r="ALG1376" s="119"/>
      <c r="ALH1376" s="119"/>
      <c r="ALI1376" s="119"/>
      <c r="ALJ1376" s="119"/>
      <c r="ALK1376" s="119"/>
      <c r="ALL1376" s="119"/>
      <c r="ALM1376" s="119"/>
      <c r="ALN1376" s="119"/>
      <c r="ALO1376" s="119"/>
      <c r="ALP1376" s="119"/>
      <c r="ALQ1376" s="119"/>
      <c r="ALR1376" s="119"/>
      <c r="ALS1376" s="119"/>
      <c r="ALT1376" s="119"/>
      <c r="ALU1376" s="119"/>
      <c r="ALV1376" s="119"/>
      <c r="ALW1376" s="119"/>
      <c r="ALX1376" s="119"/>
      <c r="ALY1376" s="119"/>
      <c r="ALZ1376" s="119"/>
      <c r="AMA1376" s="119"/>
      <c r="AMB1376" s="119"/>
      <c r="AMC1376" s="119"/>
      <c r="AMD1376" s="119"/>
      <c r="AME1376" s="119"/>
      <c r="AMF1376" s="119"/>
      <c r="AMG1376" s="119"/>
      <c r="AMH1376" s="119"/>
      <c r="AMI1376" s="119"/>
      <c r="AMJ1376" s="119"/>
    </row>
    <row r="1377" spans="1:1024">
      <c r="A1377" s="118"/>
      <c r="B1377" s="118"/>
      <c r="C1377" s="49">
        <f t="shared" si="99"/>
        <v>2680</v>
      </c>
      <c r="D1377" s="56" t="s">
        <v>476</v>
      </c>
      <c r="E1377" s="51">
        <f t="shared" si="98"/>
        <v>20</v>
      </c>
      <c r="F1377" s="79">
        <f t="shared" si="96"/>
        <v>52204</v>
      </c>
      <c r="G1377" s="79" t="str">
        <f t="shared" si="97"/>
        <v>201826</v>
      </c>
      <c r="H1377" s="79">
        <v>0</v>
      </c>
      <c r="I1377" s="79"/>
      <c r="J1377" s="79"/>
      <c r="K1377" s="79"/>
      <c r="L1377" s="79" t="s">
        <v>270</v>
      </c>
      <c r="M1377" s="79">
        <v>2018</v>
      </c>
      <c r="N1377" s="79">
        <v>2</v>
      </c>
      <c r="O1377" s="79">
        <v>6</v>
      </c>
      <c r="P1377" s="79">
        <v>14</v>
      </c>
      <c r="Q1377" s="79">
        <v>30</v>
      </c>
      <c r="R1377" s="79">
        <v>4</v>
      </c>
      <c r="S1377" s="79">
        <v>814</v>
      </c>
      <c r="T1377" s="79">
        <v>1</v>
      </c>
      <c r="U1377" s="79" t="s">
        <v>1</v>
      </c>
      <c r="V1377" s="79" t="s">
        <v>2</v>
      </c>
      <c r="W1377" s="79"/>
      <c r="X1377" s="130"/>
      <c r="Y1377" s="130"/>
      <c r="Z1377" s="130"/>
      <c r="AA1377" s="130"/>
      <c r="WK1377" s="119"/>
      <c r="WL1377" s="119"/>
      <c r="WM1377" s="119"/>
      <c r="WN1377" s="119"/>
      <c r="WO1377" s="119"/>
      <c r="WP1377" s="119"/>
      <c r="WQ1377" s="119"/>
      <c r="WR1377" s="119"/>
      <c r="WS1377" s="119"/>
      <c r="WT1377" s="119"/>
      <c r="WU1377" s="119"/>
      <c r="WV1377" s="119"/>
      <c r="WW1377" s="119"/>
      <c r="WX1377" s="119"/>
      <c r="WY1377" s="119"/>
      <c r="WZ1377" s="119"/>
      <c r="XA1377" s="119"/>
      <c r="XB1377" s="119"/>
      <c r="XC1377" s="119"/>
      <c r="XD1377" s="119"/>
      <c r="XE1377" s="119"/>
      <c r="XF1377" s="119"/>
      <c r="XG1377" s="119"/>
      <c r="XH1377" s="119"/>
      <c r="XI1377" s="119"/>
      <c r="XJ1377" s="119"/>
      <c r="XK1377" s="119"/>
      <c r="XL1377" s="119"/>
      <c r="XM1377" s="119"/>
      <c r="XN1377" s="119"/>
      <c r="XO1377" s="119"/>
      <c r="XP1377" s="119"/>
      <c r="XQ1377" s="119"/>
      <c r="XR1377" s="119"/>
      <c r="XS1377" s="119"/>
      <c r="XT1377" s="119"/>
      <c r="XU1377" s="119"/>
      <c r="XV1377" s="119"/>
      <c r="XW1377" s="119"/>
      <c r="XX1377" s="119"/>
      <c r="XY1377" s="119"/>
      <c r="XZ1377" s="119"/>
      <c r="YA1377" s="119"/>
      <c r="YB1377" s="119"/>
      <c r="YC1377" s="119"/>
      <c r="YD1377" s="119"/>
      <c r="YE1377" s="119"/>
      <c r="YF1377" s="119"/>
      <c r="YG1377" s="119"/>
      <c r="YH1377" s="119"/>
      <c r="YI1377" s="119"/>
      <c r="YJ1377" s="119"/>
      <c r="YK1377" s="119"/>
      <c r="YL1377" s="119"/>
      <c r="YM1377" s="119"/>
      <c r="YN1377" s="119"/>
      <c r="YO1377" s="119"/>
      <c r="YP1377" s="119"/>
      <c r="YQ1377" s="119"/>
      <c r="YR1377" s="119"/>
      <c r="YS1377" s="119"/>
      <c r="YT1377" s="119"/>
      <c r="YU1377" s="119"/>
      <c r="YV1377" s="119"/>
      <c r="YW1377" s="119"/>
      <c r="YX1377" s="119"/>
      <c r="YY1377" s="119"/>
      <c r="YZ1377" s="119"/>
      <c r="ZA1377" s="119"/>
      <c r="ZB1377" s="119"/>
      <c r="ZC1377" s="119"/>
      <c r="ZD1377" s="119"/>
      <c r="ZE1377" s="119"/>
      <c r="ZF1377" s="119"/>
      <c r="ZG1377" s="119"/>
      <c r="ZH1377" s="119"/>
      <c r="ZI1377" s="119"/>
      <c r="ZJ1377" s="119"/>
      <c r="ZK1377" s="119"/>
      <c r="ZL1377" s="119"/>
      <c r="ZM1377" s="119"/>
      <c r="ZN1377" s="119"/>
      <c r="ZO1377" s="119"/>
      <c r="ZP1377" s="119"/>
      <c r="ZQ1377" s="119"/>
      <c r="ZR1377" s="119"/>
      <c r="ZS1377" s="119"/>
      <c r="ZT1377" s="119"/>
      <c r="ZU1377" s="119"/>
      <c r="ZV1377" s="119"/>
      <c r="ZW1377" s="119"/>
      <c r="ZX1377" s="119"/>
      <c r="ZY1377" s="119"/>
      <c r="ZZ1377" s="119"/>
      <c r="AAA1377" s="119"/>
      <c r="AAB1377" s="119"/>
      <c r="AAC1377" s="119"/>
      <c r="AAD1377" s="119"/>
      <c r="AAE1377" s="119"/>
      <c r="AAF1377" s="119"/>
      <c r="AAG1377" s="119"/>
      <c r="AAH1377" s="119"/>
      <c r="AAI1377" s="119"/>
      <c r="AAJ1377" s="119"/>
      <c r="AAK1377" s="119"/>
      <c r="AAL1377" s="119"/>
      <c r="AAM1377" s="119"/>
      <c r="AAN1377" s="119"/>
      <c r="AAO1377" s="119"/>
      <c r="AAP1377" s="119"/>
      <c r="AAQ1377" s="119"/>
      <c r="AAR1377" s="119"/>
      <c r="AAS1377" s="119"/>
      <c r="AAT1377" s="119"/>
      <c r="AAU1377" s="119"/>
      <c r="AAV1377" s="119"/>
      <c r="AAW1377" s="119"/>
      <c r="AAX1377" s="119"/>
      <c r="AAY1377" s="119"/>
      <c r="AAZ1377" s="119"/>
      <c r="ABA1377" s="119"/>
      <c r="ABB1377" s="119"/>
      <c r="ABC1377" s="119"/>
      <c r="ABD1377" s="119"/>
      <c r="ABE1377" s="119"/>
      <c r="ABF1377" s="119"/>
      <c r="ABG1377" s="119"/>
      <c r="ABH1377" s="119"/>
      <c r="ABI1377" s="119"/>
      <c r="ABJ1377" s="119"/>
      <c r="ABK1377" s="119"/>
      <c r="ABL1377" s="119"/>
      <c r="ABM1377" s="119"/>
      <c r="ABN1377" s="119"/>
      <c r="ABO1377" s="119"/>
      <c r="ABP1377" s="119"/>
      <c r="ABQ1377" s="119"/>
      <c r="ABR1377" s="119"/>
      <c r="ABS1377" s="119"/>
      <c r="ABT1377" s="119"/>
      <c r="ABU1377" s="119"/>
      <c r="ABV1377" s="119"/>
      <c r="ABW1377" s="119"/>
      <c r="ABX1377" s="119"/>
      <c r="ABY1377" s="119"/>
      <c r="ABZ1377" s="119"/>
      <c r="ACA1377" s="119"/>
      <c r="ACB1377" s="119"/>
      <c r="ACC1377" s="119"/>
      <c r="ACD1377" s="119"/>
      <c r="ACE1377" s="119"/>
      <c r="ACF1377" s="119"/>
      <c r="ACG1377" s="119"/>
      <c r="ACH1377" s="119"/>
      <c r="ACI1377" s="119"/>
      <c r="ACJ1377" s="119"/>
      <c r="ACK1377" s="119"/>
      <c r="ACL1377" s="119"/>
      <c r="ACM1377" s="119"/>
      <c r="ACN1377" s="119"/>
      <c r="ACO1377" s="119"/>
      <c r="ACP1377" s="119"/>
      <c r="ACQ1377" s="119"/>
      <c r="ACR1377" s="119"/>
      <c r="ACS1377" s="119"/>
      <c r="ACT1377" s="119"/>
      <c r="ACU1377" s="119"/>
      <c r="ACV1377" s="119"/>
      <c r="ACW1377" s="119"/>
      <c r="ACX1377" s="119"/>
      <c r="ACY1377" s="119"/>
      <c r="ACZ1377" s="119"/>
      <c r="ADA1377" s="119"/>
      <c r="ADB1377" s="119"/>
      <c r="ADC1377" s="119"/>
      <c r="ADD1377" s="119"/>
      <c r="ADE1377" s="119"/>
      <c r="ADF1377" s="119"/>
      <c r="ADG1377" s="119"/>
      <c r="ADH1377" s="119"/>
      <c r="ADI1377" s="119"/>
      <c r="ADJ1377" s="119"/>
      <c r="ADK1377" s="119"/>
      <c r="ADL1377" s="119"/>
      <c r="ADM1377" s="119"/>
      <c r="ADN1377" s="119"/>
      <c r="ADO1377" s="119"/>
      <c r="ADP1377" s="119"/>
      <c r="ADQ1377" s="119"/>
      <c r="ADR1377" s="119"/>
      <c r="ADS1377" s="119"/>
      <c r="ADT1377" s="119"/>
      <c r="ADU1377" s="119"/>
      <c r="ADV1377" s="119"/>
      <c r="ADW1377" s="119"/>
      <c r="ADX1377" s="119"/>
      <c r="ADY1377" s="119"/>
      <c r="ADZ1377" s="119"/>
      <c r="AEA1377" s="119"/>
      <c r="AEB1377" s="119"/>
      <c r="AEC1377" s="119"/>
      <c r="AED1377" s="119"/>
      <c r="AEE1377" s="119"/>
      <c r="AEF1377" s="119"/>
      <c r="AEG1377" s="119"/>
      <c r="AEH1377" s="119"/>
      <c r="AEI1377" s="119"/>
      <c r="AEJ1377" s="119"/>
      <c r="AEK1377" s="119"/>
      <c r="AEL1377" s="119"/>
      <c r="AEM1377" s="119"/>
      <c r="AEN1377" s="119"/>
      <c r="AEO1377" s="119"/>
      <c r="AEP1377" s="119"/>
      <c r="AEQ1377" s="119"/>
      <c r="AER1377" s="119"/>
      <c r="AES1377" s="119"/>
      <c r="AET1377" s="119"/>
      <c r="AEU1377" s="119"/>
      <c r="AEV1377" s="119"/>
      <c r="AEW1377" s="119"/>
      <c r="AEX1377" s="119"/>
      <c r="AEY1377" s="119"/>
      <c r="AEZ1377" s="119"/>
      <c r="AFA1377" s="119"/>
      <c r="AFB1377" s="119"/>
      <c r="AFC1377" s="119"/>
      <c r="AFD1377" s="119"/>
      <c r="AFE1377" s="119"/>
      <c r="AFF1377" s="119"/>
      <c r="AFG1377" s="119"/>
      <c r="AFH1377" s="119"/>
      <c r="AFI1377" s="119"/>
      <c r="AFJ1377" s="119"/>
      <c r="AFK1377" s="119"/>
      <c r="AFL1377" s="119"/>
      <c r="AFM1377" s="119"/>
      <c r="AFN1377" s="119"/>
      <c r="AFO1377" s="119"/>
      <c r="AFP1377" s="119"/>
      <c r="AFQ1377" s="119"/>
      <c r="AFR1377" s="119"/>
      <c r="AFS1377" s="119"/>
      <c r="AFT1377" s="119"/>
      <c r="AFU1377" s="119"/>
      <c r="AFV1377" s="119"/>
      <c r="AFW1377" s="119"/>
      <c r="AFX1377" s="119"/>
      <c r="AFY1377" s="119"/>
      <c r="AFZ1377" s="119"/>
      <c r="AGA1377" s="119"/>
      <c r="AGB1377" s="119"/>
      <c r="AGC1377" s="119"/>
      <c r="AGD1377" s="119"/>
      <c r="AGE1377" s="119"/>
      <c r="AGF1377" s="119"/>
      <c r="AGG1377" s="119"/>
      <c r="AGH1377" s="119"/>
      <c r="AGI1377" s="119"/>
      <c r="AGJ1377" s="119"/>
      <c r="AGK1377" s="119"/>
      <c r="AGL1377" s="119"/>
      <c r="AGM1377" s="119"/>
      <c r="AGN1377" s="119"/>
      <c r="AGO1377" s="119"/>
      <c r="AGP1377" s="119"/>
      <c r="AGQ1377" s="119"/>
      <c r="AGR1377" s="119"/>
      <c r="AGS1377" s="119"/>
      <c r="AGT1377" s="119"/>
      <c r="AGU1377" s="119"/>
      <c r="AGV1377" s="119"/>
      <c r="AGW1377" s="119"/>
      <c r="AGX1377" s="119"/>
      <c r="AGY1377" s="119"/>
      <c r="AGZ1377" s="119"/>
      <c r="AHA1377" s="119"/>
      <c r="AHB1377" s="119"/>
      <c r="AHC1377" s="119"/>
      <c r="AHD1377" s="119"/>
      <c r="AHE1377" s="119"/>
      <c r="AHF1377" s="119"/>
      <c r="AHG1377" s="119"/>
      <c r="AHH1377" s="119"/>
      <c r="AHI1377" s="119"/>
      <c r="AHJ1377" s="119"/>
      <c r="AHK1377" s="119"/>
      <c r="AHL1377" s="119"/>
      <c r="AHM1377" s="119"/>
      <c r="AHN1377" s="119"/>
      <c r="AHO1377" s="119"/>
      <c r="AHP1377" s="119"/>
      <c r="AHQ1377" s="119"/>
      <c r="AHR1377" s="119"/>
      <c r="AHS1377" s="119"/>
      <c r="AHT1377" s="119"/>
      <c r="AHU1377" s="119"/>
      <c r="AHV1377" s="119"/>
      <c r="AHW1377" s="119"/>
      <c r="AHX1377" s="119"/>
      <c r="AHY1377" s="119"/>
      <c r="AHZ1377" s="119"/>
      <c r="AIA1377" s="119"/>
      <c r="AIB1377" s="119"/>
      <c r="AIC1377" s="119"/>
      <c r="AID1377" s="119"/>
      <c r="AIE1377" s="119"/>
      <c r="AIF1377" s="119"/>
      <c r="AIG1377" s="119"/>
      <c r="AIH1377" s="119"/>
      <c r="AII1377" s="119"/>
      <c r="AIJ1377" s="119"/>
      <c r="AIK1377" s="119"/>
      <c r="AIL1377" s="119"/>
      <c r="AIM1377" s="119"/>
      <c r="AIN1377" s="119"/>
      <c r="AIO1377" s="119"/>
      <c r="AIP1377" s="119"/>
      <c r="AIQ1377" s="119"/>
      <c r="AIR1377" s="119"/>
      <c r="AIS1377" s="119"/>
      <c r="AIT1377" s="119"/>
      <c r="AIU1377" s="119"/>
      <c r="AIV1377" s="119"/>
      <c r="AIW1377" s="119"/>
      <c r="AIX1377" s="119"/>
      <c r="AIY1377" s="119"/>
      <c r="AIZ1377" s="119"/>
      <c r="AJA1377" s="119"/>
      <c r="AJB1377" s="119"/>
      <c r="AJC1377" s="119"/>
      <c r="AJD1377" s="119"/>
      <c r="AJE1377" s="119"/>
      <c r="AJF1377" s="119"/>
      <c r="AJG1377" s="119"/>
      <c r="AJH1377" s="119"/>
      <c r="AJI1377" s="119"/>
      <c r="AJJ1377" s="119"/>
      <c r="AJK1377" s="119"/>
      <c r="AJL1377" s="119"/>
      <c r="AJM1377" s="119"/>
      <c r="AJN1377" s="119"/>
      <c r="AJO1377" s="119"/>
      <c r="AJP1377" s="119"/>
      <c r="AJQ1377" s="119"/>
      <c r="AJR1377" s="119"/>
      <c r="AJS1377" s="119"/>
      <c r="AJT1377" s="119"/>
      <c r="AJU1377" s="119"/>
      <c r="AJV1377" s="119"/>
      <c r="AJW1377" s="119"/>
      <c r="AJX1377" s="119"/>
      <c r="AJY1377" s="119"/>
      <c r="AJZ1377" s="119"/>
      <c r="AKA1377" s="119"/>
      <c r="AKB1377" s="119"/>
      <c r="AKC1377" s="119"/>
      <c r="AKD1377" s="119"/>
      <c r="AKE1377" s="119"/>
      <c r="AKF1377" s="119"/>
      <c r="AKG1377" s="119"/>
      <c r="AKH1377" s="119"/>
      <c r="AKI1377" s="119"/>
      <c r="AKJ1377" s="119"/>
      <c r="AKK1377" s="119"/>
      <c r="AKL1377" s="119"/>
      <c r="AKM1377" s="119"/>
      <c r="AKN1377" s="119"/>
      <c r="AKO1377" s="119"/>
      <c r="AKP1377" s="119"/>
      <c r="AKQ1377" s="119"/>
      <c r="AKR1377" s="119"/>
      <c r="AKS1377" s="119"/>
      <c r="AKT1377" s="119"/>
      <c r="AKU1377" s="119"/>
      <c r="AKV1377" s="119"/>
      <c r="AKW1377" s="119"/>
      <c r="AKX1377" s="119"/>
      <c r="AKY1377" s="119"/>
      <c r="AKZ1377" s="119"/>
      <c r="ALA1377" s="119"/>
      <c r="ALB1377" s="119"/>
      <c r="ALC1377" s="119"/>
      <c r="ALD1377" s="119"/>
      <c r="ALE1377" s="119"/>
      <c r="ALF1377" s="119"/>
      <c r="ALG1377" s="119"/>
      <c r="ALH1377" s="119"/>
      <c r="ALI1377" s="119"/>
      <c r="ALJ1377" s="119"/>
      <c r="ALK1377" s="119"/>
      <c r="ALL1377" s="119"/>
      <c r="ALM1377" s="119"/>
      <c r="ALN1377" s="119"/>
      <c r="ALO1377" s="119"/>
      <c r="ALP1377" s="119"/>
      <c r="ALQ1377" s="119"/>
      <c r="ALR1377" s="119"/>
      <c r="ALS1377" s="119"/>
      <c r="ALT1377" s="119"/>
      <c r="ALU1377" s="119"/>
      <c r="ALV1377" s="119"/>
      <c r="ALW1377" s="119"/>
      <c r="ALX1377" s="119"/>
      <c r="ALY1377" s="119"/>
      <c r="ALZ1377" s="119"/>
      <c r="AMA1377" s="119"/>
      <c r="AMB1377" s="119"/>
      <c r="AMC1377" s="119"/>
      <c r="AMD1377" s="119"/>
      <c r="AME1377" s="119"/>
      <c r="AMF1377" s="119"/>
      <c r="AMG1377" s="119"/>
      <c r="AMH1377" s="119"/>
      <c r="AMI1377" s="119"/>
      <c r="AMJ1377" s="119"/>
    </row>
    <row r="1378" spans="1:1024">
      <c r="A1378" s="118"/>
      <c r="B1378" s="118"/>
      <c r="C1378" s="49">
        <f t="shared" si="99"/>
        <v>2680</v>
      </c>
      <c r="D1378" s="56" t="s">
        <v>476</v>
      </c>
      <c r="E1378" s="51">
        <f t="shared" si="98"/>
        <v>30</v>
      </c>
      <c r="F1378" s="79">
        <f t="shared" si="96"/>
        <v>52204</v>
      </c>
      <c r="G1378" s="79" t="str">
        <f t="shared" si="97"/>
        <v>201826</v>
      </c>
      <c r="H1378" s="79">
        <v>0</v>
      </c>
      <c r="I1378" s="79"/>
      <c r="J1378" s="79"/>
      <c r="K1378" s="79"/>
      <c r="L1378" s="79" t="s">
        <v>270</v>
      </c>
      <c r="M1378" s="79">
        <v>2018</v>
      </c>
      <c r="N1378" s="79">
        <v>2</v>
      </c>
      <c r="O1378" s="79">
        <v>6</v>
      </c>
      <c r="P1378" s="79">
        <v>14</v>
      </c>
      <c r="Q1378" s="79">
        <v>30</v>
      </c>
      <c r="R1378" s="79">
        <v>4</v>
      </c>
      <c r="S1378" s="79">
        <v>820</v>
      </c>
      <c r="T1378" s="79">
        <v>1</v>
      </c>
      <c r="U1378" s="79" t="s">
        <v>1</v>
      </c>
      <c r="V1378" s="79" t="s">
        <v>2</v>
      </c>
      <c r="W1378" s="79"/>
      <c r="X1378" s="130"/>
      <c r="Y1378" s="130"/>
      <c r="Z1378" s="130"/>
      <c r="AA1378" s="130"/>
      <c r="WK1378" s="119"/>
      <c r="WL1378" s="119"/>
      <c r="WM1378" s="119"/>
      <c r="WN1378" s="119"/>
      <c r="WO1378" s="119"/>
      <c r="WP1378" s="119"/>
      <c r="WQ1378" s="119"/>
      <c r="WR1378" s="119"/>
      <c r="WS1378" s="119"/>
      <c r="WT1378" s="119"/>
      <c r="WU1378" s="119"/>
      <c r="WV1378" s="119"/>
      <c r="WW1378" s="119"/>
      <c r="WX1378" s="119"/>
      <c r="WY1378" s="119"/>
      <c r="WZ1378" s="119"/>
      <c r="XA1378" s="119"/>
      <c r="XB1378" s="119"/>
      <c r="XC1378" s="119"/>
      <c r="XD1378" s="119"/>
      <c r="XE1378" s="119"/>
      <c r="XF1378" s="119"/>
      <c r="XG1378" s="119"/>
      <c r="XH1378" s="119"/>
      <c r="XI1378" s="119"/>
      <c r="XJ1378" s="119"/>
      <c r="XK1378" s="119"/>
      <c r="XL1378" s="119"/>
      <c r="XM1378" s="119"/>
      <c r="XN1378" s="119"/>
      <c r="XO1378" s="119"/>
      <c r="XP1378" s="119"/>
      <c r="XQ1378" s="119"/>
      <c r="XR1378" s="119"/>
      <c r="XS1378" s="119"/>
      <c r="XT1378" s="119"/>
      <c r="XU1378" s="119"/>
      <c r="XV1378" s="119"/>
      <c r="XW1378" s="119"/>
      <c r="XX1378" s="119"/>
      <c r="XY1378" s="119"/>
      <c r="XZ1378" s="119"/>
      <c r="YA1378" s="119"/>
      <c r="YB1378" s="119"/>
      <c r="YC1378" s="119"/>
      <c r="YD1378" s="119"/>
      <c r="YE1378" s="119"/>
      <c r="YF1378" s="119"/>
      <c r="YG1378" s="119"/>
      <c r="YH1378" s="119"/>
      <c r="YI1378" s="119"/>
      <c r="YJ1378" s="119"/>
      <c r="YK1378" s="119"/>
      <c r="YL1378" s="119"/>
      <c r="YM1378" s="119"/>
      <c r="YN1378" s="119"/>
      <c r="YO1378" s="119"/>
      <c r="YP1378" s="119"/>
      <c r="YQ1378" s="119"/>
      <c r="YR1378" s="119"/>
      <c r="YS1378" s="119"/>
      <c r="YT1378" s="119"/>
      <c r="YU1378" s="119"/>
      <c r="YV1378" s="119"/>
      <c r="YW1378" s="119"/>
      <c r="YX1378" s="119"/>
      <c r="YY1378" s="119"/>
      <c r="YZ1378" s="119"/>
      <c r="ZA1378" s="119"/>
      <c r="ZB1378" s="119"/>
      <c r="ZC1378" s="119"/>
      <c r="ZD1378" s="119"/>
      <c r="ZE1378" s="119"/>
      <c r="ZF1378" s="119"/>
      <c r="ZG1378" s="119"/>
      <c r="ZH1378" s="119"/>
      <c r="ZI1378" s="119"/>
      <c r="ZJ1378" s="119"/>
      <c r="ZK1378" s="119"/>
      <c r="ZL1378" s="119"/>
      <c r="ZM1378" s="119"/>
      <c r="ZN1378" s="119"/>
      <c r="ZO1378" s="119"/>
      <c r="ZP1378" s="119"/>
      <c r="ZQ1378" s="119"/>
      <c r="ZR1378" s="119"/>
      <c r="ZS1378" s="119"/>
      <c r="ZT1378" s="119"/>
      <c r="ZU1378" s="119"/>
      <c r="ZV1378" s="119"/>
      <c r="ZW1378" s="119"/>
      <c r="ZX1378" s="119"/>
      <c r="ZY1378" s="119"/>
      <c r="ZZ1378" s="119"/>
      <c r="AAA1378" s="119"/>
      <c r="AAB1378" s="119"/>
      <c r="AAC1378" s="119"/>
      <c r="AAD1378" s="119"/>
      <c r="AAE1378" s="119"/>
      <c r="AAF1378" s="119"/>
      <c r="AAG1378" s="119"/>
      <c r="AAH1378" s="119"/>
      <c r="AAI1378" s="119"/>
      <c r="AAJ1378" s="119"/>
      <c r="AAK1378" s="119"/>
      <c r="AAL1378" s="119"/>
      <c r="AAM1378" s="119"/>
      <c r="AAN1378" s="119"/>
      <c r="AAO1378" s="119"/>
      <c r="AAP1378" s="119"/>
      <c r="AAQ1378" s="119"/>
      <c r="AAR1378" s="119"/>
      <c r="AAS1378" s="119"/>
      <c r="AAT1378" s="119"/>
      <c r="AAU1378" s="119"/>
      <c r="AAV1378" s="119"/>
      <c r="AAW1378" s="119"/>
      <c r="AAX1378" s="119"/>
      <c r="AAY1378" s="119"/>
      <c r="AAZ1378" s="119"/>
      <c r="ABA1378" s="119"/>
      <c r="ABB1378" s="119"/>
      <c r="ABC1378" s="119"/>
      <c r="ABD1378" s="119"/>
      <c r="ABE1378" s="119"/>
      <c r="ABF1378" s="119"/>
      <c r="ABG1378" s="119"/>
      <c r="ABH1378" s="119"/>
      <c r="ABI1378" s="119"/>
      <c r="ABJ1378" s="119"/>
      <c r="ABK1378" s="119"/>
      <c r="ABL1378" s="119"/>
      <c r="ABM1378" s="119"/>
      <c r="ABN1378" s="119"/>
      <c r="ABO1378" s="119"/>
      <c r="ABP1378" s="119"/>
      <c r="ABQ1378" s="119"/>
      <c r="ABR1378" s="119"/>
      <c r="ABS1378" s="119"/>
      <c r="ABT1378" s="119"/>
      <c r="ABU1378" s="119"/>
      <c r="ABV1378" s="119"/>
      <c r="ABW1378" s="119"/>
      <c r="ABX1378" s="119"/>
      <c r="ABY1378" s="119"/>
      <c r="ABZ1378" s="119"/>
      <c r="ACA1378" s="119"/>
      <c r="ACB1378" s="119"/>
      <c r="ACC1378" s="119"/>
      <c r="ACD1378" s="119"/>
      <c r="ACE1378" s="119"/>
      <c r="ACF1378" s="119"/>
      <c r="ACG1378" s="119"/>
      <c r="ACH1378" s="119"/>
      <c r="ACI1378" s="119"/>
      <c r="ACJ1378" s="119"/>
      <c r="ACK1378" s="119"/>
      <c r="ACL1378" s="119"/>
      <c r="ACM1378" s="119"/>
      <c r="ACN1378" s="119"/>
      <c r="ACO1378" s="119"/>
      <c r="ACP1378" s="119"/>
      <c r="ACQ1378" s="119"/>
      <c r="ACR1378" s="119"/>
      <c r="ACS1378" s="119"/>
      <c r="ACT1378" s="119"/>
      <c r="ACU1378" s="119"/>
      <c r="ACV1378" s="119"/>
      <c r="ACW1378" s="119"/>
      <c r="ACX1378" s="119"/>
      <c r="ACY1378" s="119"/>
      <c r="ACZ1378" s="119"/>
      <c r="ADA1378" s="119"/>
      <c r="ADB1378" s="119"/>
      <c r="ADC1378" s="119"/>
      <c r="ADD1378" s="119"/>
      <c r="ADE1378" s="119"/>
      <c r="ADF1378" s="119"/>
      <c r="ADG1378" s="119"/>
      <c r="ADH1378" s="119"/>
      <c r="ADI1378" s="119"/>
      <c r="ADJ1378" s="119"/>
      <c r="ADK1378" s="119"/>
      <c r="ADL1378" s="119"/>
      <c r="ADM1378" s="119"/>
      <c r="ADN1378" s="119"/>
      <c r="ADO1378" s="119"/>
      <c r="ADP1378" s="119"/>
      <c r="ADQ1378" s="119"/>
      <c r="ADR1378" s="119"/>
      <c r="ADS1378" s="119"/>
      <c r="ADT1378" s="119"/>
      <c r="ADU1378" s="119"/>
      <c r="ADV1378" s="119"/>
      <c r="ADW1378" s="119"/>
      <c r="ADX1378" s="119"/>
      <c r="ADY1378" s="119"/>
      <c r="ADZ1378" s="119"/>
      <c r="AEA1378" s="119"/>
      <c r="AEB1378" s="119"/>
      <c r="AEC1378" s="119"/>
      <c r="AED1378" s="119"/>
      <c r="AEE1378" s="119"/>
      <c r="AEF1378" s="119"/>
      <c r="AEG1378" s="119"/>
      <c r="AEH1378" s="119"/>
      <c r="AEI1378" s="119"/>
      <c r="AEJ1378" s="119"/>
      <c r="AEK1378" s="119"/>
      <c r="AEL1378" s="119"/>
      <c r="AEM1378" s="119"/>
      <c r="AEN1378" s="119"/>
      <c r="AEO1378" s="119"/>
      <c r="AEP1378" s="119"/>
      <c r="AEQ1378" s="119"/>
      <c r="AER1378" s="119"/>
      <c r="AES1378" s="119"/>
      <c r="AET1378" s="119"/>
      <c r="AEU1378" s="119"/>
      <c r="AEV1378" s="119"/>
      <c r="AEW1378" s="119"/>
      <c r="AEX1378" s="119"/>
      <c r="AEY1378" s="119"/>
      <c r="AEZ1378" s="119"/>
      <c r="AFA1378" s="119"/>
      <c r="AFB1378" s="119"/>
      <c r="AFC1378" s="119"/>
      <c r="AFD1378" s="119"/>
      <c r="AFE1378" s="119"/>
      <c r="AFF1378" s="119"/>
      <c r="AFG1378" s="119"/>
      <c r="AFH1378" s="119"/>
      <c r="AFI1378" s="119"/>
      <c r="AFJ1378" s="119"/>
      <c r="AFK1378" s="119"/>
      <c r="AFL1378" s="119"/>
      <c r="AFM1378" s="119"/>
      <c r="AFN1378" s="119"/>
      <c r="AFO1378" s="119"/>
      <c r="AFP1378" s="119"/>
      <c r="AFQ1378" s="119"/>
      <c r="AFR1378" s="119"/>
      <c r="AFS1378" s="119"/>
      <c r="AFT1378" s="119"/>
      <c r="AFU1378" s="119"/>
      <c r="AFV1378" s="119"/>
      <c r="AFW1378" s="119"/>
      <c r="AFX1378" s="119"/>
      <c r="AFY1378" s="119"/>
      <c r="AFZ1378" s="119"/>
      <c r="AGA1378" s="119"/>
      <c r="AGB1378" s="119"/>
      <c r="AGC1378" s="119"/>
      <c r="AGD1378" s="119"/>
      <c r="AGE1378" s="119"/>
      <c r="AGF1378" s="119"/>
      <c r="AGG1378" s="119"/>
      <c r="AGH1378" s="119"/>
      <c r="AGI1378" s="119"/>
      <c r="AGJ1378" s="119"/>
      <c r="AGK1378" s="119"/>
      <c r="AGL1378" s="119"/>
      <c r="AGM1378" s="119"/>
      <c r="AGN1378" s="119"/>
      <c r="AGO1378" s="119"/>
      <c r="AGP1378" s="119"/>
      <c r="AGQ1378" s="119"/>
      <c r="AGR1378" s="119"/>
      <c r="AGS1378" s="119"/>
      <c r="AGT1378" s="119"/>
      <c r="AGU1378" s="119"/>
      <c r="AGV1378" s="119"/>
      <c r="AGW1378" s="119"/>
      <c r="AGX1378" s="119"/>
      <c r="AGY1378" s="119"/>
      <c r="AGZ1378" s="119"/>
      <c r="AHA1378" s="119"/>
      <c r="AHB1378" s="119"/>
      <c r="AHC1378" s="119"/>
      <c r="AHD1378" s="119"/>
      <c r="AHE1378" s="119"/>
      <c r="AHF1378" s="119"/>
      <c r="AHG1378" s="119"/>
      <c r="AHH1378" s="119"/>
      <c r="AHI1378" s="119"/>
      <c r="AHJ1378" s="119"/>
      <c r="AHK1378" s="119"/>
      <c r="AHL1378" s="119"/>
      <c r="AHM1378" s="119"/>
      <c r="AHN1378" s="119"/>
      <c r="AHO1378" s="119"/>
      <c r="AHP1378" s="119"/>
      <c r="AHQ1378" s="119"/>
      <c r="AHR1378" s="119"/>
      <c r="AHS1378" s="119"/>
      <c r="AHT1378" s="119"/>
      <c r="AHU1378" s="119"/>
      <c r="AHV1378" s="119"/>
      <c r="AHW1378" s="119"/>
      <c r="AHX1378" s="119"/>
      <c r="AHY1378" s="119"/>
      <c r="AHZ1378" s="119"/>
      <c r="AIA1378" s="119"/>
      <c r="AIB1378" s="119"/>
      <c r="AIC1378" s="119"/>
      <c r="AID1378" s="119"/>
      <c r="AIE1378" s="119"/>
      <c r="AIF1378" s="119"/>
      <c r="AIG1378" s="119"/>
      <c r="AIH1378" s="119"/>
      <c r="AII1378" s="119"/>
      <c r="AIJ1378" s="119"/>
      <c r="AIK1378" s="119"/>
      <c r="AIL1378" s="119"/>
      <c r="AIM1378" s="119"/>
      <c r="AIN1378" s="119"/>
      <c r="AIO1378" s="119"/>
      <c r="AIP1378" s="119"/>
      <c r="AIQ1378" s="119"/>
      <c r="AIR1378" s="119"/>
      <c r="AIS1378" s="119"/>
      <c r="AIT1378" s="119"/>
      <c r="AIU1378" s="119"/>
      <c r="AIV1378" s="119"/>
      <c r="AIW1378" s="119"/>
      <c r="AIX1378" s="119"/>
      <c r="AIY1378" s="119"/>
      <c r="AIZ1378" s="119"/>
      <c r="AJA1378" s="119"/>
      <c r="AJB1378" s="119"/>
      <c r="AJC1378" s="119"/>
      <c r="AJD1378" s="119"/>
      <c r="AJE1378" s="119"/>
      <c r="AJF1378" s="119"/>
      <c r="AJG1378" s="119"/>
      <c r="AJH1378" s="119"/>
      <c r="AJI1378" s="119"/>
      <c r="AJJ1378" s="119"/>
      <c r="AJK1378" s="119"/>
      <c r="AJL1378" s="119"/>
      <c r="AJM1378" s="119"/>
      <c r="AJN1378" s="119"/>
      <c r="AJO1378" s="119"/>
      <c r="AJP1378" s="119"/>
      <c r="AJQ1378" s="119"/>
      <c r="AJR1378" s="119"/>
      <c r="AJS1378" s="119"/>
      <c r="AJT1378" s="119"/>
      <c r="AJU1378" s="119"/>
      <c r="AJV1378" s="119"/>
      <c r="AJW1378" s="119"/>
      <c r="AJX1378" s="119"/>
      <c r="AJY1378" s="119"/>
      <c r="AJZ1378" s="119"/>
      <c r="AKA1378" s="119"/>
      <c r="AKB1378" s="119"/>
      <c r="AKC1378" s="119"/>
      <c r="AKD1378" s="119"/>
      <c r="AKE1378" s="119"/>
      <c r="AKF1378" s="119"/>
      <c r="AKG1378" s="119"/>
      <c r="AKH1378" s="119"/>
      <c r="AKI1378" s="119"/>
      <c r="AKJ1378" s="119"/>
      <c r="AKK1378" s="119"/>
      <c r="AKL1378" s="119"/>
      <c r="AKM1378" s="119"/>
      <c r="AKN1378" s="119"/>
      <c r="AKO1378" s="119"/>
      <c r="AKP1378" s="119"/>
      <c r="AKQ1378" s="119"/>
      <c r="AKR1378" s="119"/>
      <c r="AKS1378" s="119"/>
      <c r="AKT1378" s="119"/>
      <c r="AKU1378" s="119"/>
      <c r="AKV1378" s="119"/>
      <c r="AKW1378" s="119"/>
      <c r="AKX1378" s="119"/>
      <c r="AKY1378" s="119"/>
      <c r="AKZ1378" s="119"/>
      <c r="ALA1378" s="119"/>
      <c r="ALB1378" s="119"/>
      <c r="ALC1378" s="119"/>
      <c r="ALD1378" s="119"/>
      <c r="ALE1378" s="119"/>
      <c r="ALF1378" s="119"/>
      <c r="ALG1378" s="119"/>
      <c r="ALH1378" s="119"/>
      <c r="ALI1378" s="119"/>
      <c r="ALJ1378" s="119"/>
      <c r="ALK1378" s="119"/>
      <c r="ALL1378" s="119"/>
      <c r="ALM1378" s="119"/>
      <c r="ALN1378" s="119"/>
      <c r="ALO1378" s="119"/>
      <c r="ALP1378" s="119"/>
      <c r="ALQ1378" s="119"/>
      <c r="ALR1378" s="119"/>
      <c r="ALS1378" s="119"/>
      <c r="ALT1378" s="119"/>
      <c r="ALU1378" s="119"/>
      <c r="ALV1378" s="119"/>
      <c r="ALW1378" s="119"/>
      <c r="ALX1378" s="119"/>
      <c r="ALY1378" s="119"/>
      <c r="ALZ1378" s="119"/>
      <c r="AMA1378" s="119"/>
      <c r="AMB1378" s="119"/>
      <c r="AMC1378" s="119"/>
      <c r="AMD1378" s="119"/>
      <c r="AME1378" s="119"/>
      <c r="AMF1378" s="119"/>
      <c r="AMG1378" s="119"/>
      <c r="AMH1378" s="119"/>
      <c r="AMI1378" s="119"/>
      <c r="AMJ1378" s="119"/>
    </row>
    <row r="1379" spans="1:1024">
      <c r="A1379" s="118"/>
      <c r="B1379" s="118"/>
      <c r="C1379" s="49">
        <f t="shared" si="99"/>
        <v>2680</v>
      </c>
      <c r="D1379" s="56" t="s">
        <v>476</v>
      </c>
      <c r="E1379" s="51">
        <f t="shared" si="98"/>
        <v>40</v>
      </c>
      <c r="F1379" s="79">
        <f t="shared" si="96"/>
        <v>52204</v>
      </c>
      <c r="G1379" s="79" t="str">
        <f t="shared" si="97"/>
        <v>201826</v>
      </c>
      <c r="H1379" s="79">
        <v>10</v>
      </c>
      <c r="I1379" s="79"/>
      <c r="J1379" s="79"/>
      <c r="K1379" s="79"/>
      <c r="L1379" s="79" t="s">
        <v>0</v>
      </c>
      <c r="M1379" s="79">
        <v>2018</v>
      </c>
      <c r="N1379" s="79">
        <v>2</v>
      </c>
      <c r="O1379" s="79">
        <v>6</v>
      </c>
      <c r="P1379" s="79">
        <v>14</v>
      </c>
      <c r="Q1379" s="79">
        <v>30</v>
      </c>
      <c r="R1379" s="79">
        <v>4</v>
      </c>
      <c r="S1379" s="79">
        <v>883</v>
      </c>
      <c r="T1379" s="79">
        <v>1</v>
      </c>
      <c r="U1379" s="79" t="s">
        <v>1</v>
      </c>
      <c r="V1379" s="79" t="s">
        <v>2</v>
      </c>
      <c r="W1379" s="79"/>
      <c r="X1379" s="40" t="s">
        <v>477</v>
      </c>
      <c r="Y1379" s="130"/>
      <c r="Z1379" s="130"/>
      <c r="AA1379" s="130"/>
      <c r="WK1379" s="119"/>
      <c r="WL1379" s="119"/>
      <c r="WM1379" s="119"/>
      <c r="WN1379" s="119"/>
      <c r="WO1379" s="119"/>
      <c r="WP1379" s="119"/>
      <c r="WQ1379" s="119"/>
      <c r="WR1379" s="119"/>
      <c r="WS1379" s="119"/>
      <c r="WT1379" s="119"/>
      <c r="WU1379" s="119"/>
      <c r="WV1379" s="119"/>
      <c r="WW1379" s="119"/>
      <c r="WX1379" s="119"/>
      <c r="WY1379" s="119"/>
      <c r="WZ1379" s="119"/>
      <c r="XA1379" s="119"/>
      <c r="XB1379" s="119"/>
      <c r="XC1379" s="119"/>
      <c r="XD1379" s="119"/>
      <c r="XE1379" s="119"/>
      <c r="XF1379" s="119"/>
      <c r="XG1379" s="119"/>
      <c r="XH1379" s="119"/>
      <c r="XI1379" s="119"/>
      <c r="XJ1379" s="119"/>
      <c r="XK1379" s="119"/>
      <c r="XL1379" s="119"/>
      <c r="XM1379" s="119"/>
      <c r="XN1379" s="119"/>
      <c r="XO1379" s="119"/>
      <c r="XP1379" s="119"/>
      <c r="XQ1379" s="119"/>
      <c r="XR1379" s="119"/>
      <c r="XS1379" s="119"/>
      <c r="XT1379" s="119"/>
      <c r="XU1379" s="119"/>
      <c r="XV1379" s="119"/>
      <c r="XW1379" s="119"/>
      <c r="XX1379" s="119"/>
      <c r="XY1379" s="119"/>
      <c r="XZ1379" s="119"/>
      <c r="YA1379" s="119"/>
      <c r="YB1379" s="119"/>
      <c r="YC1379" s="119"/>
      <c r="YD1379" s="119"/>
      <c r="YE1379" s="119"/>
      <c r="YF1379" s="119"/>
      <c r="YG1379" s="119"/>
      <c r="YH1379" s="119"/>
      <c r="YI1379" s="119"/>
      <c r="YJ1379" s="119"/>
      <c r="YK1379" s="119"/>
      <c r="YL1379" s="119"/>
      <c r="YM1379" s="119"/>
      <c r="YN1379" s="119"/>
      <c r="YO1379" s="119"/>
      <c r="YP1379" s="119"/>
      <c r="YQ1379" s="119"/>
      <c r="YR1379" s="119"/>
      <c r="YS1379" s="119"/>
      <c r="YT1379" s="119"/>
      <c r="YU1379" s="119"/>
      <c r="YV1379" s="119"/>
      <c r="YW1379" s="119"/>
      <c r="YX1379" s="119"/>
      <c r="YY1379" s="119"/>
      <c r="YZ1379" s="119"/>
      <c r="ZA1379" s="119"/>
      <c r="ZB1379" s="119"/>
      <c r="ZC1379" s="119"/>
      <c r="ZD1379" s="119"/>
      <c r="ZE1379" s="119"/>
      <c r="ZF1379" s="119"/>
      <c r="ZG1379" s="119"/>
      <c r="ZH1379" s="119"/>
      <c r="ZI1379" s="119"/>
      <c r="ZJ1379" s="119"/>
      <c r="ZK1379" s="119"/>
      <c r="ZL1379" s="119"/>
      <c r="ZM1379" s="119"/>
      <c r="ZN1379" s="119"/>
      <c r="ZO1379" s="119"/>
      <c r="ZP1379" s="119"/>
      <c r="ZQ1379" s="119"/>
      <c r="ZR1379" s="119"/>
      <c r="ZS1379" s="119"/>
      <c r="ZT1379" s="119"/>
      <c r="ZU1379" s="119"/>
      <c r="ZV1379" s="119"/>
      <c r="ZW1379" s="119"/>
      <c r="ZX1379" s="119"/>
      <c r="ZY1379" s="119"/>
      <c r="ZZ1379" s="119"/>
      <c r="AAA1379" s="119"/>
      <c r="AAB1379" s="119"/>
      <c r="AAC1379" s="119"/>
      <c r="AAD1379" s="119"/>
      <c r="AAE1379" s="119"/>
      <c r="AAF1379" s="119"/>
      <c r="AAG1379" s="119"/>
      <c r="AAH1379" s="119"/>
      <c r="AAI1379" s="119"/>
      <c r="AAJ1379" s="119"/>
      <c r="AAK1379" s="119"/>
      <c r="AAL1379" s="119"/>
      <c r="AAM1379" s="119"/>
      <c r="AAN1379" s="119"/>
      <c r="AAO1379" s="119"/>
      <c r="AAP1379" s="119"/>
      <c r="AAQ1379" s="119"/>
      <c r="AAR1379" s="119"/>
      <c r="AAS1379" s="119"/>
      <c r="AAT1379" s="119"/>
      <c r="AAU1379" s="119"/>
      <c r="AAV1379" s="119"/>
      <c r="AAW1379" s="119"/>
      <c r="AAX1379" s="119"/>
      <c r="AAY1379" s="119"/>
      <c r="AAZ1379" s="119"/>
      <c r="ABA1379" s="119"/>
      <c r="ABB1379" s="119"/>
      <c r="ABC1379" s="119"/>
      <c r="ABD1379" s="119"/>
      <c r="ABE1379" s="119"/>
      <c r="ABF1379" s="119"/>
      <c r="ABG1379" s="119"/>
      <c r="ABH1379" s="119"/>
      <c r="ABI1379" s="119"/>
      <c r="ABJ1379" s="119"/>
      <c r="ABK1379" s="119"/>
      <c r="ABL1379" s="119"/>
      <c r="ABM1379" s="119"/>
      <c r="ABN1379" s="119"/>
      <c r="ABO1379" s="119"/>
      <c r="ABP1379" s="119"/>
      <c r="ABQ1379" s="119"/>
      <c r="ABR1379" s="119"/>
      <c r="ABS1379" s="119"/>
      <c r="ABT1379" s="119"/>
      <c r="ABU1379" s="119"/>
      <c r="ABV1379" s="119"/>
      <c r="ABW1379" s="119"/>
      <c r="ABX1379" s="119"/>
      <c r="ABY1379" s="119"/>
      <c r="ABZ1379" s="119"/>
      <c r="ACA1379" s="119"/>
      <c r="ACB1379" s="119"/>
      <c r="ACC1379" s="119"/>
      <c r="ACD1379" s="119"/>
      <c r="ACE1379" s="119"/>
      <c r="ACF1379" s="119"/>
      <c r="ACG1379" s="119"/>
      <c r="ACH1379" s="119"/>
      <c r="ACI1379" s="119"/>
      <c r="ACJ1379" s="119"/>
      <c r="ACK1379" s="119"/>
      <c r="ACL1379" s="119"/>
      <c r="ACM1379" s="119"/>
      <c r="ACN1379" s="119"/>
      <c r="ACO1379" s="119"/>
      <c r="ACP1379" s="119"/>
      <c r="ACQ1379" s="119"/>
      <c r="ACR1379" s="119"/>
      <c r="ACS1379" s="119"/>
      <c r="ACT1379" s="119"/>
      <c r="ACU1379" s="119"/>
      <c r="ACV1379" s="119"/>
      <c r="ACW1379" s="119"/>
      <c r="ACX1379" s="119"/>
      <c r="ACY1379" s="119"/>
      <c r="ACZ1379" s="119"/>
      <c r="ADA1379" s="119"/>
      <c r="ADB1379" s="119"/>
      <c r="ADC1379" s="119"/>
      <c r="ADD1379" s="119"/>
      <c r="ADE1379" s="119"/>
      <c r="ADF1379" s="119"/>
      <c r="ADG1379" s="119"/>
      <c r="ADH1379" s="119"/>
      <c r="ADI1379" s="119"/>
      <c r="ADJ1379" s="119"/>
      <c r="ADK1379" s="119"/>
      <c r="ADL1379" s="119"/>
      <c r="ADM1379" s="119"/>
      <c r="ADN1379" s="119"/>
      <c r="ADO1379" s="119"/>
      <c r="ADP1379" s="119"/>
      <c r="ADQ1379" s="119"/>
      <c r="ADR1379" s="119"/>
      <c r="ADS1379" s="119"/>
      <c r="ADT1379" s="119"/>
      <c r="ADU1379" s="119"/>
      <c r="ADV1379" s="119"/>
      <c r="ADW1379" s="119"/>
      <c r="ADX1379" s="119"/>
      <c r="ADY1379" s="119"/>
      <c r="ADZ1379" s="119"/>
      <c r="AEA1379" s="119"/>
      <c r="AEB1379" s="119"/>
      <c r="AEC1379" s="119"/>
      <c r="AED1379" s="119"/>
      <c r="AEE1379" s="119"/>
      <c r="AEF1379" s="119"/>
      <c r="AEG1379" s="119"/>
      <c r="AEH1379" s="119"/>
      <c r="AEI1379" s="119"/>
      <c r="AEJ1379" s="119"/>
      <c r="AEK1379" s="119"/>
      <c r="AEL1379" s="119"/>
      <c r="AEM1379" s="119"/>
      <c r="AEN1379" s="119"/>
      <c r="AEO1379" s="119"/>
      <c r="AEP1379" s="119"/>
      <c r="AEQ1379" s="119"/>
      <c r="AER1379" s="119"/>
      <c r="AES1379" s="119"/>
      <c r="AET1379" s="119"/>
      <c r="AEU1379" s="119"/>
      <c r="AEV1379" s="119"/>
      <c r="AEW1379" s="119"/>
      <c r="AEX1379" s="119"/>
      <c r="AEY1379" s="119"/>
      <c r="AEZ1379" s="119"/>
      <c r="AFA1379" s="119"/>
      <c r="AFB1379" s="119"/>
      <c r="AFC1379" s="119"/>
      <c r="AFD1379" s="119"/>
      <c r="AFE1379" s="119"/>
      <c r="AFF1379" s="119"/>
      <c r="AFG1379" s="119"/>
      <c r="AFH1379" s="119"/>
      <c r="AFI1379" s="119"/>
      <c r="AFJ1379" s="119"/>
      <c r="AFK1379" s="119"/>
      <c r="AFL1379" s="119"/>
      <c r="AFM1379" s="119"/>
      <c r="AFN1379" s="119"/>
      <c r="AFO1379" s="119"/>
      <c r="AFP1379" s="119"/>
      <c r="AFQ1379" s="119"/>
      <c r="AFR1379" s="119"/>
      <c r="AFS1379" s="119"/>
      <c r="AFT1379" s="119"/>
      <c r="AFU1379" s="119"/>
      <c r="AFV1379" s="119"/>
      <c r="AFW1379" s="119"/>
      <c r="AFX1379" s="119"/>
      <c r="AFY1379" s="119"/>
      <c r="AFZ1379" s="119"/>
      <c r="AGA1379" s="119"/>
      <c r="AGB1379" s="119"/>
      <c r="AGC1379" s="119"/>
      <c r="AGD1379" s="119"/>
      <c r="AGE1379" s="119"/>
      <c r="AGF1379" s="119"/>
      <c r="AGG1379" s="119"/>
      <c r="AGH1379" s="119"/>
      <c r="AGI1379" s="119"/>
      <c r="AGJ1379" s="119"/>
      <c r="AGK1379" s="119"/>
      <c r="AGL1379" s="119"/>
      <c r="AGM1379" s="119"/>
      <c r="AGN1379" s="119"/>
      <c r="AGO1379" s="119"/>
      <c r="AGP1379" s="119"/>
      <c r="AGQ1379" s="119"/>
      <c r="AGR1379" s="119"/>
      <c r="AGS1379" s="119"/>
      <c r="AGT1379" s="119"/>
      <c r="AGU1379" s="119"/>
      <c r="AGV1379" s="119"/>
      <c r="AGW1379" s="119"/>
      <c r="AGX1379" s="119"/>
      <c r="AGY1379" s="119"/>
      <c r="AGZ1379" s="119"/>
      <c r="AHA1379" s="119"/>
      <c r="AHB1379" s="119"/>
      <c r="AHC1379" s="119"/>
      <c r="AHD1379" s="119"/>
      <c r="AHE1379" s="119"/>
      <c r="AHF1379" s="119"/>
      <c r="AHG1379" s="119"/>
      <c r="AHH1379" s="119"/>
      <c r="AHI1379" s="119"/>
      <c r="AHJ1379" s="119"/>
      <c r="AHK1379" s="119"/>
      <c r="AHL1379" s="119"/>
      <c r="AHM1379" s="119"/>
      <c r="AHN1379" s="119"/>
      <c r="AHO1379" s="119"/>
      <c r="AHP1379" s="119"/>
      <c r="AHQ1379" s="119"/>
      <c r="AHR1379" s="119"/>
      <c r="AHS1379" s="119"/>
      <c r="AHT1379" s="119"/>
      <c r="AHU1379" s="119"/>
      <c r="AHV1379" s="119"/>
      <c r="AHW1379" s="119"/>
      <c r="AHX1379" s="119"/>
      <c r="AHY1379" s="119"/>
      <c r="AHZ1379" s="119"/>
      <c r="AIA1379" s="119"/>
      <c r="AIB1379" s="119"/>
      <c r="AIC1379" s="119"/>
      <c r="AID1379" s="119"/>
      <c r="AIE1379" s="119"/>
      <c r="AIF1379" s="119"/>
      <c r="AIG1379" s="119"/>
      <c r="AIH1379" s="119"/>
      <c r="AII1379" s="119"/>
      <c r="AIJ1379" s="119"/>
      <c r="AIK1379" s="119"/>
      <c r="AIL1379" s="119"/>
      <c r="AIM1379" s="119"/>
      <c r="AIN1379" s="119"/>
      <c r="AIO1379" s="119"/>
      <c r="AIP1379" s="119"/>
      <c r="AIQ1379" s="119"/>
      <c r="AIR1379" s="119"/>
      <c r="AIS1379" s="119"/>
      <c r="AIT1379" s="119"/>
      <c r="AIU1379" s="119"/>
      <c r="AIV1379" s="119"/>
      <c r="AIW1379" s="119"/>
      <c r="AIX1379" s="119"/>
      <c r="AIY1379" s="119"/>
      <c r="AIZ1379" s="119"/>
      <c r="AJA1379" s="119"/>
      <c r="AJB1379" s="119"/>
      <c r="AJC1379" s="119"/>
      <c r="AJD1379" s="119"/>
      <c r="AJE1379" s="119"/>
      <c r="AJF1379" s="119"/>
      <c r="AJG1379" s="119"/>
      <c r="AJH1379" s="119"/>
      <c r="AJI1379" s="119"/>
      <c r="AJJ1379" s="119"/>
      <c r="AJK1379" s="119"/>
      <c r="AJL1379" s="119"/>
      <c r="AJM1379" s="119"/>
      <c r="AJN1379" s="119"/>
      <c r="AJO1379" s="119"/>
      <c r="AJP1379" s="119"/>
      <c r="AJQ1379" s="119"/>
      <c r="AJR1379" s="119"/>
      <c r="AJS1379" s="119"/>
      <c r="AJT1379" s="119"/>
      <c r="AJU1379" s="119"/>
      <c r="AJV1379" s="119"/>
      <c r="AJW1379" s="119"/>
      <c r="AJX1379" s="119"/>
      <c r="AJY1379" s="119"/>
      <c r="AJZ1379" s="119"/>
      <c r="AKA1379" s="119"/>
      <c r="AKB1379" s="119"/>
      <c r="AKC1379" s="119"/>
      <c r="AKD1379" s="119"/>
      <c r="AKE1379" s="119"/>
      <c r="AKF1379" s="119"/>
      <c r="AKG1379" s="119"/>
      <c r="AKH1379" s="119"/>
      <c r="AKI1379" s="119"/>
      <c r="AKJ1379" s="119"/>
      <c r="AKK1379" s="119"/>
      <c r="AKL1379" s="119"/>
      <c r="AKM1379" s="119"/>
      <c r="AKN1379" s="119"/>
      <c r="AKO1379" s="119"/>
      <c r="AKP1379" s="119"/>
      <c r="AKQ1379" s="119"/>
      <c r="AKR1379" s="119"/>
      <c r="AKS1379" s="119"/>
      <c r="AKT1379" s="119"/>
      <c r="AKU1379" s="119"/>
      <c r="AKV1379" s="119"/>
      <c r="AKW1379" s="119"/>
      <c r="AKX1379" s="119"/>
      <c r="AKY1379" s="119"/>
      <c r="AKZ1379" s="119"/>
      <c r="ALA1379" s="119"/>
      <c r="ALB1379" s="119"/>
      <c r="ALC1379" s="119"/>
      <c r="ALD1379" s="119"/>
      <c r="ALE1379" s="119"/>
      <c r="ALF1379" s="119"/>
      <c r="ALG1379" s="119"/>
      <c r="ALH1379" s="119"/>
      <c r="ALI1379" s="119"/>
      <c r="ALJ1379" s="119"/>
      <c r="ALK1379" s="119"/>
      <c r="ALL1379" s="119"/>
      <c r="ALM1379" s="119"/>
      <c r="ALN1379" s="119"/>
      <c r="ALO1379" s="119"/>
      <c r="ALP1379" s="119"/>
      <c r="ALQ1379" s="119"/>
      <c r="ALR1379" s="119"/>
      <c r="ALS1379" s="119"/>
      <c r="ALT1379" s="119"/>
      <c r="ALU1379" s="119"/>
      <c r="ALV1379" s="119"/>
      <c r="ALW1379" s="119"/>
      <c r="ALX1379" s="119"/>
      <c r="ALY1379" s="119"/>
      <c r="ALZ1379" s="119"/>
      <c r="AMA1379" s="119"/>
      <c r="AMB1379" s="119"/>
      <c r="AMC1379" s="119"/>
      <c r="AMD1379" s="119"/>
      <c r="AME1379" s="119"/>
      <c r="AMF1379" s="119"/>
      <c r="AMG1379" s="119"/>
      <c r="AMH1379" s="119"/>
      <c r="AMI1379" s="119"/>
      <c r="AMJ1379" s="119"/>
    </row>
    <row r="1380" spans="1:1024">
      <c r="A1380" s="118"/>
      <c r="B1380" s="118"/>
      <c r="C1380" s="49">
        <f t="shared" si="99"/>
        <v>2690</v>
      </c>
      <c r="D1380" s="58" t="s">
        <v>478</v>
      </c>
      <c r="E1380" s="51">
        <f t="shared" si="98"/>
        <v>10</v>
      </c>
      <c r="F1380" s="81">
        <f t="shared" si="96"/>
        <v>52362</v>
      </c>
      <c r="G1380" s="81" t="str">
        <f t="shared" si="97"/>
        <v>201826</v>
      </c>
      <c r="H1380" s="81">
        <v>17</v>
      </c>
      <c r="I1380" s="81"/>
      <c r="J1380" s="81"/>
      <c r="K1380" s="81"/>
      <c r="L1380" s="81" t="s">
        <v>0</v>
      </c>
      <c r="M1380" s="81">
        <v>2018</v>
      </c>
      <c r="N1380" s="81">
        <v>2</v>
      </c>
      <c r="O1380" s="81">
        <v>6</v>
      </c>
      <c r="P1380" s="81">
        <v>14</v>
      </c>
      <c r="Q1380" s="81">
        <v>32</v>
      </c>
      <c r="R1380" s="81">
        <v>42</v>
      </c>
      <c r="S1380" s="81">
        <v>770</v>
      </c>
      <c r="T1380" s="81">
        <v>1</v>
      </c>
      <c r="U1380" s="81" t="s">
        <v>1</v>
      </c>
      <c r="V1380" s="81" t="s">
        <v>2</v>
      </c>
      <c r="W1380" s="81"/>
      <c r="X1380" s="129" t="s">
        <v>141</v>
      </c>
      <c r="Y1380" s="130"/>
      <c r="Z1380" s="130"/>
      <c r="AA1380" s="130"/>
      <c r="WK1380" s="119"/>
      <c r="WL1380" s="119"/>
      <c r="WM1380" s="119"/>
      <c r="WN1380" s="119"/>
      <c r="WO1380" s="119"/>
      <c r="WP1380" s="119"/>
      <c r="WQ1380" s="119"/>
      <c r="WR1380" s="119"/>
      <c r="WS1380" s="119"/>
      <c r="WT1380" s="119"/>
      <c r="WU1380" s="119"/>
      <c r="WV1380" s="119"/>
      <c r="WW1380" s="119"/>
      <c r="WX1380" s="119"/>
      <c r="WY1380" s="119"/>
      <c r="WZ1380" s="119"/>
      <c r="XA1380" s="119"/>
      <c r="XB1380" s="119"/>
      <c r="XC1380" s="119"/>
      <c r="XD1380" s="119"/>
      <c r="XE1380" s="119"/>
      <c r="XF1380" s="119"/>
      <c r="XG1380" s="119"/>
      <c r="XH1380" s="119"/>
      <c r="XI1380" s="119"/>
      <c r="XJ1380" s="119"/>
      <c r="XK1380" s="119"/>
      <c r="XL1380" s="119"/>
      <c r="XM1380" s="119"/>
      <c r="XN1380" s="119"/>
      <c r="XO1380" s="119"/>
      <c r="XP1380" s="119"/>
      <c r="XQ1380" s="119"/>
      <c r="XR1380" s="119"/>
      <c r="XS1380" s="119"/>
      <c r="XT1380" s="119"/>
      <c r="XU1380" s="119"/>
      <c r="XV1380" s="119"/>
      <c r="XW1380" s="119"/>
      <c r="XX1380" s="119"/>
      <c r="XY1380" s="119"/>
      <c r="XZ1380" s="119"/>
      <c r="YA1380" s="119"/>
      <c r="YB1380" s="119"/>
      <c r="YC1380" s="119"/>
      <c r="YD1380" s="119"/>
      <c r="YE1380" s="119"/>
      <c r="YF1380" s="119"/>
      <c r="YG1380" s="119"/>
      <c r="YH1380" s="119"/>
      <c r="YI1380" s="119"/>
      <c r="YJ1380" s="119"/>
      <c r="YK1380" s="119"/>
      <c r="YL1380" s="119"/>
      <c r="YM1380" s="119"/>
      <c r="YN1380" s="119"/>
      <c r="YO1380" s="119"/>
      <c r="YP1380" s="119"/>
      <c r="YQ1380" s="119"/>
      <c r="YR1380" s="119"/>
      <c r="YS1380" s="119"/>
      <c r="YT1380" s="119"/>
      <c r="YU1380" s="119"/>
      <c r="YV1380" s="119"/>
      <c r="YW1380" s="119"/>
      <c r="YX1380" s="119"/>
      <c r="YY1380" s="119"/>
      <c r="YZ1380" s="119"/>
      <c r="ZA1380" s="119"/>
      <c r="ZB1380" s="119"/>
      <c r="ZC1380" s="119"/>
      <c r="ZD1380" s="119"/>
      <c r="ZE1380" s="119"/>
      <c r="ZF1380" s="119"/>
      <c r="ZG1380" s="119"/>
      <c r="ZH1380" s="119"/>
      <c r="ZI1380" s="119"/>
      <c r="ZJ1380" s="119"/>
      <c r="ZK1380" s="119"/>
      <c r="ZL1380" s="119"/>
      <c r="ZM1380" s="119"/>
      <c r="ZN1380" s="119"/>
      <c r="ZO1380" s="119"/>
      <c r="ZP1380" s="119"/>
      <c r="ZQ1380" s="119"/>
      <c r="ZR1380" s="119"/>
      <c r="ZS1380" s="119"/>
      <c r="ZT1380" s="119"/>
      <c r="ZU1380" s="119"/>
      <c r="ZV1380" s="119"/>
      <c r="ZW1380" s="119"/>
      <c r="ZX1380" s="119"/>
      <c r="ZY1380" s="119"/>
      <c r="ZZ1380" s="119"/>
      <c r="AAA1380" s="119"/>
      <c r="AAB1380" s="119"/>
      <c r="AAC1380" s="119"/>
      <c r="AAD1380" s="119"/>
      <c r="AAE1380" s="119"/>
      <c r="AAF1380" s="119"/>
      <c r="AAG1380" s="119"/>
      <c r="AAH1380" s="119"/>
      <c r="AAI1380" s="119"/>
      <c r="AAJ1380" s="119"/>
      <c r="AAK1380" s="119"/>
      <c r="AAL1380" s="119"/>
      <c r="AAM1380" s="119"/>
      <c r="AAN1380" s="119"/>
      <c r="AAO1380" s="119"/>
      <c r="AAP1380" s="119"/>
      <c r="AAQ1380" s="119"/>
      <c r="AAR1380" s="119"/>
      <c r="AAS1380" s="119"/>
      <c r="AAT1380" s="119"/>
      <c r="AAU1380" s="119"/>
      <c r="AAV1380" s="119"/>
      <c r="AAW1380" s="119"/>
      <c r="AAX1380" s="119"/>
      <c r="AAY1380" s="119"/>
      <c r="AAZ1380" s="119"/>
      <c r="ABA1380" s="119"/>
      <c r="ABB1380" s="119"/>
      <c r="ABC1380" s="119"/>
      <c r="ABD1380" s="119"/>
      <c r="ABE1380" s="119"/>
      <c r="ABF1380" s="119"/>
      <c r="ABG1380" s="119"/>
      <c r="ABH1380" s="119"/>
      <c r="ABI1380" s="119"/>
      <c r="ABJ1380" s="119"/>
      <c r="ABK1380" s="119"/>
      <c r="ABL1380" s="119"/>
      <c r="ABM1380" s="119"/>
      <c r="ABN1380" s="119"/>
      <c r="ABO1380" s="119"/>
      <c r="ABP1380" s="119"/>
      <c r="ABQ1380" s="119"/>
      <c r="ABR1380" s="119"/>
      <c r="ABS1380" s="119"/>
      <c r="ABT1380" s="119"/>
      <c r="ABU1380" s="119"/>
      <c r="ABV1380" s="119"/>
      <c r="ABW1380" s="119"/>
      <c r="ABX1380" s="119"/>
      <c r="ABY1380" s="119"/>
      <c r="ABZ1380" s="119"/>
      <c r="ACA1380" s="119"/>
      <c r="ACB1380" s="119"/>
      <c r="ACC1380" s="119"/>
      <c r="ACD1380" s="119"/>
      <c r="ACE1380" s="119"/>
      <c r="ACF1380" s="119"/>
      <c r="ACG1380" s="119"/>
      <c r="ACH1380" s="119"/>
      <c r="ACI1380" s="119"/>
      <c r="ACJ1380" s="119"/>
      <c r="ACK1380" s="119"/>
      <c r="ACL1380" s="119"/>
      <c r="ACM1380" s="119"/>
      <c r="ACN1380" s="119"/>
      <c r="ACO1380" s="119"/>
      <c r="ACP1380" s="119"/>
      <c r="ACQ1380" s="119"/>
      <c r="ACR1380" s="119"/>
      <c r="ACS1380" s="119"/>
      <c r="ACT1380" s="119"/>
      <c r="ACU1380" s="119"/>
      <c r="ACV1380" s="119"/>
      <c r="ACW1380" s="119"/>
      <c r="ACX1380" s="119"/>
      <c r="ACY1380" s="119"/>
      <c r="ACZ1380" s="119"/>
      <c r="ADA1380" s="119"/>
      <c r="ADB1380" s="119"/>
      <c r="ADC1380" s="119"/>
      <c r="ADD1380" s="119"/>
      <c r="ADE1380" s="119"/>
      <c r="ADF1380" s="119"/>
      <c r="ADG1380" s="119"/>
      <c r="ADH1380" s="119"/>
      <c r="ADI1380" s="119"/>
      <c r="ADJ1380" s="119"/>
      <c r="ADK1380" s="119"/>
      <c r="ADL1380" s="119"/>
      <c r="ADM1380" s="119"/>
      <c r="ADN1380" s="119"/>
      <c r="ADO1380" s="119"/>
      <c r="ADP1380" s="119"/>
      <c r="ADQ1380" s="119"/>
      <c r="ADR1380" s="119"/>
      <c r="ADS1380" s="119"/>
      <c r="ADT1380" s="119"/>
      <c r="ADU1380" s="119"/>
      <c r="ADV1380" s="119"/>
      <c r="ADW1380" s="119"/>
      <c r="ADX1380" s="119"/>
      <c r="ADY1380" s="119"/>
      <c r="ADZ1380" s="119"/>
      <c r="AEA1380" s="119"/>
      <c r="AEB1380" s="119"/>
      <c r="AEC1380" s="119"/>
      <c r="AED1380" s="119"/>
      <c r="AEE1380" s="119"/>
      <c r="AEF1380" s="119"/>
      <c r="AEG1380" s="119"/>
      <c r="AEH1380" s="119"/>
      <c r="AEI1380" s="119"/>
      <c r="AEJ1380" s="119"/>
      <c r="AEK1380" s="119"/>
      <c r="AEL1380" s="119"/>
      <c r="AEM1380" s="119"/>
      <c r="AEN1380" s="119"/>
      <c r="AEO1380" s="119"/>
      <c r="AEP1380" s="119"/>
      <c r="AEQ1380" s="119"/>
      <c r="AER1380" s="119"/>
      <c r="AES1380" s="119"/>
      <c r="AET1380" s="119"/>
      <c r="AEU1380" s="119"/>
      <c r="AEV1380" s="119"/>
      <c r="AEW1380" s="119"/>
      <c r="AEX1380" s="119"/>
      <c r="AEY1380" s="119"/>
      <c r="AEZ1380" s="119"/>
      <c r="AFA1380" s="119"/>
      <c r="AFB1380" s="119"/>
      <c r="AFC1380" s="119"/>
      <c r="AFD1380" s="119"/>
      <c r="AFE1380" s="119"/>
      <c r="AFF1380" s="119"/>
      <c r="AFG1380" s="119"/>
      <c r="AFH1380" s="119"/>
      <c r="AFI1380" s="119"/>
      <c r="AFJ1380" s="119"/>
      <c r="AFK1380" s="119"/>
      <c r="AFL1380" s="119"/>
      <c r="AFM1380" s="119"/>
      <c r="AFN1380" s="119"/>
      <c r="AFO1380" s="119"/>
      <c r="AFP1380" s="119"/>
      <c r="AFQ1380" s="119"/>
      <c r="AFR1380" s="119"/>
      <c r="AFS1380" s="119"/>
      <c r="AFT1380" s="119"/>
      <c r="AFU1380" s="119"/>
      <c r="AFV1380" s="119"/>
      <c r="AFW1380" s="119"/>
      <c r="AFX1380" s="119"/>
      <c r="AFY1380" s="119"/>
      <c r="AFZ1380" s="119"/>
      <c r="AGA1380" s="119"/>
      <c r="AGB1380" s="119"/>
      <c r="AGC1380" s="119"/>
      <c r="AGD1380" s="119"/>
      <c r="AGE1380" s="119"/>
      <c r="AGF1380" s="119"/>
      <c r="AGG1380" s="119"/>
      <c r="AGH1380" s="119"/>
      <c r="AGI1380" s="119"/>
      <c r="AGJ1380" s="119"/>
      <c r="AGK1380" s="119"/>
      <c r="AGL1380" s="119"/>
      <c r="AGM1380" s="119"/>
      <c r="AGN1380" s="119"/>
      <c r="AGO1380" s="119"/>
      <c r="AGP1380" s="119"/>
      <c r="AGQ1380" s="119"/>
      <c r="AGR1380" s="119"/>
      <c r="AGS1380" s="119"/>
      <c r="AGT1380" s="119"/>
      <c r="AGU1380" s="119"/>
      <c r="AGV1380" s="119"/>
      <c r="AGW1380" s="119"/>
      <c r="AGX1380" s="119"/>
      <c r="AGY1380" s="119"/>
      <c r="AGZ1380" s="119"/>
      <c r="AHA1380" s="119"/>
      <c r="AHB1380" s="119"/>
      <c r="AHC1380" s="119"/>
      <c r="AHD1380" s="119"/>
      <c r="AHE1380" s="119"/>
      <c r="AHF1380" s="119"/>
      <c r="AHG1380" s="119"/>
      <c r="AHH1380" s="119"/>
      <c r="AHI1380" s="119"/>
      <c r="AHJ1380" s="119"/>
      <c r="AHK1380" s="119"/>
      <c r="AHL1380" s="119"/>
      <c r="AHM1380" s="119"/>
      <c r="AHN1380" s="119"/>
      <c r="AHO1380" s="119"/>
      <c r="AHP1380" s="119"/>
      <c r="AHQ1380" s="119"/>
      <c r="AHR1380" s="119"/>
      <c r="AHS1380" s="119"/>
      <c r="AHT1380" s="119"/>
      <c r="AHU1380" s="119"/>
      <c r="AHV1380" s="119"/>
      <c r="AHW1380" s="119"/>
      <c r="AHX1380" s="119"/>
      <c r="AHY1380" s="119"/>
      <c r="AHZ1380" s="119"/>
      <c r="AIA1380" s="119"/>
      <c r="AIB1380" s="119"/>
      <c r="AIC1380" s="119"/>
      <c r="AID1380" s="119"/>
      <c r="AIE1380" s="119"/>
      <c r="AIF1380" s="119"/>
      <c r="AIG1380" s="119"/>
      <c r="AIH1380" s="119"/>
      <c r="AII1380" s="119"/>
      <c r="AIJ1380" s="119"/>
      <c r="AIK1380" s="119"/>
      <c r="AIL1380" s="119"/>
      <c r="AIM1380" s="119"/>
      <c r="AIN1380" s="119"/>
      <c r="AIO1380" s="119"/>
      <c r="AIP1380" s="119"/>
      <c r="AIQ1380" s="119"/>
      <c r="AIR1380" s="119"/>
      <c r="AIS1380" s="119"/>
      <c r="AIT1380" s="119"/>
      <c r="AIU1380" s="119"/>
      <c r="AIV1380" s="119"/>
      <c r="AIW1380" s="119"/>
      <c r="AIX1380" s="119"/>
      <c r="AIY1380" s="119"/>
      <c r="AIZ1380" s="119"/>
      <c r="AJA1380" s="119"/>
      <c r="AJB1380" s="119"/>
      <c r="AJC1380" s="119"/>
      <c r="AJD1380" s="119"/>
      <c r="AJE1380" s="119"/>
      <c r="AJF1380" s="119"/>
      <c r="AJG1380" s="119"/>
      <c r="AJH1380" s="119"/>
      <c r="AJI1380" s="119"/>
      <c r="AJJ1380" s="119"/>
      <c r="AJK1380" s="119"/>
      <c r="AJL1380" s="119"/>
      <c r="AJM1380" s="119"/>
      <c r="AJN1380" s="119"/>
      <c r="AJO1380" s="119"/>
      <c r="AJP1380" s="119"/>
      <c r="AJQ1380" s="119"/>
      <c r="AJR1380" s="119"/>
      <c r="AJS1380" s="119"/>
      <c r="AJT1380" s="119"/>
      <c r="AJU1380" s="119"/>
      <c r="AJV1380" s="119"/>
      <c r="AJW1380" s="119"/>
      <c r="AJX1380" s="119"/>
      <c r="AJY1380" s="119"/>
      <c r="AJZ1380" s="119"/>
      <c r="AKA1380" s="119"/>
      <c r="AKB1380" s="119"/>
      <c r="AKC1380" s="119"/>
      <c r="AKD1380" s="119"/>
      <c r="AKE1380" s="119"/>
      <c r="AKF1380" s="119"/>
      <c r="AKG1380" s="119"/>
      <c r="AKH1380" s="119"/>
      <c r="AKI1380" s="119"/>
      <c r="AKJ1380" s="119"/>
      <c r="AKK1380" s="119"/>
      <c r="AKL1380" s="119"/>
      <c r="AKM1380" s="119"/>
      <c r="AKN1380" s="119"/>
      <c r="AKO1380" s="119"/>
      <c r="AKP1380" s="119"/>
      <c r="AKQ1380" s="119"/>
      <c r="AKR1380" s="119"/>
      <c r="AKS1380" s="119"/>
      <c r="AKT1380" s="119"/>
      <c r="AKU1380" s="119"/>
      <c r="AKV1380" s="119"/>
      <c r="AKW1380" s="119"/>
      <c r="AKX1380" s="119"/>
      <c r="AKY1380" s="119"/>
      <c r="AKZ1380" s="119"/>
      <c r="ALA1380" s="119"/>
      <c r="ALB1380" s="119"/>
      <c r="ALC1380" s="119"/>
      <c r="ALD1380" s="119"/>
      <c r="ALE1380" s="119"/>
      <c r="ALF1380" s="119"/>
      <c r="ALG1380" s="119"/>
      <c r="ALH1380" s="119"/>
      <c r="ALI1380" s="119"/>
      <c r="ALJ1380" s="119"/>
      <c r="ALK1380" s="119"/>
      <c r="ALL1380" s="119"/>
      <c r="ALM1380" s="119"/>
      <c r="ALN1380" s="119"/>
      <c r="ALO1380" s="119"/>
      <c r="ALP1380" s="119"/>
      <c r="ALQ1380" s="119"/>
      <c r="ALR1380" s="119"/>
      <c r="ALS1380" s="119"/>
      <c r="ALT1380" s="119"/>
      <c r="ALU1380" s="119"/>
      <c r="ALV1380" s="119"/>
      <c r="ALW1380" s="119"/>
      <c r="ALX1380" s="119"/>
      <c r="ALY1380" s="119"/>
      <c r="ALZ1380" s="119"/>
      <c r="AMA1380" s="119"/>
      <c r="AMB1380" s="119"/>
      <c r="AMC1380" s="119"/>
      <c r="AMD1380" s="119"/>
      <c r="AME1380" s="119"/>
      <c r="AMF1380" s="119"/>
      <c r="AMG1380" s="119"/>
      <c r="AMH1380" s="119"/>
      <c r="AMI1380" s="119"/>
      <c r="AMJ1380" s="119"/>
    </row>
    <row r="1381" spans="1:1024">
      <c r="A1381" s="118"/>
      <c r="B1381" s="118"/>
      <c r="C1381" s="49">
        <f t="shared" si="99"/>
        <v>2690</v>
      </c>
      <c r="D1381" s="56" t="s">
        <v>478</v>
      </c>
      <c r="E1381" s="51">
        <f t="shared" si="98"/>
        <v>20</v>
      </c>
      <c r="F1381" s="79">
        <f t="shared" ref="F1381:F1403" si="100">R1381+(Q1381*60)+(P1381*3600)</f>
        <v>52362</v>
      </c>
      <c r="G1381" s="79" t="str">
        <f t="shared" ref="G1381:G1403" si="101">CONCATENATE(M1381,N1381,O1381)</f>
        <v>201826</v>
      </c>
      <c r="H1381" s="79">
        <v>0</v>
      </c>
      <c r="I1381" s="79"/>
      <c r="J1381" s="79"/>
      <c r="K1381" s="79"/>
      <c r="L1381" s="79" t="s">
        <v>270</v>
      </c>
      <c r="M1381" s="79">
        <v>2018</v>
      </c>
      <c r="N1381" s="79">
        <v>2</v>
      </c>
      <c r="O1381" s="79">
        <v>6</v>
      </c>
      <c r="P1381" s="79">
        <v>14</v>
      </c>
      <c r="Q1381" s="79">
        <v>32</v>
      </c>
      <c r="R1381" s="79">
        <v>42</v>
      </c>
      <c r="S1381" s="79">
        <v>791</v>
      </c>
      <c r="T1381" s="79">
        <v>1</v>
      </c>
      <c r="U1381" s="79" t="s">
        <v>1</v>
      </c>
      <c r="V1381" s="79" t="s">
        <v>2</v>
      </c>
      <c r="W1381" s="79"/>
      <c r="X1381" s="130"/>
      <c r="Y1381" s="130"/>
      <c r="Z1381" s="130"/>
      <c r="AA1381" s="130"/>
      <c r="WK1381" s="119"/>
      <c r="WL1381" s="119"/>
      <c r="WM1381" s="119"/>
      <c r="WN1381" s="119"/>
      <c r="WO1381" s="119"/>
      <c r="WP1381" s="119"/>
      <c r="WQ1381" s="119"/>
      <c r="WR1381" s="119"/>
      <c r="WS1381" s="119"/>
      <c r="WT1381" s="119"/>
      <c r="WU1381" s="119"/>
      <c r="WV1381" s="119"/>
      <c r="WW1381" s="119"/>
      <c r="WX1381" s="119"/>
      <c r="WY1381" s="119"/>
      <c r="WZ1381" s="119"/>
      <c r="XA1381" s="119"/>
      <c r="XB1381" s="119"/>
      <c r="XC1381" s="119"/>
      <c r="XD1381" s="119"/>
      <c r="XE1381" s="119"/>
      <c r="XF1381" s="119"/>
      <c r="XG1381" s="119"/>
      <c r="XH1381" s="119"/>
      <c r="XI1381" s="119"/>
      <c r="XJ1381" s="119"/>
      <c r="XK1381" s="119"/>
      <c r="XL1381" s="119"/>
      <c r="XM1381" s="119"/>
      <c r="XN1381" s="119"/>
      <c r="XO1381" s="119"/>
      <c r="XP1381" s="119"/>
      <c r="XQ1381" s="119"/>
      <c r="XR1381" s="119"/>
      <c r="XS1381" s="119"/>
      <c r="XT1381" s="119"/>
      <c r="XU1381" s="119"/>
      <c r="XV1381" s="119"/>
      <c r="XW1381" s="119"/>
      <c r="XX1381" s="119"/>
      <c r="XY1381" s="119"/>
      <c r="XZ1381" s="119"/>
      <c r="YA1381" s="119"/>
      <c r="YB1381" s="119"/>
      <c r="YC1381" s="119"/>
      <c r="YD1381" s="119"/>
      <c r="YE1381" s="119"/>
      <c r="YF1381" s="119"/>
      <c r="YG1381" s="119"/>
      <c r="YH1381" s="119"/>
      <c r="YI1381" s="119"/>
      <c r="YJ1381" s="119"/>
      <c r="YK1381" s="119"/>
      <c r="YL1381" s="119"/>
      <c r="YM1381" s="119"/>
      <c r="YN1381" s="119"/>
      <c r="YO1381" s="119"/>
      <c r="YP1381" s="119"/>
      <c r="YQ1381" s="119"/>
      <c r="YR1381" s="119"/>
      <c r="YS1381" s="119"/>
      <c r="YT1381" s="119"/>
      <c r="YU1381" s="119"/>
      <c r="YV1381" s="119"/>
      <c r="YW1381" s="119"/>
      <c r="YX1381" s="119"/>
      <c r="YY1381" s="119"/>
      <c r="YZ1381" s="119"/>
      <c r="ZA1381" s="119"/>
      <c r="ZB1381" s="119"/>
      <c r="ZC1381" s="119"/>
      <c r="ZD1381" s="119"/>
      <c r="ZE1381" s="119"/>
      <c r="ZF1381" s="119"/>
      <c r="ZG1381" s="119"/>
      <c r="ZH1381" s="119"/>
      <c r="ZI1381" s="119"/>
      <c r="ZJ1381" s="119"/>
      <c r="ZK1381" s="119"/>
      <c r="ZL1381" s="119"/>
      <c r="ZM1381" s="119"/>
      <c r="ZN1381" s="119"/>
      <c r="ZO1381" s="119"/>
      <c r="ZP1381" s="119"/>
      <c r="ZQ1381" s="119"/>
      <c r="ZR1381" s="119"/>
      <c r="ZS1381" s="119"/>
      <c r="ZT1381" s="119"/>
      <c r="ZU1381" s="119"/>
      <c r="ZV1381" s="119"/>
      <c r="ZW1381" s="119"/>
      <c r="ZX1381" s="119"/>
      <c r="ZY1381" s="119"/>
      <c r="ZZ1381" s="119"/>
      <c r="AAA1381" s="119"/>
      <c r="AAB1381" s="119"/>
      <c r="AAC1381" s="119"/>
      <c r="AAD1381" s="119"/>
      <c r="AAE1381" s="119"/>
      <c r="AAF1381" s="119"/>
      <c r="AAG1381" s="119"/>
      <c r="AAH1381" s="119"/>
      <c r="AAI1381" s="119"/>
      <c r="AAJ1381" s="119"/>
      <c r="AAK1381" s="119"/>
      <c r="AAL1381" s="119"/>
      <c r="AAM1381" s="119"/>
      <c r="AAN1381" s="119"/>
      <c r="AAO1381" s="119"/>
      <c r="AAP1381" s="119"/>
      <c r="AAQ1381" s="119"/>
      <c r="AAR1381" s="119"/>
      <c r="AAS1381" s="119"/>
      <c r="AAT1381" s="119"/>
      <c r="AAU1381" s="119"/>
      <c r="AAV1381" s="119"/>
      <c r="AAW1381" s="119"/>
      <c r="AAX1381" s="119"/>
      <c r="AAY1381" s="119"/>
      <c r="AAZ1381" s="119"/>
      <c r="ABA1381" s="119"/>
      <c r="ABB1381" s="119"/>
      <c r="ABC1381" s="119"/>
      <c r="ABD1381" s="119"/>
      <c r="ABE1381" s="119"/>
      <c r="ABF1381" s="119"/>
      <c r="ABG1381" s="119"/>
      <c r="ABH1381" s="119"/>
      <c r="ABI1381" s="119"/>
      <c r="ABJ1381" s="119"/>
      <c r="ABK1381" s="119"/>
      <c r="ABL1381" s="119"/>
      <c r="ABM1381" s="119"/>
      <c r="ABN1381" s="119"/>
      <c r="ABO1381" s="119"/>
      <c r="ABP1381" s="119"/>
      <c r="ABQ1381" s="119"/>
      <c r="ABR1381" s="119"/>
      <c r="ABS1381" s="119"/>
      <c r="ABT1381" s="119"/>
      <c r="ABU1381" s="119"/>
      <c r="ABV1381" s="119"/>
      <c r="ABW1381" s="119"/>
      <c r="ABX1381" s="119"/>
      <c r="ABY1381" s="119"/>
      <c r="ABZ1381" s="119"/>
      <c r="ACA1381" s="119"/>
      <c r="ACB1381" s="119"/>
      <c r="ACC1381" s="119"/>
      <c r="ACD1381" s="119"/>
      <c r="ACE1381" s="119"/>
      <c r="ACF1381" s="119"/>
      <c r="ACG1381" s="119"/>
      <c r="ACH1381" s="119"/>
      <c r="ACI1381" s="119"/>
      <c r="ACJ1381" s="119"/>
      <c r="ACK1381" s="119"/>
      <c r="ACL1381" s="119"/>
      <c r="ACM1381" s="119"/>
      <c r="ACN1381" s="119"/>
      <c r="ACO1381" s="119"/>
      <c r="ACP1381" s="119"/>
      <c r="ACQ1381" s="119"/>
      <c r="ACR1381" s="119"/>
      <c r="ACS1381" s="119"/>
      <c r="ACT1381" s="119"/>
      <c r="ACU1381" s="119"/>
      <c r="ACV1381" s="119"/>
      <c r="ACW1381" s="119"/>
      <c r="ACX1381" s="119"/>
      <c r="ACY1381" s="119"/>
      <c r="ACZ1381" s="119"/>
      <c r="ADA1381" s="119"/>
      <c r="ADB1381" s="119"/>
      <c r="ADC1381" s="119"/>
      <c r="ADD1381" s="119"/>
      <c r="ADE1381" s="119"/>
      <c r="ADF1381" s="119"/>
      <c r="ADG1381" s="119"/>
      <c r="ADH1381" s="119"/>
      <c r="ADI1381" s="119"/>
      <c r="ADJ1381" s="119"/>
      <c r="ADK1381" s="119"/>
      <c r="ADL1381" s="119"/>
      <c r="ADM1381" s="119"/>
      <c r="ADN1381" s="119"/>
      <c r="ADO1381" s="119"/>
      <c r="ADP1381" s="119"/>
      <c r="ADQ1381" s="119"/>
      <c r="ADR1381" s="119"/>
      <c r="ADS1381" s="119"/>
      <c r="ADT1381" s="119"/>
      <c r="ADU1381" s="119"/>
      <c r="ADV1381" s="119"/>
      <c r="ADW1381" s="119"/>
      <c r="ADX1381" s="119"/>
      <c r="ADY1381" s="119"/>
      <c r="ADZ1381" s="119"/>
      <c r="AEA1381" s="119"/>
      <c r="AEB1381" s="119"/>
      <c r="AEC1381" s="119"/>
      <c r="AED1381" s="119"/>
      <c r="AEE1381" s="119"/>
      <c r="AEF1381" s="119"/>
      <c r="AEG1381" s="119"/>
      <c r="AEH1381" s="119"/>
      <c r="AEI1381" s="119"/>
      <c r="AEJ1381" s="119"/>
      <c r="AEK1381" s="119"/>
      <c r="AEL1381" s="119"/>
      <c r="AEM1381" s="119"/>
      <c r="AEN1381" s="119"/>
      <c r="AEO1381" s="119"/>
      <c r="AEP1381" s="119"/>
      <c r="AEQ1381" s="119"/>
      <c r="AER1381" s="119"/>
      <c r="AES1381" s="119"/>
      <c r="AET1381" s="119"/>
      <c r="AEU1381" s="119"/>
      <c r="AEV1381" s="119"/>
      <c r="AEW1381" s="119"/>
      <c r="AEX1381" s="119"/>
      <c r="AEY1381" s="119"/>
      <c r="AEZ1381" s="119"/>
      <c r="AFA1381" s="119"/>
      <c r="AFB1381" s="119"/>
      <c r="AFC1381" s="119"/>
      <c r="AFD1381" s="119"/>
      <c r="AFE1381" s="119"/>
      <c r="AFF1381" s="119"/>
      <c r="AFG1381" s="119"/>
      <c r="AFH1381" s="119"/>
      <c r="AFI1381" s="119"/>
      <c r="AFJ1381" s="119"/>
      <c r="AFK1381" s="119"/>
      <c r="AFL1381" s="119"/>
      <c r="AFM1381" s="119"/>
      <c r="AFN1381" s="119"/>
      <c r="AFO1381" s="119"/>
      <c r="AFP1381" s="119"/>
      <c r="AFQ1381" s="119"/>
      <c r="AFR1381" s="119"/>
      <c r="AFS1381" s="119"/>
      <c r="AFT1381" s="119"/>
      <c r="AFU1381" s="119"/>
      <c r="AFV1381" s="119"/>
      <c r="AFW1381" s="119"/>
      <c r="AFX1381" s="119"/>
      <c r="AFY1381" s="119"/>
      <c r="AFZ1381" s="119"/>
      <c r="AGA1381" s="119"/>
      <c r="AGB1381" s="119"/>
      <c r="AGC1381" s="119"/>
      <c r="AGD1381" s="119"/>
      <c r="AGE1381" s="119"/>
      <c r="AGF1381" s="119"/>
      <c r="AGG1381" s="119"/>
      <c r="AGH1381" s="119"/>
      <c r="AGI1381" s="119"/>
      <c r="AGJ1381" s="119"/>
      <c r="AGK1381" s="119"/>
      <c r="AGL1381" s="119"/>
      <c r="AGM1381" s="119"/>
      <c r="AGN1381" s="119"/>
      <c r="AGO1381" s="119"/>
      <c r="AGP1381" s="119"/>
      <c r="AGQ1381" s="119"/>
      <c r="AGR1381" s="119"/>
      <c r="AGS1381" s="119"/>
      <c r="AGT1381" s="119"/>
      <c r="AGU1381" s="119"/>
      <c r="AGV1381" s="119"/>
      <c r="AGW1381" s="119"/>
      <c r="AGX1381" s="119"/>
      <c r="AGY1381" s="119"/>
      <c r="AGZ1381" s="119"/>
      <c r="AHA1381" s="119"/>
      <c r="AHB1381" s="119"/>
      <c r="AHC1381" s="119"/>
      <c r="AHD1381" s="119"/>
      <c r="AHE1381" s="119"/>
      <c r="AHF1381" s="119"/>
      <c r="AHG1381" s="119"/>
      <c r="AHH1381" s="119"/>
      <c r="AHI1381" s="119"/>
      <c r="AHJ1381" s="119"/>
      <c r="AHK1381" s="119"/>
      <c r="AHL1381" s="119"/>
      <c r="AHM1381" s="119"/>
      <c r="AHN1381" s="119"/>
      <c r="AHO1381" s="119"/>
      <c r="AHP1381" s="119"/>
      <c r="AHQ1381" s="119"/>
      <c r="AHR1381" s="119"/>
      <c r="AHS1381" s="119"/>
      <c r="AHT1381" s="119"/>
      <c r="AHU1381" s="119"/>
      <c r="AHV1381" s="119"/>
      <c r="AHW1381" s="119"/>
      <c r="AHX1381" s="119"/>
      <c r="AHY1381" s="119"/>
      <c r="AHZ1381" s="119"/>
      <c r="AIA1381" s="119"/>
      <c r="AIB1381" s="119"/>
      <c r="AIC1381" s="119"/>
      <c r="AID1381" s="119"/>
      <c r="AIE1381" s="119"/>
      <c r="AIF1381" s="119"/>
      <c r="AIG1381" s="119"/>
      <c r="AIH1381" s="119"/>
      <c r="AII1381" s="119"/>
      <c r="AIJ1381" s="119"/>
      <c r="AIK1381" s="119"/>
      <c r="AIL1381" s="119"/>
      <c r="AIM1381" s="119"/>
      <c r="AIN1381" s="119"/>
      <c r="AIO1381" s="119"/>
      <c r="AIP1381" s="119"/>
      <c r="AIQ1381" s="119"/>
      <c r="AIR1381" s="119"/>
      <c r="AIS1381" s="119"/>
      <c r="AIT1381" s="119"/>
      <c r="AIU1381" s="119"/>
      <c r="AIV1381" s="119"/>
      <c r="AIW1381" s="119"/>
      <c r="AIX1381" s="119"/>
      <c r="AIY1381" s="119"/>
      <c r="AIZ1381" s="119"/>
      <c r="AJA1381" s="119"/>
      <c r="AJB1381" s="119"/>
      <c r="AJC1381" s="119"/>
      <c r="AJD1381" s="119"/>
      <c r="AJE1381" s="119"/>
      <c r="AJF1381" s="119"/>
      <c r="AJG1381" s="119"/>
      <c r="AJH1381" s="119"/>
      <c r="AJI1381" s="119"/>
      <c r="AJJ1381" s="119"/>
      <c r="AJK1381" s="119"/>
      <c r="AJL1381" s="119"/>
      <c r="AJM1381" s="119"/>
      <c r="AJN1381" s="119"/>
      <c r="AJO1381" s="119"/>
      <c r="AJP1381" s="119"/>
      <c r="AJQ1381" s="119"/>
      <c r="AJR1381" s="119"/>
      <c r="AJS1381" s="119"/>
      <c r="AJT1381" s="119"/>
      <c r="AJU1381" s="119"/>
      <c r="AJV1381" s="119"/>
      <c r="AJW1381" s="119"/>
      <c r="AJX1381" s="119"/>
      <c r="AJY1381" s="119"/>
      <c r="AJZ1381" s="119"/>
      <c r="AKA1381" s="119"/>
      <c r="AKB1381" s="119"/>
      <c r="AKC1381" s="119"/>
      <c r="AKD1381" s="119"/>
      <c r="AKE1381" s="119"/>
      <c r="AKF1381" s="119"/>
      <c r="AKG1381" s="119"/>
      <c r="AKH1381" s="119"/>
      <c r="AKI1381" s="119"/>
      <c r="AKJ1381" s="119"/>
      <c r="AKK1381" s="119"/>
      <c r="AKL1381" s="119"/>
      <c r="AKM1381" s="119"/>
      <c r="AKN1381" s="119"/>
      <c r="AKO1381" s="119"/>
      <c r="AKP1381" s="119"/>
      <c r="AKQ1381" s="119"/>
      <c r="AKR1381" s="119"/>
      <c r="AKS1381" s="119"/>
      <c r="AKT1381" s="119"/>
      <c r="AKU1381" s="119"/>
      <c r="AKV1381" s="119"/>
      <c r="AKW1381" s="119"/>
      <c r="AKX1381" s="119"/>
      <c r="AKY1381" s="119"/>
      <c r="AKZ1381" s="119"/>
      <c r="ALA1381" s="119"/>
      <c r="ALB1381" s="119"/>
      <c r="ALC1381" s="119"/>
      <c r="ALD1381" s="119"/>
      <c r="ALE1381" s="119"/>
      <c r="ALF1381" s="119"/>
      <c r="ALG1381" s="119"/>
      <c r="ALH1381" s="119"/>
      <c r="ALI1381" s="119"/>
      <c r="ALJ1381" s="119"/>
      <c r="ALK1381" s="119"/>
      <c r="ALL1381" s="119"/>
      <c r="ALM1381" s="119"/>
      <c r="ALN1381" s="119"/>
      <c r="ALO1381" s="119"/>
      <c r="ALP1381" s="119"/>
      <c r="ALQ1381" s="119"/>
      <c r="ALR1381" s="119"/>
      <c r="ALS1381" s="119"/>
      <c r="ALT1381" s="119"/>
      <c r="ALU1381" s="119"/>
      <c r="ALV1381" s="119"/>
      <c r="ALW1381" s="119"/>
      <c r="ALX1381" s="119"/>
      <c r="ALY1381" s="119"/>
      <c r="ALZ1381" s="119"/>
      <c r="AMA1381" s="119"/>
      <c r="AMB1381" s="119"/>
      <c r="AMC1381" s="119"/>
      <c r="AMD1381" s="119"/>
      <c r="AME1381" s="119"/>
      <c r="AMF1381" s="119"/>
      <c r="AMG1381" s="119"/>
      <c r="AMH1381" s="119"/>
      <c r="AMI1381" s="119"/>
      <c r="AMJ1381" s="119"/>
    </row>
    <row r="1382" spans="1:1024">
      <c r="A1382" s="118"/>
      <c r="B1382" s="118"/>
      <c r="C1382" s="49">
        <f t="shared" si="99"/>
        <v>2700</v>
      </c>
      <c r="D1382" s="58" t="s">
        <v>479</v>
      </c>
      <c r="E1382" s="51">
        <f t="shared" ref="E1382:E1403" si="102">IF(C1381=C1382,IF(AND(L1382&lt;&gt;"M",L1382&lt;&gt;"m-up"),E1381+10,E1381),10)</f>
        <v>10</v>
      </c>
      <c r="F1382" s="81">
        <f t="shared" si="100"/>
        <v>52485</v>
      </c>
      <c r="G1382" s="81" t="str">
        <f t="shared" si="101"/>
        <v>201826</v>
      </c>
      <c r="H1382" s="81">
        <v>8</v>
      </c>
      <c r="I1382" s="81"/>
      <c r="J1382" s="81"/>
      <c r="K1382" s="81"/>
      <c r="L1382" s="81" t="s">
        <v>0</v>
      </c>
      <c r="M1382" s="81">
        <v>2018</v>
      </c>
      <c r="N1382" s="81">
        <v>2</v>
      </c>
      <c r="O1382" s="81">
        <v>6</v>
      </c>
      <c r="P1382" s="81">
        <v>14</v>
      </c>
      <c r="Q1382" s="81">
        <v>34</v>
      </c>
      <c r="R1382" s="81">
        <v>45</v>
      </c>
      <c r="S1382" s="81">
        <v>62</v>
      </c>
      <c r="T1382" s="81">
        <v>1</v>
      </c>
      <c r="U1382" s="81" t="s">
        <v>1</v>
      </c>
      <c r="V1382" s="81" t="s">
        <v>2</v>
      </c>
      <c r="W1382" s="81"/>
      <c r="X1382" s="129"/>
      <c r="Y1382" s="130"/>
      <c r="Z1382" s="130"/>
      <c r="AA1382" s="130"/>
      <c r="WK1382" s="119"/>
      <c r="WL1382" s="119"/>
      <c r="WM1382" s="119"/>
      <c r="WN1382" s="119"/>
      <c r="WO1382" s="119"/>
      <c r="WP1382" s="119"/>
      <c r="WQ1382" s="119"/>
      <c r="WR1382" s="119"/>
      <c r="WS1382" s="119"/>
      <c r="WT1382" s="119"/>
      <c r="WU1382" s="119"/>
      <c r="WV1382" s="119"/>
      <c r="WW1382" s="119"/>
      <c r="WX1382" s="119"/>
      <c r="WY1382" s="119"/>
      <c r="WZ1382" s="119"/>
      <c r="XA1382" s="119"/>
      <c r="XB1382" s="119"/>
      <c r="XC1382" s="119"/>
      <c r="XD1382" s="119"/>
      <c r="XE1382" s="119"/>
      <c r="XF1382" s="119"/>
      <c r="XG1382" s="119"/>
      <c r="XH1382" s="119"/>
      <c r="XI1382" s="119"/>
      <c r="XJ1382" s="119"/>
      <c r="XK1382" s="119"/>
      <c r="XL1382" s="119"/>
      <c r="XM1382" s="119"/>
      <c r="XN1382" s="119"/>
      <c r="XO1382" s="119"/>
      <c r="XP1382" s="119"/>
      <c r="XQ1382" s="119"/>
      <c r="XR1382" s="119"/>
      <c r="XS1382" s="119"/>
      <c r="XT1382" s="119"/>
      <c r="XU1382" s="119"/>
      <c r="XV1382" s="119"/>
      <c r="XW1382" s="119"/>
      <c r="XX1382" s="119"/>
      <c r="XY1382" s="119"/>
      <c r="XZ1382" s="119"/>
      <c r="YA1382" s="119"/>
      <c r="YB1382" s="119"/>
      <c r="YC1382" s="119"/>
      <c r="YD1382" s="119"/>
      <c r="YE1382" s="119"/>
      <c r="YF1382" s="119"/>
      <c r="YG1382" s="119"/>
      <c r="YH1382" s="119"/>
      <c r="YI1382" s="119"/>
      <c r="YJ1382" s="119"/>
      <c r="YK1382" s="119"/>
      <c r="YL1382" s="119"/>
      <c r="YM1382" s="119"/>
      <c r="YN1382" s="119"/>
      <c r="YO1382" s="119"/>
      <c r="YP1382" s="119"/>
      <c r="YQ1382" s="119"/>
      <c r="YR1382" s="119"/>
      <c r="YS1382" s="119"/>
      <c r="YT1382" s="119"/>
      <c r="YU1382" s="119"/>
      <c r="YV1382" s="119"/>
      <c r="YW1382" s="119"/>
      <c r="YX1382" s="119"/>
      <c r="YY1382" s="119"/>
      <c r="YZ1382" s="119"/>
      <c r="ZA1382" s="119"/>
      <c r="ZB1382" s="119"/>
      <c r="ZC1382" s="119"/>
      <c r="ZD1382" s="119"/>
      <c r="ZE1382" s="119"/>
      <c r="ZF1382" s="119"/>
      <c r="ZG1382" s="119"/>
      <c r="ZH1382" s="119"/>
      <c r="ZI1382" s="119"/>
      <c r="ZJ1382" s="119"/>
      <c r="ZK1382" s="119"/>
      <c r="ZL1382" s="119"/>
      <c r="ZM1382" s="119"/>
      <c r="ZN1382" s="119"/>
      <c r="ZO1382" s="119"/>
      <c r="ZP1382" s="119"/>
      <c r="ZQ1382" s="119"/>
      <c r="ZR1382" s="119"/>
      <c r="ZS1382" s="119"/>
      <c r="ZT1382" s="119"/>
      <c r="ZU1382" s="119"/>
      <c r="ZV1382" s="119"/>
      <c r="ZW1382" s="119"/>
      <c r="ZX1382" s="119"/>
      <c r="ZY1382" s="119"/>
      <c r="ZZ1382" s="119"/>
      <c r="AAA1382" s="119"/>
      <c r="AAB1382" s="119"/>
      <c r="AAC1382" s="119"/>
      <c r="AAD1382" s="119"/>
      <c r="AAE1382" s="119"/>
      <c r="AAF1382" s="119"/>
      <c r="AAG1382" s="119"/>
      <c r="AAH1382" s="119"/>
      <c r="AAI1382" s="119"/>
      <c r="AAJ1382" s="119"/>
      <c r="AAK1382" s="119"/>
      <c r="AAL1382" s="119"/>
      <c r="AAM1382" s="119"/>
      <c r="AAN1382" s="119"/>
      <c r="AAO1382" s="119"/>
      <c r="AAP1382" s="119"/>
      <c r="AAQ1382" s="119"/>
      <c r="AAR1382" s="119"/>
      <c r="AAS1382" s="119"/>
      <c r="AAT1382" s="119"/>
      <c r="AAU1382" s="119"/>
      <c r="AAV1382" s="119"/>
      <c r="AAW1382" s="119"/>
      <c r="AAX1382" s="119"/>
      <c r="AAY1382" s="119"/>
      <c r="AAZ1382" s="119"/>
      <c r="ABA1382" s="119"/>
      <c r="ABB1382" s="119"/>
      <c r="ABC1382" s="119"/>
      <c r="ABD1382" s="119"/>
      <c r="ABE1382" s="119"/>
      <c r="ABF1382" s="119"/>
      <c r="ABG1382" s="119"/>
      <c r="ABH1382" s="119"/>
      <c r="ABI1382" s="119"/>
      <c r="ABJ1382" s="119"/>
      <c r="ABK1382" s="119"/>
      <c r="ABL1382" s="119"/>
      <c r="ABM1382" s="119"/>
      <c r="ABN1382" s="119"/>
      <c r="ABO1382" s="119"/>
      <c r="ABP1382" s="119"/>
      <c r="ABQ1382" s="119"/>
      <c r="ABR1382" s="119"/>
      <c r="ABS1382" s="119"/>
      <c r="ABT1382" s="119"/>
      <c r="ABU1382" s="119"/>
      <c r="ABV1382" s="119"/>
      <c r="ABW1382" s="119"/>
      <c r="ABX1382" s="119"/>
      <c r="ABY1382" s="119"/>
      <c r="ABZ1382" s="119"/>
      <c r="ACA1382" s="119"/>
      <c r="ACB1382" s="119"/>
      <c r="ACC1382" s="119"/>
      <c r="ACD1382" s="119"/>
      <c r="ACE1382" s="119"/>
      <c r="ACF1382" s="119"/>
      <c r="ACG1382" s="119"/>
      <c r="ACH1382" s="119"/>
      <c r="ACI1382" s="119"/>
      <c r="ACJ1382" s="119"/>
      <c r="ACK1382" s="119"/>
      <c r="ACL1382" s="119"/>
      <c r="ACM1382" s="119"/>
      <c r="ACN1382" s="119"/>
      <c r="ACO1382" s="119"/>
      <c r="ACP1382" s="119"/>
      <c r="ACQ1382" s="119"/>
      <c r="ACR1382" s="119"/>
      <c r="ACS1382" s="119"/>
      <c r="ACT1382" s="119"/>
      <c r="ACU1382" s="119"/>
      <c r="ACV1382" s="119"/>
      <c r="ACW1382" s="119"/>
      <c r="ACX1382" s="119"/>
      <c r="ACY1382" s="119"/>
      <c r="ACZ1382" s="119"/>
      <c r="ADA1382" s="119"/>
      <c r="ADB1382" s="119"/>
      <c r="ADC1382" s="119"/>
      <c r="ADD1382" s="119"/>
      <c r="ADE1382" s="119"/>
      <c r="ADF1382" s="119"/>
      <c r="ADG1382" s="119"/>
      <c r="ADH1382" s="119"/>
      <c r="ADI1382" s="119"/>
      <c r="ADJ1382" s="119"/>
      <c r="ADK1382" s="119"/>
      <c r="ADL1382" s="119"/>
      <c r="ADM1382" s="119"/>
      <c r="ADN1382" s="119"/>
      <c r="ADO1382" s="119"/>
      <c r="ADP1382" s="119"/>
      <c r="ADQ1382" s="119"/>
      <c r="ADR1382" s="119"/>
      <c r="ADS1382" s="119"/>
      <c r="ADT1382" s="119"/>
      <c r="ADU1382" s="119"/>
      <c r="ADV1382" s="119"/>
      <c r="ADW1382" s="119"/>
      <c r="ADX1382" s="119"/>
      <c r="ADY1382" s="119"/>
      <c r="ADZ1382" s="119"/>
      <c r="AEA1382" s="119"/>
      <c r="AEB1382" s="119"/>
      <c r="AEC1382" s="119"/>
      <c r="AED1382" s="119"/>
      <c r="AEE1382" s="119"/>
      <c r="AEF1382" s="119"/>
      <c r="AEG1382" s="119"/>
      <c r="AEH1382" s="119"/>
      <c r="AEI1382" s="119"/>
      <c r="AEJ1382" s="119"/>
      <c r="AEK1382" s="119"/>
      <c r="AEL1382" s="119"/>
      <c r="AEM1382" s="119"/>
      <c r="AEN1382" s="119"/>
      <c r="AEO1382" s="119"/>
      <c r="AEP1382" s="119"/>
      <c r="AEQ1382" s="119"/>
      <c r="AER1382" s="119"/>
      <c r="AES1382" s="119"/>
      <c r="AET1382" s="119"/>
      <c r="AEU1382" s="119"/>
      <c r="AEV1382" s="119"/>
      <c r="AEW1382" s="119"/>
      <c r="AEX1382" s="119"/>
      <c r="AEY1382" s="119"/>
      <c r="AEZ1382" s="119"/>
      <c r="AFA1382" s="119"/>
      <c r="AFB1382" s="119"/>
      <c r="AFC1382" s="119"/>
      <c r="AFD1382" s="119"/>
      <c r="AFE1382" s="119"/>
      <c r="AFF1382" s="119"/>
      <c r="AFG1382" s="119"/>
      <c r="AFH1382" s="119"/>
      <c r="AFI1382" s="119"/>
      <c r="AFJ1382" s="119"/>
      <c r="AFK1382" s="119"/>
      <c r="AFL1382" s="119"/>
      <c r="AFM1382" s="119"/>
      <c r="AFN1382" s="119"/>
      <c r="AFO1382" s="119"/>
      <c r="AFP1382" s="119"/>
      <c r="AFQ1382" s="119"/>
      <c r="AFR1382" s="119"/>
      <c r="AFS1382" s="119"/>
      <c r="AFT1382" s="119"/>
      <c r="AFU1382" s="119"/>
      <c r="AFV1382" s="119"/>
      <c r="AFW1382" s="119"/>
      <c r="AFX1382" s="119"/>
      <c r="AFY1382" s="119"/>
      <c r="AFZ1382" s="119"/>
      <c r="AGA1382" s="119"/>
      <c r="AGB1382" s="119"/>
      <c r="AGC1382" s="119"/>
      <c r="AGD1382" s="119"/>
      <c r="AGE1382" s="119"/>
      <c r="AGF1382" s="119"/>
      <c r="AGG1382" s="119"/>
      <c r="AGH1382" s="119"/>
      <c r="AGI1382" s="119"/>
      <c r="AGJ1382" s="119"/>
      <c r="AGK1382" s="119"/>
      <c r="AGL1382" s="119"/>
      <c r="AGM1382" s="119"/>
      <c r="AGN1382" s="119"/>
      <c r="AGO1382" s="119"/>
      <c r="AGP1382" s="119"/>
      <c r="AGQ1382" s="119"/>
      <c r="AGR1382" s="119"/>
      <c r="AGS1382" s="119"/>
      <c r="AGT1382" s="119"/>
      <c r="AGU1382" s="119"/>
      <c r="AGV1382" s="119"/>
      <c r="AGW1382" s="119"/>
      <c r="AGX1382" s="119"/>
      <c r="AGY1382" s="119"/>
      <c r="AGZ1382" s="119"/>
      <c r="AHA1382" s="119"/>
      <c r="AHB1382" s="119"/>
      <c r="AHC1382" s="119"/>
      <c r="AHD1382" s="119"/>
      <c r="AHE1382" s="119"/>
      <c r="AHF1382" s="119"/>
      <c r="AHG1382" s="119"/>
      <c r="AHH1382" s="119"/>
      <c r="AHI1382" s="119"/>
      <c r="AHJ1382" s="119"/>
      <c r="AHK1382" s="119"/>
      <c r="AHL1382" s="119"/>
      <c r="AHM1382" s="119"/>
      <c r="AHN1382" s="119"/>
      <c r="AHO1382" s="119"/>
      <c r="AHP1382" s="119"/>
      <c r="AHQ1382" s="119"/>
      <c r="AHR1382" s="119"/>
      <c r="AHS1382" s="119"/>
      <c r="AHT1382" s="119"/>
      <c r="AHU1382" s="119"/>
      <c r="AHV1382" s="119"/>
      <c r="AHW1382" s="119"/>
      <c r="AHX1382" s="119"/>
      <c r="AHY1382" s="119"/>
      <c r="AHZ1382" s="119"/>
      <c r="AIA1382" s="119"/>
      <c r="AIB1382" s="119"/>
      <c r="AIC1382" s="119"/>
      <c r="AID1382" s="119"/>
      <c r="AIE1382" s="119"/>
      <c r="AIF1382" s="119"/>
      <c r="AIG1382" s="119"/>
      <c r="AIH1382" s="119"/>
      <c r="AII1382" s="119"/>
      <c r="AIJ1382" s="119"/>
      <c r="AIK1382" s="119"/>
      <c r="AIL1382" s="119"/>
      <c r="AIM1382" s="119"/>
      <c r="AIN1382" s="119"/>
      <c r="AIO1382" s="119"/>
      <c r="AIP1382" s="119"/>
      <c r="AIQ1382" s="119"/>
      <c r="AIR1382" s="119"/>
      <c r="AIS1382" s="119"/>
      <c r="AIT1382" s="119"/>
      <c r="AIU1382" s="119"/>
      <c r="AIV1382" s="119"/>
      <c r="AIW1382" s="119"/>
      <c r="AIX1382" s="119"/>
      <c r="AIY1382" s="119"/>
      <c r="AIZ1382" s="119"/>
      <c r="AJA1382" s="119"/>
      <c r="AJB1382" s="119"/>
      <c r="AJC1382" s="119"/>
      <c r="AJD1382" s="119"/>
      <c r="AJE1382" s="119"/>
      <c r="AJF1382" s="119"/>
      <c r="AJG1382" s="119"/>
      <c r="AJH1382" s="119"/>
      <c r="AJI1382" s="119"/>
      <c r="AJJ1382" s="119"/>
      <c r="AJK1382" s="119"/>
      <c r="AJL1382" s="119"/>
      <c r="AJM1382" s="119"/>
      <c r="AJN1382" s="119"/>
      <c r="AJO1382" s="119"/>
      <c r="AJP1382" s="119"/>
      <c r="AJQ1382" s="119"/>
      <c r="AJR1382" s="119"/>
      <c r="AJS1382" s="119"/>
      <c r="AJT1382" s="119"/>
      <c r="AJU1382" s="119"/>
      <c r="AJV1382" s="119"/>
      <c r="AJW1382" s="119"/>
      <c r="AJX1382" s="119"/>
      <c r="AJY1382" s="119"/>
      <c r="AJZ1382" s="119"/>
      <c r="AKA1382" s="119"/>
      <c r="AKB1382" s="119"/>
      <c r="AKC1382" s="119"/>
      <c r="AKD1382" s="119"/>
      <c r="AKE1382" s="119"/>
      <c r="AKF1382" s="119"/>
      <c r="AKG1382" s="119"/>
      <c r="AKH1382" s="119"/>
      <c r="AKI1382" s="119"/>
      <c r="AKJ1382" s="119"/>
      <c r="AKK1382" s="119"/>
      <c r="AKL1382" s="119"/>
      <c r="AKM1382" s="119"/>
      <c r="AKN1382" s="119"/>
      <c r="AKO1382" s="119"/>
      <c r="AKP1382" s="119"/>
      <c r="AKQ1382" s="119"/>
      <c r="AKR1382" s="119"/>
      <c r="AKS1382" s="119"/>
      <c r="AKT1382" s="119"/>
      <c r="AKU1382" s="119"/>
      <c r="AKV1382" s="119"/>
      <c r="AKW1382" s="119"/>
      <c r="AKX1382" s="119"/>
      <c r="AKY1382" s="119"/>
      <c r="AKZ1382" s="119"/>
      <c r="ALA1382" s="119"/>
      <c r="ALB1382" s="119"/>
      <c r="ALC1382" s="119"/>
      <c r="ALD1382" s="119"/>
      <c r="ALE1382" s="119"/>
      <c r="ALF1382" s="119"/>
      <c r="ALG1382" s="119"/>
      <c r="ALH1382" s="119"/>
      <c r="ALI1382" s="119"/>
      <c r="ALJ1382" s="119"/>
      <c r="ALK1382" s="119"/>
      <c r="ALL1382" s="119"/>
      <c r="ALM1382" s="119"/>
      <c r="ALN1382" s="119"/>
      <c r="ALO1382" s="119"/>
      <c r="ALP1382" s="119"/>
      <c r="ALQ1382" s="119"/>
      <c r="ALR1382" s="119"/>
      <c r="ALS1382" s="119"/>
      <c r="ALT1382" s="119"/>
      <c r="ALU1382" s="119"/>
      <c r="ALV1382" s="119"/>
      <c r="ALW1382" s="119"/>
      <c r="ALX1382" s="119"/>
      <c r="ALY1382" s="119"/>
      <c r="ALZ1382" s="119"/>
      <c r="AMA1382" s="119"/>
      <c r="AMB1382" s="119"/>
      <c r="AMC1382" s="119"/>
      <c r="AMD1382" s="119"/>
      <c r="AME1382" s="119"/>
      <c r="AMF1382" s="119"/>
      <c r="AMG1382" s="119"/>
      <c r="AMH1382" s="119"/>
      <c r="AMI1382" s="119"/>
      <c r="AMJ1382" s="119"/>
    </row>
    <row r="1383" spans="1:1024">
      <c r="A1383" s="118"/>
      <c r="B1383" s="118"/>
      <c r="C1383" s="49">
        <f t="shared" si="99"/>
        <v>2700</v>
      </c>
      <c r="D1383" s="56" t="s">
        <v>479</v>
      </c>
      <c r="E1383" s="51">
        <f t="shared" si="102"/>
        <v>20</v>
      </c>
      <c r="F1383" s="79">
        <f t="shared" si="100"/>
        <v>52485</v>
      </c>
      <c r="G1383" s="79" t="str">
        <f t="shared" si="101"/>
        <v>201826</v>
      </c>
      <c r="H1383" s="79">
        <v>343</v>
      </c>
      <c r="I1383" s="79"/>
      <c r="J1383" s="79"/>
      <c r="K1383" s="79"/>
      <c r="L1383" s="79" t="s">
        <v>0</v>
      </c>
      <c r="M1383" s="79">
        <v>2018</v>
      </c>
      <c r="N1383" s="79">
        <v>2</v>
      </c>
      <c r="O1383" s="79">
        <v>6</v>
      </c>
      <c r="P1383" s="79">
        <v>14</v>
      </c>
      <c r="Q1383" s="79">
        <v>34</v>
      </c>
      <c r="R1383" s="79">
        <v>45</v>
      </c>
      <c r="S1383" s="79">
        <v>84</v>
      </c>
      <c r="T1383" s="79">
        <v>1</v>
      </c>
      <c r="U1383" s="79" t="s">
        <v>1</v>
      </c>
      <c r="V1383" s="79" t="s">
        <v>2</v>
      </c>
      <c r="W1383" s="79"/>
      <c r="X1383" s="130"/>
      <c r="Y1383" s="130"/>
      <c r="Z1383" s="130"/>
      <c r="AA1383" s="130"/>
      <c r="WK1383" s="119"/>
      <c r="WL1383" s="119"/>
      <c r="WM1383" s="119"/>
      <c r="WN1383" s="119"/>
      <c r="WO1383" s="119"/>
      <c r="WP1383" s="119"/>
      <c r="WQ1383" s="119"/>
      <c r="WR1383" s="119"/>
      <c r="WS1383" s="119"/>
      <c r="WT1383" s="119"/>
      <c r="WU1383" s="119"/>
      <c r="WV1383" s="119"/>
      <c r="WW1383" s="119"/>
      <c r="WX1383" s="119"/>
      <c r="WY1383" s="119"/>
      <c r="WZ1383" s="119"/>
      <c r="XA1383" s="119"/>
      <c r="XB1383" s="119"/>
      <c r="XC1383" s="119"/>
      <c r="XD1383" s="119"/>
      <c r="XE1383" s="119"/>
      <c r="XF1383" s="119"/>
      <c r="XG1383" s="119"/>
      <c r="XH1383" s="119"/>
      <c r="XI1383" s="119"/>
      <c r="XJ1383" s="119"/>
      <c r="XK1383" s="119"/>
      <c r="XL1383" s="119"/>
      <c r="XM1383" s="119"/>
      <c r="XN1383" s="119"/>
      <c r="XO1383" s="119"/>
      <c r="XP1383" s="119"/>
      <c r="XQ1383" s="119"/>
      <c r="XR1383" s="119"/>
      <c r="XS1383" s="119"/>
      <c r="XT1383" s="119"/>
      <c r="XU1383" s="119"/>
      <c r="XV1383" s="119"/>
      <c r="XW1383" s="119"/>
      <c r="XX1383" s="119"/>
      <c r="XY1383" s="119"/>
      <c r="XZ1383" s="119"/>
      <c r="YA1383" s="119"/>
      <c r="YB1383" s="119"/>
      <c r="YC1383" s="119"/>
      <c r="YD1383" s="119"/>
      <c r="YE1383" s="119"/>
      <c r="YF1383" s="119"/>
      <c r="YG1383" s="119"/>
      <c r="YH1383" s="119"/>
      <c r="YI1383" s="119"/>
      <c r="YJ1383" s="119"/>
      <c r="YK1383" s="119"/>
      <c r="YL1383" s="119"/>
      <c r="YM1383" s="119"/>
      <c r="YN1383" s="119"/>
      <c r="YO1383" s="119"/>
      <c r="YP1383" s="119"/>
      <c r="YQ1383" s="119"/>
      <c r="YR1383" s="119"/>
      <c r="YS1383" s="119"/>
      <c r="YT1383" s="119"/>
      <c r="YU1383" s="119"/>
      <c r="YV1383" s="119"/>
      <c r="YW1383" s="119"/>
      <c r="YX1383" s="119"/>
      <c r="YY1383" s="119"/>
      <c r="YZ1383" s="119"/>
      <c r="ZA1383" s="119"/>
      <c r="ZB1383" s="119"/>
      <c r="ZC1383" s="119"/>
      <c r="ZD1383" s="119"/>
      <c r="ZE1383" s="119"/>
      <c r="ZF1383" s="119"/>
      <c r="ZG1383" s="119"/>
      <c r="ZH1383" s="119"/>
      <c r="ZI1383" s="119"/>
      <c r="ZJ1383" s="119"/>
      <c r="ZK1383" s="119"/>
      <c r="ZL1383" s="119"/>
      <c r="ZM1383" s="119"/>
      <c r="ZN1383" s="119"/>
      <c r="ZO1383" s="119"/>
      <c r="ZP1383" s="119"/>
      <c r="ZQ1383" s="119"/>
      <c r="ZR1383" s="119"/>
      <c r="ZS1383" s="119"/>
      <c r="ZT1383" s="119"/>
      <c r="ZU1383" s="119"/>
      <c r="ZV1383" s="119"/>
      <c r="ZW1383" s="119"/>
      <c r="ZX1383" s="119"/>
      <c r="ZY1383" s="119"/>
      <c r="ZZ1383" s="119"/>
      <c r="AAA1383" s="119"/>
      <c r="AAB1383" s="119"/>
      <c r="AAC1383" s="119"/>
      <c r="AAD1383" s="119"/>
      <c r="AAE1383" s="119"/>
      <c r="AAF1383" s="119"/>
      <c r="AAG1383" s="119"/>
      <c r="AAH1383" s="119"/>
      <c r="AAI1383" s="119"/>
      <c r="AAJ1383" s="119"/>
      <c r="AAK1383" s="119"/>
      <c r="AAL1383" s="119"/>
      <c r="AAM1383" s="119"/>
      <c r="AAN1383" s="119"/>
      <c r="AAO1383" s="119"/>
      <c r="AAP1383" s="119"/>
      <c r="AAQ1383" s="119"/>
      <c r="AAR1383" s="119"/>
      <c r="AAS1383" s="119"/>
      <c r="AAT1383" s="119"/>
      <c r="AAU1383" s="119"/>
      <c r="AAV1383" s="119"/>
      <c r="AAW1383" s="119"/>
      <c r="AAX1383" s="119"/>
      <c r="AAY1383" s="119"/>
      <c r="AAZ1383" s="119"/>
      <c r="ABA1383" s="119"/>
      <c r="ABB1383" s="119"/>
      <c r="ABC1383" s="119"/>
      <c r="ABD1383" s="119"/>
      <c r="ABE1383" s="119"/>
      <c r="ABF1383" s="119"/>
      <c r="ABG1383" s="119"/>
      <c r="ABH1383" s="119"/>
      <c r="ABI1383" s="119"/>
      <c r="ABJ1383" s="119"/>
      <c r="ABK1383" s="119"/>
      <c r="ABL1383" s="119"/>
      <c r="ABM1383" s="119"/>
      <c r="ABN1383" s="119"/>
      <c r="ABO1383" s="119"/>
      <c r="ABP1383" s="119"/>
      <c r="ABQ1383" s="119"/>
      <c r="ABR1383" s="119"/>
      <c r="ABS1383" s="119"/>
      <c r="ABT1383" s="119"/>
      <c r="ABU1383" s="119"/>
      <c r="ABV1383" s="119"/>
      <c r="ABW1383" s="119"/>
      <c r="ABX1383" s="119"/>
      <c r="ABY1383" s="119"/>
      <c r="ABZ1383" s="119"/>
      <c r="ACA1383" s="119"/>
      <c r="ACB1383" s="119"/>
      <c r="ACC1383" s="119"/>
      <c r="ACD1383" s="119"/>
      <c r="ACE1383" s="119"/>
      <c r="ACF1383" s="119"/>
      <c r="ACG1383" s="119"/>
      <c r="ACH1383" s="119"/>
      <c r="ACI1383" s="119"/>
      <c r="ACJ1383" s="119"/>
      <c r="ACK1383" s="119"/>
      <c r="ACL1383" s="119"/>
      <c r="ACM1383" s="119"/>
      <c r="ACN1383" s="119"/>
      <c r="ACO1383" s="119"/>
      <c r="ACP1383" s="119"/>
      <c r="ACQ1383" s="119"/>
      <c r="ACR1383" s="119"/>
      <c r="ACS1383" s="119"/>
      <c r="ACT1383" s="119"/>
      <c r="ACU1383" s="119"/>
      <c r="ACV1383" s="119"/>
      <c r="ACW1383" s="119"/>
      <c r="ACX1383" s="119"/>
      <c r="ACY1383" s="119"/>
      <c r="ACZ1383" s="119"/>
      <c r="ADA1383" s="119"/>
      <c r="ADB1383" s="119"/>
      <c r="ADC1383" s="119"/>
      <c r="ADD1383" s="119"/>
      <c r="ADE1383" s="119"/>
      <c r="ADF1383" s="119"/>
      <c r="ADG1383" s="119"/>
      <c r="ADH1383" s="119"/>
      <c r="ADI1383" s="119"/>
      <c r="ADJ1383" s="119"/>
      <c r="ADK1383" s="119"/>
      <c r="ADL1383" s="119"/>
      <c r="ADM1383" s="119"/>
      <c r="ADN1383" s="119"/>
      <c r="ADO1383" s="119"/>
      <c r="ADP1383" s="119"/>
      <c r="ADQ1383" s="119"/>
      <c r="ADR1383" s="119"/>
      <c r="ADS1383" s="119"/>
      <c r="ADT1383" s="119"/>
      <c r="ADU1383" s="119"/>
      <c r="ADV1383" s="119"/>
      <c r="ADW1383" s="119"/>
      <c r="ADX1383" s="119"/>
      <c r="ADY1383" s="119"/>
      <c r="ADZ1383" s="119"/>
      <c r="AEA1383" s="119"/>
      <c r="AEB1383" s="119"/>
      <c r="AEC1383" s="119"/>
      <c r="AED1383" s="119"/>
      <c r="AEE1383" s="119"/>
      <c r="AEF1383" s="119"/>
      <c r="AEG1383" s="119"/>
      <c r="AEH1383" s="119"/>
      <c r="AEI1383" s="119"/>
      <c r="AEJ1383" s="119"/>
      <c r="AEK1383" s="119"/>
      <c r="AEL1383" s="119"/>
      <c r="AEM1383" s="119"/>
      <c r="AEN1383" s="119"/>
      <c r="AEO1383" s="119"/>
      <c r="AEP1383" s="119"/>
      <c r="AEQ1383" s="119"/>
      <c r="AER1383" s="119"/>
      <c r="AES1383" s="119"/>
      <c r="AET1383" s="119"/>
      <c r="AEU1383" s="119"/>
      <c r="AEV1383" s="119"/>
      <c r="AEW1383" s="119"/>
      <c r="AEX1383" s="119"/>
      <c r="AEY1383" s="119"/>
      <c r="AEZ1383" s="119"/>
      <c r="AFA1383" s="119"/>
      <c r="AFB1383" s="119"/>
      <c r="AFC1383" s="119"/>
      <c r="AFD1383" s="119"/>
      <c r="AFE1383" s="119"/>
      <c r="AFF1383" s="119"/>
      <c r="AFG1383" s="119"/>
      <c r="AFH1383" s="119"/>
      <c r="AFI1383" s="119"/>
      <c r="AFJ1383" s="119"/>
      <c r="AFK1383" s="119"/>
      <c r="AFL1383" s="119"/>
      <c r="AFM1383" s="119"/>
      <c r="AFN1383" s="119"/>
      <c r="AFO1383" s="119"/>
      <c r="AFP1383" s="119"/>
      <c r="AFQ1383" s="119"/>
      <c r="AFR1383" s="119"/>
      <c r="AFS1383" s="119"/>
      <c r="AFT1383" s="119"/>
      <c r="AFU1383" s="119"/>
      <c r="AFV1383" s="119"/>
      <c r="AFW1383" s="119"/>
      <c r="AFX1383" s="119"/>
      <c r="AFY1383" s="119"/>
      <c r="AFZ1383" s="119"/>
      <c r="AGA1383" s="119"/>
      <c r="AGB1383" s="119"/>
      <c r="AGC1383" s="119"/>
      <c r="AGD1383" s="119"/>
      <c r="AGE1383" s="119"/>
      <c r="AGF1383" s="119"/>
      <c r="AGG1383" s="119"/>
      <c r="AGH1383" s="119"/>
      <c r="AGI1383" s="119"/>
      <c r="AGJ1383" s="119"/>
      <c r="AGK1383" s="119"/>
      <c r="AGL1383" s="119"/>
      <c r="AGM1383" s="119"/>
      <c r="AGN1383" s="119"/>
      <c r="AGO1383" s="119"/>
      <c r="AGP1383" s="119"/>
      <c r="AGQ1383" s="119"/>
      <c r="AGR1383" s="119"/>
      <c r="AGS1383" s="119"/>
      <c r="AGT1383" s="119"/>
      <c r="AGU1383" s="119"/>
      <c r="AGV1383" s="119"/>
      <c r="AGW1383" s="119"/>
      <c r="AGX1383" s="119"/>
      <c r="AGY1383" s="119"/>
      <c r="AGZ1383" s="119"/>
      <c r="AHA1383" s="119"/>
      <c r="AHB1383" s="119"/>
      <c r="AHC1383" s="119"/>
      <c r="AHD1383" s="119"/>
      <c r="AHE1383" s="119"/>
      <c r="AHF1383" s="119"/>
      <c r="AHG1383" s="119"/>
      <c r="AHH1383" s="119"/>
      <c r="AHI1383" s="119"/>
      <c r="AHJ1383" s="119"/>
      <c r="AHK1383" s="119"/>
      <c r="AHL1383" s="119"/>
      <c r="AHM1383" s="119"/>
      <c r="AHN1383" s="119"/>
      <c r="AHO1383" s="119"/>
      <c r="AHP1383" s="119"/>
      <c r="AHQ1383" s="119"/>
      <c r="AHR1383" s="119"/>
      <c r="AHS1383" s="119"/>
      <c r="AHT1383" s="119"/>
      <c r="AHU1383" s="119"/>
      <c r="AHV1383" s="119"/>
      <c r="AHW1383" s="119"/>
      <c r="AHX1383" s="119"/>
      <c r="AHY1383" s="119"/>
      <c r="AHZ1383" s="119"/>
      <c r="AIA1383" s="119"/>
      <c r="AIB1383" s="119"/>
      <c r="AIC1383" s="119"/>
      <c r="AID1383" s="119"/>
      <c r="AIE1383" s="119"/>
      <c r="AIF1383" s="119"/>
      <c r="AIG1383" s="119"/>
      <c r="AIH1383" s="119"/>
      <c r="AII1383" s="119"/>
      <c r="AIJ1383" s="119"/>
      <c r="AIK1383" s="119"/>
      <c r="AIL1383" s="119"/>
      <c r="AIM1383" s="119"/>
      <c r="AIN1383" s="119"/>
      <c r="AIO1383" s="119"/>
      <c r="AIP1383" s="119"/>
      <c r="AIQ1383" s="119"/>
      <c r="AIR1383" s="119"/>
      <c r="AIS1383" s="119"/>
      <c r="AIT1383" s="119"/>
      <c r="AIU1383" s="119"/>
      <c r="AIV1383" s="119"/>
      <c r="AIW1383" s="119"/>
      <c r="AIX1383" s="119"/>
      <c r="AIY1383" s="119"/>
      <c r="AIZ1383" s="119"/>
      <c r="AJA1383" s="119"/>
      <c r="AJB1383" s="119"/>
      <c r="AJC1383" s="119"/>
      <c r="AJD1383" s="119"/>
      <c r="AJE1383" s="119"/>
      <c r="AJF1383" s="119"/>
      <c r="AJG1383" s="119"/>
      <c r="AJH1383" s="119"/>
      <c r="AJI1383" s="119"/>
      <c r="AJJ1383" s="119"/>
      <c r="AJK1383" s="119"/>
      <c r="AJL1383" s="119"/>
      <c r="AJM1383" s="119"/>
      <c r="AJN1383" s="119"/>
      <c r="AJO1383" s="119"/>
      <c r="AJP1383" s="119"/>
      <c r="AJQ1383" s="119"/>
      <c r="AJR1383" s="119"/>
      <c r="AJS1383" s="119"/>
      <c r="AJT1383" s="119"/>
      <c r="AJU1383" s="119"/>
      <c r="AJV1383" s="119"/>
      <c r="AJW1383" s="119"/>
      <c r="AJX1383" s="119"/>
      <c r="AJY1383" s="119"/>
      <c r="AJZ1383" s="119"/>
      <c r="AKA1383" s="119"/>
      <c r="AKB1383" s="119"/>
      <c r="AKC1383" s="119"/>
      <c r="AKD1383" s="119"/>
      <c r="AKE1383" s="119"/>
      <c r="AKF1383" s="119"/>
      <c r="AKG1383" s="119"/>
      <c r="AKH1383" s="119"/>
      <c r="AKI1383" s="119"/>
      <c r="AKJ1383" s="119"/>
      <c r="AKK1383" s="119"/>
      <c r="AKL1383" s="119"/>
      <c r="AKM1383" s="119"/>
      <c r="AKN1383" s="119"/>
      <c r="AKO1383" s="119"/>
      <c r="AKP1383" s="119"/>
      <c r="AKQ1383" s="119"/>
      <c r="AKR1383" s="119"/>
      <c r="AKS1383" s="119"/>
      <c r="AKT1383" s="119"/>
      <c r="AKU1383" s="119"/>
      <c r="AKV1383" s="119"/>
      <c r="AKW1383" s="119"/>
      <c r="AKX1383" s="119"/>
      <c r="AKY1383" s="119"/>
      <c r="AKZ1383" s="119"/>
      <c r="ALA1383" s="119"/>
      <c r="ALB1383" s="119"/>
      <c r="ALC1383" s="119"/>
      <c r="ALD1383" s="119"/>
      <c r="ALE1383" s="119"/>
      <c r="ALF1383" s="119"/>
      <c r="ALG1383" s="119"/>
      <c r="ALH1383" s="119"/>
      <c r="ALI1383" s="119"/>
      <c r="ALJ1383" s="119"/>
      <c r="ALK1383" s="119"/>
      <c r="ALL1383" s="119"/>
      <c r="ALM1383" s="119"/>
      <c r="ALN1383" s="119"/>
      <c r="ALO1383" s="119"/>
      <c r="ALP1383" s="119"/>
      <c r="ALQ1383" s="119"/>
      <c r="ALR1383" s="119"/>
      <c r="ALS1383" s="119"/>
      <c r="ALT1383" s="119"/>
      <c r="ALU1383" s="119"/>
      <c r="ALV1383" s="119"/>
      <c r="ALW1383" s="119"/>
      <c r="ALX1383" s="119"/>
      <c r="ALY1383" s="119"/>
      <c r="ALZ1383" s="119"/>
      <c r="AMA1383" s="119"/>
      <c r="AMB1383" s="119"/>
      <c r="AMC1383" s="119"/>
      <c r="AMD1383" s="119"/>
      <c r="AME1383" s="119"/>
      <c r="AMF1383" s="119"/>
      <c r="AMG1383" s="119"/>
      <c r="AMH1383" s="119"/>
      <c r="AMI1383" s="119"/>
      <c r="AMJ1383" s="119"/>
    </row>
    <row r="1384" spans="1:1024">
      <c r="A1384" s="118"/>
      <c r="B1384" s="118"/>
      <c r="C1384" s="49">
        <f t="shared" si="99"/>
        <v>2700</v>
      </c>
      <c r="D1384" s="56" t="s">
        <v>479</v>
      </c>
      <c r="E1384" s="51">
        <f t="shared" si="102"/>
        <v>20</v>
      </c>
      <c r="F1384" s="79">
        <f t="shared" si="100"/>
        <v>52485</v>
      </c>
      <c r="G1384" s="79" t="str">
        <f t="shared" si="101"/>
        <v>201826</v>
      </c>
      <c r="H1384" s="79">
        <v>0</v>
      </c>
      <c r="I1384" s="79"/>
      <c r="J1384" s="79"/>
      <c r="K1384" s="79"/>
      <c r="L1384" s="79" t="s">
        <v>4</v>
      </c>
      <c r="M1384" s="79">
        <v>2018</v>
      </c>
      <c r="N1384" s="79">
        <v>2</v>
      </c>
      <c r="O1384" s="79">
        <v>6</v>
      </c>
      <c r="P1384" s="79">
        <v>14</v>
      </c>
      <c r="Q1384" s="79">
        <v>34</v>
      </c>
      <c r="R1384" s="79">
        <v>45</v>
      </c>
      <c r="S1384" s="79">
        <v>108</v>
      </c>
      <c r="T1384" s="79">
        <v>1</v>
      </c>
      <c r="U1384" s="79" t="s">
        <v>1</v>
      </c>
      <c r="V1384" s="79" t="s">
        <v>2</v>
      </c>
      <c r="W1384" s="79"/>
      <c r="X1384" s="130" t="s">
        <v>142</v>
      </c>
      <c r="Y1384" s="130"/>
      <c r="Z1384" s="130"/>
      <c r="AA1384" s="130"/>
      <c r="WK1384" s="119"/>
      <c r="WL1384" s="119"/>
      <c r="WM1384" s="119"/>
      <c r="WN1384" s="119"/>
      <c r="WO1384" s="119"/>
      <c r="WP1384" s="119"/>
      <c r="WQ1384" s="119"/>
      <c r="WR1384" s="119"/>
      <c r="WS1384" s="119"/>
      <c r="WT1384" s="119"/>
      <c r="WU1384" s="119"/>
      <c r="WV1384" s="119"/>
      <c r="WW1384" s="119"/>
      <c r="WX1384" s="119"/>
      <c r="WY1384" s="119"/>
      <c r="WZ1384" s="119"/>
      <c r="XA1384" s="119"/>
      <c r="XB1384" s="119"/>
      <c r="XC1384" s="119"/>
      <c r="XD1384" s="119"/>
      <c r="XE1384" s="119"/>
      <c r="XF1384" s="119"/>
      <c r="XG1384" s="119"/>
      <c r="XH1384" s="119"/>
      <c r="XI1384" s="119"/>
      <c r="XJ1384" s="119"/>
      <c r="XK1384" s="119"/>
      <c r="XL1384" s="119"/>
      <c r="XM1384" s="119"/>
      <c r="XN1384" s="119"/>
      <c r="XO1384" s="119"/>
      <c r="XP1384" s="119"/>
      <c r="XQ1384" s="119"/>
      <c r="XR1384" s="119"/>
      <c r="XS1384" s="119"/>
      <c r="XT1384" s="119"/>
      <c r="XU1384" s="119"/>
      <c r="XV1384" s="119"/>
      <c r="XW1384" s="119"/>
      <c r="XX1384" s="119"/>
      <c r="XY1384" s="119"/>
      <c r="XZ1384" s="119"/>
      <c r="YA1384" s="119"/>
      <c r="YB1384" s="119"/>
      <c r="YC1384" s="119"/>
      <c r="YD1384" s="119"/>
      <c r="YE1384" s="119"/>
      <c r="YF1384" s="119"/>
      <c r="YG1384" s="119"/>
      <c r="YH1384" s="119"/>
      <c r="YI1384" s="119"/>
      <c r="YJ1384" s="119"/>
      <c r="YK1384" s="119"/>
      <c r="YL1384" s="119"/>
      <c r="YM1384" s="119"/>
      <c r="YN1384" s="119"/>
      <c r="YO1384" s="119"/>
      <c r="YP1384" s="119"/>
      <c r="YQ1384" s="119"/>
      <c r="YR1384" s="119"/>
      <c r="YS1384" s="119"/>
      <c r="YT1384" s="119"/>
      <c r="YU1384" s="119"/>
      <c r="YV1384" s="119"/>
      <c r="YW1384" s="119"/>
      <c r="YX1384" s="119"/>
      <c r="YY1384" s="119"/>
      <c r="YZ1384" s="119"/>
      <c r="ZA1384" s="119"/>
      <c r="ZB1384" s="119"/>
      <c r="ZC1384" s="119"/>
      <c r="ZD1384" s="119"/>
      <c r="ZE1384" s="119"/>
      <c r="ZF1384" s="119"/>
      <c r="ZG1384" s="119"/>
      <c r="ZH1384" s="119"/>
      <c r="ZI1384" s="119"/>
      <c r="ZJ1384" s="119"/>
      <c r="ZK1384" s="119"/>
      <c r="ZL1384" s="119"/>
      <c r="ZM1384" s="119"/>
      <c r="ZN1384" s="119"/>
      <c r="ZO1384" s="119"/>
      <c r="ZP1384" s="119"/>
      <c r="ZQ1384" s="119"/>
      <c r="ZR1384" s="119"/>
      <c r="ZS1384" s="119"/>
      <c r="ZT1384" s="119"/>
      <c r="ZU1384" s="119"/>
      <c r="ZV1384" s="119"/>
      <c r="ZW1384" s="119"/>
      <c r="ZX1384" s="119"/>
      <c r="ZY1384" s="119"/>
      <c r="ZZ1384" s="119"/>
      <c r="AAA1384" s="119"/>
      <c r="AAB1384" s="119"/>
      <c r="AAC1384" s="119"/>
      <c r="AAD1384" s="119"/>
      <c r="AAE1384" s="119"/>
      <c r="AAF1384" s="119"/>
      <c r="AAG1384" s="119"/>
      <c r="AAH1384" s="119"/>
      <c r="AAI1384" s="119"/>
      <c r="AAJ1384" s="119"/>
      <c r="AAK1384" s="119"/>
      <c r="AAL1384" s="119"/>
      <c r="AAM1384" s="119"/>
      <c r="AAN1384" s="119"/>
      <c r="AAO1384" s="119"/>
      <c r="AAP1384" s="119"/>
      <c r="AAQ1384" s="119"/>
      <c r="AAR1384" s="119"/>
      <c r="AAS1384" s="119"/>
      <c r="AAT1384" s="119"/>
      <c r="AAU1384" s="119"/>
      <c r="AAV1384" s="119"/>
      <c r="AAW1384" s="119"/>
      <c r="AAX1384" s="119"/>
      <c r="AAY1384" s="119"/>
      <c r="AAZ1384" s="119"/>
      <c r="ABA1384" s="119"/>
      <c r="ABB1384" s="119"/>
      <c r="ABC1384" s="119"/>
      <c r="ABD1384" s="119"/>
      <c r="ABE1384" s="119"/>
      <c r="ABF1384" s="119"/>
      <c r="ABG1384" s="119"/>
      <c r="ABH1384" s="119"/>
      <c r="ABI1384" s="119"/>
      <c r="ABJ1384" s="119"/>
      <c r="ABK1384" s="119"/>
      <c r="ABL1384" s="119"/>
      <c r="ABM1384" s="119"/>
      <c r="ABN1384" s="119"/>
      <c r="ABO1384" s="119"/>
      <c r="ABP1384" s="119"/>
      <c r="ABQ1384" s="119"/>
      <c r="ABR1384" s="119"/>
      <c r="ABS1384" s="119"/>
      <c r="ABT1384" s="119"/>
      <c r="ABU1384" s="119"/>
      <c r="ABV1384" s="119"/>
      <c r="ABW1384" s="119"/>
      <c r="ABX1384" s="119"/>
      <c r="ABY1384" s="119"/>
      <c r="ABZ1384" s="119"/>
      <c r="ACA1384" s="119"/>
      <c r="ACB1384" s="119"/>
      <c r="ACC1384" s="119"/>
      <c r="ACD1384" s="119"/>
      <c r="ACE1384" s="119"/>
      <c r="ACF1384" s="119"/>
      <c r="ACG1384" s="119"/>
      <c r="ACH1384" s="119"/>
      <c r="ACI1384" s="119"/>
      <c r="ACJ1384" s="119"/>
      <c r="ACK1384" s="119"/>
      <c r="ACL1384" s="119"/>
      <c r="ACM1384" s="119"/>
      <c r="ACN1384" s="119"/>
      <c r="ACO1384" s="119"/>
      <c r="ACP1384" s="119"/>
      <c r="ACQ1384" s="119"/>
      <c r="ACR1384" s="119"/>
      <c r="ACS1384" s="119"/>
      <c r="ACT1384" s="119"/>
      <c r="ACU1384" s="119"/>
      <c r="ACV1384" s="119"/>
      <c r="ACW1384" s="119"/>
      <c r="ACX1384" s="119"/>
      <c r="ACY1384" s="119"/>
      <c r="ACZ1384" s="119"/>
      <c r="ADA1384" s="119"/>
      <c r="ADB1384" s="119"/>
      <c r="ADC1384" s="119"/>
      <c r="ADD1384" s="119"/>
      <c r="ADE1384" s="119"/>
      <c r="ADF1384" s="119"/>
      <c r="ADG1384" s="119"/>
      <c r="ADH1384" s="119"/>
      <c r="ADI1384" s="119"/>
      <c r="ADJ1384" s="119"/>
      <c r="ADK1384" s="119"/>
      <c r="ADL1384" s="119"/>
      <c r="ADM1384" s="119"/>
      <c r="ADN1384" s="119"/>
      <c r="ADO1384" s="119"/>
      <c r="ADP1384" s="119"/>
      <c r="ADQ1384" s="119"/>
      <c r="ADR1384" s="119"/>
      <c r="ADS1384" s="119"/>
      <c r="ADT1384" s="119"/>
      <c r="ADU1384" s="119"/>
      <c r="ADV1384" s="119"/>
      <c r="ADW1384" s="119"/>
      <c r="ADX1384" s="119"/>
      <c r="ADY1384" s="119"/>
      <c r="ADZ1384" s="119"/>
      <c r="AEA1384" s="119"/>
      <c r="AEB1384" s="119"/>
      <c r="AEC1384" s="119"/>
      <c r="AED1384" s="119"/>
      <c r="AEE1384" s="119"/>
      <c r="AEF1384" s="119"/>
      <c r="AEG1384" s="119"/>
      <c r="AEH1384" s="119"/>
      <c r="AEI1384" s="119"/>
      <c r="AEJ1384" s="119"/>
      <c r="AEK1384" s="119"/>
      <c r="AEL1384" s="119"/>
      <c r="AEM1384" s="119"/>
      <c r="AEN1384" s="119"/>
      <c r="AEO1384" s="119"/>
      <c r="AEP1384" s="119"/>
      <c r="AEQ1384" s="119"/>
      <c r="AER1384" s="119"/>
      <c r="AES1384" s="119"/>
      <c r="AET1384" s="119"/>
      <c r="AEU1384" s="119"/>
      <c r="AEV1384" s="119"/>
      <c r="AEW1384" s="119"/>
      <c r="AEX1384" s="119"/>
      <c r="AEY1384" s="119"/>
      <c r="AEZ1384" s="119"/>
      <c r="AFA1384" s="119"/>
      <c r="AFB1384" s="119"/>
      <c r="AFC1384" s="119"/>
      <c r="AFD1384" s="119"/>
      <c r="AFE1384" s="119"/>
      <c r="AFF1384" s="119"/>
      <c r="AFG1384" s="119"/>
      <c r="AFH1384" s="119"/>
      <c r="AFI1384" s="119"/>
      <c r="AFJ1384" s="119"/>
      <c r="AFK1384" s="119"/>
      <c r="AFL1384" s="119"/>
      <c r="AFM1384" s="119"/>
      <c r="AFN1384" s="119"/>
      <c r="AFO1384" s="119"/>
      <c r="AFP1384" s="119"/>
      <c r="AFQ1384" s="119"/>
      <c r="AFR1384" s="119"/>
      <c r="AFS1384" s="119"/>
      <c r="AFT1384" s="119"/>
      <c r="AFU1384" s="119"/>
      <c r="AFV1384" s="119"/>
      <c r="AFW1384" s="119"/>
      <c r="AFX1384" s="119"/>
      <c r="AFY1384" s="119"/>
      <c r="AFZ1384" s="119"/>
      <c r="AGA1384" s="119"/>
      <c r="AGB1384" s="119"/>
      <c r="AGC1384" s="119"/>
      <c r="AGD1384" s="119"/>
      <c r="AGE1384" s="119"/>
      <c r="AGF1384" s="119"/>
      <c r="AGG1384" s="119"/>
      <c r="AGH1384" s="119"/>
      <c r="AGI1384" s="119"/>
      <c r="AGJ1384" s="119"/>
      <c r="AGK1384" s="119"/>
      <c r="AGL1384" s="119"/>
      <c r="AGM1384" s="119"/>
      <c r="AGN1384" s="119"/>
      <c r="AGO1384" s="119"/>
      <c r="AGP1384" s="119"/>
      <c r="AGQ1384" s="119"/>
      <c r="AGR1384" s="119"/>
      <c r="AGS1384" s="119"/>
      <c r="AGT1384" s="119"/>
      <c r="AGU1384" s="119"/>
      <c r="AGV1384" s="119"/>
      <c r="AGW1384" s="119"/>
      <c r="AGX1384" s="119"/>
      <c r="AGY1384" s="119"/>
      <c r="AGZ1384" s="119"/>
      <c r="AHA1384" s="119"/>
      <c r="AHB1384" s="119"/>
      <c r="AHC1384" s="119"/>
      <c r="AHD1384" s="119"/>
      <c r="AHE1384" s="119"/>
      <c r="AHF1384" s="119"/>
      <c r="AHG1384" s="119"/>
      <c r="AHH1384" s="119"/>
      <c r="AHI1384" s="119"/>
      <c r="AHJ1384" s="119"/>
      <c r="AHK1384" s="119"/>
      <c r="AHL1384" s="119"/>
      <c r="AHM1384" s="119"/>
      <c r="AHN1384" s="119"/>
      <c r="AHO1384" s="119"/>
      <c r="AHP1384" s="119"/>
      <c r="AHQ1384" s="119"/>
      <c r="AHR1384" s="119"/>
      <c r="AHS1384" s="119"/>
      <c r="AHT1384" s="119"/>
      <c r="AHU1384" s="119"/>
      <c r="AHV1384" s="119"/>
      <c r="AHW1384" s="119"/>
      <c r="AHX1384" s="119"/>
      <c r="AHY1384" s="119"/>
      <c r="AHZ1384" s="119"/>
      <c r="AIA1384" s="119"/>
      <c r="AIB1384" s="119"/>
      <c r="AIC1384" s="119"/>
      <c r="AID1384" s="119"/>
      <c r="AIE1384" s="119"/>
      <c r="AIF1384" s="119"/>
      <c r="AIG1384" s="119"/>
      <c r="AIH1384" s="119"/>
      <c r="AII1384" s="119"/>
      <c r="AIJ1384" s="119"/>
      <c r="AIK1384" s="119"/>
      <c r="AIL1384" s="119"/>
      <c r="AIM1384" s="119"/>
      <c r="AIN1384" s="119"/>
      <c r="AIO1384" s="119"/>
      <c r="AIP1384" s="119"/>
      <c r="AIQ1384" s="119"/>
      <c r="AIR1384" s="119"/>
      <c r="AIS1384" s="119"/>
      <c r="AIT1384" s="119"/>
      <c r="AIU1384" s="119"/>
      <c r="AIV1384" s="119"/>
      <c r="AIW1384" s="119"/>
      <c r="AIX1384" s="119"/>
      <c r="AIY1384" s="119"/>
      <c r="AIZ1384" s="119"/>
      <c r="AJA1384" s="119"/>
      <c r="AJB1384" s="119"/>
      <c r="AJC1384" s="119"/>
      <c r="AJD1384" s="119"/>
      <c r="AJE1384" s="119"/>
      <c r="AJF1384" s="119"/>
      <c r="AJG1384" s="119"/>
      <c r="AJH1384" s="119"/>
      <c r="AJI1384" s="119"/>
      <c r="AJJ1384" s="119"/>
      <c r="AJK1384" s="119"/>
      <c r="AJL1384" s="119"/>
      <c r="AJM1384" s="119"/>
      <c r="AJN1384" s="119"/>
      <c r="AJO1384" s="119"/>
      <c r="AJP1384" s="119"/>
      <c r="AJQ1384" s="119"/>
      <c r="AJR1384" s="119"/>
      <c r="AJS1384" s="119"/>
      <c r="AJT1384" s="119"/>
      <c r="AJU1384" s="119"/>
      <c r="AJV1384" s="119"/>
      <c r="AJW1384" s="119"/>
      <c r="AJX1384" s="119"/>
      <c r="AJY1384" s="119"/>
      <c r="AJZ1384" s="119"/>
      <c r="AKA1384" s="119"/>
      <c r="AKB1384" s="119"/>
      <c r="AKC1384" s="119"/>
      <c r="AKD1384" s="119"/>
      <c r="AKE1384" s="119"/>
      <c r="AKF1384" s="119"/>
      <c r="AKG1384" s="119"/>
      <c r="AKH1384" s="119"/>
      <c r="AKI1384" s="119"/>
      <c r="AKJ1384" s="119"/>
      <c r="AKK1384" s="119"/>
      <c r="AKL1384" s="119"/>
      <c r="AKM1384" s="119"/>
      <c r="AKN1384" s="119"/>
      <c r="AKO1384" s="119"/>
      <c r="AKP1384" s="119"/>
      <c r="AKQ1384" s="119"/>
      <c r="AKR1384" s="119"/>
      <c r="AKS1384" s="119"/>
      <c r="AKT1384" s="119"/>
      <c r="AKU1384" s="119"/>
      <c r="AKV1384" s="119"/>
      <c r="AKW1384" s="119"/>
      <c r="AKX1384" s="119"/>
      <c r="AKY1384" s="119"/>
      <c r="AKZ1384" s="119"/>
      <c r="ALA1384" s="119"/>
      <c r="ALB1384" s="119"/>
      <c r="ALC1384" s="119"/>
      <c r="ALD1384" s="119"/>
      <c r="ALE1384" s="119"/>
      <c r="ALF1384" s="119"/>
      <c r="ALG1384" s="119"/>
      <c r="ALH1384" s="119"/>
      <c r="ALI1384" s="119"/>
      <c r="ALJ1384" s="119"/>
      <c r="ALK1384" s="119"/>
      <c r="ALL1384" s="119"/>
      <c r="ALM1384" s="119"/>
      <c r="ALN1384" s="119"/>
      <c r="ALO1384" s="119"/>
      <c r="ALP1384" s="119"/>
      <c r="ALQ1384" s="119"/>
      <c r="ALR1384" s="119"/>
      <c r="ALS1384" s="119"/>
      <c r="ALT1384" s="119"/>
      <c r="ALU1384" s="119"/>
      <c r="ALV1384" s="119"/>
      <c r="ALW1384" s="119"/>
      <c r="ALX1384" s="119"/>
      <c r="ALY1384" s="119"/>
      <c r="ALZ1384" s="119"/>
      <c r="AMA1384" s="119"/>
      <c r="AMB1384" s="119"/>
      <c r="AMC1384" s="119"/>
      <c r="AMD1384" s="119"/>
      <c r="AME1384" s="119"/>
      <c r="AMF1384" s="119"/>
      <c r="AMG1384" s="119"/>
      <c r="AMH1384" s="119"/>
      <c r="AMI1384" s="119"/>
      <c r="AMJ1384" s="119"/>
    </row>
    <row r="1385" spans="1:1024">
      <c r="A1385" s="118"/>
      <c r="B1385" s="118"/>
      <c r="C1385" s="49">
        <f t="shared" si="99"/>
        <v>2700</v>
      </c>
      <c r="D1385" s="56" t="s">
        <v>479</v>
      </c>
      <c r="E1385" s="51">
        <f t="shared" si="102"/>
        <v>20</v>
      </c>
      <c r="F1385" s="79">
        <f t="shared" si="100"/>
        <v>52485</v>
      </c>
      <c r="G1385" s="79" t="str">
        <f t="shared" si="101"/>
        <v>201826</v>
      </c>
      <c r="H1385" s="79">
        <v>0</v>
      </c>
      <c r="I1385" s="79"/>
      <c r="J1385" s="79"/>
      <c r="K1385" s="79"/>
      <c r="L1385" s="79" t="s">
        <v>4</v>
      </c>
      <c r="M1385" s="79">
        <v>2018</v>
      </c>
      <c r="N1385" s="79">
        <v>2</v>
      </c>
      <c r="O1385" s="79">
        <v>6</v>
      </c>
      <c r="P1385" s="79">
        <v>14</v>
      </c>
      <c r="Q1385" s="79">
        <v>34</v>
      </c>
      <c r="R1385" s="79">
        <v>45</v>
      </c>
      <c r="S1385" s="79">
        <v>121</v>
      </c>
      <c r="T1385" s="79">
        <v>1</v>
      </c>
      <c r="U1385" s="79" t="s">
        <v>1</v>
      </c>
      <c r="V1385" s="79" t="s">
        <v>2</v>
      </c>
      <c r="W1385" s="79"/>
      <c r="X1385" s="130" t="s">
        <v>142</v>
      </c>
      <c r="Y1385" s="130"/>
      <c r="Z1385" s="130"/>
      <c r="AA1385" s="130"/>
      <c r="WK1385" s="119"/>
      <c r="WL1385" s="119"/>
      <c r="WM1385" s="119"/>
      <c r="WN1385" s="119"/>
      <c r="WO1385" s="119"/>
      <c r="WP1385" s="119"/>
      <c r="WQ1385" s="119"/>
      <c r="WR1385" s="119"/>
      <c r="WS1385" s="119"/>
      <c r="WT1385" s="119"/>
      <c r="WU1385" s="119"/>
      <c r="WV1385" s="119"/>
      <c r="WW1385" s="119"/>
      <c r="WX1385" s="119"/>
      <c r="WY1385" s="119"/>
      <c r="WZ1385" s="119"/>
      <c r="XA1385" s="119"/>
      <c r="XB1385" s="119"/>
      <c r="XC1385" s="119"/>
      <c r="XD1385" s="119"/>
      <c r="XE1385" s="119"/>
      <c r="XF1385" s="119"/>
      <c r="XG1385" s="119"/>
      <c r="XH1385" s="119"/>
      <c r="XI1385" s="119"/>
      <c r="XJ1385" s="119"/>
      <c r="XK1385" s="119"/>
      <c r="XL1385" s="119"/>
      <c r="XM1385" s="119"/>
      <c r="XN1385" s="119"/>
      <c r="XO1385" s="119"/>
      <c r="XP1385" s="119"/>
      <c r="XQ1385" s="119"/>
      <c r="XR1385" s="119"/>
      <c r="XS1385" s="119"/>
      <c r="XT1385" s="119"/>
      <c r="XU1385" s="119"/>
      <c r="XV1385" s="119"/>
      <c r="XW1385" s="119"/>
      <c r="XX1385" s="119"/>
      <c r="XY1385" s="119"/>
      <c r="XZ1385" s="119"/>
      <c r="YA1385" s="119"/>
      <c r="YB1385" s="119"/>
      <c r="YC1385" s="119"/>
      <c r="YD1385" s="119"/>
      <c r="YE1385" s="119"/>
      <c r="YF1385" s="119"/>
      <c r="YG1385" s="119"/>
      <c r="YH1385" s="119"/>
      <c r="YI1385" s="119"/>
      <c r="YJ1385" s="119"/>
      <c r="YK1385" s="119"/>
      <c r="YL1385" s="119"/>
      <c r="YM1385" s="119"/>
      <c r="YN1385" s="119"/>
      <c r="YO1385" s="119"/>
      <c r="YP1385" s="119"/>
      <c r="YQ1385" s="119"/>
      <c r="YR1385" s="119"/>
      <c r="YS1385" s="119"/>
      <c r="YT1385" s="119"/>
      <c r="YU1385" s="119"/>
      <c r="YV1385" s="119"/>
      <c r="YW1385" s="119"/>
      <c r="YX1385" s="119"/>
      <c r="YY1385" s="119"/>
      <c r="YZ1385" s="119"/>
      <c r="ZA1385" s="119"/>
      <c r="ZB1385" s="119"/>
      <c r="ZC1385" s="119"/>
      <c r="ZD1385" s="119"/>
      <c r="ZE1385" s="119"/>
      <c r="ZF1385" s="119"/>
      <c r="ZG1385" s="119"/>
      <c r="ZH1385" s="119"/>
      <c r="ZI1385" s="119"/>
      <c r="ZJ1385" s="119"/>
      <c r="ZK1385" s="119"/>
      <c r="ZL1385" s="119"/>
      <c r="ZM1385" s="119"/>
      <c r="ZN1385" s="119"/>
      <c r="ZO1385" s="119"/>
      <c r="ZP1385" s="119"/>
      <c r="ZQ1385" s="119"/>
      <c r="ZR1385" s="119"/>
      <c r="ZS1385" s="119"/>
      <c r="ZT1385" s="119"/>
      <c r="ZU1385" s="119"/>
      <c r="ZV1385" s="119"/>
      <c r="ZW1385" s="119"/>
      <c r="ZX1385" s="119"/>
      <c r="ZY1385" s="119"/>
      <c r="ZZ1385" s="119"/>
      <c r="AAA1385" s="119"/>
      <c r="AAB1385" s="119"/>
      <c r="AAC1385" s="119"/>
      <c r="AAD1385" s="119"/>
      <c r="AAE1385" s="119"/>
      <c r="AAF1385" s="119"/>
      <c r="AAG1385" s="119"/>
      <c r="AAH1385" s="119"/>
      <c r="AAI1385" s="119"/>
      <c r="AAJ1385" s="119"/>
      <c r="AAK1385" s="119"/>
      <c r="AAL1385" s="119"/>
      <c r="AAM1385" s="119"/>
      <c r="AAN1385" s="119"/>
      <c r="AAO1385" s="119"/>
      <c r="AAP1385" s="119"/>
      <c r="AAQ1385" s="119"/>
      <c r="AAR1385" s="119"/>
      <c r="AAS1385" s="119"/>
      <c r="AAT1385" s="119"/>
      <c r="AAU1385" s="119"/>
      <c r="AAV1385" s="119"/>
      <c r="AAW1385" s="119"/>
      <c r="AAX1385" s="119"/>
      <c r="AAY1385" s="119"/>
      <c r="AAZ1385" s="119"/>
      <c r="ABA1385" s="119"/>
      <c r="ABB1385" s="119"/>
      <c r="ABC1385" s="119"/>
      <c r="ABD1385" s="119"/>
      <c r="ABE1385" s="119"/>
      <c r="ABF1385" s="119"/>
      <c r="ABG1385" s="119"/>
      <c r="ABH1385" s="119"/>
      <c r="ABI1385" s="119"/>
      <c r="ABJ1385" s="119"/>
      <c r="ABK1385" s="119"/>
      <c r="ABL1385" s="119"/>
      <c r="ABM1385" s="119"/>
      <c r="ABN1385" s="119"/>
      <c r="ABO1385" s="119"/>
      <c r="ABP1385" s="119"/>
      <c r="ABQ1385" s="119"/>
      <c r="ABR1385" s="119"/>
      <c r="ABS1385" s="119"/>
      <c r="ABT1385" s="119"/>
      <c r="ABU1385" s="119"/>
      <c r="ABV1385" s="119"/>
      <c r="ABW1385" s="119"/>
      <c r="ABX1385" s="119"/>
      <c r="ABY1385" s="119"/>
      <c r="ABZ1385" s="119"/>
      <c r="ACA1385" s="119"/>
      <c r="ACB1385" s="119"/>
      <c r="ACC1385" s="119"/>
      <c r="ACD1385" s="119"/>
      <c r="ACE1385" s="119"/>
      <c r="ACF1385" s="119"/>
      <c r="ACG1385" s="119"/>
      <c r="ACH1385" s="119"/>
      <c r="ACI1385" s="119"/>
      <c r="ACJ1385" s="119"/>
      <c r="ACK1385" s="119"/>
      <c r="ACL1385" s="119"/>
      <c r="ACM1385" s="119"/>
      <c r="ACN1385" s="119"/>
      <c r="ACO1385" s="119"/>
      <c r="ACP1385" s="119"/>
      <c r="ACQ1385" s="119"/>
      <c r="ACR1385" s="119"/>
      <c r="ACS1385" s="119"/>
      <c r="ACT1385" s="119"/>
      <c r="ACU1385" s="119"/>
      <c r="ACV1385" s="119"/>
      <c r="ACW1385" s="119"/>
      <c r="ACX1385" s="119"/>
      <c r="ACY1385" s="119"/>
      <c r="ACZ1385" s="119"/>
      <c r="ADA1385" s="119"/>
      <c r="ADB1385" s="119"/>
      <c r="ADC1385" s="119"/>
      <c r="ADD1385" s="119"/>
      <c r="ADE1385" s="119"/>
      <c r="ADF1385" s="119"/>
      <c r="ADG1385" s="119"/>
      <c r="ADH1385" s="119"/>
      <c r="ADI1385" s="119"/>
      <c r="ADJ1385" s="119"/>
      <c r="ADK1385" s="119"/>
      <c r="ADL1385" s="119"/>
      <c r="ADM1385" s="119"/>
      <c r="ADN1385" s="119"/>
      <c r="ADO1385" s="119"/>
      <c r="ADP1385" s="119"/>
      <c r="ADQ1385" s="119"/>
      <c r="ADR1385" s="119"/>
      <c r="ADS1385" s="119"/>
      <c r="ADT1385" s="119"/>
      <c r="ADU1385" s="119"/>
      <c r="ADV1385" s="119"/>
      <c r="ADW1385" s="119"/>
      <c r="ADX1385" s="119"/>
      <c r="ADY1385" s="119"/>
      <c r="ADZ1385" s="119"/>
      <c r="AEA1385" s="119"/>
      <c r="AEB1385" s="119"/>
      <c r="AEC1385" s="119"/>
      <c r="AED1385" s="119"/>
      <c r="AEE1385" s="119"/>
      <c r="AEF1385" s="119"/>
      <c r="AEG1385" s="119"/>
      <c r="AEH1385" s="119"/>
      <c r="AEI1385" s="119"/>
      <c r="AEJ1385" s="119"/>
      <c r="AEK1385" s="119"/>
      <c r="AEL1385" s="119"/>
      <c r="AEM1385" s="119"/>
      <c r="AEN1385" s="119"/>
      <c r="AEO1385" s="119"/>
      <c r="AEP1385" s="119"/>
      <c r="AEQ1385" s="119"/>
      <c r="AER1385" s="119"/>
      <c r="AES1385" s="119"/>
      <c r="AET1385" s="119"/>
      <c r="AEU1385" s="119"/>
      <c r="AEV1385" s="119"/>
      <c r="AEW1385" s="119"/>
      <c r="AEX1385" s="119"/>
      <c r="AEY1385" s="119"/>
      <c r="AEZ1385" s="119"/>
      <c r="AFA1385" s="119"/>
      <c r="AFB1385" s="119"/>
      <c r="AFC1385" s="119"/>
      <c r="AFD1385" s="119"/>
      <c r="AFE1385" s="119"/>
      <c r="AFF1385" s="119"/>
      <c r="AFG1385" s="119"/>
      <c r="AFH1385" s="119"/>
      <c r="AFI1385" s="119"/>
      <c r="AFJ1385" s="119"/>
      <c r="AFK1385" s="119"/>
      <c r="AFL1385" s="119"/>
      <c r="AFM1385" s="119"/>
      <c r="AFN1385" s="119"/>
      <c r="AFO1385" s="119"/>
      <c r="AFP1385" s="119"/>
      <c r="AFQ1385" s="119"/>
      <c r="AFR1385" s="119"/>
      <c r="AFS1385" s="119"/>
      <c r="AFT1385" s="119"/>
      <c r="AFU1385" s="119"/>
      <c r="AFV1385" s="119"/>
      <c r="AFW1385" s="119"/>
      <c r="AFX1385" s="119"/>
      <c r="AFY1385" s="119"/>
      <c r="AFZ1385" s="119"/>
      <c r="AGA1385" s="119"/>
      <c r="AGB1385" s="119"/>
      <c r="AGC1385" s="119"/>
      <c r="AGD1385" s="119"/>
      <c r="AGE1385" s="119"/>
      <c r="AGF1385" s="119"/>
      <c r="AGG1385" s="119"/>
      <c r="AGH1385" s="119"/>
      <c r="AGI1385" s="119"/>
      <c r="AGJ1385" s="119"/>
      <c r="AGK1385" s="119"/>
      <c r="AGL1385" s="119"/>
      <c r="AGM1385" s="119"/>
      <c r="AGN1385" s="119"/>
      <c r="AGO1385" s="119"/>
      <c r="AGP1385" s="119"/>
      <c r="AGQ1385" s="119"/>
      <c r="AGR1385" s="119"/>
      <c r="AGS1385" s="119"/>
      <c r="AGT1385" s="119"/>
      <c r="AGU1385" s="119"/>
      <c r="AGV1385" s="119"/>
      <c r="AGW1385" s="119"/>
      <c r="AGX1385" s="119"/>
      <c r="AGY1385" s="119"/>
      <c r="AGZ1385" s="119"/>
      <c r="AHA1385" s="119"/>
      <c r="AHB1385" s="119"/>
      <c r="AHC1385" s="119"/>
      <c r="AHD1385" s="119"/>
      <c r="AHE1385" s="119"/>
      <c r="AHF1385" s="119"/>
      <c r="AHG1385" s="119"/>
      <c r="AHH1385" s="119"/>
      <c r="AHI1385" s="119"/>
      <c r="AHJ1385" s="119"/>
      <c r="AHK1385" s="119"/>
      <c r="AHL1385" s="119"/>
      <c r="AHM1385" s="119"/>
      <c r="AHN1385" s="119"/>
      <c r="AHO1385" s="119"/>
      <c r="AHP1385" s="119"/>
      <c r="AHQ1385" s="119"/>
      <c r="AHR1385" s="119"/>
      <c r="AHS1385" s="119"/>
      <c r="AHT1385" s="119"/>
      <c r="AHU1385" s="119"/>
      <c r="AHV1385" s="119"/>
      <c r="AHW1385" s="119"/>
      <c r="AHX1385" s="119"/>
      <c r="AHY1385" s="119"/>
      <c r="AHZ1385" s="119"/>
      <c r="AIA1385" s="119"/>
      <c r="AIB1385" s="119"/>
      <c r="AIC1385" s="119"/>
      <c r="AID1385" s="119"/>
      <c r="AIE1385" s="119"/>
      <c r="AIF1385" s="119"/>
      <c r="AIG1385" s="119"/>
      <c r="AIH1385" s="119"/>
      <c r="AII1385" s="119"/>
      <c r="AIJ1385" s="119"/>
      <c r="AIK1385" s="119"/>
      <c r="AIL1385" s="119"/>
      <c r="AIM1385" s="119"/>
      <c r="AIN1385" s="119"/>
      <c r="AIO1385" s="119"/>
      <c r="AIP1385" s="119"/>
      <c r="AIQ1385" s="119"/>
      <c r="AIR1385" s="119"/>
      <c r="AIS1385" s="119"/>
      <c r="AIT1385" s="119"/>
      <c r="AIU1385" s="119"/>
      <c r="AIV1385" s="119"/>
      <c r="AIW1385" s="119"/>
      <c r="AIX1385" s="119"/>
      <c r="AIY1385" s="119"/>
      <c r="AIZ1385" s="119"/>
      <c r="AJA1385" s="119"/>
      <c r="AJB1385" s="119"/>
      <c r="AJC1385" s="119"/>
      <c r="AJD1385" s="119"/>
      <c r="AJE1385" s="119"/>
      <c r="AJF1385" s="119"/>
      <c r="AJG1385" s="119"/>
      <c r="AJH1385" s="119"/>
      <c r="AJI1385" s="119"/>
      <c r="AJJ1385" s="119"/>
      <c r="AJK1385" s="119"/>
      <c r="AJL1385" s="119"/>
      <c r="AJM1385" s="119"/>
      <c r="AJN1385" s="119"/>
      <c r="AJO1385" s="119"/>
      <c r="AJP1385" s="119"/>
      <c r="AJQ1385" s="119"/>
      <c r="AJR1385" s="119"/>
      <c r="AJS1385" s="119"/>
      <c r="AJT1385" s="119"/>
      <c r="AJU1385" s="119"/>
      <c r="AJV1385" s="119"/>
      <c r="AJW1385" s="119"/>
      <c r="AJX1385" s="119"/>
      <c r="AJY1385" s="119"/>
      <c r="AJZ1385" s="119"/>
      <c r="AKA1385" s="119"/>
      <c r="AKB1385" s="119"/>
      <c r="AKC1385" s="119"/>
      <c r="AKD1385" s="119"/>
      <c r="AKE1385" s="119"/>
      <c r="AKF1385" s="119"/>
      <c r="AKG1385" s="119"/>
      <c r="AKH1385" s="119"/>
      <c r="AKI1385" s="119"/>
      <c r="AKJ1385" s="119"/>
      <c r="AKK1385" s="119"/>
      <c r="AKL1385" s="119"/>
      <c r="AKM1385" s="119"/>
      <c r="AKN1385" s="119"/>
      <c r="AKO1385" s="119"/>
      <c r="AKP1385" s="119"/>
      <c r="AKQ1385" s="119"/>
      <c r="AKR1385" s="119"/>
      <c r="AKS1385" s="119"/>
      <c r="AKT1385" s="119"/>
      <c r="AKU1385" s="119"/>
      <c r="AKV1385" s="119"/>
      <c r="AKW1385" s="119"/>
      <c r="AKX1385" s="119"/>
      <c r="AKY1385" s="119"/>
      <c r="AKZ1385" s="119"/>
      <c r="ALA1385" s="119"/>
      <c r="ALB1385" s="119"/>
      <c r="ALC1385" s="119"/>
      <c r="ALD1385" s="119"/>
      <c r="ALE1385" s="119"/>
      <c r="ALF1385" s="119"/>
      <c r="ALG1385" s="119"/>
      <c r="ALH1385" s="119"/>
      <c r="ALI1385" s="119"/>
      <c r="ALJ1385" s="119"/>
      <c r="ALK1385" s="119"/>
      <c r="ALL1385" s="119"/>
      <c r="ALM1385" s="119"/>
      <c r="ALN1385" s="119"/>
      <c r="ALO1385" s="119"/>
      <c r="ALP1385" s="119"/>
      <c r="ALQ1385" s="119"/>
      <c r="ALR1385" s="119"/>
      <c r="ALS1385" s="119"/>
      <c r="ALT1385" s="119"/>
      <c r="ALU1385" s="119"/>
      <c r="ALV1385" s="119"/>
      <c r="ALW1385" s="119"/>
      <c r="ALX1385" s="119"/>
      <c r="ALY1385" s="119"/>
      <c r="ALZ1385" s="119"/>
      <c r="AMA1385" s="119"/>
      <c r="AMB1385" s="119"/>
      <c r="AMC1385" s="119"/>
      <c r="AMD1385" s="119"/>
      <c r="AME1385" s="119"/>
      <c r="AMF1385" s="119"/>
      <c r="AMG1385" s="119"/>
      <c r="AMH1385" s="119"/>
      <c r="AMI1385" s="119"/>
      <c r="AMJ1385" s="119"/>
    </row>
    <row r="1386" spans="1:1024">
      <c r="A1386" s="118"/>
      <c r="B1386" s="118"/>
      <c r="C1386" s="49">
        <f t="shared" si="99"/>
        <v>2700</v>
      </c>
      <c r="D1386" s="56" t="s">
        <v>479</v>
      </c>
      <c r="E1386" s="51">
        <f t="shared" si="102"/>
        <v>20</v>
      </c>
      <c r="F1386" s="79">
        <f t="shared" si="100"/>
        <v>52485</v>
      </c>
      <c r="G1386" s="79" t="str">
        <f t="shared" si="101"/>
        <v>201826</v>
      </c>
      <c r="H1386" s="79">
        <v>0</v>
      </c>
      <c r="I1386" s="79"/>
      <c r="J1386" s="79"/>
      <c r="K1386" s="79"/>
      <c r="L1386" s="79" t="s">
        <v>4</v>
      </c>
      <c r="M1386" s="79">
        <v>2018</v>
      </c>
      <c r="N1386" s="79">
        <v>2</v>
      </c>
      <c r="O1386" s="79">
        <v>6</v>
      </c>
      <c r="P1386" s="79">
        <v>14</v>
      </c>
      <c r="Q1386" s="79">
        <v>34</v>
      </c>
      <c r="R1386" s="79">
        <v>45</v>
      </c>
      <c r="S1386" s="79">
        <v>128</v>
      </c>
      <c r="T1386" s="79">
        <v>1</v>
      </c>
      <c r="U1386" s="79" t="s">
        <v>1</v>
      </c>
      <c r="V1386" s="79" t="s">
        <v>2</v>
      </c>
      <c r="W1386" s="79"/>
      <c r="X1386" s="130" t="s">
        <v>142</v>
      </c>
      <c r="Y1386" s="130"/>
      <c r="Z1386" s="130"/>
      <c r="AA1386" s="130"/>
      <c r="WK1386" s="119"/>
      <c r="WL1386" s="119"/>
      <c r="WM1386" s="119"/>
      <c r="WN1386" s="119"/>
      <c r="WO1386" s="119"/>
      <c r="WP1386" s="119"/>
      <c r="WQ1386" s="119"/>
      <c r="WR1386" s="119"/>
      <c r="WS1386" s="119"/>
      <c r="WT1386" s="119"/>
      <c r="WU1386" s="119"/>
      <c r="WV1386" s="119"/>
      <c r="WW1386" s="119"/>
      <c r="WX1386" s="119"/>
      <c r="WY1386" s="119"/>
      <c r="WZ1386" s="119"/>
      <c r="XA1386" s="119"/>
      <c r="XB1386" s="119"/>
      <c r="XC1386" s="119"/>
      <c r="XD1386" s="119"/>
      <c r="XE1386" s="119"/>
      <c r="XF1386" s="119"/>
      <c r="XG1386" s="119"/>
      <c r="XH1386" s="119"/>
      <c r="XI1386" s="119"/>
      <c r="XJ1386" s="119"/>
      <c r="XK1386" s="119"/>
      <c r="XL1386" s="119"/>
      <c r="XM1386" s="119"/>
      <c r="XN1386" s="119"/>
      <c r="XO1386" s="119"/>
      <c r="XP1386" s="119"/>
      <c r="XQ1386" s="119"/>
      <c r="XR1386" s="119"/>
      <c r="XS1386" s="119"/>
      <c r="XT1386" s="119"/>
      <c r="XU1386" s="119"/>
      <c r="XV1386" s="119"/>
      <c r="XW1386" s="119"/>
      <c r="XX1386" s="119"/>
      <c r="XY1386" s="119"/>
      <c r="XZ1386" s="119"/>
      <c r="YA1386" s="119"/>
      <c r="YB1386" s="119"/>
      <c r="YC1386" s="119"/>
      <c r="YD1386" s="119"/>
      <c r="YE1386" s="119"/>
      <c r="YF1386" s="119"/>
      <c r="YG1386" s="119"/>
      <c r="YH1386" s="119"/>
      <c r="YI1386" s="119"/>
      <c r="YJ1386" s="119"/>
      <c r="YK1386" s="119"/>
      <c r="YL1386" s="119"/>
      <c r="YM1386" s="119"/>
      <c r="YN1386" s="119"/>
      <c r="YO1386" s="119"/>
      <c r="YP1386" s="119"/>
      <c r="YQ1386" s="119"/>
      <c r="YR1386" s="119"/>
      <c r="YS1386" s="119"/>
      <c r="YT1386" s="119"/>
      <c r="YU1386" s="119"/>
      <c r="YV1386" s="119"/>
      <c r="YW1386" s="119"/>
      <c r="YX1386" s="119"/>
      <c r="YY1386" s="119"/>
      <c r="YZ1386" s="119"/>
      <c r="ZA1386" s="119"/>
      <c r="ZB1386" s="119"/>
      <c r="ZC1386" s="119"/>
      <c r="ZD1386" s="119"/>
      <c r="ZE1386" s="119"/>
      <c r="ZF1386" s="119"/>
      <c r="ZG1386" s="119"/>
      <c r="ZH1386" s="119"/>
      <c r="ZI1386" s="119"/>
      <c r="ZJ1386" s="119"/>
      <c r="ZK1386" s="119"/>
      <c r="ZL1386" s="119"/>
      <c r="ZM1386" s="119"/>
      <c r="ZN1386" s="119"/>
      <c r="ZO1386" s="119"/>
      <c r="ZP1386" s="119"/>
      <c r="ZQ1386" s="119"/>
      <c r="ZR1386" s="119"/>
      <c r="ZS1386" s="119"/>
      <c r="ZT1386" s="119"/>
      <c r="ZU1386" s="119"/>
      <c r="ZV1386" s="119"/>
      <c r="ZW1386" s="119"/>
      <c r="ZX1386" s="119"/>
      <c r="ZY1386" s="119"/>
      <c r="ZZ1386" s="119"/>
      <c r="AAA1386" s="119"/>
      <c r="AAB1386" s="119"/>
      <c r="AAC1386" s="119"/>
      <c r="AAD1386" s="119"/>
      <c r="AAE1386" s="119"/>
      <c r="AAF1386" s="119"/>
      <c r="AAG1386" s="119"/>
      <c r="AAH1386" s="119"/>
      <c r="AAI1386" s="119"/>
      <c r="AAJ1386" s="119"/>
      <c r="AAK1386" s="119"/>
      <c r="AAL1386" s="119"/>
      <c r="AAM1386" s="119"/>
      <c r="AAN1386" s="119"/>
      <c r="AAO1386" s="119"/>
      <c r="AAP1386" s="119"/>
      <c r="AAQ1386" s="119"/>
      <c r="AAR1386" s="119"/>
      <c r="AAS1386" s="119"/>
      <c r="AAT1386" s="119"/>
      <c r="AAU1386" s="119"/>
      <c r="AAV1386" s="119"/>
      <c r="AAW1386" s="119"/>
      <c r="AAX1386" s="119"/>
      <c r="AAY1386" s="119"/>
      <c r="AAZ1386" s="119"/>
      <c r="ABA1386" s="119"/>
      <c r="ABB1386" s="119"/>
      <c r="ABC1386" s="119"/>
      <c r="ABD1386" s="119"/>
      <c r="ABE1386" s="119"/>
      <c r="ABF1386" s="119"/>
      <c r="ABG1386" s="119"/>
      <c r="ABH1386" s="119"/>
      <c r="ABI1386" s="119"/>
      <c r="ABJ1386" s="119"/>
      <c r="ABK1386" s="119"/>
      <c r="ABL1386" s="119"/>
      <c r="ABM1386" s="119"/>
      <c r="ABN1386" s="119"/>
      <c r="ABO1386" s="119"/>
      <c r="ABP1386" s="119"/>
      <c r="ABQ1386" s="119"/>
      <c r="ABR1386" s="119"/>
      <c r="ABS1386" s="119"/>
      <c r="ABT1386" s="119"/>
      <c r="ABU1386" s="119"/>
      <c r="ABV1386" s="119"/>
      <c r="ABW1386" s="119"/>
      <c r="ABX1386" s="119"/>
      <c r="ABY1386" s="119"/>
      <c r="ABZ1386" s="119"/>
      <c r="ACA1386" s="119"/>
      <c r="ACB1386" s="119"/>
      <c r="ACC1386" s="119"/>
      <c r="ACD1386" s="119"/>
      <c r="ACE1386" s="119"/>
      <c r="ACF1386" s="119"/>
      <c r="ACG1386" s="119"/>
      <c r="ACH1386" s="119"/>
      <c r="ACI1386" s="119"/>
      <c r="ACJ1386" s="119"/>
      <c r="ACK1386" s="119"/>
      <c r="ACL1386" s="119"/>
      <c r="ACM1386" s="119"/>
      <c r="ACN1386" s="119"/>
      <c r="ACO1386" s="119"/>
      <c r="ACP1386" s="119"/>
      <c r="ACQ1386" s="119"/>
      <c r="ACR1386" s="119"/>
      <c r="ACS1386" s="119"/>
      <c r="ACT1386" s="119"/>
      <c r="ACU1386" s="119"/>
      <c r="ACV1386" s="119"/>
      <c r="ACW1386" s="119"/>
      <c r="ACX1386" s="119"/>
      <c r="ACY1386" s="119"/>
      <c r="ACZ1386" s="119"/>
      <c r="ADA1386" s="119"/>
      <c r="ADB1386" s="119"/>
      <c r="ADC1386" s="119"/>
      <c r="ADD1386" s="119"/>
      <c r="ADE1386" s="119"/>
      <c r="ADF1386" s="119"/>
      <c r="ADG1386" s="119"/>
      <c r="ADH1386" s="119"/>
      <c r="ADI1386" s="119"/>
      <c r="ADJ1386" s="119"/>
      <c r="ADK1386" s="119"/>
      <c r="ADL1386" s="119"/>
      <c r="ADM1386" s="119"/>
      <c r="ADN1386" s="119"/>
      <c r="ADO1386" s="119"/>
      <c r="ADP1386" s="119"/>
      <c r="ADQ1386" s="119"/>
      <c r="ADR1386" s="119"/>
      <c r="ADS1386" s="119"/>
      <c r="ADT1386" s="119"/>
      <c r="ADU1386" s="119"/>
      <c r="ADV1386" s="119"/>
      <c r="ADW1386" s="119"/>
      <c r="ADX1386" s="119"/>
      <c r="ADY1386" s="119"/>
      <c r="ADZ1386" s="119"/>
      <c r="AEA1386" s="119"/>
      <c r="AEB1386" s="119"/>
      <c r="AEC1386" s="119"/>
      <c r="AED1386" s="119"/>
      <c r="AEE1386" s="119"/>
      <c r="AEF1386" s="119"/>
      <c r="AEG1386" s="119"/>
      <c r="AEH1386" s="119"/>
      <c r="AEI1386" s="119"/>
      <c r="AEJ1386" s="119"/>
      <c r="AEK1386" s="119"/>
      <c r="AEL1386" s="119"/>
      <c r="AEM1386" s="119"/>
      <c r="AEN1386" s="119"/>
      <c r="AEO1386" s="119"/>
      <c r="AEP1386" s="119"/>
      <c r="AEQ1386" s="119"/>
      <c r="AER1386" s="119"/>
      <c r="AES1386" s="119"/>
      <c r="AET1386" s="119"/>
      <c r="AEU1386" s="119"/>
      <c r="AEV1386" s="119"/>
      <c r="AEW1386" s="119"/>
      <c r="AEX1386" s="119"/>
      <c r="AEY1386" s="119"/>
      <c r="AEZ1386" s="119"/>
      <c r="AFA1386" s="119"/>
      <c r="AFB1386" s="119"/>
      <c r="AFC1386" s="119"/>
      <c r="AFD1386" s="119"/>
      <c r="AFE1386" s="119"/>
      <c r="AFF1386" s="119"/>
      <c r="AFG1386" s="119"/>
      <c r="AFH1386" s="119"/>
      <c r="AFI1386" s="119"/>
      <c r="AFJ1386" s="119"/>
      <c r="AFK1386" s="119"/>
      <c r="AFL1386" s="119"/>
      <c r="AFM1386" s="119"/>
      <c r="AFN1386" s="119"/>
      <c r="AFO1386" s="119"/>
      <c r="AFP1386" s="119"/>
      <c r="AFQ1386" s="119"/>
      <c r="AFR1386" s="119"/>
      <c r="AFS1386" s="119"/>
      <c r="AFT1386" s="119"/>
      <c r="AFU1386" s="119"/>
      <c r="AFV1386" s="119"/>
      <c r="AFW1386" s="119"/>
      <c r="AFX1386" s="119"/>
      <c r="AFY1386" s="119"/>
      <c r="AFZ1386" s="119"/>
      <c r="AGA1386" s="119"/>
      <c r="AGB1386" s="119"/>
      <c r="AGC1386" s="119"/>
      <c r="AGD1386" s="119"/>
      <c r="AGE1386" s="119"/>
      <c r="AGF1386" s="119"/>
      <c r="AGG1386" s="119"/>
      <c r="AGH1386" s="119"/>
      <c r="AGI1386" s="119"/>
      <c r="AGJ1386" s="119"/>
      <c r="AGK1386" s="119"/>
      <c r="AGL1386" s="119"/>
      <c r="AGM1386" s="119"/>
      <c r="AGN1386" s="119"/>
      <c r="AGO1386" s="119"/>
      <c r="AGP1386" s="119"/>
      <c r="AGQ1386" s="119"/>
      <c r="AGR1386" s="119"/>
      <c r="AGS1386" s="119"/>
      <c r="AGT1386" s="119"/>
      <c r="AGU1386" s="119"/>
      <c r="AGV1386" s="119"/>
      <c r="AGW1386" s="119"/>
      <c r="AGX1386" s="119"/>
      <c r="AGY1386" s="119"/>
      <c r="AGZ1386" s="119"/>
      <c r="AHA1386" s="119"/>
      <c r="AHB1386" s="119"/>
      <c r="AHC1386" s="119"/>
      <c r="AHD1386" s="119"/>
      <c r="AHE1386" s="119"/>
      <c r="AHF1386" s="119"/>
      <c r="AHG1386" s="119"/>
      <c r="AHH1386" s="119"/>
      <c r="AHI1386" s="119"/>
      <c r="AHJ1386" s="119"/>
      <c r="AHK1386" s="119"/>
      <c r="AHL1386" s="119"/>
      <c r="AHM1386" s="119"/>
      <c r="AHN1386" s="119"/>
      <c r="AHO1386" s="119"/>
      <c r="AHP1386" s="119"/>
      <c r="AHQ1386" s="119"/>
      <c r="AHR1386" s="119"/>
      <c r="AHS1386" s="119"/>
      <c r="AHT1386" s="119"/>
      <c r="AHU1386" s="119"/>
      <c r="AHV1386" s="119"/>
      <c r="AHW1386" s="119"/>
      <c r="AHX1386" s="119"/>
      <c r="AHY1386" s="119"/>
      <c r="AHZ1386" s="119"/>
      <c r="AIA1386" s="119"/>
      <c r="AIB1386" s="119"/>
      <c r="AIC1386" s="119"/>
      <c r="AID1386" s="119"/>
      <c r="AIE1386" s="119"/>
      <c r="AIF1386" s="119"/>
      <c r="AIG1386" s="119"/>
      <c r="AIH1386" s="119"/>
      <c r="AII1386" s="119"/>
      <c r="AIJ1386" s="119"/>
      <c r="AIK1386" s="119"/>
      <c r="AIL1386" s="119"/>
      <c r="AIM1386" s="119"/>
      <c r="AIN1386" s="119"/>
      <c r="AIO1386" s="119"/>
      <c r="AIP1386" s="119"/>
      <c r="AIQ1386" s="119"/>
      <c r="AIR1386" s="119"/>
      <c r="AIS1386" s="119"/>
      <c r="AIT1386" s="119"/>
      <c r="AIU1386" s="119"/>
      <c r="AIV1386" s="119"/>
      <c r="AIW1386" s="119"/>
      <c r="AIX1386" s="119"/>
      <c r="AIY1386" s="119"/>
      <c r="AIZ1386" s="119"/>
      <c r="AJA1386" s="119"/>
      <c r="AJB1386" s="119"/>
      <c r="AJC1386" s="119"/>
      <c r="AJD1386" s="119"/>
      <c r="AJE1386" s="119"/>
      <c r="AJF1386" s="119"/>
      <c r="AJG1386" s="119"/>
      <c r="AJH1386" s="119"/>
      <c r="AJI1386" s="119"/>
      <c r="AJJ1386" s="119"/>
      <c r="AJK1386" s="119"/>
      <c r="AJL1386" s="119"/>
      <c r="AJM1386" s="119"/>
      <c r="AJN1386" s="119"/>
      <c r="AJO1386" s="119"/>
      <c r="AJP1386" s="119"/>
      <c r="AJQ1386" s="119"/>
      <c r="AJR1386" s="119"/>
      <c r="AJS1386" s="119"/>
      <c r="AJT1386" s="119"/>
      <c r="AJU1386" s="119"/>
      <c r="AJV1386" s="119"/>
      <c r="AJW1386" s="119"/>
      <c r="AJX1386" s="119"/>
      <c r="AJY1386" s="119"/>
      <c r="AJZ1386" s="119"/>
      <c r="AKA1386" s="119"/>
      <c r="AKB1386" s="119"/>
      <c r="AKC1386" s="119"/>
      <c r="AKD1386" s="119"/>
      <c r="AKE1386" s="119"/>
      <c r="AKF1386" s="119"/>
      <c r="AKG1386" s="119"/>
      <c r="AKH1386" s="119"/>
      <c r="AKI1386" s="119"/>
      <c r="AKJ1386" s="119"/>
      <c r="AKK1386" s="119"/>
      <c r="AKL1386" s="119"/>
      <c r="AKM1386" s="119"/>
      <c r="AKN1386" s="119"/>
      <c r="AKO1386" s="119"/>
      <c r="AKP1386" s="119"/>
      <c r="AKQ1386" s="119"/>
      <c r="AKR1386" s="119"/>
      <c r="AKS1386" s="119"/>
      <c r="AKT1386" s="119"/>
      <c r="AKU1386" s="119"/>
      <c r="AKV1386" s="119"/>
      <c r="AKW1386" s="119"/>
      <c r="AKX1386" s="119"/>
      <c r="AKY1386" s="119"/>
      <c r="AKZ1386" s="119"/>
      <c r="ALA1386" s="119"/>
      <c r="ALB1386" s="119"/>
      <c r="ALC1386" s="119"/>
      <c r="ALD1386" s="119"/>
      <c r="ALE1386" s="119"/>
      <c r="ALF1386" s="119"/>
      <c r="ALG1386" s="119"/>
      <c r="ALH1386" s="119"/>
      <c r="ALI1386" s="119"/>
      <c r="ALJ1386" s="119"/>
      <c r="ALK1386" s="119"/>
      <c r="ALL1386" s="119"/>
      <c r="ALM1386" s="119"/>
      <c r="ALN1386" s="119"/>
      <c r="ALO1386" s="119"/>
      <c r="ALP1386" s="119"/>
      <c r="ALQ1386" s="119"/>
      <c r="ALR1386" s="119"/>
      <c r="ALS1386" s="119"/>
      <c r="ALT1386" s="119"/>
      <c r="ALU1386" s="119"/>
      <c r="ALV1386" s="119"/>
      <c r="ALW1386" s="119"/>
      <c r="ALX1386" s="119"/>
      <c r="ALY1386" s="119"/>
      <c r="ALZ1386" s="119"/>
      <c r="AMA1386" s="119"/>
      <c r="AMB1386" s="119"/>
      <c r="AMC1386" s="119"/>
      <c r="AMD1386" s="119"/>
      <c r="AME1386" s="119"/>
      <c r="AMF1386" s="119"/>
      <c r="AMG1386" s="119"/>
      <c r="AMH1386" s="119"/>
      <c r="AMI1386" s="119"/>
      <c r="AMJ1386" s="119"/>
    </row>
    <row r="1387" spans="1:1024">
      <c r="A1387" s="118"/>
      <c r="B1387" s="118"/>
      <c r="C1387" s="49">
        <f t="shared" si="99"/>
        <v>2700</v>
      </c>
      <c r="D1387" s="56" t="s">
        <v>479</v>
      </c>
      <c r="E1387" s="51">
        <f t="shared" si="102"/>
        <v>20</v>
      </c>
      <c r="F1387" s="79">
        <f t="shared" si="100"/>
        <v>52485</v>
      </c>
      <c r="G1387" s="79" t="str">
        <f t="shared" si="101"/>
        <v>201826</v>
      </c>
      <c r="H1387" s="79">
        <v>0</v>
      </c>
      <c r="I1387" s="79"/>
      <c r="J1387" s="79"/>
      <c r="K1387" s="79"/>
      <c r="L1387" s="79" t="s">
        <v>4</v>
      </c>
      <c r="M1387" s="79">
        <v>2018</v>
      </c>
      <c r="N1387" s="79">
        <v>2</v>
      </c>
      <c r="O1387" s="79">
        <v>6</v>
      </c>
      <c r="P1387" s="79">
        <v>14</v>
      </c>
      <c r="Q1387" s="79">
        <v>34</v>
      </c>
      <c r="R1387" s="79">
        <v>45</v>
      </c>
      <c r="S1387" s="79">
        <v>132</v>
      </c>
      <c r="T1387" s="79">
        <v>1</v>
      </c>
      <c r="U1387" s="79" t="s">
        <v>1</v>
      </c>
      <c r="V1387" s="79" t="s">
        <v>2</v>
      </c>
      <c r="W1387" s="79"/>
      <c r="X1387" s="130" t="s">
        <v>142</v>
      </c>
      <c r="Y1387" s="130"/>
      <c r="Z1387" s="130"/>
      <c r="AA1387" s="130"/>
      <c r="WK1387" s="119"/>
      <c r="WL1387" s="119"/>
      <c r="WM1387" s="119"/>
      <c r="WN1387" s="119"/>
      <c r="WO1387" s="119"/>
      <c r="WP1387" s="119"/>
      <c r="WQ1387" s="119"/>
      <c r="WR1387" s="119"/>
      <c r="WS1387" s="119"/>
      <c r="WT1387" s="119"/>
      <c r="WU1387" s="119"/>
      <c r="WV1387" s="119"/>
      <c r="WW1387" s="119"/>
      <c r="WX1387" s="119"/>
      <c r="WY1387" s="119"/>
      <c r="WZ1387" s="119"/>
      <c r="XA1387" s="119"/>
      <c r="XB1387" s="119"/>
      <c r="XC1387" s="119"/>
      <c r="XD1387" s="119"/>
      <c r="XE1387" s="119"/>
      <c r="XF1387" s="119"/>
      <c r="XG1387" s="119"/>
      <c r="XH1387" s="119"/>
      <c r="XI1387" s="119"/>
      <c r="XJ1387" s="119"/>
      <c r="XK1387" s="119"/>
      <c r="XL1387" s="119"/>
      <c r="XM1387" s="119"/>
      <c r="XN1387" s="119"/>
      <c r="XO1387" s="119"/>
      <c r="XP1387" s="119"/>
      <c r="XQ1387" s="119"/>
      <c r="XR1387" s="119"/>
      <c r="XS1387" s="119"/>
      <c r="XT1387" s="119"/>
      <c r="XU1387" s="119"/>
      <c r="XV1387" s="119"/>
      <c r="XW1387" s="119"/>
      <c r="XX1387" s="119"/>
      <c r="XY1387" s="119"/>
      <c r="XZ1387" s="119"/>
      <c r="YA1387" s="119"/>
      <c r="YB1387" s="119"/>
      <c r="YC1387" s="119"/>
      <c r="YD1387" s="119"/>
      <c r="YE1387" s="119"/>
      <c r="YF1387" s="119"/>
      <c r="YG1387" s="119"/>
      <c r="YH1387" s="119"/>
      <c r="YI1387" s="119"/>
      <c r="YJ1387" s="119"/>
      <c r="YK1387" s="119"/>
      <c r="YL1387" s="119"/>
      <c r="YM1387" s="119"/>
      <c r="YN1387" s="119"/>
      <c r="YO1387" s="119"/>
      <c r="YP1387" s="119"/>
      <c r="YQ1387" s="119"/>
      <c r="YR1387" s="119"/>
      <c r="YS1387" s="119"/>
      <c r="YT1387" s="119"/>
      <c r="YU1387" s="119"/>
      <c r="YV1387" s="119"/>
      <c r="YW1387" s="119"/>
      <c r="YX1387" s="119"/>
      <c r="YY1387" s="119"/>
      <c r="YZ1387" s="119"/>
      <c r="ZA1387" s="119"/>
      <c r="ZB1387" s="119"/>
      <c r="ZC1387" s="119"/>
      <c r="ZD1387" s="119"/>
      <c r="ZE1387" s="119"/>
      <c r="ZF1387" s="119"/>
      <c r="ZG1387" s="119"/>
      <c r="ZH1387" s="119"/>
      <c r="ZI1387" s="119"/>
      <c r="ZJ1387" s="119"/>
      <c r="ZK1387" s="119"/>
      <c r="ZL1387" s="119"/>
      <c r="ZM1387" s="119"/>
      <c r="ZN1387" s="119"/>
      <c r="ZO1387" s="119"/>
      <c r="ZP1387" s="119"/>
      <c r="ZQ1387" s="119"/>
      <c r="ZR1387" s="119"/>
      <c r="ZS1387" s="119"/>
      <c r="ZT1387" s="119"/>
      <c r="ZU1387" s="119"/>
      <c r="ZV1387" s="119"/>
      <c r="ZW1387" s="119"/>
      <c r="ZX1387" s="119"/>
      <c r="ZY1387" s="119"/>
      <c r="ZZ1387" s="119"/>
      <c r="AAA1387" s="119"/>
      <c r="AAB1387" s="119"/>
      <c r="AAC1387" s="119"/>
      <c r="AAD1387" s="119"/>
      <c r="AAE1387" s="119"/>
      <c r="AAF1387" s="119"/>
      <c r="AAG1387" s="119"/>
      <c r="AAH1387" s="119"/>
      <c r="AAI1387" s="119"/>
      <c r="AAJ1387" s="119"/>
      <c r="AAK1387" s="119"/>
      <c r="AAL1387" s="119"/>
      <c r="AAM1387" s="119"/>
      <c r="AAN1387" s="119"/>
      <c r="AAO1387" s="119"/>
      <c r="AAP1387" s="119"/>
      <c r="AAQ1387" s="119"/>
      <c r="AAR1387" s="119"/>
      <c r="AAS1387" s="119"/>
      <c r="AAT1387" s="119"/>
      <c r="AAU1387" s="119"/>
      <c r="AAV1387" s="119"/>
      <c r="AAW1387" s="119"/>
      <c r="AAX1387" s="119"/>
      <c r="AAY1387" s="119"/>
      <c r="AAZ1387" s="119"/>
      <c r="ABA1387" s="119"/>
      <c r="ABB1387" s="119"/>
      <c r="ABC1387" s="119"/>
      <c r="ABD1387" s="119"/>
      <c r="ABE1387" s="119"/>
      <c r="ABF1387" s="119"/>
      <c r="ABG1387" s="119"/>
      <c r="ABH1387" s="119"/>
      <c r="ABI1387" s="119"/>
      <c r="ABJ1387" s="119"/>
      <c r="ABK1387" s="119"/>
      <c r="ABL1387" s="119"/>
      <c r="ABM1387" s="119"/>
      <c r="ABN1387" s="119"/>
      <c r="ABO1387" s="119"/>
      <c r="ABP1387" s="119"/>
      <c r="ABQ1387" s="119"/>
      <c r="ABR1387" s="119"/>
      <c r="ABS1387" s="119"/>
      <c r="ABT1387" s="119"/>
      <c r="ABU1387" s="119"/>
      <c r="ABV1387" s="119"/>
      <c r="ABW1387" s="119"/>
      <c r="ABX1387" s="119"/>
      <c r="ABY1387" s="119"/>
      <c r="ABZ1387" s="119"/>
      <c r="ACA1387" s="119"/>
      <c r="ACB1387" s="119"/>
      <c r="ACC1387" s="119"/>
      <c r="ACD1387" s="119"/>
      <c r="ACE1387" s="119"/>
      <c r="ACF1387" s="119"/>
      <c r="ACG1387" s="119"/>
      <c r="ACH1387" s="119"/>
      <c r="ACI1387" s="119"/>
      <c r="ACJ1387" s="119"/>
      <c r="ACK1387" s="119"/>
      <c r="ACL1387" s="119"/>
      <c r="ACM1387" s="119"/>
      <c r="ACN1387" s="119"/>
      <c r="ACO1387" s="119"/>
      <c r="ACP1387" s="119"/>
      <c r="ACQ1387" s="119"/>
      <c r="ACR1387" s="119"/>
      <c r="ACS1387" s="119"/>
      <c r="ACT1387" s="119"/>
      <c r="ACU1387" s="119"/>
      <c r="ACV1387" s="119"/>
      <c r="ACW1387" s="119"/>
      <c r="ACX1387" s="119"/>
      <c r="ACY1387" s="119"/>
      <c r="ACZ1387" s="119"/>
      <c r="ADA1387" s="119"/>
      <c r="ADB1387" s="119"/>
      <c r="ADC1387" s="119"/>
      <c r="ADD1387" s="119"/>
      <c r="ADE1387" s="119"/>
      <c r="ADF1387" s="119"/>
      <c r="ADG1387" s="119"/>
      <c r="ADH1387" s="119"/>
      <c r="ADI1387" s="119"/>
      <c r="ADJ1387" s="119"/>
      <c r="ADK1387" s="119"/>
      <c r="ADL1387" s="119"/>
      <c r="ADM1387" s="119"/>
      <c r="ADN1387" s="119"/>
      <c r="ADO1387" s="119"/>
      <c r="ADP1387" s="119"/>
      <c r="ADQ1387" s="119"/>
      <c r="ADR1387" s="119"/>
      <c r="ADS1387" s="119"/>
      <c r="ADT1387" s="119"/>
      <c r="ADU1387" s="119"/>
      <c r="ADV1387" s="119"/>
      <c r="ADW1387" s="119"/>
      <c r="ADX1387" s="119"/>
      <c r="ADY1387" s="119"/>
      <c r="ADZ1387" s="119"/>
      <c r="AEA1387" s="119"/>
      <c r="AEB1387" s="119"/>
      <c r="AEC1387" s="119"/>
      <c r="AED1387" s="119"/>
      <c r="AEE1387" s="119"/>
      <c r="AEF1387" s="119"/>
      <c r="AEG1387" s="119"/>
      <c r="AEH1387" s="119"/>
      <c r="AEI1387" s="119"/>
      <c r="AEJ1387" s="119"/>
      <c r="AEK1387" s="119"/>
      <c r="AEL1387" s="119"/>
      <c r="AEM1387" s="119"/>
      <c r="AEN1387" s="119"/>
      <c r="AEO1387" s="119"/>
      <c r="AEP1387" s="119"/>
      <c r="AEQ1387" s="119"/>
      <c r="AER1387" s="119"/>
      <c r="AES1387" s="119"/>
      <c r="AET1387" s="119"/>
      <c r="AEU1387" s="119"/>
      <c r="AEV1387" s="119"/>
      <c r="AEW1387" s="119"/>
      <c r="AEX1387" s="119"/>
      <c r="AEY1387" s="119"/>
      <c r="AEZ1387" s="119"/>
      <c r="AFA1387" s="119"/>
      <c r="AFB1387" s="119"/>
      <c r="AFC1387" s="119"/>
      <c r="AFD1387" s="119"/>
      <c r="AFE1387" s="119"/>
      <c r="AFF1387" s="119"/>
      <c r="AFG1387" s="119"/>
      <c r="AFH1387" s="119"/>
      <c r="AFI1387" s="119"/>
      <c r="AFJ1387" s="119"/>
      <c r="AFK1387" s="119"/>
      <c r="AFL1387" s="119"/>
      <c r="AFM1387" s="119"/>
      <c r="AFN1387" s="119"/>
      <c r="AFO1387" s="119"/>
      <c r="AFP1387" s="119"/>
      <c r="AFQ1387" s="119"/>
      <c r="AFR1387" s="119"/>
      <c r="AFS1387" s="119"/>
      <c r="AFT1387" s="119"/>
      <c r="AFU1387" s="119"/>
      <c r="AFV1387" s="119"/>
      <c r="AFW1387" s="119"/>
      <c r="AFX1387" s="119"/>
      <c r="AFY1387" s="119"/>
      <c r="AFZ1387" s="119"/>
      <c r="AGA1387" s="119"/>
      <c r="AGB1387" s="119"/>
      <c r="AGC1387" s="119"/>
      <c r="AGD1387" s="119"/>
      <c r="AGE1387" s="119"/>
      <c r="AGF1387" s="119"/>
      <c r="AGG1387" s="119"/>
      <c r="AGH1387" s="119"/>
      <c r="AGI1387" s="119"/>
      <c r="AGJ1387" s="119"/>
      <c r="AGK1387" s="119"/>
      <c r="AGL1387" s="119"/>
      <c r="AGM1387" s="119"/>
      <c r="AGN1387" s="119"/>
      <c r="AGO1387" s="119"/>
      <c r="AGP1387" s="119"/>
      <c r="AGQ1387" s="119"/>
      <c r="AGR1387" s="119"/>
      <c r="AGS1387" s="119"/>
      <c r="AGT1387" s="119"/>
      <c r="AGU1387" s="119"/>
      <c r="AGV1387" s="119"/>
      <c r="AGW1387" s="119"/>
      <c r="AGX1387" s="119"/>
      <c r="AGY1387" s="119"/>
      <c r="AGZ1387" s="119"/>
      <c r="AHA1387" s="119"/>
      <c r="AHB1387" s="119"/>
      <c r="AHC1387" s="119"/>
      <c r="AHD1387" s="119"/>
      <c r="AHE1387" s="119"/>
      <c r="AHF1387" s="119"/>
      <c r="AHG1387" s="119"/>
      <c r="AHH1387" s="119"/>
      <c r="AHI1387" s="119"/>
      <c r="AHJ1387" s="119"/>
      <c r="AHK1387" s="119"/>
      <c r="AHL1387" s="119"/>
      <c r="AHM1387" s="119"/>
      <c r="AHN1387" s="119"/>
      <c r="AHO1387" s="119"/>
      <c r="AHP1387" s="119"/>
      <c r="AHQ1387" s="119"/>
      <c r="AHR1387" s="119"/>
      <c r="AHS1387" s="119"/>
      <c r="AHT1387" s="119"/>
      <c r="AHU1387" s="119"/>
      <c r="AHV1387" s="119"/>
      <c r="AHW1387" s="119"/>
      <c r="AHX1387" s="119"/>
      <c r="AHY1387" s="119"/>
      <c r="AHZ1387" s="119"/>
      <c r="AIA1387" s="119"/>
      <c r="AIB1387" s="119"/>
      <c r="AIC1387" s="119"/>
      <c r="AID1387" s="119"/>
      <c r="AIE1387" s="119"/>
      <c r="AIF1387" s="119"/>
      <c r="AIG1387" s="119"/>
      <c r="AIH1387" s="119"/>
      <c r="AII1387" s="119"/>
      <c r="AIJ1387" s="119"/>
      <c r="AIK1387" s="119"/>
      <c r="AIL1387" s="119"/>
      <c r="AIM1387" s="119"/>
      <c r="AIN1387" s="119"/>
      <c r="AIO1387" s="119"/>
      <c r="AIP1387" s="119"/>
      <c r="AIQ1387" s="119"/>
      <c r="AIR1387" s="119"/>
      <c r="AIS1387" s="119"/>
      <c r="AIT1387" s="119"/>
      <c r="AIU1387" s="119"/>
      <c r="AIV1387" s="119"/>
      <c r="AIW1387" s="119"/>
      <c r="AIX1387" s="119"/>
      <c r="AIY1387" s="119"/>
      <c r="AIZ1387" s="119"/>
      <c r="AJA1387" s="119"/>
      <c r="AJB1387" s="119"/>
      <c r="AJC1387" s="119"/>
      <c r="AJD1387" s="119"/>
      <c r="AJE1387" s="119"/>
      <c r="AJF1387" s="119"/>
      <c r="AJG1387" s="119"/>
      <c r="AJH1387" s="119"/>
      <c r="AJI1387" s="119"/>
      <c r="AJJ1387" s="119"/>
      <c r="AJK1387" s="119"/>
      <c r="AJL1387" s="119"/>
      <c r="AJM1387" s="119"/>
      <c r="AJN1387" s="119"/>
      <c r="AJO1387" s="119"/>
      <c r="AJP1387" s="119"/>
      <c r="AJQ1387" s="119"/>
      <c r="AJR1387" s="119"/>
      <c r="AJS1387" s="119"/>
      <c r="AJT1387" s="119"/>
      <c r="AJU1387" s="119"/>
      <c r="AJV1387" s="119"/>
      <c r="AJW1387" s="119"/>
      <c r="AJX1387" s="119"/>
      <c r="AJY1387" s="119"/>
      <c r="AJZ1387" s="119"/>
      <c r="AKA1387" s="119"/>
      <c r="AKB1387" s="119"/>
      <c r="AKC1387" s="119"/>
      <c r="AKD1387" s="119"/>
      <c r="AKE1387" s="119"/>
      <c r="AKF1387" s="119"/>
      <c r="AKG1387" s="119"/>
      <c r="AKH1387" s="119"/>
      <c r="AKI1387" s="119"/>
      <c r="AKJ1387" s="119"/>
      <c r="AKK1387" s="119"/>
      <c r="AKL1387" s="119"/>
      <c r="AKM1387" s="119"/>
      <c r="AKN1387" s="119"/>
      <c r="AKO1387" s="119"/>
      <c r="AKP1387" s="119"/>
      <c r="AKQ1387" s="119"/>
      <c r="AKR1387" s="119"/>
      <c r="AKS1387" s="119"/>
      <c r="AKT1387" s="119"/>
      <c r="AKU1387" s="119"/>
      <c r="AKV1387" s="119"/>
      <c r="AKW1387" s="119"/>
      <c r="AKX1387" s="119"/>
      <c r="AKY1387" s="119"/>
      <c r="AKZ1387" s="119"/>
      <c r="ALA1387" s="119"/>
      <c r="ALB1387" s="119"/>
      <c r="ALC1387" s="119"/>
      <c r="ALD1387" s="119"/>
      <c r="ALE1387" s="119"/>
      <c r="ALF1387" s="119"/>
      <c r="ALG1387" s="119"/>
      <c r="ALH1387" s="119"/>
      <c r="ALI1387" s="119"/>
      <c r="ALJ1387" s="119"/>
      <c r="ALK1387" s="119"/>
      <c r="ALL1387" s="119"/>
      <c r="ALM1387" s="119"/>
      <c r="ALN1387" s="119"/>
      <c r="ALO1387" s="119"/>
      <c r="ALP1387" s="119"/>
      <c r="ALQ1387" s="119"/>
      <c r="ALR1387" s="119"/>
      <c r="ALS1387" s="119"/>
      <c r="ALT1387" s="119"/>
      <c r="ALU1387" s="119"/>
      <c r="ALV1387" s="119"/>
      <c r="ALW1387" s="119"/>
      <c r="ALX1387" s="119"/>
      <c r="ALY1387" s="119"/>
      <c r="ALZ1387" s="119"/>
      <c r="AMA1387" s="119"/>
      <c r="AMB1387" s="119"/>
      <c r="AMC1387" s="119"/>
      <c r="AMD1387" s="119"/>
      <c r="AME1387" s="119"/>
      <c r="AMF1387" s="119"/>
      <c r="AMG1387" s="119"/>
      <c r="AMH1387" s="119"/>
      <c r="AMI1387" s="119"/>
      <c r="AMJ1387" s="119"/>
    </row>
    <row r="1388" spans="1:1024">
      <c r="A1388" s="120"/>
      <c r="B1388" s="120"/>
      <c r="C1388" s="49">
        <f t="shared" si="99"/>
        <v>2700</v>
      </c>
      <c r="D1388" s="56" t="s">
        <v>479</v>
      </c>
      <c r="E1388" s="51">
        <f t="shared" si="102"/>
        <v>30</v>
      </c>
      <c r="F1388" s="79">
        <f t="shared" si="100"/>
        <v>52485</v>
      </c>
      <c r="G1388" s="79" t="str">
        <f t="shared" si="101"/>
        <v>201826</v>
      </c>
      <c r="H1388" s="79">
        <v>11</v>
      </c>
      <c r="I1388" s="79"/>
      <c r="J1388" s="79"/>
      <c r="K1388" s="79"/>
      <c r="L1388" s="79" t="s">
        <v>0</v>
      </c>
      <c r="M1388" s="79">
        <v>2018</v>
      </c>
      <c r="N1388" s="79">
        <v>2</v>
      </c>
      <c r="O1388" s="79">
        <v>6</v>
      </c>
      <c r="P1388" s="79">
        <v>14</v>
      </c>
      <c r="Q1388" s="79">
        <v>34</v>
      </c>
      <c r="R1388" s="79">
        <v>45</v>
      </c>
      <c r="S1388" s="79">
        <v>458</v>
      </c>
      <c r="T1388" s="79">
        <v>1</v>
      </c>
      <c r="U1388" s="79" t="s">
        <v>1</v>
      </c>
      <c r="V1388" s="79" t="s">
        <v>2</v>
      </c>
      <c r="W1388" s="79"/>
      <c r="X1388" s="130"/>
      <c r="Y1388" s="130"/>
      <c r="Z1388" s="130"/>
      <c r="AA1388" s="130"/>
      <c r="WK1388" s="121"/>
      <c r="WL1388" s="121"/>
      <c r="WM1388" s="121"/>
      <c r="WN1388" s="121"/>
      <c r="WO1388" s="121"/>
      <c r="WP1388" s="121"/>
      <c r="WQ1388" s="121"/>
      <c r="WR1388" s="121"/>
      <c r="WS1388" s="121"/>
      <c r="WT1388" s="121"/>
      <c r="WU1388" s="121"/>
      <c r="WV1388" s="121"/>
      <c r="WW1388" s="121"/>
      <c r="WX1388" s="121"/>
      <c r="WY1388" s="121"/>
      <c r="WZ1388" s="121"/>
      <c r="XA1388" s="121"/>
      <c r="XB1388" s="121"/>
      <c r="XC1388" s="121"/>
      <c r="XD1388" s="121"/>
      <c r="XE1388" s="121"/>
      <c r="XF1388" s="121"/>
      <c r="XG1388" s="121"/>
      <c r="XH1388" s="121"/>
      <c r="XI1388" s="121"/>
      <c r="XJ1388" s="121"/>
      <c r="XK1388" s="121"/>
      <c r="XL1388" s="121"/>
      <c r="XM1388" s="121"/>
      <c r="XN1388" s="121"/>
      <c r="XO1388" s="121"/>
      <c r="XP1388" s="121"/>
      <c r="XQ1388" s="121"/>
      <c r="XR1388" s="121"/>
      <c r="XS1388" s="121"/>
      <c r="XT1388" s="121"/>
      <c r="XU1388" s="121"/>
      <c r="XV1388" s="121"/>
      <c r="XW1388" s="121"/>
      <c r="XX1388" s="121"/>
      <c r="XY1388" s="121"/>
      <c r="XZ1388" s="121"/>
      <c r="YA1388" s="121"/>
      <c r="YB1388" s="121"/>
      <c r="YC1388" s="121"/>
      <c r="YD1388" s="121"/>
      <c r="YE1388" s="121"/>
      <c r="YF1388" s="121"/>
      <c r="YG1388" s="121"/>
      <c r="YH1388" s="121"/>
      <c r="YI1388" s="121"/>
      <c r="YJ1388" s="121"/>
      <c r="YK1388" s="121"/>
      <c r="YL1388" s="121"/>
      <c r="YM1388" s="121"/>
      <c r="YN1388" s="121"/>
      <c r="YO1388" s="121"/>
      <c r="YP1388" s="121"/>
      <c r="YQ1388" s="121"/>
      <c r="YR1388" s="121"/>
      <c r="YS1388" s="121"/>
      <c r="YT1388" s="121"/>
      <c r="YU1388" s="121"/>
      <c r="YV1388" s="121"/>
      <c r="YW1388" s="121"/>
      <c r="YX1388" s="121"/>
      <c r="YY1388" s="121"/>
      <c r="YZ1388" s="121"/>
      <c r="ZA1388" s="121"/>
      <c r="ZB1388" s="121"/>
      <c r="ZC1388" s="121"/>
      <c r="ZD1388" s="121"/>
      <c r="ZE1388" s="121"/>
      <c r="ZF1388" s="121"/>
      <c r="ZG1388" s="121"/>
      <c r="ZH1388" s="121"/>
      <c r="ZI1388" s="121"/>
      <c r="ZJ1388" s="121"/>
      <c r="ZK1388" s="121"/>
      <c r="ZL1388" s="121"/>
      <c r="ZM1388" s="121"/>
      <c r="ZN1388" s="121"/>
      <c r="ZO1388" s="121"/>
      <c r="ZP1388" s="121"/>
      <c r="ZQ1388" s="121"/>
      <c r="ZR1388" s="121"/>
      <c r="ZS1388" s="121"/>
      <c r="ZT1388" s="121"/>
      <c r="ZU1388" s="121"/>
      <c r="ZV1388" s="121"/>
      <c r="ZW1388" s="121"/>
      <c r="ZX1388" s="121"/>
      <c r="ZY1388" s="121"/>
      <c r="ZZ1388" s="121"/>
      <c r="AAA1388" s="121"/>
      <c r="AAB1388" s="121"/>
      <c r="AAC1388" s="121"/>
      <c r="AAD1388" s="121"/>
      <c r="AAE1388" s="121"/>
      <c r="AAF1388" s="121"/>
      <c r="AAG1388" s="121"/>
      <c r="AAH1388" s="121"/>
      <c r="AAI1388" s="121"/>
      <c r="AAJ1388" s="121"/>
      <c r="AAK1388" s="121"/>
      <c r="AAL1388" s="121"/>
      <c r="AAM1388" s="121"/>
      <c r="AAN1388" s="121"/>
      <c r="AAO1388" s="121"/>
      <c r="AAP1388" s="121"/>
      <c r="AAQ1388" s="121"/>
      <c r="AAR1388" s="121"/>
      <c r="AAS1388" s="121"/>
      <c r="AAT1388" s="121"/>
      <c r="AAU1388" s="121"/>
      <c r="AAV1388" s="121"/>
      <c r="AAW1388" s="121"/>
      <c r="AAX1388" s="121"/>
      <c r="AAY1388" s="121"/>
      <c r="AAZ1388" s="121"/>
      <c r="ABA1388" s="121"/>
      <c r="ABB1388" s="121"/>
      <c r="ABC1388" s="121"/>
      <c r="ABD1388" s="121"/>
      <c r="ABE1388" s="121"/>
      <c r="ABF1388" s="121"/>
      <c r="ABG1388" s="121"/>
      <c r="ABH1388" s="121"/>
      <c r="ABI1388" s="121"/>
      <c r="ABJ1388" s="121"/>
      <c r="ABK1388" s="121"/>
      <c r="ABL1388" s="121"/>
      <c r="ABM1388" s="121"/>
      <c r="ABN1388" s="121"/>
      <c r="ABO1388" s="121"/>
      <c r="ABP1388" s="121"/>
      <c r="ABQ1388" s="121"/>
      <c r="ABR1388" s="121"/>
      <c r="ABS1388" s="121"/>
      <c r="ABT1388" s="121"/>
      <c r="ABU1388" s="121"/>
      <c r="ABV1388" s="121"/>
      <c r="ABW1388" s="121"/>
      <c r="ABX1388" s="121"/>
      <c r="ABY1388" s="121"/>
      <c r="ABZ1388" s="121"/>
      <c r="ACA1388" s="121"/>
      <c r="ACB1388" s="121"/>
      <c r="ACC1388" s="121"/>
      <c r="ACD1388" s="121"/>
      <c r="ACE1388" s="121"/>
      <c r="ACF1388" s="121"/>
      <c r="ACG1388" s="121"/>
      <c r="ACH1388" s="121"/>
      <c r="ACI1388" s="121"/>
      <c r="ACJ1388" s="121"/>
      <c r="ACK1388" s="121"/>
      <c r="ACL1388" s="121"/>
      <c r="ACM1388" s="121"/>
      <c r="ACN1388" s="121"/>
      <c r="ACO1388" s="121"/>
      <c r="ACP1388" s="121"/>
      <c r="ACQ1388" s="121"/>
      <c r="ACR1388" s="121"/>
      <c r="ACS1388" s="121"/>
      <c r="ACT1388" s="121"/>
      <c r="ACU1388" s="121"/>
      <c r="ACV1388" s="121"/>
      <c r="ACW1388" s="121"/>
      <c r="ACX1388" s="121"/>
      <c r="ACY1388" s="121"/>
      <c r="ACZ1388" s="121"/>
      <c r="ADA1388" s="121"/>
      <c r="ADB1388" s="121"/>
      <c r="ADC1388" s="121"/>
      <c r="ADD1388" s="121"/>
      <c r="ADE1388" s="121"/>
      <c r="ADF1388" s="121"/>
      <c r="ADG1388" s="121"/>
      <c r="ADH1388" s="121"/>
      <c r="ADI1388" s="121"/>
      <c r="ADJ1388" s="121"/>
      <c r="ADK1388" s="121"/>
      <c r="ADL1388" s="121"/>
      <c r="ADM1388" s="121"/>
      <c r="ADN1388" s="121"/>
      <c r="ADO1388" s="121"/>
      <c r="ADP1388" s="121"/>
      <c r="ADQ1388" s="121"/>
      <c r="ADR1388" s="121"/>
      <c r="ADS1388" s="121"/>
      <c r="ADT1388" s="121"/>
      <c r="ADU1388" s="121"/>
      <c r="ADV1388" s="121"/>
      <c r="ADW1388" s="121"/>
      <c r="ADX1388" s="121"/>
      <c r="ADY1388" s="121"/>
      <c r="ADZ1388" s="121"/>
      <c r="AEA1388" s="121"/>
      <c r="AEB1388" s="121"/>
      <c r="AEC1388" s="121"/>
      <c r="AED1388" s="121"/>
      <c r="AEE1388" s="121"/>
      <c r="AEF1388" s="121"/>
      <c r="AEG1388" s="121"/>
      <c r="AEH1388" s="121"/>
      <c r="AEI1388" s="121"/>
      <c r="AEJ1388" s="121"/>
      <c r="AEK1388" s="121"/>
      <c r="AEL1388" s="121"/>
      <c r="AEM1388" s="121"/>
      <c r="AEN1388" s="121"/>
      <c r="AEO1388" s="121"/>
      <c r="AEP1388" s="121"/>
      <c r="AEQ1388" s="121"/>
      <c r="AER1388" s="121"/>
      <c r="AES1388" s="121"/>
      <c r="AET1388" s="121"/>
      <c r="AEU1388" s="121"/>
      <c r="AEV1388" s="121"/>
      <c r="AEW1388" s="121"/>
      <c r="AEX1388" s="121"/>
      <c r="AEY1388" s="121"/>
      <c r="AEZ1388" s="121"/>
      <c r="AFA1388" s="121"/>
      <c r="AFB1388" s="121"/>
      <c r="AFC1388" s="121"/>
      <c r="AFD1388" s="121"/>
      <c r="AFE1388" s="121"/>
      <c r="AFF1388" s="121"/>
      <c r="AFG1388" s="121"/>
      <c r="AFH1388" s="121"/>
      <c r="AFI1388" s="121"/>
      <c r="AFJ1388" s="121"/>
      <c r="AFK1388" s="121"/>
      <c r="AFL1388" s="121"/>
      <c r="AFM1388" s="121"/>
      <c r="AFN1388" s="121"/>
      <c r="AFO1388" s="121"/>
      <c r="AFP1388" s="121"/>
      <c r="AFQ1388" s="121"/>
      <c r="AFR1388" s="121"/>
      <c r="AFS1388" s="121"/>
      <c r="AFT1388" s="121"/>
      <c r="AFU1388" s="121"/>
      <c r="AFV1388" s="121"/>
      <c r="AFW1388" s="121"/>
      <c r="AFX1388" s="121"/>
      <c r="AFY1388" s="121"/>
      <c r="AFZ1388" s="121"/>
      <c r="AGA1388" s="121"/>
      <c r="AGB1388" s="121"/>
      <c r="AGC1388" s="121"/>
      <c r="AGD1388" s="121"/>
      <c r="AGE1388" s="121"/>
      <c r="AGF1388" s="121"/>
      <c r="AGG1388" s="121"/>
      <c r="AGH1388" s="121"/>
      <c r="AGI1388" s="121"/>
      <c r="AGJ1388" s="121"/>
      <c r="AGK1388" s="121"/>
      <c r="AGL1388" s="121"/>
      <c r="AGM1388" s="121"/>
      <c r="AGN1388" s="121"/>
      <c r="AGO1388" s="121"/>
      <c r="AGP1388" s="121"/>
      <c r="AGQ1388" s="121"/>
      <c r="AGR1388" s="121"/>
      <c r="AGS1388" s="121"/>
      <c r="AGT1388" s="121"/>
      <c r="AGU1388" s="121"/>
      <c r="AGV1388" s="121"/>
      <c r="AGW1388" s="121"/>
      <c r="AGX1388" s="121"/>
      <c r="AGY1388" s="121"/>
      <c r="AGZ1388" s="121"/>
      <c r="AHA1388" s="121"/>
      <c r="AHB1388" s="121"/>
      <c r="AHC1388" s="121"/>
      <c r="AHD1388" s="121"/>
      <c r="AHE1388" s="121"/>
      <c r="AHF1388" s="121"/>
      <c r="AHG1388" s="121"/>
      <c r="AHH1388" s="121"/>
      <c r="AHI1388" s="121"/>
      <c r="AHJ1388" s="121"/>
      <c r="AHK1388" s="121"/>
      <c r="AHL1388" s="121"/>
      <c r="AHM1388" s="121"/>
      <c r="AHN1388" s="121"/>
      <c r="AHO1388" s="121"/>
      <c r="AHP1388" s="121"/>
      <c r="AHQ1388" s="121"/>
      <c r="AHR1388" s="121"/>
      <c r="AHS1388" s="121"/>
      <c r="AHT1388" s="121"/>
      <c r="AHU1388" s="121"/>
      <c r="AHV1388" s="121"/>
      <c r="AHW1388" s="121"/>
      <c r="AHX1388" s="121"/>
      <c r="AHY1388" s="121"/>
      <c r="AHZ1388" s="121"/>
      <c r="AIA1388" s="121"/>
      <c r="AIB1388" s="121"/>
      <c r="AIC1388" s="121"/>
      <c r="AID1388" s="121"/>
      <c r="AIE1388" s="121"/>
      <c r="AIF1388" s="121"/>
      <c r="AIG1388" s="121"/>
      <c r="AIH1388" s="121"/>
      <c r="AII1388" s="121"/>
      <c r="AIJ1388" s="121"/>
      <c r="AIK1388" s="121"/>
      <c r="AIL1388" s="121"/>
      <c r="AIM1388" s="121"/>
      <c r="AIN1388" s="121"/>
      <c r="AIO1388" s="121"/>
      <c r="AIP1388" s="121"/>
      <c r="AIQ1388" s="121"/>
      <c r="AIR1388" s="121"/>
      <c r="AIS1388" s="121"/>
      <c r="AIT1388" s="121"/>
      <c r="AIU1388" s="121"/>
      <c r="AIV1388" s="121"/>
      <c r="AIW1388" s="121"/>
      <c r="AIX1388" s="121"/>
      <c r="AIY1388" s="121"/>
      <c r="AIZ1388" s="121"/>
      <c r="AJA1388" s="121"/>
      <c r="AJB1388" s="121"/>
      <c r="AJC1388" s="121"/>
      <c r="AJD1388" s="121"/>
      <c r="AJE1388" s="121"/>
      <c r="AJF1388" s="121"/>
      <c r="AJG1388" s="121"/>
      <c r="AJH1388" s="121"/>
      <c r="AJI1388" s="121"/>
      <c r="AJJ1388" s="121"/>
      <c r="AJK1388" s="121"/>
      <c r="AJL1388" s="121"/>
      <c r="AJM1388" s="121"/>
      <c r="AJN1388" s="121"/>
      <c r="AJO1388" s="121"/>
      <c r="AJP1388" s="121"/>
      <c r="AJQ1388" s="121"/>
      <c r="AJR1388" s="121"/>
      <c r="AJS1388" s="121"/>
      <c r="AJT1388" s="121"/>
      <c r="AJU1388" s="121"/>
      <c r="AJV1388" s="121"/>
      <c r="AJW1388" s="121"/>
      <c r="AJX1388" s="121"/>
      <c r="AJY1388" s="121"/>
      <c r="AJZ1388" s="121"/>
      <c r="AKA1388" s="121"/>
      <c r="AKB1388" s="121"/>
      <c r="AKC1388" s="121"/>
      <c r="AKD1388" s="121"/>
      <c r="AKE1388" s="121"/>
      <c r="AKF1388" s="121"/>
      <c r="AKG1388" s="121"/>
      <c r="AKH1388" s="121"/>
      <c r="AKI1388" s="121"/>
      <c r="AKJ1388" s="121"/>
      <c r="AKK1388" s="121"/>
      <c r="AKL1388" s="121"/>
      <c r="AKM1388" s="121"/>
      <c r="AKN1388" s="121"/>
      <c r="AKO1388" s="121"/>
      <c r="AKP1388" s="121"/>
      <c r="AKQ1388" s="121"/>
      <c r="AKR1388" s="121"/>
      <c r="AKS1388" s="121"/>
      <c r="AKT1388" s="121"/>
      <c r="AKU1388" s="121"/>
      <c r="AKV1388" s="121"/>
      <c r="AKW1388" s="121"/>
      <c r="AKX1388" s="121"/>
      <c r="AKY1388" s="121"/>
      <c r="AKZ1388" s="121"/>
      <c r="ALA1388" s="121"/>
      <c r="ALB1388" s="121"/>
      <c r="ALC1388" s="121"/>
      <c r="ALD1388" s="121"/>
      <c r="ALE1388" s="121"/>
      <c r="ALF1388" s="121"/>
      <c r="ALG1388" s="121"/>
      <c r="ALH1388" s="121"/>
      <c r="ALI1388" s="121"/>
      <c r="ALJ1388" s="121"/>
      <c r="ALK1388" s="121"/>
      <c r="ALL1388" s="121"/>
      <c r="ALM1388" s="121"/>
      <c r="ALN1388" s="121"/>
      <c r="ALO1388" s="121"/>
      <c r="ALP1388" s="121"/>
      <c r="ALQ1388" s="121"/>
      <c r="ALR1388" s="121"/>
      <c r="ALS1388" s="121"/>
      <c r="ALT1388" s="121"/>
      <c r="ALU1388" s="121"/>
      <c r="ALV1388" s="121"/>
      <c r="ALW1388" s="121"/>
      <c r="ALX1388" s="121"/>
      <c r="ALY1388" s="121"/>
      <c r="ALZ1388" s="121"/>
      <c r="AMA1388" s="121"/>
      <c r="AMB1388" s="121"/>
      <c r="AMC1388" s="121"/>
      <c r="AMD1388" s="121"/>
      <c r="AME1388" s="121"/>
      <c r="AMF1388" s="121"/>
      <c r="AMG1388" s="121"/>
      <c r="AMH1388" s="121"/>
      <c r="AMI1388" s="121"/>
      <c r="AMJ1388" s="121"/>
    </row>
    <row r="1389" spans="1:1024">
      <c r="A1389" s="118"/>
      <c r="B1389" s="118"/>
      <c r="C1389" s="49">
        <f t="shared" si="99"/>
        <v>2700</v>
      </c>
      <c r="D1389" s="56" t="s">
        <v>479</v>
      </c>
      <c r="E1389" s="51">
        <f t="shared" si="102"/>
        <v>40</v>
      </c>
      <c r="F1389" s="79">
        <f t="shared" si="100"/>
        <v>52485</v>
      </c>
      <c r="G1389" s="79" t="str">
        <f t="shared" si="101"/>
        <v>201826</v>
      </c>
      <c r="H1389" s="79">
        <v>12</v>
      </c>
      <c r="I1389" s="79"/>
      <c r="J1389" s="79"/>
      <c r="K1389" s="79"/>
      <c r="L1389" s="79" t="s">
        <v>0</v>
      </c>
      <c r="M1389" s="79">
        <v>2018</v>
      </c>
      <c r="N1389" s="79">
        <v>2</v>
      </c>
      <c r="O1389" s="79">
        <v>6</v>
      </c>
      <c r="P1389" s="79">
        <v>14</v>
      </c>
      <c r="Q1389" s="79">
        <v>34</v>
      </c>
      <c r="R1389" s="79">
        <v>45</v>
      </c>
      <c r="S1389" s="79">
        <v>643</v>
      </c>
      <c r="T1389" s="79">
        <v>1</v>
      </c>
      <c r="U1389" s="79" t="s">
        <v>1</v>
      </c>
      <c r="V1389" s="79" t="s">
        <v>2</v>
      </c>
      <c r="W1389" s="79"/>
      <c r="X1389" s="130"/>
      <c r="Y1389" s="130"/>
      <c r="Z1389" s="130"/>
      <c r="AA1389" s="130"/>
      <c r="WK1389" s="119"/>
      <c r="WL1389" s="119"/>
      <c r="WM1389" s="119"/>
      <c r="WN1389" s="119"/>
      <c r="WO1389" s="119"/>
      <c r="WP1389" s="119"/>
      <c r="WQ1389" s="119"/>
      <c r="WR1389" s="119"/>
      <c r="WS1389" s="119"/>
      <c r="WT1389" s="119"/>
      <c r="WU1389" s="119"/>
      <c r="WV1389" s="119"/>
      <c r="WW1389" s="119"/>
      <c r="WX1389" s="119"/>
      <c r="WY1389" s="119"/>
      <c r="WZ1389" s="119"/>
      <c r="XA1389" s="119"/>
      <c r="XB1389" s="119"/>
      <c r="XC1389" s="119"/>
      <c r="XD1389" s="119"/>
      <c r="XE1389" s="119"/>
      <c r="XF1389" s="119"/>
      <c r="XG1389" s="119"/>
      <c r="XH1389" s="119"/>
      <c r="XI1389" s="119"/>
      <c r="XJ1389" s="119"/>
      <c r="XK1389" s="119"/>
      <c r="XL1389" s="119"/>
      <c r="XM1389" s="119"/>
      <c r="XN1389" s="119"/>
      <c r="XO1389" s="119"/>
      <c r="XP1389" s="119"/>
      <c r="XQ1389" s="119"/>
      <c r="XR1389" s="119"/>
      <c r="XS1389" s="119"/>
      <c r="XT1389" s="119"/>
      <c r="XU1389" s="119"/>
      <c r="XV1389" s="119"/>
      <c r="XW1389" s="119"/>
      <c r="XX1389" s="119"/>
      <c r="XY1389" s="119"/>
      <c r="XZ1389" s="119"/>
      <c r="YA1389" s="119"/>
      <c r="YB1389" s="119"/>
      <c r="YC1389" s="119"/>
      <c r="YD1389" s="119"/>
      <c r="YE1389" s="119"/>
      <c r="YF1389" s="119"/>
      <c r="YG1389" s="119"/>
      <c r="YH1389" s="119"/>
      <c r="YI1389" s="119"/>
      <c r="YJ1389" s="119"/>
      <c r="YK1389" s="119"/>
      <c r="YL1389" s="119"/>
      <c r="YM1389" s="119"/>
      <c r="YN1389" s="119"/>
      <c r="YO1389" s="119"/>
      <c r="YP1389" s="119"/>
      <c r="YQ1389" s="119"/>
      <c r="YR1389" s="119"/>
      <c r="YS1389" s="119"/>
      <c r="YT1389" s="119"/>
      <c r="YU1389" s="119"/>
      <c r="YV1389" s="119"/>
      <c r="YW1389" s="119"/>
      <c r="YX1389" s="119"/>
      <c r="YY1389" s="119"/>
      <c r="YZ1389" s="119"/>
      <c r="ZA1389" s="119"/>
      <c r="ZB1389" s="119"/>
      <c r="ZC1389" s="119"/>
      <c r="ZD1389" s="119"/>
      <c r="ZE1389" s="119"/>
      <c r="ZF1389" s="119"/>
      <c r="ZG1389" s="119"/>
      <c r="ZH1389" s="119"/>
      <c r="ZI1389" s="119"/>
      <c r="ZJ1389" s="119"/>
      <c r="ZK1389" s="119"/>
      <c r="ZL1389" s="119"/>
      <c r="ZM1389" s="119"/>
      <c r="ZN1389" s="119"/>
      <c r="ZO1389" s="119"/>
      <c r="ZP1389" s="119"/>
      <c r="ZQ1389" s="119"/>
      <c r="ZR1389" s="119"/>
      <c r="ZS1389" s="119"/>
      <c r="ZT1389" s="119"/>
      <c r="ZU1389" s="119"/>
      <c r="ZV1389" s="119"/>
      <c r="ZW1389" s="119"/>
      <c r="ZX1389" s="119"/>
      <c r="ZY1389" s="119"/>
      <c r="ZZ1389" s="119"/>
      <c r="AAA1389" s="119"/>
      <c r="AAB1389" s="119"/>
      <c r="AAC1389" s="119"/>
      <c r="AAD1389" s="119"/>
      <c r="AAE1389" s="119"/>
      <c r="AAF1389" s="119"/>
      <c r="AAG1389" s="119"/>
      <c r="AAH1389" s="119"/>
      <c r="AAI1389" s="119"/>
      <c r="AAJ1389" s="119"/>
      <c r="AAK1389" s="119"/>
      <c r="AAL1389" s="119"/>
      <c r="AAM1389" s="119"/>
      <c r="AAN1389" s="119"/>
      <c r="AAO1389" s="119"/>
      <c r="AAP1389" s="119"/>
      <c r="AAQ1389" s="119"/>
      <c r="AAR1389" s="119"/>
      <c r="AAS1389" s="119"/>
      <c r="AAT1389" s="119"/>
      <c r="AAU1389" s="119"/>
      <c r="AAV1389" s="119"/>
      <c r="AAW1389" s="119"/>
      <c r="AAX1389" s="119"/>
      <c r="AAY1389" s="119"/>
      <c r="AAZ1389" s="119"/>
      <c r="ABA1389" s="119"/>
      <c r="ABB1389" s="119"/>
      <c r="ABC1389" s="119"/>
      <c r="ABD1389" s="119"/>
      <c r="ABE1389" s="119"/>
      <c r="ABF1389" s="119"/>
      <c r="ABG1389" s="119"/>
      <c r="ABH1389" s="119"/>
      <c r="ABI1389" s="119"/>
      <c r="ABJ1389" s="119"/>
      <c r="ABK1389" s="119"/>
      <c r="ABL1389" s="119"/>
      <c r="ABM1389" s="119"/>
      <c r="ABN1389" s="119"/>
      <c r="ABO1389" s="119"/>
      <c r="ABP1389" s="119"/>
      <c r="ABQ1389" s="119"/>
      <c r="ABR1389" s="119"/>
      <c r="ABS1389" s="119"/>
      <c r="ABT1389" s="119"/>
      <c r="ABU1389" s="119"/>
      <c r="ABV1389" s="119"/>
      <c r="ABW1389" s="119"/>
      <c r="ABX1389" s="119"/>
      <c r="ABY1389" s="119"/>
      <c r="ABZ1389" s="119"/>
      <c r="ACA1389" s="119"/>
      <c r="ACB1389" s="119"/>
      <c r="ACC1389" s="119"/>
      <c r="ACD1389" s="119"/>
      <c r="ACE1389" s="119"/>
      <c r="ACF1389" s="119"/>
      <c r="ACG1389" s="119"/>
      <c r="ACH1389" s="119"/>
      <c r="ACI1389" s="119"/>
      <c r="ACJ1389" s="119"/>
      <c r="ACK1389" s="119"/>
      <c r="ACL1389" s="119"/>
      <c r="ACM1389" s="119"/>
      <c r="ACN1389" s="119"/>
      <c r="ACO1389" s="119"/>
      <c r="ACP1389" s="119"/>
      <c r="ACQ1389" s="119"/>
      <c r="ACR1389" s="119"/>
      <c r="ACS1389" s="119"/>
      <c r="ACT1389" s="119"/>
      <c r="ACU1389" s="119"/>
      <c r="ACV1389" s="119"/>
      <c r="ACW1389" s="119"/>
      <c r="ACX1389" s="119"/>
      <c r="ACY1389" s="119"/>
      <c r="ACZ1389" s="119"/>
      <c r="ADA1389" s="119"/>
      <c r="ADB1389" s="119"/>
      <c r="ADC1389" s="119"/>
      <c r="ADD1389" s="119"/>
      <c r="ADE1389" s="119"/>
      <c r="ADF1389" s="119"/>
      <c r="ADG1389" s="119"/>
      <c r="ADH1389" s="119"/>
      <c r="ADI1389" s="119"/>
      <c r="ADJ1389" s="119"/>
      <c r="ADK1389" s="119"/>
      <c r="ADL1389" s="119"/>
      <c r="ADM1389" s="119"/>
      <c r="ADN1389" s="119"/>
      <c r="ADO1389" s="119"/>
      <c r="ADP1389" s="119"/>
      <c r="ADQ1389" s="119"/>
      <c r="ADR1389" s="119"/>
      <c r="ADS1389" s="119"/>
      <c r="ADT1389" s="119"/>
      <c r="ADU1389" s="119"/>
      <c r="ADV1389" s="119"/>
      <c r="ADW1389" s="119"/>
      <c r="ADX1389" s="119"/>
      <c r="ADY1389" s="119"/>
      <c r="ADZ1389" s="119"/>
      <c r="AEA1389" s="119"/>
      <c r="AEB1389" s="119"/>
      <c r="AEC1389" s="119"/>
      <c r="AED1389" s="119"/>
      <c r="AEE1389" s="119"/>
      <c r="AEF1389" s="119"/>
      <c r="AEG1389" s="119"/>
      <c r="AEH1389" s="119"/>
      <c r="AEI1389" s="119"/>
      <c r="AEJ1389" s="119"/>
      <c r="AEK1389" s="119"/>
      <c r="AEL1389" s="119"/>
      <c r="AEM1389" s="119"/>
      <c r="AEN1389" s="119"/>
      <c r="AEO1389" s="119"/>
      <c r="AEP1389" s="119"/>
      <c r="AEQ1389" s="119"/>
      <c r="AER1389" s="119"/>
      <c r="AES1389" s="119"/>
      <c r="AET1389" s="119"/>
      <c r="AEU1389" s="119"/>
      <c r="AEV1389" s="119"/>
      <c r="AEW1389" s="119"/>
      <c r="AEX1389" s="119"/>
      <c r="AEY1389" s="119"/>
      <c r="AEZ1389" s="119"/>
      <c r="AFA1389" s="119"/>
      <c r="AFB1389" s="119"/>
      <c r="AFC1389" s="119"/>
      <c r="AFD1389" s="119"/>
      <c r="AFE1389" s="119"/>
      <c r="AFF1389" s="119"/>
      <c r="AFG1389" s="119"/>
      <c r="AFH1389" s="119"/>
      <c r="AFI1389" s="119"/>
      <c r="AFJ1389" s="119"/>
      <c r="AFK1389" s="119"/>
      <c r="AFL1389" s="119"/>
      <c r="AFM1389" s="119"/>
      <c r="AFN1389" s="119"/>
      <c r="AFO1389" s="119"/>
      <c r="AFP1389" s="119"/>
      <c r="AFQ1389" s="119"/>
      <c r="AFR1389" s="119"/>
      <c r="AFS1389" s="119"/>
      <c r="AFT1389" s="119"/>
      <c r="AFU1389" s="119"/>
      <c r="AFV1389" s="119"/>
      <c r="AFW1389" s="119"/>
      <c r="AFX1389" s="119"/>
      <c r="AFY1389" s="119"/>
      <c r="AFZ1389" s="119"/>
      <c r="AGA1389" s="119"/>
      <c r="AGB1389" s="119"/>
      <c r="AGC1389" s="119"/>
      <c r="AGD1389" s="119"/>
      <c r="AGE1389" s="119"/>
      <c r="AGF1389" s="119"/>
      <c r="AGG1389" s="119"/>
      <c r="AGH1389" s="119"/>
      <c r="AGI1389" s="119"/>
      <c r="AGJ1389" s="119"/>
      <c r="AGK1389" s="119"/>
      <c r="AGL1389" s="119"/>
      <c r="AGM1389" s="119"/>
      <c r="AGN1389" s="119"/>
      <c r="AGO1389" s="119"/>
      <c r="AGP1389" s="119"/>
      <c r="AGQ1389" s="119"/>
      <c r="AGR1389" s="119"/>
      <c r="AGS1389" s="119"/>
      <c r="AGT1389" s="119"/>
      <c r="AGU1389" s="119"/>
      <c r="AGV1389" s="119"/>
      <c r="AGW1389" s="119"/>
      <c r="AGX1389" s="119"/>
      <c r="AGY1389" s="119"/>
      <c r="AGZ1389" s="119"/>
      <c r="AHA1389" s="119"/>
      <c r="AHB1389" s="119"/>
      <c r="AHC1389" s="119"/>
      <c r="AHD1389" s="119"/>
      <c r="AHE1389" s="119"/>
      <c r="AHF1389" s="119"/>
      <c r="AHG1389" s="119"/>
      <c r="AHH1389" s="119"/>
      <c r="AHI1389" s="119"/>
      <c r="AHJ1389" s="119"/>
      <c r="AHK1389" s="119"/>
      <c r="AHL1389" s="119"/>
      <c r="AHM1389" s="119"/>
      <c r="AHN1389" s="119"/>
      <c r="AHO1389" s="119"/>
      <c r="AHP1389" s="119"/>
      <c r="AHQ1389" s="119"/>
      <c r="AHR1389" s="119"/>
      <c r="AHS1389" s="119"/>
      <c r="AHT1389" s="119"/>
      <c r="AHU1389" s="119"/>
      <c r="AHV1389" s="119"/>
      <c r="AHW1389" s="119"/>
      <c r="AHX1389" s="119"/>
      <c r="AHY1389" s="119"/>
      <c r="AHZ1389" s="119"/>
      <c r="AIA1389" s="119"/>
      <c r="AIB1389" s="119"/>
      <c r="AIC1389" s="119"/>
      <c r="AID1389" s="119"/>
      <c r="AIE1389" s="119"/>
      <c r="AIF1389" s="119"/>
      <c r="AIG1389" s="119"/>
      <c r="AIH1389" s="119"/>
      <c r="AII1389" s="119"/>
      <c r="AIJ1389" s="119"/>
      <c r="AIK1389" s="119"/>
      <c r="AIL1389" s="119"/>
      <c r="AIM1389" s="119"/>
      <c r="AIN1389" s="119"/>
      <c r="AIO1389" s="119"/>
      <c r="AIP1389" s="119"/>
      <c r="AIQ1389" s="119"/>
      <c r="AIR1389" s="119"/>
      <c r="AIS1389" s="119"/>
      <c r="AIT1389" s="119"/>
      <c r="AIU1389" s="119"/>
      <c r="AIV1389" s="119"/>
      <c r="AIW1389" s="119"/>
      <c r="AIX1389" s="119"/>
      <c r="AIY1389" s="119"/>
      <c r="AIZ1389" s="119"/>
      <c r="AJA1389" s="119"/>
      <c r="AJB1389" s="119"/>
      <c r="AJC1389" s="119"/>
      <c r="AJD1389" s="119"/>
      <c r="AJE1389" s="119"/>
      <c r="AJF1389" s="119"/>
      <c r="AJG1389" s="119"/>
      <c r="AJH1389" s="119"/>
      <c r="AJI1389" s="119"/>
      <c r="AJJ1389" s="119"/>
      <c r="AJK1389" s="119"/>
      <c r="AJL1389" s="119"/>
      <c r="AJM1389" s="119"/>
      <c r="AJN1389" s="119"/>
      <c r="AJO1389" s="119"/>
      <c r="AJP1389" s="119"/>
      <c r="AJQ1389" s="119"/>
      <c r="AJR1389" s="119"/>
      <c r="AJS1389" s="119"/>
      <c r="AJT1389" s="119"/>
      <c r="AJU1389" s="119"/>
      <c r="AJV1389" s="119"/>
      <c r="AJW1389" s="119"/>
      <c r="AJX1389" s="119"/>
      <c r="AJY1389" s="119"/>
      <c r="AJZ1389" s="119"/>
      <c r="AKA1389" s="119"/>
      <c r="AKB1389" s="119"/>
      <c r="AKC1389" s="119"/>
      <c r="AKD1389" s="119"/>
      <c r="AKE1389" s="119"/>
      <c r="AKF1389" s="119"/>
      <c r="AKG1389" s="119"/>
      <c r="AKH1389" s="119"/>
      <c r="AKI1389" s="119"/>
      <c r="AKJ1389" s="119"/>
      <c r="AKK1389" s="119"/>
      <c r="AKL1389" s="119"/>
      <c r="AKM1389" s="119"/>
      <c r="AKN1389" s="119"/>
      <c r="AKO1389" s="119"/>
      <c r="AKP1389" s="119"/>
      <c r="AKQ1389" s="119"/>
      <c r="AKR1389" s="119"/>
      <c r="AKS1389" s="119"/>
      <c r="AKT1389" s="119"/>
      <c r="AKU1389" s="119"/>
      <c r="AKV1389" s="119"/>
      <c r="AKW1389" s="119"/>
      <c r="AKX1389" s="119"/>
      <c r="AKY1389" s="119"/>
      <c r="AKZ1389" s="119"/>
      <c r="ALA1389" s="119"/>
      <c r="ALB1389" s="119"/>
      <c r="ALC1389" s="119"/>
      <c r="ALD1389" s="119"/>
      <c r="ALE1389" s="119"/>
      <c r="ALF1389" s="119"/>
      <c r="ALG1389" s="119"/>
      <c r="ALH1389" s="119"/>
      <c r="ALI1389" s="119"/>
      <c r="ALJ1389" s="119"/>
      <c r="ALK1389" s="119"/>
      <c r="ALL1389" s="119"/>
      <c r="ALM1389" s="119"/>
      <c r="ALN1389" s="119"/>
      <c r="ALO1389" s="119"/>
      <c r="ALP1389" s="119"/>
      <c r="ALQ1389" s="119"/>
      <c r="ALR1389" s="119"/>
      <c r="ALS1389" s="119"/>
      <c r="ALT1389" s="119"/>
      <c r="ALU1389" s="119"/>
      <c r="ALV1389" s="119"/>
      <c r="ALW1389" s="119"/>
      <c r="ALX1389" s="119"/>
      <c r="ALY1389" s="119"/>
      <c r="ALZ1389" s="119"/>
      <c r="AMA1389" s="119"/>
      <c r="AMB1389" s="119"/>
      <c r="AMC1389" s="119"/>
      <c r="AMD1389" s="119"/>
      <c r="AME1389" s="119"/>
      <c r="AMF1389" s="119"/>
      <c r="AMG1389" s="119"/>
      <c r="AMH1389" s="119"/>
      <c r="AMI1389" s="119"/>
      <c r="AMJ1389" s="119"/>
    </row>
    <row r="1390" spans="1:1024">
      <c r="A1390" s="118"/>
      <c r="B1390" s="118"/>
      <c r="C1390" s="49">
        <f t="shared" si="99"/>
        <v>2700</v>
      </c>
      <c r="D1390" s="56" t="s">
        <v>479</v>
      </c>
      <c r="E1390" s="51">
        <f t="shared" si="102"/>
        <v>50</v>
      </c>
      <c r="F1390" s="79">
        <f t="shared" si="100"/>
        <v>52485</v>
      </c>
      <c r="G1390" s="79" t="str">
        <f t="shared" si="101"/>
        <v>201826</v>
      </c>
      <c r="H1390" s="79">
        <v>2</v>
      </c>
      <c r="I1390" s="79"/>
      <c r="J1390" s="79"/>
      <c r="K1390" s="79"/>
      <c r="L1390" s="79" t="s">
        <v>0</v>
      </c>
      <c r="M1390" s="79">
        <v>2018</v>
      </c>
      <c r="N1390" s="79">
        <v>2</v>
      </c>
      <c r="O1390" s="79">
        <v>6</v>
      </c>
      <c r="P1390" s="79">
        <v>14</v>
      </c>
      <c r="Q1390" s="79">
        <v>34</v>
      </c>
      <c r="R1390" s="79">
        <v>45</v>
      </c>
      <c r="S1390" s="79">
        <v>688</v>
      </c>
      <c r="T1390" s="79">
        <v>1</v>
      </c>
      <c r="U1390" s="79" t="s">
        <v>1</v>
      </c>
      <c r="V1390" s="79" t="s">
        <v>2</v>
      </c>
      <c r="W1390" s="79"/>
      <c r="X1390" s="130"/>
      <c r="Y1390" s="130"/>
      <c r="Z1390" s="130"/>
      <c r="AA1390" s="130"/>
      <c r="WK1390" s="119"/>
      <c r="WL1390" s="119"/>
      <c r="WM1390" s="119"/>
      <c r="WN1390" s="119"/>
      <c r="WO1390" s="119"/>
      <c r="WP1390" s="119"/>
      <c r="WQ1390" s="119"/>
      <c r="WR1390" s="119"/>
      <c r="WS1390" s="119"/>
      <c r="WT1390" s="119"/>
      <c r="WU1390" s="119"/>
      <c r="WV1390" s="119"/>
      <c r="WW1390" s="119"/>
      <c r="WX1390" s="119"/>
      <c r="WY1390" s="119"/>
      <c r="WZ1390" s="119"/>
      <c r="XA1390" s="119"/>
      <c r="XB1390" s="119"/>
      <c r="XC1390" s="119"/>
      <c r="XD1390" s="119"/>
      <c r="XE1390" s="119"/>
      <c r="XF1390" s="119"/>
      <c r="XG1390" s="119"/>
      <c r="XH1390" s="119"/>
      <c r="XI1390" s="119"/>
      <c r="XJ1390" s="119"/>
      <c r="XK1390" s="119"/>
      <c r="XL1390" s="119"/>
      <c r="XM1390" s="119"/>
      <c r="XN1390" s="119"/>
      <c r="XO1390" s="119"/>
      <c r="XP1390" s="119"/>
      <c r="XQ1390" s="119"/>
      <c r="XR1390" s="119"/>
      <c r="XS1390" s="119"/>
      <c r="XT1390" s="119"/>
      <c r="XU1390" s="119"/>
      <c r="XV1390" s="119"/>
      <c r="XW1390" s="119"/>
      <c r="XX1390" s="119"/>
      <c r="XY1390" s="119"/>
      <c r="XZ1390" s="119"/>
      <c r="YA1390" s="119"/>
      <c r="YB1390" s="119"/>
      <c r="YC1390" s="119"/>
      <c r="YD1390" s="119"/>
      <c r="YE1390" s="119"/>
      <c r="YF1390" s="119"/>
      <c r="YG1390" s="119"/>
      <c r="YH1390" s="119"/>
      <c r="YI1390" s="119"/>
      <c r="YJ1390" s="119"/>
      <c r="YK1390" s="119"/>
      <c r="YL1390" s="119"/>
      <c r="YM1390" s="119"/>
      <c r="YN1390" s="119"/>
      <c r="YO1390" s="119"/>
      <c r="YP1390" s="119"/>
      <c r="YQ1390" s="119"/>
      <c r="YR1390" s="119"/>
      <c r="YS1390" s="119"/>
      <c r="YT1390" s="119"/>
      <c r="YU1390" s="119"/>
      <c r="YV1390" s="119"/>
      <c r="YW1390" s="119"/>
      <c r="YX1390" s="119"/>
      <c r="YY1390" s="119"/>
      <c r="YZ1390" s="119"/>
      <c r="ZA1390" s="119"/>
      <c r="ZB1390" s="119"/>
      <c r="ZC1390" s="119"/>
      <c r="ZD1390" s="119"/>
      <c r="ZE1390" s="119"/>
      <c r="ZF1390" s="119"/>
      <c r="ZG1390" s="119"/>
      <c r="ZH1390" s="119"/>
      <c r="ZI1390" s="119"/>
      <c r="ZJ1390" s="119"/>
      <c r="ZK1390" s="119"/>
      <c r="ZL1390" s="119"/>
      <c r="ZM1390" s="119"/>
      <c r="ZN1390" s="119"/>
      <c r="ZO1390" s="119"/>
      <c r="ZP1390" s="119"/>
      <c r="ZQ1390" s="119"/>
      <c r="ZR1390" s="119"/>
      <c r="ZS1390" s="119"/>
      <c r="ZT1390" s="119"/>
      <c r="ZU1390" s="119"/>
      <c r="ZV1390" s="119"/>
      <c r="ZW1390" s="119"/>
      <c r="ZX1390" s="119"/>
      <c r="ZY1390" s="119"/>
      <c r="ZZ1390" s="119"/>
      <c r="AAA1390" s="119"/>
      <c r="AAB1390" s="119"/>
      <c r="AAC1390" s="119"/>
      <c r="AAD1390" s="119"/>
      <c r="AAE1390" s="119"/>
      <c r="AAF1390" s="119"/>
      <c r="AAG1390" s="119"/>
      <c r="AAH1390" s="119"/>
      <c r="AAI1390" s="119"/>
      <c r="AAJ1390" s="119"/>
      <c r="AAK1390" s="119"/>
      <c r="AAL1390" s="119"/>
      <c r="AAM1390" s="119"/>
      <c r="AAN1390" s="119"/>
      <c r="AAO1390" s="119"/>
      <c r="AAP1390" s="119"/>
      <c r="AAQ1390" s="119"/>
      <c r="AAR1390" s="119"/>
      <c r="AAS1390" s="119"/>
      <c r="AAT1390" s="119"/>
      <c r="AAU1390" s="119"/>
      <c r="AAV1390" s="119"/>
      <c r="AAW1390" s="119"/>
      <c r="AAX1390" s="119"/>
      <c r="AAY1390" s="119"/>
      <c r="AAZ1390" s="119"/>
      <c r="ABA1390" s="119"/>
      <c r="ABB1390" s="119"/>
      <c r="ABC1390" s="119"/>
      <c r="ABD1390" s="119"/>
      <c r="ABE1390" s="119"/>
      <c r="ABF1390" s="119"/>
      <c r="ABG1390" s="119"/>
      <c r="ABH1390" s="119"/>
      <c r="ABI1390" s="119"/>
      <c r="ABJ1390" s="119"/>
      <c r="ABK1390" s="119"/>
      <c r="ABL1390" s="119"/>
      <c r="ABM1390" s="119"/>
      <c r="ABN1390" s="119"/>
      <c r="ABO1390" s="119"/>
      <c r="ABP1390" s="119"/>
      <c r="ABQ1390" s="119"/>
      <c r="ABR1390" s="119"/>
      <c r="ABS1390" s="119"/>
      <c r="ABT1390" s="119"/>
      <c r="ABU1390" s="119"/>
      <c r="ABV1390" s="119"/>
      <c r="ABW1390" s="119"/>
      <c r="ABX1390" s="119"/>
      <c r="ABY1390" s="119"/>
      <c r="ABZ1390" s="119"/>
      <c r="ACA1390" s="119"/>
      <c r="ACB1390" s="119"/>
      <c r="ACC1390" s="119"/>
      <c r="ACD1390" s="119"/>
      <c r="ACE1390" s="119"/>
      <c r="ACF1390" s="119"/>
      <c r="ACG1390" s="119"/>
      <c r="ACH1390" s="119"/>
      <c r="ACI1390" s="119"/>
      <c r="ACJ1390" s="119"/>
      <c r="ACK1390" s="119"/>
      <c r="ACL1390" s="119"/>
      <c r="ACM1390" s="119"/>
      <c r="ACN1390" s="119"/>
      <c r="ACO1390" s="119"/>
      <c r="ACP1390" s="119"/>
      <c r="ACQ1390" s="119"/>
      <c r="ACR1390" s="119"/>
      <c r="ACS1390" s="119"/>
      <c r="ACT1390" s="119"/>
      <c r="ACU1390" s="119"/>
      <c r="ACV1390" s="119"/>
      <c r="ACW1390" s="119"/>
      <c r="ACX1390" s="119"/>
      <c r="ACY1390" s="119"/>
      <c r="ACZ1390" s="119"/>
      <c r="ADA1390" s="119"/>
      <c r="ADB1390" s="119"/>
      <c r="ADC1390" s="119"/>
      <c r="ADD1390" s="119"/>
      <c r="ADE1390" s="119"/>
      <c r="ADF1390" s="119"/>
      <c r="ADG1390" s="119"/>
      <c r="ADH1390" s="119"/>
      <c r="ADI1390" s="119"/>
      <c r="ADJ1390" s="119"/>
      <c r="ADK1390" s="119"/>
      <c r="ADL1390" s="119"/>
      <c r="ADM1390" s="119"/>
      <c r="ADN1390" s="119"/>
      <c r="ADO1390" s="119"/>
      <c r="ADP1390" s="119"/>
      <c r="ADQ1390" s="119"/>
      <c r="ADR1390" s="119"/>
      <c r="ADS1390" s="119"/>
      <c r="ADT1390" s="119"/>
      <c r="ADU1390" s="119"/>
      <c r="ADV1390" s="119"/>
      <c r="ADW1390" s="119"/>
      <c r="ADX1390" s="119"/>
      <c r="ADY1390" s="119"/>
      <c r="ADZ1390" s="119"/>
      <c r="AEA1390" s="119"/>
      <c r="AEB1390" s="119"/>
      <c r="AEC1390" s="119"/>
      <c r="AED1390" s="119"/>
      <c r="AEE1390" s="119"/>
      <c r="AEF1390" s="119"/>
      <c r="AEG1390" s="119"/>
      <c r="AEH1390" s="119"/>
      <c r="AEI1390" s="119"/>
      <c r="AEJ1390" s="119"/>
      <c r="AEK1390" s="119"/>
      <c r="AEL1390" s="119"/>
      <c r="AEM1390" s="119"/>
      <c r="AEN1390" s="119"/>
      <c r="AEO1390" s="119"/>
      <c r="AEP1390" s="119"/>
      <c r="AEQ1390" s="119"/>
      <c r="AER1390" s="119"/>
      <c r="AES1390" s="119"/>
      <c r="AET1390" s="119"/>
      <c r="AEU1390" s="119"/>
      <c r="AEV1390" s="119"/>
      <c r="AEW1390" s="119"/>
      <c r="AEX1390" s="119"/>
      <c r="AEY1390" s="119"/>
      <c r="AEZ1390" s="119"/>
      <c r="AFA1390" s="119"/>
      <c r="AFB1390" s="119"/>
      <c r="AFC1390" s="119"/>
      <c r="AFD1390" s="119"/>
      <c r="AFE1390" s="119"/>
      <c r="AFF1390" s="119"/>
      <c r="AFG1390" s="119"/>
      <c r="AFH1390" s="119"/>
      <c r="AFI1390" s="119"/>
      <c r="AFJ1390" s="119"/>
      <c r="AFK1390" s="119"/>
      <c r="AFL1390" s="119"/>
      <c r="AFM1390" s="119"/>
      <c r="AFN1390" s="119"/>
      <c r="AFO1390" s="119"/>
      <c r="AFP1390" s="119"/>
      <c r="AFQ1390" s="119"/>
      <c r="AFR1390" s="119"/>
      <c r="AFS1390" s="119"/>
      <c r="AFT1390" s="119"/>
      <c r="AFU1390" s="119"/>
      <c r="AFV1390" s="119"/>
      <c r="AFW1390" s="119"/>
      <c r="AFX1390" s="119"/>
      <c r="AFY1390" s="119"/>
      <c r="AFZ1390" s="119"/>
      <c r="AGA1390" s="119"/>
      <c r="AGB1390" s="119"/>
      <c r="AGC1390" s="119"/>
      <c r="AGD1390" s="119"/>
      <c r="AGE1390" s="119"/>
      <c r="AGF1390" s="119"/>
      <c r="AGG1390" s="119"/>
      <c r="AGH1390" s="119"/>
      <c r="AGI1390" s="119"/>
      <c r="AGJ1390" s="119"/>
      <c r="AGK1390" s="119"/>
      <c r="AGL1390" s="119"/>
      <c r="AGM1390" s="119"/>
      <c r="AGN1390" s="119"/>
      <c r="AGO1390" s="119"/>
      <c r="AGP1390" s="119"/>
      <c r="AGQ1390" s="119"/>
      <c r="AGR1390" s="119"/>
      <c r="AGS1390" s="119"/>
      <c r="AGT1390" s="119"/>
      <c r="AGU1390" s="119"/>
      <c r="AGV1390" s="119"/>
      <c r="AGW1390" s="119"/>
      <c r="AGX1390" s="119"/>
      <c r="AGY1390" s="119"/>
      <c r="AGZ1390" s="119"/>
      <c r="AHA1390" s="119"/>
      <c r="AHB1390" s="119"/>
      <c r="AHC1390" s="119"/>
      <c r="AHD1390" s="119"/>
      <c r="AHE1390" s="119"/>
      <c r="AHF1390" s="119"/>
      <c r="AHG1390" s="119"/>
      <c r="AHH1390" s="119"/>
      <c r="AHI1390" s="119"/>
      <c r="AHJ1390" s="119"/>
      <c r="AHK1390" s="119"/>
      <c r="AHL1390" s="119"/>
      <c r="AHM1390" s="119"/>
      <c r="AHN1390" s="119"/>
      <c r="AHO1390" s="119"/>
      <c r="AHP1390" s="119"/>
      <c r="AHQ1390" s="119"/>
      <c r="AHR1390" s="119"/>
      <c r="AHS1390" s="119"/>
      <c r="AHT1390" s="119"/>
      <c r="AHU1390" s="119"/>
      <c r="AHV1390" s="119"/>
      <c r="AHW1390" s="119"/>
      <c r="AHX1390" s="119"/>
      <c r="AHY1390" s="119"/>
      <c r="AHZ1390" s="119"/>
      <c r="AIA1390" s="119"/>
      <c r="AIB1390" s="119"/>
      <c r="AIC1390" s="119"/>
      <c r="AID1390" s="119"/>
      <c r="AIE1390" s="119"/>
      <c r="AIF1390" s="119"/>
      <c r="AIG1390" s="119"/>
      <c r="AIH1390" s="119"/>
      <c r="AII1390" s="119"/>
      <c r="AIJ1390" s="119"/>
      <c r="AIK1390" s="119"/>
      <c r="AIL1390" s="119"/>
      <c r="AIM1390" s="119"/>
      <c r="AIN1390" s="119"/>
      <c r="AIO1390" s="119"/>
      <c r="AIP1390" s="119"/>
      <c r="AIQ1390" s="119"/>
      <c r="AIR1390" s="119"/>
      <c r="AIS1390" s="119"/>
      <c r="AIT1390" s="119"/>
      <c r="AIU1390" s="119"/>
      <c r="AIV1390" s="119"/>
      <c r="AIW1390" s="119"/>
      <c r="AIX1390" s="119"/>
      <c r="AIY1390" s="119"/>
      <c r="AIZ1390" s="119"/>
      <c r="AJA1390" s="119"/>
      <c r="AJB1390" s="119"/>
      <c r="AJC1390" s="119"/>
      <c r="AJD1390" s="119"/>
      <c r="AJE1390" s="119"/>
      <c r="AJF1390" s="119"/>
      <c r="AJG1390" s="119"/>
      <c r="AJH1390" s="119"/>
      <c r="AJI1390" s="119"/>
      <c r="AJJ1390" s="119"/>
      <c r="AJK1390" s="119"/>
      <c r="AJL1390" s="119"/>
      <c r="AJM1390" s="119"/>
      <c r="AJN1390" s="119"/>
      <c r="AJO1390" s="119"/>
      <c r="AJP1390" s="119"/>
      <c r="AJQ1390" s="119"/>
      <c r="AJR1390" s="119"/>
      <c r="AJS1390" s="119"/>
      <c r="AJT1390" s="119"/>
      <c r="AJU1390" s="119"/>
      <c r="AJV1390" s="119"/>
      <c r="AJW1390" s="119"/>
      <c r="AJX1390" s="119"/>
      <c r="AJY1390" s="119"/>
      <c r="AJZ1390" s="119"/>
      <c r="AKA1390" s="119"/>
      <c r="AKB1390" s="119"/>
      <c r="AKC1390" s="119"/>
      <c r="AKD1390" s="119"/>
      <c r="AKE1390" s="119"/>
      <c r="AKF1390" s="119"/>
      <c r="AKG1390" s="119"/>
      <c r="AKH1390" s="119"/>
      <c r="AKI1390" s="119"/>
      <c r="AKJ1390" s="119"/>
      <c r="AKK1390" s="119"/>
      <c r="AKL1390" s="119"/>
      <c r="AKM1390" s="119"/>
      <c r="AKN1390" s="119"/>
      <c r="AKO1390" s="119"/>
      <c r="AKP1390" s="119"/>
      <c r="AKQ1390" s="119"/>
      <c r="AKR1390" s="119"/>
      <c r="AKS1390" s="119"/>
      <c r="AKT1390" s="119"/>
      <c r="AKU1390" s="119"/>
      <c r="AKV1390" s="119"/>
      <c r="AKW1390" s="119"/>
      <c r="AKX1390" s="119"/>
      <c r="AKY1390" s="119"/>
      <c r="AKZ1390" s="119"/>
      <c r="ALA1390" s="119"/>
      <c r="ALB1390" s="119"/>
      <c r="ALC1390" s="119"/>
      <c r="ALD1390" s="119"/>
      <c r="ALE1390" s="119"/>
      <c r="ALF1390" s="119"/>
      <c r="ALG1390" s="119"/>
      <c r="ALH1390" s="119"/>
      <c r="ALI1390" s="119"/>
      <c r="ALJ1390" s="119"/>
      <c r="ALK1390" s="119"/>
      <c r="ALL1390" s="119"/>
      <c r="ALM1390" s="119"/>
      <c r="ALN1390" s="119"/>
      <c r="ALO1390" s="119"/>
      <c r="ALP1390" s="119"/>
      <c r="ALQ1390" s="119"/>
      <c r="ALR1390" s="119"/>
      <c r="ALS1390" s="119"/>
      <c r="ALT1390" s="119"/>
      <c r="ALU1390" s="119"/>
      <c r="ALV1390" s="119"/>
      <c r="ALW1390" s="119"/>
      <c r="ALX1390" s="119"/>
      <c r="ALY1390" s="119"/>
      <c r="ALZ1390" s="119"/>
      <c r="AMA1390" s="119"/>
      <c r="AMB1390" s="119"/>
      <c r="AMC1390" s="119"/>
      <c r="AMD1390" s="119"/>
      <c r="AME1390" s="119"/>
      <c r="AMF1390" s="119"/>
      <c r="AMG1390" s="119"/>
      <c r="AMH1390" s="119"/>
      <c r="AMI1390" s="119"/>
      <c r="AMJ1390" s="119"/>
    </row>
    <row r="1391" spans="1:1024">
      <c r="A1391" s="118"/>
      <c r="B1391" s="118"/>
      <c r="C1391" s="49">
        <f t="shared" si="99"/>
        <v>2700</v>
      </c>
      <c r="D1391" s="56" t="s">
        <v>479</v>
      </c>
      <c r="E1391" s="51">
        <f t="shared" si="102"/>
        <v>60</v>
      </c>
      <c r="F1391" s="79">
        <f t="shared" si="100"/>
        <v>52485</v>
      </c>
      <c r="G1391" s="79" t="str">
        <f t="shared" si="101"/>
        <v>201826</v>
      </c>
      <c r="H1391" s="79">
        <v>38</v>
      </c>
      <c r="I1391" s="79"/>
      <c r="J1391" s="79"/>
      <c r="K1391" s="79"/>
      <c r="L1391" s="79" t="s">
        <v>0</v>
      </c>
      <c r="M1391" s="79">
        <v>2018</v>
      </c>
      <c r="N1391" s="79">
        <v>2</v>
      </c>
      <c r="O1391" s="79">
        <v>6</v>
      </c>
      <c r="P1391" s="79">
        <v>14</v>
      </c>
      <c r="Q1391" s="79">
        <v>34</v>
      </c>
      <c r="R1391" s="79">
        <v>45</v>
      </c>
      <c r="S1391" s="79">
        <v>721</v>
      </c>
      <c r="T1391" s="79">
        <v>1</v>
      </c>
      <c r="U1391" s="79" t="s">
        <v>1</v>
      </c>
      <c r="V1391" s="79" t="s">
        <v>2</v>
      </c>
      <c r="W1391" s="79"/>
      <c r="X1391" s="130"/>
      <c r="Y1391" s="130"/>
      <c r="Z1391" s="130"/>
      <c r="AA1391" s="130"/>
      <c r="WK1391" s="119"/>
      <c r="WL1391" s="119"/>
      <c r="WM1391" s="119"/>
      <c r="WN1391" s="119"/>
      <c r="WO1391" s="119"/>
      <c r="WP1391" s="119"/>
      <c r="WQ1391" s="119"/>
      <c r="WR1391" s="119"/>
      <c r="WS1391" s="119"/>
      <c r="WT1391" s="119"/>
      <c r="WU1391" s="119"/>
      <c r="WV1391" s="119"/>
      <c r="WW1391" s="119"/>
      <c r="WX1391" s="119"/>
      <c r="WY1391" s="119"/>
      <c r="WZ1391" s="119"/>
      <c r="XA1391" s="119"/>
      <c r="XB1391" s="119"/>
      <c r="XC1391" s="119"/>
      <c r="XD1391" s="119"/>
      <c r="XE1391" s="119"/>
      <c r="XF1391" s="119"/>
      <c r="XG1391" s="119"/>
      <c r="XH1391" s="119"/>
      <c r="XI1391" s="119"/>
      <c r="XJ1391" s="119"/>
      <c r="XK1391" s="119"/>
      <c r="XL1391" s="119"/>
      <c r="XM1391" s="119"/>
      <c r="XN1391" s="119"/>
      <c r="XO1391" s="119"/>
      <c r="XP1391" s="119"/>
      <c r="XQ1391" s="119"/>
      <c r="XR1391" s="119"/>
      <c r="XS1391" s="119"/>
      <c r="XT1391" s="119"/>
      <c r="XU1391" s="119"/>
      <c r="XV1391" s="119"/>
      <c r="XW1391" s="119"/>
      <c r="XX1391" s="119"/>
      <c r="XY1391" s="119"/>
      <c r="XZ1391" s="119"/>
      <c r="YA1391" s="119"/>
      <c r="YB1391" s="119"/>
      <c r="YC1391" s="119"/>
      <c r="YD1391" s="119"/>
      <c r="YE1391" s="119"/>
      <c r="YF1391" s="119"/>
      <c r="YG1391" s="119"/>
      <c r="YH1391" s="119"/>
      <c r="YI1391" s="119"/>
      <c r="YJ1391" s="119"/>
      <c r="YK1391" s="119"/>
      <c r="YL1391" s="119"/>
      <c r="YM1391" s="119"/>
      <c r="YN1391" s="119"/>
      <c r="YO1391" s="119"/>
      <c r="YP1391" s="119"/>
      <c r="YQ1391" s="119"/>
      <c r="YR1391" s="119"/>
      <c r="YS1391" s="119"/>
      <c r="YT1391" s="119"/>
      <c r="YU1391" s="119"/>
      <c r="YV1391" s="119"/>
      <c r="YW1391" s="119"/>
      <c r="YX1391" s="119"/>
      <c r="YY1391" s="119"/>
      <c r="YZ1391" s="119"/>
      <c r="ZA1391" s="119"/>
      <c r="ZB1391" s="119"/>
      <c r="ZC1391" s="119"/>
      <c r="ZD1391" s="119"/>
      <c r="ZE1391" s="119"/>
      <c r="ZF1391" s="119"/>
      <c r="ZG1391" s="119"/>
      <c r="ZH1391" s="119"/>
      <c r="ZI1391" s="119"/>
      <c r="ZJ1391" s="119"/>
      <c r="ZK1391" s="119"/>
      <c r="ZL1391" s="119"/>
      <c r="ZM1391" s="119"/>
      <c r="ZN1391" s="119"/>
      <c r="ZO1391" s="119"/>
      <c r="ZP1391" s="119"/>
      <c r="ZQ1391" s="119"/>
      <c r="ZR1391" s="119"/>
      <c r="ZS1391" s="119"/>
      <c r="ZT1391" s="119"/>
      <c r="ZU1391" s="119"/>
      <c r="ZV1391" s="119"/>
      <c r="ZW1391" s="119"/>
      <c r="ZX1391" s="119"/>
      <c r="ZY1391" s="119"/>
      <c r="ZZ1391" s="119"/>
      <c r="AAA1391" s="119"/>
      <c r="AAB1391" s="119"/>
      <c r="AAC1391" s="119"/>
      <c r="AAD1391" s="119"/>
      <c r="AAE1391" s="119"/>
      <c r="AAF1391" s="119"/>
      <c r="AAG1391" s="119"/>
      <c r="AAH1391" s="119"/>
      <c r="AAI1391" s="119"/>
      <c r="AAJ1391" s="119"/>
      <c r="AAK1391" s="119"/>
      <c r="AAL1391" s="119"/>
      <c r="AAM1391" s="119"/>
      <c r="AAN1391" s="119"/>
      <c r="AAO1391" s="119"/>
      <c r="AAP1391" s="119"/>
      <c r="AAQ1391" s="119"/>
      <c r="AAR1391" s="119"/>
      <c r="AAS1391" s="119"/>
      <c r="AAT1391" s="119"/>
      <c r="AAU1391" s="119"/>
      <c r="AAV1391" s="119"/>
      <c r="AAW1391" s="119"/>
      <c r="AAX1391" s="119"/>
      <c r="AAY1391" s="119"/>
      <c r="AAZ1391" s="119"/>
      <c r="ABA1391" s="119"/>
      <c r="ABB1391" s="119"/>
      <c r="ABC1391" s="119"/>
      <c r="ABD1391" s="119"/>
      <c r="ABE1391" s="119"/>
      <c r="ABF1391" s="119"/>
      <c r="ABG1391" s="119"/>
      <c r="ABH1391" s="119"/>
      <c r="ABI1391" s="119"/>
      <c r="ABJ1391" s="119"/>
      <c r="ABK1391" s="119"/>
      <c r="ABL1391" s="119"/>
      <c r="ABM1391" s="119"/>
      <c r="ABN1391" s="119"/>
      <c r="ABO1391" s="119"/>
      <c r="ABP1391" s="119"/>
      <c r="ABQ1391" s="119"/>
      <c r="ABR1391" s="119"/>
      <c r="ABS1391" s="119"/>
      <c r="ABT1391" s="119"/>
      <c r="ABU1391" s="119"/>
      <c r="ABV1391" s="119"/>
      <c r="ABW1391" s="119"/>
      <c r="ABX1391" s="119"/>
      <c r="ABY1391" s="119"/>
      <c r="ABZ1391" s="119"/>
      <c r="ACA1391" s="119"/>
      <c r="ACB1391" s="119"/>
      <c r="ACC1391" s="119"/>
      <c r="ACD1391" s="119"/>
      <c r="ACE1391" s="119"/>
      <c r="ACF1391" s="119"/>
      <c r="ACG1391" s="119"/>
      <c r="ACH1391" s="119"/>
      <c r="ACI1391" s="119"/>
      <c r="ACJ1391" s="119"/>
      <c r="ACK1391" s="119"/>
      <c r="ACL1391" s="119"/>
      <c r="ACM1391" s="119"/>
      <c r="ACN1391" s="119"/>
      <c r="ACO1391" s="119"/>
      <c r="ACP1391" s="119"/>
      <c r="ACQ1391" s="119"/>
      <c r="ACR1391" s="119"/>
      <c r="ACS1391" s="119"/>
      <c r="ACT1391" s="119"/>
      <c r="ACU1391" s="119"/>
      <c r="ACV1391" s="119"/>
      <c r="ACW1391" s="119"/>
      <c r="ACX1391" s="119"/>
      <c r="ACY1391" s="119"/>
      <c r="ACZ1391" s="119"/>
      <c r="ADA1391" s="119"/>
      <c r="ADB1391" s="119"/>
      <c r="ADC1391" s="119"/>
      <c r="ADD1391" s="119"/>
      <c r="ADE1391" s="119"/>
      <c r="ADF1391" s="119"/>
      <c r="ADG1391" s="119"/>
      <c r="ADH1391" s="119"/>
      <c r="ADI1391" s="119"/>
      <c r="ADJ1391" s="119"/>
      <c r="ADK1391" s="119"/>
      <c r="ADL1391" s="119"/>
      <c r="ADM1391" s="119"/>
      <c r="ADN1391" s="119"/>
      <c r="ADO1391" s="119"/>
      <c r="ADP1391" s="119"/>
      <c r="ADQ1391" s="119"/>
      <c r="ADR1391" s="119"/>
      <c r="ADS1391" s="119"/>
      <c r="ADT1391" s="119"/>
      <c r="ADU1391" s="119"/>
      <c r="ADV1391" s="119"/>
      <c r="ADW1391" s="119"/>
      <c r="ADX1391" s="119"/>
      <c r="ADY1391" s="119"/>
      <c r="ADZ1391" s="119"/>
      <c r="AEA1391" s="119"/>
      <c r="AEB1391" s="119"/>
      <c r="AEC1391" s="119"/>
      <c r="AED1391" s="119"/>
      <c r="AEE1391" s="119"/>
      <c r="AEF1391" s="119"/>
      <c r="AEG1391" s="119"/>
      <c r="AEH1391" s="119"/>
      <c r="AEI1391" s="119"/>
      <c r="AEJ1391" s="119"/>
      <c r="AEK1391" s="119"/>
      <c r="AEL1391" s="119"/>
      <c r="AEM1391" s="119"/>
      <c r="AEN1391" s="119"/>
      <c r="AEO1391" s="119"/>
      <c r="AEP1391" s="119"/>
      <c r="AEQ1391" s="119"/>
      <c r="AER1391" s="119"/>
      <c r="AES1391" s="119"/>
      <c r="AET1391" s="119"/>
      <c r="AEU1391" s="119"/>
      <c r="AEV1391" s="119"/>
      <c r="AEW1391" s="119"/>
      <c r="AEX1391" s="119"/>
      <c r="AEY1391" s="119"/>
      <c r="AEZ1391" s="119"/>
      <c r="AFA1391" s="119"/>
      <c r="AFB1391" s="119"/>
      <c r="AFC1391" s="119"/>
      <c r="AFD1391" s="119"/>
      <c r="AFE1391" s="119"/>
      <c r="AFF1391" s="119"/>
      <c r="AFG1391" s="119"/>
      <c r="AFH1391" s="119"/>
      <c r="AFI1391" s="119"/>
      <c r="AFJ1391" s="119"/>
      <c r="AFK1391" s="119"/>
      <c r="AFL1391" s="119"/>
      <c r="AFM1391" s="119"/>
      <c r="AFN1391" s="119"/>
      <c r="AFO1391" s="119"/>
      <c r="AFP1391" s="119"/>
      <c r="AFQ1391" s="119"/>
      <c r="AFR1391" s="119"/>
      <c r="AFS1391" s="119"/>
      <c r="AFT1391" s="119"/>
      <c r="AFU1391" s="119"/>
      <c r="AFV1391" s="119"/>
      <c r="AFW1391" s="119"/>
      <c r="AFX1391" s="119"/>
      <c r="AFY1391" s="119"/>
      <c r="AFZ1391" s="119"/>
      <c r="AGA1391" s="119"/>
      <c r="AGB1391" s="119"/>
      <c r="AGC1391" s="119"/>
      <c r="AGD1391" s="119"/>
      <c r="AGE1391" s="119"/>
      <c r="AGF1391" s="119"/>
      <c r="AGG1391" s="119"/>
      <c r="AGH1391" s="119"/>
      <c r="AGI1391" s="119"/>
      <c r="AGJ1391" s="119"/>
      <c r="AGK1391" s="119"/>
      <c r="AGL1391" s="119"/>
      <c r="AGM1391" s="119"/>
      <c r="AGN1391" s="119"/>
      <c r="AGO1391" s="119"/>
      <c r="AGP1391" s="119"/>
      <c r="AGQ1391" s="119"/>
      <c r="AGR1391" s="119"/>
      <c r="AGS1391" s="119"/>
      <c r="AGT1391" s="119"/>
      <c r="AGU1391" s="119"/>
      <c r="AGV1391" s="119"/>
      <c r="AGW1391" s="119"/>
      <c r="AGX1391" s="119"/>
      <c r="AGY1391" s="119"/>
      <c r="AGZ1391" s="119"/>
      <c r="AHA1391" s="119"/>
      <c r="AHB1391" s="119"/>
      <c r="AHC1391" s="119"/>
      <c r="AHD1391" s="119"/>
      <c r="AHE1391" s="119"/>
      <c r="AHF1391" s="119"/>
      <c r="AHG1391" s="119"/>
      <c r="AHH1391" s="119"/>
      <c r="AHI1391" s="119"/>
      <c r="AHJ1391" s="119"/>
      <c r="AHK1391" s="119"/>
      <c r="AHL1391" s="119"/>
      <c r="AHM1391" s="119"/>
      <c r="AHN1391" s="119"/>
      <c r="AHO1391" s="119"/>
      <c r="AHP1391" s="119"/>
      <c r="AHQ1391" s="119"/>
      <c r="AHR1391" s="119"/>
      <c r="AHS1391" s="119"/>
      <c r="AHT1391" s="119"/>
      <c r="AHU1391" s="119"/>
      <c r="AHV1391" s="119"/>
      <c r="AHW1391" s="119"/>
      <c r="AHX1391" s="119"/>
      <c r="AHY1391" s="119"/>
      <c r="AHZ1391" s="119"/>
      <c r="AIA1391" s="119"/>
      <c r="AIB1391" s="119"/>
      <c r="AIC1391" s="119"/>
      <c r="AID1391" s="119"/>
      <c r="AIE1391" s="119"/>
      <c r="AIF1391" s="119"/>
      <c r="AIG1391" s="119"/>
      <c r="AIH1391" s="119"/>
      <c r="AII1391" s="119"/>
      <c r="AIJ1391" s="119"/>
      <c r="AIK1391" s="119"/>
      <c r="AIL1391" s="119"/>
      <c r="AIM1391" s="119"/>
      <c r="AIN1391" s="119"/>
      <c r="AIO1391" s="119"/>
      <c r="AIP1391" s="119"/>
      <c r="AIQ1391" s="119"/>
      <c r="AIR1391" s="119"/>
      <c r="AIS1391" s="119"/>
      <c r="AIT1391" s="119"/>
      <c r="AIU1391" s="119"/>
      <c r="AIV1391" s="119"/>
      <c r="AIW1391" s="119"/>
      <c r="AIX1391" s="119"/>
      <c r="AIY1391" s="119"/>
      <c r="AIZ1391" s="119"/>
      <c r="AJA1391" s="119"/>
      <c r="AJB1391" s="119"/>
      <c r="AJC1391" s="119"/>
      <c r="AJD1391" s="119"/>
      <c r="AJE1391" s="119"/>
      <c r="AJF1391" s="119"/>
      <c r="AJG1391" s="119"/>
      <c r="AJH1391" s="119"/>
      <c r="AJI1391" s="119"/>
      <c r="AJJ1391" s="119"/>
      <c r="AJK1391" s="119"/>
      <c r="AJL1391" s="119"/>
      <c r="AJM1391" s="119"/>
      <c r="AJN1391" s="119"/>
      <c r="AJO1391" s="119"/>
      <c r="AJP1391" s="119"/>
      <c r="AJQ1391" s="119"/>
      <c r="AJR1391" s="119"/>
      <c r="AJS1391" s="119"/>
      <c r="AJT1391" s="119"/>
      <c r="AJU1391" s="119"/>
      <c r="AJV1391" s="119"/>
      <c r="AJW1391" s="119"/>
      <c r="AJX1391" s="119"/>
      <c r="AJY1391" s="119"/>
      <c r="AJZ1391" s="119"/>
      <c r="AKA1391" s="119"/>
      <c r="AKB1391" s="119"/>
      <c r="AKC1391" s="119"/>
      <c r="AKD1391" s="119"/>
      <c r="AKE1391" s="119"/>
      <c r="AKF1391" s="119"/>
      <c r="AKG1391" s="119"/>
      <c r="AKH1391" s="119"/>
      <c r="AKI1391" s="119"/>
      <c r="AKJ1391" s="119"/>
      <c r="AKK1391" s="119"/>
      <c r="AKL1391" s="119"/>
      <c r="AKM1391" s="119"/>
      <c r="AKN1391" s="119"/>
      <c r="AKO1391" s="119"/>
      <c r="AKP1391" s="119"/>
      <c r="AKQ1391" s="119"/>
      <c r="AKR1391" s="119"/>
      <c r="AKS1391" s="119"/>
      <c r="AKT1391" s="119"/>
      <c r="AKU1391" s="119"/>
      <c r="AKV1391" s="119"/>
      <c r="AKW1391" s="119"/>
      <c r="AKX1391" s="119"/>
      <c r="AKY1391" s="119"/>
      <c r="AKZ1391" s="119"/>
      <c r="ALA1391" s="119"/>
      <c r="ALB1391" s="119"/>
      <c r="ALC1391" s="119"/>
      <c r="ALD1391" s="119"/>
      <c r="ALE1391" s="119"/>
      <c r="ALF1391" s="119"/>
      <c r="ALG1391" s="119"/>
      <c r="ALH1391" s="119"/>
      <c r="ALI1391" s="119"/>
      <c r="ALJ1391" s="119"/>
      <c r="ALK1391" s="119"/>
      <c r="ALL1391" s="119"/>
      <c r="ALM1391" s="119"/>
      <c r="ALN1391" s="119"/>
      <c r="ALO1391" s="119"/>
      <c r="ALP1391" s="119"/>
      <c r="ALQ1391" s="119"/>
      <c r="ALR1391" s="119"/>
      <c r="ALS1391" s="119"/>
      <c r="ALT1391" s="119"/>
      <c r="ALU1391" s="119"/>
      <c r="ALV1391" s="119"/>
      <c r="ALW1391" s="119"/>
      <c r="ALX1391" s="119"/>
      <c r="ALY1391" s="119"/>
      <c r="ALZ1391" s="119"/>
      <c r="AMA1391" s="119"/>
      <c r="AMB1391" s="119"/>
      <c r="AMC1391" s="119"/>
      <c r="AMD1391" s="119"/>
      <c r="AME1391" s="119"/>
      <c r="AMF1391" s="119"/>
      <c r="AMG1391" s="119"/>
      <c r="AMH1391" s="119"/>
      <c r="AMI1391" s="119"/>
      <c r="AMJ1391" s="119"/>
    </row>
    <row r="1392" spans="1:1024">
      <c r="A1392" s="118"/>
      <c r="B1392" s="118"/>
      <c r="C1392" s="49">
        <f t="shared" si="99"/>
        <v>2700</v>
      </c>
      <c r="D1392" s="56" t="s">
        <v>479</v>
      </c>
      <c r="E1392" s="51">
        <f t="shared" si="102"/>
        <v>70</v>
      </c>
      <c r="F1392" s="79">
        <f t="shared" si="100"/>
        <v>52485</v>
      </c>
      <c r="G1392" s="79" t="str">
        <f t="shared" si="101"/>
        <v>201826</v>
      </c>
      <c r="H1392" s="79">
        <v>22</v>
      </c>
      <c r="I1392" s="79"/>
      <c r="J1392" s="79"/>
      <c r="K1392" s="79"/>
      <c r="L1392" s="79" t="s">
        <v>0</v>
      </c>
      <c r="M1392" s="79">
        <v>2018</v>
      </c>
      <c r="N1392" s="79">
        <v>2</v>
      </c>
      <c r="O1392" s="79">
        <v>6</v>
      </c>
      <c r="P1392" s="79">
        <v>14</v>
      </c>
      <c r="Q1392" s="79">
        <v>34</v>
      </c>
      <c r="R1392" s="79">
        <v>45</v>
      </c>
      <c r="S1392" s="79">
        <v>844</v>
      </c>
      <c r="T1392" s="79">
        <v>1</v>
      </c>
      <c r="U1392" s="79" t="s">
        <v>1</v>
      </c>
      <c r="V1392" s="79" t="s">
        <v>2</v>
      </c>
      <c r="W1392" s="79"/>
      <c r="X1392" s="130"/>
      <c r="Y1392" s="130"/>
      <c r="Z1392" s="130"/>
      <c r="AA1392" s="130"/>
      <c r="WK1392" s="119"/>
      <c r="WL1392" s="119"/>
      <c r="WM1392" s="119"/>
      <c r="WN1392" s="119"/>
      <c r="WO1392" s="119"/>
      <c r="WP1392" s="119"/>
      <c r="WQ1392" s="119"/>
      <c r="WR1392" s="119"/>
      <c r="WS1392" s="119"/>
      <c r="WT1392" s="119"/>
      <c r="WU1392" s="119"/>
      <c r="WV1392" s="119"/>
      <c r="WW1392" s="119"/>
      <c r="WX1392" s="119"/>
      <c r="WY1392" s="119"/>
      <c r="WZ1392" s="119"/>
      <c r="XA1392" s="119"/>
      <c r="XB1392" s="119"/>
      <c r="XC1392" s="119"/>
      <c r="XD1392" s="119"/>
      <c r="XE1392" s="119"/>
      <c r="XF1392" s="119"/>
      <c r="XG1392" s="119"/>
      <c r="XH1392" s="119"/>
      <c r="XI1392" s="119"/>
      <c r="XJ1392" s="119"/>
      <c r="XK1392" s="119"/>
      <c r="XL1392" s="119"/>
      <c r="XM1392" s="119"/>
      <c r="XN1392" s="119"/>
      <c r="XO1392" s="119"/>
      <c r="XP1392" s="119"/>
      <c r="XQ1392" s="119"/>
      <c r="XR1392" s="119"/>
      <c r="XS1392" s="119"/>
      <c r="XT1392" s="119"/>
      <c r="XU1392" s="119"/>
      <c r="XV1392" s="119"/>
      <c r="XW1392" s="119"/>
      <c r="XX1392" s="119"/>
      <c r="XY1392" s="119"/>
      <c r="XZ1392" s="119"/>
      <c r="YA1392" s="119"/>
      <c r="YB1392" s="119"/>
      <c r="YC1392" s="119"/>
      <c r="YD1392" s="119"/>
      <c r="YE1392" s="119"/>
      <c r="YF1392" s="119"/>
      <c r="YG1392" s="119"/>
      <c r="YH1392" s="119"/>
      <c r="YI1392" s="119"/>
      <c r="YJ1392" s="119"/>
      <c r="YK1392" s="119"/>
      <c r="YL1392" s="119"/>
      <c r="YM1392" s="119"/>
      <c r="YN1392" s="119"/>
      <c r="YO1392" s="119"/>
      <c r="YP1392" s="119"/>
      <c r="YQ1392" s="119"/>
      <c r="YR1392" s="119"/>
      <c r="YS1392" s="119"/>
      <c r="YT1392" s="119"/>
      <c r="YU1392" s="119"/>
      <c r="YV1392" s="119"/>
      <c r="YW1392" s="119"/>
      <c r="YX1392" s="119"/>
      <c r="YY1392" s="119"/>
      <c r="YZ1392" s="119"/>
      <c r="ZA1392" s="119"/>
      <c r="ZB1392" s="119"/>
      <c r="ZC1392" s="119"/>
      <c r="ZD1392" s="119"/>
      <c r="ZE1392" s="119"/>
      <c r="ZF1392" s="119"/>
      <c r="ZG1392" s="119"/>
      <c r="ZH1392" s="119"/>
      <c r="ZI1392" s="119"/>
      <c r="ZJ1392" s="119"/>
      <c r="ZK1392" s="119"/>
      <c r="ZL1392" s="119"/>
      <c r="ZM1392" s="119"/>
      <c r="ZN1392" s="119"/>
      <c r="ZO1392" s="119"/>
      <c r="ZP1392" s="119"/>
      <c r="ZQ1392" s="119"/>
      <c r="ZR1392" s="119"/>
      <c r="ZS1392" s="119"/>
      <c r="ZT1392" s="119"/>
      <c r="ZU1392" s="119"/>
      <c r="ZV1392" s="119"/>
      <c r="ZW1392" s="119"/>
      <c r="ZX1392" s="119"/>
      <c r="ZY1392" s="119"/>
      <c r="ZZ1392" s="119"/>
      <c r="AAA1392" s="119"/>
      <c r="AAB1392" s="119"/>
      <c r="AAC1392" s="119"/>
      <c r="AAD1392" s="119"/>
      <c r="AAE1392" s="119"/>
      <c r="AAF1392" s="119"/>
      <c r="AAG1392" s="119"/>
      <c r="AAH1392" s="119"/>
      <c r="AAI1392" s="119"/>
      <c r="AAJ1392" s="119"/>
      <c r="AAK1392" s="119"/>
      <c r="AAL1392" s="119"/>
      <c r="AAM1392" s="119"/>
      <c r="AAN1392" s="119"/>
      <c r="AAO1392" s="119"/>
      <c r="AAP1392" s="119"/>
      <c r="AAQ1392" s="119"/>
      <c r="AAR1392" s="119"/>
      <c r="AAS1392" s="119"/>
      <c r="AAT1392" s="119"/>
      <c r="AAU1392" s="119"/>
      <c r="AAV1392" s="119"/>
      <c r="AAW1392" s="119"/>
      <c r="AAX1392" s="119"/>
      <c r="AAY1392" s="119"/>
      <c r="AAZ1392" s="119"/>
      <c r="ABA1392" s="119"/>
      <c r="ABB1392" s="119"/>
      <c r="ABC1392" s="119"/>
      <c r="ABD1392" s="119"/>
      <c r="ABE1392" s="119"/>
      <c r="ABF1392" s="119"/>
      <c r="ABG1392" s="119"/>
      <c r="ABH1392" s="119"/>
      <c r="ABI1392" s="119"/>
      <c r="ABJ1392" s="119"/>
      <c r="ABK1392" s="119"/>
      <c r="ABL1392" s="119"/>
      <c r="ABM1392" s="119"/>
      <c r="ABN1392" s="119"/>
      <c r="ABO1392" s="119"/>
      <c r="ABP1392" s="119"/>
      <c r="ABQ1392" s="119"/>
      <c r="ABR1392" s="119"/>
      <c r="ABS1392" s="119"/>
      <c r="ABT1392" s="119"/>
      <c r="ABU1392" s="119"/>
      <c r="ABV1392" s="119"/>
      <c r="ABW1392" s="119"/>
      <c r="ABX1392" s="119"/>
      <c r="ABY1392" s="119"/>
      <c r="ABZ1392" s="119"/>
      <c r="ACA1392" s="119"/>
      <c r="ACB1392" s="119"/>
      <c r="ACC1392" s="119"/>
      <c r="ACD1392" s="119"/>
      <c r="ACE1392" s="119"/>
      <c r="ACF1392" s="119"/>
      <c r="ACG1392" s="119"/>
      <c r="ACH1392" s="119"/>
      <c r="ACI1392" s="119"/>
      <c r="ACJ1392" s="119"/>
      <c r="ACK1392" s="119"/>
      <c r="ACL1392" s="119"/>
      <c r="ACM1392" s="119"/>
      <c r="ACN1392" s="119"/>
      <c r="ACO1392" s="119"/>
      <c r="ACP1392" s="119"/>
      <c r="ACQ1392" s="119"/>
      <c r="ACR1392" s="119"/>
      <c r="ACS1392" s="119"/>
      <c r="ACT1392" s="119"/>
      <c r="ACU1392" s="119"/>
      <c r="ACV1392" s="119"/>
      <c r="ACW1392" s="119"/>
      <c r="ACX1392" s="119"/>
      <c r="ACY1392" s="119"/>
      <c r="ACZ1392" s="119"/>
      <c r="ADA1392" s="119"/>
      <c r="ADB1392" s="119"/>
      <c r="ADC1392" s="119"/>
      <c r="ADD1392" s="119"/>
      <c r="ADE1392" s="119"/>
      <c r="ADF1392" s="119"/>
      <c r="ADG1392" s="119"/>
      <c r="ADH1392" s="119"/>
      <c r="ADI1392" s="119"/>
      <c r="ADJ1392" s="119"/>
      <c r="ADK1392" s="119"/>
      <c r="ADL1392" s="119"/>
      <c r="ADM1392" s="119"/>
      <c r="ADN1392" s="119"/>
      <c r="ADO1392" s="119"/>
      <c r="ADP1392" s="119"/>
      <c r="ADQ1392" s="119"/>
      <c r="ADR1392" s="119"/>
      <c r="ADS1392" s="119"/>
      <c r="ADT1392" s="119"/>
      <c r="ADU1392" s="119"/>
      <c r="ADV1392" s="119"/>
      <c r="ADW1392" s="119"/>
      <c r="ADX1392" s="119"/>
      <c r="ADY1392" s="119"/>
      <c r="ADZ1392" s="119"/>
      <c r="AEA1392" s="119"/>
      <c r="AEB1392" s="119"/>
      <c r="AEC1392" s="119"/>
      <c r="AED1392" s="119"/>
      <c r="AEE1392" s="119"/>
      <c r="AEF1392" s="119"/>
      <c r="AEG1392" s="119"/>
      <c r="AEH1392" s="119"/>
      <c r="AEI1392" s="119"/>
      <c r="AEJ1392" s="119"/>
      <c r="AEK1392" s="119"/>
      <c r="AEL1392" s="119"/>
      <c r="AEM1392" s="119"/>
      <c r="AEN1392" s="119"/>
      <c r="AEO1392" s="119"/>
      <c r="AEP1392" s="119"/>
      <c r="AEQ1392" s="119"/>
      <c r="AER1392" s="119"/>
      <c r="AES1392" s="119"/>
      <c r="AET1392" s="119"/>
      <c r="AEU1392" s="119"/>
      <c r="AEV1392" s="119"/>
      <c r="AEW1392" s="119"/>
      <c r="AEX1392" s="119"/>
      <c r="AEY1392" s="119"/>
      <c r="AEZ1392" s="119"/>
      <c r="AFA1392" s="119"/>
      <c r="AFB1392" s="119"/>
      <c r="AFC1392" s="119"/>
      <c r="AFD1392" s="119"/>
      <c r="AFE1392" s="119"/>
      <c r="AFF1392" s="119"/>
      <c r="AFG1392" s="119"/>
      <c r="AFH1392" s="119"/>
      <c r="AFI1392" s="119"/>
      <c r="AFJ1392" s="119"/>
      <c r="AFK1392" s="119"/>
      <c r="AFL1392" s="119"/>
      <c r="AFM1392" s="119"/>
      <c r="AFN1392" s="119"/>
      <c r="AFO1392" s="119"/>
      <c r="AFP1392" s="119"/>
      <c r="AFQ1392" s="119"/>
      <c r="AFR1392" s="119"/>
      <c r="AFS1392" s="119"/>
      <c r="AFT1392" s="119"/>
      <c r="AFU1392" s="119"/>
      <c r="AFV1392" s="119"/>
      <c r="AFW1392" s="119"/>
      <c r="AFX1392" s="119"/>
      <c r="AFY1392" s="119"/>
      <c r="AFZ1392" s="119"/>
      <c r="AGA1392" s="119"/>
      <c r="AGB1392" s="119"/>
      <c r="AGC1392" s="119"/>
      <c r="AGD1392" s="119"/>
      <c r="AGE1392" s="119"/>
      <c r="AGF1392" s="119"/>
      <c r="AGG1392" s="119"/>
      <c r="AGH1392" s="119"/>
      <c r="AGI1392" s="119"/>
      <c r="AGJ1392" s="119"/>
      <c r="AGK1392" s="119"/>
      <c r="AGL1392" s="119"/>
      <c r="AGM1392" s="119"/>
      <c r="AGN1392" s="119"/>
      <c r="AGO1392" s="119"/>
      <c r="AGP1392" s="119"/>
      <c r="AGQ1392" s="119"/>
      <c r="AGR1392" s="119"/>
      <c r="AGS1392" s="119"/>
      <c r="AGT1392" s="119"/>
      <c r="AGU1392" s="119"/>
      <c r="AGV1392" s="119"/>
      <c r="AGW1392" s="119"/>
      <c r="AGX1392" s="119"/>
      <c r="AGY1392" s="119"/>
      <c r="AGZ1392" s="119"/>
      <c r="AHA1392" s="119"/>
      <c r="AHB1392" s="119"/>
      <c r="AHC1392" s="119"/>
      <c r="AHD1392" s="119"/>
      <c r="AHE1392" s="119"/>
      <c r="AHF1392" s="119"/>
      <c r="AHG1392" s="119"/>
      <c r="AHH1392" s="119"/>
      <c r="AHI1392" s="119"/>
      <c r="AHJ1392" s="119"/>
      <c r="AHK1392" s="119"/>
      <c r="AHL1392" s="119"/>
      <c r="AHM1392" s="119"/>
      <c r="AHN1392" s="119"/>
      <c r="AHO1392" s="119"/>
      <c r="AHP1392" s="119"/>
      <c r="AHQ1392" s="119"/>
      <c r="AHR1392" s="119"/>
      <c r="AHS1392" s="119"/>
      <c r="AHT1392" s="119"/>
      <c r="AHU1392" s="119"/>
      <c r="AHV1392" s="119"/>
      <c r="AHW1392" s="119"/>
      <c r="AHX1392" s="119"/>
      <c r="AHY1392" s="119"/>
      <c r="AHZ1392" s="119"/>
      <c r="AIA1392" s="119"/>
      <c r="AIB1392" s="119"/>
      <c r="AIC1392" s="119"/>
      <c r="AID1392" s="119"/>
      <c r="AIE1392" s="119"/>
      <c r="AIF1392" s="119"/>
      <c r="AIG1392" s="119"/>
      <c r="AIH1392" s="119"/>
      <c r="AII1392" s="119"/>
      <c r="AIJ1392" s="119"/>
      <c r="AIK1392" s="119"/>
      <c r="AIL1392" s="119"/>
      <c r="AIM1392" s="119"/>
      <c r="AIN1392" s="119"/>
      <c r="AIO1392" s="119"/>
      <c r="AIP1392" s="119"/>
      <c r="AIQ1392" s="119"/>
      <c r="AIR1392" s="119"/>
      <c r="AIS1392" s="119"/>
      <c r="AIT1392" s="119"/>
      <c r="AIU1392" s="119"/>
      <c r="AIV1392" s="119"/>
      <c r="AIW1392" s="119"/>
      <c r="AIX1392" s="119"/>
      <c r="AIY1392" s="119"/>
      <c r="AIZ1392" s="119"/>
      <c r="AJA1392" s="119"/>
      <c r="AJB1392" s="119"/>
      <c r="AJC1392" s="119"/>
      <c r="AJD1392" s="119"/>
      <c r="AJE1392" s="119"/>
      <c r="AJF1392" s="119"/>
      <c r="AJG1392" s="119"/>
      <c r="AJH1392" s="119"/>
      <c r="AJI1392" s="119"/>
      <c r="AJJ1392" s="119"/>
      <c r="AJK1392" s="119"/>
      <c r="AJL1392" s="119"/>
      <c r="AJM1392" s="119"/>
      <c r="AJN1392" s="119"/>
      <c r="AJO1392" s="119"/>
      <c r="AJP1392" s="119"/>
      <c r="AJQ1392" s="119"/>
      <c r="AJR1392" s="119"/>
      <c r="AJS1392" s="119"/>
      <c r="AJT1392" s="119"/>
      <c r="AJU1392" s="119"/>
      <c r="AJV1392" s="119"/>
      <c r="AJW1392" s="119"/>
      <c r="AJX1392" s="119"/>
      <c r="AJY1392" s="119"/>
      <c r="AJZ1392" s="119"/>
      <c r="AKA1392" s="119"/>
      <c r="AKB1392" s="119"/>
      <c r="AKC1392" s="119"/>
      <c r="AKD1392" s="119"/>
      <c r="AKE1392" s="119"/>
      <c r="AKF1392" s="119"/>
      <c r="AKG1392" s="119"/>
      <c r="AKH1392" s="119"/>
      <c r="AKI1392" s="119"/>
      <c r="AKJ1392" s="119"/>
      <c r="AKK1392" s="119"/>
      <c r="AKL1392" s="119"/>
      <c r="AKM1392" s="119"/>
      <c r="AKN1392" s="119"/>
      <c r="AKO1392" s="119"/>
      <c r="AKP1392" s="119"/>
      <c r="AKQ1392" s="119"/>
      <c r="AKR1392" s="119"/>
      <c r="AKS1392" s="119"/>
      <c r="AKT1392" s="119"/>
      <c r="AKU1392" s="119"/>
      <c r="AKV1392" s="119"/>
      <c r="AKW1392" s="119"/>
      <c r="AKX1392" s="119"/>
      <c r="AKY1392" s="119"/>
      <c r="AKZ1392" s="119"/>
      <c r="ALA1392" s="119"/>
      <c r="ALB1392" s="119"/>
      <c r="ALC1392" s="119"/>
      <c r="ALD1392" s="119"/>
      <c r="ALE1392" s="119"/>
      <c r="ALF1392" s="119"/>
      <c r="ALG1392" s="119"/>
      <c r="ALH1392" s="119"/>
      <c r="ALI1392" s="119"/>
      <c r="ALJ1392" s="119"/>
      <c r="ALK1392" s="119"/>
      <c r="ALL1392" s="119"/>
      <c r="ALM1392" s="119"/>
      <c r="ALN1392" s="119"/>
      <c r="ALO1392" s="119"/>
      <c r="ALP1392" s="119"/>
      <c r="ALQ1392" s="119"/>
      <c r="ALR1392" s="119"/>
      <c r="ALS1392" s="119"/>
      <c r="ALT1392" s="119"/>
      <c r="ALU1392" s="119"/>
      <c r="ALV1392" s="119"/>
      <c r="ALW1392" s="119"/>
      <c r="ALX1392" s="119"/>
      <c r="ALY1392" s="119"/>
      <c r="ALZ1392" s="119"/>
      <c r="AMA1392" s="119"/>
      <c r="AMB1392" s="119"/>
      <c r="AMC1392" s="119"/>
      <c r="AMD1392" s="119"/>
      <c r="AME1392" s="119"/>
      <c r="AMF1392" s="119"/>
      <c r="AMG1392" s="119"/>
      <c r="AMH1392" s="119"/>
      <c r="AMI1392" s="119"/>
      <c r="AMJ1392" s="119"/>
    </row>
    <row r="1393" spans="1:1024">
      <c r="A1393" s="118"/>
      <c r="B1393" s="118"/>
      <c r="C1393" s="49">
        <f t="shared" si="99"/>
        <v>2700</v>
      </c>
      <c r="D1393" s="56" t="s">
        <v>479</v>
      </c>
      <c r="E1393" s="51">
        <f t="shared" si="102"/>
        <v>80</v>
      </c>
      <c r="F1393" s="79">
        <f t="shared" si="100"/>
        <v>52485</v>
      </c>
      <c r="G1393" s="79" t="str">
        <f t="shared" si="101"/>
        <v>201826</v>
      </c>
      <c r="H1393" s="79">
        <v>2</v>
      </c>
      <c r="I1393" s="79"/>
      <c r="J1393" s="79"/>
      <c r="K1393" s="79"/>
      <c r="L1393" s="79" t="s">
        <v>0</v>
      </c>
      <c r="M1393" s="79">
        <v>2018</v>
      </c>
      <c r="N1393" s="79">
        <v>2</v>
      </c>
      <c r="O1393" s="79">
        <v>6</v>
      </c>
      <c r="P1393" s="79">
        <v>14</v>
      </c>
      <c r="Q1393" s="79">
        <v>34</v>
      </c>
      <c r="R1393" s="79">
        <v>45</v>
      </c>
      <c r="S1393" s="79">
        <v>908</v>
      </c>
      <c r="T1393" s="79">
        <v>1</v>
      </c>
      <c r="U1393" s="79" t="s">
        <v>1</v>
      </c>
      <c r="V1393" s="79" t="s">
        <v>2</v>
      </c>
      <c r="W1393" s="79"/>
      <c r="X1393" s="130"/>
      <c r="Y1393" s="130"/>
      <c r="Z1393" s="130"/>
      <c r="AA1393" s="130"/>
      <c r="WK1393" s="119"/>
      <c r="WL1393" s="119"/>
      <c r="WM1393" s="119"/>
      <c r="WN1393" s="119"/>
      <c r="WO1393" s="119"/>
      <c r="WP1393" s="119"/>
      <c r="WQ1393" s="119"/>
      <c r="WR1393" s="119"/>
      <c r="WS1393" s="119"/>
      <c r="WT1393" s="119"/>
      <c r="WU1393" s="119"/>
      <c r="WV1393" s="119"/>
      <c r="WW1393" s="119"/>
      <c r="WX1393" s="119"/>
      <c r="WY1393" s="119"/>
      <c r="WZ1393" s="119"/>
      <c r="XA1393" s="119"/>
      <c r="XB1393" s="119"/>
      <c r="XC1393" s="119"/>
      <c r="XD1393" s="119"/>
      <c r="XE1393" s="119"/>
      <c r="XF1393" s="119"/>
      <c r="XG1393" s="119"/>
      <c r="XH1393" s="119"/>
      <c r="XI1393" s="119"/>
      <c r="XJ1393" s="119"/>
      <c r="XK1393" s="119"/>
      <c r="XL1393" s="119"/>
      <c r="XM1393" s="119"/>
      <c r="XN1393" s="119"/>
      <c r="XO1393" s="119"/>
      <c r="XP1393" s="119"/>
      <c r="XQ1393" s="119"/>
      <c r="XR1393" s="119"/>
      <c r="XS1393" s="119"/>
      <c r="XT1393" s="119"/>
      <c r="XU1393" s="119"/>
      <c r="XV1393" s="119"/>
      <c r="XW1393" s="119"/>
      <c r="XX1393" s="119"/>
      <c r="XY1393" s="119"/>
      <c r="XZ1393" s="119"/>
      <c r="YA1393" s="119"/>
      <c r="YB1393" s="119"/>
      <c r="YC1393" s="119"/>
      <c r="YD1393" s="119"/>
      <c r="YE1393" s="119"/>
      <c r="YF1393" s="119"/>
      <c r="YG1393" s="119"/>
      <c r="YH1393" s="119"/>
      <c r="YI1393" s="119"/>
      <c r="YJ1393" s="119"/>
      <c r="YK1393" s="119"/>
      <c r="YL1393" s="119"/>
      <c r="YM1393" s="119"/>
      <c r="YN1393" s="119"/>
      <c r="YO1393" s="119"/>
      <c r="YP1393" s="119"/>
      <c r="YQ1393" s="119"/>
      <c r="YR1393" s="119"/>
      <c r="YS1393" s="119"/>
      <c r="YT1393" s="119"/>
      <c r="YU1393" s="119"/>
      <c r="YV1393" s="119"/>
      <c r="YW1393" s="119"/>
      <c r="YX1393" s="119"/>
      <c r="YY1393" s="119"/>
      <c r="YZ1393" s="119"/>
      <c r="ZA1393" s="119"/>
      <c r="ZB1393" s="119"/>
      <c r="ZC1393" s="119"/>
      <c r="ZD1393" s="119"/>
      <c r="ZE1393" s="119"/>
      <c r="ZF1393" s="119"/>
      <c r="ZG1393" s="119"/>
      <c r="ZH1393" s="119"/>
      <c r="ZI1393" s="119"/>
      <c r="ZJ1393" s="119"/>
      <c r="ZK1393" s="119"/>
      <c r="ZL1393" s="119"/>
      <c r="ZM1393" s="119"/>
      <c r="ZN1393" s="119"/>
      <c r="ZO1393" s="119"/>
      <c r="ZP1393" s="119"/>
      <c r="ZQ1393" s="119"/>
      <c r="ZR1393" s="119"/>
      <c r="ZS1393" s="119"/>
      <c r="ZT1393" s="119"/>
      <c r="ZU1393" s="119"/>
      <c r="ZV1393" s="119"/>
      <c r="ZW1393" s="119"/>
      <c r="ZX1393" s="119"/>
      <c r="ZY1393" s="119"/>
      <c r="ZZ1393" s="119"/>
      <c r="AAA1393" s="119"/>
      <c r="AAB1393" s="119"/>
      <c r="AAC1393" s="119"/>
      <c r="AAD1393" s="119"/>
      <c r="AAE1393" s="119"/>
      <c r="AAF1393" s="119"/>
      <c r="AAG1393" s="119"/>
      <c r="AAH1393" s="119"/>
      <c r="AAI1393" s="119"/>
      <c r="AAJ1393" s="119"/>
      <c r="AAK1393" s="119"/>
      <c r="AAL1393" s="119"/>
      <c r="AAM1393" s="119"/>
      <c r="AAN1393" s="119"/>
      <c r="AAO1393" s="119"/>
      <c r="AAP1393" s="119"/>
      <c r="AAQ1393" s="119"/>
      <c r="AAR1393" s="119"/>
      <c r="AAS1393" s="119"/>
      <c r="AAT1393" s="119"/>
      <c r="AAU1393" s="119"/>
      <c r="AAV1393" s="119"/>
      <c r="AAW1393" s="119"/>
      <c r="AAX1393" s="119"/>
      <c r="AAY1393" s="119"/>
      <c r="AAZ1393" s="119"/>
      <c r="ABA1393" s="119"/>
      <c r="ABB1393" s="119"/>
      <c r="ABC1393" s="119"/>
      <c r="ABD1393" s="119"/>
      <c r="ABE1393" s="119"/>
      <c r="ABF1393" s="119"/>
      <c r="ABG1393" s="119"/>
      <c r="ABH1393" s="119"/>
      <c r="ABI1393" s="119"/>
      <c r="ABJ1393" s="119"/>
      <c r="ABK1393" s="119"/>
      <c r="ABL1393" s="119"/>
      <c r="ABM1393" s="119"/>
      <c r="ABN1393" s="119"/>
      <c r="ABO1393" s="119"/>
      <c r="ABP1393" s="119"/>
      <c r="ABQ1393" s="119"/>
      <c r="ABR1393" s="119"/>
      <c r="ABS1393" s="119"/>
      <c r="ABT1393" s="119"/>
      <c r="ABU1393" s="119"/>
      <c r="ABV1393" s="119"/>
      <c r="ABW1393" s="119"/>
      <c r="ABX1393" s="119"/>
      <c r="ABY1393" s="119"/>
      <c r="ABZ1393" s="119"/>
      <c r="ACA1393" s="119"/>
      <c r="ACB1393" s="119"/>
      <c r="ACC1393" s="119"/>
      <c r="ACD1393" s="119"/>
      <c r="ACE1393" s="119"/>
      <c r="ACF1393" s="119"/>
      <c r="ACG1393" s="119"/>
      <c r="ACH1393" s="119"/>
      <c r="ACI1393" s="119"/>
      <c r="ACJ1393" s="119"/>
      <c r="ACK1393" s="119"/>
      <c r="ACL1393" s="119"/>
      <c r="ACM1393" s="119"/>
      <c r="ACN1393" s="119"/>
      <c r="ACO1393" s="119"/>
      <c r="ACP1393" s="119"/>
      <c r="ACQ1393" s="119"/>
      <c r="ACR1393" s="119"/>
      <c r="ACS1393" s="119"/>
      <c r="ACT1393" s="119"/>
      <c r="ACU1393" s="119"/>
      <c r="ACV1393" s="119"/>
      <c r="ACW1393" s="119"/>
      <c r="ACX1393" s="119"/>
      <c r="ACY1393" s="119"/>
      <c r="ACZ1393" s="119"/>
      <c r="ADA1393" s="119"/>
      <c r="ADB1393" s="119"/>
      <c r="ADC1393" s="119"/>
      <c r="ADD1393" s="119"/>
      <c r="ADE1393" s="119"/>
      <c r="ADF1393" s="119"/>
      <c r="ADG1393" s="119"/>
      <c r="ADH1393" s="119"/>
      <c r="ADI1393" s="119"/>
      <c r="ADJ1393" s="119"/>
      <c r="ADK1393" s="119"/>
      <c r="ADL1393" s="119"/>
      <c r="ADM1393" s="119"/>
      <c r="ADN1393" s="119"/>
      <c r="ADO1393" s="119"/>
      <c r="ADP1393" s="119"/>
      <c r="ADQ1393" s="119"/>
      <c r="ADR1393" s="119"/>
      <c r="ADS1393" s="119"/>
      <c r="ADT1393" s="119"/>
      <c r="ADU1393" s="119"/>
      <c r="ADV1393" s="119"/>
      <c r="ADW1393" s="119"/>
      <c r="ADX1393" s="119"/>
      <c r="ADY1393" s="119"/>
      <c r="ADZ1393" s="119"/>
      <c r="AEA1393" s="119"/>
      <c r="AEB1393" s="119"/>
      <c r="AEC1393" s="119"/>
      <c r="AED1393" s="119"/>
      <c r="AEE1393" s="119"/>
      <c r="AEF1393" s="119"/>
      <c r="AEG1393" s="119"/>
      <c r="AEH1393" s="119"/>
      <c r="AEI1393" s="119"/>
      <c r="AEJ1393" s="119"/>
      <c r="AEK1393" s="119"/>
      <c r="AEL1393" s="119"/>
      <c r="AEM1393" s="119"/>
      <c r="AEN1393" s="119"/>
      <c r="AEO1393" s="119"/>
      <c r="AEP1393" s="119"/>
      <c r="AEQ1393" s="119"/>
      <c r="AER1393" s="119"/>
      <c r="AES1393" s="119"/>
      <c r="AET1393" s="119"/>
      <c r="AEU1393" s="119"/>
      <c r="AEV1393" s="119"/>
      <c r="AEW1393" s="119"/>
      <c r="AEX1393" s="119"/>
      <c r="AEY1393" s="119"/>
      <c r="AEZ1393" s="119"/>
      <c r="AFA1393" s="119"/>
      <c r="AFB1393" s="119"/>
      <c r="AFC1393" s="119"/>
      <c r="AFD1393" s="119"/>
      <c r="AFE1393" s="119"/>
      <c r="AFF1393" s="119"/>
      <c r="AFG1393" s="119"/>
      <c r="AFH1393" s="119"/>
      <c r="AFI1393" s="119"/>
      <c r="AFJ1393" s="119"/>
      <c r="AFK1393" s="119"/>
      <c r="AFL1393" s="119"/>
      <c r="AFM1393" s="119"/>
      <c r="AFN1393" s="119"/>
      <c r="AFO1393" s="119"/>
      <c r="AFP1393" s="119"/>
      <c r="AFQ1393" s="119"/>
      <c r="AFR1393" s="119"/>
      <c r="AFS1393" s="119"/>
      <c r="AFT1393" s="119"/>
      <c r="AFU1393" s="119"/>
      <c r="AFV1393" s="119"/>
      <c r="AFW1393" s="119"/>
      <c r="AFX1393" s="119"/>
      <c r="AFY1393" s="119"/>
      <c r="AFZ1393" s="119"/>
      <c r="AGA1393" s="119"/>
      <c r="AGB1393" s="119"/>
      <c r="AGC1393" s="119"/>
      <c r="AGD1393" s="119"/>
      <c r="AGE1393" s="119"/>
      <c r="AGF1393" s="119"/>
      <c r="AGG1393" s="119"/>
      <c r="AGH1393" s="119"/>
      <c r="AGI1393" s="119"/>
      <c r="AGJ1393" s="119"/>
      <c r="AGK1393" s="119"/>
      <c r="AGL1393" s="119"/>
      <c r="AGM1393" s="119"/>
      <c r="AGN1393" s="119"/>
      <c r="AGO1393" s="119"/>
      <c r="AGP1393" s="119"/>
      <c r="AGQ1393" s="119"/>
      <c r="AGR1393" s="119"/>
      <c r="AGS1393" s="119"/>
      <c r="AGT1393" s="119"/>
      <c r="AGU1393" s="119"/>
      <c r="AGV1393" s="119"/>
      <c r="AGW1393" s="119"/>
      <c r="AGX1393" s="119"/>
      <c r="AGY1393" s="119"/>
      <c r="AGZ1393" s="119"/>
      <c r="AHA1393" s="119"/>
      <c r="AHB1393" s="119"/>
      <c r="AHC1393" s="119"/>
      <c r="AHD1393" s="119"/>
      <c r="AHE1393" s="119"/>
      <c r="AHF1393" s="119"/>
      <c r="AHG1393" s="119"/>
      <c r="AHH1393" s="119"/>
      <c r="AHI1393" s="119"/>
      <c r="AHJ1393" s="119"/>
      <c r="AHK1393" s="119"/>
      <c r="AHL1393" s="119"/>
      <c r="AHM1393" s="119"/>
      <c r="AHN1393" s="119"/>
      <c r="AHO1393" s="119"/>
      <c r="AHP1393" s="119"/>
      <c r="AHQ1393" s="119"/>
      <c r="AHR1393" s="119"/>
      <c r="AHS1393" s="119"/>
      <c r="AHT1393" s="119"/>
      <c r="AHU1393" s="119"/>
      <c r="AHV1393" s="119"/>
      <c r="AHW1393" s="119"/>
      <c r="AHX1393" s="119"/>
      <c r="AHY1393" s="119"/>
      <c r="AHZ1393" s="119"/>
      <c r="AIA1393" s="119"/>
      <c r="AIB1393" s="119"/>
      <c r="AIC1393" s="119"/>
      <c r="AID1393" s="119"/>
      <c r="AIE1393" s="119"/>
      <c r="AIF1393" s="119"/>
      <c r="AIG1393" s="119"/>
      <c r="AIH1393" s="119"/>
      <c r="AII1393" s="119"/>
      <c r="AIJ1393" s="119"/>
      <c r="AIK1393" s="119"/>
      <c r="AIL1393" s="119"/>
      <c r="AIM1393" s="119"/>
      <c r="AIN1393" s="119"/>
      <c r="AIO1393" s="119"/>
      <c r="AIP1393" s="119"/>
      <c r="AIQ1393" s="119"/>
      <c r="AIR1393" s="119"/>
      <c r="AIS1393" s="119"/>
      <c r="AIT1393" s="119"/>
      <c r="AIU1393" s="119"/>
      <c r="AIV1393" s="119"/>
      <c r="AIW1393" s="119"/>
      <c r="AIX1393" s="119"/>
      <c r="AIY1393" s="119"/>
      <c r="AIZ1393" s="119"/>
      <c r="AJA1393" s="119"/>
      <c r="AJB1393" s="119"/>
      <c r="AJC1393" s="119"/>
      <c r="AJD1393" s="119"/>
      <c r="AJE1393" s="119"/>
      <c r="AJF1393" s="119"/>
      <c r="AJG1393" s="119"/>
      <c r="AJH1393" s="119"/>
      <c r="AJI1393" s="119"/>
      <c r="AJJ1393" s="119"/>
      <c r="AJK1393" s="119"/>
      <c r="AJL1393" s="119"/>
      <c r="AJM1393" s="119"/>
      <c r="AJN1393" s="119"/>
      <c r="AJO1393" s="119"/>
      <c r="AJP1393" s="119"/>
      <c r="AJQ1393" s="119"/>
      <c r="AJR1393" s="119"/>
      <c r="AJS1393" s="119"/>
      <c r="AJT1393" s="119"/>
      <c r="AJU1393" s="119"/>
      <c r="AJV1393" s="119"/>
      <c r="AJW1393" s="119"/>
      <c r="AJX1393" s="119"/>
      <c r="AJY1393" s="119"/>
      <c r="AJZ1393" s="119"/>
      <c r="AKA1393" s="119"/>
      <c r="AKB1393" s="119"/>
      <c r="AKC1393" s="119"/>
      <c r="AKD1393" s="119"/>
      <c r="AKE1393" s="119"/>
      <c r="AKF1393" s="119"/>
      <c r="AKG1393" s="119"/>
      <c r="AKH1393" s="119"/>
      <c r="AKI1393" s="119"/>
      <c r="AKJ1393" s="119"/>
      <c r="AKK1393" s="119"/>
      <c r="AKL1393" s="119"/>
      <c r="AKM1393" s="119"/>
      <c r="AKN1393" s="119"/>
      <c r="AKO1393" s="119"/>
      <c r="AKP1393" s="119"/>
      <c r="AKQ1393" s="119"/>
      <c r="AKR1393" s="119"/>
      <c r="AKS1393" s="119"/>
      <c r="AKT1393" s="119"/>
      <c r="AKU1393" s="119"/>
      <c r="AKV1393" s="119"/>
      <c r="AKW1393" s="119"/>
      <c r="AKX1393" s="119"/>
      <c r="AKY1393" s="119"/>
      <c r="AKZ1393" s="119"/>
      <c r="ALA1393" s="119"/>
      <c r="ALB1393" s="119"/>
      <c r="ALC1393" s="119"/>
      <c r="ALD1393" s="119"/>
      <c r="ALE1393" s="119"/>
      <c r="ALF1393" s="119"/>
      <c r="ALG1393" s="119"/>
      <c r="ALH1393" s="119"/>
      <c r="ALI1393" s="119"/>
      <c r="ALJ1393" s="119"/>
      <c r="ALK1393" s="119"/>
      <c r="ALL1393" s="119"/>
      <c r="ALM1393" s="119"/>
      <c r="ALN1393" s="119"/>
      <c r="ALO1393" s="119"/>
      <c r="ALP1393" s="119"/>
      <c r="ALQ1393" s="119"/>
      <c r="ALR1393" s="119"/>
      <c r="ALS1393" s="119"/>
      <c r="ALT1393" s="119"/>
      <c r="ALU1393" s="119"/>
      <c r="ALV1393" s="119"/>
      <c r="ALW1393" s="119"/>
      <c r="ALX1393" s="119"/>
      <c r="ALY1393" s="119"/>
      <c r="ALZ1393" s="119"/>
      <c r="AMA1393" s="119"/>
      <c r="AMB1393" s="119"/>
      <c r="AMC1393" s="119"/>
      <c r="AMD1393" s="119"/>
      <c r="AME1393" s="119"/>
      <c r="AMF1393" s="119"/>
      <c r="AMG1393" s="119"/>
      <c r="AMH1393" s="119"/>
      <c r="AMI1393" s="119"/>
      <c r="AMJ1393" s="119"/>
    </row>
    <row r="1394" spans="1:1024">
      <c r="A1394" s="118"/>
      <c r="B1394" s="118"/>
      <c r="C1394" s="49">
        <f t="shared" si="99"/>
        <v>2700</v>
      </c>
      <c r="D1394" s="56" t="s">
        <v>479</v>
      </c>
      <c r="E1394" s="51">
        <f t="shared" si="102"/>
        <v>90</v>
      </c>
      <c r="F1394" s="79">
        <f t="shared" si="100"/>
        <v>52485</v>
      </c>
      <c r="G1394" s="79" t="str">
        <f t="shared" si="101"/>
        <v>201826</v>
      </c>
      <c r="H1394" s="79">
        <v>2</v>
      </c>
      <c r="I1394" s="79"/>
      <c r="J1394" s="79"/>
      <c r="K1394" s="79"/>
      <c r="L1394" s="79" t="s">
        <v>0</v>
      </c>
      <c r="M1394" s="79">
        <v>2018</v>
      </c>
      <c r="N1394" s="79">
        <v>2</v>
      </c>
      <c r="O1394" s="79">
        <v>6</v>
      </c>
      <c r="P1394" s="79">
        <v>14</v>
      </c>
      <c r="Q1394" s="79">
        <v>34</v>
      </c>
      <c r="R1394" s="79">
        <v>45</v>
      </c>
      <c r="S1394" s="79">
        <v>926</v>
      </c>
      <c r="T1394" s="79">
        <v>1</v>
      </c>
      <c r="U1394" s="79" t="s">
        <v>1</v>
      </c>
      <c r="V1394" s="79" t="s">
        <v>2</v>
      </c>
      <c r="W1394" s="79"/>
      <c r="X1394" s="130"/>
      <c r="Y1394" s="130"/>
      <c r="Z1394" s="130"/>
      <c r="AA1394" s="130"/>
      <c r="WK1394" s="119"/>
      <c r="WL1394" s="119"/>
      <c r="WM1394" s="119"/>
      <c r="WN1394" s="119"/>
      <c r="WO1394" s="119"/>
      <c r="WP1394" s="119"/>
      <c r="WQ1394" s="119"/>
      <c r="WR1394" s="119"/>
      <c r="WS1394" s="119"/>
      <c r="WT1394" s="119"/>
      <c r="WU1394" s="119"/>
      <c r="WV1394" s="119"/>
      <c r="WW1394" s="119"/>
      <c r="WX1394" s="119"/>
      <c r="WY1394" s="119"/>
      <c r="WZ1394" s="119"/>
      <c r="XA1394" s="119"/>
      <c r="XB1394" s="119"/>
      <c r="XC1394" s="119"/>
      <c r="XD1394" s="119"/>
      <c r="XE1394" s="119"/>
      <c r="XF1394" s="119"/>
      <c r="XG1394" s="119"/>
      <c r="XH1394" s="119"/>
      <c r="XI1394" s="119"/>
      <c r="XJ1394" s="119"/>
      <c r="XK1394" s="119"/>
      <c r="XL1394" s="119"/>
      <c r="XM1394" s="119"/>
      <c r="XN1394" s="119"/>
      <c r="XO1394" s="119"/>
      <c r="XP1394" s="119"/>
      <c r="XQ1394" s="119"/>
      <c r="XR1394" s="119"/>
      <c r="XS1394" s="119"/>
      <c r="XT1394" s="119"/>
      <c r="XU1394" s="119"/>
      <c r="XV1394" s="119"/>
      <c r="XW1394" s="119"/>
      <c r="XX1394" s="119"/>
      <c r="XY1394" s="119"/>
      <c r="XZ1394" s="119"/>
      <c r="YA1394" s="119"/>
      <c r="YB1394" s="119"/>
      <c r="YC1394" s="119"/>
      <c r="YD1394" s="119"/>
      <c r="YE1394" s="119"/>
      <c r="YF1394" s="119"/>
      <c r="YG1394" s="119"/>
      <c r="YH1394" s="119"/>
      <c r="YI1394" s="119"/>
      <c r="YJ1394" s="119"/>
      <c r="YK1394" s="119"/>
      <c r="YL1394" s="119"/>
      <c r="YM1394" s="119"/>
      <c r="YN1394" s="119"/>
      <c r="YO1394" s="119"/>
      <c r="YP1394" s="119"/>
      <c r="YQ1394" s="119"/>
      <c r="YR1394" s="119"/>
      <c r="YS1394" s="119"/>
      <c r="YT1394" s="119"/>
      <c r="YU1394" s="119"/>
      <c r="YV1394" s="119"/>
      <c r="YW1394" s="119"/>
      <c r="YX1394" s="119"/>
      <c r="YY1394" s="119"/>
      <c r="YZ1394" s="119"/>
      <c r="ZA1394" s="119"/>
      <c r="ZB1394" s="119"/>
      <c r="ZC1394" s="119"/>
      <c r="ZD1394" s="119"/>
      <c r="ZE1394" s="119"/>
      <c r="ZF1394" s="119"/>
      <c r="ZG1394" s="119"/>
      <c r="ZH1394" s="119"/>
      <c r="ZI1394" s="119"/>
      <c r="ZJ1394" s="119"/>
      <c r="ZK1394" s="119"/>
      <c r="ZL1394" s="119"/>
      <c r="ZM1394" s="119"/>
      <c r="ZN1394" s="119"/>
      <c r="ZO1394" s="119"/>
      <c r="ZP1394" s="119"/>
      <c r="ZQ1394" s="119"/>
      <c r="ZR1394" s="119"/>
      <c r="ZS1394" s="119"/>
      <c r="ZT1394" s="119"/>
      <c r="ZU1394" s="119"/>
      <c r="ZV1394" s="119"/>
      <c r="ZW1394" s="119"/>
      <c r="ZX1394" s="119"/>
      <c r="ZY1394" s="119"/>
      <c r="ZZ1394" s="119"/>
      <c r="AAA1394" s="119"/>
      <c r="AAB1394" s="119"/>
      <c r="AAC1394" s="119"/>
      <c r="AAD1394" s="119"/>
      <c r="AAE1394" s="119"/>
      <c r="AAF1394" s="119"/>
      <c r="AAG1394" s="119"/>
      <c r="AAH1394" s="119"/>
      <c r="AAI1394" s="119"/>
      <c r="AAJ1394" s="119"/>
      <c r="AAK1394" s="119"/>
      <c r="AAL1394" s="119"/>
      <c r="AAM1394" s="119"/>
      <c r="AAN1394" s="119"/>
      <c r="AAO1394" s="119"/>
      <c r="AAP1394" s="119"/>
      <c r="AAQ1394" s="119"/>
      <c r="AAR1394" s="119"/>
      <c r="AAS1394" s="119"/>
      <c r="AAT1394" s="119"/>
      <c r="AAU1394" s="119"/>
      <c r="AAV1394" s="119"/>
      <c r="AAW1394" s="119"/>
      <c r="AAX1394" s="119"/>
      <c r="AAY1394" s="119"/>
      <c r="AAZ1394" s="119"/>
      <c r="ABA1394" s="119"/>
      <c r="ABB1394" s="119"/>
      <c r="ABC1394" s="119"/>
      <c r="ABD1394" s="119"/>
      <c r="ABE1394" s="119"/>
      <c r="ABF1394" s="119"/>
      <c r="ABG1394" s="119"/>
      <c r="ABH1394" s="119"/>
      <c r="ABI1394" s="119"/>
      <c r="ABJ1394" s="119"/>
      <c r="ABK1394" s="119"/>
      <c r="ABL1394" s="119"/>
      <c r="ABM1394" s="119"/>
      <c r="ABN1394" s="119"/>
      <c r="ABO1394" s="119"/>
      <c r="ABP1394" s="119"/>
      <c r="ABQ1394" s="119"/>
      <c r="ABR1394" s="119"/>
      <c r="ABS1394" s="119"/>
      <c r="ABT1394" s="119"/>
      <c r="ABU1394" s="119"/>
      <c r="ABV1394" s="119"/>
      <c r="ABW1394" s="119"/>
      <c r="ABX1394" s="119"/>
      <c r="ABY1394" s="119"/>
      <c r="ABZ1394" s="119"/>
      <c r="ACA1394" s="119"/>
      <c r="ACB1394" s="119"/>
      <c r="ACC1394" s="119"/>
      <c r="ACD1394" s="119"/>
      <c r="ACE1394" s="119"/>
      <c r="ACF1394" s="119"/>
      <c r="ACG1394" s="119"/>
      <c r="ACH1394" s="119"/>
      <c r="ACI1394" s="119"/>
      <c r="ACJ1394" s="119"/>
      <c r="ACK1394" s="119"/>
      <c r="ACL1394" s="119"/>
      <c r="ACM1394" s="119"/>
      <c r="ACN1394" s="119"/>
      <c r="ACO1394" s="119"/>
      <c r="ACP1394" s="119"/>
      <c r="ACQ1394" s="119"/>
      <c r="ACR1394" s="119"/>
      <c r="ACS1394" s="119"/>
      <c r="ACT1394" s="119"/>
      <c r="ACU1394" s="119"/>
      <c r="ACV1394" s="119"/>
      <c r="ACW1394" s="119"/>
      <c r="ACX1394" s="119"/>
      <c r="ACY1394" s="119"/>
      <c r="ACZ1394" s="119"/>
      <c r="ADA1394" s="119"/>
      <c r="ADB1394" s="119"/>
      <c r="ADC1394" s="119"/>
      <c r="ADD1394" s="119"/>
      <c r="ADE1394" s="119"/>
      <c r="ADF1394" s="119"/>
      <c r="ADG1394" s="119"/>
      <c r="ADH1394" s="119"/>
      <c r="ADI1394" s="119"/>
      <c r="ADJ1394" s="119"/>
      <c r="ADK1394" s="119"/>
      <c r="ADL1394" s="119"/>
      <c r="ADM1394" s="119"/>
      <c r="ADN1394" s="119"/>
      <c r="ADO1394" s="119"/>
      <c r="ADP1394" s="119"/>
      <c r="ADQ1394" s="119"/>
      <c r="ADR1394" s="119"/>
      <c r="ADS1394" s="119"/>
      <c r="ADT1394" s="119"/>
      <c r="ADU1394" s="119"/>
      <c r="ADV1394" s="119"/>
      <c r="ADW1394" s="119"/>
      <c r="ADX1394" s="119"/>
      <c r="ADY1394" s="119"/>
      <c r="ADZ1394" s="119"/>
      <c r="AEA1394" s="119"/>
      <c r="AEB1394" s="119"/>
      <c r="AEC1394" s="119"/>
      <c r="AED1394" s="119"/>
      <c r="AEE1394" s="119"/>
      <c r="AEF1394" s="119"/>
      <c r="AEG1394" s="119"/>
      <c r="AEH1394" s="119"/>
      <c r="AEI1394" s="119"/>
      <c r="AEJ1394" s="119"/>
      <c r="AEK1394" s="119"/>
      <c r="AEL1394" s="119"/>
      <c r="AEM1394" s="119"/>
      <c r="AEN1394" s="119"/>
      <c r="AEO1394" s="119"/>
      <c r="AEP1394" s="119"/>
      <c r="AEQ1394" s="119"/>
      <c r="AER1394" s="119"/>
      <c r="AES1394" s="119"/>
      <c r="AET1394" s="119"/>
      <c r="AEU1394" s="119"/>
      <c r="AEV1394" s="119"/>
      <c r="AEW1394" s="119"/>
      <c r="AEX1394" s="119"/>
      <c r="AEY1394" s="119"/>
      <c r="AEZ1394" s="119"/>
      <c r="AFA1394" s="119"/>
      <c r="AFB1394" s="119"/>
      <c r="AFC1394" s="119"/>
      <c r="AFD1394" s="119"/>
      <c r="AFE1394" s="119"/>
      <c r="AFF1394" s="119"/>
      <c r="AFG1394" s="119"/>
      <c r="AFH1394" s="119"/>
      <c r="AFI1394" s="119"/>
      <c r="AFJ1394" s="119"/>
      <c r="AFK1394" s="119"/>
      <c r="AFL1394" s="119"/>
      <c r="AFM1394" s="119"/>
      <c r="AFN1394" s="119"/>
      <c r="AFO1394" s="119"/>
      <c r="AFP1394" s="119"/>
      <c r="AFQ1394" s="119"/>
      <c r="AFR1394" s="119"/>
      <c r="AFS1394" s="119"/>
      <c r="AFT1394" s="119"/>
      <c r="AFU1394" s="119"/>
      <c r="AFV1394" s="119"/>
      <c r="AFW1394" s="119"/>
      <c r="AFX1394" s="119"/>
      <c r="AFY1394" s="119"/>
      <c r="AFZ1394" s="119"/>
      <c r="AGA1394" s="119"/>
      <c r="AGB1394" s="119"/>
      <c r="AGC1394" s="119"/>
      <c r="AGD1394" s="119"/>
      <c r="AGE1394" s="119"/>
      <c r="AGF1394" s="119"/>
      <c r="AGG1394" s="119"/>
      <c r="AGH1394" s="119"/>
      <c r="AGI1394" s="119"/>
      <c r="AGJ1394" s="119"/>
      <c r="AGK1394" s="119"/>
      <c r="AGL1394" s="119"/>
      <c r="AGM1394" s="119"/>
      <c r="AGN1394" s="119"/>
      <c r="AGO1394" s="119"/>
      <c r="AGP1394" s="119"/>
      <c r="AGQ1394" s="119"/>
      <c r="AGR1394" s="119"/>
      <c r="AGS1394" s="119"/>
      <c r="AGT1394" s="119"/>
      <c r="AGU1394" s="119"/>
      <c r="AGV1394" s="119"/>
      <c r="AGW1394" s="119"/>
      <c r="AGX1394" s="119"/>
      <c r="AGY1394" s="119"/>
      <c r="AGZ1394" s="119"/>
      <c r="AHA1394" s="119"/>
      <c r="AHB1394" s="119"/>
      <c r="AHC1394" s="119"/>
      <c r="AHD1394" s="119"/>
      <c r="AHE1394" s="119"/>
      <c r="AHF1394" s="119"/>
      <c r="AHG1394" s="119"/>
      <c r="AHH1394" s="119"/>
      <c r="AHI1394" s="119"/>
      <c r="AHJ1394" s="119"/>
      <c r="AHK1394" s="119"/>
      <c r="AHL1394" s="119"/>
      <c r="AHM1394" s="119"/>
      <c r="AHN1394" s="119"/>
      <c r="AHO1394" s="119"/>
      <c r="AHP1394" s="119"/>
      <c r="AHQ1394" s="119"/>
      <c r="AHR1394" s="119"/>
      <c r="AHS1394" s="119"/>
      <c r="AHT1394" s="119"/>
      <c r="AHU1394" s="119"/>
      <c r="AHV1394" s="119"/>
      <c r="AHW1394" s="119"/>
      <c r="AHX1394" s="119"/>
      <c r="AHY1394" s="119"/>
      <c r="AHZ1394" s="119"/>
      <c r="AIA1394" s="119"/>
      <c r="AIB1394" s="119"/>
      <c r="AIC1394" s="119"/>
      <c r="AID1394" s="119"/>
      <c r="AIE1394" s="119"/>
      <c r="AIF1394" s="119"/>
      <c r="AIG1394" s="119"/>
      <c r="AIH1394" s="119"/>
      <c r="AII1394" s="119"/>
      <c r="AIJ1394" s="119"/>
      <c r="AIK1394" s="119"/>
      <c r="AIL1394" s="119"/>
      <c r="AIM1394" s="119"/>
      <c r="AIN1394" s="119"/>
      <c r="AIO1394" s="119"/>
      <c r="AIP1394" s="119"/>
      <c r="AIQ1394" s="119"/>
      <c r="AIR1394" s="119"/>
      <c r="AIS1394" s="119"/>
      <c r="AIT1394" s="119"/>
      <c r="AIU1394" s="119"/>
      <c r="AIV1394" s="119"/>
      <c r="AIW1394" s="119"/>
      <c r="AIX1394" s="119"/>
      <c r="AIY1394" s="119"/>
      <c r="AIZ1394" s="119"/>
      <c r="AJA1394" s="119"/>
      <c r="AJB1394" s="119"/>
      <c r="AJC1394" s="119"/>
      <c r="AJD1394" s="119"/>
      <c r="AJE1394" s="119"/>
      <c r="AJF1394" s="119"/>
      <c r="AJG1394" s="119"/>
      <c r="AJH1394" s="119"/>
      <c r="AJI1394" s="119"/>
      <c r="AJJ1394" s="119"/>
      <c r="AJK1394" s="119"/>
      <c r="AJL1394" s="119"/>
      <c r="AJM1394" s="119"/>
      <c r="AJN1394" s="119"/>
      <c r="AJO1394" s="119"/>
      <c r="AJP1394" s="119"/>
      <c r="AJQ1394" s="119"/>
      <c r="AJR1394" s="119"/>
      <c r="AJS1394" s="119"/>
      <c r="AJT1394" s="119"/>
      <c r="AJU1394" s="119"/>
      <c r="AJV1394" s="119"/>
      <c r="AJW1394" s="119"/>
      <c r="AJX1394" s="119"/>
      <c r="AJY1394" s="119"/>
      <c r="AJZ1394" s="119"/>
      <c r="AKA1394" s="119"/>
      <c r="AKB1394" s="119"/>
      <c r="AKC1394" s="119"/>
      <c r="AKD1394" s="119"/>
      <c r="AKE1394" s="119"/>
      <c r="AKF1394" s="119"/>
      <c r="AKG1394" s="119"/>
      <c r="AKH1394" s="119"/>
      <c r="AKI1394" s="119"/>
      <c r="AKJ1394" s="119"/>
      <c r="AKK1394" s="119"/>
      <c r="AKL1394" s="119"/>
      <c r="AKM1394" s="119"/>
      <c r="AKN1394" s="119"/>
      <c r="AKO1394" s="119"/>
      <c r="AKP1394" s="119"/>
      <c r="AKQ1394" s="119"/>
      <c r="AKR1394" s="119"/>
      <c r="AKS1394" s="119"/>
      <c r="AKT1394" s="119"/>
      <c r="AKU1394" s="119"/>
      <c r="AKV1394" s="119"/>
      <c r="AKW1394" s="119"/>
      <c r="AKX1394" s="119"/>
      <c r="AKY1394" s="119"/>
      <c r="AKZ1394" s="119"/>
      <c r="ALA1394" s="119"/>
      <c r="ALB1394" s="119"/>
      <c r="ALC1394" s="119"/>
      <c r="ALD1394" s="119"/>
      <c r="ALE1394" s="119"/>
      <c r="ALF1394" s="119"/>
      <c r="ALG1394" s="119"/>
      <c r="ALH1394" s="119"/>
      <c r="ALI1394" s="119"/>
      <c r="ALJ1394" s="119"/>
      <c r="ALK1394" s="119"/>
      <c r="ALL1394" s="119"/>
      <c r="ALM1394" s="119"/>
      <c r="ALN1394" s="119"/>
      <c r="ALO1394" s="119"/>
      <c r="ALP1394" s="119"/>
      <c r="ALQ1394" s="119"/>
      <c r="ALR1394" s="119"/>
      <c r="ALS1394" s="119"/>
      <c r="ALT1394" s="119"/>
      <c r="ALU1394" s="119"/>
      <c r="ALV1394" s="119"/>
      <c r="ALW1394" s="119"/>
      <c r="ALX1394" s="119"/>
      <c r="ALY1394" s="119"/>
      <c r="ALZ1394" s="119"/>
      <c r="AMA1394" s="119"/>
      <c r="AMB1394" s="119"/>
      <c r="AMC1394" s="119"/>
      <c r="AMD1394" s="119"/>
      <c r="AME1394" s="119"/>
      <c r="AMF1394" s="119"/>
      <c r="AMG1394" s="119"/>
      <c r="AMH1394" s="119"/>
      <c r="AMI1394" s="119"/>
      <c r="AMJ1394" s="119"/>
    </row>
    <row r="1395" spans="1:1024">
      <c r="A1395" s="118"/>
      <c r="B1395" s="118"/>
      <c r="C1395" s="49">
        <f t="shared" si="99"/>
        <v>2710</v>
      </c>
      <c r="D1395" s="58" t="s">
        <v>480</v>
      </c>
      <c r="E1395" s="51">
        <f t="shared" si="102"/>
        <v>10</v>
      </c>
      <c r="F1395" s="81">
        <f t="shared" si="100"/>
        <v>52550</v>
      </c>
      <c r="G1395" s="81" t="str">
        <f t="shared" si="101"/>
        <v>201826</v>
      </c>
      <c r="H1395" s="81">
        <v>8</v>
      </c>
      <c r="I1395" s="81"/>
      <c r="J1395" s="81"/>
      <c r="K1395" s="81"/>
      <c r="L1395" s="81" t="s">
        <v>0</v>
      </c>
      <c r="M1395" s="81">
        <v>2018</v>
      </c>
      <c r="N1395" s="81">
        <v>2</v>
      </c>
      <c r="O1395" s="81">
        <v>6</v>
      </c>
      <c r="P1395" s="81">
        <v>14</v>
      </c>
      <c r="Q1395" s="81">
        <v>35</v>
      </c>
      <c r="R1395" s="81">
        <v>50</v>
      </c>
      <c r="S1395" s="81">
        <v>480</v>
      </c>
      <c r="T1395" s="81">
        <v>1</v>
      </c>
      <c r="U1395" s="81" t="s">
        <v>1</v>
      </c>
      <c r="V1395" s="81" t="s">
        <v>2</v>
      </c>
      <c r="W1395" s="81"/>
      <c r="X1395" s="129"/>
      <c r="Y1395" s="130"/>
      <c r="Z1395" s="130"/>
      <c r="AA1395" s="130"/>
      <c r="WK1395" s="119"/>
      <c r="WL1395" s="119"/>
      <c r="WM1395" s="119"/>
      <c r="WN1395" s="119"/>
      <c r="WO1395" s="119"/>
      <c r="WP1395" s="119"/>
      <c r="WQ1395" s="119"/>
      <c r="WR1395" s="119"/>
      <c r="WS1395" s="119"/>
      <c r="WT1395" s="119"/>
      <c r="WU1395" s="119"/>
      <c r="WV1395" s="119"/>
      <c r="WW1395" s="119"/>
      <c r="WX1395" s="119"/>
      <c r="WY1395" s="119"/>
      <c r="WZ1395" s="119"/>
      <c r="XA1395" s="119"/>
      <c r="XB1395" s="119"/>
      <c r="XC1395" s="119"/>
      <c r="XD1395" s="119"/>
      <c r="XE1395" s="119"/>
      <c r="XF1395" s="119"/>
      <c r="XG1395" s="119"/>
      <c r="XH1395" s="119"/>
      <c r="XI1395" s="119"/>
      <c r="XJ1395" s="119"/>
      <c r="XK1395" s="119"/>
      <c r="XL1395" s="119"/>
      <c r="XM1395" s="119"/>
      <c r="XN1395" s="119"/>
      <c r="XO1395" s="119"/>
      <c r="XP1395" s="119"/>
      <c r="XQ1395" s="119"/>
      <c r="XR1395" s="119"/>
      <c r="XS1395" s="119"/>
      <c r="XT1395" s="119"/>
      <c r="XU1395" s="119"/>
      <c r="XV1395" s="119"/>
      <c r="XW1395" s="119"/>
      <c r="XX1395" s="119"/>
      <c r="XY1395" s="119"/>
      <c r="XZ1395" s="119"/>
      <c r="YA1395" s="119"/>
      <c r="YB1395" s="119"/>
      <c r="YC1395" s="119"/>
      <c r="YD1395" s="119"/>
      <c r="YE1395" s="119"/>
      <c r="YF1395" s="119"/>
      <c r="YG1395" s="119"/>
      <c r="YH1395" s="119"/>
      <c r="YI1395" s="119"/>
      <c r="YJ1395" s="119"/>
      <c r="YK1395" s="119"/>
      <c r="YL1395" s="119"/>
      <c r="YM1395" s="119"/>
      <c r="YN1395" s="119"/>
      <c r="YO1395" s="119"/>
      <c r="YP1395" s="119"/>
      <c r="YQ1395" s="119"/>
      <c r="YR1395" s="119"/>
      <c r="YS1395" s="119"/>
      <c r="YT1395" s="119"/>
      <c r="YU1395" s="119"/>
      <c r="YV1395" s="119"/>
      <c r="YW1395" s="119"/>
      <c r="YX1395" s="119"/>
      <c r="YY1395" s="119"/>
      <c r="YZ1395" s="119"/>
      <c r="ZA1395" s="119"/>
      <c r="ZB1395" s="119"/>
      <c r="ZC1395" s="119"/>
      <c r="ZD1395" s="119"/>
      <c r="ZE1395" s="119"/>
      <c r="ZF1395" s="119"/>
      <c r="ZG1395" s="119"/>
      <c r="ZH1395" s="119"/>
      <c r="ZI1395" s="119"/>
      <c r="ZJ1395" s="119"/>
      <c r="ZK1395" s="119"/>
      <c r="ZL1395" s="119"/>
      <c r="ZM1395" s="119"/>
      <c r="ZN1395" s="119"/>
      <c r="ZO1395" s="119"/>
      <c r="ZP1395" s="119"/>
      <c r="ZQ1395" s="119"/>
      <c r="ZR1395" s="119"/>
      <c r="ZS1395" s="119"/>
      <c r="ZT1395" s="119"/>
      <c r="ZU1395" s="119"/>
      <c r="ZV1395" s="119"/>
      <c r="ZW1395" s="119"/>
      <c r="ZX1395" s="119"/>
      <c r="ZY1395" s="119"/>
      <c r="ZZ1395" s="119"/>
      <c r="AAA1395" s="119"/>
      <c r="AAB1395" s="119"/>
      <c r="AAC1395" s="119"/>
      <c r="AAD1395" s="119"/>
      <c r="AAE1395" s="119"/>
      <c r="AAF1395" s="119"/>
      <c r="AAG1395" s="119"/>
      <c r="AAH1395" s="119"/>
      <c r="AAI1395" s="119"/>
      <c r="AAJ1395" s="119"/>
      <c r="AAK1395" s="119"/>
      <c r="AAL1395" s="119"/>
      <c r="AAM1395" s="119"/>
      <c r="AAN1395" s="119"/>
      <c r="AAO1395" s="119"/>
      <c r="AAP1395" s="119"/>
      <c r="AAQ1395" s="119"/>
      <c r="AAR1395" s="119"/>
      <c r="AAS1395" s="119"/>
      <c r="AAT1395" s="119"/>
      <c r="AAU1395" s="119"/>
      <c r="AAV1395" s="119"/>
      <c r="AAW1395" s="119"/>
      <c r="AAX1395" s="119"/>
      <c r="AAY1395" s="119"/>
      <c r="AAZ1395" s="119"/>
      <c r="ABA1395" s="119"/>
      <c r="ABB1395" s="119"/>
      <c r="ABC1395" s="119"/>
      <c r="ABD1395" s="119"/>
      <c r="ABE1395" s="119"/>
      <c r="ABF1395" s="119"/>
      <c r="ABG1395" s="119"/>
      <c r="ABH1395" s="119"/>
      <c r="ABI1395" s="119"/>
      <c r="ABJ1395" s="119"/>
      <c r="ABK1395" s="119"/>
      <c r="ABL1395" s="119"/>
      <c r="ABM1395" s="119"/>
      <c r="ABN1395" s="119"/>
      <c r="ABO1395" s="119"/>
      <c r="ABP1395" s="119"/>
      <c r="ABQ1395" s="119"/>
      <c r="ABR1395" s="119"/>
      <c r="ABS1395" s="119"/>
      <c r="ABT1395" s="119"/>
      <c r="ABU1395" s="119"/>
      <c r="ABV1395" s="119"/>
      <c r="ABW1395" s="119"/>
      <c r="ABX1395" s="119"/>
      <c r="ABY1395" s="119"/>
      <c r="ABZ1395" s="119"/>
      <c r="ACA1395" s="119"/>
      <c r="ACB1395" s="119"/>
      <c r="ACC1395" s="119"/>
      <c r="ACD1395" s="119"/>
      <c r="ACE1395" s="119"/>
      <c r="ACF1395" s="119"/>
      <c r="ACG1395" s="119"/>
      <c r="ACH1395" s="119"/>
      <c r="ACI1395" s="119"/>
      <c r="ACJ1395" s="119"/>
      <c r="ACK1395" s="119"/>
      <c r="ACL1395" s="119"/>
      <c r="ACM1395" s="119"/>
      <c r="ACN1395" s="119"/>
      <c r="ACO1395" s="119"/>
      <c r="ACP1395" s="119"/>
      <c r="ACQ1395" s="119"/>
      <c r="ACR1395" s="119"/>
      <c r="ACS1395" s="119"/>
      <c r="ACT1395" s="119"/>
      <c r="ACU1395" s="119"/>
      <c r="ACV1395" s="119"/>
      <c r="ACW1395" s="119"/>
      <c r="ACX1395" s="119"/>
      <c r="ACY1395" s="119"/>
      <c r="ACZ1395" s="119"/>
      <c r="ADA1395" s="119"/>
      <c r="ADB1395" s="119"/>
      <c r="ADC1395" s="119"/>
      <c r="ADD1395" s="119"/>
      <c r="ADE1395" s="119"/>
      <c r="ADF1395" s="119"/>
      <c r="ADG1395" s="119"/>
      <c r="ADH1395" s="119"/>
      <c r="ADI1395" s="119"/>
      <c r="ADJ1395" s="119"/>
      <c r="ADK1395" s="119"/>
      <c r="ADL1395" s="119"/>
      <c r="ADM1395" s="119"/>
      <c r="ADN1395" s="119"/>
      <c r="ADO1395" s="119"/>
      <c r="ADP1395" s="119"/>
      <c r="ADQ1395" s="119"/>
      <c r="ADR1395" s="119"/>
      <c r="ADS1395" s="119"/>
      <c r="ADT1395" s="119"/>
      <c r="ADU1395" s="119"/>
      <c r="ADV1395" s="119"/>
      <c r="ADW1395" s="119"/>
      <c r="ADX1395" s="119"/>
      <c r="ADY1395" s="119"/>
      <c r="ADZ1395" s="119"/>
      <c r="AEA1395" s="119"/>
      <c r="AEB1395" s="119"/>
      <c r="AEC1395" s="119"/>
      <c r="AED1395" s="119"/>
      <c r="AEE1395" s="119"/>
      <c r="AEF1395" s="119"/>
      <c r="AEG1395" s="119"/>
      <c r="AEH1395" s="119"/>
      <c r="AEI1395" s="119"/>
      <c r="AEJ1395" s="119"/>
      <c r="AEK1395" s="119"/>
      <c r="AEL1395" s="119"/>
      <c r="AEM1395" s="119"/>
      <c r="AEN1395" s="119"/>
      <c r="AEO1395" s="119"/>
      <c r="AEP1395" s="119"/>
      <c r="AEQ1395" s="119"/>
      <c r="AER1395" s="119"/>
      <c r="AES1395" s="119"/>
      <c r="AET1395" s="119"/>
      <c r="AEU1395" s="119"/>
      <c r="AEV1395" s="119"/>
      <c r="AEW1395" s="119"/>
      <c r="AEX1395" s="119"/>
      <c r="AEY1395" s="119"/>
      <c r="AEZ1395" s="119"/>
      <c r="AFA1395" s="119"/>
      <c r="AFB1395" s="119"/>
      <c r="AFC1395" s="119"/>
      <c r="AFD1395" s="119"/>
      <c r="AFE1395" s="119"/>
      <c r="AFF1395" s="119"/>
      <c r="AFG1395" s="119"/>
      <c r="AFH1395" s="119"/>
      <c r="AFI1395" s="119"/>
      <c r="AFJ1395" s="119"/>
      <c r="AFK1395" s="119"/>
      <c r="AFL1395" s="119"/>
      <c r="AFM1395" s="119"/>
      <c r="AFN1395" s="119"/>
      <c r="AFO1395" s="119"/>
      <c r="AFP1395" s="119"/>
      <c r="AFQ1395" s="119"/>
      <c r="AFR1395" s="119"/>
      <c r="AFS1395" s="119"/>
      <c r="AFT1395" s="119"/>
      <c r="AFU1395" s="119"/>
      <c r="AFV1395" s="119"/>
      <c r="AFW1395" s="119"/>
      <c r="AFX1395" s="119"/>
      <c r="AFY1395" s="119"/>
      <c r="AFZ1395" s="119"/>
      <c r="AGA1395" s="119"/>
      <c r="AGB1395" s="119"/>
      <c r="AGC1395" s="119"/>
      <c r="AGD1395" s="119"/>
      <c r="AGE1395" s="119"/>
      <c r="AGF1395" s="119"/>
      <c r="AGG1395" s="119"/>
      <c r="AGH1395" s="119"/>
      <c r="AGI1395" s="119"/>
      <c r="AGJ1395" s="119"/>
      <c r="AGK1395" s="119"/>
      <c r="AGL1395" s="119"/>
      <c r="AGM1395" s="119"/>
      <c r="AGN1395" s="119"/>
      <c r="AGO1395" s="119"/>
      <c r="AGP1395" s="119"/>
      <c r="AGQ1395" s="119"/>
      <c r="AGR1395" s="119"/>
      <c r="AGS1395" s="119"/>
      <c r="AGT1395" s="119"/>
      <c r="AGU1395" s="119"/>
      <c r="AGV1395" s="119"/>
      <c r="AGW1395" s="119"/>
      <c r="AGX1395" s="119"/>
      <c r="AGY1395" s="119"/>
      <c r="AGZ1395" s="119"/>
      <c r="AHA1395" s="119"/>
      <c r="AHB1395" s="119"/>
      <c r="AHC1395" s="119"/>
      <c r="AHD1395" s="119"/>
      <c r="AHE1395" s="119"/>
      <c r="AHF1395" s="119"/>
      <c r="AHG1395" s="119"/>
      <c r="AHH1395" s="119"/>
      <c r="AHI1395" s="119"/>
      <c r="AHJ1395" s="119"/>
      <c r="AHK1395" s="119"/>
      <c r="AHL1395" s="119"/>
      <c r="AHM1395" s="119"/>
      <c r="AHN1395" s="119"/>
      <c r="AHO1395" s="119"/>
      <c r="AHP1395" s="119"/>
      <c r="AHQ1395" s="119"/>
      <c r="AHR1395" s="119"/>
      <c r="AHS1395" s="119"/>
      <c r="AHT1395" s="119"/>
      <c r="AHU1395" s="119"/>
      <c r="AHV1395" s="119"/>
      <c r="AHW1395" s="119"/>
      <c r="AHX1395" s="119"/>
      <c r="AHY1395" s="119"/>
      <c r="AHZ1395" s="119"/>
      <c r="AIA1395" s="119"/>
      <c r="AIB1395" s="119"/>
      <c r="AIC1395" s="119"/>
      <c r="AID1395" s="119"/>
      <c r="AIE1395" s="119"/>
      <c r="AIF1395" s="119"/>
      <c r="AIG1395" s="119"/>
      <c r="AIH1395" s="119"/>
      <c r="AII1395" s="119"/>
      <c r="AIJ1395" s="119"/>
      <c r="AIK1395" s="119"/>
      <c r="AIL1395" s="119"/>
      <c r="AIM1395" s="119"/>
      <c r="AIN1395" s="119"/>
      <c r="AIO1395" s="119"/>
      <c r="AIP1395" s="119"/>
      <c r="AIQ1395" s="119"/>
      <c r="AIR1395" s="119"/>
      <c r="AIS1395" s="119"/>
      <c r="AIT1395" s="119"/>
      <c r="AIU1395" s="119"/>
      <c r="AIV1395" s="119"/>
      <c r="AIW1395" s="119"/>
      <c r="AIX1395" s="119"/>
      <c r="AIY1395" s="119"/>
      <c r="AIZ1395" s="119"/>
      <c r="AJA1395" s="119"/>
      <c r="AJB1395" s="119"/>
      <c r="AJC1395" s="119"/>
      <c r="AJD1395" s="119"/>
      <c r="AJE1395" s="119"/>
      <c r="AJF1395" s="119"/>
      <c r="AJG1395" s="119"/>
      <c r="AJH1395" s="119"/>
      <c r="AJI1395" s="119"/>
      <c r="AJJ1395" s="119"/>
      <c r="AJK1395" s="119"/>
      <c r="AJL1395" s="119"/>
      <c r="AJM1395" s="119"/>
      <c r="AJN1395" s="119"/>
      <c r="AJO1395" s="119"/>
      <c r="AJP1395" s="119"/>
      <c r="AJQ1395" s="119"/>
      <c r="AJR1395" s="119"/>
      <c r="AJS1395" s="119"/>
      <c r="AJT1395" s="119"/>
      <c r="AJU1395" s="119"/>
      <c r="AJV1395" s="119"/>
      <c r="AJW1395" s="119"/>
      <c r="AJX1395" s="119"/>
      <c r="AJY1395" s="119"/>
      <c r="AJZ1395" s="119"/>
      <c r="AKA1395" s="119"/>
      <c r="AKB1395" s="119"/>
      <c r="AKC1395" s="119"/>
      <c r="AKD1395" s="119"/>
      <c r="AKE1395" s="119"/>
      <c r="AKF1395" s="119"/>
      <c r="AKG1395" s="119"/>
      <c r="AKH1395" s="119"/>
      <c r="AKI1395" s="119"/>
      <c r="AKJ1395" s="119"/>
      <c r="AKK1395" s="119"/>
      <c r="AKL1395" s="119"/>
      <c r="AKM1395" s="119"/>
      <c r="AKN1395" s="119"/>
      <c r="AKO1395" s="119"/>
      <c r="AKP1395" s="119"/>
      <c r="AKQ1395" s="119"/>
      <c r="AKR1395" s="119"/>
      <c r="AKS1395" s="119"/>
      <c r="AKT1395" s="119"/>
      <c r="AKU1395" s="119"/>
      <c r="AKV1395" s="119"/>
      <c r="AKW1395" s="119"/>
      <c r="AKX1395" s="119"/>
      <c r="AKY1395" s="119"/>
      <c r="AKZ1395" s="119"/>
      <c r="ALA1395" s="119"/>
      <c r="ALB1395" s="119"/>
      <c r="ALC1395" s="119"/>
      <c r="ALD1395" s="119"/>
      <c r="ALE1395" s="119"/>
      <c r="ALF1395" s="119"/>
      <c r="ALG1395" s="119"/>
      <c r="ALH1395" s="119"/>
      <c r="ALI1395" s="119"/>
      <c r="ALJ1395" s="119"/>
      <c r="ALK1395" s="119"/>
      <c r="ALL1395" s="119"/>
      <c r="ALM1395" s="119"/>
      <c r="ALN1395" s="119"/>
      <c r="ALO1395" s="119"/>
      <c r="ALP1395" s="119"/>
      <c r="ALQ1395" s="119"/>
      <c r="ALR1395" s="119"/>
      <c r="ALS1395" s="119"/>
      <c r="ALT1395" s="119"/>
      <c r="ALU1395" s="119"/>
      <c r="ALV1395" s="119"/>
      <c r="ALW1395" s="119"/>
      <c r="ALX1395" s="119"/>
      <c r="ALY1395" s="119"/>
      <c r="ALZ1395" s="119"/>
      <c r="AMA1395" s="119"/>
      <c r="AMB1395" s="119"/>
      <c r="AMC1395" s="119"/>
      <c r="AMD1395" s="119"/>
      <c r="AME1395" s="119"/>
      <c r="AMF1395" s="119"/>
      <c r="AMG1395" s="119"/>
      <c r="AMH1395" s="119"/>
      <c r="AMI1395" s="119"/>
      <c r="AMJ1395" s="119"/>
    </row>
    <row r="1396" spans="1:1024">
      <c r="A1396" s="118"/>
      <c r="B1396" s="118"/>
      <c r="C1396" s="49">
        <f t="shared" si="99"/>
        <v>2710</v>
      </c>
      <c r="D1396" s="56" t="s">
        <v>480</v>
      </c>
      <c r="E1396" s="51">
        <f t="shared" si="102"/>
        <v>20</v>
      </c>
      <c r="F1396" s="79">
        <f t="shared" si="100"/>
        <v>52550</v>
      </c>
      <c r="G1396" s="79" t="str">
        <f t="shared" si="101"/>
        <v>201826</v>
      </c>
      <c r="H1396" s="79">
        <v>3</v>
      </c>
      <c r="I1396" s="79"/>
      <c r="J1396" s="79"/>
      <c r="K1396" s="79"/>
      <c r="L1396" s="79" t="s">
        <v>0</v>
      </c>
      <c r="M1396" s="79">
        <v>2018</v>
      </c>
      <c r="N1396" s="79">
        <v>2</v>
      </c>
      <c r="O1396" s="79">
        <v>6</v>
      </c>
      <c r="P1396" s="79">
        <v>14</v>
      </c>
      <c r="Q1396" s="79">
        <v>35</v>
      </c>
      <c r="R1396" s="79">
        <v>50</v>
      </c>
      <c r="S1396" s="79">
        <v>508</v>
      </c>
      <c r="T1396" s="79">
        <v>1</v>
      </c>
      <c r="U1396" s="79" t="s">
        <v>1</v>
      </c>
      <c r="V1396" s="79" t="s">
        <v>2</v>
      </c>
      <c r="W1396" s="79"/>
      <c r="X1396" s="130"/>
      <c r="Y1396" s="130"/>
      <c r="Z1396" s="130"/>
      <c r="AA1396" s="130"/>
      <c r="WK1396" s="119"/>
      <c r="WL1396" s="119"/>
      <c r="WM1396" s="119"/>
      <c r="WN1396" s="119"/>
      <c r="WO1396" s="119"/>
      <c r="WP1396" s="119"/>
      <c r="WQ1396" s="119"/>
      <c r="WR1396" s="119"/>
      <c r="WS1396" s="119"/>
      <c r="WT1396" s="119"/>
      <c r="WU1396" s="119"/>
      <c r="WV1396" s="119"/>
      <c r="WW1396" s="119"/>
      <c r="WX1396" s="119"/>
      <c r="WY1396" s="119"/>
      <c r="WZ1396" s="119"/>
      <c r="XA1396" s="119"/>
      <c r="XB1396" s="119"/>
      <c r="XC1396" s="119"/>
      <c r="XD1396" s="119"/>
      <c r="XE1396" s="119"/>
      <c r="XF1396" s="119"/>
      <c r="XG1396" s="119"/>
      <c r="XH1396" s="119"/>
      <c r="XI1396" s="119"/>
      <c r="XJ1396" s="119"/>
      <c r="XK1396" s="119"/>
      <c r="XL1396" s="119"/>
      <c r="XM1396" s="119"/>
      <c r="XN1396" s="119"/>
      <c r="XO1396" s="119"/>
      <c r="XP1396" s="119"/>
      <c r="XQ1396" s="119"/>
      <c r="XR1396" s="119"/>
      <c r="XS1396" s="119"/>
      <c r="XT1396" s="119"/>
      <c r="XU1396" s="119"/>
      <c r="XV1396" s="119"/>
      <c r="XW1396" s="119"/>
      <c r="XX1396" s="119"/>
      <c r="XY1396" s="119"/>
      <c r="XZ1396" s="119"/>
      <c r="YA1396" s="119"/>
      <c r="YB1396" s="119"/>
      <c r="YC1396" s="119"/>
      <c r="YD1396" s="119"/>
      <c r="YE1396" s="119"/>
      <c r="YF1396" s="119"/>
      <c r="YG1396" s="119"/>
      <c r="YH1396" s="119"/>
      <c r="YI1396" s="119"/>
      <c r="YJ1396" s="119"/>
      <c r="YK1396" s="119"/>
      <c r="YL1396" s="119"/>
      <c r="YM1396" s="119"/>
      <c r="YN1396" s="119"/>
      <c r="YO1396" s="119"/>
      <c r="YP1396" s="119"/>
      <c r="YQ1396" s="119"/>
      <c r="YR1396" s="119"/>
      <c r="YS1396" s="119"/>
      <c r="YT1396" s="119"/>
      <c r="YU1396" s="119"/>
      <c r="YV1396" s="119"/>
      <c r="YW1396" s="119"/>
      <c r="YX1396" s="119"/>
      <c r="YY1396" s="119"/>
      <c r="YZ1396" s="119"/>
      <c r="ZA1396" s="119"/>
      <c r="ZB1396" s="119"/>
      <c r="ZC1396" s="119"/>
      <c r="ZD1396" s="119"/>
      <c r="ZE1396" s="119"/>
      <c r="ZF1396" s="119"/>
      <c r="ZG1396" s="119"/>
      <c r="ZH1396" s="119"/>
      <c r="ZI1396" s="119"/>
      <c r="ZJ1396" s="119"/>
      <c r="ZK1396" s="119"/>
      <c r="ZL1396" s="119"/>
      <c r="ZM1396" s="119"/>
      <c r="ZN1396" s="119"/>
      <c r="ZO1396" s="119"/>
      <c r="ZP1396" s="119"/>
      <c r="ZQ1396" s="119"/>
      <c r="ZR1396" s="119"/>
      <c r="ZS1396" s="119"/>
      <c r="ZT1396" s="119"/>
      <c r="ZU1396" s="119"/>
      <c r="ZV1396" s="119"/>
      <c r="ZW1396" s="119"/>
      <c r="ZX1396" s="119"/>
      <c r="ZY1396" s="119"/>
      <c r="ZZ1396" s="119"/>
      <c r="AAA1396" s="119"/>
      <c r="AAB1396" s="119"/>
      <c r="AAC1396" s="119"/>
      <c r="AAD1396" s="119"/>
      <c r="AAE1396" s="119"/>
      <c r="AAF1396" s="119"/>
      <c r="AAG1396" s="119"/>
      <c r="AAH1396" s="119"/>
      <c r="AAI1396" s="119"/>
      <c r="AAJ1396" s="119"/>
      <c r="AAK1396" s="119"/>
      <c r="AAL1396" s="119"/>
      <c r="AAM1396" s="119"/>
      <c r="AAN1396" s="119"/>
      <c r="AAO1396" s="119"/>
      <c r="AAP1396" s="119"/>
      <c r="AAQ1396" s="119"/>
      <c r="AAR1396" s="119"/>
      <c r="AAS1396" s="119"/>
      <c r="AAT1396" s="119"/>
      <c r="AAU1396" s="119"/>
      <c r="AAV1396" s="119"/>
      <c r="AAW1396" s="119"/>
      <c r="AAX1396" s="119"/>
      <c r="AAY1396" s="119"/>
      <c r="AAZ1396" s="119"/>
      <c r="ABA1396" s="119"/>
      <c r="ABB1396" s="119"/>
      <c r="ABC1396" s="119"/>
      <c r="ABD1396" s="119"/>
      <c r="ABE1396" s="119"/>
      <c r="ABF1396" s="119"/>
      <c r="ABG1396" s="119"/>
      <c r="ABH1396" s="119"/>
      <c r="ABI1396" s="119"/>
      <c r="ABJ1396" s="119"/>
      <c r="ABK1396" s="119"/>
      <c r="ABL1396" s="119"/>
      <c r="ABM1396" s="119"/>
      <c r="ABN1396" s="119"/>
      <c r="ABO1396" s="119"/>
      <c r="ABP1396" s="119"/>
      <c r="ABQ1396" s="119"/>
      <c r="ABR1396" s="119"/>
      <c r="ABS1396" s="119"/>
      <c r="ABT1396" s="119"/>
      <c r="ABU1396" s="119"/>
      <c r="ABV1396" s="119"/>
      <c r="ABW1396" s="119"/>
      <c r="ABX1396" s="119"/>
      <c r="ABY1396" s="119"/>
      <c r="ABZ1396" s="119"/>
      <c r="ACA1396" s="119"/>
      <c r="ACB1396" s="119"/>
      <c r="ACC1396" s="119"/>
      <c r="ACD1396" s="119"/>
      <c r="ACE1396" s="119"/>
      <c r="ACF1396" s="119"/>
      <c r="ACG1396" s="119"/>
      <c r="ACH1396" s="119"/>
      <c r="ACI1396" s="119"/>
      <c r="ACJ1396" s="119"/>
      <c r="ACK1396" s="119"/>
      <c r="ACL1396" s="119"/>
      <c r="ACM1396" s="119"/>
      <c r="ACN1396" s="119"/>
      <c r="ACO1396" s="119"/>
      <c r="ACP1396" s="119"/>
      <c r="ACQ1396" s="119"/>
      <c r="ACR1396" s="119"/>
      <c r="ACS1396" s="119"/>
      <c r="ACT1396" s="119"/>
      <c r="ACU1396" s="119"/>
      <c r="ACV1396" s="119"/>
      <c r="ACW1396" s="119"/>
      <c r="ACX1396" s="119"/>
      <c r="ACY1396" s="119"/>
      <c r="ACZ1396" s="119"/>
      <c r="ADA1396" s="119"/>
      <c r="ADB1396" s="119"/>
      <c r="ADC1396" s="119"/>
      <c r="ADD1396" s="119"/>
      <c r="ADE1396" s="119"/>
      <c r="ADF1396" s="119"/>
      <c r="ADG1396" s="119"/>
      <c r="ADH1396" s="119"/>
      <c r="ADI1396" s="119"/>
      <c r="ADJ1396" s="119"/>
      <c r="ADK1396" s="119"/>
      <c r="ADL1396" s="119"/>
      <c r="ADM1396" s="119"/>
      <c r="ADN1396" s="119"/>
      <c r="ADO1396" s="119"/>
      <c r="ADP1396" s="119"/>
      <c r="ADQ1396" s="119"/>
      <c r="ADR1396" s="119"/>
      <c r="ADS1396" s="119"/>
      <c r="ADT1396" s="119"/>
      <c r="ADU1396" s="119"/>
      <c r="ADV1396" s="119"/>
      <c r="ADW1396" s="119"/>
      <c r="ADX1396" s="119"/>
      <c r="ADY1396" s="119"/>
      <c r="ADZ1396" s="119"/>
      <c r="AEA1396" s="119"/>
      <c r="AEB1396" s="119"/>
      <c r="AEC1396" s="119"/>
      <c r="AED1396" s="119"/>
      <c r="AEE1396" s="119"/>
      <c r="AEF1396" s="119"/>
      <c r="AEG1396" s="119"/>
      <c r="AEH1396" s="119"/>
      <c r="AEI1396" s="119"/>
      <c r="AEJ1396" s="119"/>
      <c r="AEK1396" s="119"/>
      <c r="AEL1396" s="119"/>
      <c r="AEM1396" s="119"/>
      <c r="AEN1396" s="119"/>
      <c r="AEO1396" s="119"/>
      <c r="AEP1396" s="119"/>
      <c r="AEQ1396" s="119"/>
      <c r="AER1396" s="119"/>
      <c r="AES1396" s="119"/>
      <c r="AET1396" s="119"/>
      <c r="AEU1396" s="119"/>
      <c r="AEV1396" s="119"/>
      <c r="AEW1396" s="119"/>
      <c r="AEX1396" s="119"/>
      <c r="AEY1396" s="119"/>
      <c r="AEZ1396" s="119"/>
      <c r="AFA1396" s="119"/>
      <c r="AFB1396" s="119"/>
      <c r="AFC1396" s="119"/>
      <c r="AFD1396" s="119"/>
      <c r="AFE1396" s="119"/>
      <c r="AFF1396" s="119"/>
      <c r="AFG1396" s="119"/>
      <c r="AFH1396" s="119"/>
      <c r="AFI1396" s="119"/>
      <c r="AFJ1396" s="119"/>
      <c r="AFK1396" s="119"/>
      <c r="AFL1396" s="119"/>
      <c r="AFM1396" s="119"/>
      <c r="AFN1396" s="119"/>
      <c r="AFO1396" s="119"/>
      <c r="AFP1396" s="119"/>
      <c r="AFQ1396" s="119"/>
      <c r="AFR1396" s="119"/>
      <c r="AFS1396" s="119"/>
      <c r="AFT1396" s="119"/>
      <c r="AFU1396" s="119"/>
      <c r="AFV1396" s="119"/>
      <c r="AFW1396" s="119"/>
      <c r="AFX1396" s="119"/>
      <c r="AFY1396" s="119"/>
      <c r="AFZ1396" s="119"/>
      <c r="AGA1396" s="119"/>
      <c r="AGB1396" s="119"/>
      <c r="AGC1396" s="119"/>
      <c r="AGD1396" s="119"/>
      <c r="AGE1396" s="119"/>
      <c r="AGF1396" s="119"/>
      <c r="AGG1396" s="119"/>
      <c r="AGH1396" s="119"/>
      <c r="AGI1396" s="119"/>
      <c r="AGJ1396" s="119"/>
      <c r="AGK1396" s="119"/>
      <c r="AGL1396" s="119"/>
      <c r="AGM1396" s="119"/>
      <c r="AGN1396" s="119"/>
      <c r="AGO1396" s="119"/>
      <c r="AGP1396" s="119"/>
      <c r="AGQ1396" s="119"/>
      <c r="AGR1396" s="119"/>
      <c r="AGS1396" s="119"/>
      <c r="AGT1396" s="119"/>
      <c r="AGU1396" s="119"/>
      <c r="AGV1396" s="119"/>
      <c r="AGW1396" s="119"/>
      <c r="AGX1396" s="119"/>
      <c r="AGY1396" s="119"/>
      <c r="AGZ1396" s="119"/>
      <c r="AHA1396" s="119"/>
      <c r="AHB1396" s="119"/>
      <c r="AHC1396" s="119"/>
      <c r="AHD1396" s="119"/>
      <c r="AHE1396" s="119"/>
      <c r="AHF1396" s="119"/>
      <c r="AHG1396" s="119"/>
      <c r="AHH1396" s="119"/>
      <c r="AHI1396" s="119"/>
      <c r="AHJ1396" s="119"/>
      <c r="AHK1396" s="119"/>
      <c r="AHL1396" s="119"/>
      <c r="AHM1396" s="119"/>
      <c r="AHN1396" s="119"/>
      <c r="AHO1396" s="119"/>
      <c r="AHP1396" s="119"/>
      <c r="AHQ1396" s="119"/>
      <c r="AHR1396" s="119"/>
      <c r="AHS1396" s="119"/>
      <c r="AHT1396" s="119"/>
      <c r="AHU1396" s="119"/>
      <c r="AHV1396" s="119"/>
      <c r="AHW1396" s="119"/>
      <c r="AHX1396" s="119"/>
      <c r="AHY1396" s="119"/>
      <c r="AHZ1396" s="119"/>
      <c r="AIA1396" s="119"/>
      <c r="AIB1396" s="119"/>
      <c r="AIC1396" s="119"/>
      <c r="AID1396" s="119"/>
      <c r="AIE1396" s="119"/>
      <c r="AIF1396" s="119"/>
      <c r="AIG1396" s="119"/>
      <c r="AIH1396" s="119"/>
      <c r="AII1396" s="119"/>
      <c r="AIJ1396" s="119"/>
      <c r="AIK1396" s="119"/>
      <c r="AIL1396" s="119"/>
      <c r="AIM1396" s="119"/>
      <c r="AIN1396" s="119"/>
      <c r="AIO1396" s="119"/>
      <c r="AIP1396" s="119"/>
      <c r="AIQ1396" s="119"/>
      <c r="AIR1396" s="119"/>
      <c r="AIS1396" s="119"/>
      <c r="AIT1396" s="119"/>
      <c r="AIU1396" s="119"/>
      <c r="AIV1396" s="119"/>
      <c r="AIW1396" s="119"/>
      <c r="AIX1396" s="119"/>
      <c r="AIY1396" s="119"/>
      <c r="AIZ1396" s="119"/>
      <c r="AJA1396" s="119"/>
      <c r="AJB1396" s="119"/>
      <c r="AJC1396" s="119"/>
      <c r="AJD1396" s="119"/>
      <c r="AJE1396" s="119"/>
      <c r="AJF1396" s="119"/>
      <c r="AJG1396" s="119"/>
      <c r="AJH1396" s="119"/>
      <c r="AJI1396" s="119"/>
      <c r="AJJ1396" s="119"/>
      <c r="AJK1396" s="119"/>
      <c r="AJL1396" s="119"/>
      <c r="AJM1396" s="119"/>
      <c r="AJN1396" s="119"/>
      <c r="AJO1396" s="119"/>
      <c r="AJP1396" s="119"/>
      <c r="AJQ1396" s="119"/>
      <c r="AJR1396" s="119"/>
      <c r="AJS1396" s="119"/>
      <c r="AJT1396" s="119"/>
      <c r="AJU1396" s="119"/>
      <c r="AJV1396" s="119"/>
      <c r="AJW1396" s="119"/>
      <c r="AJX1396" s="119"/>
      <c r="AJY1396" s="119"/>
      <c r="AJZ1396" s="119"/>
      <c r="AKA1396" s="119"/>
      <c r="AKB1396" s="119"/>
      <c r="AKC1396" s="119"/>
      <c r="AKD1396" s="119"/>
      <c r="AKE1396" s="119"/>
      <c r="AKF1396" s="119"/>
      <c r="AKG1396" s="119"/>
      <c r="AKH1396" s="119"/>
      <c r="AKI1396" s="119"/>
      <c r="AKJ1396" s="119"/>
      <c r="AKK1396" s="119"/>
      <c r="AKL1396" s="119"/>
      <c r="AKM1396" s="119"/>
      <c r="AKN1396" s="119"/>
      <c r="AKO1396" s="119"/>
      <c r="AKP1396" s="119"/>
      <c r="AKQ1396" s="119"/>
      <c r="AKR1396" s="119"/>
      <c r="AKS1396" s="119"/>
      <c r="AKT1396" s="119"/>
      <c r="AKU1396" s="119"/>
      <c r="AKV1396" s="119"/>
      <c r="AKW1396" s="119"/>
      <c r="AKX1396" s="119"/>
      <c r="AKY1396" s="119"/>
      <c r="AKZ1396" s="119"/>
      <c r="ALA1396" s="119"/>
      <c r="ALB1396" s="119"/>
      <c r="ALC1396" s="119"/>
      <c r="ALD1396" s="119"/>
      <c r="ALE1396" s="119"/>
      <c r="ALF1396" s="119"/>
      <c r="ALG1396" s="119"/>
      <c r="ALH1396" s="119"/>
      <c r="ALI1396" s="119"/>
      <c r="ALJ1396" s="119"/>
      <c r="ALK1396" s="119"/>
      <c r="ALL1396" s="119"/>
      <c r="ALM1396" s="119"/>
      <c r="ALN1396" s="119"/>
      <c r="ALO1396" s="119"/>
      <c r="ALP1396" s="119"/>
      <c r="ALQ1396" s="119"/>
      <c r="ALR1396" s="119"/>
      <c r="ALS1396" s="119"/>
      <c r="ALT1396" s="119"/>
      <c r="ALU1396" s="119"/>
      <c r="ALV1396" s="119"/>
      <c r="ALW1396" s="119"/>
      <c r="ALX1396" s="119"/>
      <c r="ALY1396" s="119"/>
      <c r="ALZ1396" s="119"/>
      <c r="AMA1396" s="119"/>
      <c r="AMB1396" s="119"/>
      <c r="AMC1396" s="119"/>
      <c r="AMD1396" s="119"/>
      <c r="AME1396" s="119"/>
      <c r="AMF1396" s="119"/>
      <c r="AMG1396" s="119"/>
      <c r="AMH1396" s="119"/>
      <c r="AMI1396" s="119"/>
      <c r="AMJ1396" s="119"/>
    </row>
    <row r="1397" spans="1:1024">
      <c r="A1397" s="120"/>
      <c r="B1397" s="120"/>
      <c r="C1397" s="49">
        <f t="shared" si="99"/>
        <v>2710</v>
      </c>
      <c r="D1397" s="56" t="s">
        <v>480</v>
      </c>
      <c r="E1397" s="51">
        <f t="shared" si="102"/>
        <v>20</v>
      </c>
      <c r="F1397" s="79">
        <f t="shared" si="100"/>
        <v>52550</v>
      </c>
      <c r="G1397" s="79" t="str">
        <f t="shared" si="101"/>
        <v>201826</v>
      </c>
      <c r="H1397" s="79">
        <v>0</v>
      </c>
      <c r="I1397" s="79"/>
      <c r="J1397" s="79"/>
      <c r="K1397" s="79"/>
      <c r="L1397" s="79" t="s">
        <v>4</v>
      </c>
      <c r="M1397" s="79">
        <v>2018</v>
      </c>
      <c r="N1397" s="79">
        <v>2</v>
      </c>
      <c r="O1397" s="79">
        <v>6</v>
      </c>
      <c r="P1397" s="79">
        <v>14</v>
      </c>
      <c r="Q1397" s="79">
        <v>35</v>
      </c>
      <c r="R1397" s="79">
        <v>50</v>
      </c>
      <c r="S1397" s="79">
        <v>509</v>
      </c>
      <c r="T1397" s="79">
        <v>1</v>
      </c>
      <c r="U1397" s="79" t="s">
        <v>1</v>
      </c>
      <c r="V1397" s="79" t="s">
        <v>2</v>
      </c>
      <c r="W1397" s="79"/>
      <c r="X1397" s="130"/>
      <c r="Y1397" s="130"/>
      <c r="Z1397" s="130"/>
      <c r="AA1397" s="130"/>
      <c r="WK1397" s="121"/>
      <c r="WL1397" s="121"/>
      <c r="WM1397" s="121"/>
      <c r="WN1397" s="121"/>
      <c r="WO1397" s="121"/>
      <c r="WP1397" s="121"/>
      <c r="WQ1397" s="121"/>
      <c r="WR1397" s="121"/>
      <c r="WS1397" s="121"/>
      <c r="WT1397" s="121"/>
      <c r="WU1397" s="121"/>
      <c r="WV1397" s="121"/>
      <c r="WW1397" s="121"/>
      <c r="WX1397" s="121"/>
      <c r="WY1397" s="121"/>
      <c r="WZ1397" s="121"/>
      <c r="XA1397" s="121"/>
      <c r="XB1397" s="121"/>
      <c r="XC1397" s="121"/>
      <c r="XD1397" s="121"/>
      <c r="XE1397" s="121"/>
      <c r="XF1397" s="121"/>
      <c r="XG1397" s="121"/>
      <c r="XH1397" s="121"/>
      <c r="XI1397" s="121"/>
      <c r="XJ1397" s="121"/>
      <c r="XK1397" s="121"/>
      <c r="XL1397" s="121"/>
      <c r="XM1397" s="121"/>
      <c r="XN1397" s="121"/>
      <c r="XO1397" s="121"/>
      <c r="XP1397" s="121"/>
      <c r="XQ1397" s="121"/>
      <c r="XR1397" s="121"/>
      <c r="XS1397" s="121"/>
      <c r="XT1397" s="121"/>
      <c r="XU1397" s="121"/>
      <c r="XV1397" s="121"/>
      <c r="XW1397" s="121"/>
      <c r="XX1397" s="121"/>
      <c r="XY1397" s="121"/>
      <c r="XZ1397" s="121"/>
      <c r="YA1397" s="121"/>
      <c r="YB1397" s="121"/>
      <c r="YC1397" s="121"/>
      <c r="YD1397" s="121"/>
      <c r="YE1397" s="121"/>
      <c r="YF1397" s="121"/>
      <c r="YG1397" s="121"/>
      <c r="YH1397" s="121"/>
      <c r="YI1397" s="121"/>
      <c r="YJ1397" s="121"/>
      <c r="YK1397" s="121"/>
      <c r="YL1397" s="121"/>
      <c r="YM1397" s="121"/>
      <c r="YN1397" s="121"/>
      <c r="YO1397" s="121"/>
      <c r="YP1397" s="121"/>
      <c r="YQ1397" s="121"/>
      <c r="YR1397" s="121"/>
      <c r="YS1397" s="121"/>
      <c r="YT1397" s="121"/>
      <c r="YU1397" s="121"/>
      <c r="YV1397" s="121"/>
      <c r="YW1397" s="121"/>
      <c r="YX1397" s="121"/>
      <c r="YY1397" s="121"/>
      <c r="YZ1397" s="121"/>
      <c r="ZA1397" s="121"/>
      <c r="ZB1397" s="121"/>
      <c r="ZC1397" s="121"/>
      <c r="ZD1397" s="121"/>
      <c r="ZE1397" s="121"/>
      <c r="ZF1397" s="121"/>
      <c r="ZG1397" s="121"/>
      <c r="ZH1397" s="121"/>
      <c r="ZI1397" s="121"/>
      <c r="ZJ1397" s="121"/>
      <c r="ZK1397" s="121"/>
      <c r="ZL1397" s="121"/>
      <c r="ZM1397" s="121"/>
      <c r="ZN1397" s="121"/>
      <c r="ZO1397" s="121"/>
      <c r="ZP1397" s="121"/>
      <c r="ZQ1397" s="121"/>
      <c r="ZR1397" s="121"/>
      <c r="ZS1397" s="121"/>
      <c r="ZT1397" s="121"/>
      <c r="ZU1397" s="121"/>
      <c r="ZV1397" s="121"/>
      <c r="ZW1397" s="121"/>
      <c r="ZX1397" s="121"/>
      <c r="ZY1397" s="121"/>
      <c r="ZZ1397" s="121"/>
      <c r="AAA1397" s="121"/>
      <c r="AAB1397" s="121"/>
      <c r="AAC1397" s="121"/>
      <c r="AAD1397" s="121"/>
      <c r="AAE1397" s="121"/>
      <c r="AAF1397" s="121"/>
      <c r="AAG1397" s="121"/>
      <c r="AAH1397" s="121"/>
      <c r="AAI1397" s="121"/>
      <c r="AAJ1397" s="121"/>
      <c r="AAK1397" s="121"/>
      <c r="AAL1397" s="121"/>
      <c r="AAM1397" s="121"/>
      <c r="AAN1397" s="121"/>
      <c r="AAO1397" s="121"/>
      <c r="AAP1397" s="121"/>
      <c r="AAQ1397" s="121"/>
      <c r="AAR1397" s="121"/>
      <c r="AAS1397" s="121"/>
      <c r="AAT1397" s="121"/>
      <c r="AAU1397" s="121"/>
      <c r="AAV1397" s="121"/>
      <c r="AAW1397" s="121"/>
      <c r="AAX1397" s="121"/>
      <c r="AAY1397" s="121"/>
      <c r="AAZ1397" s="121"/>
      <c r="ABA1397" s="121"/>
      <c r="ABB1397" s="121"/>
      <c r="ABC1397" s="121"/>
      <c r="ABD1397" s="121"/>
      <c r="ABE1397" s="121"/>
      <c r="ABF1397" s="121"/>
      <c r="ABG1397" s="121"/>
      <c r="ABH1397" s="121"/>
      <c r="ABI1397" s="121"/>
      <c r="ABJ1397" s="121"/>
      <c r="ABK1397" s="121"/>
      <c r="ABL1397" s="121"/>
      <c r="ABM1397" s="121"/>
      <c r="ABN1397" s="121"/>
      <c r="ABO1397" s="121"/>
      <c r="ABP1397" s="121"/>
      <c r="ABQ1397" s="121"/>
      <c r="ABR1397" s="121"/>
      <c r="ABS1397" s="121"/>
      <c r="ABT1397" s="121"/>
      <c r="ABU1397" s="121"/>
      <c r="ABV1397" s="121"/>
      <c r="ABW1397" s="121"/>
      <c r="ABX1397" s="121"/>
      <c r="ABY1397" s="121"/>
      <c r="ABZ1397" s="121"/>
      <c r="ACA1397" s="121"/>
      <c r="ACB1397" s="121"/>
      <c r="ACC1397" s="121"/>
      <c r="ACD1397" s="121"/>
      <c r="ACE1397" s="121"/>
      <c r="ACF1397" s="121"/>
      <c r="ACG1397" s="121"/>
      <c r="ACH1397" s="121"/>
      <c r="ACI1397" s="121"/>
      <c r="ACJ1397" s="121"/>
      <c r="ACK1397" s="121"/>
      <c r="ACL1397" s="121"/>
      <c r="ACM1397" s="121"/>
      <c r="ACN1397" s="121"/>
      <c r="ACO1397" s="121"/>
      <c r="ACP1397" s="121"/>
      <c r="ACQ1397" s="121"/>
      <c r="ACR1397" s="121"/>
      <c r="ACS1397" s="121"/>
      <c r="ACT1397" s="121"/>
      <c r="ACU1397" s="121"/>
      <c r="ACV1397" s="121"/>
      <c r="ACW1397" s="121"/>
      <c r="ACX1397" s="121"/>
      <c r="ACY1397" s="121"/>
      <c r="ACZ1397" s="121"/>
      <c r="ADA1397" s="121"/>
      <c r="ADB1397" s="121"/>
      <c r="ADC1397" s="121"/>
      <c r="ADD1397" s="121"/>
      <c r="ADE1397" s="121"/>
      <c r="ADF1397" s="121"/>
      <c r="ADG1397" s="121"/>
      <c r="ADH1397" s="121"/>
      <c r="ADI1397" s="121"/>
      <c r="ADJ1397" s="121"/>
      <c r="ADK1397" s="121"/>
      <c r="ADL1397" s="121"/>
      <c r="ADM1397" s="121"/>
      <c r="ADN1397" s="121"/>
      <c r="ADO1397" s="121"/>
      <c r="ADP1397" s="121"/>
      <c r="ADQ1397" s="121"/>
      <c r="ADR1397" s="121"/>
      <c r="ADS1397" s="121"/>
      <c r="ADT1397" s="121"/>
      <c r="ADU1397" s="121"/>
      <c r="ADV1397" s="121"/>
      <c r="ADW1397" s="121"/>
      <c r="ADX1397" s="121"/>
      <c r="ADY1397" s="121"/>
      <c r="ADZ1397" s="121"/>
      <c r="AEA1397" s="121"/>
      <c r="AEB1397" s="121"/>
      <c r="AEC1397" s="121"/>
      <c r="AED1397" s="121"/>
      <c r="AEE1397" s="121"/>
      <c r="AEF1397" s="121"/>
      <c r="AEG1397" s="121"/>
      <c r="AEH1397" s="121"/>
      <c r="AEI1397" s="121"/>
      <c r="AEJ1397" s="121"/>
      <c r="AEK1397" s="121"/>
      <c r="AEL1397" s="121"/>
      <c r="AEM1397" s="121"/>
      <c r="AEN1397" s="121"/>
      <c r="AEO1397" s="121"/>
      <c r="AEP1397" s="121"/>
      <c r="AEQ1397" s="121"/>
      <c r="AER1397" s="121"/>
      <c r="AES1397" s="121"/>
      <c r="AET1397" s="121"/>
      <c r="AEU1397" s="121"/>
      <c r="AEV1397" s="121"/>
      <c r="AEW1397" s="121"/>
      <c r="AEX1397" s="121"/>
      <c r="AEY1397" s="121"/>
      <c r="AEZ1397" s="121"/>
      <c r="AFA1397" s="121"/>
      <c r="AFB1397" s="121"/>
      <c r="AFC1397" s="121"/>
      <c r="AFD1397" s="121"/>
      <c r="AFE1397" s="121"/>
      <c r="AFF1397" s="121"/>
      <c r="AFG1397" s="121"/>
      <c r="AFH1397" s="121"/>
      <c r="AFI1397" s="121"/>
      <c r="AFJ1397" s="121"/>
      <c r="AFK1397" s="121"/>
      <c r="AFL1397" s="121"/>
      <c r="AFM1397" s="121"/>
      <c r="AFN1397" s="121"/>
      <c r="AFO1397" s="121"/>
      <c r="AFP1397" s="121"/>
      <c r="AFQ1397" s="121"/>
      <c r="AFR1397" s="121"/>
      <c r="AFS1397" s="121"/>
      <c r="AFT1397" s="121"/>
      <c r="AFU1397" s="121"/>
      <c r="AFV1397" s="121"/>
      <c r="AFW1397" s="121"/>
      <c r="AFX1397" s="121"/>
      <c r="AFY1397" s="121"/>
      <c r="AFZ1397" s="121"/>
      <c r="AGA1397" s="121"/>
      <c r="AGB1397" s="121"/>
      <c r="AGC1397" s="121"/>
      <c r="AGD1397" s="121"/>
      <c r="AGE1397" s="121"/>
      <c r="AGF1397" s="121"/>
      <c r="AGG1397" s="121"/>
      <c r="AGH1397" s="121"/>
      <c r="AGI1397" s="121"/>
      <c r="AGJ1397" s="121"/>
      <c r="AGK1397" s="121"/>
      <c r="AGL1397" s="121"/>
      <c r="AGM1397" s="121"/>
      <c r="AGN1397" s="121"/>
      <c r="AGO1397" s="121"/>
      <c r="AGP1397" s="121"/>
      <c r="AGQ1397" s="121"/>
      <c r="AGR1397" s="121"/>
      <c r="AGS1397" s="121"/>
      <c r="AGT1397" s="121"/>
      <c r="AGU1397" s="121"/>
      <c r="AGV1397" s="121"/>
      <c r="AGW1397" s="121"/>
      <c r="AGX1397" s="121"/>
      <c r="AGY1397" s="121"/>
      <c r="AGZ1397" s="121"/>
      <c r="AHA1397" s="121"/>
      <c r="AHB1397" s="121"/>
      <c r="AHC1397" s="121"/>
      <c r="AHD1397" s="121"/>
      <c r="AHE1397" s="121"/>
      <c r="AHF1397" s="121"/>
      <c r="AHG1397" s="121"/>
      <c r="AHH1397" s="121"/>
      <c r="AHI1397" s="121"/>
      <c r="AHJ1397" s="121"/>
      <c r="AHK1397" s="121"/>
      <c r="AHL1397" s="121"/>
      <c r="AHM1397" s="121"/>
      <c r="AHN1397" s="121"/>
      <c r="AHO1397" s="121"/>
      <c r="AHP1397" s="121"/>
      <c r="AHQ1397" s="121"/>
      <c r="AHR1397" s="121"/>
      <c r="AHS1397" s="121"/>
      <c r="AHT1397" s="121"/>
      <c r="AHU1397" s="121"/>
      <c r="AHV1397" s="121"/>
      <c r="AHW1397" s="121"/>
      <c r="AHX1397" s="121"/>
      <c r="AHY1397" s="121"/>
      <c r="AHZ1397" s="121"/>
      <c r="AIA1397" s="121"/>
      <c r="AIB1397" s="121"/>
      <c r="AIC1397" s="121"/>
      <c r="AID1397" s="121"/>
      <c r="AIE1397" s="121"/>
      <c r="AIF1397" s="121"/>
      <c r="AIG1397" s="121"/>
      <c r="AIH1397" s="121"/>
      <c r="AII1397" s="121"/>
      <c r="AIJ1397" s="121"/>
      <c r="AIK1397" s="121"/>
      <c r="AIL1397" s="121"/>
      <c r="AIM1397" s="121"/>
      <c r="AIN1397" s="121"/>
      <c r="AIO1397" s="121"/>
      <c r="AIP1397" s="121"/>
      <c r="AIQ1397" s="121"/>
      <c r="AIR1397" s="121"/>
      <c r="AIS1397" s="121"/>
      <c r="AIT1397" s="121"/>
      <c r="AIU1397" s="121"/>
      <c r="AIV1397" s="121"/>
      <c r="AIW1397" s="121"/>
      <c r="AIX1397" s="121"/>
      <c r="AIY1397" s="121"/>
      <c r="AIZ1397" s="121"/>
      <c r="AJA1397" s="121"/>
      <c r="AJB1397" s="121"/>
      <c r="AJC1397" s="121"/>
      <c r="AJD1397" s="121"/>
      <c r="AJE1397" s="121"/>
      <c r="AJF1397" s="121"/>
      <c r="AJG1397" s="121"/>
      <c r="AJH1397" s="121"/>
      <c r="AJI1397" s="121"/>
      <c r="AJJ1397" s="121"/>
      <c r="AJK1397" s="121"/>
      <c r="AJL1397" s="121"/>
      <c r="AJM1397" s="121"/>
      <c r="AJN1397" s="121"/>
      <c r="AJO1397" s="121"/>
      <c r="AJP1397" s="121"/>
      <c r="AJQ1397" s="121"/>
      <c r="AJR1397" s="121"/>
      <c r="AJS1397" s="121"/>
      <c r="AJT1397" s="121"/>
      <c r="AJU1397" s="121"/>
      <c r="AJV1397" s="121"/>
      <c r="AJW1397" s="121"/>
      <c r="AJX1397" s="121"/>
      <c r="AJY1397" s="121"/>
      <c r="AJZ1397" s="121"/>
      <c r="AKA1397" s="121"/>
      <c r="AKB1397" s="121"/>
      <c r="AKC1397" s="121"/>
      <c r="AKD1397" s="121"/>
      <c r="AKE1397" s="121"/>
      <c r="AKF1397" s="121"/>
      <c r="AKG1397" s="121"/>
      <c r="AKH1397" s="121"/>
      <c r="AKI1397" s="121"/>
      <c r="AKJ1397" s="121"/>
      <c r="AKK1397" s="121"/>
      <c r="AKL1397" s="121"/>
      <c r="AKM1397" s="121"/>
      <c r="AKN1397" s="121"/>
      <c r="AKO1397" s="121"/>
      <c r="AKP1397" s="121"/>
      <c r="AKQ1397" s="121"/>
      <c r="AKR1397" s="121"/>
      <c r="AKS1397" s="121"/>
      <c r="AKT1397" s="121"/>
      <c r="AKU1397" s="121"/>
      <c r="AKV1397" s="121"/>
      <c r="AKW1397" s="121"/>
      <c r="AKX1397" s="121"/>
      <c r="AKY1397" s="121"/>
      <c r="AKZ1397" s="121"/>
      <c r="ALA1397" s="121"/>
      <c r="ALB1397" s="121"/>
      <c r="ALC1397" s="121"/>
      <c r="ALD1397" s="121"/>
      <c r="ALE1397" s="121"/>
      <c r="ALF1397" s="121"/>
      <c r="ALG1397" s="121"/>
      <c r="ALH1397" s="121"/>
      <c r="ALI1397" s="121"/>
      <c r="ALJ1397" s="121"/>
      <c r="ALK1397" s="121"/>
      <c r="ALL1397" s="121"/>
      <c r="ALM1397" s="121"/>
      <c r="ALN1397" s="121"/>
      <c r="ALO1397" s="121"/>
      <c r="ALP1397" s="121"/>
      <c r="ALQ1397" s="121"/>
      <c r="ALR1397" s="121"/>
      <c r="ALS1397" s="121"/>
      <c r="ALT1397" s="121"/>
      <c r="ALU1397" s="121"/>
      <c r="ALV1397" s="121"/>
      <c r="ALW1397" s="121"/>
      <c r="ALX1397" s="121"/>
      <c r="ALY1397" s="121"/>
      <c r="ALZ1397" s="121"/>
      <c r="AMA1397" s="121"/>
      <c r="AMB1397" s="121"/>
      <c r="AMC1397" s="121"/>
      <c r="AMD1397" s="121"/>
      <c r="AME1397" s="121"/>
      <c r="AMF1397" s="121"/>
      <c r="AMG1397" s="121"/>
      <c r="AMH1397" s="121"/>
      <c r="AMI1397" s="121"/>
      <c r="AMJ1397" s="121"/>
    </row>
    <row r="1398" spans="1:1024">
      <c r="A1398" s="120"/>
      <c r="B1398" s="120"/>
      <c r="C1398" s="49">
        <f t="shared" si="99"/>
        <v>2710</v>
      </c>
      <c r="D1398" s="56" t="s">
        <v>480</v>
      </c>
      <c r="E1398" s="51">
        <f t="shared" si="102"/>
        <v>30</v>
      </c>
      <c r="F1398" s="79">
        <f t="shared" si="100"/>
        <v>52550</v>
      </c>
      <c r="G1398" s="79" t="str">
        <f t="shared" si="101"/>
        <v>201826</v>
      </c>
      <c r="H1398" s="79">
        <v>0</v>
      </c>
      <c r="I1398" s="79"/>
      <c r="J1398" s="79"/>
      <c r="K1398" s="79"/>
      <c r="L1398" s="79" t="s">
        <v>270</v>
      </c>
      <c r="M1398" s="79">
        <v>2018</v>
      </c>
      <c r="N1398" s="79">
        <v>2</v>
      </c>
      <c r="O1398" s="79">
        <v>6</v>
      </c>
      <c r="P1398" s="79">
        <v>14</v>
      </c>
      <c r="Q1398" s="79">
        <v>35</v>
      </c>
      <c r="R1398" s="79">
        <v>50</v>
      </c>
      <c r="S1398" s="79">
        <v>520</v>
      </c>
      <c r="T1398" s="79" t="s">
        <v>131</v>
      </c>
      <c r="U1398" s="79" t="s">
        <v>1</v>
      </c>
      <c r="V1398" s="79" t="s">
        <v>2</v>
      </c>
      <c r="W1398" s="79"/>
      <c r="X1398" s="130"/>
      <c r="Y1398" s="130"/>
      <c r="Z1398" s="130"/>
      <c r="AA1398" s="130"/>
      <c r="WK1398" s="121"/>
      <c r="WL1398" s="121"/>
      <c r="WM1398" s="121"/>
      <c r="WN1398" s="121"/>
      <c r="WO1398" s="121"/>
      <c r="WP1398" s="121"/>
      <c r="WQ1398" s="121"/>
      <c r="WR1398" s="121"/>
      <c r="WS1398" s="121"/>
      <c r="WT1398" s="121"/>
      <c r="WU1398" s="121"/>
      <c r="WV1398" s="121"/>
      <c r="WW1398" s="121"/>
      <c r="WX1398" s="121"/>
      <c r="WY1398" s="121"/>
      <c r="WZ1398" s="121"/>
      <c r="XA1398" s="121"/>
      <c r="XB1398" s="121"/>
      <c r="XC1398" s="121"/>
      <c r="XD1398" s="121"/>
      <c r="XE1398" s="121"/>
      <c r="XF1398" s="121"/>
      <c r="XG1398" s="121"/>
      <c r="XH1398" s="121"/>
      <c r="XI1398" s="121"/>
      <c r="XJ1398" s="121"/>
      <c r="XK1398" s="121"/>
      <c r="XL1398" s="121"/>
      <c r="XM1398" s="121"/>
      <c r="XN1398" s="121"/>
      <c r="XO1398" s="121"/>
      <c r="XP1398" s="121"/>
      <c r="XQ1398" s="121"/>
      <c r="XR1398" s="121"/>
      <c r="XS1398" s="121"/>
      <c r="XT1398" s="121"/>
      <c r="XU1398" s="121"/>
      <c r="XV1398" s="121"/>
      <c r="XW1398" s="121"/>
      <c r="XX1398" s="121"/>
      <c r="XY1398" s="121"/>
      <c r="XZ1398" s="121"/>
      <c r="YA1398" s="121"/>
      <c r="YB1398" s="121"/>
      <c r="YC1398" s="121"/>
      <c r="YD1398" s="121"/>
      <c r="YE1398" s="121"/>
      <c r="YF1398" s="121"/>
      <c r="YG1398" s="121"/>
      <c r="YH1398" s="121"/>
      <c r="YI1398" s="121"/>
      <c r="YJ1398" s="121"/>
      <c r="YK1398" s="121"/>
      <c r="YL1398" s="121"/>
      <c r="YM1398" s="121"/>
      <c r="YN1398" s="121"/>
      <c r="YO1398" s="121"/>
      <c r="YP1398" s="121"/>
      <c r="YQ1398" s="121"/>
      <c r="YR1398" s="121"/>
      <c r="YS1398" s="121"/>
      <c r="YT1398" s="121"/>
      <c r="YU1398" s="121"/>
      <c r="YV1398" s="121"/>
      <c r="YW1398" s="121"/>
      <c r="YX1398" s="121"/>
      <c r="YY1398" s="121"/>
      <c r="YZ1398" s="121"/>
      <c r="ZA1398" s="121"/>
      <c r="ZB1398" s="121"/>
      <c r="ZC1398" s="121"/>
      <c r="ZD1398" s="121"/>
      <c r="ZE1398" s="121"/>
      <c r="ZF1398" s="121"/>
      <c r="ZG1398" s="121"/>
      <c r="ZH1398" s="121"/>
      <c r="ZI1398" s="121"/>
      <c r="ZJ1398" s="121"/>
      <c r="ZK1398" s="121"/>
      <c r="ZL1398" s="121"/>
      <c r="ZM1398" s="121"/>
      <c r="ZN1398" s="121"/>
      <c r="ZO1398" s="121"/>
      <c r="ZP1398" s="121"/>
      <c r="ZQ1398" s="121"/>
      <c r="ZR1398" s="121"/>
      <c r="ZS1398" s="121"/>
      <c r="ZT1398" s="121"/>
      <c r="ZU1398" s="121"/>
      <c r="ZV1398" s="121"/>
      <c r="ZW1398" s="121"/>
      <c r="ZX1398" s="121"/>
      <c r="ZY1398" s="121"/>
      <c r="ZZ1398" s="121"/>
      <c r="AAA1398" s="121"/>
      <c r="AAB1398" s="121"/>
      <c r="AAC1398" s="121"/>
      <c r="AAD1398" s="121"/>
      <c r="AAE1398" s="121"/>
      <c r="AAF1398" s="121"/>
      <c r="AAG1398" s="121"/>
      <c r="AAH1398" s="121"/>
      <c r="AAI1398" s="121"/>
      <c r="AAJ1398" s="121"/>
      <c r="AAK1398" s="121"/>
      <c r="AAL1398" s="121"/>
      <c r="AAM1398" s="121"/>
      <c r="AAN1398" s="121"/>
      <c r="AAO1398" s="121"/>
      <c r="AAP1398" s="121"/>
      <c r="AAQ1398" s="121"/>
      <c r="AAR1398" s="121"/>
      <c r="AAS1398" s="121"/>
      <c r="AAT1398" s="121"/>
      <c r="AAU1398" s="121"/>
      <c r="AAV1398" s="121"/>
      <c r="AAW1398" s="121"/>
      <c r="AAX1398" s="121"/>
      <c r="AAY1398" s="121"/>
      <c r="AAZ1398" s="121"/>
      <c r="ABA1398" s="121"/>
      <c r="ABB1398" s="121"/>
      <c r="ABC1398" s="121"/>
      <c r="ABD1398" s="121"/>
      <c r="ABE1398" s="121"/>
      <c r="ABF1398" s="121"/>
      <c r="ABG1398" s="121"/>
      <c r="ABH1398" s="121"/>
      <c r="ABI1398" s="121"/>
      <c r="ABJ1398" s="121"/>
      <c r="ABK1398" s="121"/>
      <c r="ABL1398" s="121"/>
      <c r="ABM1398" s="121"/>
      <c r="ABN1398" s="121"/>
      <c r="ABO1398" s="121"/>
      <c r="ABP1398" s="121"/>
      <c r="ABQ1398" s="121"/>
      <c r="ABR1398" s="121"/>
      <c r="ABS1398" s="121"/>
      <c r="ABT1398" s="121"/>
      <c r="ABU1398" s="121"/>
      <c r="ABV1398" s="121"/>
      <c r="ABW1398" s="121"/>
      <c r="ABX1398" s="121"/>
      <c r="ABY1398" s="121"/>
      <c r="ABZ1398" s="121"/>
      <c r="ACA1398" s="121"/>
      <c r="ACB1398" s="121"/>
      <c r="ACC1398" s="121"/>
      <c r="ACD1398" s="121"/>
      <c r="ACE1398" s="121"/>
      <c r="ACF1398" s="121"/>
      <c r="ACG1398" s="121"/>
      <c r="ACH1398" s="121"/>
      <c r="ACI1398" s="121"/>
      <c r="ACJ1398" s="121"/>
      <c r="ACK1398" s="121"/>
      <c r="ACL1398" s="121"/>
      <c r="ACM1398" s="121"/>
      <c r="ACN1398" s="121"/>
      <c r="ACO1398" s="121"/>
      <c r="ACP1398" s="121"/>
      <c r="ACQ1398" s="121"/>
      <c r="ACR1398" s="121"/>
      <c r="ACS1398" s="121"/>
      <c r="ACT1398" s="121"/>
      <c r="ACU1398" s="121"/>
      <c r="ACV1398" s="121"/>
      <c r="ACW1398" s="121"/>
      <c r="ACX1398" s="121"/>
      <c r="ACY1398" s="121"/>
      <c r="ACZ1398" s="121"/>
      <c r="ADA1398" s="121"/>
      <c r="ADB1398" s="121"/>
      <c r="ADC1398" s="121"/>
      <c r="ADD1398" s="121"/>
      <c r="ADE1398" s="121"/>
      <c r="ADF1398" s="121"/>
      <c r="ADG1398" s="121"/>
      <c r="ADH1398" s="121"/>
      <c r="ADI1398" s="121"/>
      <c r="ADJ1398" s="121"/>
      <c r="ADK1398" s="121"/>
      <c r="ADL1398" s="121"/>
      <c r="ADM1398" s="121"/>
      <c r="ADN1398" s="121"/>
      <c r="ADO1398" s="121"/>
      <c r="ADP1398" s="121"/>
      <c r="ADQ1398" s="121"/>
      <c r="ADR1398" s="121"/>
      <c r="ADS1398" s="121"/>
      <c r="ADT1398" s="121"/>
      <c r="ADU1398" s="121"/>
      <c r="ADV1398" s="121"/>
      <c r="ADW1398" s="121"/>
      <c r="ADX1398" s="121"/>
      <c r="ADY1398" s="121"/>
      <c r="ADZ1398" s="121"/>
      <c r="AEA1398" s="121"/>
      <c r="AEB1398" s="121"/>
      <c r="AEC1398" s="121"/>
      <c r="AED1398" s="121"/>
      <c r="AEE1398" s="121"/>
      <c r="AEF1398" s="121"/>
      <c r="AEG1398" s="121"/>
      <c r="AEH1398" s="121"/>
      <c r="AEI1398" s="121"/>
      <c r="AEJ1398" s="121"/>
      <c r="AEK1398" s="121"/>
      <c r="AEL1398" s="121"/>
      <c r="AEM1398" s="121"/>
      <c r="AEN1398" s="121"/>
      <c r="AEO1398" s="121"/>
      <c r="AEP1398" s="121"/>
      <c r="AEQ1398" s="121"/>
      <c r="AER1398" s="121"/>
      <c r="AES1398" s="121"/>
      <c r="AET1398" s="121"/>
      <c r="AEU1398" s="121"/>
      <c r="AEV1398" s="121"/>
      <c r="AEW1398" s="121"/>
      <c r="AEX1398" s="121"/>
      <c r="AEY1398" s="121"/>
      <c r="AEZ1398" s="121"/>
      <c r="AFA1398" s="121"/>
      <c r="AFB1398" s="121"/>
      <c r="AFC1398" s="121"/>
      <c r="AFD1398" s="121"/>
      <c r="AFE1398" s="121"/>
      <c r="AFF1398" s="121"/>
      <c r="AFG1398" s="121"/>
      <c r="AFH1398" s="121"/>
      <c r="AFI1398" s="121"/>
      <c r="AFJ1398" s="121"/>
      <c r="AFK1398" s="121"/>
      <c r="AFL1398" s="121"/>
      <c r="AFM1398" s="121"/>
      <c r="AFN1398" s="121"/>
      <c r="AFO1398" s="121"/>
      <c r="AFP1398" s="121"/>
      <c r="AFQ1398" s="121"/>
      <c r="AFR1398" s="121"/>
      <c r="AFS1398" s="121"/>
      <c r="AFT1398" s="121"/>
      <c r="AFU1398" s="121"/>
      <c r="AFV1398" s="121"/>
      <c r="AFW1398" s="121"/>
      <c r="AFX1398" s="121"/>
      <c r="AFY1398" s="121"/>
      <c r="AFZ1398" s="121"/>
      <c r="AGA1398" s="121"/>
      <c r="AGB1398" s="121"/>
      <c r="AGC1398" s="121"/>
      <c r="AGD1398" s="121"/>
      <c r="AGE1398" s="121"/>
      <c r="AGF1398" s="121"/>
      <c r="AGG1398" s="121"/>
      <c r="AGH1398" s="121"/>
      <c r="AGI1398" s="121"/>
      <c r="AGJ1398" s="121"/>
      <c r="AGK1398" s="121"/>
      <c r="AGL1398" s="121"/>
      <c r="AGM1398" s="121"/>
      <c r="AGN1398" s="121"/>
      <c r="AGO1398" s="121"/>
      <c r="AGP1398" s="121"/>
      <c r="AGQ1398" s="121"/>
      <c r="AGR1398" s="121"/>
      <c r="AGS1398" s="121"/>
      <c r="AGT1398" s="121"/>
      <c r="AGU1398" s="121"/>
      <c r="AGV1398" s="121"/>
      <c r="AGW1398" s="121"/>
      <c r="AGX1398" s="121"/>
      <c r="AGY1398" s="121"/>
      <c r="AGZ1398" s="121"/>
      <c r="AHA1398" s="121"/>
      <c r="AHB1398" s="121"/>
      <c r="AHC1398" s="121"/>
      <c r="AHD1398" s="121"/>
      <c r="AHE1398" s="121"/>
      <c r="AHF1398" s="121"/>
      <c r="AHG1398" s="121"/>
      <c r="AHH1398" s="121"/>
      <c r="AHI1398" s="121"/>
      <c r="AHJ1398" s="121"/>
      <c r="AHK1398" s="121"/>
      <c r="AHL1398" s="121"/>
      <c r="AHM1398" s="121"/>
      <c r="AHN1398" s="121"/>
      <c r="AHO1398" s="121"/>
      <c r="AHP1398" s="121"/>
      <c r="AHQ1398" s="121"/>
      <c r="AHR1398" s="121"/>
      <c r="AHS1398" s="121"/>
      <c r="AHT1398" s="121"/>
      <c r="AHU1398" s="121"/>
      <c r="AHV1398" s="121"/>
      <c r="AHW1398" s="121"/>
      <c r="AHX1398" s="121"/>
      <c r="AHY1398" s="121"/>
      <c r="AHZ1398" s="121"/>
      <c r="AIA1398" s="121"/>
      <c r="AIB1398" s="121"/>
      <c r="AIC1398" s="121"/>
      <c r="AID1398" s="121"/>
      <c r="AIE1398" s="121"/>
      <c r="AIF1398" s="121"/>
      <c r="AIG1398" s="121"/>
      <c r="AIH1398" s="121"/>
      <c r="AII1398" s="121"/>
      <c r="AIJ1398" s="121"/>
      <c r="AIK1398" s="121"/>
      <c r="AIL1398" s="121"/>
      <c r="AIM1398" s="121"/>
      <c r="AIN1398" s="121"/>
      <c r="AIO1398" s="121"/>
      <c r="AIP1398" s="121"/>
      <c r="AIQ1398" s="121"/>
      <c r="AIR1398" s="121"/>
      <c r="AIS1398" s="121"/>
      <c r="AIT1398" s="121"/>
      <c r="AIU1398" s="121"/>
      <c r="AIV1398" s="121"/>
      <c r="AIW1398" s="121"/>
      <c r="AIX1398" s="121"/>
      <c r="AIY1398" s="121"/>
      <c r="AIZ1398" s="121"/>
      <c r="AJA1398" s="121"/>
      <c r="AJB1398" s="121"/>
      <c r="AJC1398" s="121"/>
      <c r="AJD1398" s="121"/>
      <c r="AJE1398" s="121"/>
      <c r="AJF1398" s="121"/>
      <c r="AJG1398" s="121"/>
      <c r="AJH1398" s="121"/>
      <c r="AJI1398" s="121"/>
      <c r="AJJ1398" s="121"/>
      <c r="AJK1398" s="121"/>
      <c r="AJL1398" s="121"/>
      <c r="AJM1398" s="121"/>
      <c r="AJN1398" s="121"/>
      <c r="AJO1398" s="121"/>
      <c r="AJP1398" s="121"/>
      <c r="AJQ1398" s="121"/>
      <c r="AJR1398" s="121"/>
      <c r="AJS1398" s="121"/>
      <c r="AJT1398" s="121"/>
      <c r="AJU1398" s="121"/>
      <c r="AJV1398" s="121"/>
      <c r="AJW1398" s="121"/>
      <c r="AJX1398" s="121"/>
      <c r="AJY1398" s="121"/>
      <c r="AJZ1398" s="121"/>
      <c r="AKA1398" s="121"/>
      <c r="AKB1398" s="121"/>
      <c r="AKC1398" s="121"/>
      <c r="AKD1398" s="121"/>
      <c r="AKE1398" s="121"/>
      <c r="AKF1398" s="121"/>
      <c r="AKG1398" s="121"/>
      <c r="AKH1398" s="121"/>
      <c r="AKI1398" s="121"/>
      <c r="AKJ1398" s="121"/>
      <c r="AKK1398" s="121"/>
      <c r="AKL1398" s="121"/>
      <c r="AKM1398" s="121"/>
      <c r="AKN1398" s="121"/>
      <c r="AKO1398" s="121"/>
      <c r="AKP1398" s="121"/>
      <c r="AKQ1398" s="121"/>
      <c r="AKR1398" s="121"/>
      <c r="AKS1398" s="121"/>
      <c r="AKT1398" s="121"/>
      <c r="AKU1398" s="121"/>
      <c r="AKV1398" s="121"/>
      <c r="AKW1398" s="121"/>
      <c r="AKX1398" s="121"/>
      <c r="AKY1398" s="121"/>
      <c r="AKZ1398" s="121"/>
      <c r="ALA1398" s="121"/>
      <c r="ALB1398" s="121"/>
      <c r="ALC1398" s="121"/>
      <c r="ALD1398" s="121"/>
      <c r="ALE1398" s="121"/>
      <c r="ALF1398" s="121"/>
      <c r="ALG1398" s="121"/>
      <c r="ALH1398" s="121"/>
      <c r="ALI1398" s="121"/>
      <c r="ALJ1398" s="121"/>
      <c r="ALK1398" s="121"/>
      <c r="ALL1398" s="121"/>
      <c r="ALM1398" s="121"/>
      <c r="ALN1398" s="121"/>
      <c r="ALO1398" s="121"/>
      <c r="ALP1398" s="121"/>
      <c r="ALQ1398" s="121"/>
      <c r="ALR1398" s="121"/>
      <c r="ALS1398" s="121"/>
      <c r="ALT1398" s="121"/>
      <c r="ALU1398" s="121"/>
      <c r="ALV1398" s="121"/>
      <c r="ALW1398" s="121"/>
      <c r="ALX1398" s="121"/>
      <c r="ALY1398" s="121"/>
      <c r="ALZ1398" s="121"/>
      <c r="AMA1398" s="121"/>
      <c r="AMB1398" s="121"/>
      <c r="AMC1398" s="121"/>
      <c r="AMD1398" s="121"/>
      <c r="AME1398" s="121"/>
      <c r="AMF1398" s="121"/>
      <c r="AMG1398" s="121"/>
      <c r="AMH1398" s="121"/>
      <c r="AMI1398" s="121"/>
      <c r="AMJ1398" s="121"/>
    </row>
    <row r="1399" spans="1:1024">
      <c r="A1399" s="120"/>
      <c r="B1399" s="120"/>
      <c r="C1399" s="49">
        <f t="shared" si="99"/>
        <v>2710</v>
      </c>
      <c r="D1399" s="56" t="s">
        <v>480</v>
      </c>
      <c r="E1399" s="51">
        <f t="shared" si="102"/>
        <v>40</v>
      </c>
      <c r="F1399" s="79">
        <f t="shared" si="100"/>
        <v>52550</v>
      </c>
      <c r="G1399" s="79" t="str">
        <f t="shared" si="101"/>
        <v>201826</v>
      </c>
      <c r="H1399" s="79">
        <v>121</v>
      </c>
      <c r="I1399" s="79"/>
      <c r="J1399" s="79"/>
      <c r="K1399" s="79"/>
      <c r="L1399" s="79" t="s">
        <v>0</v>
      </c>
      <c r="M1399" s="79">
        <v>2018</v>
      </c>
      <c r="N1399" s="79">
        <v>2</v>
      </c>
      <c r="O1399" s="79">
        <v>6</v>
      </c>
      <c r="P1399" s="79">
        <v>14</v>
      </c>
      <c r="Q1399" s="79">
        <v>35</v>
      </c>
      <c r="R1399" s="79">
        <v>50</v>
      </c>
      <c r="S1399" s="79">
        <v>526</v>
      </c>
      <c r="T1399" s="79">
        <v>1</v>
      </c>
      <c r="U1399" s="79" t="s">
        <v>1</v>
      </c>
      <c r="V1399" s="79" t="s">
        <v>2</v>
      </c>
      <c r="W1399" s="79"/>
      <c r="X1399" s="130"/>
      <c r="Y1399" s="130"/>
      <c r="Z1399" s="130"/>
      <c r="AA1399" s="130"/>
      <c r="WK1399" s="121"/>
      <c r="WL1399" s="121"/>
      <c r="WM1399" s="121"/>
      <c r="WN1399" s="121"/>
      <c r="WO1399" s="121"/>
      <c r="WP1399" s="121"/>
      <c r="WQ1399" s="121"/>
      <c r="WR1399" s="121"/>
      <c r="WS1399" s="121"/>
      <c r="WT1399" s="121"/>
      <c r="WU1399" s="121"/>
      <c r="WV1399" s="121"/>
      <c r="WW1399" s="121"/>
      <c r="WX1399" s="121"/>
      <c r="WY1399" s="121"/>
      <c r="WZ1399" s="121"/>
      <c r="XA1399" s="121"/>
      <c r="XB1399" s="121"/>
      <c r="XC1399" s="121"/>
      <c r="XD1399" s="121"/>
      <c r="XE1399" s="121"/>
      <c r="XF1399" s="121"/>
      <c r="XG1399" s="121"/>
      <c r="XH1399" s="121"/>
      <c r="XI1399" s="121"/>
      <c r="XJ1399" s="121"/>
      <c r="XK1399" s="121"/>
      <c r="XL1399" s="121"/>
      <c r="XM1399" s="121"/>
      <c r="XN1399" s="121"/>
      <c r="XO1399" s="121"/>
      <c r="XP1399" s="121"/>
      <c r="XQ1399" s="121"/>
      <c r="XR1399" s="121"/>
      <c r="XS1399" s="121"/>
      <c r="XT1399" s="121"/>
      <c r="XU1399" s="121"/>
      <c r="XV1399" s="121"/>
      <c r="XW1399" s="121"/>
      <c r="XX1399" s="121"/>
      <c r="XY1399" s="121"/>
      <c r="XZ1399" s="121"/>
      <c r="YA1399" s="121"/>
      <c r="YB1399" s="121"/>
      <c r="YC1399" s="121"/>
      <c r="YD1399" s="121"/>
      <c r="YE1399" s="121"/>
      <c r="YF1399" s="121"/>
      <c r="YG1399" s="121"/>
      <c r="YH1399" s="121"/>
      <c r="YI1399" s="121"/>
      <c r="YJ1399" s="121"/>
      <c r="YK1399" s="121"/>
      <c r="YL1399" s="121"/>
      <c r="YM1399" s="121"/>
      <c r="YN1399" s="121"/>
      <c r="YO1399" s="121"/>
      <c r="YP1399" s="121"/>
      <c r="YQ1399" s="121"/>
      <c r="YR1399" s="121"/>
      <c r="YS1399" s="121"/>
      <c r="YT1399" s="121"/>
      <c r="YU1399" s="121"/>
      <c r="YV1399" s="121"/>
      <c r="YW1399" s="121"/>
      <c r="YX1399" s="121"/>
      <c r="YY1399" s="121"/>
      <c r="YZ1399" s="121"/>
      <c r="ZA1399" s="121"/>
      <c r="ZB1399" s="121"/>
      <c r="ZC1399" s="121"/>
      <c r="ZD1399" s="121"/>
      <c r="ZE1399" s="121"/>
      <c r="ZF1399" s="121"/>
      <c r="ZG1399" s="121"/>
      <c r="ZH1399" s="121"/>
      <c r="ZI1399" s="121"/>
      <c r="ZJ1399" s="121"/>
      <c r="ZK1399" s="121"/>
      <c r="ZL1399" s="121"/>
      <c r="ZM1399" s="121"/>
      <c r="ZN1399" s="121"/>
      <c r="ZO1399" s="121"/>
      <c r="ZP1399" s="121"/>
      <c r="ZQ1399" s="121"/>
      <c r="ZR1399" s="121"/>
      <c r="ZS1399" s="121"/>
      <c r="ZT1399" s="121"/>
      <c r="ZU1399" s="121"/>
      <c r="ZV1399" s="121"/>
      <c r="ZW1399" s="121"/>
      <c r="ZX1399" s="121"/>
      <c r="ZY1399" s="121"/>
      <c r="ZZ1399" s="121"/>
      <c r="AAA1399" s="121"/>
      <c r="AAB1399" s="121"/>
      <c r="AAC1399" s="121"/>
      <c r="AAD1399" s="121"/>
      <c r="AAE1399" s="121"/>
      <c r="AAF1399" s="121"/>
      <c r="AAG1399" s="121"/>
      <c r="AAH1399" s="121"/>
      <c r="AAI1399" s="121"/>
      <c r="AAJ1399" s="121"/>
      <c r="AAK1399" s="121"/>
      <c r="AAL1399" s="121"/>
      <c r="AAM1399" s="121"/>
      <c r="AAN1399" s="121"/>
      <c r="AAO1399" s="121"/>
      <c r="AAP1399" s="121"/>
      <c r="AAQ1399" s="121"/>
      <c r="AAR1399" s="121"/>
      <c r="AAS1399" s="121"/>
      <c r="AAT1399" s="121"/>
      <c r="AAU1399" s="121"/>
      <c r="AAV1399" s="121"/>
      <c r="AAW1399" s="121"/>
      <c r="AAX1399" s="121"/>
      <c r="AAY1399" s="121"/>
      <c r="AAZ1399" s="121"/>
      <c r="ABA1399" s="121"/>
      <c r="ABB1399" s="121"/>
      <c r="ABC1399" s="121"/>
      <c r="ABD1399" s="121"/>
      <c r="ABE1399" s="121"/>
      <c r="ABF1399" s="121"/>
      <c r="ABG1399" s="121"/>
      <c r="ABH1399" s="121"/>
      <c r="ABI1399" s="121"/>
      <c r="ABJ1399" s="121"/>
      <c r="ABK1399" s="121"/>
      <c r="ABL1399" s="121"/>
      <c r="ABM1399" s="121"/>
      <c r="ABN1399" s="121"/>
      <c r="ABO1399" s="121"/>
      <c r="ABP1399" s="121"/>
      <c r="ABQ1399" s="121"/>
      <c r="ABR1399" s="121"/>
      <c r="ABS1399" s="121"/>
      <c r="ABT1399" s="121"/>
      <c r="ABU1399" s="121"/>
      <c r="ABV1399" s="121"/>
      <c r="ABW1399" s="121"/>
      <c r="ABX1399" s="121"/>
      <c r="ABY1399" s="121"/>
      <c r="ABZ1399" s="121"/>
      <c r="ACA1399" s="121"/>
      <c r="ACB1399" s="121"/>
      <c r="ACC1399" s="121"/>
      <c r="ACD1399" s="121"/>
      <c r="ACE1399" s="121"/>
      <c r="ACF1399" s="121"/>
      <c r="ACG1399" s="121"/>
      <c r="ACH1399" s="121"/>
      <c r="ACI1399" s="121"/>
      <c r="ACJ1399" s="121"/>
      <c r="ACK1399" s="121"/>
      <c r="ACL1399" s="121"/>
      <c r="ACM1399" s="121"/>
      <c r="ACN1399" s="121"/>
      <c r="ACO1399" s="121"/>
      <c r="ACP1399" s="121"/>
      <c r="ACQ1399" s="121"/>
      <c r="ACR1399" s="121"/>
      <c r="ACS1399" s="121"/>
      <c r="ACT1399" s="121"/>
      <c r="ACU1399" s="121"/>
      <c r="ACV1399" s="121"/>
      <c r="ACW1399" s="121"/>
      <c r="ACX1399" s="121"/>
      <c r="ACY1399" s="121"/>
      <c r="ACZ1399" s="121"/>
      <c r="ADA1399" s="121"/>
      <c r="ADB1399" s="121"/>
      <c r="ADC1399" s="121"/>
      <c r="ADD1399" s="121"/>
      <c r="ADE1399" s="121"/>
      <c r="ADF1399" s="121"/>
      <c r="ADG1399" s="121"/>
      <c r="ADH1399" s="121"/>
      <c r="ADI1399" s="121"/>
      <c r="ADJ1399" s="121"/>
      <c r="ADK1399" s="121"/>
      <c r="ADL1399" s="121"/>
      <c r="ADM1399" s="121"/>
      <c r="ADN1399" s="121"/>
      <c r="ADO1399" s="121"/>
      <c r="ADP1399" s="121"/>
      <c r="ADQ1399" s="121"/>
      <c r="ADR1399" s="121"/>
      <c r="ADS1399" s="121"/>
      <c r="ADT1399" s="121"/>
      <c r="ADU1399" s="121"/>
      <c r="ADV1399" s="121"/>
      <c r="ADW1399" s="121"/>
      <c r="ADX1399" s="121"/>
      <c r="ADY1399" s="121"/>
      <c r="ADZ1399" s="121"/>
      <c r="AEA1399" s="121"/>
      <c r="AEB1399" s="121"/>
      <c r="AEC1399" s="121"/>
      <c r="AED1399" s="121"/>
      <c r="AEE1399" s="121"/>
      <c r="AEF1399" s="121"/>
      <c r="AEG1399" s="121"/>
      <c r="AEH1399" s="121"/>
      <c r="AEI1399" s="121"/>
      <c r="AEJ1399" s="121"/>
      <c r="AEK1399" s="121"/>
      <c r="AEL1399" s="121"/>
      <c r="AEM1399" s="121"/>
      <c r="AEN1399" s="121"/>
      <c r="AEO1399" s="121"/>
      <c r="AEP1399" s="121"/>
      <c r="AEQ1399" s="121"/>
      <c r="AER1399" s="121"/>
      <c r="AES1399" s="121"/>
      <c r="AET1399" s="121"/>
      <c r="AEU1399" s="121"/>
      <c r="AEV1399" s="121"/>
      <c r="AEW1399" s="121"/>
      <c r="AEX1399" s="121"/>
      <c r="AEY1399" s="121"/>
      <c r="AEZ1399" s="121"/>
      <c r="AFA1399" s="121"/>
      <c r="AFB1399" s="121"/>
      <c r="AFC1399" s="121"/>
      <c r="AFD1399" s="121"/>
      <c r="AFE1399" s="121"/>
      <c r="AFF1399" s="121"/>
      <c r="AFG1399" s="121"/>
      <c r="AFH1399" s="121"/>
      <c r="AFI1399" s="121"/>
      <c r="AFJ1399" s="121"/>
      <c r="AFK1399" s="121"/>
      <c r="AFL1399" s="121"/>
      <c r="AFM1399" s="121"/>
      <c r="AFN1399" s="121"/>
      <c r="AFO1399" s="121"/>
      <c r="AFP1399" s="121"/>
      <c r="AFQ1399" s="121"/>
      <c r="AFR1399" s="121"/>
      <c r="AFS1399" s="121"/>
      <c r="AFT1399" s="121"/>
      <c r="AFU1399" s="121"/>
      <c r="AFV1399" s="121"/>
      <c r="AFW1399" s="121"/>
      <c r="AFX1399" s="121"/>
      <c r="AFY1399" s="121"/>
      <c r="AFZ1399" s="121"/>
      <c r="AGA1399" s="121"/>
      <c r="AGB1399" s="121"/>
      <c r="AGC1399" s="121"/>
      <c r="AGD1399" s="121"/>
      <c r="AGE1399" s="121"/>
      <c r="AGF1399" s="121"/>
      <c r="AGG1399" s="121"/>
      <c r="AGH1399" s="121"/>
      <c r="AGI1399" s="121"/>
      <c r="AGJ1399" s="121"/>
      <c r="AGK1399" s="121"/>
      <c r="AGL1399" s="121"/>
      <c r="AGM1399" s="121"/>
      <c r="AGN1399" s="121"/>
      <c r="AGO1399" s="121"/>
      <c r="AGP1399" s="121"/>
      <c r="AGQ1399" s="121"/>
      <c r="AGR1399" s="121"/>
      <c r="AGS1399" s="121"/>
      <c r="AGT1399" s="121"/>
      <c r="AGU1399" s="121"/>
      <c r="AGV1399" s="121"/>
      <c r="AGW1399" s="121"/>
      <c r="AGX1399" s="121"/>
      <c r="AGY1399" s="121"/>
      <c r="AGZ1399" s="121"/>
      <c r="AHA1399" s="121"/>
      <c r="AHB1399" s="121"/>
      <c r="AHC1399" s="121"/>
      <c r="AHD1399" s="121"/>
      <c r="AHE1399" s="121"/>
      <c r="AHF1399" s="121"/>
      <c r="AHG1399" s="121"/>
      <c r="AHH1399" s="121"/>
      <c r="AHI1399" s="121"/>
      <c r="AHJ1399" s="121"/>
      <c r="AHK1399" s="121"/>
      <c r="AHL1399" s="121"/>
      <c r="AHM1399" s="121"/>
      <c r="AHN1399" s="121"/>
      <c r="AHO1399" s="121"/>
      <c r="AHP1399" s="121"/>
      <c r="AHQ1399" s="121"/>
      <c r="AHR1399" s="121"/>
      <c r="AHS1399" s="121"/>
      <c r="AHT1399" s="121"/>
      <c r="AHU1399" s="121"/>
      <c r="AHV1399" s="121"/>
      <c r="AHW1399" s="121"/>
      <c r="AHX1399" s="121"/>
      <c r="AHY1399" s="121"/>
      <c r="AHZ1399" s="121"/>
      <c r="AIA1399" s="121"/>
      <c r="AIB1399" s="121"/>
      <c r="AIC1399" s="121"/>
      <c r="AID1399" s="121"/>
      <c r="AIE1399" s="121"/>
      <c r="AIF1399" s="121"/>
      <c r="AIG1399" s="121"/>
      <c r="AIH1399" s="121"/>
      <c r="AII1399" s="121"/>
      <c r="AIJ1399" s="121"/>
      <c r="AIK1399" s="121"/>
      <c r="AIL1399" s="121"/>
      <c r="AIM1399" s="121"/>
      <c r="AIN1399" s="121"/>
      <c r="AIO1399" s="121"/>
      <c r="AIP1399" s="121"/>
      <c r="AIQ1399" s="121"/>
      <c r="AIR1399" s="121"/>
      <c r="AIS1399" s="121"/>
      <c r="AIT1399" s="121"/>
      <c r="AIU1399" s="121"/>
      <c r="AIV1399" s="121"/>
      <c r="AIW1399" s="121"/>
      <c r="AIX1399" s="121"/>
      <c r="AIY1399" s="121"/>
      <c r="AIZ1399" s="121"/>
      <c r="AJA1399" s="121"/>
      <c r="AJB1399" s="121"/>
      <c r="AJC1399" s="121"/>
      <c r="AJD1399" s="121"/>
      <c r="AJE1399" s="121"/>
      <c r="AJF1399" s="121"/>
      <c r="AJG1399" s="121"/>
      <c r="AJH1399" s="121"/>
      <c r="AJI1399" s="121"/>
      <c r="AJJ1399" s="121"/>
      <c r="AJK1399" s="121"/>
      <c r="AJL1399" s="121"/>
      <c r="AJM1399" s="121"/>
      <c r="AJN1399" s="121"/>
      <c r="AJO1399" s="121"/>
      <c r="AJP1399" s="121"/>
      <c r="AJQ1399" s="121"/>
      <c r="AJR1399" s="121"/>
      <c r="AJS1399" s="121"/>
      <c r="AJT1399" s="121"/>
      <c r="AJU1399" s="121"/>
      <c r="AJV1399" s="121"/>
      <c r="AJW1399" s="121"/>
      <c r="AJX1399" s="121"/>
      <c r="AJY1399" s="121"/>
      <c r="AJZ1399" s="121"/>
      <c r="AKA1399" s="121"/>
      <c r="AKB1399" s="121"/>
      <c r="AKC1399" s="121"/>
      <c r="AKD1399" s="121"/>
      <c r="AKE1399" s="121"/>
      <c r="AKF1399" s="121"/>
      <c r="AKG1399" s="121"/>
      <c r="AKH1399" s="121"/>
      <c r="AKI1399" s="121"/>
      <c r="AKJ1399" s="121"/>
      <c r="AKK1399" s="121"/>
      <c r="AKL1399" s="121"/>
      <c r="AKM1399" s="121"/>
      <c r="AKN1399" s="121"/>
      <c r="AKO1399" s="121"/>
      <c r="AKP1399" s="121"/>
      <c r="AKQ1399" s="121"/>
      <c r="AKR1399" s="121"/>
      <c r="AKS1399" s="121"/>
      <c r="AKT1399" s="121"/>
      <c r="AKU1399" s="121"/>
      <c r="AKV1399" s="121"/>
      <c r="AKW1399" s="121"/>
      <c r="AKX1399" s="121"/>
      <c r="AKY1399" s="121"/>
      <c r="AKZ1399" s="121"/>
      <c r="ALA1399" s="121"/>
      <c r="ALB1399" s="121"/>
      <c r="ALC1399" s="121"/>
      <c r="ALD1399" s="121"/>
      <c r="ALE1399" s="121"/>
      <c r="ALF1399" s="121"/>
      <c r="ALG1399" s="121"/>
      <c r="ALH1399" s="121"/>
      <c r="ALI1399" s="121"/>
      <c r="ALJ1399" s="121"/>
      <c r="ALK1399" s="121"/>
      <c r="ALL1399" s="121"/>
      <c r="ALM1399" s="121"/>
      <c r="ALN1399" s="121"/>
      <c r="ALO1399" s="121"/>
      <c r="ALP1399" s="121"/>
      <c r="ALQ1399" s="121"/>
      <c r="ALR1399" s="121"/>
      <c r="ALS1399" s="121"/>
      <c r="ALT1399" s="121"/>
      <c r="ALU1399" s="121"/>
      <c r="ALV1399" s="121"/>
      <c r="ALW1399" s="121"/>
      <c r="ALX1399" s="121"/>
      <c r="ALY1399" s="121"/>
      <c r="ALZ1399" s="121"/>
      <c r="AMA1399" s="121"/>
      <c r="AMB1399" s="121"/>
      <c r="AMC1399" s="121"/>
      <c r="AMD1399" s="121"/>
      <c r="AME1399" s="121"/>
      <c r="AMF1399" s="121"/>
      <c r="AMG1399" s="121"/>
      <c r="AMH1399" s="121"/>
      <c r="AMI1399" s="121"/>
      <c r="AMJ1399" s="121"/>
    </row>
    <row r="1400" spans="1:1024">
      <c r="A1400" s="118"/>
      <c r="B1400" s="118"/>
      <c r="C1400" s="49">
        <f t="shared" si="99"/>
        <v>2710</v>
      </c>
      <c r="D1400" s="56" t="s">
        <v>480</v>
      </c>
      <c r="E1400" s="51">
        <f t="shared" si="102"/>
        <v>40</v>
      </c>
      <c r="F1400" s="79">
        <f t="shared" si="100"/>
        <v>52550</v>
      </c>
      <c r="G1400" s="79" t="str">
        <f t="shared" si="101"/>
        <v>201826</v>
      </c>
      <c r="H1400" s="79">
        <v>0</v>
      </c>
      <c r="I1400" s="79"/>
      <c r="J1400" s="79"/>
      <c r="K1400" s="79"/>
      <c r="L1400" s="79" t="s">
        <v>4</v>
      </c>
      <c r="M1400" s="79">
        <v>2018</v>
      </c>
      <c r="N1400" s="79">
        <v>2</v>
      </c>
      <c r="O1400" s="79">
        <v>6</v>
      </c>
      <c r="P1400" s="79">
        <v>14</v>
      </c>
      <c r="Q1400" s="79">
        <v>35</v>
      </c>
      <c r="R1400" s="79">
        <v>50</v>
      </c>
      <c r="S1400" s="79">
        <v>600</v>
      </c>
      <c r="T1400" s="79">
        <v>1</v>
      </c>
      <c r="U1400" s="79" t="s">
        <v>1</v>
      </c>
      <c r="V1400" s="79" t="s">
        <v>2</v>
      </c>
      <c r="W1400" s="79"/>
      <c r="X1400" s="130"/>
      <c r="Y1400" s="130"/>
      <c r="Z1400" s="130"/>
      <c r="AA1400" s="130"/>
      <c r="WK1400" s="119"/>
      <c r="WL1400" s="119"/>
      <c r="WM1400" s="119"/>
      <c r="WN1400" s="119"/>
      <c r="WO1400" s="119"/>
      <c r="WP1400" s="119"/>
      <c r="WQ1400" s="119"/>
      <c r="WR1400" s="119"/>
      <c r="WS1400" s="119"/>
      <c r="WT1400" s="119"/>
      <c r="WU1400" s="119"/>
      <c r="WV1400" s="119"/>
      <c r="WW1400" s="119"/>
      <c r="WX1400" s="119"/>
      <c r="WY1400" s="119"/>
      <c r="WZ1400" s="119"/>
      <c r="XA1400" s="119"/>
      <c r="XB1400" s="119"/>
      <c r="XC1400" s="119"/>
      <c r="XD1400" s="119"/>
      <c r="XE1400" s="119"/>
      <c r="XF1400" s="119"/>
      <c r="XG1400" s="119"/>
      <c r="XH1400" s="119"/>
      <c r="XI1400" s="119"/>
      <c r="XJ1400" s="119"/>
      <c r="XK1400" s="119"/>
      <c r="XL1400" s="119"/>
      <c r="XM1400" s="119"/>
      <c r="XN1400" s="119"/>
      <c r="XO1400" s="119"/>
      <c r="XP1400" s="119"/>
      <c r="XQ1400" s="119"/>
      <c r="XR1400" s="119"/>
      <c r="XS1400" s="119"/>
      <c r="XT1400" s="119"/>
      <c r="XU1400" s="119"/>
      <c r="XV1400" s="119"/>
      <c r="XW1400" s="119"/>
      <c r="XX1400" s="119"/>
      <c r="XY1400" s="119"/>
      <c r="XZ1400" s="119"/>
      <c r="YA1400" s="119"/>
      <c r="YB1400" s="119"/>
      <c r="YC1400" s="119"/>
      <c r="YD1400" s="119"/>
      <c r="YE1400" s="119"/>
      <c r="YF1400" s="119"/>
      <c r="YG1400" s="119"/>
      <c r="YH1400" s="119"/>
      <c r="YI1400" s="119"/>
      <c r="YJ1400" s="119"/>
      <c r="YK1400" s="119"/>
      <c r="YL1400" s="119"/>
      <c r="YM1400" s="119"/>
      <c r="YN1400" s="119"/>
      <c r="YO1400" s="119"/>
      <c r="YP1400" s="119"/>
      <c r="YQ1400" s="119"/>
      <c r="YR1400" s="119"/>
      <c r="YS1400" s="119"/>
      <c r="YT1400" s="119"/>
      <c r="YU1400" s="119"/>
      <c r="YV1400" s="119"/>
      <c r="YW1400" s="119"/>
      <c r="YX1400" s="119"/>
      <c r="YY1400" s="119"/>
      <c r="YZ1400" s="119"/>
      <c r="ZA1400" s="119"/>
      <c r="ZB1400" s="119"/>
      <c r="ZC1400" s="119"/>
      <c r="ZD1400" s="119"/>
      <c r="ZE1400" s="119"/>
      <c r="ZF1400" s="119"/>
      <c r="ZG1400" s="119"/>
      <c r="ZH1400" s="119"/>
      <c r="ZI1400" s="119"/>
      <c r="ZJ1400" s="119"/>
      <c r="ZK1400" s="119"/>
      <c r="ZL1400" s="119"/>
      <c r="ZM1400" s="119"/>
      <c r="ZN1400" s="119"/>
      <c r="ZO1400" s="119"/>
      <c r="ZP1400" s="119"/>
      <c r="ZQ1400" s="119"/>
      <c r="ZR1400" s="119"/>
      <c r="ZS1400" s="119"/>
      <c r="ZT1400" s="119"/>
      <c r="ZU1400" s="119"/>
      <c r="ZV1400" s="119"/>
      <c r="ZW1400" s="119"/>
      <c r="ZX1400" s="119"/>
      <c r="ZY1400" s="119"/>
      <c r="ZZ1400" s="119"/>
      <c r="AAA1400" s="119"/>
      <c r="AAB1400" s="119"/>
      <c r="AAC1400" s="119"/>
      <c r="AAD1400" s="119"/>
      <c r="AAE1400" s="119"/>
      <c r="AAF1400" s="119"/>
      <c r="AAG1400" s="119"/>
      <c r="AAH1400" s="119"/>
      <c r="AAI1400" s="119"/>
      <c r="AAJ1400" s="119"/>
      <c r="AAK1400" s="119"/>
      <c r="AAL1400" s="119"/>
      <c r="AAM1400" s="119"/>
      <c r="AAN1400" s="119"/>
      <c r="AAO1400" s="119"/>
      <c r="AAP1400" s="119"/>
      <c r="AAQ1400" s="119"/>
      <c r="AAR1400" s="119"/>
      <c r="AAS1400" s="119"/>
      <c r="AAT1400" s="119"/>
      <c r="AAU1400" s="119"/>
      <c r="AAV1400" s="119"/>
      <c r="AAW1400" s="119"/>
      <c r="AAX1400" s="119"/>
      <c r="AAY1400" s="119"/>
      <c r="AAZ1400" s="119"/>
      <c r="ABA1400" s="119"/>
      <c r="ABB1400" s="119"/>
      <c r="ABC1400" s="119"/>
      <c r="ABD1400" s="119"/>
      <c r="ABE1400" s="119"/>
      <c r="ABF1400" s="119"/>
      <c r="ABG1400" s="119"/>
      <c r="ABH1400" s="119"/>
      <c r="ABI1400" s="119"/>
      <c r="ABJ1400" s="119"/>
      <c r="ABK1400" s="119"/>
      <c r="ABL1400" s="119"/>
      <c r="ABM1400" s="119"/>
      <c r="ABN1400" s="119"/>
      <c r="ABO1400" s="119"/>
      <c r="ABP1400" s="119"/>
      <c r="ABQ1400" s="119"/>
      <c r="ABR1400" s="119"/>
      <c r="ABS1400" s="119"/>
      <c r="ABT1400" s="119"/>
      <c r="ABU1400" s="119"/>
      <c r="ABV1400" s="119"/>
      <c r="ABW1400" s="119"/>
      <c r="ABX1400" s="119"/>
      <c r="ABY1400" s="119"/>
      <c r="ABZ1400" s="119"/>
      <c r="ACA1400" s="119"/>
      <c r="ACB1400" s="119"/>
      <c r="ACC1400" s="119"/>
      <c r="ACD1400" s="119"/>
      <c r="ACE1400" s="119"/>
      <c r="ACF1400" s="119"/>
      <c r="ACG1400" s="119"/>
      <c r="ACH1400" s="119"/>
      <c r="ACI1400" s="119"/>
      <c r="ACJ1400" s="119"/>
      <c r="ACK1400" s="119"/>
      <c r="ACL1400" s="119"/>
      <c r="ACM1400" s="119"/>
      <c r="ACN1400" s="119"/>
      <c r="ACO1400" s="119"/>
      <c r="ACP1400" s="119"/>
      <c r="ACQ1400" s="119"/>
      <c r="ACR1400" s="119"/>
      <c r="ACS1400" s="119"/>
      <c r="ACT1400" s="119"/>
      <c r="ACU1400" s="119"/>
      <c r="ACV1400" s="119"/>
      <c r="ACW1400" s="119"/>
      <c r="ACX1400" s="119"/>
      <c r="ACY1400" s="119"/>
      <c r="ACZ1400" s="119"/>
      <c r="ADA1400" s="119"/>
      <c r="ADB1400" s="119"/>
      <c r="ADC1400" s="119"/>
      <c r="ADD1400" s="119"/>
      <c r="ADE1400" s="119"/>
      <c r="ADF1400" s="119"/>
      <c r="ADG1400" s="119"/>
      <c r="ADH1400" s="119"/>
      <c r="ADI1400" s="119"/>
      <c r="ADJ1400" s="119"/>
      <c r="ADK1400" s="119"/>
      <c r="ADL1400" s="119"/>
      <c r="ADM1400" s="119"/>
      <c r="ADN1400" s="119"/>
      <c r="ADO1400" s="119"/>
      <c r="ADP1400" s="119"/>
      <c r="ADQ1400" s="119"/>
      <c r="ADR1400" s="119"/>
      <c r="ADS1400" s="119"/>
      <c r="ADT1400" s="119"/>
      <c r="ADU1400" s="119"/>
      <c r="ADV1400" s="119"/>
      <c r="ADW1400" s="119"/>
      <c r="ADX1400" s="119"/>
      <c r="ADY1400" s="119"/>
      <c r="ADZ1400" s="119"/>
      <c r="AEA1400" s="119"/>
      <c r="AEB1400" s="119"/>
      <c r="AEC1400" s="119"/>
      <c r="AED1400" s="119"/>
      <c r="AEE1400" s="119"/>
      <c r="AEF1400" s="119"/>
      <c r="AEG1400" s="119"/>
      <c r="AEH1400" s="119"/>
      <c r="AEI1400" s="119"/>
      <c r="AEJ1400" s="119"/>
      <c r="AEK1400" s="119"/>
      <c r="AEL1400" s="119"/>
      <c r="AEM1400" s="119"/>
      <c r="AEN1400" s="119"/>
      <c r="AEO1400" s="119"/>
      <c r="AEP1400" s="119"/>
      <c r="AEQ1400" s="119"/>
      <c r="AER1400" s="119"/>
      <c r="AES1400" s="119"/>
      <c r="AET1400" s="119"/>
      <c r="AEU1400" s="119"/>
      <c r="AEV1400" s="119"/>
      <c r="AEW1400" s="119"/>
      <c r="AEX1400" s="119"/>
      <c r="AEY1400" s="119"/>
      <c r="AEZ1400" s="119"/>
      <c r="AFA1400" s="119"/>
      <c r="AFB1400" s="119"/>
      <c r="AFC1400" s="119"/>
      <c r="AFD1400" s="119"/>
      <c r="AFE1400" s="119"/>
      <c r="AFF1400" s="119"/>
      <c r="AFG1400" s="119"/>
      <c r="AFH1400" s="119"/>
      <c r="AFI1400" s="119"/>
      <c r="AFJ1400" s="119"/>
      <c r="AFK1400" s="119"/>
      <c r="AFL1400" s="119"/>
      <c r="AFM1400" s="119"/>
      <c r="AFN1400" s="119"/>
      <c r="AFO1400" s="119"/>
      <c r="AFP1400" s="119"/>
      <c r="AFQ1400" s="119"/>
      <c r="AFR1400" s="119"/>
      <c r="AFS1400" s="119"/>
      <c r="AFT1400" s="119"/>
      <c r="AFU1400" s="119"/>
      <c r="AFV1400" s="119"/>
      <c r="AFW1400" s="119"/>
      <c r="AFX1400" s="119"/>
      <c r="AFY1400" s="119"/>
      <c r="AFZ1400" s="119"/>
      <c r="AGA1400" s="119"/>
      <c r="AGB1400" s="119"/>
      <c r="AGC1400" s="119"/>
      <c r="AGD1400" s="119"/>
      <c r="AGE1400" s="119"/>
      <c r="AGF1400" s="119"/>
      <c r="AGG1400" s="119"/>
      <c r="AGH1400" s="119"/>
      <c r="AGI1400" s="119"/>
      <c r="AGJ1400" s="119"/>
      <c r="AGK1400" s="119"/>
      <c r="AGL1400" s="119"/>
      <c r="AGM1400" s="119"/>
      <c r="AGN1400" s="119"/>
      <c r="AGO1400" s="119"/>
      <c r="AGP1400" s="119"/>
      <c r="AGQ1400" s="119"/>
      <c r="AGR1400" s="119"/>
      <c r="AGS1400" s="119"/>
      <c r="AGT1400" s="119"/>
      <c r="AGU1400" s="119"/>
      <c r="AGV1400" s="119"/>
      <c r="AGW1400" s="119"/>
      <c r="AGX1400" s="119"/>
      <c r="AGY1400" s="119"/>
      <c r="AGZ1400" s="119"/>
      <c r="AHA1400" s="119"/>
      <c r="AHB1400" s="119"/>
      <c r="AHC1400" s="119"/>
      <c r="AHD1400" s="119"/>
      <c r="AHE1400" s="119"/>
      <c r="AHF1400" s="119"/>
      <c r="AHG1400" s="119"/>
      <c r="AHH1400" s="119"/>
      <c r="AHI1400" s="119"/>
      <c r="AHJ1400" s="119"/>
      <c r="AHK1400" s="119"/>
      <c r="AHL1400" s="119"/>
      <c r="AHM1400" s="119"/>
      <c r="AHN1400" s="119"/>
      <c r="AHO1400" s="119"/>
      <c r="AHP1400" s="119"/>
      <c r="AHQ1400" s="119"/>
      <c r="AHR1400" s="119"/>
      <c r="AHS1400" s="119"/>
      <c r="AHT1400" s="119"/>
      <c r="AHU1400" s="119"/>
      <c r="AHV1400" s="119"/>
      <c r="AHW1400" s="119"/>
      <c r="AHX1400" s="119"/>
      <c r="AHY1400" s="119"/>
      <c r="AHZ1400" s="119"/>
      <c r="AIA1400" s="119"/>
      <c r="AIB1400" s="119"/>
      <c r="AIC1400" s="119"/>
      <c r="AID1400" s="119"/>
      <c r="AIE1400" s="119"/>
      <c r="AIF1400" s="119"/>
      <c r="AIG1400" s="119"/>
      <c r="AIH1400" s="119"/>
      <c r="AII1400" s="119"/>
      <c r="AIJ1400" s="119"/>
      <c r="AIK1400" s="119"/>
      <c r="AIL1400" s="119"/>
      <c r="AIM1400" s="119"/>
      <c r="AIN1400" s="119"/>
      <c r="AIO1400" s="119"/>
      <c r="AIP1400" s="119"/>
      <c r="AIQ1400" s="119"/>
      <c r="AIR1400" s="119"/>
      <c r="AIS1400" s="119"/>
      <c r="AIT1400" s="119"/>
      <c r="AIU1400" s="119"/>
      <c r="AIV1400" s="119"/>
      <c r="AIW1400" s="119"/>
      <c r="AIX1400" s="119"/>
      <c r="AIY1400" s="119"/>
      <c r="AIZ1400" s="119"/>
      <c r="AJA1400" s="119"/>
      <c r="AJB1400" s="119"/>
      <c r="AJC1400" s="119"/>
      <c r="AJD1400" s="119"/>
      <c r="AJE1400" s="119"/>
      <c r="AJF1400" s="119"/>
      <c r="AJG1400" s="119"/>
      <c r="AJH1400" s="119"/>
      <c r="AJI1400" s="119"/>
      <c r="AJJ1400" s="119"/>
      <c r="AJK1400" s="119"/>
      <c r="AJL1400" s="119"/>
      <c r="AJM1400" s="119"/>
      <c r="AJN1400" s="119"/>
      <c r="AJO1400" s="119"/>
      <c r="AJP1400" s="119"/>
      <c r="AJQ1400" s="119"/>
      <c r="AJR1400" s="119"/>
      <c r="AJS1400" s="119"/>
      <c r="AJT1400" s="119"/>
      <c r="AJU1400" s="119"/>
      <c r="AJV1400" s="119"/>
      <c r="AJW1400" s="119"/>
      <c r="AJX1400" s="119"/>
      <c r="AJY1400" s="119"/>
      <c r="AJZ1400" s="119"/>
      <c r="AKA1400" s="119"/>
      <c r="AKB1400" s="119"/>
      <c r="AKC1400" s="119"/>
      <c r="AKD1400" s="119"/>
      <c r="AKE1400" s="119"/>
      <c r="AKF1400" s="119"/>
      <c r="AKG1400" s="119"/>
      <c r="AKH1400" s="119"/>
      <c r="AKI1400" s="119"/>
      <c r="AKJ1400" s="119"/>
      <c r="AKK1400" s="119"/>
      <c r="AKL1400" s="119"/>
      <c r="AKM1400" s="119"/>
      <c r="AKN1400" s="119"/>
      <c r="AKO1400" s="119"/>
      <c r="AKP1400" s="119"/>
      <c r="AKQ1400" s="119"/>
      <c r="AKR1400" s="119"/>
      <c r="AKS1400" s="119"/>
      <c r="AKT1400" s="119"/>
      <c r="AKU1400" s="119"/>
      <c r="AKV1400" s="119"/>
      <c r="AKW1400" s="119"/>
      <c r="AKX1400" s="119"/>
      <c r="AKY1400" s="119"/>
      <c r="AKZ1400" s="119"/>
      <c r="ALA1400" s="119"/>
      <c r="ALB1400" s="119"/>
      <c r="ALC1400" s="119"/>
      <c r="ALD1400" s="119"/>
      <c r="ALE1400" s="119"/>
      <c r="ALF1400" s="119"/>
      <c r="ALG1400" s="119"/>
      <c r="ALH1400" s="119"/>
      <c r="ALI1400" s="119"/>
      <c r="ALJ1400" s="119"/>
      <c r="ALK1400" s="119"/>
      <c r="ALL1400" s="119"/>
      <c r="ALM1400" s="119"/>
      <c r="ALN1400" s="119"/>
      <c r="ALO1400" s="119"/>
      <c r="ALP1400" s="119"/>
      <c r="ALQ1400" s="119"/>
      <c r="ALR1400" s="119"/>
      <c r="ALS1400" s="119"/>
      <c r="ALT1400" s="119"/>
      <c r="ALU1400" s="119"/>
      <c r="ALV1400" s="119"/>
      <c r="ALW1400" s="119"/>
      <c r="ALX1400" s="119"/>
      <c r="ALY1400" s="119"/>
      <c r="ALZ1400" s="119"/>
      <c r="AMA1400" s="119"/>
      <c r="AMB1400" s="119"/>
      <c r="AMC1400" s="119"/>
      <c r="AMD1400" s="119"/>
      <c r="AME1400" s="119"/>
      <c r="AMF1400" s="119"/>
      <c r="AMG1400" s="119"/>
      <c r="AMH1400" s="119"/>
      <c r="AMI1400" s="119"/>
      <c r="AMJ1400" s="119"/>
    </row>
    <row r="1401" spans="1:1024">
      <c r="A1401" s="120"/>
      <c r="B1401" s="120"/>
      <c r="C1401" s="49">
        <f t="shared" si="99"/>
        <v>2710</v>
      </c>
      <c r="D1401" s="56" t="s">
        <v>480</v>
      </c>
      <c r="E1401" s="51">
        <f t="shared" si="102"/>
        <v>40</v>
      </c>
      <c r="F1401" s="79">
        <f t="shared" si="100"/>
        <v>52550</v>
      </c>
      <c r="G1401" s="79" t="str">
        <f t="shared" si="101"/>
        <v>201826</v>
      </c>
      <c r="H1401" s="79">
        <v>0</v>
      </c>
      <c r="I1401" s="79"/>
      <c r="J1401" s="79"/>
      <c r="K1401" s="79"/>
      <c r="L1401" s="79" t="s">
        <v>4</v>
      </c>
      <c r="M1401" s="79">
        <v>2018</v>
      </c>
      <c r="N1401" s="79">
        <v>2</v>
      </c>
      <c r="O1401" s="79">
        <v>6</v>
      </c>
      <c r="P1401" s="79">
        <v>14</v>
      </c>
      <c r="Q1401" s="79">
        <v>35</v>
      </c>
      <c r="R1401" s="79">
        <v>50</v>
      </c>
      <c r="S1401" s="79">
        <v>628</v>
      </c>
      <c r="T1401" s="79">
        <v>1</v>
      </c>
      <c r="U1401" s="79" t="s">
        <v>1</v>
      </c>
      <c r="V1401" s="79" t="s">
        <v>2</v>
      </c>
      <c r="W1401" s="79"/>
      <c r="X1401" s="130"/>
      <c r="Y1401" s="130"/>
      <c r="Z1401" s="130"/>
      <c r="AA1401" s="130"/>
      <c r="WK1401" s="121"/>
      <c r="WL1401" s="121"/>
      <c r="WM1401" s="121"/>
      <c r="WN1401" s="121"/>
      <c r="WO1401" s="121"/>
      <c r="WP1401" s="121"/>
      <c r="WQ1401" s="121"/>
      <c r="WR1401" s="121"/>
      <c r="WS1401" s="121"/>
      <c r="WT1401" s="121"/>
      <c r="WU1401" s="121"/>
      <c r="WV1401" s="121"/>
      <c r="WW1401" s="121"/>
      <c r="WX1401" s="121"/>
      <c r="WY1401" s="121"/>
      <c r="WZ1401" s="121"/>
      <c r="XA1401" s="121"/>
      <c r="XB1401" s="121"/>
      <c r="XC1401" s="121"/>
      <c r="XD1401" s="121"/>
      <c r="XE1401" s="121"/>
      <c r="XF1401" s="121"/>
      <c r="XG1401" s="121"/>
      <c r="XH1401" s="121"/>
      <c r="XI1401" s="121"/>
      <c r="XJ1401" s="121"/>
      <c r="XK1401" s="121"/>
      <c r="XL1401" s="121"/>
      <c r="XM1401" s="121"/>
      <c r="XN1401" s="121"/>
      <c r="XO1401" s="121"/>
      <c r="XP1401" s="121"/>
      <c r="XQ1401" s="121"/>
      <c r="XR1401" s="121"/>
      <c r="XS1401" s="121"/>
      <c r="XT1401" s="121"/>
      <c r="XU1401" s="121"/>
      <c r="XV1401" s="121"/>
      <c r="XW1401" s="121"/>
      <c r="XX1401" s="121"/>
      <c r="XY1401" s="121"/>
      <c r="XZ1401" s="121"/>
      <c r="YA1401" s="121"/>
      <c r="YB1401" s="121"/>
      <c r="YC1401" s="121"/>
      <c r="YD1401" s="121"/>
      <c r="YE1401" s="121"/>
      <c r="YF1401" s="121"/>
      <c r="YG1401" s="121"/>
      <c r="YH1401" s="121"/>
      <c r="YI1401" s="121"/>
      <c r="YJ1401" s="121"/>
      <c r="YK1401" s="121"/>
      <c r="YL1401" s="121"/>
      <c r="YM1401" s="121"/>
      <c r="YN1401" s="121"/>
      <c r="YO1401" s="121"/>
      <c r="YP1401" s="121"/>
      <c r="YQ1401" s="121"/>
      <c r="YR1401" s="121"/>
      <c r="YS1401" s="121"/>
      <c r="YT1401" s="121"/>
      <c r="YU1401" s="121"/>
      <c r="YV1401" s="121"/>
      <c r="YW1401" s="121"/>
      <c r="YX1401" s="121"/>
      <c r="YY1401" s="121"/>
      <c r="YZ1401" s="121"/>
      <c r="ZA1401" s="121"/>
      <c r="ZB1401" s="121"/>
      <c r="ZC1401" s="121"/>
      <c r="ZD1401" s="121"/>
      <c r="ZE1401" s="121"/>
      <c r="ZF1401" s="121"/>
      <c r="ZG1401" s="121"/>
      <c r="ZH1401" s="121"/>
      <c r="ZI1401" s="121"/>
      <c r="ZJ1401" s="121"/>
      <c r="ZK1401" s="121"/>
      <c r="ZL1401" s="121"/>
      <c r="ZM1401" s="121"/>
      <c r="ZN1401" s="121"/>
      <c r="ZO1401" s="121"/>
      <c r="ZP1401" s="121"/>
      <c r="ZQ1401" s="121"/>
      <c r="ZR1401" s="121"/>
      <c r="ZS1401" s="121"/>
      <c r="ZT1401" s="121"/>
      <c r="ZU1401" s="121"/>
      <c r="ZV1401" s="121"/>
      <c r="ZW1401" s="121"/>
      <c r="ZX1401" s="121"/>
      <c r="ZY1401" s="121"/>
      <c r="ZZ1401" s="121"/>
      <c r="AAA1401" s="121"/>
      <c r="AAB1401" s="121"/>
      <c r="AAC1401" s="121"/>
      <c r="AAD1401" s="121"/>
      <c r="AAE1401" s="121"/>
      <c r="AAF1401" s="121"/>
      <c r="AAG1401" s="121"/>
      <c r="AAH1401" s="121"/>
      <c r="AAI1401" s="121"/>
      <c r="AAJ1401" s="121"/>
      <c r="AAK1401" s="121"/>
      <c r="AAL1401" s="121"/>
      <c r="AAM1401" s="121"/>
      <c r="AAN1401" s="121"/>
      <c r="AAO1401" s="121"/>
      <c r="AAP1401" s="121"/>
      <c r="AAQ1401" s="121"/>
      <c r="AAR1401" s="121"/>
      <c r="AAS1401" s="121"/>
      <c r="AAT1401" s="121"/>
      <c r="AAU1401" s="121"/>
      <c r="AAV1401" s="121"/>
      <c r="AAW1401" s="121"/>
      <c r="AAX1401" s="121"/>
      <c r="AAY1401" s="121"/>
      <c r="AAZ1401" s="121"/>
      <c r="ABA1401" s="121"/>
      <c r="ABB1401" s="121"/>
      <c r="ABC1401" s="121"/>
      <c r="ABD1401" s="121"/>
      <c r="ABE1401" s="121"/>
      <c r="ABF1401" s="121"/>
      <c r="ABG1401" s="121"/>
      <c r="ABH1401" s="121"/>
      <c r="ABI1401" s="121"/>
      <c r="ABJ1401" s="121"/>
      <c r="ABK1401" s="121"/>
      <c r="ABL1401" s="121"/>
      <c r="ABM1401" s="121"/>
      <c r="ABN1401" s="121"/>
      <c r="ABO1401" s="121"/>
      <c r="ABP1401" s="121"/>
      <c r="ABQ1401" s="121"/>
      <c r="ABR1401" s="121"/>
      <c r="ABS1401" s="121"/>
      <c r="ABT1401" s="121"/>
      <c r="ABU1401" s="121"/>
      <c r="ABV1401" s="121"/>
      <c r="ABW1401" s="121"/>
      <c r="ABX1401" s="121"/>
      <c r="ABY1401" s="121"/>
      <c r="ABZ1401" s="121"/>
      <c r="ACA1401" s="121"/>
      <c r="ACB1401" s="121"/>
      <c r="ACC1401" s="121"/>
      <c r="ACD1401" s="121"/>
      <c r="ACE1401" s="121"/>
      <c r="ACF1401" s="121"/>
      <c r="ACG1401" s="121"/>
      <c r="ACH1401" s="121"/>
      <c r="ACI1401" s="121"/>
      <c r="ACJ1401" s="121"/>
      <c r="ACK1401" s="121"/>
      <c r="ACL1401" s="121"/>
      <c r="ACM1401" s="121"/>
      <c r="ACN1401" s="121"/>
      <c r="ACO1401" s="121"/>
      <c r="ACP1401" s="121"/>
      <c r="ACQ1401" s="121"/>
      <c r="ACR1401" s="121"/>
      <c r="ACS1401" s="121"/>
      <c r="ACT1401" s="121"/>
      <c r="ACU1401" s="121"/>
      <c r="ACV1401" s="121"/>
      <c r="ACW1401" s="121"/>
      <c r="ACX1401" s="121"/>
      <c r="ACY1401" s="121"/>
      <c r="ACZ1401" s="121"/>
      <c r="ADA1401" s="121"/>
      <c r="ADB1401" s="121"/>
      <c r="ADC1401" s="121"/>
      <c r="ADD1401" s="121"/>
      <c r="ADE1401" s="121"/>
      <c r="ADF1401" s="121"/>
      <c r="ADG1401" s="121"/>
      <c r="ADH1401" s="121"/>
      <c r="ADI1401" s="121"/>
      <c r="ADJ1401" s="121"/>
      <c r="ADK1401" s="121"/>
      <c r="ADL1401" s="121"/>
      <c r="ADM1401" s="121"/>
      <c r="ADN1401" s="121"/>
      <c r="ADO1401" s="121"/>
      <c r="ADP1401" s="121"/>
      <c r="ADQ1401" s="121"/>
      <c r="ADR1401" s="121"/>
      <c r="ADS1401" s="121"/>
      <c r="ADT1401" s="121"/>
      <c r="ADU1401" s="121"/>
      <c r="ADV1401" s="121"/>
      <c r="ADW1401" s="121"/>
      <c r="ADX1401" s="121"/>
      <c r="ADY1401" s="121"/>
      <c r="ADZ1401" s="121"/>
      <c r="AEA1401" s="121"/>
      <c r="AEB1401" s="121"/>
      <c r="AEC1401" s="121"/>
      <c r="AED1401" s="121"/>
      <c r="AEE1401" s="121"/>
      <c r="AEF1401" s="121"/>
      <c r="AEG1401" s="121"/>
      <c r="AEH1401" s="121"/>
      <c r="AEI1401" s="121"/>
      <c r="AEJ1401" s="121"/>
      <c r="AEK1401" s="121"/>
      <c r="AEL1401" s="121"/>
      <c r="AEM1401" s="121"/>
      <c r="AEN1401" s="121"/>
      <c r="AEO1401" s="121"/>
      <c r="AEP1401" s="121"/>
      <c r="AEQ1401" s="121"/>
      <c r="AER1401" s="121"/>
      <c r="AES1401" s="121"/>
      <c r="AET1401" s="121"/>
      <c r="AEU1401" s="121"/>
      <c r="AEV1401" s="121"/>
      <c r="AEW1401" s="121"/>
      <c r="AEX1401" s="121"/>
      <c r="AEY1401" s="121"/>
      <c r="AEZ1401" s="121"/>
      <c r="AFA1401" s="121"/>
      <c r="AFB1401" s="121"/>
      <c r="AFC1401" s="121"/>
      <c r="AFD1401" s="121"/>
      <c r="AFE1401" s="121"/>
      <c r="AFF1401" s="121"/>
      <c r="AFG1401" s="121"/>
      <c r="AFH1401" s="121"/>
      <c r="AFI1401" s="121"/>
      <c r="AFJ1401" s="121"/>
      <c r="AFK1401" s="121"/>
      <c r="AFL1401" s="121"/>
      <c r="AFM1401" s="121"/>
      <c r="AFN1401" s="121"/>
      <c r="AFO1401" s="121"/>
      <c r="AFP1401" s="121"/>
      <c r="AFQ1401" s="121"/>
      <c r="AFR1401" s="121"/>
      <c r="AFS1401" s="121"/>
      <c r="AFT1401" s="121"/>
      <c r="AFU1401" s="121"/>
      <c r="AFV1401" s="121"/>
      <c r="AFW1401" s="121"/>
      <c r="AFX1401" s="121"/>
      <c r="AFY1401" s="121"/>
      <c r="AFZ1401" s="121"/>
      <c r="AGA1401" s="121"/>
      <c r="AGB1401" s="121"/>
      <c r="AGC1401" s="121"/>
      <c r="AGD1401" s="121"/>
      <c r="AGE1401" s="121"/>
      <c r="AGF1401" s="121"/>
      <c r="AGG1401" s="121"/>
      <c r="AGH1401" s="121"/>
      <c r="AGI1401" s="121"/>
      <c r="AGJ1401" s="121"/>
      <c r="AGK1401" s="121"/>
      <c r="AGL1401" s="121"/>
      <c r="AGM1401" s="121"/>
      <c r="AGN1401" s="121"/>
      <c r="AGO1401" s="121"/>
      <c r="AGP1401" s="121"/>
      <c r="AGQ1401" s="121"/>
      <c r="AGR1401" s="121"/>
      <c r="AGS1401" s="121"/>
      <c r="AGT1401" s="121"/>
      <c r="AGU1401" s="121"/>
      <c r="AGV1401" s="121"/>
      <c r="AGW1401" s="121"/>
      <c r="AGX1401" s="121"/>
      <c r="AGY1401" s="121"/>
      <c r="AGZ1401" s="121"/>
      <c r="AHA1401" s="121"/>
      <c r="AHB1401" s="121"/>
      <c r="AHC1401" s="121"/>
      <c r="AHD1401" s="121"/>
      <c r="AHE1401" s="121"/>
      <c r="AHF1401" s="121"/>
      <c r="AHG1401" s="121"/>
      <c r="AHH1401" s="121"/>
      <c r="AHI1401" s="121"/>
      <c r="AHJ1401" s="121"/>
      <c r="AHK1401" s="121"/>
      <c r="AHL1401" s="121"/>
      <c r="AHM1401" s="121"/>
      <c r="AHN1401" s="121"/>
      <c r="AHO1401" s="121"/>
      <c r="AHP1401" s="121"/>
      <c r="AHQ1401" s="121"/>
      <c r="AHR1401" s="121"/>
      <c r="AHS1401" s="121"/>
      <c r="AHT1401" s="121"/>
      <c r="AHU1401" s="121"/>
      <c r="AHV1401" s="121"/>
      <c r="AHW1401" s="121"/>
      <c r="AHX1401" s="121"/>
      <c r="AHY1401" s="121"/>
      <c r="AHZ1401" s="121"/>
      <c r="AIA1401" s="121"/>
      <c r="AIB1401" s="121"/>
      <c r="AIC1401" s="121"/>
      <c r="AID1401" s="121"/>
      <c r="AIE1401" s="121"/>
      <c r="AIF1401" s="121"/>
      <c r="AIG1401" s="121"/>
      <c r="AIH1401" s="121"/>
      <c r="AII1401" s="121"/>
      <c r="AIJ1401" s="121"/>
      <c r="AIK1401" s="121"/>
      <c r="AIL1401" s="121"/>
      <c r="AIM1401" s="121"/>
      <c r="AIN1401" s="121"/>
      <c r="AIO1401" s="121"/>
      <c r="AIP1401" s="121"/>
      <c r="AIQ1401" s="121"/>
      <c r="AIR1401" s="121"/>
      <c r="AIS1401" s="121"/>
      <c r="AIT1401" s="121"/>
      <c r="AIU1401" s="121"/>
      <c r="AIV1401" s="121"/>
      <c r="AIW1401" s="121"/>
      <c r="AIX1401" s="121"/>
      <c r="AIY1401" s="121"/>
      <c r="AIZ1401" s="121"/>
      <c r="AJA1401" s="121"/>
      <c r="AJB1401" s="121"/>
      <c r="AJC1401" s="121"/>
      <c r="AJD1401" s="121"/>
      <c r="AJE1401" s="121"/>
      <c r="AJF1401" s="121"/>
      <c r="AJG1401" s="121"/>
      <c r="AJH1401" s="121"/>
      <c r="AJI1401" s="121"/>
      <c r="AJJ1401" s="121"/>
      <c r="AJK1401" s="121"/>
      <c r="AJL1401" s="121"/>
      <c r="AJM1401" s="121"/>
      <c r="AJN1401" s="121"/>
      <c r="AJO1401" s="121"/>
      <c r="AJP1401" s="121"/>
      <c r="AJQ1401" s="121"/>
      <c r="AJR1401" s="121"/>
      <c r="AJS1401" s="121"/>
      <c r="AJT1401" s="121"/>
      <c r="AJU1401" s="121"/>
      <c r="AJV1401" s="121"/>
      <c r="AJW1401" s="121"/>
      <c r="AJX1401" s="121"/>
      <c r="AJY1401" s="121"/>
      <c r="AJZ1401" s="121"/>
      <c r="AKA1401" s="121"/>
      <c r="AKB1401" s="121"/>
      <c r="AKC1401" s="121"/>
      <c r="AKD1401" s="121"/>
      <c r="AKE1401" s="121"/>
      <c r="AKF1401" s="121"/>
      <c r="AKG1401" s="121"/>
      <c r="AKH1401" s="121"/>
      <c r="AKI1401" s="121"/>
      <c r="AKJ1401" s="121"/>
      <c r="AKK1401" s="121"/>
      <c r="AKL1401" s="121"/>
      <c r="AKM1401" s="121"/>
      <c r="AKN1401" s="121"/>
      <c r="AKO1401" s="121"/>
      <c r="AKP1401" s="121"/>
      <c r="AKQ1401" s="121"/>
      <c r="AKR1401" s="121"/>
      <c r="AKS1401" s="121"/>
      <c r="AKT1401" s="121"/>
      <c r="AKU1401" s="121"/>
      <c r="AKV1401" s="121"/>
      <c r="AKW1401" s="121"/>
      <c r="AKX1401" s="121"/>
      <c r="AKY1401" s="121"/>
      <c r="AKZ1401" s="121"/>
      <c r="ALA1401" s="121"/>
      <c r="ALB1401" s="121"/>
      <c r="ALC1401" s="121"/>
      <c r="ALD1401" s="121"/>
      <c r="ALE1401" s="121"/>
      <c r="ALF1401" s="121"/>
      <c r="ALG1401" s="121"/>
      <c r="ALH1401" s="121"/>
      <c r="ALI1401" s="121"/>
      <c r="ALJ1401" s="121"/>
      <c r="ALK1401" s="121"/>
      <c r="ALL1401" s="121"/>
      <c r="ALM1401" s="121"/>
      <c r="ALN1401" s="121"/>
      <c r="ALO1401" s="121"/>
      <c r="ALP1401" s="121"/>
      <c r="ALQ1401" s="121"/>
      <c r="ALR1401" s="121"/>
      <c r="ALS1401" s="121"/>
      <c r="ALT1401" s="121"/>
      <c r="ALU1401" s="121"/>
      <c r="ALV1401" s="121"/>
      <c r="ALW1401" s="121"/>
      <c r="ALX1401" s="121"/>
      <c r="ALY1401" s="121"/>
      <c r="ALZ1401" s="121"/>
      <c r="AMA1401" s="121"/>
      <c r="AMB1401" s="121"/>
      <c r="AMC1401" s="121"/>
      <c r="AMD1401" s="121"/>
      <c r="AME1401" s="121"/>
      <c r="AMF1401" s="121"/>
      <c r="AMG1401" s="121"/>
      <c r="AMH1401" s="121"/>
      <c r="AMI1401" s="121"/>
      <c r="AMJ1401" s="121"/>
    </row>
    <row r="1402" spans="1:1024">
      <c r="A1402" s="118"/>
      <c r="B1402" s="118"/>
      <c r="C1402" s="49">
        <f t="shared" si="99"/>
        <v>2710</v>
      </c>
      <c r="D1402" s="56" t="s">
        <v>480</v>
      </c>
      <c r="E1402" s="51">
        <f t="shared" si="102"/>
        <v>50</v>
      </c>
      <c r="F1402" s="79">
        <f t="shared" si="100"/>
        <v>52550</v>
      </c>
      <c r="G1402" s="79" t="str">
        <f t="shared" si="101"/>
        <v>201826</v>
      </c>
      <c r="H1402" s="79">
        <v>0</v>
      </c>
      <c r="I1402" s="79"/>
      <c r="J1402" s="79"/>
      <c r="K1402" s="79"/>
      <c r="L1402" s="79" t="s">
        <v>270</v>
      </c>
      <c r="M1402" s="79">
        <v>2018</v>
      </c>
      <c r="N1402" s="79">
        <v>2</v>
      </c>
      <c r="O1402" s="79">
        <v>6</v>
      </c>
      <c r="P1402" s="79">
        <v>14</v>
      </c>
      <c r="Q1402" s="79">
        <v>35</v>
      </c>
      <c r="R1402" s="79">
        <v>50</v>
      </c>
      <c r="S1402" s="79">
        <v>647</v>
      </c>
      <c r="T1402" s="79"/>
      <c r="U1402" s="79" t="s">
        <v>1</v>
      </c>
      <c r="V1402" s="79" t="s">
        <v>2</v>
      </c>
      <c r="W1402" s="79"/>
      <c r="X1402" s="130" t="s">
        <v>144</v>
      </c>
      <c r="Y1402" s="130"/>
      <c r="Z1402" s="130"/>
      <c r="AA1402" s="130"/>
      <c r="WK1402" s="119"/>
      <c r="WL1402" s="119"/>
      <c r="WM1402" s="119"/>
      <c r="WN1402" s="119"/>
      <c r="WO1402" s="119"/>
      <c r="WP1402" s="119"/>
      <c r="WQ1402" s="119"/>
      <c r="WR1402" s="119"/>
      <c r="WS1402" s="119"/>
      <c r="WT1402" s="119"/>
      <c r="WU1402" s="119"/>
      <c r="WV1402" s="119"/>
      <c r="WW1402" s="119"/>
      <c r="WX1402" s="119"/>
      <c r="WY1402" s="119"/>
      <c r="WZ1402" s="119"/>
      <c r="XA1402" s="119"/>
      <c r="XB1402" s="119"/>
      <c r="XC1402" s="119"/>
      <c r="XD1402" s="119"/>
      <c r="XE1402" s="119"/>
      <c r="XF1402" s="119"/>
      <c r="XG1402" s="119"/>
      <c r="XH1402" s="119"/>
      <c r="XI1402" s="119"/>
      <c r="XJ1402" s="119"/>
      <c r="XK1402" s="119"/>
      <c r="XL1402" s="119"/>
      <c r="XM1402" s="119"/>
      <c r="XN1402" s="119"/>
      <c r="XO1402" s="119"/>
      <c r="XP1402" s="119"/>
      <c r="XQ1402" s="119"/>
      <c r="XR1402" s="119"/>
      <c r="XS1402" s="119"/>
      <c r="XT1402" s="119"/>
      <c r="XU1402" s="119"/>
      <c r="XV1402" s="119"/>
      <c r="XW1402" s="119"/>
      <c r="XX1402" s="119"/>
      <c r="XY1402" s="119"/>
      <c r="XZ1402" s="119"/>
      <c r="YA1402" s="119"/>
      <c r="YB1402" s="119"/>
      <c r="YC1402" s="119"/>
      <c r="YD1402" s="119"/>
      <c r="YE1402" s="119"/>
      <c r="YF1402" s="119"/>
      <c r="YG1402" s="119"/>
      <c r="YH1402" s="119"/>
      <c r="YI1402" s="119"/>
      <c r="YJ1402" s="119"/>
      <c r="YK1402" s="119"/>
      <c r="YL1402" s="119"/>
      <c r="YM1402" s="119"/>
      <c r="YN1402" s="119"/>
      <c r="YO1402" s="119"/>
      <c r="YP1402" s="119"/>
      <c r="YQ1402" s="119"/>
      <c r="YR1402" s="119"/>
      <c r="YS1402" s="119"/>
      <c r="YT1402" s="119"/>
      <c r="YU1402" s="119"/>
      <c r="YV1402" s="119"/>
      <c r="YW1402" s="119"/>
      <c r="YX1402" s="119"/>
      <c r="YY1402" s="119"/>
      <c r="YZ1402" s="119"/>
      <c r="ZA1402" s="119"/>
      <c r="ZB1402" s="119"/>
      <c r="ZC1402" s="119"/>
      <c r="ZD1402" s="119"/>
      <c r="ZE1402" s="119"/>
      <c r="ZF1402" s="119"/>
      <c r="ZG1402" s="119"/>
      <c r="ZH1402" s="119"/>
      <c r="ZI1402" s="119"/>
      <c r="ZJ1402" s="119"/>
      <c r="ZK1402" s="119"/>
      <c r="ZL1402" s="119"/>
      <c r="ZM1402" s="119"/>
      <c r="ZN1402" s="119"/>
      <c r="ZO1402" s="119"/>
      <c r="ZP1402" s="119"/>
      <c r="ZQ1402" s="119"/>
      <c r="ZR1402" s="119"/>
      <c r="ZS1402" s="119"/>
      <c r="ZT1402" s="119"/>
      <c r="ZU1402" s="119"/>
      <c r="ZV1402" s="119"/>
      <c r="ZW1402" s="119"/>
      <c r="ZX1402" s="119"/>
      <c r="ZY1402" s="119"/>
      <c r="ZZ1402" s="119"/>
      <c r="AAA1402" s="119"/>
      <c r="AAB1402" s="119"/>
      <c r="AAC1402" s="119"/>
      <c r="AAD1402" s="119"/>
      <c r="AAE1402" s="119"/>
      <c r="AAF1402" s="119"/>
      <c r="AAG1402" s="119"/>
      <c r="AAH1402" s="119"/>
      <c r="AAI1402" s="119"/>
      <c r="AAJ1402" s="119"/>
      <c r="AAK1402" s="119"/>
      <c r="AAL1402" s="119"/>
      <c r="AAM1402" s="119"/>
      <c r="AAN1402" s="119"/>
      <c r="AAO1402" s="119"/>
      <c r="AAP1402" s="119"/>
      <c r="AAQ1402" s="119"/>
      <c r="AAR1402" s="119"/>
      <c r="AAS1402" s="119"/>
      <c r="AAT1402" s="119"/>
      <c r="AAU1402" s="119"/>
      <c r="AAV1402" s="119"/>
      <c r="AAW1402" s="119"/>
      <c r="AAX1402" s="119"/>
      <c r="AAY1402" s="119"/>
      <c r="AAZ1402" s="119"/>
      <c r="ABA1402" s="119"/>
      <c r="ABB1402" s="119"/>
      <c r="ABC1402" s="119"/>
      <c r="ABD1402" s="119"/>
      <c r="ABE1402" s="119"/>
      <c r="ABF1402" s="119"/>
      <c r="ABG1402" s="119"/>
      <c r="ABH1402" s="119"/>
      <c r="ABI1402" s="119"/>
      <c r="ABJ1402" s="119"/>
      <c r="ABK1402" s="119"/>
      <c r="ABL1402" s="119"/>
      <c r="ABM1402" s="119"/>
      <c r="ABN1402" s="119"/>
      <c r="ABO1402" s="119"/>
      <c r="ABP1402" s="119"/>
      <c r="ABQ1402" s="119"/>
      <c r="ABR1402" s="119"/>
      <c r="ABS1402" s="119"/>
      <c r="ABT1402" s="119"/>
      <c r="ABU1402" s="119"/>
      <c r="ABV1402" s="119"/>
      <c r="ABW1402" s="119"/>
      <c r="ABX1402" s="119"/>
      <c r="ABY1402" s="119"/>
      <c r="ABZ1402" s="119"/>
      <c r="ACA1402" s="119"/>
      <c r="ACB1402" s="119"/>
      <c r="ACC1402" s="119"/>
      <c r="ACD1402" s="119"/>
      <c r="ACE1402" s="119"/>
      <c r="ACF1402" s="119"/>
      <c r="ACG1402" s="119"/>
      <c r="ACH1402" s="119"/>
      <c r="ACI1402" s="119"/>
      <c r="ACJ1402" s="119"/>
      <c r="ACK1402" s="119"/>
      <c r="ACL1402" s="119"/>
      <c r="ACM1402" s="119"/>
      <c r="ACN1402" s="119"/>
      <c r="ACO1402" s="119"/>
      <c r="ACP1402" s="119"/>
      <c r="ACQ1402" s="119"/>
      <c r="ACR1402" s="119"/>
      <c r="ACS1402" s="119"/>
      <c r="ACT1402" s="119"/>
      <c r="ACU1402" s="119"/>
      <c r="ACV1402" s="119"/>
      <c r="ACW1402" s="119"/>
      <c r="ACX1402" s="119"/>
      <c r="ACY1402" s="119"/>
      <c r="ACZ1402" s="119"/>
      <c r="ADA1402" s="119"/>
      <c r="ADB1402" s="119"/>
      <c r="ADC1402" s="119"/>
      <c r="ADD1402" s="119"/>
      <c r="ADE1402" s="119"/>
      <c r="ADF1402" s="119"/>
      <c r="ADG1402" s="119"/>
      <c r="ADH1402" s="119"/>
      <c r="ADI1402" s="119"/>
      <c r="ADJ1402" s="119"/>
      <c r="ADK1402" s="119"/>
      <c r="ADL1402" s="119"/>
      <c r="ADM1402" s="119"/>
      <c r="ADN1402" s="119"/>
      <c r="ADO1402" s="119"/>
      <c r="ADP1402" s="119"/>
      <c r="ADQ1402" s="119"/>
      <c r="ADR1402" s="119"/>
      <c r="ADS1402" s="119"/>
      <c r="ADT1402" s="119"/>
      <c r="ADU1402" s="119"/>
      <c r="ADV1402" s="119"/>
      <c r="ADW1402" s="119"/>
      <c r="ADX1402" s="119"/>
      <c r="ADY1402" s="119"/>
      <c r="ADZ1402" s="119"/>
      <c r="AEA1402" s="119"/>
      <c r="AEB1402" s="119"/>
      <c r="AEC1402" s="119"/>
      <c r="AED1402" s="119"/>
      <c r="AEE1402" s="119"/>
      <c r="AEF1402" s="119"/>
      <c r="AEG1402" s="119"/>
      <c r="AEH1402" s="119"/>
      <c r="AEI1402" s="119"/>
      <c r="AEJ1402" s="119"/>
      <c r="AEK1402" s="119"/>
      <c r="AEL1402" s="119"/>
      <c r="AEM1402" s="119"/>
      <c r="AEN1402" s="119"/>
      <c r="AEO1402" s="119"/>
      <c r="AEP1402" s="119"/>
      <c r="AEQ1402" s="119"/>
      <c r="AER1402" s="119"/>
      <c r="AES1402" s="119"/>
      <c r="AET1402" s="119"/>
      <c r="AEU1402" s="119"/>
      <c r="AEV1402" s="119"/>
      <c r="AEW1402" s="119"/>
      <c r="AEX1402" s="119"/>
      <c r="AEY1402" s="119"/>
      <c r="AEZ1402" s="119"/>
      <c r="AFA1402" s="119"/>
      <c r="AFB1402" s="119"/>
      <c r="AFC1402" s="119"/>
      <c r="AFD1402" s="119"/>
      <c r="AFE1402" s="119"/>
      <c r="AFF1402" s="119"/>
      <c r="AFG1402" s="119"/>
      <c r="AFH1402" s="119"/>
      <c r="AFI1402" s="119"/>
      <c r="AFJ1402" s="119"/>
      <c r="AFK1402" s="119"/>
      <c r="AFL1402" s="119"/>
      <c r="AFM1402" s="119"/>
      <c r="AFN1402" s="119"/>
      <c r="AFO1402" s="119"/>
      <c r="AFP1402" s="119"/>
      <c r="AFQ1402" s="119"/>
      <c r="AFR1402" s="119"/>
      <c r="AFS1402" s="119"/>
      <c r="AFT1402" s="119"/>
      <c r="AFU1402" s="119"/>
      <c r="AFV1402" s="119"/>
      <c r="AFW1402" s="119"/>
      <c r="AFX1402" s="119"/>
      <c r="AFY1402" s="119"/>
      <c r="AFZ1402" s="119"/>
      <c r="AGA1402" s="119"/>
      <c r="AGB1402" s="119"/>
      <c r="AGC1402" s="119"/>
      <c r="AGD1402" s="119"/>
      <c r="AGE1402" s="119"/>
      <c r="AGF1402" s="119"/>
      <c r="AGG1402" s="119"/>
      <c r="AGH1402" s="119"/>
      <c r="AGI1402" s="119"/>
      <c r="AGJ1402" s="119"/>
      <c r="AGK1402" s="119"/>
      <c r="AGL1402" s="119"/>
      <c r="AGM1402" s="119"/>
      <c r="AGN1402" s="119"/>
      <c r="AGO1402" s="119"/>
      <c r="AGP1402" s="119"/>
      <c r="AGQ1402" s="119"/>
      <c r="AGR1402" s="119"/>
      <c r="AGS1402" s="119"/>
      <c r="AGT1402" s="119"/>
      <c r="AGU1402" s="119"/>
      <c r="AGV1402" s="119"/>
      <c r="AGW1402" s="119"/>
      <c r="AGX1402" s="119"/>
      <c r="AGY1402" s="119"/>
      <c r="AGZ1402" s="119"/>
      <c r="AHA1402" s="119"/>
      <c r="AHB1402" s="119"/>
      <c r="AHC1402" s="119"/>
      <c r="AHD1402" s="119"/>
      <c r="AHE1402" s="119"/>
      <c r="AHF1402" s="119"/>
      <c r="AHG1402" s="119"/>
      <c r="AHH1402" s="119"/>
      <c r="AHI1402" s="119"/>
      <c r="AHJ1402" s="119"/>
      <c r="AHK1402" s="119"/>
      <c r="AHL1402" s="119"/>
      <c r="AHM1402" s="119"/>
      <c r="AHN1402" s="119"/>
      <c r="AHO1402" s="119"/>
      <c r="AHP1402" s="119"/>
      <c r="AHQ1402" s="119"/>
      <c r="AHR1402" s="119"/>
      <c r="AHS1402" s="119"/>
      <c r="AHT1402" s="119"/>
      <c r="AHU1402" s="119"/>
      <c r="AHV1402" s="119"/>
      <c r="AHW1402" s="119"/>
      <c r="AHX1402" s="119"/>
      <c r="AHY1402" s="119"/>
      <c r="AHZ1402" s="119"/>
      <c r="AIA1402" s="119"/>
      <c r="AIB1402" s="119"/>
      <c r="AIC1402" s="119"/>
      <c r="AID1402" s="119"/>
      <c r="AIE1402" s="119"/>
      <c r="AIF1402" s="119"/>
      <c r="AIG1402" s="119"/>
      <c r="AIH1402" s="119"/>
      <c r="AII1402" s="119"/>
      <c r="AIJ1402" s="119"/>
      <c r="AIK1402" s="119"/>
      <c r="AIL1402" s="119"/>
      <c r="AIM1402" s="119"/>
      <c r="AIN1402" s="119"/>
      <c r="AIO1402" s="119"/>
      <c r="AIP1402" s="119"/>
      <c r="AIQ1402" s="119"/>
      <c r="AIR1402" s="119"/>
      <c r="AIS1402" s="119"/>
      <c r="AIT1402" s="119"/>
      <c r="AIU1402" s="119"/>
      <c r="AIV1402" s="119"/>
      <c r="AIW1402" s="119"/>
      <c r="AIX1402" s="119"/>
      <c r="AIY1402" s="119"/>
      <c r="AIZ1402" s="119"/>
      <c r="AJA1402" s="119"/>
      <c r="AJB1402" s="119"/>
      <c r="AJC1402" s="119"/>
      <c r="AJD1402" s="119"/>
      <c r="AJE1402" s="119"/>
      <c r="AJF1402" s="119"/>
      <c r="AJG1402" s="119"/>
      <c r="AJH1402" s="119"/>
      <c r="AJI1402" s="119"/>
      <c r="AJJ1402" s="119"/>
      <c r="AJK1402" s="119"/>
      <c r="AJL1402" s="119"/>
      <c r="AJM1402" s="119"/>
      <c r="AJN1402" s="119"/>
      <c r="AJO1402" s="119"/>
      <c r="AJP1402" s="119"/>
      <c r="AJQ1402" s="119"/>
      <c r="AJR1402" s="119"/>
      <c r="AJS1402" s="119"/>
      <c r="AJT1402" s="119"/>
      <c r="AJU1402" s="119"/>
      <c r="AJV1402" s="119"/>
      <c r="AJW1402" s="119"/>
      <c r="AJX1402" s="119"/>
      <c r="AJY1402" s="119"/>
      <c r="AJZ1402" s="119"/>
      <c r="AKA1402" s="119"/>
      <c r="AKB1402" s="119"/>
      <c r="AKC1402" s="119"/>
      <c r="AKD1402" s="119"/>
      <c r="AKE1402" s="119"/>
      <c r="AKF1402" s="119"/>
      <c r="AKG1402" s="119"/>
      <c r="AKH1402" s="119"/>
      <c r="AKI1402" s="119"/>
      <c r="AKJ1402" s="119"/>
      <c r="AKK1402" s="119"/>
      <c r="AKL1402" s="119"/>
      <c r="AKM1402" s="119"/>
      <c r="AKN1402" s="119"/>
      <c r="AKO1402" s="119"/>
      <c r="AKP1402" s="119"/>
      <c r="AKQ1402" s="119"/>
      <c r="AKR1402" s="119"/>
      <c r="AKS1402" s="119"/>
      <c r="AKT1402" s="119"/>
      <c r="AKU1402" s="119"/>
      <c r="AKV1402" s="119"/>
      <c r="AKW1402" s="119"/>
      <c r="AKX1402" s="119"/>
      <c r="AKY1402" s="119"/>
      <c r="AKZ1402" s="119"/>
      <c r="ALA1402" s="119"/>
      <c r="ALB1402" s="119"/>
      <c r="ALC1402" s="119"/>
      <c r="ALD1402" s="119"/>
      <c r="ALE1402" s="119"/>
      <c r="ALF1402" s="119"/>
      <c r="ALG1402" s="119"/>
      <c r="ALH1402" s="119"/>
      <c r="ALI1402" s="119"/>
      <c r="ALJ1402" s="119"/>
      <c r="ALK1402" s="119"/>
      <c r="ALL1402" s="119"/>
      <c r="ALM1402" s="119"/>
      <c r="ALN1402" s="119"/>
      <c r="ALO1402" s="119"/>
      <c r="ALP1402" s="119"/>
      <c r="ALQ1402" s="119"/>
      <c r="ALR1402" s="119"/>
      <c r="ALS1402" s="119"/>
      <c r="ALT1402" s="119"/>
      <c r="ALU1402" s="119"/>
      <c r="ALV1402" s="119"/>
      <c r="ALW1402" s="119"/>
      <c r="ALX1402" s="119"/>
      <c r="ALY1402" s="119"/>
      <c r="ALZ1402" s="119"/>
      <c r="AMA1402" s="119"/>
      <c r="AMB1402" s="119"/>
      <c r="AMC1402" s="119"/>
      <c r="AMD1402" s="119"/>
      <c r="AME1402" s="119"/>
      <c r="AMF1402" s="119"/>
      <c r="AMG1402" s="119"/>
      <c r="AMH1402" s="119"/>
      <c r="AMI1402" s="119"/>
      <c r="AMJ1402" s="119"/>
    </row>
    <row r="1403" spans="1:1024">
      <c r="A1403" s="120"/>
      <c r="B1403" s="120"/>
      <c r="C1403" s="49">
        <f t="shared" si="99"/>
        <v>2720</v>
      </c>
      <c r="D1403" s="58" t="s">
        <v>481</v>
      </c>
      <c r="E1403" s="51">
        <f t="shared" si="102"/>
        <v>10</v>
      </c>
      <c r="F1403" s="81">
        <f t="shared" si="100"/>
        <v>53964</v>
      </c>
      <c r="G1403" s="141" t="str">
        <f t="shared" si="101"/>
        <v>201826</v>
      </c>
      <c r="H1403" s="141">
        <v>348</v>
      </c>
      <c r="I1403" s="141"/>
      <c r="J1403" s="141"/>
      <c r="K1403" s="141"/>
      <c r="L1403" s="141" t="s">
        <v>0</v>
      </c>
      <c r="M1403" s="141">
        <v>2018</v>
      </c>
      <c r="N1403" s="141">
        <v>2</v>
      </c>
      <c r="O1403" s="141">
        <v>6</v>
      </c>
      <c r="P1403" s="141">
        <v>14</v>
      </c>
      <c r="Q1403" s="141">
        <v>59</v>
      </c>
      <c r="R1403" s="141">
        <v>24</v>
      </c>
      <c r="S1403" s="141">
        <v>7</v>
      </c>
      <c r="T1403" s="141">
        <v>1</v>
      </c>
      <c r="U1403" s="141" t="s">
        <v>1</v>
      </c>
      <c r="V1403" s="141" t="s">
        <v>2</v>
      </c>
      <c r="W1403" s="141"/>
      <c r="X1403" s="129" t="s">
        <v>145</v>
      </c>
      <c r="Y1403" s="130"/>
      <c r="Z1403" s="130"/>
      <c r="AA1403" s="130"/>
      <c r="WK1403" s="121"/>
      <c r="WL1403" s="121"/>
      <c r="WM1403" s="121"/>
      <c r="WN1403" s="121"/>
      <c r="WO1403" s="121"/>
      <c r="WP1403" s="121"/>
      <c r="WQ1403" s="121"/>
      <c r="WR1403" s="121"/>
      <c r="WS1403" s="121"/>
      <c r="WT1403" s="121"/>
      <c r="WU1403" s="121"/>
      <c r="WV1403" s="121"/>
      <c r="WW1403" s="121"/>
      <c r="WX1403" s="121"/>
      <c r="WY1403" s="121"/>
      <c r="WZ1403" s="121"/>
      <c r="XA1403" s="121"/>
      <c r="XB1403" s="121"/>
      <c r="XC1403" s="121"/>
      <c r="XD1403" s="121"/>
      <c r="XE1403" s="121"/>
      <c r="XF1403" s="121"/>
      <c r="XG1403" s="121"/>
      <c r="XH1403" s="121"/>
      <c r="XI1403" s="121"/>
      <c r="XJ1403" s="121"/>
      <c r="XK1403" s="121"/>
      <c r="XL1403" s="121"/>
      <c r="XM1403" s="121"/>
      <c r="XN1403" s="121"/>
      <c r="XO1403" s="121"/>
      <c r="XP1403" s="121"/>
      <c r="XQ1403" s="121"/>
      <c r="XR1403" s="121"/>
      <c r="XS1403" s="121"/>
      <c r="XT1403" s="121"/>
      <c r="XU1403" s="121"/>
      <c r="XV1403" s="121"/>
      <c r="XW1403" s="121"/>
      <c r="XX1403" s="121"/>
      <c r="XY1403" s="121"/>
      <c r="XZ1403" s="121"/>
      <c r="YA1403" s="121"/>
      <c r="YB1403" s="121"/>
      <c r="YC1403" s="121"/>
      <c r="YD1403" s="121"/>
      <c r="YE1403" s="121"/>
      <c r="YF1403" s="121"/>
      <c r="YG1403" s="121"/>
      <c r="YH1403" s="121"/>
      <c r="YI1403" s="121"/>
      <c r="YJ1403" s="121"/>
      <c r="YK1403" s="121"/>
      <c r="YL1403" s="121"/>
      <c r="YM1403" s="121"/>
      <c r="YN1403" s="121"/>
      <c r="YO1403" s="121"/>
      <c r="YP1403" s="121"/>
      <c r="YQ1403" s="121"/>
      <c r="YR1403" s="121"/>
      <c r="YS1403" s="121"/>
      <c r="YT1403" s="121"/>
      <c r="YU1403" s="121"/>
      <c r="YV1403" s="121"/>
      <c r="YW1403" s="121"/>
      <c r="YX1403" s="121"/>
      <c r="YY1403" s="121"/>
      <c r="YZ1403" s="121"/>
      <c r="ZA1403" s="121"/>
      <c r="ZB1403" s="121"/>
      <c r="ZC1403" s="121"/>
      <c r="ZD1403" s="121"/>
      <c r="ZE1403" s="121"/>
      <c r="ZF1403" s="121"/>
      <c r="ZG1403" s="121"/>
      <c r="ZH1403" s="121"/>
      <c r="ZI1403" s="121"/>
      <c r="ZJ1403" s="121"/>
      <c r="ZK1403" s="121"/>
      <c r="ZL1403" s="121"/>
      <c r="ZM1403" s="121"/>
      <c r="ZN1403" s="121"/>
      <c r="ZO1403" s="121"/>
      <c r="ZP1403" s="121"/>
      <c r="ZQ1403" s="121"/>
      <c r="ZR1403" s="121"/>
      <c r="ZS1403" s="121"/>
      <c r="ZT1403" s="121"/>
      <c r="ZU1403" s="121"/>
      <c r="ZV1403" s="121"/>
      <c r="ZW1403" s="121"/>
      <c r="ZX1403" s="121"/>
      <c r="ZY1403" s="121"/>
      <c r="ZZ1403" s="121"/>
      <c r="AAA1403" s="121"/>
      <c r="AAB1403" s="121"/>
      <c r="AAC1403" s="121"/>
      <c r="AAD1403" s="121"/>
      <c r="AAE1403" s="121"/>
      <c r="AAF1403" s="121"/>
      <c r="AAG1403" s="121"/>
      <c r="AAH1403" s="121"/>
      <c r="AAI1403" s="121"/>
      <c r="AAJ1403" s="121"/>
      <c r="AAK1403" s="121"/>
      <c r="AAL1403" s="121"/>
      <c r="AAM1403" s="121"/>
      <c r="AAN1403" s="121"/>
      <c r="AAO1403" s="121"/>
      <c r="AAP1403" s="121"/>
      <c r="AAQ1403" s="121"/>
      <c r="AAR1403" s="121"/>
      <c r="AAS1403" s="121"/>
      <c r="AAT1403" s="121"/>
      <c r="AAU1403" s="121"/>
      <c r="AAV1403" s="121"/>
      <c r="AAW1403" s="121"/>
      <c r="AAX1403" s="121"/>
      <c r="AAY1403" s="121"/>
      <c r="AAZ1403" s="121"/>
      <c r="ABA1403" s="121"/>
      <c r="ABB1403" s="121"/>
      <c r="ABC1403" s="121"/>
      <c r="ABD1403" s="121"/>
      <c r="ABE1403" s="121"/>
      <c r="ABF1403" s="121"/>
      <c r="ABG1403" s="121"/>
      <c r="ABH1403" s="121"/>
      <c r="ABI1403" s="121"/>
      <c r="ABJ1403" s="121"/>
      <c r="ABK1403" s="121"/>
      <c r="ABL1403" s="121"/>
      <c r="ABM1403" s="121"/>
      <c r="ABN1403" s="121"/>
      <c r="ABO1403" s="121"/>
      <c r="ABP1403" s="121"/>
      <c r="ABQ1403" s="121"/>
      <c r="ABR1403" s="121"/>
      <c r="ABS1403" s="121"/>
      <c r="ABT1403" s="121"/>
      <c r="ABU1403" s="121"/>
      <c r="ABV1403" s="121"/>
      <c r="ABW1403" s="121"/>
      <c r="ABX1403" s="121"/>
      <c r="ABY1403" s="121"/>
      <c r="ABZ1403" s="121"/>
      <c r="ACA1403" s="121"/>
      <c r="ACB1403" s="121"/>
      <c r="ACC1403" s="121"/>
      <c r="ACD1403" s="121"/>
      <c r="ACE1403" s="121"/>
      <c r="ACF1403" s="121"/>
      <c r="ACG1403" s="121"/>
      <c r="ACH1403" s="121"/>
      <c r="ACI1403" s="121"/>
      <c r="ACJ1403" s="121"/>
      <c r="ACK1403" s="121"/>
      <c r="ACL1403" s="121"/>
      <c r="ACM1403" s="121"/>
      <c r="ACN1403" s="121"/>
      <c r="ACO1403" s="121"/>
      <c r="ACP1403" s="121"/>
      <c r="ACQ1403" s="121"/>
      <c r="ACR1403" s="121"/>
      <c r="ACS1403" s="121"/>
      <c r="ACT1403" s="121"/>
      <c r="ACU1403" s="121"/>
      <c r="ACV1403" s="121"/>
      <c r="ACW1403" s="121"/>
      <c r="ACX1403" s="121"/>
      <c r="ACY1403" s="121"/>
      <c r="ACZ1403" s="121"/>
      <c r="ADA1403" s="121"/>
      <c r="ADB1403" s="121"/>
      <c r="ADC1403" s="121"/>
      <c r="ADD1403" s="121"/>
      <c r="ADE1403" s="121"/>
      <c r="ADF1403" s="121"/>
      <c r="ADG1403" s="121"/>
      <c r="ADH1403" s="121"/>
      <c r="ADI1403" s="121"/>
      <c r="ADJ1403" s="121"/>
      <c r="ADK1403" s="121"/>
      <c r="ADL1403" s="121"/>
      <c r="ADM1403" s="121"/>
      <c r="ADN1403" s="121"/>
      <c r="ADO1403" s="121"/>
      <c r="ADP1403" s="121"/>
      <c r="ADQ1403" s="121"/>
      <c r="ADR1403" s="121"/>
      <c r="ADS1403" s="121"/>
      <c r="ADT1403" s="121"/>
      <c r="ADU1403" s="121"/>
      <c r="ADV1403" s="121"/>
      <c r="ADW1403" s="121"/>
      <c r="ADX1403" s="121"/>
      <c r="ADY1403" s="121"/>
      <c r="ADZ1403" s="121"/>
      <c r="AEA1403" s="121"/>
      <c r="AEB1403" s="121"/>
      <c r="AEC1403" s="121"/>
      <c r="AED1403" s="121"/>
      <c r="AEE1403" s="121"/>
      <c r="AEF1403" s="121"/>
      <c r="AEG1403" s="121"/>
      <c r="AEH1403" s="121"/>
      <c r="AEI1403" s="121"/>
      <c r="AEJ1403" s="121"/>
      <c r="AEK1403" s="121"/>
      <c r="AEL1403" s="121"/>
      <c r="AEM1403" s="121"/>
      <c r="AEN1403" s="121"/>
      <c r="AEO1403" s="121"/>
      <c r="AEP1403" s="121"/>
      <c r="AEQ1403" s="121"/>
      <c r="AER1403" s="121"/>
      <c r="AES1403" s="121"/>
      <c r="AET1403" s="121"/>
      <c r="AEU1403" s="121"/>
      <c r="AEV1403" s="121"/>
      <c r="AEW1403" s="121"/>
      <c r="AEX1403" s="121"/>
      <c r="AEY1403" s="121"/>
      <c r="AEZ1403" s="121"/>
      <c r="AFA1403" s="121"/>
      <c r="AFB1403" s="121"/>
      <c r="AFC1403" s="121"/>
      <c r="AFD1403" s="121"/>
      <c r="AFE1403" s="121"/>
      <c r="AFF1403" s="121"/>
      <c r="AFG1403" s="121"/>
      <c r="AFH1403" s="121"/>
      <c r="AFI1403" s="121"/>
      <c r="AFJ1403" s="121"/>
      <c r="AFK1403" s="121"/>
      <c r="AFL1403" s="121"/>
      <c r="AFM1403" s="121"/>
      <c r="AFN1403" s="121"/>
      <c r="AFO1403" s="121"/>
      <c r="AFP1403" s="121"/>
      <c r="AFQ1403" s="121"/>
      <c r="AFR1403" s="121"/>
      <c r="AFS1403" s="121"/>
      <c r="AFT1403" s="121"/>
      <c r="AFU1403" s="121"/>
      <c r="AFV1403" s="121"/>
      <c r="AFW1403" s="121"/>
      <c r="AFX1403" s="121"/>
      <c r="AFY1403" s="121"/>
      <c r="AFZ1403" s="121"/>
      <c r="AGA1403" s="121"/>
      <c r="AGB1403" s="121"/>
      <c r="AGC1403" s="121"/>
      <c r="AGD1403" s="121"/>
      <c r="AGE1403" s="121"/>
      <c r="AGF1403" s="121"/>
      <c r="AGG1403" s="121"/>
      <c r="AGH1403" s="121"/>
      <c r="AGI1403" s="121"/>
      <c r="AGJ1403" s="121"/>
      <c r="AGK1403" s="121"/>
      <c r="AGL1403" s="121"/>
      <c r="AGM1403" s="121"/>
      <c r="AGN1403" s="121"/>
      <c r="AGO1403" s="121"/>
      <c r="AGP1403" s="121"/>
      <c r="AGQ1403" s="121"/>
      <c r="AGR1403" s="121"/>
      <c r="AGS1403" s="121"/>
      <c r="AGT1403" s="121"/>
      <c r="AGU1403" s="121"/>
      <c r="AGV1403" s="121"/>
      <c r="AGW1403" s="121"/>
      <c r="AGX1403" s="121"/>
      <c r="AGY1403" s="121"/>
      <c r="AGZ1403" s="121"/>
      <c r="AHA1403" s="121"/>
      <c r="AHB1403" s="121"/>
      <c r="AHC1403" s="121"/>
      <c r="AHD1403" s="121"/>
      <c r="AHE1403" s="121"/>
      <c r="AHF1403" s="121"/>
      <c r="AHG1403" s="121"/>
      <c r="AHH1403" s="121"/>
      <c r="AHI1403" s="121"/>
      <c r="AHJ1403" s="121"/>
      <c r="AHK1403" s="121"/>
      <c r="AHL1403" s="121"/>
      <c r="AHM1403" s="121"/>
      <c r="AHN1403" s="121"/>
      <c r="AHO1403" s="121"/>
      <c r="AHP1403" s="121"/>
      <c r="AHQ1403" s="121"/>
      <c r="AHR1403" s="121"/>
      <c r="AHS1403" s="121"/>
      <c r="AHT1403" s="121"/>
      <c r="AHU1403" s="121"/>
      <c r="AHV1403" s="121"/>
      <c r="AHW1403" s="121"/>
      <c r="AHX1403" s="121"/>
      <c r="AHY1403" s="121"/>
      <c r="AHZ1403" s="121"/>
      <c r="AIA1403" s="121"/>
      <c r="AIB1403" s="121"/>
      <c r="AIC1403" s="121"/>
      <c r="AID1403" s="121"/>
      <c r="AIE1403" s="121"/>
      <c r="AIF1403" s="121"/>
      <c r="AIG1403" s="121"/>
      <c r="AIH1403" s="121"/>
      <c r="AII1403" s="121"/>
      <c r="AIJ1403" s="121"/>
      <c r="AIK1403" s="121"/>
      <c r="AIL1403" s="121"/>
      <c r="AIM1403" s="121"/>
      <c r="AIN1403" s="121"/>
      <c r="AIO1403" s="121"/>
      <c r="AIP1403" s="121"/>
      <c r="AIQ1403" s="121"/>
      <c r="AIR1403" s="121"/>
      <c r="AIS1403" s="121"/>
      <c r="AIT1403" s="121"/>
      <c r="AIU1403" s="121"/>
      <c r="AIV1403" s="121"/>
      <c r="AIW1403" s="121"/>
      <c r="AIX1403" s="121"/>
      <c r="AIY1403" s="121"/>
      <c r="AIZ1403" s="121"/>
      <c r="AJA1403" s="121"/>
      <c r="AJB1403" s="121"/>
      <c r="AJC1403" s="121"/>
      <c r="AJD1403" s="121"/>
      <c r="AJE1403" s="121"/>
      <c r="AJF1403" s="121"/>
      <c r="AJG1403" s="121"/>
      <c r="AJH1403" s="121"/>
      <c r="AJI1403" s="121"/>
      <c r="AJJ1403" s="121"/>
      <c r="AJK1403" s="121"/>
      <c r="AJL1403" s="121"/>
      <c r="AJM1403" s="121"/>
      <c r="AJN1403" s="121"/>
      <c r="AJO1403" s="121"/>
      <c r="AJP1403" s="121"/>
      <c r="AJQ1403" s="121"/>
      <c r="AJR1403" s="121"/>
      <c r="AJS1403" s="121"/>
      <c r="AJT1403" s="121"/>
      <c r="AJU1403" s="121"/>
      <c r="AJV1403" s="121"/>
      <c r="AJW1403" s="121"/>
      <c r="AJX1403" s="121"/>
      <c r="AJY1403" s="121"/>
      <c r="AJZ1403" s="121"/>
      <c r="AKA1403" s="121"/>
      <c r="AKB1403" s="121"/>
      <c r="AKC1403" s="121"/>
      <c r="AKD1403" s="121"/>
      <c r="AKE1403" s="121"/>
      <c r="AKF1403" s="121"/>
      <c r="AKG1403" s="121"/>
      <c r="AKH1403" s="121"/>
      <c r="AKI1403" s="121"/>
      <c r="AKJ1403" s="121"/>
      <c r="AKK1403" s="121"/>
      <c r="AKL1403" s="121"/>
      <c r="AKM1403" s="121"/>
      <c r="AKN1403" s="121"/>
      <c r="AKO1403" s="121"/>
      <c r="AKP1403" s="121"/>
      <c r="AKQ1403" s="121"/>
      <c r="AKR1403" s="121"/>
      <c r="AKS1403" s="121"/>
      <c r="AKT1403" s="121"/>
      <c r="AKU1403" s="121"/>
      <c r="AKV1403" s="121"/>
      <c r="AKW1403" s="121"/>
      <c r="AKX1403" s="121"/>
      <c r="AKY1403" s="121"/>
      <c r="AKZ1403" s="121"/>
      <c r="ALA1403" s="121"/>
      <c r="ALB1403" s="121"/>
      <c r="ALC1403" s="121"/>
      <c r="ALD1403" s="121"/>
      <c r="ALE1403" s="121"/>
      <c r="ALF1403" s="121"/>
      <c r="ALG1403" s="121"/>
      <c r="ALH1403" s="121"/>
      <c r="ALI1403" s="121"/>
      <c r="ALJ1403" s="121"/>
      <c r="ALK1403" s="121"/>
      <c r="ALL1403" s="121"/>
      <c r="ALM1403" s="121"/>
      <c r="ALN1403" s="121"/>
      <c r="ALO1403" s="121"/>
      <c r="ALP1403" s="121"/>
      <c r="ALQ1403" s="121"/>
      <c r="ALR1403" s="121"/>
      <c r="ALS1403" s="121"/>
      <c r="ALT1403" s="121"/>
      <c r="ALU1403" s="121"/>
      <c r="ALV1403" s="121"/>
      <c r="ALW1403" s="121"/>
      <c r="ALX1403" s="121"/>
      <c r="ALY1403" s="121"/>
      <c r="ALZ1403" s="121"/>
      <c r="AMA1403" s="121"/>
      <c r="AMB1403" s="121"/>
      <c r="AMC1403" s="121"/>
      <c r="AMD1403" s="121"/>
      <c r="AME1403" s="121"/>
      <c r="AMF1403" s="121"/>
      <c r="AMG1403" s="121"/>
      <c r="AMH1403" s="121"/>
      <c r="AMI1403" s="121"/>
      <c r="AMJ1403" s="121"/>
    </row>
    <row r="1404" spans="1:1024">
      <c r="C1404" s="49">
        <f t="shared" si="99"/>
        <v>2730</v>
      </c>
    </row>
    <row r="1405" spans="1:1024">
      <c r="C1405" s="49">
        <f t="shared" si="99"/>
        <v>2730</v>
      </c>
      <c r="D1405" s="38" t="s">
        <v>482</v>
      </c>
      <c r="L1405" s="39" t="s">
        <v>0</v>
      </c>
      <c r="M1405" s="39">
        <v>2018</v>
      </c>
      <c r="N1405" s="39">
        <v>3</v>
      </c>
      <c r="O1405" s="39">
        <v>31</v>
      </c>
      <c r="P1405" s="39">
        <v>18</v>
      </c>
      <c r="Q1405" s="39">
        <v>29</v>
      </c>
      <c r="R1405" s="39">
        <v>52</v>
      </c>
      <c r="S1405" s="39">
        <v>419</v>
      </c>
      <c r="U1405" s="39" t="s">
        <v>1</v>
      </c>
      <c r="V1405" s="39" t="s">
        <v>3</v>
      </c>
      <c r="X1405" s="40" t="s">
        <v>483</v>
      </c>
    </row>
    <row r="1406" spans="1:1024">
      <c r="C1406" s="49">
        <f t="shared" si="99"/>
        <v>2730</v>
      </c>
      <c r="D1406" s="38" t="s">
        <v>484</v>
      </c>
      <c r="H1406" s="39">
        <v>17</v>
      </c>
      <c r="L1406" s="39" t="s">
        <v>0</v>
      </c>
      <c r="M1406" s="39">
        <v>2018</v>
      </c>
      <c r="N1406" s="39">
        <v>11</v>
      </c>
      <c r="O1406" s="39">
        <v>1</v>
      </c>
      <c r="P1406" s="39">
        <v>12</v>
      </c>
      <c r="Q1406" s="39">
        <v>8</v>
      </c>
      <c r="R1406" s="39">
        <v>58</v>
      </c>
      <c r="S1406" s="39">
        <v>967</v>
      </c>
      <c r="T1406" s="39">
        <v>1</v>
      </c>
      <c r="U1406" s="39" t="s">
        <v>1</v>
      </c>
      <c r="V1406" s="39" t="s">
        <v>2</v>
      </c>
      <c r="X1406" s="40" t="s">
        <v>485</v>
      </c>
    </row>
    <row r="1407" spans="1:1024">
      <c r="C1407" s="49">
        <f t="shared" si="99"/>
        <v>2730</v>
      </c>
      <c r="D1407" s="38" t="s">
        <v>484</v>
      </c>
      <c r="L1407" s="39" t="s">
        <v>270</v>
      </c>
      <c r="M1407" s="39">
        <v>2018</v>
      </c>
      <c r="N1407" s="39">
        <v>11</v>
      </c>
      <c r="O1407" s="39">
        <v>1</v>
      </c>
      <c r="P1407" s="39">
        <v>12</v>
      </c>
      <c r="Q1407" s="39">
        <v>8</v>
      </c>
      <c r="R1407" s="39">
        <v>59</v>
      </c>
      <c r="S1407" s="39">
        <v>116</v>
      </c>
      <c r="T1407" s="39">
        <v>1</v>
      </c>
      <c r="V1407" s="39" t="s">
        <v>2</v>
      </c>
      <c r="X1407" s="40" t="s">
        <v>486</v>
      </c>
    </row>
    <row r="1408" spans="1:1024">
      <c r="C1408" s="49">
        <f t="shared" si="99"/>
        <v>2730</v>
      </c>
      <c r="D1408" s="38" t="s">
        <v>484</v>
      </c>
      <c r="L1408" s="39" t="s">
        <v>87</v>
      </c>
      <c r="M1408" s="39">
        <v>2018</v>
      </c>
      <c r="N1408" s="39">
        <v>11</v>
      </c>
      <c r="O1408" s="39">
        <v>1</v>
      </c>
      <c r="P1408" s="39">
        <v>12</v>
      </c>
      <c r="Q1408" s="39">
        <v>8</v>
      </c>
      <c r="R1408" s="39">
        <v>59</v>
      </c>
      <c r="S1408" s="39">
        <v>144</v>
      </c>
      <c r="U1408" s="39" t="s">
        <v>1</v>
      </c>
      <c r="V1408" s="39" t="s">
        <v>2</v>
      </c>
      <c r="X1408" s="40" t="s">
        <v>487</v>
      </c>
    </row>
  </sheetData>
  <conditionalFormatting sqref="A1:A69 A92:A1048576">
    <cfRule type="iconSet" priority="4">
      <iconSet iconSet="3Symbols">
        <cfvo type="percent" val="0"/>
        <cfvo type="percent" val="0"/>
        <cfvo type="num" val="1"/>
      </iconSet>
    </cfRule>
  </conditionalFormatting>
  <conditionalFormatting sqref="A70">
    <cfRule type="iconSet" priority="5">
      <iconSet iconSet="3Symbols">
        <cfvo type="percent" val="0"/>
        <cfvo type="percent" val="0"/>
        <cfvo type="num" val="1"/>
      </iconSet>
    </cfRule>
  </conditionalFormatting>
  <conditionalFormatting sqref="A71">
    <cfRule type="iconSet" priority="6">
      <iconSet iconSet="3Symbols">
        <cfvo type="percent" val="0"/>
        <cfvo type="percent" val="0"/>
        <cfvo type="num" val="1"/>
      </iconSet>
    </cfRule>
  </conditionalFormatting>
  <conditionalFormatting sqref="A72">
    <cfRule type="iconSet" priority="7">
      <iconSet iconSet="3Symbols">
        <cfvo type="percent" val="0"/>
        <cfvo type="percent" val="0"/>
        <cfvo type="num" val="1"/>
      </iconSet>
    </cfRule>
  </conditionalFormatting>
  <conditionalFormatting sqref="A73">
    <cfRule type="iconSet" priority="8">
      <iconSet iconSet="3Symbols">
        <cfvo type="percent" val="0"/>
        <cfvo type="percent" val="0"/>
        <cfvo type="num" val="1"/>
      </iconSet>
    </cfRule>
  </conditionalFormatting>
  <conditionalFormatting sqref="A74">
    <cfRule type="iconSet" priority="9">
      <iconSet iconSet="3Symbols">
        <cfvo type="percent" val="0"/>
        <cfvo type="percent" val="0"/>
        <cfvo type="num" val="1"/>
      </iconSet>
    </cfRule>
  </conditionalFormatting>
  <conditionalFormatting sqref="A75">
    <cfRule type="iconSet" priority="10">
      <iconSet iconSet="3Symbols">
        <cfvo type="percent" val="0"/>
        <cfvo type="percent" val="0"/>
        <cfvo type="num" val="1"/>
      </iconSet>
    </cfRule>
  </conditionalFormatting>
  <conditionalFormatting sqref="A76">
    <cfRule type="iconSet" priority="11">
      <iconSet iconSet="3Symbols">
        <cfvo type="percent" val="0"/>
        <cfvo type="percent" val="0"/>
        <cfvo type="num" val="1"/>
      </iconSet>
    </cfRule>
  </conditionalFormatting>
  <conditionalFormatting sqref="B9">
    <cfRule type="iconSet" priority="12">
      <iconSet iconSet="3Symbols">
        <cfvo type="percent" val="0"/>
        <cfvo type="percent" val="0"/>
        <cfvo type="num" val="1"/>
      </iconSet>
    </cfRule>
  </conditionalFormatting>
  <conditionalFormatting sqref="B10">
    <cfRule type="iconSet" priority="13">
      <iconSet iconSet="3Symbols">
        <cfvo type="percent" val="0"/>
        <cfvo type="percent" val="0"/>
        <cfvo type="num" val="1"/>
      </iconSet>
    </cfRule>
  </conditionalFormatting>
  <conditionalFormatting sqref="B11">
    <cfRule type="iconSet" priority="14">
      <iconSet iconSet="3Symbols">
        <cfvo type="percent" val="0"/>
        <cfvo type="percent" val="0"/>
        <cfvo type="num" val="1"/>
      </iconSet>
    </cfRule>
  </conditionalFormatting>
  <conditionalFormatting sqref="B12">
    <cfRule type="iconSet" priority="15">
      <iconSet iconSet="3Symbols">
        <cfvo type="percent" val="0"/>
        <cfvo type="percent" val="0"/>
        <cfvo type="num" val="1"/>
      </iconSet>
    </cfRule>
  </conditionalFormatting>
  <conditionalFormatting sqref="B13">
    <cfRule type="iconSet" priority="16">
      <iconSet iconSet="3Symbols">
        <cfvo type="percent" val="0"/>
        <cfvo type="percent" val="0"/>
        <cfvo type="num" val="1"/>
      </iconSet>
    </cfRule>
  </conditionalFormatting>
  <conditionalFormatting sqref="B14">
    <cfRule type="iconSet" priority="17">
      <iconSet iconSet="3Symbols">
        <cfvo type="percent" val="0"/>
        <cfvo type="percent" val="0"/>
        <cfvo type="num" val="1"/>
      </iconSet>
    </cfRule>
  </conditionalFormatting>
  <conditionalFormatting sqref="B15">
    <cfRule type="iconSet" priority="18">
      <iconSet iconSet="3Symbols">
        <cfvo type="percent" val="0"/>
        <cfvo type="percent" val="0"/>
        <cfvo type="num" val="1"/>
      </iconSet>
    </cfRule>
  </conditionalFormatting>
  <conditionalFormatting sqref="B16">
    <cfRule type="iconSet" priority="19">
      <iconSet iconSet="3Symbols">
        <cfvo type="percent" val="0"/>
        <cfvo type="percent" val="0"/>
        <cfvo type="num" val="1"/>
      </iconSet>
    </cfRule>
  </conditionalFormatting>
  <conditionalFormatting sqref="B17">
    <cfRule type="iconSet" priority="20">
      <iconSet iconSet="3Symbols">
        <cfvo type="percent" val="0"/>
        <cfvo type="percent" val="0"/>
        <cfvo type="num" val="1"/>
      </iconSet>
    </cfRule>
  </conditionalFormatting>
  <conditionalFormatting sqref="B18">
    <cfRule type="iconSet" priority="21">
      <iconSet iconSet="3Symbols">
        <cfvo type="percent" val="0"/>
        <cfvo type="percent" val="0"/>
        <cfvo type="num" val="1"/>
      </iconSet>
    </cfRule>
  </conditionalFormatting>
  <conditionalFormatting sqref="B19">
    <cfRule type="iconSet" priority="22">
      <iconSet iconSet="3Symbols">
        <cfvo type="percent" val="0"/>
        <cfvo type="percent" val="0"/>
        <cfvo type="num" val="1"/>
      </iconSet>
    </cfRule>
  </conditionalFormatting>
  <conditionalFormatting sqref="B20">
    <cfRule type="iconSet" priority="23">
      <iconSet iconSet="3Symbols">
        <cfvo type="percent" val="0"/>
        <cfvo type="percent" val="0"/>
        <cfvo type="num" val="1"/>
      </iconSet>
    </cfRule>
  </conditionalFormatting>
  <conditionalFormatting sqref="B21">
    <cfRule type="iconSet" priority="24">
      <iconSet iconSet="3Symbols">
        <cfvo type="percent" val="0"/>
        <cfvo type="percent" val="0"/>
        <cfvo type="num" val="1"/>
      </iconSet>
    </cfRule>
  </conditionalFormatting>
  <conditionalFormatting sqref="B22">
    <cfRule type="iconSet" priority="25">
      <iconSet iconSet="3Symbols">
        <cfvo type="percent" val="0"/>
        <cfvo type="percent" val="0"/>
        <cfvo type="num" val="1"/>
      </iconSet>
    </cfRule>
  </conditionalFormatting>
  <conditionalFormatting sqref="B23">
    <cfRule type="iconSet" priority="26">
      <iconSet iconSet="3Symbols">
        <cfvo type="percent" val="0"/>
        <cfvo type="percent" val="0"/>
        <cfvo type="num" val="1"/>
      </iconSet>
    </cfRule>
  </conditionalFormatting>
  <conditionalFormatting sqref="B24">
    <cfRule type="iconSet" priority="27">
      <iconSet iconSet="3Symbols">
        <cfvo type="percent" val="0"/>
        <cfvo type="percent" val="0"/>
        <cfvo type="num" val="1"/>
      </iconSet>
    </cfRule>
  </conditionalFormatting>
  <conditionalFormatting sqref="B25">
    <cfRule type="iconSet" priority="28">
      <iconSet iconSet="3Symbols">
        <cfvo type="percent" val="0"/>
        <cfvo type="percent" val="0"/>
        <cfvo type="num" val="1"/>
      </iconSet>
    </cfRule>
  </conditionalFormatting>
  <conditionalFormatting sqref="B26">
    <cfRule type="iconSet" priority="29">
      <iconSet iconSet="3Symbols">
        <cfvo type="percent" val="0"/>
        <cfvo type="percent" val="0"/>
        <cfvo type="num" val="1"/>
      </iconSet>
    </cfRule>
  </conditionalFormatting>
  <conditionalFormatting sqref="B27">
    <cfRule type="iconSet" priority="30">
      <iconSet iconSet="3Symbols">
        <cfvo type="percent" val="0"/>
        <cfvo type="percent" val="0"/>
        <cfvo type="num" val="1"/>
      </iconSet>
    </cfRule>
  </conditionalFormatting>
  <conditionalFormatting sqref="B28">
    <cfRule type="iconSet" priority="31">
      <iconSet iconSet="3Symbols">
        <cfvo type="percent" val="0"/>
        <cfvo type="percent" val="0"/>
        <cfvo type="num" val="1"/>
      </iconSet>
    </cfRule>
  </conditionalFormatting>
  <conditionalFormatting sqref="B29">
    <cfRule type="iconSet" priority="32">
      <iconSet iconSet="3Symbols">
        <cfvo type="percent" val="0"/>
        <cfvo type="percent" val="0"/>
        <cfvo type="num" val="1"/>
      </iconSet>
    </cfRule>
  </conditionalFormatting>
  <conditionalFormatting sqref="B30">
    <cfRule type="iconSet" priority="33">
      <iconSet iconSet="3Symbols">
        <cfvo type="percent" val="0"/>
        <cfvo type="percent" val="0"/>
        <cfvo type="num" val="1"/>
      </iconSet>
    </cfRule>
  </conditionalFormatting>
  <conditionalFormatting sqref="B31">
    <cfRule type="iconSet" priority="34">
      <iconSet iconSet="3Symbols">
        <cfvo type="percent" val="0"/>
        <cfvo type="percent" val="0"/>
        <cfvo type="num" val="1"/>
      </iconSet>
    </cfRule>
  </conditionalFormatting>
  <conditionalFormatting sqref="B32">
    <cfRule type="iconSet" priority="35">
      <iconSet iconSet="3Symbols">
        <cfvo type="percent" val="0"/>
        <cfvo type="percent" val="0"/>
        <cfvo type="num" val="1"/>
      </iconSet>
    </cfRule>
  </conditionalFormatting>
  <conditionalFormatting sqref="B33">
    <cfRule type="iconSet" priority="36">
      <iconSet iconSet="3Symbols">
        <cfvo type="percent" val="0"/>
        <cfvo type="percent" val="0"/>
        <cfvo type="num" val="1"/>
      </iconSet>
    </cfRule>
  </conditionalFormatting>
  <conditionalFormatting sqref="B34">
    <cfRule type="iconSet" priority="37">
      <iconSet iconSet="3Symbols">
        <cfvo type="percent" val="0"/>
        <cfvo type="percent" val="0"/>
        <cfvo type="num" val="1"/>
      </iconSet>
    </cfRule>
  </conditionalFormatting>
  <conditionalFormatting sqref="B35">
    <cfRule type="iconSet" priority="38">
      <iconSet iconSet="3Symbols">
        <cfvo type="percent" val="0"/>
        <cfvo type="percent" val="0"/>
        <cfvo type="num" val="1"/>
      </iconSet>
    </cfRule>
  </conditionalFormatting>
  <conditionalFormatting sqref="B36">
    <cfRule type="iconSet" priority="39">
      <iconSet iconSet="3Symbols">
        <cfvo type="percent" val="0"/>
        <cfvo type="percent" val="0"/>
        <cfvo type="num" val="1"/>
      </iconSet>
    </cfRule>
  </conditionalFormatting>
  <conditionalFormatting sqref="B37">
    <cfRule type="iconSet" priority="40">
      <iconSet iconSet="3Symbols">
        <cfvo type="percent" val="0"/>
        <cfvo type="percent" val="0"/>
        <cfvo type="num" val="1"/>
      </iconSet>
    </cfRule>
  </conditionalFormatting>
  <conditionalFormatting sqref="B38">
    <cfRule type="iconSet" priority="41">
      <iconSet iconSet="3Symbols">
        <cfvo type="percent" val="0"/>
        <cfvo type="percent" val="0"/>
        <cfvo type="num" val="1"/>
      </iconSet>
    </cfRule>
  </conditionalFormatting>
  <conditionalFormatting sqref="B39">
    <cfRule type="iconSet" priority="42">
      <iconSet iconSet="3Symbols">
        <cfvo type="percent" val="0"/>
        <cfvo type="percent" val="0"/>
        <cfvo type="num" val="1"/>
      </iconSet>
    </cfRule>
  </conditionalFormatting>
  <conditionalFormatting sqref="B40">
    <cfRule type="iconSet" priority="43">
      <iconSet iconSet="3Symbols">
        <cfvo type="percent" val="0"/>
        <cfvo type="percent" val="0"/>
        <cfvo type="num" val="1"/>
      </iconSet>
    </cfRule>
  </conditionalFormatting>
  <conditionalFormatting sqref="B41">
    <cfRule type="iconSet" priority="44">
      <iconSet iconSet="3Symbols">
        <cfvo type="percent" val="0"/>
        <cfvo type="percent" val="0"/>
        <cfvo type="num" val="1"/>
      </iconSet>
    </cfRule>
  </conditionalFormatting>
  <conditionalFormatting sqref="B42">
    <cfRule type="iconSet" priority="45">
      <iconSet iconSet="3Symbols">
        <cfvo type="percent" val="0"/>
        <cfvo type="percent" val="0"/>
        <cfvo type="num" val="1"/>
      </iconSet>
    </cfRule>
  </conditionalFormatting>
  <conditionalFormatting sqref="B43">
    <cfRule type="iconSet" priority="46">
      <iconSet iconSet="3Symbols">
        <cfvo type="percent" val="0"/>
        <cfvo type="percent" val="0"/>
        <cfvo type="num" val="1"/>
      </iconSet>
    </cfRule>
  </conditionalFormatting>
  <conditionalFormatting sqref="B44">
    <cfRule type="iconSet" priority="47">
      <iconSet iconSet="3Symbols">
        <cfvo type="percent" val="0"/>
        <cfvo type="percent" val="0"/>
        <cfvo type="num" val="1"/>
      </iconSet>
    </cfRule>
  </conditionalFormatting>
  <conditionalFormatting sqref="B45">
    <cfRule type="iconSet" priority="48">
      <iconSet iconSet="3Symbols">
        <cfvo type="percent" val="0"/>
        <cfvo type="percent" val="0"/>
        <cfvo type="num" val="1"/>
      </iconSet>
    </cfRule>
  </conditionalFormatting>
  <conditionalFormatting sqref="B46">
    <cfRule type="iconSet" priority="49">
      <iconSet iconSet="3Symbols">
        <cfvo type="percent" val="0"/>
        <cfvo type="percent" val="0"/>
        <cfvo type="num" val="1"/>
      </iconSet>
    </cfRule>
  </conditionalFormatting>
  <conditionalFormatting sqref="A77:A91">
    <cfRule type="iconSet" priority="1">
      <iconSet iconSet="3Symbols">
        <cfvo type="percent" val="0"/>
        <cfvo type="percent" val="0"/>
        <cfvo type="num" val="1"/>
      </iconSet>
    </cfRule>
  </conditionalFormatting>
  <hyperlinks>
    <hyperlink ref="X642" r:id="rId1"/>
    <hyperlink ref="X737" r:id="rId2"/>
    <hyperlink ref="X830" r:id="rId3"/>
    <hyperlink ref="X924" r:id="rId4"/>
  </hyperlinks>
  <printOptions gridLines="1"/>
  <pageMargins left="7.8472222222222193E-2" right="7.8472222222222193E-2" top="7.8472222222222193E-2" bottom="7.8472222222222193E-2" header="0.51180555555555496" footer="0.51180555555555496"/>
  <pageSetup paperSize="9" firstPageNumber="0" fitToHeight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datapura</vt:lpstr>
      <vt:lpstr>HS data</vt:lpstr>
      <vt:lpstr>'HS data'!_FilterDatabase</vt:lpstr>
      <vt:lpstr>'HS data'!Print_Area</vt:lpstr>
      <vt:lpstr>'HS data'!Print_Titles</vt:lpstr>
      <vt:lpstr>'HS data'!Z_1DA2E302_A3CE_4B69_960E_A8BE1D3AB7C9_.wvu.FilterData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Tyson</cp:lastModifiedBy>
  <cp:revision>17</cp:revision>
  <dcterms:created xsi:type="dcterms:W3CDTF">2018-02-23T10:39:24Z</dcterms:created>
  <dcterms:modified xsi:type="dcterms:W3CDTF">2019-07-23T08:41:48Z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