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test tsak analis\testTasks\Analytical test task\"/>
    </mc:Choice>
  </mc:AlternateContent>
  <bookViews>
    <workbookView xWindow="0" yWindow="384" windowWidth="19200" windowHeight="10200" activeTab="1"/>
  </bookViews>
  <sheets>
    <sheet name="List2" sheetId="2" r:id="rId1"/>
    <sheet name="Зав-ть Оклада от Разряда" sheetId="9" r:id="rId2"/>
    <sheet name="Зав-ть Коэффициента от Разряда" sheetId="5" r:id="rId3"/>
    <sheet name="Расчёт Дохода от Разряда" sheetId="8" r:id="rId4"/>
    <sheet name="DataAnalytics" sheetId="10" r:id="rId5"/>
  </sheets>
  <definedNames>
    <definedName name="solver_adj" localSheetId="0" hidden="1">List2!#REF!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List2!$G$24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8" l="1"/>
  <c r="V5" i="8"/>
  <c r="V6" i="8"/>
  <c r="V7" i="8"/>
  <c r="V8" i="8"/>
  <c r="V9" i="8"/>
  <c r="V10" i="8"/>
  <c r="V11" i="8"/>
  <c r="V12" i="8"/>
  <c r="V3" i="8"/>
  <c r="S3" i="8"/>
  <c r="S4" i="8"/>
  <c r="S5" i="8"/>
  <c r="S6" i="8"/>
  <c r="S7" i="8"/>
  <c r="S8" i="8"/>
  <c r="S9" i="8"/>
  <c r="S10" i="8"/>
  <c r="S11" i="8"/>
  <c r="S12" i="8"/>
  <c r="P3" i="8"/>
  <c r="J3" i="8"/>
  <c r="L3" i="8"/>
  <c r="M3" i="8"/>
  <c r="N3" i="8"/>
  <c r="N10" i="8" s="1"/>
  <c r="O3" i="8"/>
  <c r="O12" i="8" s="1"/>
  <c r="K3" i="8"/>
  <c r="F3" i="8"/>
  <c r="G3" i="8"/>
  <c r="H3" i="8"/>
  <c r="I3" i="8"/>
  <c r="I10" i="8" s="1"/>
  <c r="E3" i="8"/>
  <c r="A4" i="8"/>
  <c r="A5" i="8"/>
  <c r="A6" i="8"/>
  <c r="A7" i="8"/>
  <c r="C7" i="8" s="1"/>
  <c r="A8" i="8"/>
  <c r="A9" i="8"/>
  <c r="A10" i="8"/>
  <c r="A11" i="8"/>
  <c r="D11" i="8" s="1"/>
  <c r="A12" i="8"/>
  <c r="A3" i="8"/>
  <c r="D12" i="9"/>
  <c r="C12" i="9"/>
  <c r="B12" i="9"/>
  <c r="J12" i="9" s="1"/>
  <c r="D11" i="9"/>
  <c r="C11" i="9"/>
  <c r="B11" i="9"/>
  <c r="J11" i="9" s="1"/>
  <c r="D10" i="9"/>
  <c r="C10" i="9"/>
  <c r="B10" i="9"/>
  <c r="D9" i="9"/>
  <c r="C9" i="9"/>
  <c r="J9" i="9" s="1"/>
  <c r="B9" i="9"/>
  <c r="D8" i="9"/>
  <c r="C8" i="9"/>
  <c r="B8" i="9"/>
  <c r="J8" i="9" s="1"/>
  <c r="D7" i="9"/>
  <c r="C7" i="9"/>
  <c r="B7" i="9"/>
  <c r="D6" i="9"/>
  <c r="C6" i="9"/>
  <c r="B6" i="9"/>
  <c r="D5" i="9"/>
  <c r="C5" i="9"/>
  <c r="J5" i="9" s="1"/>
  <c r="B5" i="9"/>
  <c r="D4" i="9"/>
  <c r="C4" i="9"/>
  <c r="B4" i="9"/>
  <c r="J4" i="9" s="1"/>
  <c r="D3" i="9"/>
  <c r="C3" i="9"/>
  <c r="B3" i="9"/>
  <c r="J3" i="9" s="1"/>
  <c r="J4" i="5"/>
  <c r="J5" i="5"/>
  <c r="J6" i="5"/>
  <c r="J7" i="5"/>
  <c r="J8" i="5"/>
  <c r="J9" i="5"/>
  <c r="J10" i="5"/>
  <c r="J11" i="5"/>
  <c r="J12" i="5"/>
  <c r="J3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F4" i="5"/>
  <c r="G4" i="5"/>
  <c r="H4" i="5"/>
  <c r="I4" i="5"/>
  <c r="E4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10" i="9"/>
  <c r="J7" i="9"/>
  <c r="J6" i="9"/>
  <c r="E4" i="9"/>
  <c r="I12" i="9"/>
  <c r="H12" i="9"/>
  <c r="G12" i="9"/>
  <c r="F12" i="9"/>
  <c r="E12" i="9"/>
  <c r="I11" i="9"/>
  <c r="H11" i="9"/>
  <c r="G11" i="9"/>
  <c r="F11" i="9"/>
  <c r="E11" i="9"/>
  <c r="I10" i="9"/>
  <c r="H10" i="9"/>
  <c r="G10" i="9"/>
  <c r="F10" i="9"/>
  <c r="E10" i="9"/>
  <c r="I9" i="9"/>
  <c r="H9" i="9"/>
  <c r="G9" i="9"/>
  <c r="F9" i="9"/>
  <c r="E9" i="9"/>
  <c r="I8" i="9"/>
  <c r="H8" i="9"/>
  <c r="G8" i="9"/>
  <c r="F8" i="9"/>
  <c r="E8" i="9"/>
  <c r="I7" i="9"/>
  <c r="H7" i="9"/>
  <c r="G7" i="9"/>
  <c r="F7" i="9"/>
  <c r="E7" i="9"/>
  <c r="I6" i="9"/>
  <c r="H6" i="9"/>
  <c r="G6" i="9"/>
  <c r="F6" i="9"/>
  <c r="E6" i="9"/>
  <c r="I5" i="9"/>
  <c r="H5" i="9"/>
  <c r="G5" i="9"/>
  <c r="F5" i="9"/>
  <c r="E5" i="9"/>
  <c r="I4" i="9"/>
  <c r="H4" i="9"/>
  <c r="G4" i="9"/>
  <c r="F4" i="9"/>
  <c r="E10" i="8"/>
  <c r="F10" i="8"/>
  <c r="G10" i="8"/>
  <c r="H10" i="8"/>
  <c r="K10" i="8"/>
  <c r="L10" i="8"/>
  <c r="M10" i="8"/>
  <c r="Q10" i="8"/>
  <c r="T10" i="8"/>
  <c r="E11" i="8"/>
  <c r="F11" i="8"/>
  <c r="G11" i="8"/>
  <c r="H11" i="8"/>
  <c r="K11" i="8"/>
  <c r="L11" i="8"/>
  <c r="M11" i="8"/>
  <c r="Q11" i="8"/>
  <c r="T11" i="8"/>
  <c r="E12" i="8"/>
  <c r="F12" i="8"/>
  <c r="G12" i="8"/>
  <c r="H12" i="8"/>
  <c r="K12" i="8"/>
  <c r="L12" i="8"/>
  <c r="M12" i="8"/>
  <c r="N12" i="8"/>
  <c r="Q12" i="8"/>
  <c r="T12" i="8"/>
  <c r="B12" i="8"/>
  <c r="C12" i="8"/>
  <c r="D12" i="8"/>
  <c r="C11" i="8"/>
  <c r="C10" i="8"/>
  <c r="D10" i="8"/>
  <c r="K4" i="8"/>
  <c r="L4" i="8"/>
  <c r="M4" i="8"/>
  <c r="N4" i="8"/>
  <c r="K5" i="8"/>
  <c r="L5" i="8"/>
  <c r="M5" i="8"/>
  <c r="N5" i="8"/>
  <c r="O5" i="8"/>
  <c r="T4" i="8"/>
  <c r="T5" i="8"/>
  <c r="Q5" i="8"/>
  <c r="Q6" i="8"/>
  <c r="Q7" i="8"/>
  <c r="Q8" i="8"/>
  <c r="Q9" i="8"/>
  <c r="Q4" i="8"/>
  <c r="E4" i="8"/>
  <c r="F4" i="8"/>
  <c r="G4" i="8"/>
  <c r="H4" i="8"/>
  <c r="E5" i="8"/>
  <c r="F5" i="8"/>
  <c r="G5" i="8"/>
  <c r="H5" i="8"/>
  <c r="I5" i="8"/>
  <c r="B3" i="8"/>
  <c r="C3" i="8"/>
  <c r="D3" i="8"/>
  <c r="B4" i="8"/>
  <c r="C4" i="8"/>
  <c r="D4" i="8"/>
  <c r="T7" i="8"/>
  <c r="T8" i="8"/>
  <c r="T9" i="8"/>
  <c r="T6" i="8"/>
  <c r="K7" i="8"/>
  <c r="L7" i="8"/>
  <c r="M7" i="8"/>
  <c r="N7" i="8"/>
  <c r="O7" i="8"/>
  <c r="K8" i="8"/>
  <c r="L8" i="8"/>
  <c r="M8" i="8"/>
  <c r="N8" i="8"/>
  <c r="K9" i="8"/>
  <c r="L9" i="8"/>
  <c r="M9" i="8"/>
  <c r="N9" i="8"/>
  <c r="N6" i="8"/>
  <c r="M6" i="8"/>
  <c r="L6" i="8"/>
  <c r="K6" i="8"/>
  <c r="I7" i="8"/>
  <c r="E7" i="8"/>
  <c r="F7" i="8"/>
  <c r="G7" i="8"/>
  <c r="H7" i="8"/>
  <c r="E8" i="8"/>
  <c r="F8" i="8"/>
  <c r="G8" i="8"/>
  <c r="H8" i="8"/>
  <c r="E9" i="8"/>
  <c r="F9" i="8"/>
  <c r="G9" i="8"/>
  <c r="H9" i="8"/>
  <c r="H6" i="8"/>
  <c r="G6" i="8"/>
  <c r="F6" i="8"/>
  <c r="E6" i="8"/>
  <c r="D6" i="8"/>
  <c r="D7" i="8"/>
  <c r="D8" i="8"/>
  <c r="D9" i="8"/>
  <c r="D5" i="8"/>
  <c r="C6" i="8"/>
  <c r="C8" i="8"/>
  <c r="C9" i="8"/>
  <c r="C5" i="8"/>
  <c r="B6" i="8"/>
  <c r="B8" i="8"/>
  <c r="B9" i="8"/>
  <c r="B5" i="8"/>
  <c r="O4" i="8" l="1"/>
  <c r="P4" i="8" s="1"/>
  <c r="O9" i="8"/>
  <c r="P9" i="8" s="1"/>
  <c r="O11" i="8"/>
  <c r="O10" i="8"/>
  <c r="O6" i="8"/>
  <c r="O8" i="8"/>
  <c r="P8" i="8" s="1"/>
  <c r="N11" i="8"/>
  <c r="P5" i="8"/>
  <c r="P6" i="8"/>
  <c r="I9" i="8"/>
  <c r="I4" i="8"/>
  <c r="J4" i="8" s="1"/>
  <c r="J12" i="8"/>
  <c r="I6" i="8"/>
  <c r="J6" i="8" s="1"/>
  <c r="I12" i="8"/>
  <c r="I11" i="8"/>
  <c r="I8" i="8"/>
  <c r="J8" i="8" s="1"/>
  <c r="P7" i="8"/>
  <c r="B11" i="8"/>
  <c r="P11" i="8" s="1"/>
  <c r="B7" i="8"/>
  <c r="J7" i="8" s="1"/>
  <c r="B10" i="8"/>
  <c r="P10" i="8" s="1"/>
  <c r="J11" i="8"/>
  <c r="P12" i="8"/>
  <c r="J9" i="8"/>
  <c r="J5" i="8"/>
  <c r="X3" i="8"/>
  <c r="X4" i="8" l="1"/>
  <c r="X5" i="8"/>
  <c r="X7" i="8"/>
  <c r="X9" i="8"/>
  <c r="X12" i="8"/>
  <c r="X6" i="8"/>
  <c r="X8" i="8"/>
  <c r="X11" i="8"/>
  <c r="J10" i="8"/>
  <c r="X10" i="8" s="1"/>
  <c r="K243" i="2" l="1"/>
  <c r="K18" i="2"/>
  <c r="K17" i="2"/>
  <c r="K8" i="2"/>
  <c r="K12" i="2"/>
  <c r="K16" i="2"/>
  <c r="K20" i="2"/>
  <c r="K22" i="2"/>
  <c r="K9" i="2"/>
  <c r="K3" i="2"/>
  <c r="K218" i="2" l="1"/>
  <c r="K242" i="2"/>
  <c r="K228" i="2"/>
  <c r="K241" i="2"/>
  <c r="K237" i="2"/>
  <c r="K229" i="2"/>
  <c r="K235" i="2"/>
  <c r="K251" i="2"/>
  <c r="K223" i="2"/>
  <c r="K236" i="2"/>
  <c r="K245" i="2"/>
  <c r="K250" i="2"/>
  <c r="K97" i="2"/>
  <c r="K177" i="2"/>
  <c r="K246" i="2"/>
  <c r="K252" i="2"/>
  <c r="K248" i="2"/>
  <c r="K253" i="2"/>
  <c r="K244" i="2"/>
  <c r="K249" i="2"/>
  <c r="K254" i="2"/>
  <c r="K78" i="2"/>
  <c r="K158" i="2"/>
  <c r="K238" i="2"/>
  <c r="K98" i="2"/>
  <c r="K178" i="2"/>
  <c r="K247" i="2"/>
  <c r="K38" i="2"/>
  <c r="K118" i="2"/>
  <c r="K198" i="2"/>
  <c r="K58" i="2"/>
  <c r="K138" i="2"/>
  <c r="K168" i="2"/>
  <c r="K37" i="2"/>
  <c r="K197" i="2"/>
  <c r="K57" i="2"/>
  <c r="K137" i="2"/>
  <c r="K217" i="2"/>
  <c r="K117" i="2"/>
  <c r="K88" i="2"/>
  <c r="K77" i="2"/>
  <c r="K157" i="2"/>
  <c r="K28" i="2"/>
  <c r="K108" i="2"/>
  <c r="K188" i="2"/>
  <c r="K48" i="2"/>
  <c r="K128" i="2"/>
  <c r="K208" i="2"/>
  <c r="K68" i="2"/>
  <c r="K148" i="2"/>
  <c r="K96" i="2"/>
  <c r="K176" i="2"/>
  <c r="K92" i="2"/>
  <c r="K36" i="2"/>
  <c r="K116" i="2"/>
  <c r="K196" i="2"/>
  <c r="K52" i="2"/>
  <c r="K132" i="2"/>
  <c r="K56" i="2"/>
  <c r="K136" i="2"/>
  <c r="K216" i="2"/>
  <c r="K212" i="2"/>
  <c r="K172" i="2"/>
  <c r="K76" i="2"/>
  <c r="K156" i="2"/>
  <c r="K15" i="2"/>
  <c r="K55" i="2"/>
  <c r="K95" i="2"/>
  <c r="K135" i="2"/>
  <c r="K175" i="2"/>
  <c r="K215" i="2"/>
  <c r="K32" i="2"/>
  <c r="K72" i="2"/>
  <c r="K112" i="2"/>
  <c r="K152" i="2"/>
  <c r="K192" i="2"/>
  <c r="K232" i="2"/>
  <c r="K35" i="2"/>
  <c r="K75" i="2"/>
  <c r="K115" i="2"/>
  <c r="K155" i="2"/>
  <c r="K195" i="2"/>
  <c r="K180" i="2"/>
  <c r="K41" i="2"/>
  <c r="K101" i="2"/>
  <c r="K181" i="2"/>
  <c r="K21" i="2"/>
  <c r="K42" i="2"/>
  <c r="K60" i="2"/>
  <c r="K140" i="2"/>
  <c r="K220" i="2"/>
  <c r="K100" i="2"/>
  <c r="K202" i="2"/>
  <c r="K61" i="2"/>
  <c r="K141" i="2"/>
  <c r="K221" i="2"/>
  <c r="K102" i="2"/>
  <c r="K122" i="2"/>
  <c r="K40" i="2"/>
  <c r="K80" i="2"/>
  <c r="K120" i="2"/>
  <c r="K160" i="2"/>
  <c r="K200" i="2"/>
  <c r="K240" i="2"/>
  <c r="K182" i="2"/>
  <c r="K81" i="2"/>
  <c r="K121" i="2"/>
  <c r="K161" i="2"/>
  <c r="K201" i="2"/>
  <c r="K62" i="2"/>
  <c r="K142" i="2"/>
  <c r="K222" i="2"/>
  <c r="K82" i="2"/>
  <c r="K162" i="2"/>
  <c r="K89" i="2"/>
  <c r="K169" i="2"/>
  <c r="K29" i="2"/>
  <c r="K189" i="2"/>
  <c r="K49" i="2"/>
  <c r="K129" i="2"/>
  <c r="K209" i="2"/>
  <c r="K109" i="2"/>
  <c r="K69" i="2"/>
  <c r="K149" i="2"/>
  <c r="K23" i="2"/>
  <c r="K103" i="2"/>
  <c r="K183" i="2"/>
  <c r="K203" i="2"/>
  <c r="K83" i="2"/>
  <c r="K163" i="2"/>
  <c r="K43" i="2"/>
  <c r="K123" i="2"/>
  <c r="K63" i="2"/>
  <c r="K143" i="2"/>
  <c r="K4" i="2" l="1"/>
  <c r="K5" i="2"/>
  <c r="K7" i="2"/>
  <c r="K255" i="2"/>
  <c r="K10" i="2"/>
  <c r="K11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M65" i="2"/>
  <c r="M66" i="2"/>
  <c r="M67" i="2"/>
  <c r="M68" i="2"/>
  <c r="N68" i="2" s="1"/>
  <c r="M69" i="2"/>
  <c r="N69" i="2" s="1"/>
  <c r="M70" i="2"/>
  <c r="M71" i="2"/>
  <c r="M72" i="2"/>
  <c r="N72" i="2" s="1"/>
  <c r="M73" i="2"/>
  <c r="M74" i="2"/>
  <c r="M75" i="2"/>
  <c r="N75" i="2" s="1"/>
  <c r="M76" i="2"/>
  <c r="N76" i="2" s="1"/>
  <c r="M77" i="2"/>
  <c r="N77" i="2" s="1"/>
  <c r="M78" i="2"/>
  <c r="N78" i="2" s="1"/>
  <c r="M79" i="2"/>
  <c r="M80" i="2"/>
  <c r="N80" i="2" s="1"/>
  <c r="M81" i="2"/>
  <c r="N81" i="2" s="1"/>
  <c r="M82" i="2"/>
  <c r="N82" i="2" s="1"/>
  <c r="M83" i="2"/>
  <c r="N83" i="2" s="1"/>
  <c r="M84" i="2"/>
  <c r="M85" i="2"/>
  <c r="M86" i="2"/>
  <c r="M87" i="2"/>
  <c r="M88" i="2"/>
  <c r="N88" i="2" s="1"/>
  <c r="M89" i="2"/>
  <c r="N89" i="2" s="1"/>
  <c r="M90" i="2"/>
  <c r="M91" i="2"/>
  <c r="M92" i="2"/>
  <c r="N92" i="2" s="1"/>
  <c r="M93" i="2"/>
  <c r="M94" i="2"/>
  <c r="M95" i="2"/>
  <c r="N95" i="2" s="1"/>
  <c r="M96" i="2"/>
  <c r="N96" i="2" s="1"/>
  <c r="M97" i="2"/>
  <c r="N97" i="2" s="1"/>
  <c r="M98" i="2"/>
  <c r="N98" i="2" s="1"/>
  <c r="M99" i="2"/>
  <c r="M100" i="2"/>
  <c r="N100" i="2" s="1"/>
  <c r="M101" i="2"/>
  <c r="N101" i="2" s="1"/>
  <c r="M102" i="2"/>
  <c r="N102" i="2" s="1"/>
  <c r="M103" i="2"/>
  <c r="N103" i="2" s="1"/>
  <c r="M104" i="2"/>
  <c r="M105" i="2"/>
  <c r="M106" i="2"/>
  <c r="M107" i="2"/>
  <c r="M108" i="2"/>
  <c r="N108" i="2" s="1"/>
  <c r="M109" i="2"/>
  <c r="N109" i="2" s="1"/>
  <c r="M110" i="2"/>
  <c r="M111" i="2"/>
  <c r="M112" i="2"/>
  <c r="N112" i="2" s="1"/>
  <c r="M113" i="2"/>
  <c r="M114" i="2"/>
  <c r="M115" i="2"/>
  <c r="N115" i="2" s="1"/>
  <c r="M116" i="2"/>
  <c r="N116" i="2" s="1"/>
  <c r="M117" i="2"/>
  <c r="N117" i="2" s="1"/>
  <c r="M118" i="2"/>
  <c r="N118" i="2" s="1"/>
  <c r="M119" i="2"/>
  <c r="M120" i="2"/>
  <c r="N120" i="2" s="1"/>
  <c r="M121" i="2"/>
  <c r="N121" i="2" s="1"/>
  <c r="M122" i="2"/>
  <c r="N122" i="2" s="1"/>
  <c r="M123" i="2"/>
  <c r="N123" i="2" s="1"/>
  <c r="M124" i="2"/>
  <c r="M125" i="2"/>
  <c r="M126" i="2"/>
  <c r="M127" i="2"/>
  <c r="M128" i="2"/>
  <c r="N128" i="2" s="1"/>
  <c r="M129" i="2"/>
  <c r="N129" i="2" s="1"/>
  <c r="M130" i="2"/>
  <c r="M131" i="2"/>
  <c r="M132" i="2"/>
  <c r="N132" i="2" s="1"/>
  <c r="M133" i="2"/>
  <c r="M134" i="2"/>
  <c r="M135" i="2"/>
  <c r="N135" i="2" s="1"/>
  <c r="M136" i="2"/>
  <c r="N136" i="2" s="1"/>
  <c r="M137" i="2"/>
  <c r="N137" i="2" s="1"/>
  <c r="M138" i="2"/>
  <c r="N138" i="2" s="1"/>
  <c r="M139" i="2"/>
  <c r="M140" i="2"/>
  <c r="N140" i="2" s="1"/>
  <c r="M141" i="2"/>
  <c r="N141" i="2" s="1"/>
  <c r="M142" i="2"/>
  <c r="N142" i="2" s="1"/>
  <c r="M143" i="2"/>
  <c r="N143" i="2" s="1"/>
  <c r="M144" i="2"/>
  <c r="M145" i="2"/>
  <c r="M146" i="2"/>
  <c r="M147" i="2"/>
  <c r="M148" i="2"/>
  <c r="N148" i="2" s="1"/>
  <c r="M149" i="2"/>
  <c r="N149" i="2" s="1"/>
  <c r="M150" i="2"/>
  <c r="M151" i="2"/>
  <c r="M152" i="2"/>
  <c r="N152" i="2" s="1"/>
  <c r="M153" i="2"/>
  <c r="M154" i="2"/>
  <c r="M155" i="2"/>
  <c r="N155" i="2" s="1"/>
  <c r="M156" i="2"/>
  <c r="N156" i="2" s="1"/>
  <c r="M157" i="2"/>
  <c r="N157" i="2" s="1"/>
  <c r="M158" i="2"/>
  <c r="N158" i="2" s="1"/>
  <c r="M159" i="2"/>
  <c r="M160" i="2"/>
  <c r="N160" i="2" s="1"/>
  <c r="M161" i="2"/>
  <c r="N161" i="2" s="1"/>
  <c r="M162" i="2"/>
  <c r="N162" i="2" s="1"/>
  <c r="M163" i="2"/>
  <c r="N163" i="2" s="1"/>
  <c r="M164" i="2"/>
  <c r="M165" i="2"/>
  <c r="M166" i="2"/>
  <c r="M167" i="2"/>
  <c r="M168" i="2"/>
  <c r="N168" i="2" s="1"/>
  <c r="M169" i="2"/>
  <c r="N169" i="2" s="1"/>
  <c r="M170" i="2"/>
  <c r="M171" i="2"/>
  <c r="M172" i="2"/>
  <c r="N172" i="2" s="1"/>
  <c r="M173" i="2"/>
  <c r="M174" i="2"/>
  <c r="M175" i="2"/>
  <c r="N175" i="2" s="1"/>
  <c r="M176" i="2"/>
  <c r="N176" i="2" s="1"/>
  <c r="M177" i="2"/>
  <c r="N177" i="2" s="1"/>
  <c r="M178" i="2"/>
  <c r="N178" i="2" s="1"/>
  <c r="M179" i="2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M205" i="2"/>
  <c r="M206" i="2"/>
  <c r="M207" i="2"/>
  <c r="M208" i="2"/>
  <c r="N208" i="2" s="1"/>
  <c r="M209" i="2"/>
  <c r="N209" i="2" s="1"/>
  <c r="M210" i="2"/>
  <c r="M211" i="2"/>
  <c r="M212" i="2"/>
  <c r="N212" i="2" s="1"/>
  <c r="M213" i="2"/>
  <c r="M214" i="2"/>
  <c r="M215" i="2"/>
  <c r="N215" i="2" s="1"/>
  <c r="M216" i="2"/>
  <c r="N216" i="2" s="1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M259" i="2"/>
  <c r="M260" i="2"/>
  <c r="M261" i="2"/>
  <c r="M262" i="2"/>
  <c r="M263" i="2"/>
  <c r="M264" i="2"/>
  <c r="N264" i="2" s="1"/>
  <c r="M265" i="2"/>
  <c r="M266" i="2"/>
  <c r="N266" i="2" s="1"/>
  <c r="M3" i="2"/>
  <c r="N3" i="2" s="1"/>
  <c r="K19" i="2"/>
  <c r="Q235" i="2" l="1"/>
  <c r="Q183" i="2"/>
  <c r="Q55" i="2"/>
  <c r="Q35" i="2"/>
  <c r="Q194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Q239" i="2"/>
  <c r="Q227" i="2"/>
  <c r="Q223" i="2"/>
  <c r="Q199" i="2"/>
  <c r="Q191" i="2"/>
  <c r="Q59" i="2"/>
  <c r="Q51" i="2"/>
  <c r="Q43" i="2"/>
  <c r="Q31" i="2"/>
  <c r="Q23" i="2"/>
  <c r="Q15" i="2"/>
  <c r="Q11" i="2"/>
  <c r="Q266" i="2"/>
  <c r="Q242" i="2"/>
  <c r="Q234" i="2"/>
  <c r="Q226" i="2"/>
  <c r="Q202" i="2"/>
  <c r="Q190" i="2"/>
  <c r="Q257" i="2"/>
  <c r="Q245" i="2"/>
  <c r="Q241" i="2"/>
  <c r="Q237" i="2"/>
  <c r="Q233" i="2"/>
  <c r="Q229" i="2"/>
  <c r="Q225" i="2"/>
  <c r="Q201" i="2"/>
  <c r="Q197" i="2"/>
  <c r="Q193" i="2"/>
  <c r="Q189" i="2"/>
  <c r="Q18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  <c r="Q3" i="2"/>
  <c r="Q255" i="2"/>
  <c r="Q243" i="2"/>
  <c r="Q231" i="2"/>
  <c r="Q195" i="2"/>
  <c r="Q187" i="2"/>
  <c r="Q47" i="2"/>
  <c r="Q39" i="2"/>
  <c r="Q27" i="2"/>
  <c r="Q19" i="2"/>
  <c r="Q7" i="2"/>
  <c r="Q254" i="2"/>
  <c r="Q238" i="2"/>
  <c r="Q230" i="2"/>
  <c r="Q198" i="2"/>
  <c r="Q186" i="2"/>
  <c r="Q264" i="2"/>
  <c r="Q256" i="2"/>
  <c r="Q252" i="2"/>
  <c r="Q244" i="2"/>
  <c r="Q240" i="2"/>
  <c r="Q236" i="2"/>
  <c r="Q232" i="2"/>
  <c r="Q228" i="2"/>
  <c r="Q224" i="2"/>
  <c r="Q200" i="2"/>
  <c r="Q196" i="2"/>
  <c r="Q192" i="2"/>
  <c r="Q188" i="2"/>
  <c r="Q184" i="2"/>
  <c r="Q60" i="2"/>
  <c r="Q56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  <c r="K227" i="2"/>
  <c r="K147" i="2"/>
  <c r="N147" i="2" s="1"/>
  <c r="K67" i="2"/>
  <c r="N67" i="2" s="1"/>
  <c r="K87" i="2"/>
  <c r="N87" i="2" s="1"/>
  <c r="K207" i="2"/>
  <c r="N207" i="2" s="1"/>
  <c r="K127" i="2"/>
  <c r="N127" i="2" s="1"/>
  <c r="K47" i="2"/>
  <c r="K187" i="2"/>
  <c r="K107" i="2"/>
  <c r="N107" i="2" s="1"/>
  <c r="K27" i="2"/>
  <c r="K167" i="2"/>
  <c r="N167" i="2" s="1"/>
  <c r="K226" i="2"/>
  <c r="K186" i="2"/>
  <c r="K146" i="2"/>
  <c r="N146" i="2" s="1"/>
  <c r="K106" i="2"/>
  <c r="N106" i="2" s="1"/>
  <c r="K66" i="2"/>
  <c r="N66" i="2" s="1"/>
  <c r="K26" i="2"/>
  <c r="K165" i="2"/>
  <c r="N165" i="2" s="1"/>
  <c r="K45" i="2"/>
  <c r="K225" i="2"/>
  <c r="K185" i="2"/>
  <c r="K145" i="2"/>
  <c r="N145" i="2" s="1"/>
  <c r="K105" i="2"/>
  <c r="N105" i="2" s="1"/>
  <c r="K65" i="2"/>
  <c r="N65" i="2" s="1"/>
  <c r="K25" i="2"/>
  <c r="K125" i="2"/>
  <c r="N125" i="2" s="1"/>
  <c r="K206" i="2"/>
  <c r="N206" i="2" s="1"/>
  <c r="K166" i="2"/>
  <c r="N166" i="2" s="1"/>
  <c r="K126" i="2"/>
  <c r="N126" i="2" s="1"/>
  <c r="K86" i="2"/>
  <c r="N86" i="2" s="1"/>
  <c r="K46" i="2"/>
  <c r="K6" i="2"/>
  <c r="K205" i="2"/>
  <c r="N205" i="2" s="1"/>
  <c r="K85" i="2"/>
  <c r="N85" i="2" s="1"/>
  <c r="K224" i="2"/>
  <c r="K144" i="2"/>
  <c r="N144" i="2" s="1"/>
  <c r="K64" i="2"/>
  <c r="N64" i="2" s="1"/>
  <c r="K184" i="2"/>
  <c r="K104" i="2"/>
  <c r="N104" i="2" s="1"/>
  <c r="K24" i="2"/>
  <c r="K84" i="2"/>
  <c r="N84" i="2" s="1"/>
  <c r="K204" i="2"/>
  <c r="N204" i="2" s="1"/>
  <c r="K124" i="2"/>
  <c r="N124" i="2" s="1"/>
  <c r="K44" i="2"/>
  <c r="K164" i="2"/>
  <c r="N164" i="2" s="1"/>
  <c r="K266" i="2"/>
  <c r="K262" i="2"/>
  <c r="N262" i="2" s="1"/>
  <c r="K258" i="2"/>
  <c r="N258" i="2" s="1"/>
  <c r="K260" i="2"/>
  <c r="N260" i="2" s="1"/>
  <c r="K259" i="2"/>
  <c r="N259" i="2" s="1"/>
  <c r="K265" i="2"/>
  <c r="N265" i="2" s="1"/>
  <c r="K261" i="2"/>
  <c r="N261" i="2" s="1"/>
  <c r="K257" i="2"/>
  <c r="K264" i="2"/>
  <c r="K256" i="2"/>
  <c r="K263" i="2"/>
  <c r="N263" i="2" s="1"/>
  <c r="K233" i="2"/>
  <c r="K193" i="2"/>
  <c r="K153" i="2"/>
  <c r="N153" i="2" s="1"/>
  <c r="K113" i="2"/>
  <c r="N113" i="2" s="1"/>
  <c r="K73" i="2"/>
  <c r="N73" i="2" s="1"/>
  <c r="K33" i="2"/>
  <c r="K170" i="2"/>
  <c r="N170" i="2" s="1"/>
  <c r="K90" i="2"/>
  <c r="N90" i="2" s="1"/>
  <c r="K230" i="2"/>
  <c r="K190" i="2"/>
  <c r="K150" i="2"/>
  <c r="N150" i="2" s="1"/>
  <c r="K110" i="2"/>
  <c r="N110" i="2" s="1"/>
  <c r="K70" i="2"/>
  <c r="N70" i="2" s="1"/>
  <c r="K30" i="2"/>
  <c r="K130" i="2"/>
  <c r="N130" i="2" s="1"/>
  <c r="K213" i="2"/>
  <c r="N213" i="2" s="1"/>
  <c r="K173" i="2"/>
  <c r="N173" i="2" s="1"/>
  <c r="K133" i="2"/>
  <c r="N133" i="2" s="1"/>
  <c r="K93" i="2"/>
  <c r="N93" i="2" s="1"/>
  <c r="K53" i="2"/>
  <c r="K13" i="2"/>
  <c r="K210" i="2"/>
  <c r="N210" i="2" s="1"/>
  <c r="K50" i="2"/>
  <c r="K234" i="2"/>
  <c r="K194" i="2"/>
  <c r="K154" i="2"/>
  <c r="N154" i="2" s="1"/>
  <c r="K114" i="2"/>
  <c r="N114" i="2" s="1"/>
  <c r="K74" i="2"/>
  <c r="N74" i="2" s="1"/>
  <c r="K34" i="2"/>
  <c r="K171" i="2"/>
  <c r="N171" i="2" s="1"/>
  <c r="K231" i="2"/>
  <c r="K191" i="2"/>
  <c r="K151" i="2"/>
  <c r="N151" i="2" s="1"/>
  <c r="K111" i="2"/>
  <c r="N111" i="2" s="1"/>
  <c r="K71" i="2"/>
  <c r="N71" i="2" s="1"/>
  <c r="K31" i="2"/>
  <c r="K131" i="2"/>
  <c r="N131" i="2" s="1"/>
  <c r="K51" i="2"/>
  <c r="K214" i="2"/>
  <c r="N214" i="2" s="1"/>
  <c r="K174" i="2"/>
  <c r="N174" i="2" s="1"/>
  <c r="K134" i="2"/>
  <c r="N134" i="2" s="1"/>
  <c r="K94" i="2"/>
  <c r="N94" i="2" s="1"/>
  <c r="K54" i="2"/>
  <c r="K14" i="2"/>
  <c r="K211" i="2"/>
  <c r="N211" i="2" s="1"/>
  <c r="K91" i="2"/>
  <c r="N91" i="2" s="1"/>
  <c r="K239" i="2"/>
  <c r="K159" i="2"/>
  <c r="N159" i="2" s="1"/>
  <c r="K79" i="2"/>
  <c r="N79" i="2" s="1"/>
  <c r="K219" i="2"/>
  <c r="N219" i="2" s="1"/>
  <c r="K139" i="2"/>
  <c r="N139" i="2" s="1"/>
  <c r="K59" i="2"/>
  <c r="K99" i="2"/>
  <c r="N99" i="2" s="1"/>
  <c r="K199" i="2"/>
  <c r="K119" i="2"/>
  <c r="N119" i="2" s="1"/>
  <c r="K39" i="2"/>
  <c r="K179" i="2"/>
  <c r="N179" i="2" s="1"/>
  <c r="O4" i="2" l="1"/>
  <c r="R4" i="2"/>
  <c r="O44" i="2"/>
  <c r="R44" i="2"/>
  <c r="O88" i="2"/>
  <c r="O132" i="2"/>
  <c r="O176" i="2"/>
  <c r="O238" i="2"/>
  <c r="R238" i="2"/>
  <c r="O75" i="2"/>
  <c r="O3" i="2"/>
  <c r="R3" i="2"/>
  <c r="O209" i="2"/>
  <c r="O158" i="2"/>
  <c r="O191" i="2"/>
  <c r="R191" i="2"/>
  <c r="O113" i="2"/>
  <c r="O259" i="2"/>
  <c r="O72" i="2"/>
  <c r="O108" i="2"/>
  <c r="O220" i="2"/>
  <c r="O252" i="2"/>
  <c r="R252" i="2"/>
  <c r="O178" i="2"/>
  <c r="O103" i="2"/>
  <c r="O25" i="2"/>
  <c r="R25" i="2"/>
  <c r="O57" i="2"/>
  <c r="R57" i="2"/>
  <c r="O117" i="2"/>
  <c r="O157" i="2"/>
  <c r="O193" i="2"/>
  <c r="R193" i="2"/>
  <c r="O201" i="2"/>
  <c r="R201" i="2"/>
  <c r="O221" i="2"/>
  <c r="O229" i="2"/>
  <c r="R229" i="2"/>
  <c r="O237" i="2"/>
  <c r="R237" i="2"/>
  <c r="O245" i="2"/>
  <c r="R245" i="2"/>
  <c r="O226" i="2"/>
  <c r="R226" i="2"/>
  <c r="O242" i="2"/>
  <c r="R242" i="2"/>
  <c r="O11" i="2"/>
  <c r="R11" i="2"/>
  <c r="O23" i="2"/>
  <c r="R23" i="2"/>
  <c r="O43" i="2"/>
  <c r="R43" i="2"/>
  <c r="O59" i="2"/>
  <c r="R59" i="2"/>
  <c r="O215" i="2"/>
  <c r="O227" i="2"/>
  <c r="R227" i="2"/>
  <c r="O247" i="2"/>
  <c r="O10" i="2"/>
  <c r="R10" i="2"/>
  <c r="O18" i="2"/>
  <c r="R18" i="2"/>
  <c r="O26" i="2"/>
  <c r="R26" i="2"/>
  <c r="O34" i="2"/>
  <c r="R34" i="2"/>
  <c r="O42" i="2"/>
  <c r="R42" i="2"/>
  <c r="O50" i="2"/>
  <c r="R50" i="2"/>
  <c r="O58" i="2"/>
  <c r="R58" i="2"/>
  <c r="O102" i="2"/>
  <c r="O35" i="2"/>
  <c r="R35" i="2"/>
  <c r="O20" i="2"/>
  <c r="R20" i="2"/>
  <c r="O36" i="2"/>
  <c r="R36" i="2"/>
  <c r="O60" i="2"/>
  <c r="R60" i="2"/>
  <c r="O96" i="2"/>
  <c r="O184" i="2"/>
  <c r="R184" i="2"/>
  <c r="O200" i="2"/>
  <c r="R200" i="2"/>
  <c r="O218" i="2"/>
  <c r="O7" i="2"/>
  <c r="R7" i="2"/>
  <c r="O27" i="2"/>
  <c r="R27" i="2"/>
  <c r="O163" i="2"/>
  <c r="O78" i="2"/>
  <c r="O162" i="2"/>
  <c r="O175" i="2"/>
  <c r="O152" i="2"/>
  <c r="O228" i="2"/>
  <c r="R228" i="2"/>
  <c r="O244" i="2"/>
  <c r="R244" i="2"/>
  <c r="O143" i="2"/>
  <c r="O17" i="2"/>
  <c r="R17" i="2"/>
  <c r="O41" i="2"/>
  <c r="R41" i="2"/>
  <c r="O77" i="2"/>
  <c r="O185" i="2"/>
  <c r="R185" i="2"/>
  <c r="O142" i="2"/>
  <c r="O260" i="2"/>
  <c r="O16" i="2"/>
  <c r="R16" i="2"/>
  <c r="O32" i="2"/>
  <c r="R32" i="2"/>
  <c r="O40" i="2"/>
  <c r="R40" i="2"/>
  <c r="O56" i="2"/>
  <c r="R56" i="2"/>
  <c r="O100" i="2"/>
  <c r="O128" i="2"/>
  <c r="O180" i="2"/>
  <c r="O196" i="2"/>
  <c r="R196" i="2"/>
  <c r="O230" i="2"/>
  <c r="R230" i="2"/>
  <c r="O63" i="2"/>
  <c r="O231" i="2"/>
  <c r="R231" i="2"/>
  <c r="O255" i="2"/>
  <c r="R255" i="2"/>
  <c r="O69" i="2"/>
  <c r="O89" i="2"/>
  <c r="O109" i="2"/>
  <c r="O129" i="2"/>
  <c r="O149" i="2"/>
  <c r="O169" i="2"/>
  <c r="O202" i="2"/>
  <c r="R202" i="2"/>
  <c r="O266" i="2"/>
  <c r="R266" i="2"/>
  <c r="O199" i="2"/>
  <c r="R199" i="2"/>
  <c r="O82" i="2"/>
  <c r="O118" i="2"/>
  <c r="O182" i="2"/>
  <c r="O155" i="2"/>
  <c r="O183" i="2"/>
  <c r="R183" i="2"/>
  <c r="O251" i="2"/>
  <c r="O73" i="2"/>
  <c r="O12" i="2"/>
  <c r="R12" i="2"/>
  <c r="O28" i="2"/>
  <c r="R28" i="2"/>
  <c r="O52" i="2"/>
  <c r="R52" i="2"/>
  <c r="O140" i="2"/>
  <c r="O168" i="2"/>
  <c r="O192" i="2"/>
  <c r="R192" i="2"/>
  <c r="O138" i="2"/>
  <c r="O254" i="2"/>
  <c r="R254" i="2"/>
  <c r="O47" i="2"/>
  <c r="R47" i="2"/>
  <c r="O195" i="2"/>
  <c r="R195" i="2"/>
  <c r="O243" i="2"/>
  <c r="R243" i="2"/>
  <c r="O190" i="2"/>
  <c r="R190" i="2"/>
  <c r="O194" i="2"/>
  <c r="R194" i="2"/>
  <c r="O235" i="2"/>
  <c r="R235" i="2"/>
  <c r="O80" i="2"/>
  <c r="O116" i="2"/>
  <c r="O160" i="2"/>
  <c r="O212" i="2"/>
  <c r="O236" i="2"/>
  <c r="R236" i="2"/>
  <c r="O122" i="2"/>
  <c r="O198" i="2"/>
  <c r="R198" i="2"/>
  <c r="O9" i="2"/>
  <c r="R9" i="2"/>
  <c r="O33" i="2"/>
  <c r="R33" i="2"/>
  <c r="O49" i="2"/>
  <c r="R49" i="2"/>
  <c r="O97" i="2"/>
  <c r="O137" i="2"/>
  <c r="O177" i="2"/>
  <c r="O253" i="2"/>
  <c r="O8" i="2"/>
  <c r="R8" i="2"/>
  <c r="O24" i="2"/>
  <c r="R24" i="2"/>
  <c r="O48" i="2"/>
  <c r="R48" i="2"/>
  <c r="O92" i="2"/>
  <c r="O136" i="2"/>
  <c r="O172" i="2"/>
  <c r="O188" i="2"/>
  <c r="R188" i="2"/>
  <c r="O264" i="2"/>
  <c r="R264" i="2"/>
  <c r="O246" i="2"/>
  <c r="O19" i="2"/>
  <c r="R19" i="2"/>
  <c r="O39" i="2"/>
  <c r="R39" i="2"/>
  <c r="O83" i="2"/>
  <c r="O187" i="2"/>
  <c r="R187" i="2"/>
  <c r="O203" i="2"/>
  <c r="O68" i="2"/>
  <c r="O76" i="2"/>
  <c r="O112" i="2"/>
  <c r="O120" i="2"/>
  <c r="O148" i="2"/>
  <c r="O156" i="2"/>
  <c r="O208" i="2"/>
  <c r="O216" i="2"/>
  <c r="O224" i="2"/>
  <c r="R224" i="2"/>
  <c r="O232" i="2"/>
  <c r="R232" i="2"/>
  <c r="O240" i="2"/>
  <c r="R240" i="2"/>
  <c r="O248" i="2"/>
  <c r="O256" i="2"/>
  <c r="R256" i="2"/>
  <c r="O186" i="2"/>
  <c r="R186" i="2"/>
  <c r="O115" i="2"/>
  <c r="O135" i="2"/>
  <c r="O5" i="2"/>
  <c r="R5" i="2"/>
  <c r="O13" i="2"/>
  <c r="R13" i="2"/>
  <c r="O21" i="2"/>
  <c r="R21" i="2"/>
  <c r="O29" i="2"/>
  <c r="R29" i="2"/>
  <c r="O37" i="2"/>
  <c r="R37" i="2"/>
  <c r="O45" i="2"/>
  <c r="R45" i="2"/>
  <c r="O53" i="2"/>
  <c r="R53" i="2"/>
  <c r="O61" i="2"/>
  <c r="R61" i="2"/>
  <c r="O81" i="2"/>
  <c r="O101" i="2"/>
  <c r="O121" i="2"/>
  <c r="O141" i="2"/>
  <c r="O161" i="2"/>
  <c r="O181" i="2"/>
  <c r="O189" i="2"/>
  <c r="R189" i="2"/>
  <c r="O197" i="2"/>
  <c r="R197" i="2"/>
  <c r="O217" i="2"/>
  <c r="O225" i="2"/>
  <c r="R225" i="2"/>
  <c r="O233" i="2"/>
  <c r="R233" i="2"/>
  <c r="O241" i="2"/>
  <c r="R241" i="2"/>
  <c r="O249" i="2"/>
  <c r="O257" i="2"/>
  <c r="R257" i="2"/>
  <c r="O234" i="2"/>
  <c r="R234" i="2"/>
  <c r="O250" i="2"/>
  <c r="O15" i="2"/>
  <c r="R15" i="2"/>
  <c r="O31" i="2"/>
  <c r="R31" i="2"/>
  <c r="O51" i="2"/>
  <c r="R51" i="2"/>
  <c r="O123" i="2"/>
  <c r="O223" i="2"/>
  <c r="R223" i="2"/>
  <c r="O239" i="2"/>
  <c r="R239" i="2"/>
  <c r="O6" i="2"/>
  <c r="R6" i="2"/>
  <c r="O14" i="2"/>
  <c r="R14" i="2"/>
  <c r="O22" i="2"/>
  <c r="R22" i="2"/>
  <c r="O30" i="2"/>
  <c r="R30" i="2"/>
  <c r="O38" i="2"/>
  <c r="R38" i="2"/>
  <c r="O46" i="2"/>
  <c r="R46" i="2"/>
  <c r="O54" i="2"/>
  <c r="R54" i="2"/>
  <c r="O62" i="2"/>
  <c r="R62" i="2"/>
  <c r="O98" i="2"/>
  <c r="O222" i="2"/>
  <c r="O55" i="2"/>
  <c r="R55" i="2"/>
  <c r="O95" i="2"/>
  <c r="O130" i="2" l="1"/>
  <c r="O134" i="2"/>
  <c r="O106" i="2"/>
  <c r="O146" i="2"/>
  <c r="O65" i="2"/>
  <c r="O74" i="2"/>
  <c r="O174" i="2"/>
  <c r="O107" i="2"/>
  <c r="O126" i="2"/>
  <c r="O164" i="2"/>
  <c r="O165" i="2"/>
  <c r="O86" i="2"/>
  <c r="O206" i="2"/>
  <c r="O124" i="2"/>
  <c r="O150" i="2"/>
  <c r="O171" i="2"/>
  <c r="O91" i="2"/>
  <c r="O167" i="2"/>
  <c r="O173" i="2"/>
  <c r="O214" i="2"/>
  <c r="O133" i="2"/>
  <c r="O153" i="2"/>
  <c r="O179" i="2"/>
  <c r="O94" i="2"/>
  <c r="O87" i="2"/>
  <c r="O66" i="2"/>
  <c r="O144" i="2"/>
  <c r="O258" i="2"/>
  <c r="O263" i="2"/>
  <c r="O210" i="2"/>
  <c r="O170" i="2"/>
  <c r="O79" i="2"/>
  <c r="O127" i="2"/>
  <c r="O154" i="2"/>
  <c r="O219" i="2"/>
  <c r="O139" i="2"/>
  <c r="O207" i="2"/>
  <c r="O205" i="2"/>
  <c r="O151" i="2"/>
  <c r="O211" i="2"/>
  <c r="O125" i="2"/>
  <c r="O110" i="2"/>
  <c r="O67" i="2"/>
  <c r="O204" i="2"/>
  <c r="O90" i="2"/>
  <c r="O262" i="2"/>
  <c r="O261" i="2"/>
  <c r="O159" i="2"/>
  <c r="O131" i="2"/>
  <c r="O213" i="2"/>
  <c r="O84" i="2"/>
  <c r="O99" i="2"/>
  <c r="O147" i="2"/>
  <c r="O265" i="2"/>
  <c r="O166" i="2"/>
  <c r="O64" i="2"/>
  <c r="O145" i="2"/>
  <c r="O85" i="2"/>
  <c r="O104" i="2"/>
  <c r="O71" i="2"/>
  <c r="O93" i="2"/>
  <c r="O111" i="2"/>
  <c r="O70" i="2"/>
  <c r="O105" i="2"/>
  <c r="O114" i="2"/>
  <c r="O119" i="2"/>
  <c r="J266" i="2" l="1"/>
  <c r="L266" i="2" s="1"/>
  <c r="J211" i="2"/>
  <c r="J206" i="2"/>
  <c r="J217" i="2"/>
  <c r="J254" i="2"/>
  <c r="L254" i="2" s="1"/>
  <c r="J233" i="2"/>
  <c r="L233" i="2" s="1"/>
  <c r="J265" i="2"/>
  <c r="J203" i="2"/>
  <c r="J264" i="2"/>
  <c r="L264" i="2" s="1"/>
  <c r="J193" i="2"/>
  <c r="L193" i="2" s="1"/>
  <c r="J30" i="2"/>
  <c r="L30" i="2" s="1"/>
  <c r="J234" i="2"/>
  <c r="L234" i="2" s="1"/>
  <c r="J184" i="2"/>
  <c r="L184" i="2" s="1"/>
  <c r="J154" i="2"/>
  <c r="J131" i="2"/>
  <c r="J74" i="2"/>
  <c r="J51" i="2"/>
  <c r="L51" i="2" s="1"/>
  <c r="J24" i="2"/>
  <c r="L24" i="2" s="1"/>
  <c r="J231" i="2"/>
  <c r="L231" i="2" s="1"/>
  <c r="J204" i="2"/>
  <c r="J174" i="2"/>
  <c r="J124" i="2"/>
  <c r="J94" i="2"/>
  <c r="J71" i="2"/>
  <c r="J14" i="2"/>
  <c r="L14" i="2" s="1"/>
  <c r="J214" i="2"/>
  <c r="J134" i="2"/>
  <c r="J31" i="2"/>
  <c r="L31" i="2" s="1"/>
  <c r="J224" i="2"/>
  <c r="L224" i="2" s="1"/>
  <c r="J194" i="2"/>
  <c r="L194" i="2" s="1"/>
  <c r="J144" i="2"/>
  <c r="J114" i="2"/>
  <c r="J91" i="2"/>
  <c r="J34" i="2"/>
  <c r="L34" i="2" s="1"/>
  <c r="J11" i="2"/>
  <c r="L11" i="2" s="1"/>
  <c r="J191" i="2"/>
  <c r="L191" i="2" s="1"/>
  <c r="J84" i="2"/>
  <c r="J4" i="2"/>
  <c r="L4" i="2" s="1"/>
  <c r="J225" i="2"/>
  <c r="L225" i="2" s="1"/>
  <c r="J59" i="2"/>
  <c r="L59" i="2" s="1"/>
  <c r="J19" i="2"/>
  <c r="L19" i="2" s="1"/>
  <c r="J6" i="2"/>
  <c r="L6" i="2" s="1"/>
  <c r="J187" i="2"/>
  <c r="L187" i="2" s="1"/>
  <c r="J237" i="2"/>
  <c r="L237" i="2" s="1"/>
  <c r="J55" i="2"/>
  <c r="L55" i="2" s="1"/>
  <c r="J155" i="2"/>
  <c r="J209" i="2"/>
  <c r="J28" i="2"/>
  <c r="L28" i="2" s="1"/>
  <c r="J118" i="2"/>
  <c r="J78" i="2"/>
  <c r="J156" i="2"/>
  <c r="J116" i="2"/>
  <c r="J56" i="2"/>
  <c r="L56" i="2" s="1"/>
  <c r="J252" i="2"/>
  <c r="L252" i="2" s="1"/>
  <c r="J58" i="2"/>
  <c r="L58" i="2" s="1"/>
  <c r="J18" i="2"/>
  <c r="L18" i="2" s="1"/>
  <c r="J72" i="2" l="1"/>
  <c r="J202" i="2"/>
  <c r="L202" i="2" s="1"/>
  <c r="J48" i="2"/>
  <c r="L48" i="2" s="1"/>
  <c r="J79" i="2"/>
  <c r="Q79" i="2" s="1"/>
  <c r="R79" i="2" s="1"/>
  <c r="J80" i="2"/>
  <c r="J39" i="2"/>
  <c r="L39" i="2" s="1"/>
  <c r="J117" i="2"/>
  <c r="L117" i="2" s="1"/>
  <c r="J67" i="2"/>
  <c r="L67" i="2" s="1"/>
  <c r="J9" i="2"/>
  <c r="L9" i="2" s="1"/>
  <c r="J148" i="2"/>
  <c r="J92" i="2"/>
  <c r="L92" i="2" s="1"/>
  <c r="J66" i="2"/>
  <c r="J140" i="2"/>
  <c r="J141" i="2"/>
  <c r="J100" i="2"/>
  <c r="L100" i="2" s="1"/>
  <c r="J17" i="2"/>
  <c r="L17" i="2" s="1"/>
  <c r="J102" i="2"/>
  <c r="J229" i="2"/>
  <c r="L229" i="2" s="1"/>
  <c r="J167" i="2"/>
  <c r="Q167" i="2" s="1"/>
  <c r="R167" i="2" s="1"/>
  <c r="J109" i="2"/>
  <c r="Q109" i="2" s="1"/>
  <c r="R109" i="2" s="1"/>
  <c r="J22" i="2"/>
  <c r="L22" i="2" s="1"/>
  <c r="J192" i="2"/>
  <c r="L192" i="2" s="1"/>
  <c r="J137" i="2"/>
  <c r="L137" i="2" s="1"/>
  <c r="J146" i="2"/>
  <c r="Q146" i="2" s="1"/>
  <c r="R146" i="2" s="1"/>
  <c r="J201" i="2"/>
  <c r="L201" i="2" s="1"/>
  <c r="J205" i="2"/>
  <c r="J161" i="2"/>
  <c r="L161" i="2" s="1"/>
  <c r="J16" i="2"/>
  <c r="L16" i="2" s="1"/>
  <c r="J178" i="2"/>
  <c r="L178" i="2" s="1"/>
  <c r="J243" i="2"/>
  <c r="L243" i="2" s="1"/>
  <c r="J245" i="2"/>
  <c r="L245" i="2" s="1"/>
  <c r="J238" i="2"/>
  <c r="L238" i="2" s="1"/>
  <c r="J259" i="2"/>
  <c r="Q259" i="2" s="1"/>
  <c r="R259" i="2" s="1"/>
  <c r="J255" i="2"/>
  <c r="L255" i="2" s="1"/>
  <c r="J23" i="2"/>
  <c r="L23" i="2" s="1"/>
  <c r="J96" i="2"/>
  <c r="L96" i="2" s="1"/>
  <c r="J218" i="2"/>
  <c r="L218" i="2" s="1"/>
  <c r="J247" i="2"/>
  <c r="J249" i="2"/>
  <c r="J246" i="2"/>
  <c r="L246" i="2" s="1"/>
  <c r="J111" i="2"/>
  <c r="Q111" i="2" s="1"/>
  <c r="R111" i="2" s="1"/>
  <c r="J64" i="2"/>
  <c r="J171" i="2"/>
  <c r="J54" i="2"/>
  <c r="L54" i="2" s="1"/>
  <c r="J44" i="2"/>
  <c r="L44" i="2" s="1"/>
  <c r="J151" i="2"/>
  <c r="J164" i="2"/>
  <c r="J104" i="2"/>
  <c r="L104" i="2" s="1"/>
  <c r="J90" i="2"/>
  <c r="Q90" i="2" s="1"/>
  <c r="R90" i="2" s="1"/>
  <c r="J93" i="2"/>
  <c r="J130" i="2"/>
  <c r="J216" i="2"/>
  <c r="L216" i="2" s="1"/>
  <c r="J98" i="2"/>
  <c r="L98" i="2" s="1"/>
  <c r="J244" i="2"/>
  <c r="L244" i="2" s="1"/>
  <c r="J136" i="2"/>
  <c r="J36" i="2"/>
  <c r="L36" i="2" s="1"/>
  <c r="J196" i="2"/>
  <c r="L196" i="2" s="1"/>
  <c r="J253" i="2"/>
  <c r="Q253" i="2" s="1"/>
  <c r="R253" i="2" s="1"/>
  <c r="J158" i="2"/>
  <c r="L158" i="2" s="1"/>
  <c r="J250" i="2"/>
  <c r="L250" i="2" s="1"/>
  <c r="J83" i="2"/>
  <c r="J10" i="2"/>
  <c r="L10" i="2" s="1"/>
  <c r="J113" i="2"/>
  <c r="J223" i="2"/>
  <c r="L223" i="2" s="1"/>
  <c r="J53" i="2"/>
  <c r="L53" i="2" s="1"/>
  <c r="J13" i="2"/>
  <c r="L13" i="2" s="1"/>
  <c r="J123" i="2"/>
  <c r="Q123" i="2" s="1"/>
  <c r="R123" i="2" s="1"/>
  <c r="J230" i="2"/>
  <c r="L230" i="2" s="1"/>
  <c r="J3" i="2"/>
  <c r="L3" i="2" s="1"/>
  <c r="J50" i="2"/>
  <c r="L50" i="2" s="1"/>
  <c r="J153" i="2"/>
  <c r="J258" i="2"/>
  <c r="L258" i="2" s="1"/>
  <c r="J251" i="2"/>
  <c r="L251" i="2" s="1"/>
  <c r="J138" i="2"/>
  <c r="L138" i="2" s="1"/>
  <c r="J248" i="2"/>
  <c r="L248" i="2" s="1"/>
  <c r="J176" i="2"/>
  <c r="L176" i="2" s="1"/>
  <c r="J76" i="2"/>
  <c r="L76" i="2" s="1"/>
  <c r="J236" i="2"/>
  <c r="L236" i="2" s="1"/>
  <c r="J38" i="2"/>
  <c r="L38" i="2" s="1"/>
  <c r="J198" i="2"/>
  <c r="L198" i="2" s="1"/>
  <c r="J133" i="2"/>
  <c r="L133" i="2" s="1"/>
  <c r="J33" i="2"/>
  <c r="L33" i="2" s="1"/>
  <c r="J143" i="2"/>
  <c r="Q143" i="2" s="1"/>
  <c r="R143" i="2" s="1"/>
  <c r="J256" i="2"/>
  <c r="L256" i="2" s="1"/>
  <c r="J163" i="2"/>
  <c r="Q163" i="2" s="1"/>
  <c r="R163" i="2" s="1"/>
  <c r="J43" i="2"/>
  <c r="L43" i="2" s="1"/>
  <c r="J150" i="2"/>
  <c r="Q150" i="2" s="1"/>
  <c r="R150" i="2" s="1"/>
  <c r="J257" i="2"/>
  <c r="L257" i="2" s="1"/>
  <c r="J110" i="2"/>
  <c r="L110" i="2" s="1"/>
  <c r="J73" i="2"/>
  <c r="J183" i="2"/>
  <c r="L183" i="2" s="1"/>
  <c r="J262" i="2"/>
  <c r="Q262" i="2" s="1"/>
  <c r="R262" i="2" s="1"/>
  <c r="J190" i="2"/>
  <c r="L190" i="2" s="1"/>
  <c r="J63" i="2"/>
  <c r="L63" i="2" s="1"/>
  <c r="J170" i="2"/>
  <c r="Q170" i="2" s="1"/>
  <c r="R170" i="2" s="1"/>
  <c r="J260" i="2"/>
  <c r="Q260" i="2" s="1"/>
  <c r="R260" i="2" s="1"/>
  <c r="J213" i="2"/>
  <c r="Q213" i="2" s="1"/>
  <c r="R213" i="2" s="1"/>
  <c r="J70" i="2"/>
  <c r="Q70" i="2" s="1"/>
  <c r="R70" i="2" s="1"/>
  <c r="J173" i="2"/>
  <c r="Q173" i="2" s="1"/>
  <c r="R173" i="2" s="1"/>
  <c r="J261" i="2"/>
  <c r="Q261" i="2" s="1"/>
  <c r="R261" i="2" s="1"/>
  <c r="J263" i="2"/>
  <c r="L263" i="2" s="1"/>
  <c r="J103" i="2"/>
  <c r="Q103" i="2" s="1"/>
  <c r="R103" i="2" s="1"/>
  <c r="J210" i="2"/>
  <c r="Q210" i="2" s="1"/>
  <c r="R210" i="2" s="1"/>
  <c r="J68" i="2"/>
  <c r="L68" i="2" s="1"/>
  <c r="J112" i="2"/>
  <c r="L112" i="2" s="1"/>
  <c r="J157" i="2"/>
  <c r="Q157" i="2" s="1"/>
  <c r="R157" i="2" s="1"/>
  <c r="J207" i="2"/>
  <c r="Q207" i="2" s="1"/>
  <c r="R207" i="2" s="1"/>
  <c r="J12" i="2"/>
  <c r="L12" i="2" s="1"/>
  <c r="J57" i="2"/>
  <c r="L57" i="2" s="1"/>
  <c r="J107" i="2"/>
  <c r="Q107" i="2" s="1"/>
  <c r="R107" i="2" s="1"/>
  <c r="J149" i="2"/>
  <c r="L149" i="2" s="1"/>
  <c r="J195" i="2"/>
  <c r="L195" i="2" s="1"/>
  <c r="J242" i="2"/>
  <c r="L242" i="2" s="1"/>
  <c r="J101" i="2"/>
  <c r="L101" i="2" s="1"/>
  <c r="J165" i="2"/>
  <c r="Q165" i="2" s="1"/>
  <c r="R165" i="2" s="1"/>
  <c r="J25" i="2"/>
  <c r="L25" i="2" s="1"/>
  <c r="J86" i="2"/>
  <c r="Q86" i="2" s="1"/>
  <c r="R86" i="2" s="1"/>
  <c r="J159" i="2"/>
  <c r="Q159" i="2" s="1"/>
  <c r="R159" i="2" s="1"/>
  <c r="J220" i="2"/>
  <c r="L220" i="2" s="1"/>
  <c r="J26" i="2"/>
  <c r="L26" i="2" s="1"/>
  <c r="J99" i="2"/>
  <c r="Q99" i="2" s="1"/>
  <c r="R99" i="2" s="1"/>
  <c r="J160" i="2"/>
  <c r="Q160" i="2" s="1"/>
  <c r="R160" i="2" s="1"/>
  <c r="J221" i="2"/>
  <c r="L221" i="2" s="1"/>
  <c r="J85" i="2"/>
  <c r="Q85" i="2" s="1"/>
  <c r="R85" i="2" s="1"/>
  <c r="J46" i="2"/>
  <c r="L46" i="2" s="1"/>
  <c r="J119" i="2"/>
  <c r="Q119" i="2" s="1"/>
  <c r="R119" i="2" s="1"/>
  <c r="J180" i="2"/>
  <c r="L180" i="2" s="1"/>
  <c r="J241" i="2"/>
  <c r="L241" i="2" s="1"/>
  <c r="J37" i="2"/>
  <c r="L37" i="2" s="1"/>
  <c r="J87" i="2"/>
  <c r="Q87" i="2" s="1"/>
  <c r="R87" i="2" s="1"/>
  <c r="J129" i="2"/>
  <c r="L129" i="2" s="1"/>
  <c r="J175" i="2"/>
  <c r="L175" i="2" s="1"/>
  <c r="J222" i="2"/>
  <c r="L222" i="2" s="1"/>
  <c r="J29" i="2"/>
  <c r="L29" i="2" s="1"/>
  <c r="J75" i="2"/>
  <c r="L75" i="2" s="1"/>
  <c r="J122" i="2"/>
  <c r="L122" i="2" s="1"/>
  <c r="J168" i="2"/>
  <c r="L168" i="2" s="1"/>
  <c r="J212" i="2"/>
  <c r="Q212" i="2" s="1"/>
  <c r="R212" i="2" s="1"/>
  <c r="J7" i="2"/>
  <c r="L7" i="2" s="1"/>
  <c r="J49" i="2"/>
  <c r="L49" i="2" s="1"/>
  <c r="J95" i="2"/>
  <c r="L95" i="2" s="1"/>
  <c r="J142" i="2"/>
  <c r="L142" i="2" s="1"/>
  <c r="J188" i="2"/>
  <c r="L188" i="2" s="1"/>
  <c r="J232" i="2"/>
  <c r="L232" i="2" s="1"/>
  <c r="J42" i="2"/>
  <c r="L42" i="2" s="1"/>
  <c r="J88" i="2"/>
  <c r="L88" i="2" s="1"/>
  <c r="J132" i="2"/>
  <c r="J177" i="2"/>
  <c r="L177" i="2" s="1"/>
  <c r="J227" i="2"/>
  <c r="L227" i="2" s="1"/>
  <c r="J32" i="2"/>
  <c r="L32" i="2" s="1"/>
  <c r="J77" i="2"/>
  <c r="J127" i="2"/>
  <c r="Q127" i="2" s="1"/>
  <c r="R127" i="2" s="1"/>
  <c r="J169" i="2"/>
  <c r="L169" i="2" s="1"/>
  <c r="J215" i="2"/>
  <c r="L215" i="2" s="1"/>
  <c r="J27" i="2"/>
  <c r="L27" i="2" s="1"/>
  <c r="J69" i="2"/>
  <c r="L69" i="2" s="1"/>
  <c r="J115" i="2"/>
  <c r="L115" i="2" s="1"/>
  <c r="J162" i="2"/>
  <c r="L162" i="2" s="1"/>
  <c r="J208" i="2"/>
  <c r="J5" i="2"/>
  <c r="L5" i="2" s="1"/>
  <c r="J120" i="2"/>
  <c r="L120" i="2" s="1"/>
  <c r="J219" i="2"/>
  <c r="Q219" i="2" s="1"/>
  <c r="R219" i="2" s="1"/>
  <c r="J41" i="2"/>
  <c r="L41" i="2" s="1"/>
  <c r="J105" i="2"/>
  <c r="Q105" i="2" s="1"/>
  <c r="R105" i="2" s="1"/>
  <c r="J166" i="2"/>
  <c r="Q166" i="2" s="1"/>
  <c r="R166" i="2" s="1"/>
  <c r="J239" i="2"/>
  <c r="L239" i="2" s="1"/>
  <c r="J45" i="2"/>
  <c r="L45" i="2" s="1"/>
  <c r="J106" i="2"/>
  <c r="L106" i="2" s="1"/>
  <c r="J179" i="2"/>
  <c r="Q179" i="2" s="1"/>
  <c r="R179" i="2" s="1"/>
  <c r="J240" i="2"/>
  <c r="L240" i="2" s="1"/>
  <c r="J200" i="2"/>
  <c r="L200" i="2" s="1"/>
  <c r="J65" i="2"/>
  <c r="Q65" i="2" s="1"/>
  <c r="R65" i="2" s="1"/>
  <c r="J126" i="2"/>
  <c r="Q126" i="2" s="1"/>
  <c r="R126" i="2" s="1"/>
  <c r="J199" i="2"/>
  <c r="L199" i="2" s="1"/>
  <c r="J15" i="2"/>
  <c r="L15" i="2" s="1"/>
  <c r="J62" i="2"/>
  <c r="L62" i="2" s="1"/>
  <c r="J108" i="2"/>
  <c r="L108" i="2" s="1"/>
  <c r="J152" i="2"/>
  <c r="L152" i="2" s="1"/>
  <c r="J197" i="2"/>
  <c r="L197" i="2" s="1"/>
  <c r="J8" i="2"/>
  <c r="L8" i="2" s="1"/>
  <c r="J52" i="2"/>
  <c r="L52" i="2" s="1"/>
  <c r="J97" i="2"/>
  <c r="L97" i="2" s="1"/>
  <c r="J147" i="2"/>
  <c r="Q147" i="2" s="1"/>
  <c r="R147" i="2" s="1"/>
  <c r="J189" i="2"/>
  <c r="L189" i="2" s="1"/>
  <c r="J235" i="2"/>
  <c r="L235" i="2" s="1"/>
  <c r="J47" i="2"/>
  <c r="L47" i="2" s="1"/>
  <c r="J89" i="2"/>
  <c r="L89" i="2" s="1"/>
  <c r="J135" i="2"/>
  <c r="L135" i="2" s="1"/>
  <c r="J182" i="2"/>
  <c r="L182" i="2" s="1"/>
  <c r="J228" i="2"/>
  <c r="L228" i="2" s="1"/>
  <c r="J35" i="2"/>
  <c r="L35" i="2" s="1"/>
  <c r="J82" i="2"/>
  <c r="L82" i="2" s="1"/>
  <c r="J128" i="2"/>
  <c r="L128" i="2" s="1"/>
  <c r="J172" i="2"/>
  <c r="L172" i="2" s="1"/>
  <c r="J40" i="2"/>
  <c r="L40" i="2" s="1"/>
  <c r="J139" i="2"/>
  <c r="Q139" i="2" s="1"/>
  <c r="R139" i="2" s="1"/>
  <c r="J226" i="2"/>
  <c r="L226" i="2" s="1"/>
  <c r="J60" i="2"/>
  <c r="L60" i="2" s="1"/>
  <c r="J121" i="2"/>
  <c r="Q121" i="2" s="1"/>
  <c r="R121" i="2" s="1"/>
  <c r="J185" i="2"/>
  <c r="L185" i="2" s="1"/>
  <c r="J181" i="2"/>
  <c r="L181" i="2" s="1"/>
  <c r="J61" i="2"/>
  <c r="L61" i="2" s="1"/>
  <c r="J125" i="2"/>
  <c r="L125" i="2" s="1"/>
  <c r="J186" i="2"/>
  <c r="L186" i="2" s="1"/>
  <c r="J21" i="2"/>
  <c r="L21" i="2" s="1"/>
  <c r="J20" i="2"/>
  <c r="L20" i="2" s="1"/>
  <c r="J81" i="2"/>
  <c r="L81" i="2" s="1"/>
  <c r="J145" i="2"/>
  <c r="Q145" i="2" s="1"/>
  <c r="R145" i="2" s="1"/>
  <c r="Q138" i="2"/>
  <c r="R138" i="2" s="1"/>
  <c r="L87" i="2"/>
  <c r="L212" i="2"/>
  <c r="L157" i="2"/>
  <c r="L160" i="2"/>
  <c r="Q71" i="2"/>
  <c r="R71" i="2" s="1"/>
  <c r="L71" i="2"/>
  <c r="Q174" i="2"/>
  <c r="R174" i="2" s="1"/>
  <c r="L174" i="2"/>
  <c r="L260" i="2"/>
  <c r="L103" i="2"/>
  <c r="Q178" i="2"/>
  <c r="R178" i="2" s="1"/>
  <c r="L116" i="2"/>
  <c r="Q116" i="2"/>
  <c r="R116" i="2" s="1"/>
  <c r="Q248" i="2"/>
  <c r="R248" i="2" s="1"/>
  <c r="Q91" i="2"/>
  <c r="R91" i="2" s="1"/>
  <c r="L91" i="2"/>
  <c r="Q134" i="2"/>
  <c r="R134" i="2" s="1"/>
  <c r="L134" i="2"/>
  <c r="Q131" i="2"/>
  <c r="R131" i="2" s="1"/>
  <c r="L131" i="2"/>
  <c r="L70" i="2"/>
  <c r="L261" i="2"/>
  <c r="L78" i="2"/>
  <c r="Q78" i="2"/>
  <c r="R78" i="2" s="1"/>
  <c r="L132" i="2"/>
  <c r="Q132" i="2"/>
  <c r="R132" i="2" s="1"/>
  <c r="L77" i="2"/>
  <c r="Q77" i="2"/>
  <c r="R77" i="2" s="1"/>
  <c r="L208" i="2"/>
  <c r="Q208" i="2"/>
  <c r="R208" i="2" s="1"/>
  <c r="Q114" i="2"/>
  <c r="R114" i="2" s="1"/>
  <c r="L114" i="2"/>
  <c r="Q214" i="2"/>
  <c r="R214" i="2" s="1"/>
  <c r="L214" i="2"/>
  <c r="Q94" i="2"/>
  <c r="R94" i="2" s="1"/>
  <c r="L94" i="2"/>
  <c r="Q204" i="2"/>
  <c r="R204" i="2" s="1"/>
  <c r="L204" i="2"/>
  <c r="Q154" i="2"/>
  <c r="R154" i="2" s="1"/>
  <c r="L154" i="2"/>
  <c r="L259" i="2"/>
  <c r="Q93" i="2"/>
  <c r="R93" i="2" s="1"/>
  <c r="L93" i="2"/>
  <c r="L203" i="2"/>
  <c r="Q203" i="2"/>
  <c r="R203" i="2" s="1"/>
  <c r="Q265" i="2"/>
  <c r="R265" i="2" s="1"/>
  <c r="L265" i="2"/>
  <c r="Q130" i="2"/>
  <c r="R130" i="2" s="1"/>
  <c r="L130" i="2"/>
  <c r="Q96" i="2"/>
  <c r="R96" i="2" s="1"/>
  <c r="L247" i="2"/>
  <c r="Q247" i="2"/>
  <c r="R247" i="2" s="1"/>
  <c r="L156" i="2"/>
  <c r="Q156" i="2"/>
  <c r="R156" i="2" s="1"/>
  <c r="L249" i="2"/>
  <c r="Q249" i="2"/>
  <c r="R249" i="2" s="1"/>
  <c r="L118" i="2"/>
  <c r="Q118" i="2"/>
  <c r="R118" i="2" s="1"/>
  <c r="Q89" i="2"/>
  <c r="R89" i="2" s="1"/>
  <c r="Q128" i="2"/>
  <c r="R128" i="2" s="1"/>
  <c r="L217" i="2"/>
  <c r="Q217" i="2"/>
  <c r="R217" i="2" s="1"/>
  <c r="Q181" i="2"/>
  <c r="R181" i="2" s="1"/>
  <c r="Q206" i="2"/>
  <c r="R206" i="2" s="1"/>
  <c r="L206" i="2"/>
  <c r="Q84" i="2"/>
  <c r="R84" i="2" s="1"/>
  <c r="L84" i="2"/>
  <c r="Q144" i="2"/>
  <c r="R144" i="2" s="1"/>
  <c r="L144" i="2"/>
  <c r="Q124" i="2"/>
  <c r="R124" i="2" s="1"/>
  <c r="L124" i="2"/>
  <c r="Q74" i="2"/>
  <c r="R74" i="2" s="1"/>
  <c r="L74" i="2"/>
  <c r="L83" i="2"/>
  <c r="Q83" i="2"/>
  <c r="R83" i="2" s="1"/>
  <c r="Q113" i="2"/>
  <c r="R113" i="2" s="1"/>
  <c r="L113" i="2"/>
  <c r="L123" i="2"/>
  <c r="Q153" i="2"/>
  <c r="R153" i="2" s="1"/>
  <c r="L153" i="2"/>
  <c r="Q98" i="2"/>
  <c r="R98" i="2" s="1"/>
  <c r="L136" i="2"/>
  <c r="Q136" i="2"/>
  <c r="R136" i="2" s="1"/>
  <c r="L253" i="2"/>
  <c r="Q158" i="2"/>
  <c r="R158" i="2" s="1"/>
  <c r="L72" i="2"/>
  <c r="Q72" i="2"/>
  <c r="R72" i="2" s="1"/>
  <c r="L209" i="2"/>
  <c r="Q209" i="2"/>
  <c r="R209" i="2" s="1"/>
  <c r="Q67" i="2"/>
  <c r="R67" i="2" s="1"/>
  <c r="L155" i="2"/>
  <c r="Q155" i="2"/>
  <c r="R155" i="2" s="1"/>
  <c r="L102" i="2"/>
  <c r="Q102" i="2"/>
  <c r="R102" i="2" s="1"/>
  <c r="L148" i="2"/>
  <c r="Q148" i="2"/>
  <c r="R148" i="2" s="1"/>
  <c r="Q66" i="2"/>
  <c r="R66" i="2" s="1"/>
  <c r="L66" i="2"/>
  <c r="L140" i="2"/>
  <c r="Q140" i="2"/>
  <c r="R140" i="2" s="1"/>
  <c r="L80" i="2"/>
  <c r="Q80" i="2"/>
  <c r="R80" i="2" s="1"/>
  <c r="L141" i="2"/>
  <c r="Q141" i="2"/>
  <c r="R141" i="2" s="1"/>
  <c r="Q205" i="2"/>
  <c r="R205" i="2" s="1"/>
  <c r="L205" i="2"/>
  <c r="Q161" i="2"/>
  <c r="R161" i="2" s="1"/>
  <c r="Q64" i="2"/>
  <c r="R64" i="2" s="1"/>
  <c r="L64" i="2"/>
  <c r="Q171" i="2"/>
  <c r="R171" i="2" s="1"/>
  <c r="L171" i="2"/>
  <c r="Q151" i="2"/>
  <c r="R151" i="2" s="1"/>
  <c r="L151" i="2"/>
  <c r="Q164" i="2"/>
  <c r="R164" i="2" s="1"/>
  <c r="L164" i="2"/>
  <c r="Q104" i="2"/>
  <c r="R104" i="2" s="1"/>
  <c r="Q211" i="2"/>
  <c r="R211" i="2" s="1"/>
  <c r="L211" i="2"/>
  <c r="Q133" i="2"/>
  <c r="R133" i="2" s="1"/>
  <c r="L163" i="2"/>
  <c r="L150" i="2"/>
  <c r="Q73" i="2"/>
  <c r="R73" i="2" s="1"/>
  <c r="L73" i="2"/>
  <c r="L85" i="2" l="1"/>
  <c r="Q122" i="2"/>
  <c r="R122" i="2" s="1"/>
  <c r="L262" i="2"/>
  <c r="L146" i="2"/>
  <c r="Q106" i="2"/>
  <c r="R106" i="2" s="1"/>
  <c r="Q108" i="2"/>
  <c r="R108" i="2" s="1"/>
  <c r="Q68" i="2"/>
  <c r="R68" i="2" s="1"/>
  <c r="Q176" i="2"/>
  <c r="R176" i="2" s="1"/>
  <c r="L109" i="2"/>
  <c r="Q175" i="2"/>
  <c r="R175" i="2" s="1"/>
  <c r="Q246" i="2"/>
  <c r="R246" i="2" s="1"/>
  <c r="Q110" i="2"/>
  <c r="R110" i="2" s="1"/>
  <c r="Q182" i="2"/>
  <c r="R182" i="2" s="1"/>
  <c r="Q169" i="2"/>
  <c r="R169" i="2" s="1"/>
  <c r="L119" i="2"/>
  <c r="Q251" i="2"/>
  <c r="R251" i="2" s="1"/>
  <c r="Q63" i="2"/>
  <c r="R63" i="2" s="1"/>
  <c r="L79" i="2"/>
  <c r="Q258" i="2"/>
  <c r="R258" i="2" s="1"/>
  <c r="L90" i="2"/>
  <c r="L143" i="2"/>
  <c r="Q92" i="2"/>
  <c r="R92" i="2" s="1"/>
  <c r="Q250" i="2"/>
  <c r="R250" i="2" s="1"/>
  <c r="L170" i="2"/>
  <c r="Q117" i="2"/>
  <c r="R117" i="2" s="1"/>
  <c r="Q218" i="2"/>
  <c r="R218" i="2" s="1"/>
  <c r="Q216" i="2"/>
  <c r="R216" i="2" s="1"/>
  <c r="L210" i="2"/>
  <c r="Q100" i="2"/>
  <c r="R100" i="2" s="1"/>
  <c r="L111" i="2"/>
  <c r="Q137" i="2"/>
  <c r="R137" i="2" s="1"/>
  <c r="L167" i="2"/>
  <c r="L121" i="2"/>
  <c r="L173" i="2"/>
  <c r="Q125" i="2"/>
  <c r="R125" i="2" s="1"/>
  <c r="Q97" i="2"/>
  <c r="R97" i="2" s="1"/>
  <c r="Q120" i="2"/>
  <c r="R120" i="2" s="1"/>
  <c r="Q263" i="2"/>
  <c r="R263" i="2" s="1"/>
  <c r="L99" i="2"/>
  <c r="Q177" i="2"/>
  <c r="R177" i="2" s="1"/>
  <c r="Q76" i="2"/>
  <c r="R76" i="2" s="1"/>
  <c r="Q172" i="2"/>
  <c r="R172" i="2" s="1"/>
  <c r="L65" i="2"/>
  <c r="L105" i="2"/>
  <c r="Q112" i="2"/>
  <c r="R112" i="2" s="1"/>
  <c r="L86" i="2"/>
  <c r="Q152" i="2"/>
  <c r="R152" i="2" s="1"/>
  <c r="Q69" i="2"/>
  <c r="R69" i="2" s="1"/>
  <c r="L213" i="2"/>
  <c r="Q222" i="2"/>
  <c r="R222" i="2" s="1"/>
  <c r="L127" i="2"/>
  <c r="Q168" i="2"/>
  <c r="R168" i="2" s="1"/>
  <c r="L159" i="2"/>
  <c r="Q129" i="2"/>
  <c r="R129" i="2" s="1"/>
  <c r="Q162" i="2"/>
  <c r="R162" i="2" s="1"/>
  <c r="Q149" i="2"/>
  <c r="R149" i="2" s="1"/>
  <c r="L145" i="2"/>
  <c r="Q221" i="2"/>
  <c r="R221" i="2" s="1"/>
  <c r="L207" i="2"/>
  <c r="Q215" i="2"/>
  <c r="R215" i="2" s="1"/>
  <c r="Q142" i="2"/>
  <c r="R142" i="2" s="1"/>
  <c r="Q81" i="2"/>
  <c r="R81" i="2" s="1"/>
  <c r="L139" i="2"/>
  <c r="Q135" i="2"/>
  <c r="R135" i="2" s="1"/>
  <c r="L166" i="2"/>
  <c r="L219" i="2"/>
  <c r="Q115" i="2"/>
  <c r="R115" i="2" s="1"/>
  <c r="Q95" i="2"/>
  <c r="R95" i="2" s="1"/>
  <c r="Q180" i="2"/>
  <c r="R180" i="2" s="1"/>
  <c r="Q82" i="2"/>
  <c r="R82" i="2" s="1"/>
  <c r="L147" i="2"/>
  <c r="L126" i="2"/>
  <c r="L179" i="2"/>
  <c r="Q101" i="2"/>
  <c r="R101" i="2" s="1"/>
  <c r="Q88" i="2"/>
  <c r="R88" i="2" s="1"/>
  <c r="Q220" i="2"/>
  <c r="R220" i="2" s="1"/>
  <c r="L165" i="2"/>
  <c r="L107" i="2"/>
  <c r="Q75" i="2"/>
  <c r="R75" i="2" s="1"/>
</calcChain>
</file>

<file path=xl/sharedStrings.xml><?xml version="1.0" encoding="utf-8"?>
<sst xmlns="http://schemas.openxmlformats.org/spreadsheetml/2006/main" count="606" uniqueCount="58">
  <si>
    <t>Нагревальщик металла</t>
  </si>
  <si>
    <t>Нагревательные печи</t>
  </si>
  <si>
    <t>Нагревательные печи, нагрев</t>
  </si>
  <si>
    <t>Нагревательные печи, кантовка</t>
  </si>
  <si>
    <t>Посадчик металла</t>
  </si>
  <si>
    <t>Огнеупорщик</t>
  </si>
  <si>
    <t>Вальцовщик</t>
  </si>
  <si>
    <t>Прошивной стан</t>
  </si>
  <si>
    <t>Подручный вальцовщика</t>
  </si>
  <si>
    <t>Пилигримовые станы</t>
  </si>
  <si>
    <t>Резчик горячего металла</t>
  </si>
  <si>
    <t>Уборщик</t>
  </si>
  <si>
    <t>Калибровочный стан</t>
  </si>
  <si>
    <t>Оператор поста управления</t>
  </si>
  <si>
    <t>Калибровочный стан, ГРП</t>
  </si>
  <si>
    <t>Профессия</t>
  </si>
  <si>
    <t>Разряд</t>
  </si>
  <si>
    <t>Оборудование</t>
  </si>
  <si>
    <t>Вредность (балл.)</t>
  </si>
  <si>
    <t>Доход</t>
  </si>
  <si>
    <t>Объем производства</t>
  </si>
  <si>
    <t>Месяц</t>
  </si>
  <si>
    <t>Вспомогательные помещения</t>
  </si>
  <si>
    <t>Контролер качества готовой продукции</t>
  </si>
  <si>
    <t>Контрольно-измерительная аппаратура</t>
  </si>
  <si>
    <t>Оклад</t>
  </si>
  <si>
    <t>Коэффициент</t>
  </si>
  <si>
    <t>Объём &gt; 850?</t>
  </si>
  <si>
    <t>Расчётный коэффициент</t>
  </si>
  <si>
    <t>Ошибка дохода</t>
  </si>
  <si>
    <t>Разница коэффициентов</t>
  </si>
  <si>
    <t>Расчётный доход по реальным коэффициентам</t>
  </si>
  <si>
    <t>Расчётный доход по расчётным коэффициентам</t>
  </si>
  <si>
    <t>Ошибка расчётного и реального доходов</t>
  </si>
  <si>
    <t>Расчётный объём</t>
  </si>
  <si>
    <t>Доплата за единицу вредности</t>
  </si>
  <si>
    <t>Разряд^2</t>
  </si>
  <si>
    <t>Разряд^3</t>
  </si>
  <si>
    <t>Разряд^4</t>
  </si>
  <si>
    <t>bias</t>
  </si>
  <si>
    <t>w1</t>
  </si>
  <si>
    <t>w2</t>
  </si>
  <si>
    <t>w3</t>
  </si>
  <si>
    <t>w4</t>
  </si>
  <si>
    <t>Коэффициент k</t>
  </si>
  <si>
    <t>Единиц вредности</t>
  </si>
  <si>
    <t>Доплата за вредность</t>
  </si>
  <si>
    <t>Премия за перевыполнение объёма</t>
  </si>
  <si>
    <t>Произведённый объём</t>
  </si>
  <si>
    <t>Коэффициенты линейной регрессии для расчёта оклада</t>
  </si>
  <si>
    <t>Коэффициенты линейной регрессии для расчёта коэффициента k</t>
  </si>
  <si>
    <t>Служебные переменные для линейной регрессии</t>
  </si>
  <si>
    <t xml:space="preserve">Данные значения расчитываются методом линейной регрессии по полиномам поля "Разряд" (до 4 порядка включительно) с использованием  sklearn. Для анализа взяты данные из таблицы "DataAnalytics" из диапазона A4:C8. </t>
  </si>
  <si>
    <t xml:space="preserve">MSE по тестовой выборке составляет 3.308722450212111e-24. </t>
  </si>
  <si>
    <t>Таким образом выделены веса Линейной регрессии и иные константные величины</t>
  </si>
  <si>
    <t>Предварительные аналитические расчёты</t>
  </si>
  <si>
    <t>Ссылка на файл с исходным кодом расчётов</t>
  </si>
  <si>
    <t>MSE по тестовой выборке составляет 2.051038353574630e-30.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</si>
</sst>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[$-419]mmmm\ yyyy;@"/>
    <numFmt numFmtId="165" formatCode="#,##0_ ;\-#,##0\ "/>
    <numFmt numFmtId="166" formatCode="0.00000"/>
    <numFmt numFmtId="167" formatCode="0.00000000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7" applyNumberFormat="1" applyFont="1" applyFill="1" applyBorder="1" applyAlignment="1">
      <alignment horizontal="center" vertical="center"/>
    </xf>
    <xf numFmtId="0" fontId="4" fillId="0" borderId="0" xfId="7" applyNumberFormat="1" applyFont="1" applyFill="1" applyBorder="1" applyAlignment="1">
      <alignment vertical="center"/>
    </xf>
    <xf numFmtId="165" fontId="0" fillId="0" borderId="0" xfId="19" applyNumberFormat="1" applyFont="1" applyFill="1" applyBorder="1" applyAlignment="1"/>
    <xf numFmtId="165" fontId="4" fillId="0" borderId="0" xfId="19" applyNumberFormat="1" applyFont="1" applyFill="1" applyBorder="1" applyAlignment="1">
      <alignment vertical="center"/>
    </xf>
    <xf numFmtId="0" fontId="4" fillId="0" borderId="0" xfId="4" applyNumberFormat="1" applyFont="1" applyFill="1" applyBorder="1" applyAlignment="1">
      <alignment horizontal="center" vertical="center"/>
    </xf>
    <xf numFmtId="0" fontId="5" fillId="0" borderId="0" xfId="4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165" fontId="0" fillId="0" borderId="0" xfId="19" applyNumberFormat="1" applyFont="1" applyFill="1" applyAlignment="1"/>
    <xf numFmtId="165" fontId="0" fillId="0" borderId="0" xfId="19" applyNumberFormat="1" applyFont="1" applyBorder="1" applyAlignment="1"/>
    <xf numFmtId="165" fontId="0" fillId="0" borderId="0" xfId="0" applyNumberFormat="1" applyFont="1" applyFill="1" applyAlignment="1"/>
    <xf numFmtId="0" fontId="0" fillId="2" borderId="0" xfId="0" applyFont="1" applyFill="1" applyAlignment="1"/>
    <xf numFmtId="2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2" fontId="0" fillId="0" borderId="1" xfId="0" applyNumberFormat="1" applyBorder="1"/>
    <xf numFmtId="0" fontId="0" fillId="11" borderId="1" xfId="0" applyFill="1" applyBorder="1"/>
    <xf numFmtId="0" fontId="0" fillId="7" borderId="1" xfId="0" applyFill="1" applyBorder="1"/>
    <xf numFmtId="166" fontId="0" fillId="7" borderId="1" xfId="0" applyNumberFormat="1" applyFill="1" applyBorder="1"/>
    <xf numFmtId="167" fontId="0" fillId="0" borderId="1" xfId="0" applyNumberFormat="1" applyFill="1" applyBorder="1"/>
    <xf numFmtId="1" fontId="0" fillId="0" borderId="1" xfId="0" applyNumberFormat="1" applyFill="1" applyBorder="1"/>
    <xf numFmtId="0" fontId="0" fillId="8" borderId="1" xfId="0" applyFill="1" applyBorder="1"/>
    <xf numFmtId="166" fontId="0" fillId="11" borderId="1" xfId="0" applyNumberFormat="1" applyFill="1" applyBorder="1"/>
    <xf numFmtId="0" fontId="0" fillId="5" borderId="1" xfId="0" applyFont="1" applyFill="1" applyBorder="1"/>
    <xf numFmtId="1" fontId="0" fillId="5" borderId="1" xfId="0" applyNumberFormat="1" applyFont="1" applyFill="1" applyBorder="1"/>
    <xf numFmtId="0" fontId="0" fillId="2" borderId="1" xfId="0" applyFill="1" applyBorder="1"/>
    <xf numFmtId="166" fontId="0" fillId="2" borderId="1" xfId="0" applyNumberFormat="1" applyFill="1" applyBorder="1"/>
    <xf numFmtId="1" fontId="0" fillId="2" borderId="1" xfId="0" applyNumberFormat="1" applyFill="1" applyBorder="1"/>
    <xf numFmtId="1" fontId="0" fillId="8" borderId="1" xfId="0" applyNumberFormat="1" applyFont="1" applyFill="1" applyBorder="1"/>
    <xf numFmtId="0" fontId="0" fillId="6" borderId="1" xfId="0" applyFont="1" applyFill="1" applyBorder="1"/>
    <xf numFmtId="2" fontId="0" fillId="4" borderId="1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20" applyAlignment="1">
      <alignment wrapText="1"/>
    </xf>
    <xf numFmtId="0" fontId="0" fillId="2" borderId="0" xfId="0" applyFill="1" applyAlignment="1"/>
    <xf numFmtId="166" fontId="0" fillId="7" borderId="2" xfId="0" applyNumberFormat="1" applyFill="1" applyBorder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1">
    <cellStyle name="Гиперссылка" xfId="20" builtinId="8"/>
    <cellStyle name="Обычный" xfId="0" builtinId="0"/>
    <cellStyle name="Обычный 2 2" xfId="1"/>
    <cellStyle name="Обычный 2 3" xfId="2"/>
    <cellStyle name="Обычный 2 4" xfId="3"/>
    <cellStyle name="Обычный 2 5" xfId="4"/>
    <cellStyle name="Обычный 2 6" xfId="5"/>
    <cellStyle name="Обычный 3" xfId="6"/>
    <cellStyle name="Обычный 3 2" xfId="7"/>
    <cellStyle name="Обычный 4" xfId="8"/>
    <cellStyle name="Процентный 2 2" xfId="9"/>
    <cellStyle name="Процентный 2 2 2" xfId="10"/>
    <cellStyle name="Процентный 2 2 3" xfId="11"/>
    <cellStyle name="Процентный 2 2 4" xfId="12"/>
    <cellStyle name="Процентный 2 2 5" xfId="13"/>
    <cellStyle name="Процентный 2 2 6" xfId="14"/>
    <cellStyle name="Процентный 2 3" xfId="15"/>
    <cellStyle name="Процентный 2 4" xfId="16"/>
    <cellStyle name="Процентный 2 5" xfId="17"/>
    <cellStyle name="Процентный 2 6" xfId="18"/>
    <cellStyle name="Финансовый" xfId="19" builtinId="3"/>
  </cellStyles>
  <dxfs count="9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[$-419]mmmm\ yyyy;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967741</xdr:colOff>
      <xdr:row>14</xdr:row>
      <xdr:rowOff>99060</xdr:rowOff>
    </xdr:from>
    <xdr:to>
      <xdr:col>17</xdr:col>
      <xdr:colOff>548641</xdr:colOff>
      <xdr:row>40</xdr:row>
      <xdr:rowOff>125132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71"/>
        <a:stretch/>
      </xdr:blipFill>
      <xdr:spPr>
        <a:xfrm>
          <a:off x="3665221" y="2659380"/>
          <a:ext cx="9525000" cy="4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14</xdr:row>
      <xdr:rowOff>160020</xdr:rowOff>
    </xdr:from>
    <xdr:to>
      <xdr:col>17</xdr:col>
      <xdr:colOff>533400</xdr:colOff>
      <xdr:row>40</xdr:row>
      <xdr:rowOff>90854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78"/>
        <a:stretch/>
      </xdr:blipFill>
      <xdr:spPr>
        <a:xfrm>
          <a:off x="3848100" y="2720340"/>
          <a:ext cx="9326880" cy="46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2:G266" totalsRowShown="0" headerRowDxfId="8" dataDxfId="7">
  <autoFilter ref="A2:G266"/>
  <tableColumns count="7">
    <tableColumn id="2" name="Месяц" dataDxfId="6"/>
    <tableColumn id="3" name="Профессия" dataDxfId="5" dataCellStyle="Обычный 3 2"/>
    <tableColumn id="4" name="Разряд" dataDxfId="4" dataCellStyle="Обычный 3 2"/>
    <tableColumn id="5" name="Оборудование" dataDxfId="3" dataCellStyle="Обычный 3 2"/>
    <tableColumn id="6" name="Вредность (балл.)" dataDxfId="2" dataCellStyle="Финансовый"/>
    <tableColumn id="7" name="Объем производства" dataDxfId="1" dataCellStyle="Финансовый"/>
    <tableColumn id="8" name="Доход" dataDxfId="0" dataCellStyle="Финансов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yurinIvan/testTasks/blob/master/Analytical%20test%20task/salary_analytics.ipyn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TyurinIvan/testTasks/blob/master/Analytical%20test%20task/coefficient_analytics.ipyn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workbookViewId="0">
      <pane xSplit="1" ySplit="2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ColWidth="8.88671875" defaultRowHeight="14.4" x14ac:dyDescent="0.3"/>
  <cols>
    <col min="1" max="1" width="16.5546875" style="9" bestFit="1" customWidth="1"/>
    <col min="2" max="2" width="31" style="7" bestFit="1" customWidth="1"/>
    <col min="3" max="3" width="12.5546875" style="7" bestFit="1" customWidth="1"/>
    <col min="4" max="4" width="42.88671875" style="7" customWidth="1"/>
    <col min="5" max="5" width="23.88671875" style="10" bestFit="1" customWidth="1"/>
    <col min="6" max="6" width="22.21875" style="10" bestFit="1" customWidth="1"/>
    <col min="7" max="7" width="12.6640625" style="10" bestFit="1" customWidth="1"/>
    <col min="8" max="10" width="8.88671875" style="7"/>
    <col min="11" max="11" width="17.109375" style="7" customWidth="1"/>
    <col min="12" max="12" width="11.88671875" style="7" customWidth="1"/>
    <col min="13" max="13" width="12.6640625" style="7" bestFit="1" customWidth="1"/>
    <col min="14" max="14" width="18.6640625" style="7" bestFit="1" customWidth="1"/>
    <col min="15" max="15" width="28.109375" style="7" bestFit="1" customWidth="1"/>
    <col min="16" max="16" width="15.6640625" style="7" bestFit="1" customWidth="1"/>
    <col min="17" max="17" width="15.6640625" style="7" customWidth="1"/>
    <col min="18" max="18" width="37.44140625" style="7" customWidth="1"/>
    <col min="19" max="19" width="16" style="7" bestFit="1" customWidth="1"/>
    <col min="20" max="16384" width="8.88671875" style="7"/>
  </cols>
  <sheetData>
    <row r="1" spans="1:18" x14ac:dyDescent="0.3">
      <c r="I1" s="35" t="s">
        <v>55</v>
      </c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3">
      <c r="A2" s="8" t="s">
        <v>21</v>
      </c>
      <c r="B2" s="5" t="s">
        <v>15</v>
      </c>
      <c r="C2" s="6" t="s">
        <v>16</v>
      </c>
      <c r="D2" s="5" t="s">
        <v>17</v>
      </c>
      <c r="E2" s="4" t="s">
        <v>18</v>
      </c>
      <c r="F2" s="3" t="s">
        <v>20</v>
      </c>
      <c r="G2" s="3" t="s">
        <v>19</v>
      </c>
      <c r="I2" s="7" t="s">
        <v>25</v>
      </c>
      <c r="J2" s="7" t="s">
        <v>28</v>
      </c>
      <c r="K2" s="7" t="s">
        <v>26</v>
      </c>
      <c r="L2" s="7" t="s">
        <v>30</v>
      </c>
      <c r="M2" s="7" t="s">
        <v>27</v>
      </c>
      <c r="N2" s="7" t="s">
        <v>31</v>
      </c>
      <c r="O2" s="7" t="s">
        <v>29</v>
      </c>
      <c r="Q2" s="7" t="s">
        <v>32</v>
      </c>
      <c r="R2" s="7" t="s">
        <v>33</v>
      </c>
    </row>
    <row r="3" spans="1:18" x14ac:dyDescent="0.3">
      <c r="A3" s="8">
        <v>39814</v>
      </c>
      <c r="B3" s="2" t="s">
        <v>0</v>
      </c>
      <c r="C3" s="1">
        <v>7</v>
      </c>
      <c r="D3" s="2" t="s">
        <v>1</v>
      </c>
      <c r="E3" s="4">
        <v>22</v>
      </c>
      <c r="F3" s="3">
        <v>580</v>
      </c>
      <c r="G3" s="3">
        <v>26020</v>
      </c>
      <c r="I3" s="7">
        <v>26020</v>
      </c>
      <c r="J3" s="7">
        <f>'Зав-ть Коэффициента от Разряда'!$C$12</f>
        <v>1000</v>
      </c>
      <c r="K3" s="13">
        <f>(G83-G63)/50</f>
        <v>12.976470588235316</v>
      </c>
      <c r="L3" s="7">
        <f>K3-J3</f>
        <v>-987.02352941176468</v>
      </c>
      <c r="M3" s="7" t="b">
        <f>IF(Таблица1[[#This Row],[Объем производства]]&gt;850,TRUE,FALSE)</f>
        <v>0</v>
      </c>
      <c r="N3" s="11">
        <f>IF(M3,I3+K3*(Таблица1[[#This Row],[Объем производства]]-#REF!),I3)</f>
        <v>26020</v>
      </c>
      <c r="O3" s="12">
        <f>N3-Таблица1[[#This Row],[Доход]]</f>
        <v>0</v>
      </c>
      <c r="Q3" s="11">
        <f>IF(M3,I3+J3*(Таблица1[[#This Row],[Объем производства]]-850),I3)</f>
        <v>26020</v>
      </c>
      <c r="R3" s="12">
        <f>N3-Q3</f>
        <v>0</v>
      </c>
    </row>
    <row r="4" spans="1:18" x14ac:dyDescent="0.3">
      <c r="A4" s="8">
        <v>39814</v>
      </c>
      <c r="B4" s="2" t="s">
        <v>0</v>
      </c>
      <c r="C4" s="1">
        <v>6</v>
      </c>
      <c r="D4" s="2" t="s">
        <v>1</v>
      </c>
      <c r="E4" s="4">
        <v>22</v>
      </c>
      <c r="F4" s="3">
        <v>580</v>
      </c>
      <c r="G4" s="3">
        <v>22980</v>
      </c>
      <c r="I4" s="7">
        <v>22980</v>
      </c>
      <c r="J4" s="7">
        <f>'Зав-ть Коэффициента от Разряда'!$C$11</f>
        <v>729</v>
      </c>
      <c r="K4" s="13">
        <f>(G84-G64)/50</f>
        <v>11.188235294117694</v>
      </c>
      <c r="L4" s="7">
        <f t="shared" ref="L4:L67" si="0">K4-J4</f>
        <v>-717.8117647058823</v>
      </c>
      <c r="M4" s="7" t="b">
        <f>IF(Таблица1[[#This Row],[Объем производства]]&gt;850,TRUE,FALSE)</f>
        <v>0</v>
      </c>
      <c r="N4" s="11">
        <f>IF(M4,I4+K4*(Таблица1[[#This Row],[Объем производства]]-#REF!),I4)</f>
        <v>22980</v>
      </c>
      <c r="O4" s="12">
        <f>N4-Таблица1[[#This Row],[Доход]]</f>
        <v>0</v>
      </c>
      <c r="Q4" s="11">
        <f>IF(M4,I4+J4*(Таблица1[[#This Row],[Объем производства]]-850),I4)</f>
        <v>22980</v>
      </c>
      <c r="R4" s="12">
        <f t="shared" ref="R4:R67" si="1">N4-Q4</f>
        <v>0</v>
      </c>
    </row>
    <row r="5" spans="1:18" x14ac:dyDescent="0.3">
      <c r="A5" s="8">
        <v>39814</v>
      </c>
      <c r="B5" s="2" t="s">
        <v>0</v>
      </c>
      <c r="C5" s="1">
        <v>5</v>
      </c>
      <c r="D5" s="2" t="s">
        <v>2</v>
      </c>
      <c r="E5" s="4">
        <v>22</v>
      </c>
      <c r="F5" s="3">
        <v>580</v>
      </c>
      <c r="G5" s="3">
        <v>20350</v>
      </c>
      <c r="I5" s="7">
        <v>20350</v>
      </c>
      <c r="J5" s="7">
        <f>'Зав-ть Коэффициента от Разряда'!$C$10</f>
        <v>512</v>
      </c>
      <c r="K5" s="13">
        <f>(G85-G65)/50</f>
        <v>9.6411764705882526</v>
      </c>
      <c r="L5" s="7">
        <f t="shared" si="0"/>
        <v>-502.35882352941172</v>
      </c>
      <c r="M5" s="7" t="b">
        <f>IF(Таблица1[[#This Row],[Объем производства]]&gt;850,TRUE,FALSE)</f>
        <v>0</v>
      </c>
      <c r="N5" s="11">
        <f>IF(M5,I5+K5*(Таблица1[[#This Row],[Объем производства]]-#REF!),I5)</f>
        <v>20350</v>
      </c>
      <c r="O5" s="12">
        <f>N5-Таблица1[[#This Row],[Доход]]</f>
        <v>0</v>
      </c>
      <c r="Q5" s="11">
        <f>IF(M5,I5+J5*(Таблица1[[#This Row],[Объем производства]]-850),I5)</f>
        <v>20350</v>
      </c>
      <c r="R5" s="12">
        <f t="shared" si="1"/>
        <v>0</v>
      </c>
    </row>
    <row r="6" spans="1:18" x14ac:dyDescent="0.3">
      <c r="A6" s="8">
        <v>39814</v>
      </c>
      <c r="B6" s="2" t="s">
        <v>0</v>
      </c>
      <c r="C6" s="1">
        <v>5</v>
      </c>
      <c r="D6" s="2" t="s">
        <v>3</v>
      </c>
      <c r="E6" s="4">
        <v>22</v>
      </c>
      <c r="F6" s="3">
        <v>580</v>
      </c>
      <c r="G6" s="3">
        <v>20350</v>
      </c>
      <c r="I6" s="7">
        <v>20350</v>
      </c>
      <c r="J6" s="7">
        <f>'Зав-ть Коэффициента от Разряда'!$C$10</f>
        <v>512</v>
      </c>
      <c r="K6" s="7">
        <f>VALUE($K$5)</f>
        <v>9.6411764705882526</v>
      </c>
      <c r="L6" s="7">
        <f t="shared" si="0"/>
        <v>-502.35882352941172</v>
      </c>
      <c r="M6" s="7" t="b">
        <f>IF(Таблица1[[#This Row],[Объем производства]]&gt;850,TRUE,FALSE)</f>
        <v>0</v>
      </c>
      <c r="N6" s="11">
        <f>IF(M6,I6+K6*(Таблица1[[#This Row],[Объем производства]]-#REF!),I6)</f>
        <v>20350</v>
      </c>
      <c r="O6" s="12">
        <f>N6-Таблица1[[#This Row],[Доход]]</f>
        <v>0</v>
      </c>
      <c r="Q6" s="11">
        <f>IF(M6,I6+J6*(Таблица1[[#This Row],[Объем производства]]-850),I6)</f>
        <v>20350</v>
      </c>
      <c r="R6" s="12">
        <f t="shared" si="1"/>
        <v>0</v>
      </c>
    </row>
    <row r="7" spans="1:18" x14ac:dyDescent="0.3">
      <c r="A7" s="8">
        <v>39814</v>
      </c>
      <c r="B7" s="2" t="s">
        <v>0</v>
      </c>
      <c r="C7" s="1">
        <v>4</v>
      </c>
      <c r="D7" s="2" t="s">
        <v>1</v>
      </c>
      <c r="E7" s="4">
        <v>22</v>
      </c>
      <c r="F7" s="3">
        <v>580</v>
      </c>
      <c r="G7" s="3">
        <v>18090</v>
      </c>
      <c r="I7" s="7">
        <v>18090</v>
      </c>
      <c r="J7" s="7">
        <f>'Зав-ть Коэффициента от Разряда'!$C$9</f>
        <v>343</v>
      </c>
      <c r="K7" s="13">
        <f t="shared" ref="K7:K12" si="2">(G87-G67)/50</f>
        <v>8.3117647058823056</v>
      </c>
      <c r="L7" s="7">
        <f t="shared" si="0"/>
        <v>-334.6882352941177</v>
      </c>
      <c r="M7" s="7" t="b">
        <f>IF(Таблица1[[#This Row],[Объем производства]]&gt;850,TRUE,FALSE)</f>
        <v>0</v>
      </c>
      <c r="N7" s="11">
        <f>IF(M7,I7+K7*(Таблица1[[#This Row],[Объем производства]]-#REF!),I7)</f>
        <v>18090</v>
      </c>
      <c r="O7" s="12">
        <f>N7-Таблица1[[#This Row],[Доход]]</f>
        <v>0</v>
      </c>
      <c r="Q7" s="11">
        <f>IF(M7,I7+J7*(Таблица1[[#This Row],[Объем производства]]-850),I7)</f>
        <v>18090</v>
      </c>
      <c r="R7" s="12">
        <f t="shared" si="1"/>
        <v>0</v>
      </c>
    </row>
    <row r="8" spans="1:18" x14ac:dyDescent="0.3">
      <c r="A8" s="8">
        <v>39814</v>
      </c>
      <c r="B8" s="2" t="s">
        <v>4</v>
      </c>
      <c r="C8" s="1">
        <v>4</v>
      </c>
      <c r="D8" s="2" t="s">
        <v>1</v>
      </c>
      <c r="E8" s="4">
        <v>22</v>
      </c>
      <c r="F8" s="3">
        <v>580</v>
      </c>
      <c r="G8" s="3">
        <v>18090</v>
      </c>
      <c r="I8" s="7">
        <v>18090</v>
      </c>
      <c r="J8" s="7">
        <f>'Зав-ть Коэффициента от Разряда'!$C$9</f>
        <v>343</v>
      </c>
      <c r="K8" s="13">
        <f t="shared" si="2"/>
        <v>8.3117647058823056</v>
      </c>
      <c r="L8" s="7">
        <f t="shared" si="0"/>
        <v>-334.6882352941177</v>
      </c>
      <c r="M8" s="7" t="b">
        <f>IF(Таблица1[[#This Row],[Объем производства]]&gt;850,TRUE,FALSE)</f>
        <v>0</v>
      </c>
      <c r="N8" s="11">
        <f>IF(M8,I8+K8*(Таблица1[[#This Row],[Объем производства]]-#REF!),I8)</f>
        <v>18090</v>
      </c>
      <c r="O8" s="12">
        <f>N8-Таблица1[[#This Row],[Доход]]</f>
        <v>0</v>
      </c>
      <c r="Q8" s="11">
        <f>IF(M8,I8+J8*(Таблица1[[#This Row],[Объем производства]]-850),I8)</f>
        <v>18090</v>
      </c>
      <c r="R8" s="12">
        <f t="shared" si="1"/>
        <v>0</v>
      </c>
    </row>
    <row r="9" spans="1:18" x14ac:dyDescent="0.3">
      <c r="A9" s="8">
        <v>39814</v>
      </c>
      <c r="B9" s="2" t="s">
        <v>5</v>
      </c>
      <c r="C9" s="1">
        <v>4</v>
      </c>
      <c r="D9" s="2" t="s">
        <v>1</v>
      </c>
      <c r="E9" s="4">
        <v>11</v>
      </c>
      <c r="F9" s="3">
        <v>580</v>
      </c>
      <c r="G9" s="3">
        <v>16110</v>
      </c>
      <c r="I9" s="7">
        <v>16110</v>
      </c>
      <c r="J9" s="7">
        <f>'Зав-ть Коэффициента от Разряда'!$C$9</f>
        <v>343</v>
      </c>
      <c r="K9" s="13">
        <f t="shared" si="2"/>
        <v>8.3117647058823056</v>
      </c>
      <c r="L9" s="7">
        <f t="shared" si="0"/>
        <v>-334.6882352941177</v>
      </c>
      <c r="M9" s="7" t="b">
        <f>IF(Таблица1[[#This Row],[Объем производства]]&gt;850,TRUE,FALSE)</f>
        <v>0</v>
      </c>
      <c r="N9" s="11">
        <f>IF(M9,I9+K9*(Таблица1[[#This Row],[Объем производства]]-#REF!),I9)</f>
        <v>16110</v>
      </c>
      <c r="O9" s="12">
        <f>N9-Таблица1[[#This Row],[Доход]]</f>
        <v>0</v>
      </c>
      <c r="Q9" s="11">
        <f>IF(M9,I9+J9*(Таблица1[[#This Row],[Объем производства]]-850),I9)</f>
        <v>16110</v>
      </c>
      <c r="R9" s="12">
        <f t="shared" si="1"/>
        <v>0</v>
      </c>
    </row>
    <row r="10" spans="1:18" x14ac:dyDescent="0.3">
      <c r="A10" s="8">
        <v>39814</v>
      </c>
      <c r="B10" s="2" t="s">
        <v>6</v>
      </c>
      <c r="C10" s="1">
        <v>7</v>
      </c>
      <c r="D10" s="2" t="s">
        <v>7</v>
      </c>
      <c r="E10" s="4">
        <v>18</v>
      </c>
      <c r="F10" s="3">
        <v>580</v>
      </c>
      <c r="G10" s="3">
        <v>25300</v>
      </c>
      <c r="I10" s="7">
        <v>25300</v>
      </c>
      <c r="J10" s="7">
        <f>'Зав-ть Коэффициента от Разряда'!$C$12</f>
        <v>1000</v>
      </c>
      <c r="K10" s="13">
        <f t="shared" si="2"/>
        <v>12.976470588235316</v>
      </c>
      <c r="L10" s="7">
        <f t="shared" si="0"/>
        <v>-987.02352941176468</v>
      </c>
      <c r="M10" s="7" t="b">
        <f>IF(Таблица1[[#This Row],[Объем производства]]&gt;850,TRUE,FALSE)</f>
        <v>0</v>
      </c>
      <c r="N10" s="11">
        <f>IF(M10,I10+K10*(Таблица1[[#This Row],[Объем производства]]-#REF!),I10)</f>
        <v>25300</v>
      </c>
      <c r="O10" s="12">
        <f>N10-Таблица1[[#This Row],[Доход]]</f>
        <v>0</v>
      </c>
      <c r="Q10" s="11">
        <f>IF(M10,I10+J10*(Таблица1[[#This Row],[Объем производства]]-850),I10)</f>
        <v>25300</v>
      </c>
      <c r="R10" s="12">
        <f t="shared" si="1"/>
        <v>0</v>
      </c>
    </row>
    <row r="11" spans="1:18" x14ac:dyDescent="0.3">
      <c r="A11" s="8">
        <v>39814</v>
      </c>
      <c r="B11" s="2" t="s">
        <v>6</v>
      </c>
      <c r="C11" s="1">
        <v>6</v>
      </c>
      <c r="D11" s="2" t="s">
        <v>7</v>
      </c>
      <c r="E11" s="4">
        <v>18</v>
      </c>
      <c r="F11" s="3">
        <v>580</v>
      </c>
      <c r="G11" s="3">
        <v>22260</v>
      </c>
      <c r="I11" s="7">
        <v>22260</v>
      </c>
      <c r="J11" s="7">
        <f>'Зав-ть Коэффициента от Разряда'!$C$11</f>
        <v>729</v>
      </c>
      <c r="K11" s="13">
        <f t="shared" si="2"/>
        <v>11.188235294117694</v>
      </c>
      <c r="L11" s="7">
        <f t="shared" si="0"/>
        <v>-717.8117647058823</v>
      </c>
      <c r="M11" s="7" t="b">
        <f>IF(Таблица1[[#This Row],[Объем производства]]&gt;850,TRUE,FALSE)</f>
        <v>0</v>
      </c>
      <c r="N11" s="11">
        <f>IF(M11,I11+K11*(Таблица1[[#This Row],[Объем производства]]-#REF!),I11)</f>
        <v>22260</v>
      </c>
      <c r="O11" s="12">
        <f>N11-Таблица1[[#This Row],[Доход]]</f>
        <v>0</v>
      </c>
      <c r="Q11" s="11">
        <f>IF(M11,I11+J11*(Таблица1[[#This Row],[Объем производства]]-850),I11)</f>
        <v>22260</v>
      </c>
      <c r="R11" s="12">
        <f t="shared" si="1"/>
        <v>0</v>
      </c>
    </row>
    <row r="12" spans="1:18" x14ac:dyDescent="0.3">
      <c r="A12" s="8">
        <v>39814</v>
      </c>
      <c r="B12" s="2" t="s">
        <v>8</v>
      </c>
      <c r="C12" s="1">
        <v>4</v>
      </c>
      <c r="D12" s="2" t="s">
        <v>7</v>
      </c>
      <c r="E12" s="4">
        <v>18</v>
      </c>
      <c r="F12" s="3">
        <v>580</v>
      </c>
      <c r="G12" s="3">
        <v>17370</v>
      </c>
      <c r="I12" s="7">
        <v>17370</v>
      </c>
      <c r="J12" s="7">
        <f>'Зав-ть Коэффициента от Разряда'!$C$9</f>
        <v>343</v>
      </c>
      <c r="K12" s="13">
        <f t="shared" si="2"/>
        <v>8.3117647058823056</v>
      </c>
      <c r="L12" s="7">
        <f t="shared" si="0"/>
        <v>-334.6882352941177</v>
      </c>
      <c r="M12" s="7" t="b">
        <f>IF(Таблица1[[#This Row],[Объем производства]]&gt;850,TRUE,FALSE)</f>
        <v>0</v>
      </c>
      <c r="N12" s="11">
        <f>IF(M12,I12+K12*(Таблица1[[#This Row],[Объем производства]]-#REF!),I12)</f>
        <v>17370</v>
      </c>
      <c r="O12" s="12">
        <f>N12-Таблица1[[#This Row],[Доход]]</f>
        <v>0</v>
      </c>
      <c r="Q12" s="11">
        <f>IF(M12,I12+J12*(Таблица1[[#This Row],[Объем производства]]-850),I12)</f>
        <v>17370</v>
      </c>
      <c r="R12" s="12">
        <f t="shared" si="1"/>
        <v>0</v>
      </c>
    </row>
    <row r="13" spans="1:18" x14ac:dyDescent="0.3">
      <c r="A13" s="8">
        <v>39814</v>
      </c>
      <c r="B13" s="2" t="s">
        <v>6</v>
      </c>
      <c r="C13" s="1">
        <v>7</v>
      </c>
      <c r="D13" s="2" t="s">
        <v>9</v>
      </c>
      <c r="E13" s="4">
        <v>18</v>
      </c>
      <c r="F13" s="3">
        <v>580</v>
      </c>
      <c r="G13" s="3">
        <v>25300</v>
      </c>
      <c r="I13" s="7">
        <v>25300</v>
      </c>
      <c r="J13" s="7">
        <f>'Зав-ть Коэффициента от Разряда'!$C$12</f>
        <v>1000</v>
      </c>
      <c r="K13" s="7">
        <f>VALUE($K$10)</f>
        <v>12.976470588235316</v>
      </c>
      <c r="L13" s="7">
        <f t="shared" si="0"/>
        <v>-987.02352941176468</v>
      </c>
      <c r="M13" s="7" t="b">
        <f>IF(Таблица1[[#This Row],[Объем производства]]&gt;850,TRUE,FALSE)</f>
        <v>0</v>
      </c>
      <c r="N13" s="11">
        <f>IF(M13,I13+K13*(Таблица1[[#This Row],[Объем производства]]-#REF!),I13)</f>
        <v>25300</v>
      </c>
      <c r="O13" s="12">
        <f>N13-Таблица1[[#This Row],[Доход]]</f>
        <v>0</v>
      </c>
      <c r="Q13" s="11">
        <f>IF(M13,I13+J13*(Таблица1[[#This Row],[Объем производства]]-850),I13)</f>
        <v>25300</v>
      </c>
      <c r="R13" s="12">
        <f t="shared" si="1"/>
        <v>0</v>
      </c>
    </row>
    <row r="14" spans="1:18" x14ac:dyDescent="0.3">
      <c r="A14" s="8">
        <v>39814</v>
      </c>
      <c r="B14" s="2" t="s">
        <v>6</v>
      </c>
      <c r="C14" s="1">
        <v>6</v>
      </c>
      <c r="D14" s="2" t="s">
        <v>9</v>
      </c>
      <c r="E14" s="4">
        <v>18</v>
      </c>
      <c r="F14" s="3">
        <v>580</v>
      </c>
      <c r="G14" s="3">
        <v>22260</v>
      </c>
      <c r="I14" s="7">
        <v>22260</v>
      </c>
      <c r="J14" s="7">
        <f>'Зав-ть Коэффициента от Разряда'!$C$11</f>
        <v>729</v>
      </c>
      <c r="K14" s="7">
        <f>VALUE($K$11)</f>
        <v>11.188235294117694</v>
      </c>
      <c r="L14" s="7">
        <f t="shared" si="0"/>
        <v>-717.8117647058823</v>
      </c>
      <c r="M14" s="7" t="b">
        <f>IF(Таблица1[[#This Row],[Объем производства]]&gt;850,TRUE,FALSE)</f>
        <v>0</v>
      </c>
      <c r="N14" s="11">
        <f>IF(M14,I14+K14*(Таблица1[[#This Row],[Объем производства]]-#REF!),I14)</f>
        <v>22260</v>
      </c>
      <c r="O14" s="12">
        <f>N14-Таблица1[[#This Row],[Доход]]</f>
        <v>0</v>
      </c>
      <c r="Q14" s="11">
        <f>IF(M14,I14+J14*(Таблица1[[#This Row],[Объем производства]]-850),I14)</f>
        <v>22260</v>
      </c>
      <c r="R14" s="12">
        <f t="shared" si="1"/>
        <v>0</v>
      </c>
    </row>
    <row r="15" spans="1:18" x14ac:dyDescent="0.3">
      <c r="A15" s="8">
        <v>39814</v>
      </c>
      <c r="B15" s="2" t="s">
        <v>8</v>
      </c>
      <c r="C15" s="1">
        <v>4</v>
      </c>
      <c r="D15" s="2" t="s">
        <v>9</v>
      </c>
      <c r="E15" s="4">
        <v>18</v>
      </c>
      <c r="F15" s="3">
        <v>580</v>
      </c>
      <c r="G15" s="3">
        <v>17370</v>
      </c>
      <c r="I15" s="7">
        <v>17370</v>
      </c>
      <c r="J15" s="7">
        <f>'Зав-ть Коэффициента от Разряда'!$C$9</f>
        <v>343</v>
      </c>
      <c r="K15" s="7">
        <f>VALUE($K$12)</f>
        <v>8.3117647058823056</v>
      </c>
      <c r="L15" s="7">
        <f t="shared" si="0"/>
        <v>-334.6882352941177</v>
      </c>
      <c r="M15" s="7" t="b">
        <f>IF(Таблица1[[#This Row],[Объем производства]]&gt;850,TRUE,FALSE)</f>
        <v>0</v>
      </c>
      <c r="N15" s="11">
        <f>IF(M15,I15+K15*(Таблица1[[#This Row],[Объем производства]]-#REF!),I15)</f>
        <v>17370</v>
      </c>
      <c r="O15" s="12">
        <f>N15-Таблица1[[#This Row],[Доход]]</f>
        <v>0</v>
      </c>
      <c r="Q15" s="11">
        <f>IF(M15,I15+J15*(Таблица1[[#This Row],[Объем производства]]-850),I15)</f>
        <v>17370</v>
      </c>
      <c r="R15" s="12">
        <f t="shared" si="1"/>
        <v>0</v>
      </c>
    </row>
    <row r="16" spans="1:18" x14ac:dyDescent="0.3">
      <c r="A16" s="8">
        <v>39814</v>
      </c>
      <c r="B16" s="2" t="s">
        <v>8</v>
      </c>
      <c r="C16" s="1">
        <v>3</v>
      </c>
      <c r="D16" s="2" t="s">
        <v>9</v>
      </c>
      <c r="E16" s="4">
        <v>18</v>
      </c>
      <c r="F16" s="3">
        <v>580</v>
      </c>
      <c r="G16" s="3">
        <v>15420</v>
      </c>
      <c r="I16" s="7">
        <v>15420</v>
      </c>
      <c r="J16" s="7">
        <f>'Зав-ть Коэффициента от Разряда'!$C$8</f>
        <v>216</v>
      </c>
      <c r="K16" s="13">
        <f>(G96-G76)/50</f>
        <v>7.1647058823528642</v>
      </c>
      <c r="L16" s="7">
        <f t="shared" si="0"/>
        <v>-208.83529411764712</v>
      </c>
      <c r="M16" s="7" t="b">
        <f>IF(Таблица1[[#This Row],[Объем производства]]&gt;850,TRUE,FALSE)</f>
        <v>0</v>
      </c>
      <c r="N16" s="11">
        <f>IF(M16,I16+K16*(Таблица1[[#This Row],[Объем производства]]-#REF!),I16)</f>
        <v>15420</v>
      </c>
      <c r="O16" s="12">
        <f>N16-Таблица1[[#This Row],[Доход]]</f>
        <v>0</v>
      </c>
      <c r="Q16" s="11">
        <f>IF(M16,I16+J16*(Таблица1[[#This Row],[Объем производства]]-850),I16)</f>
        <v>15420</v>
      </c>
      <c r="R16" s="12">
        <f t="shared" si="1"/>
        <v>0</v>
      </c>
    </row>
    <row r="17" spans="1:18" x14ac:dyDescent="0.3">
      <c r="A17" s="8">
        <v>39814</v>
      </c>
      <c r="B17" s="2" t="s">
        <v>10</v>
      </c>
      <c r="C17" s="1">
        <v>4</v>
      </c>
      <c r="D17" s="2" t="s">
        <v>9</v>
      </c>
      <c r="E17" s="4">
        <v>16</v>
      </c>
      <c r="F17" s="3">
        <v>580</v>
      </c>
      <c r="G17" s="3">
        <v>17010</v>
      </c>
      <c r="I17" s="7">
        <v>17010</v>
      </c>
      <c r="J17" s="7">
        <f>'Зав-ть Коэффициента от Разряда'!$C$9</f>
        <v>343</v>
      </c>
      <c r="K17" s="13">
        <f>(G97-G77)/50</f>
        <v>8.3117647058823056</v>
      </c>
      <c r="L17" s="7">
        <f t="shared" si="0"/>
        <v>-334.6882352941177</v>
      </c>
      <c r="M17" s="7" t="b">
        <f>IF(Таблица1[[#This Row],[Объем производства]]&gt;850,TRUE,FALSE)</f>
        <v>0</v>
      </c>
      <c r="N17" s="11">
        <f>IF(M17,I17+K17*(Таблица1[[#This Row],[Объем производства]]-#REF!),I17)</f>
        <v>17010</v>
      </c>
      <c r="O17" s="12">
        <f>N17-Таблица1[[#This Row],[Доход]]</f>
        <v>0</v>
      </c>
      <c r="Q17" s="11">
        <f>IF(M17,I17+J17*(Таблица1[[#This Row],[Объем производства]]-850),I17)</f>
        <v>17010</v>
      </c>
      <c r="R17" s="12">
        <f t="shared" si="1"/>
        <v>0</v>
      </c>
    </row>
    <row r="18" spans="1:18" x14ac:dyDescent="0.3">
      <c r="A18" s="8">
        <v>39814</v>
      </c>
      <c r="B18" s="2" t="s">
        <v>11</v>
      </c>
      <c r="C18" s="1">
        <v>3</v>
      </c>
      <c r="D18" s="2" t="s">
        <v>9</v>
      </c>
      <c r="E18" s="4">
        <v>18</v>
      </c>
      <c r="F18" s="3">
        <v>580</v>
      </c>
      <c r="G18" s="3">
        <v>15420</v>
      </c>
      <c r="I18" s="7">
        <v>15420</v>
      </c>
      <c r="J18" s="7">
        <f>'Зав-ть Коэффициента от Разряда'!$C$8</f>
        <v>216</v>
      </c>
      <c r="K18" s="13">
        <f>(G98-G78)/50</f>
        <v>7.1647058823528642</v>
      </c>
      <c r="L18" s="7">
        <f t="shared" si="0"/>
        <v>-208.83529411764712</v>
      </c>
      <c r="M18" s="7" t="b">
        <f>IF(Таблица1[[#This Row],[Объем производства]]&gt;850,TRUE,FALSE)</f>
        <v>0</v>
      </c>
      <c r="N18" s="11">
        <f>IF(M18,I18+K18*(Таблица1[[#This Row],[Объем производства]]-#REF!),I18)</f>
        <v>15420</v>
      </c>
      <c r="O18" s="12">
        <f>N18-Таблица1[[#This Row],[Доход]]</f>
        <v>0</v>
      </c>
      <c r="Q18" s="11">
        <f>IF(M18,I18+J18*(Таблица1[[#This Row],[Объем производства]]-850),I18)</f>
        <v>15420</v>
      </c>
      <c r="R18" s="12">
        <f t="shared" si="1"/>
        <v>0</v>
      </c>
    </row>
    <row r="19" spans="1:18" x14ac:dyDescent="0.3">
      <c r="A19" s="8">
        <v>39814</v>
      </c>
      <c r="B19" s="2" t="s">
        <v>6</v>
      </c>
      <c r="C19" s="1">
        <v>5</v>
      </c>
      <c r="D19" s="2" t="s">
        <v>12</v>
      </c>
      <c r="E19" s="4">
        <v>18</v>
      </c>
      <c r="F19" s="3">
        <v>580</v>
      </c>
      <c r="G19" s="3">
        <v>19630</v>
      </c>
      <c r="I19" s="7">
        <v>19630</v>
      </c>
      <c r="J19" s="7">
        <f>'Зав-ть Коэффициента от Разряда'!$C$10</f>
        <v>512</v>
      </c>
      <c r="K19" s="13">
        <f>(G99-G79)/50</f>
        <v>9.6411764705882526</v>
      </c>
      <c r="L19" s="7">
        <f t="shared" si="0"/>
        <v>-502.35882352941172</v>
      </c>
      <c r="M19" s="7" t="b">
        <f>IF(Таблица1[[#This Row],[Объем производства]]&gt;850,TRUE,FALSE)</f>
        <v>0</v>
      </c>
      <c r="N19" s="11">
        <f>IF(M19,I19+K19*(Таблица1[[#This Row],[Объем производства]]-#REF!),I19)</f>
        <v>19630</v>
      </c>
      <c r="O19" s="12">
        <f>N19-Таблица1[[#This Row],[Доход]]</f>
        <v>0</v>
      </c>
      <c r="Q19" s="11">
        <f>IF(M19,I19+J19*(Таблица1[[#This Row],[Объем производства]]-850),I19)</f>
        <v>19630</v>
      </c>
      <c r="R19" s="12">
        <f t="shared" si="1"/>
        <v>0</v>
      </c>
    </row>
    <row r="20" spans="1:18" x14ac:dyDescent="0.3">
      <c r="A20" s="8">
        <v>39814</v>
      </c>
      <c r="B20" s="2" t="s">
        <v>13</v>
      </c>
      <c r="C20" s="1">
        <v>5</v>
      </c>
      <c r="D20" s="2" t="s">
        <v>12</v>
      </c>
      <c r="E20" s="4">
        <v>8</v>
      </c>
      <c r="F20" s="3">
        <v>580</v>
      </c>
      <c r="G20" s="3">
        <v>17830</v>
      </c>
      <c r="I20" s="7">
        <v>17830</v>
      </c>
      <c r="J20" s="7">
        <f>'Зав-ть Коэффициента от Разряда'!$C$10</f>
        <v>512</v>
      </c>
      <c r="K20" s="13">
        <f>(G100-G80)/50</f>
        <v>9.6411764705882526</v>
      </c>
      <c r="L20" s="7">
        <f t="shared" si="0"/>
        <v>-502.35882352941172</v>
      </c>
      <c r="M20" s="7" t="b">
        <f>IF(Таблица1[[#This Row],[Объем производства]]&gt;850,TRUE,FALSE)</f>
        <v>0</v>
      </c>
      <c r="N20" s="11">
        <f>IF(M20,I20+K20*(Таблица1[[#This Row],[Объем производства]]-#REF!),I20)</f>
        <v>17830</v>
      </c>
      <c r="O20" s="12">
        <f>N20-Таблица1[[#This Row],[Доход]]</f>
        <v>0</v>
      </c>
      <c r="Q20" s="11">
        <f>IF(M20,I20+J20*(Таблица1[[#This Row],[Объем производства]]-850),I20)</f>
        <v>17830</v>
      </c>
      <c r="R20" s="12">
        <f t="shared" si="1"/>
        <v>0</v>
      </c>
    </row>
    <row r="21" spans="1:18" x14ac:dyDescent="0.3">
      <c r="A21" s="8">
        <v>39814</v>
      </c>
      <c r="B21" s="2" t="s">
        <v>13</v>
      </c>
      <c r="C21" s="1">
        <v>5</v>
      </c>
      <c r="D21" s="2" t="s">
        <v>14</v>
      </c>
      <c r="E21" s="4">
        <v>8</v>
      </c>
      <c r="F21" s="3">
        <v>580</v>
      </c>
      <c r="G21" s="3">
        <v>17830</v>
      </c>
      <c r="I21" s="7">
        <v>17830</v>
      </c>
      <c r="J21" s="7">
        <f>'Зав-ть Коэффициента от Разряда'!$C$10</f>
        <v>512</v>
      </c>
      <c r="K21" s="7">
        <f>VALUE($K$20)</f>
        <v>9.6411764705882526</v>
      </c>
      <c r="L21" s="7">
        <f t="shared" si="0"/>
        <v>-502.35882352941172</v>
      </c>
      <c r="M21" s="7" t="b">
        <f>IF(Таблица1[[#This Row],[Объем производства]]&gt;850,TRUE,FALSE)</f>
        <v>0</v>
      </c>
      <c r="N21" s="11">
        <f>IF(M21,I21+K21*(Таблица1[[#This Row],[Объем производства]]-#REF!),I21)</f>
        <v>17830</v>
      </c>
      <c r="O21" s="12">
        <f>N21-Таблица1[[#This Row],[Доход]]</f>
        <v>0</v>
      </c>
      <c r="Q21" s="11">
        <f>IF(M21,I21+J21*(Таблица1[[#This Row],[Объем производства]]-850),I21)</f>
        <v>17830</v>
      </c>
      <c r="R21" s="12">
        <f t="shared" si="1"/>
        <v>0</v>
      </c>
    </row>
    <row r="22" spans="1:18" x14ac:dyDescent="0.3">
      <c r="A22" s="8">
        <v>39814</v>
      </c>
      <c r="B22" s="2" t="s">
        <v>13</v>
      </c>
      <c r="C22" s="1">
        <v>4</v>
      </c>
      <c r="D22" s="2" t="s">
        <v>12</v>
      </c>
      <c r="E22" s="4">
        <v>8</v>
      </c>
      <c r="F22" s="3">
        <v>580</v>
      </c>
      <c r="G22" s="3">
        <v>15570</v>
      </c>
      <c r="I22" s="7">
        <v>15570</v>
      </c>
      <c r="J22" s="7">
        <f>'Зав-ть Коэффициента от Разряда'!$C$9</f>
        <v>343</v>
      </c>
      <c r="K22" s="13">
        <f>(G102-G82)/50</f>
        <v>8.3117647058823056</v>
      </c>
      <c r="L22" s="7">
        <f t="shared" si="0"/>
        <v>-334.6882352941177</v>
      </c>
      <c r="M22" s="7" t="b">
        <f>IF(Таблица1[[#This Row],[Объем производства]]&gt;850,TRUE,FALSE)</f>
        <v>0</v>
      </c>
      <c r="N22" s="11">
        <f>IF(M22,I22+K22*(Таблица1[[#This Row],[Объем производства]]-#REF!),I22)</f>
        <v>15570</v>
      </c>
      <c r="O22" s="12">
        <f>N22-Таблица1[[#This Row],[Доход]]</f>
        <v>0</v>
      </c>
      <c r="Q22" s="11">
        <f>IF(M22,I22+J22*(Таблица1[[#This Row],[Объем производства]]-850),I22)</f>
        <v>15570</v>
      </c>
      <c r="R22" s="12">
        <f t="shared" si="1"/>
        <v>0</v>
      </c>
    </row>
    <row r="23" spans="1:18" x14ac:dyDescent="0.3">
      <c r="A23" s="8">
        <v>39845</v>
      </c>
      <c r="B23" s="2" t="s">
        <v>0</v>
      </c>
      <c r="C23" s="1">
        <v>7</v>
      </c>
      <c r="D23" s="2" t="s">
        <v>1</v>
      </c>
      <c r="E23" s="4">
        <v>22</v>
      </c>
      <c r="F23" s="3">
        <v>790</v>
      </c>
      <c r="G23" s="3">
        <v>26020</v>
      </c>
      <c r="I23" s="7">
        <v>26020</v>
      </c>
      <c r="J23" s="7">
        <f>'Зав-ть Коэффициента от Разряда'!$C$12</f>
        <v>1000</v>
      </c>
      <c r="K23" s="7">
        <f>VALUE($K$3)</f>
        <v>12.976470588235316</v>
      </c>
      <c r="L23" s="7">
        <f t="shared" si="0"/>
        <v>-987.02352941176468</v>
      </c>
      <c r="M23" s="7" t="b">
        <f>IF(Таблица1[[#This Row],[Объем производства]]&gt;850,TRUE,FALSE)</f>
        <v>0</v>
      </c>
      <c r="N23" s="11">
        <f>IF(M23,I23+K23*(Таблица1[[#This Row],[Объем производства]]-#REF!),I23)</f>
        <v>26020</v>
      </c>
      <c r="O23" s="12">
        <f>N23-Таблица1[[#This Row],[Доход]]</f>
        <v>0</v>
      </c>
      <c r="Q23" s="11">
        <f>IF(M23,I23+J23*(Таблица1[[#This Row],[Объем производства]]-850),I23)</f>
        <v>26020</v>
      </c>
      <c r="R23" s="12">
        <f t="shared" si="1"/>
        <v>0</v>
      </c>
    </row>
    <row r="24" spans="1:18" x14ac:dyDescent="0.3">
      <c r="A24" s="8">
        <v>39845</v>
      </c>
      <c r="B24" s="2" t="s">
        <v>0</v>
      </c>
      <c r="C24" s="1">
        <v>6</v>
      </c>
      <c r="D24" s="2" t="s">
        <v>1</v>
      </c>
      <c r="E24" s="4">
        <v>22</v>
      </c>
      <c r="F24" s="3">
        <v>790</v>
      </c>
      <c r="G24" s="3">
        <v>22980</v>
      </c>
      <c r="I24" s="7">
        <v>22980</v>
      </c>
      <c r="J24" s="7">
        <f>'Зав-ть Коэффициента от Разряда'!$C$11</f>
        <v>729</v>
      </c>
      <c r="K24" s="7">
        <f>VALUE($K$4)</f>
        <v>11.188235294117694</v>
      </c>
      <c r="L24" s="7">
        <f t="shared" si="0"/>
        <v>-717.8117647058823</v>
      </c>
      <c r="M24" s="7" t="b">
        <f>IF(Таблица1[[#This Row],[Объем производства]]&gt;850,TRUE,FALSE)</f>
        <v>0</v>
      </c>
      <c r="N24" s="11">
        <f>IF(M24,I24+K24*(Таблица1[[#This Row],[Объем производства]]-#REF!),I24)</f>
        <v>22980</v>
      </c>
      <c r="O24" s="12">
        <f>N24-Таблица1[[#This Row],[Доход]]</f>
        <v>0</v>
      </c>
      <c r="Q24" s="11">
        <f>IF(M24,I24+J24*(Таблица1[[#This Row],[Объем производства]]-850),I24)</f>
        <v>22980</v>
      </c>
      <c r="R24" s="12">
        <f t="shared" si="1"/>
        <v>0</v>
      </c>
    </row>
    <row r="25" spans="1:18" x14ac:dyDescent="0.3">
      <c r="A25" s="8">
        <v>39845</v>
      </c>
      <c r="B25" s="2" t="s">
        <v>0</v>
      </c>
      <c r="C25" s="1">
        <v>5</v>
      </c>
      <c r="D25" s="2" t="s">
        <v>2</v>
      </c>
      <c r="E25" s="4">
        <v>22</v>
      </c>
      <c r="F25" s="3">
        <v>790</v>
      </c>
      <c r="G25" s="3">
        <v>20350</v>
      </c>
      <c r="I25" s="7">
        <v>20350</v>
      </c>
      <c r="J25" s="7">
        <f>'Зав-ть Коэффициента от Разряда'!$C$10</f>
        <v>512</v>
      </c>
      <c r="K25" s="7">
        <f>VALUE($K$5)</f>
        <v>9.6411764705882526</v>
      </c>
      <c r="L25" s="7">
        <f t="shared" si="0"/>
        <v>-502.35882352941172</v>
      </c>
      <c r="M25" s="7" t="b">
        <f>IF(Таблица1[[#This Row],[Объем производства]]&gt;850,TRUE,FALSE)</f>
        <v>0</v>
      </c>
      <c r="N25" s="11">
        <f>IF(M25,I25+K25*(Таблица1[[#This Row],[Объем производства]]-#REF!),I25)</f>
        <v>20350</v>
      </c>
      <c r="O25" s="12">
        <f>N25-Таблица1[[#This Row],[Доход]]</f>
        <v>0</v>
      </c>
      <c r="Q25" s="11">
        <f>IF(M25,I25+J25*(Таблица1[[#This Row],[Объем производства]]-850),I25)</f>
        <v>20350</v>
      </c>
      <c r="R25" s="12">
        <f t="shared" si="1"/>
        <v>0</v>
      </c>
    </row>
    <row r="26" spans="1:18" x14ac:dyDescent="0.3">
      <c r="A26" s="8">
        <v>39845</v>
      </c>
      <c r="B26" s="2" t="s">
        <v>0</v>
      </c>
      <c r="C26" s="1">
        <v>5</v>
      </c>
      <c r="D26" s="2" t="s">
        <v>3</v>
      </c>
      <c r="E26" s="4">
        <v>22</v>
      </c>
      <c r="F26" s="3">
        <v>790</v>
      </c>
      <c r="G26" s="3">
        <v>20350</v>
      </c>
      <c r="I26" s="7">
        <v>20350</v>
      </c>
      <c r="J26" s="7">
        <f>'Зав-ть Коэффициента от Разряда'!$C$10</f>
        <v>512</v>
      </c>
      <c r="K26" s="7">
        <f>VALUE($K$5)</f>
        <v>9.6411764705882526</v>
      </c>
      <c r="L26" s="7">
        <f t="shared" si="0"/>
        <v>-502.35882352941172</v>
      </c>
      <c r="M26" s="7" t="b">
        <f>IF(Таблица1[[#This Row],[Объем производства]]&gt;850,TRUE,FALSE)</f>
        <v>0</v>
      </c>
      <c r="N26" s="11">
        <f>IF(M26,I26+K26*(Таблица1[[#This Row],[Объем производства]]-#REF!),I26)</f>
        <v>20350</v>
      </c>
      <c r="O26" s="12">
        <f>N26-Таблица1[[#This Row],[Доход]]</f>
        <v>0</v>
      </c>
      <c r="Q26" s="11">
        <f>IF(M26,I26+J26*(Таблица1[[#This Row],[Объем производства]]-850),I26)</f>
        <v>20350</v>
      </c>
      <c r="R26" s="12">
        <f t="shared" si="1"/>
        <v>0</v>
      </c>
    </row>
    <row r="27" spans="1:18" x14ac:dyDescent="0.3">
      <c r="A27" s="8">
        <v>39845</v>
      </c>
      <c r="B27" s="2" t="s">
        <v>0</v>
      </c>
      <c r="C27" s="1">
        <v>4</v>
      </c>
      <c r="D27" s="2" t="s">
        <v>1</v>
      </c>
      <c r="E27" s="4">
        <v>22</v>
      </c>
      <c r="F27" s="3">
        <v>790</v>
      </c>
      <c r="G27" s="3">
        <v>18090</v>
      </c>
      <c r="I27" s="7">
        <v>18090</v>
      </c>
      <c r="J27" s="7">
        <f>'Зав-ть Коэффициента от Разряда'!$C$9</f>
        <v>343</v>
      </c>
      <c r="K27" s="7">
        <f>VALUE($K$7)</f>
        <v>8.3117647058823056</v>
      </c>
      <c r="L27" s="7">
        <f t="shared" si="0"/>
        <v>-334.6882352941177</v>
      </c>
      <c r="M27" s="7" t="b">
        <f>IF(Таблица1[[#This Row],[Объем производства]]&gt;850,TRUE,FALSE)</f>
        <v>0</v>
      </c>
      <c r="N27" s="11">
        <f>IF(M27,I27+K27*(Таблица1[[#This Row],[Объем производства]]-#REF!),I27)</f>
        <v>18090</v>
      </c>
      <c r="O27" s="12">
        <f>N27-Таблица1[[#This Row],[Доход]]</f>
        <v>0</v>
      </c>
      <c r="Q27" s="11">
        <f>IF(M27,I27+J27*(Таблица1[[#This Row],[Объем производства]]-850),I27)</f>
        <v>18090</v>
      </c>
      <c r="R27" s="12">
        <f t="shared" si="1"/>
        <v>0</v>
      </c>
    </row>
    <row r="28" spans="1:18" x14ac:dyDescent="0.3">
      <c r="A28" s="8">
        <v>39845</v>
      </c>
      <c r="B28" s="2" t="s">
        <v>4</v>
      </c>
      <c r="C28" s="1">
        <v>4</v>
      </c>
      <c r="D28" s="2" t="s">
        <v>1</v>
      </c>
      <c r="E28" s="4">
        <v>22</v>
      </c>
      <c r="F28" s="3">
        <v>790</v>
      </c>
      <c r="G28" s="3">
        <v>18090</v>
      </c>
      <c r="I28" s="7">
        <v>18090</v>
      </c>
      <c r="J28" s="7">
        <f>'Зав-ть Коэффициента от Разряда'!$C$9</f>
        <v>343</v>
      </c>
      <c r="K28" s="7">
        <f>VALUE($K$8)</f>
        <v>8.3117647058823056</v>
      </c>
      <c r="L28" s="7">
        <f t="shared" si="0"/>
        <v>-334.6882352941177</v>
      </c>
      <c r="M28" s="7" t="b">
        <f>IF(Таблица1[[#This Row],[Объем производства]]&gt;850,TRUE,FALSE)</f>
        <v>0</v>
      </c>
      <c r="N28" s="11">
        <f>IF(M28,I28+K28*(Таблица1[[#This Row],[Объем производства]]-#REF!),I28)</f>
        <v>18090</v>
      </c>
      <c r="O28" s="12">
        <f>N28-Таблица1[[#This Row],[Доход]]</f>
        <v>0</v>
      </c>
      <c r="Q28" s="11">
        <f>IF(M28,I28+J28*(Таблица1[[#This Row],[Объем производства]]-850),I28)</f>
        <v>18090</v>
      </c>
      <c r="R28" s="12">
        <f t="shared" si="1"/>
        <v>0</v>
      </c>
    </row>
    <row r="29" spans="1:18" x14ac:dyDescent="0.3">
      <c r="A29" s="8">
        <v>39845</v>
      </c>
      <c r="B29" s="2" t="s">
        <v>5</v>
      </c>
      <c r="C29" s="1">
        <v>4</v>
      </c>
      <c r="D29" s="2" t="s">
        <v>1</v>
      </c>
      <c r="E29" s="4">
        <v>11</v>
      </c>
      <c r="F29" s="3">
        <v>790</v>
      </c>
      <c r="G29" s="3">
        <v>16110</v>
      </c>
      <c r="I29" s="7">
        <v>16110</v>
      </c>
      <c r="J29" s="7">
        <f>'Зав-ть Коэффициента от Разряда'!$C$9</f>
        <v>343</v>
      </c>
      <c r="K29" s="7">
        <f>VALUE($K$9)</f>
        <v>8.3117647058823056</v>
      </c>
      <c r="L29" s="7">
        <f t="shared" si="0"/>
        <v>-334.6882352941177</v>
      </c>
      <c r="M29" s="7" t="b">
        <f>IF(Таблица1[[#This Row],[Объем производства]]&gt;850,TRUE,FALSE)</f>
        <v>0</v>
      </c>
      <c r="N29" s="11">
        <f>IF(M29,I29+K29*(Таблица1[[#This Row],[Объем производства]]-#REF!),I29)</f>
        <v>16110</v>
      </c>
      <c r="O29" s="12">
        <f>N29-Таблица1[[#This Row],[Доход]]</f>
        <v>0</v>
      </c>
      <c r="Q29" s="11">
        <f>IF(M29,I29+J29*(Таблица1[[#This Row],[Объем производства]]-850),I29)</f>
        <v>16110</v>
      </c>
      <c r="R29" s="12">
        <f t="shared" si="1"/>
        <v>0</v>
      </c>
    </row>
    <row r="30" spans="1:18" x14ac:dyDescent="0.3">
      <c r="A30" s="8">
        <v>39845</v>
      </c>
      <c r="B30" s="2" t="s">
        <v>6</v>
      </c>
      <c r="C30" s="1">
        <v>7</v>
      </c>
      <c r="D30" s="2" t="s">
        <v>7</v>
      </c>
      <c r="E30" s="4">
        <v>18</v>
      </c>
      <c r="F30" s="3">
        <v>790</v>
      </c>
      <c r="G30" s="3">
        <v>25300</v>
      </c>
      <c r="I30" s="7">
        <v>25300</v>
      </c>
      <c r="J30" s="7">
        <f>'Зав-ть Коэффициента от Разряда'!$C$12</f>
        <v>1000</v>
      </c>
      <c r="K30" s="7">
        <f>VALUE($K$10)</f>
        <v>12.976470588235316</v>
      </c>
      <c r="L30" s="7">
        <f t="shared" si="0"/>
        <v>-987.02352941176468</v>
      </c>
      <c r="M30" s="7" t="b">
        <f>IF(Таблица1[[#This Row],[Объем производства]]&gt;850,TRUE,FALSE)</f>
        <v>0</v>
      </c>
      <c r="N30" s="11">
        <f>IF(M30,I30+K30*(Таблица1[[#This Row],[Объем производства]]-#REF!),I30)</f>
        <v>25300</v>
      </c>
      <c r="O30" s="12">
        <f>N30-Таблица1[[#This Row],[Доход]]</f>
        <v>0</v>
      </c>
      <c r="Q30" s="11">
        <f>IF(M30,I30+J30*(Таблица1[[#This Row],[Объем производства]]-850),I30)</f>
        <v>25300</v>
      </c>
      <c r="R30" s="12">
        <f t="shared" si="1"/>
        <v>0</v>
      </c>
    </row>
    <row r="31" spans="1:18" x14ac:dyDescent="0.3">
      <c r="A31" s="8">
        <v>39845</v>
      </c>
      <c r="B31" s="2" t="s">
        <v>6</v>
      </c>
      <c r="C31" s="1">
        <v>6</v>
      </c>
      <c r="D31" s="2" t="s">
        <v>7</v>
      </c>
      <c r="E31" s="4">
        <v>18</v>
      </c>
      <c r="F31" s="3">
        <v>790</v>
      </c>
      <c r="G31" s="3">
        <v>22260</v>
      </c>
      <c r="I31" s="7">
        <v>22260</v>
      </c>
      <c r="J31" s="7">
        <f>'Зав-ть Коэффициента от Разряда'!$C$11</f>
        <v>729</v>
      </c>
      <c r="K31" s="7">
        <f>VALUE($K$11)</f>
        <v>11.188235294117694</v>
      </c>
      <c r="L31" s="7">
        <f t="shared" si="0"/>
        <v>-717.8117647058823</v>
      </c>
      <c r="M31" s="7" t="b">
        <f>IF(Таблица1[[#This Row],[Объем производства]]&gt;850,TRUE,FALSE)</f>
        <v>0</v>
      </c>
      <c r="N31" s="11">
        <f>IF(M31,I31+K31*(Таблица1[[#This Row],[Объем производства]]-#REF!),I31)</f>
        <v>22260</v>
      </c>
      <c r="O31" s="12">
        <f>N31-Таблица1[[#This Row],[Доход]]</f>
        <v>0</v>
      </c>
      <c r="Q31" s="11">
        <f>IF(M31,I31+J31*(Таблица1[[#This Row],[Объем производства]]-850),I31)</f>
        <v>22260</v>
      </c>
      <c r="R31" s="12">
        <f t="shared" si="1"/>
        <v>0</v>
      </c>
    </row>
    <row r="32" spans="1:18" x14ac:dyDescent="0.3">
      <c r="A32" s="8">
        <v>39845</v>
      </c>
      <c r="B32" s="2" t="s">
        <v>8</v>
      </c>
      <c r="C32" s="1">
        <v>4</v>
      </c>
      <c r="D32" s="2" t="s">
        <v>7</v>
      </c>
      <c r="E32" s="4">
        <v>18</v>
      </c>
      <c r="F32" s="3">
        <v>790</v>
      </c>
      <c r="G32" s="3">
        <v>17370</v>
      </c>
      <c r="I32" s="7">
        <v>17370</v>
      </c>
      <c r="J32" s="7">
        <f>'Зав-ть Коэффициента от Разряда'!$C$9</f>
        <v>343</v>
      </c>
      <c r="K32" s="7">
        <f>VALUE($K$12)</f>
        <v>8.3117647058823056</v>
      </c>
      <c r="L32" s="7">
        <f t="shared" si="0"/>
        <v>-334.6882352941177</v>
      </c>
      <c r="M32" s="7" t="b">
        <f>IF(Таблица1[[#This Row],[Объем производства]]&gt;850,TRUE,FALSE)</f>
        <v>0</v>
      </c>
      <c r="N32" s="11">
        <f>IF(M32,I32+K32*(Таблица1[[#This Row],[Объем производства]]-#REF!),I32)</f>
        <v>17370</v>
      </c>
      <c r="O32" s="12">
        <f>N32-Таблица1[[#This Row],[Доход]]</f>
        <v>0</v>
      </c>
      <c r="Q32" s="11">
        <f>IF(M32,I32+J32*(Таблица1[[#This Row],[Объем производства]]-850),I32)</f>
        <v>17370</v>
      </c>
      <c r="R32" s="12">
        <f t="shared" si="1"/>
        <v>0</v>
      </c>
    </row>
    <row r="33" spans="1:18" x14ac:dyDescent="0.3">
      <c r="A33" s="8">
        <v>39845</v>
      </c>
      <c r="B33" s="2" t="s">
        <v>6</v>
      </c>
      <c r="C33" s="1">
        <v>7</v>
      </c>
      <c r="D33" s="2" t="s">
        <v>9</v>
      </c>
      <c r="E33" s="4">
        <v>18</v>
      </c>
      <c r="F33" s="3">
        <v>790</v>
      </c>
      <c r="G33" s="3">
        <v>25300</v>
      </c>
      <c r="I33" s="7">
        <v>25300</v>
      </c>
      <c r="J33" s="7">
        <f>'Зав-ть Коэффициента от Разряда'!$C$12</f>
        <v>1000</v>
      </c>
      <c r="K33" s="7">
        <f>VALUE($K$10)</f>
        <v>12.976470588235316</v>
      </c>
      <c r="L33" s="7">
        <f t="shared" si="0"/>
        <v>-987.02352941176468</v>
      </c>
      <c r="M33" s="7" t="b">
        <f>IF(Таблица1[[#This Row],[Объем производства]]&gt;850,TRUE,FALSE)</f>
        <v>0</v>
      </c>
      <c r="N33" s="11">
        <f>IF(M33,I33+K33*(Таблица1[[#This Row],[Объем производства]]-#REF!),I33)</f>
        <v>25300</v>
      </c>
      <c r="O33" s="12">
        <f>N33-Таблица1[[#This Row],[Доход]]</f>
        <v>0</v>
      </c>
      <c r="Q33" s="11">
        <f>IF(M33,I33+J33*(Таблица1[[#This Row],[Объем производства]]-850),I33)</f>
        <v>25300</v>
      </c>
      <c r="R33" s="12">
        <f t="shared" si="1"/>
        <v>0</v>
      </c>
    </row>
    <row r="34" spans="1:18" x14ac:dyDescent="0.3">
      <c r="A34" s="8">
        <v>39845</v>
      </c>
      <c r="B34" s="2" t="s">
        <v>6</v>
      </c>
      <c r="C34" s="1">
        <v>6</v>
      </c>
      <c r="D34" s="2" t="s">
        <v>9</v>
      </c>
      <c r="E34" s="4">
        <v>18</v>
      </c>
      <c r="F34" s="3">
        <v>790</v>
      </c>
      <c r="G34" s="3">
        <v>22260</v>
      </c>
      <c r="I34" s="7">
        <v>22260</v>
      </c>
      <c r="J34" s="7">
        <f>'Зав-ть Коэффициента от Разряда'!$C$11</f>
        <v>729</v>
      </c>
      <c r="K34" s="7">
        <f>VALUE($K$11)</f>
        <v>11.188235294117694</v>
      </c>
      <c r="L34" s="7">
        <f t="shared" si="0"/>
        <v>-717.8117647058823</v>
      </c>
      <c r="M34" s="7" t="b">
        <f>IF(Таблица1[[#This Row],[Объем производства]]&gt;850,TRUE,FALSE)</f>
        <v>0</v>
      </c>
      <c r="N34" s="11">
        <f>IF(M34,I34+K34*(Таблица1[[#This Row],[Объем производства]]-#REF!),I34)</f>
        <v>22260</v>
      </c>
      <c r="O34" s="12">
        <f>N34-Таблица1[[#This Row],[Доход]]</f>
        <v>0</v>
      </c>
      <c r="Q34" s="11">
        <f>IF(M34,I34+J34*(Таблица1[[#This Row],[Объем производства]]-850),I34)</f>
        <v>22260</v>
      </c>
      <c r="R34" s="12">
        <f t="shared" si="1"/>
        <v>0</v>
      </c>
    </row>
    <row r="35" spans="1:18" x14ac:dyDescent="0.3">
      <c r="A35" s="8">
        <v>39845</v>
      </c>
      <c r="B35" s="2" t="s">
        <v>8</v>
      </c>
      <c r="C35" s="1">
        <v>4</v>
      </c>
      <c r="D35" s="2" t="s">
        <v>9</v>
      </c>
      <c r="E35" s="4">
        <v>18</v>
      </c>
      <c r="F35" s="3">
        <v>790</v>
      </c>
      <c r="G35" s="3">
        <v>17370</v>
      </c>
      <c r="I35" s="7">
        <v>17370</v>
      </c>
      <c r="J35" s="7">
        <f>'Зав-ть Коэффициента от Разряда'!$C$9</f>
        <v>343</v>
      </c>
      <c r="K35" s="7">
        <f>VALUE($K$12)</f>
        <v>8.3117647058823056</v>
      </c>
      <c r="L35" s="7">
        <f t="shared" si="0"/>
        <v>-334.6882352941177</v>
      </c>
      <c r="M35" s="7" t="b">
        <f>IF(Таблица1[[#This Row],[Объем производства]]&gt;850,TRUE,FALSE)</f>
        <v>0</v>
      </c>
      <c r="N35" s="11">
        <f>IF(M35,I35+K35*(Таблица1[[#This Row],[Объем производства]]-#REF!),I35)</f>
        <v>17370</v>
      </c>
      <c r="O35" s="12">
        <f>N35-Таблица1[[#This Row],[Доход]]</f>
        <v>0</v>
      </c>
      <c r="Q35" s="11">
        <f>IF(M35,I35+J35*(Таблица1[[#This Row],[Объем производства]]-850),I35)</f>
        <v>17370</v>
      </c>
      <c r="R35" s="12">
        <f t="shared" si="1"/>
        <v>0</v>
      </c>
    </row>
    <row r="36" spans="1:18" x14ac:dyDescent="0.3">
      <c r="A36" s="8">
        <v>39845</v>
      </c>
      <c r="B36" s="2" t="s">
        <v>8</v>
      </c>
      <c r="C36" s="1">
        <v>3</v>
      </c>
      <c r="D36" s="2" t="s">
        <v>9</v>
      </c>
      <c r="E36" s="4">
        <v>18</v>
      </c>
      <c r="F36" s="3">
        <v>790</v>
      </c>
      <c r="G36" s="3">
        <v>15420</v>
      </c>
      <c r="I36" s="7">
        <v>15420</v>
      </c>
      <c r="J36" s="7">
        <f>'Зав-ть Коэффициента от Разряда'!$C$8</f>
        <v>216</v>
      </c>
      <c r="K36" s="7">
        <f>VALUE($K$16)</f>
        <v>7.1647058823528642</v>
      </c>
      <c r="L36" s="7">
        <f t="shared" si="0"/>
        <v>-208.83529411764712</v>
      </c>
      <c r="M36" s="7" t="b">
        <f>IF(Таблица1[[#This Row],[Объем производства]]&gt;850,TRUE,FALSE)</f>
        <v>0</v>
      </c>
      <c r="N36" s="11">
        <f>IF(M36,I36+K36*(Таблица1[[#This Row],[Объем производства]]-#REF!),I36)</f>
        <v>15420</v>
      </c>
      <c r="O36" s="12">
        <f>N36-Таблица1[[#This Row],[Доход]]</f>
        <v>0</v>
      </c>
      <c r="Q36" s="11">
        <f>IF(M36,I36+J36*(Таблица1[[#This Row],[Объем производства]]-850),I36)</f>
        <v>15420</v>
      </c>
      <c r="R36" s="12">
        <f t="shared" si="1"/>
        <v>0</v>
      </c>
    </row>
    <row r="37" spans="1:18" x14ac:dyDescent="0.3">
      <c r="A37" s="8">
        <v>39845</v>
      </c>
      <c r="B37" s="2" t="s">
        <v>10</v>
      </c>
      <c r="C37" s="1">
        <v>4</v>
      </c>
      <c r="D37" s="2" t="s">
        <v>9</v>
      </c>
      <c r="E37" s="4">
        <v>16</v>
      </c>
      <c r="F37" s="3">
        <v>790</v>
      </c>
      <c r="G37" s="3">
        <v>17010</v>
      </c>
      <c r="I37" s="7">
        <v>17010</v>
      </c>
      <c r="J37" s="7">
        <f>'Зав-ть Коэффициента от Разряда'!$C$9</f>
        <v>343</v>
      </c>
      <c r="K37" s="7">
        <f>VALUE($K$17)</f>
        <v>8.3117647058823056</v>
      </c>
      <c r="L37" s="7">
        <f t="shared" si="0"/>
        <v>-334.6882352941177</v>
      </c>
      <c r="M37" s="7" t="b">
        <f>IF(Таблица1[[#This Row],[Объем производства]]&gt;850,TRUE,FALSE)</f>
        <v>0</v>
      </c>
      <c r="N37" s="11">
        <f>IF(M37,I37+K37*(Таблица1[[#This Row],[Объем производства]]-#REF!),I37)</f>
        <v>17010</v>
      </c>
      <c r="O37" s="12">
        <f>N37-Таблица1[[#This Row],[Доход]]</f>
        <v>0</v>
      </c>
      <c r="Q37" s="11">
        <f>IF(M37,I37+J37*(Таблица1[[#This Row],[Объем производства]]-850),I37)</f>
        <v>17010</v>
      </c>
      <c r="R37" s="12">
        <f t="shared" si="1"/>
        <v>0</v>
      </c>
    </row>
    <row r="38" spans="1:18" x14ac:dyDescent="0.3">
      <c r="A38" s="8">
        <v>39845</v>
      </c>
      <c r="B38" s="2" t="s">
        <v>11</v>
      </c>
      <c r="C38" s="1">
        <v>3</v>
      </c>
      <c r="D38" s="2" t="s">
        <v>9</v>
      </c>
      <c r="E38" s="4">
        <v>18</v>
      </c>
      <c r="F38" s="3">
        <v>790</v>
      </c>
      <c r="G38" s="3">
        <v>15420</v>
      </c>
      <c r="I38" s="7">
        <v>15420</v>
      </c>
      <c r="J38" s="7">
        <f>'Зав-ть Коэффициента от Разряда'!$C$8</f>
        <v>216</v>
      </c>
      <c r="K38" s="7">
        <f>VALUE($K$18)</f>
        <v>7.1647058823528642</v>
      </c>
      <c r="L38" s="7">
        <f t="shared" si="0"/>
        <v>-208.83529411764712</v>
      </c>
      <c r="M38" s="7" t="b">
        <f>IF(Таблица1[[#This Row],[Объем производства]]&gt;850,TRUE,FALSE)</f>
        <v>0</v>
      </c>
      <c r="N38" s="11">
        <f>IF(M38,I38+K38*(Таблица1[[#This Row],[Объем производства]]-#REF!),I38)</f>
        <v>15420</v>
      </c>
      <c r="O38" s="12">
        <f>N38-Таблица1[[#This Row],[Доход]]</f>
        <v>0</v>
      </c>
      <c r="Q38" s="11">
        <f>IF(M38,I38+J38*(Таблица1[[#This Row],[Объем производства]]-850),I38)</f>
        <v>15420</v>
      </c>
      <c r="R38" s="12">
        <f t="shared" si="1"/>
        <v>0</v>
      </c>
    </row>
    <row r="39" spans="1:18" x14ac:dyDescent="0.3">
      <c r="A39" s="8">
        <v>39845</v>
      </c>
      <c r="B39" s="2" t="s">
        <v>6</v>
      </c>
      <c r="C39" s="1">
        <v>5</v>
      </c>
      <c r="D39" s="2" t="s">
        <v>12</v>
      </c>
      <c r="E39" s="4">
        <v>18</v>
      </c>
      <c r="F39" s="3">
        <v>790</v>
      </c>
      <c r="G39" s="3">
        <v>19630</v>
      </c>
      <c r="I39" s="7">
        <v>19630</v>
      </c>
      <c r="J39" s="7">
        <f>'Зав-ть Коэффициента от Разряда'!$C$10</f>
        <v>512</v>
      </c>
      <c r="K39" s="7">
        <f>VALUE($K$19)</f>
        <v>9.6411764705882526</v>
      </c>
      <c r="L39" s="7">
        <f t="shared" si="0"/>
        <v>-502.35882352941172</v>
      </c>
      <c r="M39" s="7" t="b">
        <f>IF(Таблица1[[#This Row],[Объем производства]]&gt;850,TRUE,FALSE)</f>
        <v>0</v>
      </c>
      <c r="N39" s="11">
        <f>IF(M39,I39+K39*(Таблица1[[#This Row],[Объем производства]]-#REF!),I39)</f>
        <v>19630</v>
      </c>
      <c r="O39" s="12">
        <f>N39-Таблица1[[#This Row],[Доход]]</f>
        <v>0</v>
      </c>
      <c r="Q39" s="11">
        <f>IF(M39,I39+J39*(Таблица1[[#This Row],[Объем производства]]-850),I39)</f>
        <v>19630</v>
      </c>
      <c r="R39" s="12">
        <f t="shared" si="1"/>
        <v>0</v>
      </c>
    </row>
    <row r="40" spans="1:18" x14ac:dyDescent="0.3">
      <c r="A40" s="8">
        <v>39845</v>
      </c>
      <c r="B40" s="2" t="s">
        <v>13</v>
      </c>
      <c r="C40" s="1">
        <v>5</v>
      </c>
      <c r="D40" s="2" t="s">
        <v>12</v>
      </c>
      <c r="E40" s="4">
        <v>8</v>
      </c>
      <c r="F40" s="3">
        <v>790</v>
      </c>
      <c r="G40" s="3">
        <v>17830</v>
      </c>
      <c r="I40" s="7">
        <v>17830</v>
      </c>
      <c r="J40" s="7">
        <f>'Зав-ть Коэффициента от Разряда'!$C$10</f>
        <v>512</v>
      </c>
      <c r="K40" s="7">
        <f>VALUE($K$20)</f>
        <v>9.6411764705882526</v>
      </c>
      <c r="L40" s="7">
        <f t="shared" si="0"/>
        <v>-502.35882352941172</v>
      </c>
      <c r="M40" s="7" t="b">
        <f>IF(Таблица1[[#This Row],[Объем производства]]&gt;850,TRUE,FALSE)</f>
        <v>0</v>
      </c>
      <c r="N40" s="11">
        <f>IF(M40,I40+K40*(Таблица1[[#This Row],[Объем производства]]-#REF!),I40)</f>
        <v>17830</v>
      </c>
      <c r="O40" s="12">
        <f>N40-Таблица1[[#This Row],[Доход]]</f>
        <v>0</v>
      </c>
      <c r="Q40" s="11">
        <f>IF(M40,I40+J40*(Таблица1[[#This Row],[Объем производства]]-850),I40)</f>
        <v>17830</v>
      </c>
      <c r="R40" s="12">
        <f t="shared" si="1"/>
        <v>0</v>
      </c>
    </row>
    <row r="41" spans="1:18" x14ac:dyDescent="0.3">
      <c r="A41" s="8">
        <v>39845</v>
      </c>
      <c r="B41" s="2" t="s">
        <v>13</v>
      </c>
      <c r="C41" s="1">
        <v>5</v>
      </c>
      <c r="D41" s="2" t="s">
        <v>14</v>
      </c>
      <c r="E41" s="4">
        <v>8</v>
      </c>
      <c r="F41" s="3">
        <v>790</v>
      </c>
      <c r="G41" s="3">
        <v>17830</v>
      </c>
      <c r="I41" s="7">
        <v>17830</v>
      </c>
      <c r="J41" s="7">
        <f>'Зав-ть Коэффициента от Разряда'!$C$10</f>
        <v>512</v>
      </c>
      <c r="K41" s="7">
        <f>VALUE($K$20)</f>
        <v>9.6411764705882526</v>
      </c>
      <c r="L41" s="7">
        <f t="shared" si="0"/>
        <v>-502.35882352941172</v>
      </c>
      <c r="M41" s="7" t="b">
        <f>IF(Таблица1[[#This Row],[Объем производства]]&gt;850,TRUE,FALSE)</f>
        <v>0</v>
      </c>
      <c r="N41" s="11">
        <f>IF(M41,I41+K41*(Таблица1[[#This Row],[Объем производства]]-#REF!),I41)</f>
        <v>17830</v>
      </c>
      <c r="O41" s="12">
        <f>N41-Таблица1[[#This Row],[Доход]]</f>
        <v>0</v>
      </c>
      <c r="Q41" s="11">
        <f>IF(M41,I41+J41*(Таблица1[[#This Row],[Объем производства]]-850),I41)</f>
        <v>17830</v>
      </c>
      <c r="R41" s="12">
        <f t="shared" si="1"/>
        <v>0</v>
      </c>
    </row>
    <row r="42" spans="1:18" x14ac:dyDescent="0.3">
      <c r="A42" s="8">
        <v>39845</v>
      </c>
      <c r="B42" s="2" t="s">
        <v>13</v>
      </c>
      <c r="C42" s="1">
        <v>4</v>
      </c>
      <c r="D42" s="2" t="s">
        <v>12</v>
      </c>
      <c r="E42" s="4">
        <v>8</v>
      </c>
      <c r="F42" s="3">
        <v>790</v>
      </c>
      <c r="G42" s="3">
        <v>15570</v>
      </c>
      <c r="I42" s="7">
        <v>15570</v>
      </c>
      <c r="J42" s="7">
        <f>'Зав-ть Коэффициента от Разряда'!$C$9</f>
        <v>343</v>
      </c>
      <c r="K42" s="7">
        <f>VALUE($K$22)</f>
        <v>8.3117647058823056</v>
      </c>
      <c r="L42" s="7">
        <f t="shared" si="0"/>
        <v>-334.6882352941177</v>
      </c>
      <c r="M42" s="7" t="b">
        <f>IF(Таблица1[[#This Row],[Объем производства]]&gt;850,TRUE,FALSE)</f>
        <v>0</v>
      </c>
      <c r="N42" s="11">
        <f>IF(M42,I42+K42*(Таблица1[[#This Row],[Объем производства]]-#REF!),I42)</f>
        <v>15570</v>
      </c>
      <c r="O42" s="12">
        <f>N42-Таблица1[[#This Row],[Доход]]</f>
        <v>0</v>
      </c>
      <c r="Q42" s="11">
        <f>IF(M42,I42+J42*(Таблица1[[#This Row],[Объем производства]]-850),I42)</f>
        <v>15570</v>
      </c>
      <c r="R42" s="12">
        <f t="shared" si="1"/>
        <v>0</v>
      </c>
    </row>
    <row r="43" spans="1:18" x14ac:dyDescent="0.3">
      <c r="A43" s="8">
        <v>39873</v>
      </c>
      <c r="B43" s="2" t="s">
        <v>0</v>
      </c>
      <c r="C43" s="1">
        <v>7</v>
      </c>
      <c r="D43" s="2" t="s">
        <v>1</v>
      </c>
      <c r="E43" s="4">
        <v>22</v>
      </c>
      <c r="F43" s="3">
        <v>820</v>
      </c>
      <c r="G43" s="3">
        <v>26020</v>
      </c>
      <c r="I43" s="7">
        <v>26020</v>
      </c>
      <c r="J43" s="7">
        <f>'Зав-ть Коэффициента от Разряда'!$C$12</f>
        <v>1000</v>
      </c>
      <c r="K43" s="7">
        <f>VALUE($K$3)</f>
        <v>12.976470588235316</v>
      </c>
      <c r="L43" s="7">
        <f t="shared" si="0"/>
        <v>-987.02352941176468</v>
      </c>
      <c r="M43" s="7" t="b">
        <f>IF(Таблица1[[#This Row],[Объем производства]]&gt;850,TRUE,FALSE)</f>
        <v>0</v>
      </c>
      <c r="N43" s="11">
        <f>IF(M43,I43+K43*(Таблица1[[#This Row],[Объем производства]]-#REF!),I43)</f>
        <v>26020</v>
      </c>
      <c r="O43" s="12">
        <f>N43-Таблица1[[#This Row],[Доход]]</f>
        <v>0</v>
      </c>
      <c r="Q43" s="11">
        <f>IF(M43,I43+J43*(Таблица1[[#This Row],[Объем производства]]-850),I43)</f>
        <v>26020</v>
      </c>
      <c r="R43" s="12">
        <f t="shared" si="1"/>
        <v>0</v>
      </c>
    </row>
    <row r="44" spans="1:18" x14ac:dyDescent="0.3">
      <c r="A44" s="8">
        <v>39873</v>
      </c>
      <c r="B44" s="2" t="s">
        <v>0</v>
      </c>
      <c r="C44" s="1">
        <v>6</v>
      </c>
      <c r="D44" s="2" t="s">
        <v>1</v>
      </c>
      <c r="E44" s="4">
        <v>22</v>
      </c>
      <c r="F44" s="3">
        <v>820</v>
      </c>
      <c r="G44" s="3">
        <v>22980</v>
      </c>
      <c r="I44" s="7">
        <v>22980</v>
      </c>
      <c r="J44" s="7">
        <f>'Зав-ть Коэффициента от Разряда'!$C$11</f>
        <v>729</v>
      </c>
      <c r="K44" s="7">
        <f>VALUE($K$4)</f>
        <v>11.188235294117694</v>
      </c>
      <c r="L44" s="7">
        <f t="shared" si="0"/>
        <v>-717.8117647058823</v>
      </c>
      <c r="M44" s="7" t="b">
        <f>IF(Таблица1[[#This Row],[Объем производства]]&gt;850,TRUE,FALSE)</f>
        <v>0</v>
      </c>
      <c r="N44" s="11">
        <f>IF(M44,I44+K44*(Таблица1[[#This Row],[Объем производства]]-#REF!),I44)</f>
        <v>22980</v>
      </c>
      <c r="O44" s="12">
        <f>N44-Таблица1[[#This Row],[Доход]]</f>
        <v>0</v>
      </c>
      <c r="Q44" s="11">
        <f>IF(M44,I44+J44*(Таблица1[[#This Row],[Объем производства]]-850),I44)</f>
        <v>22980</v>
      </c>
      <c r="R44" s="12">
        <f t="shared" si="1"/>
        <v>0</v>
      </c>
    </row>
    <row r="45" spans="1:18" x14ac:dyDescent="0.3">
      <c r="A45" s="8">
        <v>39873</v>
      </c>
      <c r="B45" s="2" t="s">
        <v>0</v>
      </c>
      <c r="C45" s="1">
        <v>5</v>
      </c>
      <c r="D45" s="2" t="s">
        <v>2</v>
      </c>
      <c r="E45" s="4">
        <v>22</v>
      </c>
      <c r="F45" s="3">
        <v>820</v>
      </c>
      <c r="G45" s="3">
        <v>20350</v>
      </c>
      <c r="I45" s="7">
        <v>20350</v>
      </c>
      <c r="J45" s="7">
        <f>'Зав-ть Коэффициента от Разряда'!$C$10</f>
        <v>512</v>
      </c>
      <c r="K45" s="7">
        <f>VALUE($K$5)</f>
        <v>9.6411764705882526</v>
      </c>
      <c r="L45" s="7">
        <f t="shared" si="0"/>
        <v>-502.35882352941172</v>
      </c>
      <c r="M45" s="7" t="b">
        <f>IF(Таблица1[[#This Row],[Объем производства]]&gt;850,TRUE,FALSE)</f>
        <v>0</v>
      </c>
      <c r="N45" s="11">
        <f>IF(M45,I45+K45*(Таблица1[[#This Row],[Объем производства]]-#REF!),I45)</f>
        <v>20350</v>
      </c>
      <c r="O45" s="12">
        <f>N45-Таблица1[[#This Row],[Доход]]</f>
        <v>0</v>
      </c>
      <c r="Q45" s="11">
        <f>IF(M45,I45+J45*(Таблица1[[#This Row],[Объем производства]]-850),I45)</f>
        <v>20350</v>
      </c>
      <c r="R45" s="12">
        <f t="shared" si="1"/>
        <v>0</v>
      </c>
    </row>
    <row r="46" spans="1:18" x14ac:dyDescent="0.3">
      <c r="A46" s="8">
        <v>39873</v>
      </c>
      <c r="B46" s="2" t="s">
        <v>0</v>
      </c>
      <c r="C46" s="1">
        <v>5</v>
      </c>
      <c r="D46" s="2" t="s">
        <v>3</v>
      </c>
      <c r="E46" s="4">
        <v>22</v>
      </c>
      <c r="F46" s="3">
        <v>820</v>
      </c>
      <c r="G46" s="3">
        <v>20350</v>
      </c>
      <c r="I46" s="7">
        <v>20350</v>
      </c>
      <c r="J46" s="7">
        <f>'Зав-ть Коэффициента от Разряда'!$C$10</f>
        <v>512</v>
      </c>
      <c r="K46" s="7">
        <f>VALUE($K$5)</f>
        <v>9.6411764705882526</v>
      </c>
      <c r="L46" s="7">
        <f t="shared" si="0"/>
        <v>-502.35882352941172</v>
      </c>
      <c r="M46" s="7" t="b">
        <f>IF(Таблица1[[#This Row],[Объем производства]]&gt;850,TRUE,FALSE)</f>
        <v>0</v>
      </c>
      <c r="N46" s="11">
        <f>IF(M46,I46+K46*(Таблица1[[#This Row],[Объем производства]]-#REF!),I46)</f>
        <v>20350</v>
      </c>
      <c r="O46" s="12">
        <f>N46-Таблица1[[#This Row],[Доход]]</f>
        <v>0</v>
      </c>
      <c r="Q46" s="11">
        <f>IF(M46,I46+J46*(Таблица1[[#This Row],[Объем производства]]-850),I46)</f>
        <v>20350</v>
      </c>
      <c r="R46" s="12">
        <f t="shared" si="1"/>
        <v>0</v>
      </c>
    </row>
    <row r="47" spans="1:18" x14ac:dyDescent="0.3">
      <c r="A47" s="8">
        <v>39873</v>
      </c>
      <c r="B47" s="2" t="s">
        <v>0</v>
      </c>
      <c r="C47" s="1">
        <v>4</v>
      </c>
      <c r="D47" s="2" t="s">
        <v>1</v>
      </c>
      <c r="E47" s="4">
        <v>22</v>
      </c>
      <c r="F47" s="3">
        <v>820</v>
      </c>
      <c r="G47" s="3">
        <v>18090</v>
      </c>
      <c r="I47" s="7">
        <v>18090</v>
      </c>
      <c r="J47" s="7">
        <f>'Зав-ть Коэффициента от Разряда'!$C$9</f>
        <v>343</v>
      </c>
      <c r="K47" s="7">
        <f>VALUE($K$7)</f>
        <v>8.3117647058823056</v>
      </c>
      <c r="L47" s="7">
        <f t="shared" si="0"/>
        <v>-334.6882352941177</v>
      </c>
      <c r="M47" s="7" t="b">
        <f>IF(Таблица1[[#This Row],[Объем производства]]&gt;850,TRUE,FALSE)</f>
        <v>0</v>
      </c>
      <c r="N47" s="11">
        <f>IF(M47,I47+K47*(Таблица1[[#This Row],[Объем производства]]-#REF!),I47)</f>
        <v>18090</v>
      </c>
      <c r="O47" s="12">
        <f>N47-Таблица1[[#This Row],[Доход]]</f>
        <v>0</v>
      </c>
      <c r="Q47" s="11">
        <f>IF(M47,I47+J47*(Таблица1[[#This Row],[Объем производства]]-850),I47)</f>
        <v>18090</v>
      </c>
      <c r="R47" s="12">
        <f t="shared" si="1"/>
        <v>0</v>
      </c>
    </row>
    <row r="48" spans="1:18" x14ac:dyDescent="0.3">
      <c r="A48" s="8">
        <v>39873</v>
      </c>
      <c r="B48" s="2" t="s">
        <v>4</v>
      </c>
      <c r="C48" s="1">
        <v>4</v>
      </c>
      <c r="D48" s="2" t="s">
        <v>1</v>
      </c>
      <c r="E48" s="4">
        <v>22</v>
      </c>
      <c r="F48" s="3">
        <v>820</v>
      </c>
      <c r="G48" s="3">
        <v>18090</v>
      </c>
      <c r="I48" s="7">
        <v>18090</v>
      </c>
      <c r="J48" s="7">
        <f>'Зав-ть Коэффициента от Разряда'!$C$9</f>
        <v>343</v>
      </c>
      <c r="K48" s="7">
        <f>VALUE($K$8)</f>
        <v>8.3117647058823056</v>
      </c>
      <c r="L48" s="7">
        <f t="shared" si="0"/>
        <v>-334.6882352941177</v>
      </c>
      <c r="M48" s="7" t="b">
        <f>IF(Таблица1[[#This Row],[Объем производства]]&gt;850,TRUE,FALSE)</f>
        <v>0</v>
      </c>
      <c r="N48" s="11">
        <f>IF(M48,I48+K48*(Таблица1[[#This Row],[Объем производства]]-#REF!),I48)</f>
        <v>18090</v>
      </c>
      <c r="O48" s="12">
        <f>N48-Таблица1[[#This Row],[Доход]]</f>
        <v>0</v>
      </c>
      <c r="Q48" s="11">
        <f>IF(M48,I48+J48*(Таблица1[[#This Row],[Объем производства]]-850),I48)</f>
        <v>18090</v>
      </c>
      <c r="R48" s="12">
        <f t="shared" si="1"/>
        <v>0</v>
      </c>
    </row>
    <row r="49" spans="1:18" x14ac:dyDescent="0.3">
      <c r="A49" s="8">
        <v>39873</v>
      </c>
      <c r="B49" s="2" t="s">
        <v>5</v>
      </c>
      <c r="C49" s="1">
        <v>4</v>
      </c>
      <c r="D49" s="2" t="s">
        <v>1</v>
      </c>
      <c r="E49" s="4">
        <v>11</v>
      </c>
      <c r="F49" s="3">
        <v>820</v>
      </c>
      <c r="G49" s="3">
        <v>16110</v>
      </c>
      <c r="I49" s="7">
        <v>16110</v>
      </c>
      <c r="J49" s="7">
        <f>'Зав-ть Коэффициента от Разряда'!$C$9</f>
        <v>343</v>
      </c>
      <c r="K49" s="7">
        <f>VALUE($K$9)</f>
        <v>8.3117647058823056</v>
      </c>
      <c r="L49" s="7">
        <f t="shared" si="0"/>
        <v>-334.6882352941177</v>
      </c>
      <c r="M49" s="7" t="b">
        <f>IF(Таблица1[[#This Row],[Объем производства]]&gt;850,TRUE,FALSE)</f>
        <v>0</v>
      </c>
      <c r="N49" s="11">
        <f>IF(M49,I49+K49*(Таблица1[[#This Row],[Объем производства]]-#REF!),I49)</f>
        <v>16110</v>
      </c>
      <c r="O49" s="12">
        <f>N49-Таблица1[[#This Row],[Доход]]</f>
        <v>0</v>
      </c>
      <c r="Q49" s="11">
        <f>IF(M49,I49+J49*(Таблица1[[#This Row],[Объем производства]]-850),I49)</f>
        <v>16110</v>
      </c>
      <c r="R49" s="12">
        <f t="shared" si="1"/>
        <v>0</v>
      </c>
    </row>
    <row r="50" spans="1:18" x14ac:dyDescent="0.3">
      <c r="A50" s="8">
        <v>39873</v>
      </c>
      <c r="B50" s="2" t="s">
        <v>6</v>
      </c>
      <c r="C50" s="1">
        <v>7</v>
      </c>
      <c r="D50" s="2" t="s">
        <v>7</v>
      </c>
      <c r="E50" s="4">
        <v>18</v>
      </c>
      <c r="F50" s="3">
        <v>820</v>
      </c>
      <c r="G50" s="3">
        <v>25300</v>
      </c>
      <c r="I50" s="7">
        <v>25300</v>
      </c>
      <c r="J50" s="7">
        <f>'Зав-ть Коэффициента от Разряда'!$C$12</f>
        <v>1000</v>
      </c>
      <c r="K50" s="7">
        <f>VALUE($K$10)</f>
        <v>12.976470588235316</v>
      </c>
      <c r="L50" s="7">
        <f t="shared" si="0"/>
        <v>-987.02352941176468</v>
      </c>
      <c r="M50" s="7" t="b">
        <f>IF(Таблица1[[#This Row],[Объем производства]]&gt;850,TRUE,FALSE)</f>
        <v>0</v>
      </c>
      <c r="N50" s="11">
        <f>IF(M50,I50+K50*(Таблица1[[#This Row],[Объем производства]]-#REF!),I50)</f>
        <v>25300</v>
      </c>
      <c r="O50" s="12">
        <f>N50-Таблица1[[#This Row],[Доход]]</f>
        <v>0</v>
      </c>
      <c r="Q50" s="11">
        <f>IF(M50,I50+J50*(Таблица1[[#This Row],[Объем производства]]-850),I50)</f>
        <v>25300</v>
      </c>
      <c r="R50" s="12">
        <f t="shared" si="1"/>
        <v>0</v>
      </c>
    </row>
    <row r="51" spans="1:18" x14ac:dyDescent="0.3">
      <c r="A51" s="8">
        <v>39873</v>
      </c>
      <c r="B51" s="2" t="s">
        <v>6</v>
      </c>
      <c r="C51" s="1">
        <v>6</v>
      </c>
      <c r="D51" s="2" t="s">
        <v>7</v>
      </c>
      <c r="E51" s="4">
        <v>18</v>
      </c>
      <c r="F51" s="3">
        <v>820</v>
      </c>
      <c r="G51" s="3">
        <v>22260</v>
      </c>
      <c r="I51" s="7">
        <v>22260</v>
      </c>
      <c r="J51" s="7">
        <f>'Зав-ть Коэффициента от Разряда'!$C$11</f>
        <v>729</v>
      </c>
      <c r="K51" s="7">
        <f>VALUE($K$11)</f>
        <v>11.188235294117694</v>
      </c>
      <c r="L51" s="7">
        <f t="shared" si="0"/>
        <v>-717.8117647058823</v>
      </c>
      <c r="M51" s="7" t="b">
        <f>IF(Таблица1[[#This Row],[Объем производства]]&gt;850,TRUE,FALSE)</f>
        <v>0</v>
      </c>
      <c r="N51" s="11">
        <f>IF(M51,I51+K51*(Таблица1[[#This Row],[Объем производства]]-#REF!),I51)</f>
        <v>22260</v>
      </c>
      <c r="O51" s="12">
        <f>N51-Таблица1[[#This Row],[Доход]]</f>
        <v>0</v>
      </c>
      <c r="Q51" s="11">
        <f>IF(M51,I51+J51*(Таблица1[[#This Row],[Объем производства]]-850),I51)</f>
        <v>22260</v>
      </c>
      <c r="R51" s="12">
        <f t="shared" si="1"/>
        <v>0</v>
      </c>
    </row>
    <row r="52" spans="1:18" x14ac:dyDescent="0.3">
      <c r="A52" s="8">
        <v>39873</v>
      </c>
      <c r="B52" s="2" t="s">
        <v>8</v>
      </c>
      <c r="C52" s="1">
        <v>4</v>
      </c>
      <c r="D52" s="2" t="s">
        <v>7</v>
      </c>
      <c r="E52" s="4">
        <v>18</v>
      </c>
      <c r="F52" s="3">
        <v>820</v>
      </c>
      <c r="G52" s="3">
        <v>17370</v>
      </c>
      <c r="I52" s="7">
        <v>17370</v>
      </c>
      <c r="J52" s="7">
        <f>'Зав-ть Коэффициента от Разряда'!$C$9</f>
        <v>343</v>
      </c>
      <c r="K52" s="7">
        <f>VALUE($K$12)</f>
        <v>8.3117647058823056</v>
      </c>
      <c r="L52" s="7">
        <f t="shared" si="0"/>
        <v>-334.6882352941177</v>
      </c>
      <c r="M52" s="7" t="b">
        <f>IF(Таблица1[[#This Row],[Объем производства]]&gt;850,TRUE,FALSE)</f>
        <v>0</v>
      </c>
      <c r="N52" s="11">
        <f>IF(M52,I52+K52*(Таблица1[[#This Row],[Объем производства]]-#REF!),I52)</f>
        <v>17370</v>
      </c>
      <c r="O52" s="12">
        <f>N52-Таблица1[[#This Row],[Доход]]</f>
        <v>0</v>
      </c>
      <c r="Q52" s="11">
        <f>IF(M52,I52+J52*(Таблица1[[#This Row],[Объем производства]]-850),I52)</f>
        <v>17370</v>
      </c>
      <c r="R52" s="12">
        <f t="shared" si="1"/>
        <v>0</v>
      </c>
    </row>
    <row r="53" spans="1:18" x14ac:dyDescent="0.3">
      <c r="A53" s="8">
        <v>39873</v>
      </c>
      <c r="B53" s="2" t="s">
        <v>6</v>
      </c>
      <c r="C53" s="1">
        <v>7</v>
      </c>
      <c r="D53" s="2" t="s">
        <v>9</v>
      </c>
      <c r="E53" s="4">
        <v>18</v>
      </c>
      <c r="F53" s="3">
        <v>820</v>
      </c>
      <c r="G53" s="3">
        <v>25300</v>
      </c>
      <c r="I53" s="7">
        <v>25300</v>
      </c>
      <c r="J53" s="7">
        <f>'Зав-ть Коэффициента от Разряда'!$C$12</f>
        <v>1000</v>
      </c>
      <c r="K53" s="7">
        <f>VALUE($K$10)</f>
        <v>12.976470588235316</v>
      </c>
      <c r="L53" s="7">
        <f t="shared" si="0"/>
        <v>-987.02352941176468</v>
      </c>
      <c r="M53" s="7" t="b">
        <f>IF(Таблица1[[#This Row],[Объем производства]]&gt;850,TRUE,FALSE)</f>
        <v>0</v>
      </c>
      <c r="N53" s="11">
        <f>IF(M53,I53+K53*(Таблица1[[#This Row],[Объем производства]]-#REF!),I53)</f>
        <v>25300</v>
      </c>
      <c r="O53" s="12">
        <f>N53-Таблица1[[#This Row],[Доход]]</f>
        <v>0</v>
      </c>
      <c r="Q53" s="11">
        <f>IF(M53,I53+J53*(Таблица1[[#This Row],[Объем производства]]-850),I53)</f>
        <v>25300</v>
      </c>
      <c r="R53" s="12">
        <f t="shared" si="1"/>
        <v>0</v>
      </c>
    </row>
    <row r="54" spans="1:18" x14ac:dyDescent="0.3">
      <c r="A54" s="8">
        <v>39873</v>
      </c>
      <c r="B54" s="2" t="s">
        <v>6</v>
      </c>
      <c r="C54" s="1">
        <v>6</v>
      </c>
      <c r="D54" s="2" t="s">
        <v>9</v>
      </c>
      <c r="E54" s="4">
        <v>18</v>
      </c>
      <c r="F54" s="3">
        <v>820</v>
      </c>
      <c r="G54" s="3">
        <v>22260</v>
      </c>
      <c r="I54" s="7">
        <v>22260</v>
      </c>
      <c r="J54" s="7">
        <f>'Зав-ть Коэффициента от Разряда'!$C$11</f>
        <v>729</v>
      </c>
      <c r="K54" s="7">
        <f>VALUE($K$11)</f>
        <v>11.188235294117694</v>
      </c>
      <c r="L54" s="7">
        <f t="shared" si="0"/>
        <v>-717.8117647058823</v>
      </c>
      <c r="M54" s="7" t="b">
        <f>IF(Таблица1[[#This Row],[Объем производства]]&gt;850,TRUE,FALSE)</f>
        <v>0</v>
      </c>
      <c r="N54" s="11">
        <f>IF(M54,I54+K54*(Таблица1[[#This Row],[Объем производства]]-#REF!),I54)</f>
        <v>22260</v>
      </c>
      <c r="O54" s="12">
        <f>N54-Таблица1[[#This Row],[Доход]]</f>
        <v>0</v>
      </c>
      <c r="Q54" s="11">
        <f>IF(M54,I54+J54*(Таблица1[[#This Row],[Объем производства]]-850),I54)</f>
        <v>22260</v>
      </c>
      <c r="R54" s="12">
        <f t="shared" si="1"/>
        <v>0</v>
      </c>
    </row>
    <row r="55" spans="1:18" x14ac:dyDescent="0.3">
      <c r="A55" s="8">
        <v>39873</v>
      </c>
      <c r="B55" s="2" t="s">
        <v>8</v>
      </c>
      <c r="C55" s="1">
        <v>4</v>
      </c>
      <c r="D55" s="2" t="s">
        <v>9</v>
      </c>
      <c r="E55" s="4">
        <v>18</v>
      </c>
      <c r="F55" s="3">
        <v>820</v>
      </c>
      <c r="G55" s="3">
        <v>17370</v>
      </c>
      <c r="I55" s="7">
        <v>17370</v>
      </c>
      <c r="J55" s="7">
        <f>'Зав-ть Коэффициента от Разряда'!$C$9</f>
        <v>343</v>
      </c>
      <c r="K55" s="7">
        <f>VALUE($K$12)</f>
        <v>8.3117647058823056</v>
      </c>
      <c r="L55" s="7">
        <f t="shared" si="0"/>
        <v>-334.6882352941177</v>
      </c>
      <c r="M55" s="7" t="b">
        <f>IF(Таблица1[[#This Row],[Объем производства]]&gt;850,TRUE,FALSE)</f>
        <v>0</v>
      </c>
      <c r="N55" s="11">
        <f>IF(M55,I55+K55*(Таблица1[[#This Row],[Объем производства]]-#REF!),I55)</f>
        <v>17370</v>
      </c>
      <c r="O55" s="12">
        <f>N55-Таблица1[[#This Row],[Доход]]</f>
        <v>0</v>
      </c>
      <c r="Q55" s="11">
        <f>IF(M55,I55+J55*(Таблица1[[#This Row],[Объем производства]]-850),I55)</f>
        <v>17370</v>
      </c>
      <c r="R55" s="12">
        <f t="shared" si="1"/>
        <v>0</v>
      </c>
    </row>
    <row r="56" spans="1:18" x14ac:dyDescent="0.3">
      <c r="A56" s="8">
        <v>39873</v>
      </c>
      <c r="B56" s="2" t="s">
        <v>8</v>
      </c>
      <c r="C56" s="1">
        <v>3</v>
      </c>
      <c r="D56" s="2" t="s">
        <v>9</v>
      </c>
      <c r="E56" s="4">
        <v>18</v>
      </c>
      <c r="F56" s="3">
        <v>820</v>
      </c>
      <c r="G56" s="3">
        <v>15420</v>
      </c>
      <c r="I56" s="7">
        <v>15420</v>
      </c>
      <c r="J56" s="7">
        <f>'Зав-ть Коэффициента от Разряда'!$C$8</f>
        <v>216</v>
      </c>
      <c r="K56" s="7">
        <f>VALUE($K$16)</f>
        <v>7.1647058823528642</v>
      </c>
      <c r="L56" s="7">
        <f t="shared" si="0"/>
        <v>-208.83529411764712</v>
      </c>
      <c r="M56" s="7" t="b">
        <f>IF(Таблица1[[#This Row],[Объем производства]]&gt;850,TRUE,FALSE)</f>
        <v>0</v>
      </c>
      <c r="N56" s="11">
        <f>IF(M56,I56+K56*(Таблица1[[#This Row],[Объем производства]]-#REF!),I56)</f>
        <v>15420</v>
      </c>
      <c r="O56" s="12">
        <f>N56-Таблица1[[#This Row],[Доход]]</f>
        <v>0</v>
      </c>
      <c r="Q56" s="11">
        <f>IF(M56,I56+J56*(Таблица1[[#This Row],[Объем производства]]-850),I56)</f>
        <v>15420</v>
      </c>
      <c r="R56" s="12">
        <f t="shared" si="1"/>
        <v>0</v>
      </c>
    </row>
    <row r="57" spans="1:18" x14ac:dyDescent="0.3">
      <c r="A57" s="8">
        <v>39873</v>
      </c>
      <c r="B57" s="2" t="s">
        <v>10</v>
      </c>
      <c r="C57" s="1">
        <v>4</v>
      </c>
      <c r="D57" s="2" t="s">
        <v>9</v>
      </c>
      <c r="E57" s="4">
        <v>16</v>
      </c>
      <c r="F57" s="3">
        <v>820</v>
      </c>
      <c r="G57" s="3">
        <v>17010</v>
      </c>
      <c r="I57" s="7">
        <v>17010</v>
      </c>
      <c r="J57" s="7">
        <f>'Зав-ть Коэффициента от Разряда'!$C$9</f>
        <v>343</v>
      </c>
      <c r="K57" s="7">
        <f>VALUE($K$17)</f>
        <v>8.3117647058823056</v>
      </c>
      <c r="L57" s="7">
        <f t="shared" si="0"/>
        <v>-334.6882352941177</v>
      </c>
      <c r="M57" s="7" t="b">
        <f>IF(Таблица1[[#This Row],[Объем производства]]&gt;850,TRUE,FALSE)</f>
        <v>0</v>
      </c>
      <c r="N57" s="11">
        <f>IF(M57,I57+K57*(Таблица1[[#This Row],[Объем производства]]-#REF!),I57)</f>
        <v>17010</v>
      </c>
      <c r="O57" s="12">
        <f>N57-Таблица1[[#This Row],[Доход]]</f>
        <v>0</v>
      </c>
      <c r="Q57" s="11">
        <f>IF(M57,I57+J57*(Таблица1[[#This Row],[Объем производства]]-850),I57)</f>
        <v>17010</v>
      </c>
      <c r="R57" s="12">
        <f t="shared" si="1"/>
        <v>0</v>
      </c>
    </row>
    <row r="58" spans="1:18" x14ac:dyDescent="0.3">
      <c r="A58" s="8">
        <v>39873</v>
      </c>
      <c r="B58" s="2" t="s">
        <v>11</v>
      </c>
      <c r="C58" s="1">
        <v>3</v>
      </c>
      <c r="D58" s="2" t="s">
        <v>9</v>
      </c>
      <c r="E58" s="4">
        <v>18</v>
      </c>
      <c r="F58" s="3">
        <v>820</v>
      </c>
      <c r="G58" s="3">
        <v>15420</v>
      </c>
      <c r="I58" s="7">
        <v>15420</v>
      </c>
      <c r="J58" s="7">
        <f>'Зав-ть Коэффициента от Разряда'!$C$8</f>
        <v>216</v>
      </c>
      <c r="K58" s="7">
        <f>VALUE($K$18)</f>
        <v>7.1647058823528642</v>
      </c>
      <c r="L58" s="7">
        <f t="shared" si="0"/>
        <v>-208.83529411764712</v>
      </c>
      <c r="M58" s="7" t="b">
        <f>IF(Таблица1[[#This Row],[Объем производства]]&gt;850,TRUE,FALSE)</f>
        <v>0</v>
      </c>
      <c r="N58" s="11">
        <f>IF(M58,I58+K58*(Таблица1[[#This Row],[Объем производства]]-#REF!),I58)</f>
        <v>15420</v>
      </c>
      <c r="O58" s="12">
        <f>N58-Таблица1[[#This Row],[Доход]]</f>
        <v>0</v>
      </c>
      <c r="Q58" s="11">
        <f>IF(M58,I58+J58*(Таблица1[[#This Row],[Объем производства]]-850),I58)</f>
        <v>15420</v>
      </c>
      <c r="R58" s="12">
        <f t="shared" si="1"/>
        <v>0</v>
      </c>
    </row>
    <row r="59" spans="1:18" x14ac:dyDescent="0.3">
      <c r="A59" s="8">
        <v>39873</v>
      </c>
      <c r="B59" s="2" t="s">
        <v>6</v>
      </c>
      <c r="C59" s="1">
        <v>5</v>
      </c>
      <c r="D59" s="2" t="s">
        <v>12</v>
      </c>
      <c r="E59" s="4">
        <v>18</v>
      </c>
      <c r="F59" s="3">
        <v>820</v>
      </c>
      <c r="G59" s="3">
        <v>19630</v>
      </c>
      <c r="I59" s="7">
        <v>19630</v>
      </c>
      <c r="J59" s="7">
        <f>'Зав-ть Коэффициента от Разряда'!$C$10</f>
        <v>512</v>
      </c>
      <c r="K59" s="7">
        <f>VALUE($K$19)</f>
        <v>9.6411764705882526</v>
      </c>
      <c r="L59" s="7">
        <f t="shared" si="0"/>
        <v>-502.35882352941172</v>
      </c>
      <c r="M59" s="7" t="b">
        <f>IF(Таблица1[[#This Row],[Объем производства]]&gt;850,TRUE,FALSE)</f>
        <v>0</v>
      </c>
      <c r="N59" s="11">
        <f>IF(M59,I59+K59*(Таблица1[[#This Row],[Объем производства]]-#REF!),I59)</f>
        <v>19630</v>
      </c>
      <c r="O59" s="12">
        <f>N59-Таблица1[[#This Row],[Доход]]</f>
        <v>0</v>
      </c>
      <c r="Q59" s="11">
        <f>IF(M59,I59+J59*(Таблица1[[#This Row],[Объем производства]]-850),I59)</f>
        <v>19630</v>
      </c>
      <c r="R59" s="12">
        <f t="shared" si="1"/>
        <v>0</v>
      </c>
    </row>
    <row r="60" spans="1:18" x14ac:dyDescent="0.3">
      <c r="A60" s="8">
        <v>39873</v>
      </c>
      <c r="B60" s="2" t="s">
        <v>13</v>
      </c>
      <c r="C60" s="1">
        <v>5</v>
      </c>
      <c r="D60" s="2" t="s">
        <v>12</v>
      </c>
      <c r="E60" s="4">
        <v>8</v>
      </c>
      <c r="F60" s="3">
        <v>820</v>
      </c>
      <c r="G60" s="3">
        <v>17830</v>
      </c>
      <c r="I60" s="7">
        <v>17830</v>
      </c>
      <c r="J60" s="7">
        <f>'Зав-ть Коэффициента от Разряда'!$C$10</f>
        <v>512</v>
      </c>
      <c r="K60" s="7">
        <f>VALUE($K$20)</f>
        <v>9.6411764705882526</v>
      </c>
      <c r="L60" s="7">
        <f t="shared" si="0"/>
        <v>-502.35882352941172</v>
      </c>
      <c r="M60" s="7" t="b">
        <f>IF(Таблица1[[#This Row],[Объем производства]]&gt;850,TRUE,FALSE)</f>
        <v>0</v>
      </c>
      <c r="N60" s="11">
        <f>IF(M60,I60+K60*(Таблица1[[#This Row],[Объем производства]]-#REF!),I60)</f>
        <v>17830</v>
      </c>
      <c r="O60" s="12">
        <f>N60-Таблица1[[#This Row],[Доход]]</f>
        <v>0</v>
      </c>
      <c r="Q60" s="11">
        <f>IF(M60,I60+J60*(Таблица1[[#This Row],[Объем производства]]-850),I60)</f>
        <v>17830</v>
      </c>
      <c r="R60" s="12">
        <f t="shared" si="1"/>
        <v>0</v>
      </c>
    </row>
    <row r="61" spans="1:18" x14ac:dyDescent="0.3">
      <c r="A61" s="8">
        <v>39873</v>
      </c>
      <c r="B61" s="2" t="s">
        <v>13</v>
      </c>
      <c r="C61" s="1">
        <v>5</v>
      </c>
      <c r="D61" s="2" t="s">
        <v>14</v>
      </c>
      <c r="E61" s="4">
        <v>8</v>
      </c>
      <c r="F61" s="3">
        <v>820</v>
      </c>
      <c r="G61" s="3">
        <v>17830</v>
      </c>
      <c r="I61" s="7">
        <v>17830</v>
      </c>
      <c r="J61" s="7">
        <f>'Зав-ть Коэффициента от Разряда'!$C$10</f>
        <v>512</v>
      </c>
      <c r="K61" s="7">
        <f>VALUE($K$20)</f>
        <v>9.6411764705882526</v>
      </c>
      <c r="L61" s="7">
        <f t="shared" si="0"/>
        <v>-502.35882352941172</v>
      </c>
      <c r="M61" s="7" t="b">
        <f>IF(Таблица1[[#This Row],[Объем производства]]&gt;850,TRUE,FALSE)</f>
        <v>0</v>
      </c>
      <c r="N61" s="11">
        <f>IF(M61,I61+K61*(Таблица1[[#This Row],[Объем производства]]-#REF!),I61)</f>
        <v>17830</v>
      </c>
      <c r="O61" s="12">
        <f>N61-Таблица1[[#This Row],[Доход]]</f>
        <v>0</v>
      </c>
      <c r="Q61" s="11">
        <f>IF(M61,I61+J61*(Таблица1[[#This Row],[Объем производства]]-850),I61)</f>
        <v>17830</v>
      </c>
      <c r="R61" s="12">
        <f t="shared" si="1"/>
        <v>0</v>
      </c>
    </row>
    <row r="62" spans="1:18" x14ac:dyDescent="0.3">
      <c r="A62" s="8">
        <v>39873</v>
      </c>
      <c r="B62" s="2" t="s">
        <v>13</v>
      </c>
      <c r="C62" s="1">
        <v>4</v>
      </c>
      <c r="D62" s="2" t="s">
        <v>12</v>
      </c>
      <c r="E62" s="4">
        <v>8</v>
      </c>
      <c r="F62" s="3">
        <v>820</v>
      </c>
      <c r="G62" s="3">
        <v>15570</v>
      </c>
      <c r="I62" s="7">
        <v>15570</v>
      </c>
      <c r="J62" s="7">
        <f>'Зав-ть Коэффициента от Разряда'!$C$9</f>
        <v>343</v>
      </c>
      <c r="K62" s="7">
        <f>VALUE($K$22)</f>
        <v>8.3117647058823056</v>
      </c>
      <c r="L62" s="7">
        <f t="shared" si="0"/>
        <v>-334.6882352941177</v>
      </c>
      <c r="M62" s="7" t="b">
        <f>IF(Таблица1[[#This Row],[Объем производства]]&gt;850,TRUE,FALSE)</f>
        <v>0</v>
      </c>
      <c r="N62" s="11">
        <f>IF(M62,I62+K62*(Таблица1[[#This Row],[Объем производства]]-#REF!),I62)</f>
        <v>15570</v>
      </c>
      <c r="O62" s="12">
        <f>N62-Таблица1[[#This Row],[Доход]]</f>
        <v>0</v>
      </c>
      <c r="Q62" s="11">
        <f>IF(M62,I62+J62*(Таблица1[[#This Row],[Объем производства]]-850),I62)</f>
        <v>15570</v>
      </c>
      <c r="R62" s="12">
        <f t="shared" si="1"/>
        <v>0</v>
      </c>
    </row>
    <row r="63" spans="1:18" x14ac:dyDescent="0.3">
      <c r="A63" s="8">
        <v>39904</v>
      </c>
      <c r="B63" s="2" t="s">
        <v>0</v>
      </c>
      <c r="C63" s="1">
        <v>7</v>
      </c>
      <c r="D63" s="2" t="s">
        <v>1</v>
      </c>
      <c r="E63" s="4">
        <v>22</v>
      </c>
      <c r="F63" s="3">
        <v>1200</v>
      </c>
      <c r="G63" s="3">
        <v>30561.764705882353</v>
      </c>
      <c r="I63" s="7">
        <v>26020</v>
      </c>
      <c r="J63" s="7">
        <f>'Зав-ть Коэффициента от Разряда'!$C$12</f>
        <v>1000</v>
      </c>
      <c r="K63" s="7">
        <f>VALUE($K$3)</f>
        <v>12.976470588235316</v>
      </c>
      <c r="L63" s="7">
        <f t="shared" si="0"/>
        <v>-987.02352941176468</v>
      </c>
      <c r="M63" s="7" t="b">
        <f>IF(Таблица1[[#This Row],[Объем производства]]&gt;850,TRUE,FALSE)</f>
        <v>1</v>
      </c>
      <c r="N63" s="11" t="e">
        <f>IF(M63,I63+K63*(Таблица1[[#This Row],[Объем производства]]-#REF!),I63)</f>
        <v>#REF!</v>
      </c>
      <c r="O63" s="12" t="e">
        <f>N63-Таблица1[[#This Row],[Доход]]</f>
        <v>#REF!</v>
      </c>
      <c r="Q63" s="11">
        <f>IF(M63,I63+J63*(Таблица1[[#This Row],[Объем производства]]-850),I63)</f>
        <v>376020</v>
      </c>
      <c r="R63" s="12" t="e">
        <f t="shared" si="1"/>
        <v>#REF!</v>
      </c>
    </row>
    <row r="64" spans="1:18" x14ac:dyDescent="0.3">
      <c r="A64" s="8">
        <v>39904</v>
      </c>
      <c r="B64" s="2" t="s">
        <v>0</v>
      </c>
      <c r="C64" s="1">
        <v>6</v>
      </c>
      <c r="D64" s="2" t="s">
        <v>1</v>
      </c>
      <c r="E64" s="4">
        <v>22</v>
      </c>
      <c r="F64" s="3">
        <v>1200</v>
      </c>
      <c r="G64" s="3">
        <v>26895.882352941175</v>
      </c>
      <c r="I64" s="7">
        <v>22980</v>
      </c>
      <c r="J64" s="7">
        <f>'Зав-ть Коэффициента от Разряда'!$C$11</f>
        <v>729</v>
      </c>
      <c r="K64" s="7">
        <f>VALUE($K$4)</f>
        <v>11.188235294117694</v>
      </c>
      <c r="L64" s="7">
        <f t="shared" si="0"/>
        <v>-717.8117647058823</v>
      </c>
      <c r="M64" s="7" t="b">
        <f>IF(Таблица1[[#This Row],[Объем производства]]&gt;850,TRUE,FALSE)</f>
        <v>1</v>
      </c>
      <c r="N64" s="11" t="e">
        <f>IF(M64,I64+K64*(Таблица1[[#This Row],[Объем производства]]-#REF!),I64)</f>
        <v>#REF!</v>
      </c>
      <c r="O64" s="12" t="e">
        <f>N64-Таблица1[[#This Row],[Доход]]</f>
        <v>#REF!</v>
      </c>
      <c r="Q64" s="11">
        <f>IF(M64,I64+J64*(Таблица1[[#This Row],[Объем производства]]-850),I64)</f>
        <v>278130</v>
      </c>
      <c r="R64" s="12" t="e">
        <f t="shared" si="1"/>
        <v>#REF!</v>
      </c>
    </row>
    <row r="65" spans="1:18" x14ac:dyDescent="0.3">
      <c r="A65" s="8">
        <v>39904</v>
      </c>
      <c r="B65" s="2" t="s">
        <v>0</v>
      </c>
      <c r="C65" s="1">
        <v>5</v>
      </c>
      <c r="D65" s="2" t="s">
        <v>2</v>
      </c>
      <c r="E65" s="4">
        <v>22</v>
      </c>
      <c r="F65" s="3">
        <v>1200</v>
      </c>
      <c r="G65" s="3">
        <v>23724.411764705881</v>
      </c>
      <c r="I65" s="7">
        <v>20350</v>
      </c>
      <c r="J65" s="7">
        <f>'Зав-ть Коэффициента от Разряда'!$C$10</f>
        <v>512</v>
      </c>
      <c r="K65" s="7">
        <f>VALUE($K$5)</f>
        <v>9.6411764705882526</v>
      </c>
      <c r="L65" s="7">
        <f t="shared" si="0"/>
        <v>-502.35882352941172</v>
      </c>
      <c r="M65" s="7" t="b">
        <f>IF(Таблица1[[#This Row],[Объем производства]]&gt;850,TRUE,FALSE)</f>
        <v>1</v>
      </c>
      <c r="N65" s="11" t="e">
        <f>IF(M65,I65+K65*(Таблица1[[#This Row],[Объем производства]]-#REF!),I65)</f>
        <v>#REF!</v>
      </c>
      <c r="O65" s="12" t="e">
        <f>N65-Таблица1[[#This Row],[Доход]]</f>
        <v>#REF!</v>
      </c>
      <c r="Q65" s="11">
        <f>IF(M65,I65+J65*(Таблица1[[#This Row],[Объем производства]]-850),I65)</f>
        <v>199550</v>
      </c>
      <c r="R65" s="12" t="e">
        <f t="shared" si="1"/>
        <v>#REF!</v>
      </c>
    </row>
    <row r="66" spans="1:18" x14ac:dyDescent="0.3">
      <c r="A66" s="8">
        <v>39904</v>
      </c>
      <c r="B66" s="2" t="s">
        <v>0</v>
      </c>
      <c r="C66" s="1">
        <v>5</v>
      </c>
      <c r="D66" s="2" t="s">
        <v>3</v>
      </c>
      <c r="E66" s="4">
        <v>22</v>
      </c>
      <c r="F66" s="3">
        <v>1200</v>
      </c>
      <c r="G66" s="3">
        <v>23724.411764705881</v>
      </c>
      <c r="I66" s="7">
        <v>20350</v>
      </c>
      <c r="J66" s="7">
        <f>'Зав-ть Коэффициента от Разряда'!$C$10</f>
        <v>512</v>
      </c>
      <c r="K66" s="7">
        <f>VALUE($K$5)</f>
        <v>9.6411764705882526</v>
      </c>
      <c r="L66" s="7">
        <f t="shared" si="0"/>
        <v>-502.35882352941172</v>
      </c>
      <c r="M66" s="7" t="b">
        <f>IF(Таблица1[[#This Row],[Объем производства]]&gt;850,TRUE,FALSE)</f>
        <v>1</v>
      </c>
      <c r="N66" s="11" t="e">
        <f>IF(M66,I66+K66*(Таблица1[[#This Row],[Объем производства]]-#REF!),I66)</f>
        <v>#REF!</v>
      </c>
      <c r="O66" s="12" t="e">
        <f>N66-Таблица1[[#This Row],[Доход]]</f>
        <v>#REF!</v>
      </c>
      <c r="Q66" s="11">
        <f>IF(M66,I66+J66*(Таблица1[[#This Row],[Объем производства]]-850),I66)</f>
        <v>199550</v>
      </c>
      <c r="R66" s="12" t="e">
        <f t="shared" si="1"/>
        <v>#REF!</v>
      </c>
    </row>
    <row r="67" spans="1:18" x14ac:dyDescent="0.3">
      <c r="A67" s="8">
        <v>39904</v>
      </c>
      <c r="B67" s="2" t="s">
        <v>0</v>
      </c>
      <c r="C67" s="1">
        <v>4</v>
      </c>
      <c r="D67" s="2" t="s">
        <v>1</v>
      </c>
      <c r="E67" s="4">
        <v>22</v>
      </c>
      <c r="F67" s="3">
        <v>1200</v>
      </c>
      <c r="G67" s="3">
        <v>20999.117647058825</v>
      </c>
      <c r="I67" s="7">
        <v>18090</v>
      </c>
      <c r="J67" s="7">
        <f>'Зав-ть Коэффициента от Разряда'!$C$9</f>
        <v>343</v>
      </c>
      <c r="K67" s="7">
        <f>VALUE($K$7)</f>
        <v>8.3117647058823056</v>
      </c>
      <c r="L67" s="7">
        <f t="shared" si="0"/>
        <v>-334.6882352941177</v>
      </c>
      <c r="M67" s="7" t="b">
        <f>IF(Таблица1[[#This Row],[Объем производства]]&gt;850,TRUE,FALSE)</f>
        <v>1</v>
      </c>
      <c r="N67" s="11" t="e">
        <f>IF(M67,I67+K67*(Таблица1[[#This Row],[Объем производства]]-#REF!),I67)</f>
        <v>#REF!</v>
      </c>
      <c r="O67" s="12" t="e">
        <f>N67-Таблица1[[#This Row],[Доход]]</f>
        <v>#REF!</v>
      </c>
      <c r="Q67" s="11">
        <f>IF(M67,I67+J67*(Таблица1[[#This Row],[Объем производства]]-850),I67)</f>
        <v>138140</v>
      </c>
      <c r="R67" s="12" t="e">
        <f t="shared" si="1"/>
        <v>#REF!</v>
      </c>
    </row>
    <row r="68" spans="1:18" x14ac:dyDescent="0.3">
      <c r="A68" s="8">
        <v>39904</v>
      </c>
      <c r="B68" s="2" t="s">
        <v>4</v>
      </c>
      <c r="C68" s="1">
        <v>4</v>
      </c>
      <c r="D68" s="2" t="s">
        <v>1</v>
      </c>
      <c r="E68" s="4">
        <v>22</v>
      </c>
      <c r="F68" s="3">
        <v>1200</v>
      </c>
      <c r="G68" s="3">
        <v>20999.117647058825</v>
      </c>
      <c r="I68" s="7">
        <v>18090</v>
      </c>
      <c r="J68" s="7">
        <f>'Зав-ть Коэффициента от Разряда'!$C$9</f>
        <v>343</v>
      </c>
      <c r="K68" s="7">
        <f>VALUE($K$8)</f>
        <v>8.3117647058823056</v>
      </c>
      <c r="L68" s="7">
        <f t="shared" ref="L68:L131" si="3">K68-J68</f>
        <v>-334.6882352941177</v>
      </c>
      <c r="M68" s="7" t="b">
        <f>IF(Таблица1[[#This Row],[Объем производства]]&gt;850,TRUE,FALSE)</f>
        <v>1</v>
      </c>
      <c r="N68" s="11" t="e">
        <f>IF(M68,I68+K68*(Таблица1[[#This Row],[Объем производства]]-#REF!),I68)</f>
        <v>#REF!</v>
      </c>
      <c r="O68" s="12" t="e">
        <f>N68-Таблица1[[#This Row],[Доход]]</f>
        <v>#REF!</v>
      </c>
      <c r="Q68" s="11">
        <f>IF(M68,I68+J68*(Таблица1[[#This Row],[Объем производства]]-850),I68)</f>
        <v>138140</v>
      </c>
      <c r="R68" s="12" t="e">
        <f t="shared" ref="R68:R131" si="4">N68-Q68</f>
        <v>#REF!</v>
      </c>
    </row>
    <row r="69" spans="1:18" x14ac:dyDescent="0.3">
      <c r="A69" s="8">
        <v>39904</v>
      </c>
      <c r="B69" s="2" t="s">
        <v>5</v>
      </c>
      <c r="C69" s="1">
        <v>4</v>
      </c>
      <c r="D69" s="2" t="s">
        <v>1</v>
      </c>
      <c r="E69" s="4">
        <v>11</v>
      </c>
      <c r="F69" s="3">
        <v>1200</v>
      </c>
      <c r="G69" s="3">
        <v>19019.117647058825</v>
      </c>
      <c r="I69" s="7">
        <v>16110</v>
      </c>
      <c r="J69" s="7">
        <f>'Зав-ть Коэффициента от Разряда'!$C$9</f>
        <v>343</v>
      </c>
      <c r="K69" s="7">
        <f>VALUE($K$9)</f>
        <v>8.3117647058823056</v>
      </c>
      <c r="L69" s="7">
        <f t="shared" si="3"/>
        <v>-334.6882352941177</v>
      </c>
      <c r="M69" s="7" t="b">
        <f>IF(Таблица1[[#This Row],[Объем производства]]&gt;850,TRUE,FALSE)</f>
        <v>1</v>
      </c>
      <c r="N69" s="11" t="e">
        <f>IF(M69,I69+K69*(Таблица1[[#This Row],[Объем производства]]-#REF!),I69)</f>
        <v>#REF!</v>
      </c>
      <c r="O69" s="12" t="e">
        <f>N69-Таблица1[[#This Row],[Доход]]</f>
        <v>#REF!</v>
      </c>
      <c r="Q69" s="11">
        <f>IF(M69,I69+J69*(Таблица1[[#This Row],[Объем производства]]-850),I69)</f>
        <v>136160</v>
      </c>
      <c r="R69" s="12" t="e">
        <f t="shared" si="4"/>
        <v>#REF!</v>
      </c>
    </row>
    <row r="70" spans="1:18" x14ac:dyDescent="0.3">
      <c r="A70" s="8">
        <v>39904</v>
      </c>
      <c r="B70" s="2" t="s">
        <v>6</v>
      </c>
      <c r="C70" s="1">
        <v>7</v>
      </c>
      <c r="D70" s="2" t="s">
        <v>7</v>
      </c>
      <c r="E70" s="4">
        <v>18</v>
      </c>
      <c r="F70" s="3">
        <v>1200</v>
      </c>
      <c r="G70" s="3">
        <v>29841.764705882353</v>
      </c>
      <c r="I70" s="7">
        <v>25300</v>
      </c>
      <c r="J70" s="7">
        <f>'Зав-ть Коэффициента от Разряда'!$C$12</f>
        <v>1000</v>
      </c>
      <c r="K70" s="7">
        <f>VALUE($K$10)</f>
        <v>12.976470588235316</v>
      </c>
      <c r="L70" s="7">
        <f t="shared" si="3"/>
        <v>-987.02352941176468</v>
      </c>
      <c r="M70" s="7" t="b">
        <f>IF(Таблица1[[#This Row],[Объем производства]]&gt;850,TRUE,FALSE)</f>
        <v>1</v>
      </c>
      <c r="N70" s="11" t="e">
        <f>IF(M70,I70+K70*(Таблица1[[#This Row],[Объем производства]]-#REF!),I70)</f>
        <v>#REF!</v>
      </c>
      <c r="O70" s="12" t="e">
        <f>N70-Таблица1[[#This Row],[Доход]]</f>
        <v>#REF!</v>
      </c>
      <c r="Q70" s="11">
        <f>IF(M70,I70+J70*(Таблица1[[#This Row],[Объем производства]]-850),I70)</f>
        <v>375300</v>
      </c>
      <c r="R70" s="12" t="e">
        <f t="shared" si="4"/>
        <v>#REF!</v>
      </c>
    </row>
    <row r="71" spans="1:18" x14ac:dyDescent="0.3">
      <c r="A71" s="8">
        <v>39904</v>
      </c>
      <c r="B71" s="2" t="s">
        <v>6</v>
      </c>
      <c r="C71" s="1">
        <v>6</v>
      </c>
      <c r="D71" s="2" t="s">
        <v>7</v>
      </c>
      <c r="E71" s="4">
        <v>18</v>
      </c>
      <c r="F71" s="3">
        <v>1200</v>
      </c>
      <c r="G71" s="3">
        <v>26175.882352941175</v>
      </c>
      <c r="I71" s="7">
        <v>22260</v>
      </c>
      <c r="J71" s="7">
        <f>'Зав-ть Коэффициента от Разряда'!$C$11</f>
        <v>729</v>
      </c>
      <c r="K71" s="7">
        <f>VALUE($K$11)</f>
        <v>11.188235294117694</v>
      </c>
      <c r="L71" s="7">
        <f t="shared" si="3"/>
        <v>-717.8117647058823</v>
      </c>
      <c r="M71" s="7" t="b">
        <f>IF(Таблица1[[#This Row],[Объем производства]]&gt;850,TRUE,FALSE)</f>
        <v>1</v>
      </c>
      <c r="N71" s="11" t="e">
        <f>IF(M71,I71+K71*(Таблица1[[#This Row],[Объем производства]]-#REF!),I71)</f>
        <v>#REF!</v>
      </c>
      <c r="O71" s="12" t="e">
        <f>N71-Таблица1[[#This Row],[Доход]]</f>
        <v>#REF!</v>
      </c>
      <c r="Q71" s="11">
        <f>IF(M71,I71+J71*(Таблица1[[#This Row],[Объем производства]]-850),I71)</f>
        <v>277410</v>
      </c>
      <c r="R71" s="12" t="e">
        <f t="shared" si="4"/>
        <v>#REF!</v>
      </c>
    </row>
    <row r="72" spans="1:18" x14ac:dyDescent="0.3">
      <c r="A72" s="8">
        <v>39904</v>
      </c>
      <c r="B72" s="2" t="s">
        <v>8</v>
      </c>
      <c r="C72" s="1">
        <v>4</v>
      </c>
      <c r="D72" s="2" t="s">
        <v>7</v>
      </c>
      <c r="E72" s="4">
        <v>18</v>
      </c>
      <c r="F72" s="3">
        <v>1200</v>
      </c>
      <c r="G72" s="3">
        <v>20279.117647058825</v>
      </c>
      <c r="I72" s="7">
        <v>17370</v>
      </c>
      <c r="J72" s="7">
        <f>'Зав-ть Коэффициента от Разряда'!$C$9</f>
        <v>343</v>
      </c>
      <c r="K72" s="7">
        <f>VALUE($K$12)</f>
        <v>8.3117647058823056</v>
      </c>
      <c r="L72" s="7">
        <f t="shared" si="3"/>
        <v>-334.6882352941177</v>
      </c>
      <c r="M72" s="7" t="b">
        <f>IF(Таблица1[[#This Row],[Объем производства]]&gt;850,TRUE,FALSE)</f>
        <v>1</v>
      </c>
      <c r="N72" s="11" t="e">
        <f>IF(M72,I72+K72*(Таблица1[[#This Row],[Объем производства]]-#REF!),I72)</f>
        <v>#REF!</v>
      </c>
      <c r="O72" s="12" t="e">
        <f>N72-Таблица1[[#This Row],[Доход]]</f>
        <v>#REF!</v>
      </c>
      <c r="Q72" s="11">
        <f>IF(M72,I72+J72*(Таблица1[[#This Row],[Объем производства]]-850),I72)</f>
        <v>137420</v>
      </c>
      <c r="R72" s="12" t="e">
        <f t="shared" si="4"/>
        <v>#REF!</v>
      </c>
    </row>
    <row r="73" spans="1:18" x14ac:dyDescent="0.3">
      <c r="A73" s="8">
        <v>39904</v>
      </c>
      <c r="B73" s="2" t="s">
        <v>6</v>
      </c>
      <c r="C73" s="1">
        <v>7</v>
      </c>
      <c r="D73" s="2" t="s">
        <v>9</v>
      </c>
      <c r="E73" s="4">
        <v>18</v>
      </c>
      <c r="F73" s="3">
        <v>1200</v>
      </c>
      <c r="G73" s="3">
        <v>29841.764705882353</v>
      </c>
      <c r="I73" s="7">
        <v>25300</v>
      </c>
      <c r="J73" s="7">
        <f>'Зав-ть Коэффициента от Разряда'!$C$12</f>
        <v>1000</v>
      </c>
      <c r="K73" s="7">
        <f>VALUE($K$10)</f>
        <v>12.976470588235316</v>
      </c>
      <c r="L73" s="7">
        <f t="shared" si="3"/>
        <v>-987.02352941176468</v>
      </c>
      <c r="M73" s="7" t="b">
        <f>IF(Таблица1[[#This Row],[Объем производства]]&gt;850,TRUE,FALSE)</f>
        <v>1</v>
      </c>
      <c r="N73" s="11" t="e">
        <f>IF(M73,I73+K73*(Таблица1[[#This Row],[Объем производства]]-#REF!),I73)</f>
        <v>#REF!</v>
      </c>
      <c r="O73" s="12" t="e">
        <f>N73-Таблица1[[#This Row],[Доход]]</f>
        <v>#REF!</v>
      </c>
      <c r="Q73" s="11">
        <f>IF(M73,I73+J73*(Таблица1[[#This Row],[Объем производства]]-850),I73)</f>
        <v>375300</v>
      </c>
      <c r="R73" s="12" t="e">
        <f t="shared" si="4"/>
        <v>#REF!</v>
      </c>
    </row>
    <row r="74" spans="1:18" x14ac:dyDescent="0.3">
      <c r="A74" s="8">
        <v>39904</v>
      </c>
      <c r="B74" s="2" t="s">
        <v>6</v>
      </c>
      <c r="C74" s="1">
        <v>6</v>
      </c>
      <c r="D74" s="2" t="s">
        <v>9</v>
      </c>
      <c r="E74" s="4">
        <v>18</v>
      </c>
      <c r="F74" s="3">
        <v>1200</v>
      </c>
      <c r="G74" s="3">
        <v>26175.882352941175</v>
      </c>
      <c r="I74" s="7">
        <v>22260</v>
      </c>
      <c r="J74" s="7">
        <f>'Зав-ть Коэффициента от Разряда'!$C$11</f>
        <v>729</v>
      </c>
      <c r="K74" s="7">
        <f>VALUE($K$11)</f>
        <v>11.188235294117694</v>
      </c>
      <c r="L74" s="7">
        <f t="shared" si="3"/>
        <v>-717.8117647058823</v>
      </c>
      <c r="M74" s="7" t="b">
        <f>IF(Таблица1[[#This Row],[Объем производства]]&gt;850,TRUE,FALSE)</f>
        <v>1</v>
      </c>
      <c r="N74" s="11" t="e">
        <f>IF(M74,I74+K74*(Таблица1[[#This Row],[Объем производства]]-#REF!),I74)</f>
        <v>#REF!</v>
      </c>
      <c r="O74" s="12" t="e">
        <f>N74-Таблица1[[#This Row],[Доход]]</f>
        <v>#REF!</v>
      </c>
      <c r="Q74" s="11">
        <f>IF(M74,I74+J74*(Таблица1[[#This Row],[Объем производства]]-850),I74)</f>
        <v>277410</v>
      </c>
      <c r="R74" s="12" t="e">
        <f t="shared" si="4"/>
        <v>#REF!</v>
      </c>
    </row>
    <row r="75" spans="1:18" x14ac:dyDescent="0.3">
      <c r="A75" s="8">
        <v>39904</v>
      </c>
      <c r="B75" s="2" t="s">
        <v>8</v>
      </c>
      <c r="C75" s="1">
        <v>4</v>
      </c>
      <c r="D75" s="2" t="s">
        <v>9</v>
      </c>
      <c r="E75" s="4">
        <v>18</v>
      </c>
      <c r="F75" s="3">
        <v>1200</v>
      </c>
      <c r="G75" s="3">
        <v>20279.117647058825</v>
      </c>
      <c r="I75" s="7">
        <v>17370</v>
      </c>
      <c r="J75" s="7">
        <f>'Зав-ть Коэффициента от Разряда'!$C$9</f>
        <v>343</v>
      </c>
      <c r="K75" s="7">
        <f>VALUE($K$12)</f>
        <v>8.3117647058823056</v>
      </c>
      <c r="L75" s="7">
        <f t="shared" si="3"/>
        <v>-334.6882352941177</v>
      </c>
      <c r="M75" s="7" t="b">
        <f>IF(Таблица1[[#This Row],[Объем производства]]&gt;850,TRUE,FALSE)</f>
        <v>1</v>
      </c>
      <c r="N75" s="11" t="e">
        <f>IF(M75,I75+K75*(Таблица1[[#This Row],[Объем производства]]-#REF!),I75)</f>
        <v>#REF!</v>
      </c>
      <c r="O75" s="12" t="e">
        <f>N75-Таблица1[[#This Row],[Доход]]</f>
        <v>#REF!</v>
      </c>
      <c r="Q75" s="11">
        <f>IF(M75,I75+J75*(Таблица1[[#This Row],[Объем производства]]-850),I75)</f>
        <v>137420</v>
      </c>
      <c r="R75" s="12" t="e">
        <f t="shared" si="4"/>
        <v>#REF!</v>
      </c>
    </row>
    <row r="76" spans="1:18" x14ac:dyDescent="0.3">
      <c r="A76" s="8">
        <v>39904</v>
      </c>
      <c r="B76" s="2" t="s">
        <v>8</v>
      </c>
      <c r="C76" s="1">
        <v>3</v>
      </c>
      <c r="D76" s="2" t="s">
        <v>9</v>
      </c>
      <c r="E76" s="4">
        <v>18</v>
      </c>
      <c r="F76" s="3">
        <v>1200</v>
      </c>
      <c r="G76" s="3">
        <v>17927.647058823532</v>
      </c>
      <c r="I76" s="7">
        <v>15420</v>
      </c>
      <c r="J76" s="7">
        <f>'Зав-ть Коэффициента от Разряда'!$C$8</f>
        <v>216</v>
      </c>
      <c r="K76" s="7">
        <f>VALUE($K$16)</f>
        <v>7.1647058823528642</v>
      </c>
      <c r="L76" s="7">
        <f t="shared" si="3"/>
        <v>-208.83529411764712</v>
      </c>
      <c r="M76" s="7" t="b">
        <f>IF(Таблица1[[#This Row],[Объем производства]]&gt;850,TRUE,FALSE)</f>
        <v>1</v>
      </c>
      <c r="N76" s="11" t="e">
        <f>IF(M76,I76+K76*(Таблица1[[#This Row],[Объем производства]]-#REF!),I76)</f>
        <v>#REF!</v>
      </c>
      <c r="O76" s="12" t="e">
        <f>N76-Таблица1[[#This Row],[Доход]]</f>
        <v>#REF!</v>
      </c>
      <c r="Q76" s="11">
        <f>IF(M76,I76+J76*(Таблица1[[#This Row],[Объем производства]]-850),I76)</f>
        <v>91020</v>
      </c>
      <c r="R76" s="12" t="e">
        <f t="shared" si="4"/>
        <v>#REF!</v>
      </c>
    </row>
    <row r="77" spans="1:18" x14ac:dyDescent="0.3">
      <c r="A77" s="8">
        <v>39904</v>
      </c>
      <c r="B77" s="2" t="s">
        <v>10</v>
      </c>
      <c r="C77" s="1">
        <v>4</v>
      </c>
      <c r="D77" s="2" t="s">
        <v>9</v>
      </c>
      <c r="E77" s="4">
        <v>16</v>
      </c>
      <c r="F77" s="3">
        <v>1200</v>
      </c>
      <c r="G77" s="3">
        <v>19919.117647058825</v>
      </c>
      <c r="I77" s="7">
        <v>17010</v>
      </c>
      <c r="J77" s="7">
        <f>'Зав-ть Коэффициента от Разряда'!$C$9</f>
        <v>343</v>
      </c>
      <c r="K77" s="7">
        <f>VALUE($K$17)</f>
        <v>8.3117647058823056</v>
      </c>
      <c r="L77" s="7">
        <f t="shared" si="3"/>
        <v>-334.6882352941177</v>
      </c>
      <c r="M77" s="7" t="b">
        <f>IF(Таблица1[[#This Row],[Объем производства]]&gt;850,TRUE,FALSE)</f>
        <v>1</v>
      </c>
      <c r="N77" s="11" t="e">
        <f>IF(M77,I77+K77*(Таблица1[[#This Row],[Объем производства]]-#REF!),I77)</f>
        <v>#REF!</v>
      </c>
      <c r="O77" s="12" t="e">
        <f>N77-Таблица1[[#This Row],[Доход]]</f>
        <v>#REF!</v>
      </c>
      <c r="Q77" s="11">
        <f>IF(M77,I77+J77*(Таблица1[[#This Row],[Объем производства]]-850),I77)</f>
        <v>137060</v>
      </c>
      <c r="R77" s="12" t="e">
        <f t="shared" si="4"/>
        <v>#REF!</v>
      </c>
    </row>
    <row r="78" spans="1:18" x14ac:dyDescent="0.3">
      <c r="A78" s="8">
        <v>39904</v>
      </c>
      <c r="B78" s="2" t="s">
        <v>11</v>
      </c>
      <c r="C78" s="1">
        <v>3</v>
      </c>
      <c r="D78" s="2" t="s">
        <v>9</v>
      </c>
      <c r="E78" s="4">
        <v>18</v>
      </c>
      <c r="F78" s="3">
        <v>1200</v>
      </c>
      <c r="G78" s="3">
        <v>17927.647058823532</v>
      </c>
      <c r="I78" s="7">
        <v>15420</v>
      </c>
      <c r="J78" s="7">
        <f>'Зав-ть Коэффициента от Разряда'!$C$8</f>
        <v>216</v>
      </c>
      <c r="K78" s="7">
        <f>VALUE($K$18)</f>
        <v>7.1647058823528642</v>
      </c>
      <c r="L78" s="7">
        <f t="shared" si="3"/>
        <v>-208.83529411764712</v>
      </c>
      <c r="M78" s="7" t="b">
        <f>IF(Таблица1[[#This Row],[Объем производства]]&gt;850,TRUE,FALSE)</f>
        <v>1</v>
      </c>
      <c r="N78" s="11" t="e">
        <f>IF(M78,I78+K78*(Таблица1[[#This Row],[Объем производства]]-#REF!),I78)</f>
        <v>#REF!</v>
      </c>
      <c r="O78" s="12" t="e">
        <f>N78-Таблица1[[#This Row],[Доход]]</f>
        <v>#REF!</v>
      </c>
      <c r="Q78" s="11">
        <f>IF(M78,I78+J78*(Таблица1[[#This Row],[Объем производства]]-850),I78)</f>
        <v>91020</v>
      </c>
      <c r="R78" s="12" t="e">
        <f t="shared" si="4"/>
        <v>#REF!</v>
      </c>
    </row>
    <row r="79" spans="1:18" x14ac:dyDescent="0.3">
      <c r="A79" s="8">
        <v>39904</v>
      </c>
      <c r="B79" s="2" t="s">
        <v>6</v>
      </c>
      <c r="C79" s="1">
        <v>5</v>
      </c>
      <c r="D79" s="2" t="s">
        <v>12</v>
      </c>
      <c r="E79" s="4">
        <v>18</v>
      </c>
      <c r="F79" s="3">
        <v>1200</v>
      </c>
      <c r="G79" s="3">
        <v>23004.411764705881</v>
      </c>
      <c r="I79" s="7">
        <v>19630</v>
      </c>
      <c r="J79" s="7">
        <f>'Зав-ть Коэффициента от Разряда'!$C$10</f>
        <v>512</v>
      </c>
      <c r="K79" s="7">
        <f>VALUE($K$19)</f>
        <v>9.6411764705882526</v>
      </c>
      <c r="L79" s="7">
        <f t="shared" si="3"/>
        <v>-502.35882352941172</v>
      </c>
      <c r="M79" s="7" t="b">
        <f>IF(Таблица1[[#This Row],[Объем производства]]&gt;850,TRUE,FALSE)</f>
        <v>1</v>
      </c>
      <c r="N79" s="11" t="e">
        <f>IF(M79,I79+K79*(Таблица1[[#This Row],[Объем производства]]-#REF!),I79)</f>
        <v>#REF!</v>
      </c>
      <c r="O79" s="12" t="e">
        <f>N79-Таблица1[[#This Row],[Доход]]</f>
        <v>#REF!</v>
      </c>
      <c r="Q79" s="11">
        <f>IF(M79,I79+J79*(Таблица1[[#This Row],[Объем производства]]-850),I79)</f>
        <v>198830</v>
      </c>
      <c r="R79" s="12" t="e">
        <f t="shared" si="4"/>
        <v>#REF!</v>
      </c>
    </row>
    <row r="80" spans="1:18" x14ac:dyDescent="0.3">
      <c r="A80" s="8">
        <v>39904</v>
      </c>
      <c r="B80" s="2" t="s">
        <v>13</v>
      </c>
      <c r="C80" s="1">
        <v>5</v>
      </c>
      <c r="D80" s="2" t="s">
        <v>12</v>
      </c>
      <c r="E80" s="4">
        <v>8</v>
      </c>
      <c r="F80" s="3">
        <v>1200</v>
      </c>
      <c r="G80" s="3">
        <v>21204.411764705881</v>
      </c>
      <c r="I80" s="7">
        <v>17830</v>
      </c>
      <c r="J80" s="7">
        <f>'Зав-ть Коэффициента от Разряда'!$C$10</f>
        <v>512</v>
      </c>
      <c r="K80" s="7">
        <f>VALUE($K$20)</f>
        <v>9.6411764705882526</v>
      </c>
      <c r="L80" s="7">
        <f t="shared" si="3"/>
        <v>-502.35882352941172</v>
      </c>
      <c r="M80" s="7" t="b">
        <f>IF(Таблица1[[#This Row],[Объем производства]]&gt;850,TRUE,FALSE)</f>
        <v>1</v>
      </c>
      <c r="N80" s="11" t="e">
        <f>IF(M80,I80+K80*(Таблица1[[#This Row],[Объем производства]]-#REF!),I80)</f>
        <v>#REF!</v>
      </c>
      <c r="O80" s="12" t="e">
        <f>N80-Таблица1[[#This Row],[Доход]]</f>
        <v>#REF!</v>
      </c>
      <c r="Q80" s="11">
        <f>IF(M80,I80+J80*(Таблица1[[#This Row],[Объем производства]]-850),I80)</f>
        <v>197030</v>
      </c>
      <c r="R80" s="12" t="e">
        <f t="shared" si="4"/>
        <v>#REF!</v>
      </c>
    </row>
    <row r="81" spans="1:18" x14ac:dyDescent="0.3">
      <c r="A81" s="8">
        <v>39904</v>
      </c>
      <c r="B81" s="2" t="s">
        <v>13</v>
      </c>
      <c r="C81" s="1">
        <v>5</v>
      </c>
      <c r="D81" s="2" t="s">
        <v>14</v>
      </c>
      <c r="E81" s="4">
        <v>8</v>
      </c>
      <c r="F81" s="3">
        <v>1200</v>
      </c>
      <c r="G81" s="3">
        <v>21204.411764705881</v>
      </c>
      <c r="I81" s="7">
        <v>17830</v>
      </c>
      <c r="J81" s="7">
        <f>'Зав-ть Коэффициента от Разряда'!$C$10</f>
        <v>512</v>
      </c>
      <c r="K81" s="7">
        <f>VALUE($K$20)</f>
        <v>9.6411764705882526</v>
      </c>
      <c r="L81" s="7">
        <f t="shared" si="3"/>
        <v>-502.35882352941172</v>
      </c>
      <c r="M81" s="7" t="b">
        <f>IF(Таблица1[[#This Row],[Объем производства]]&gt;850,TRUE,FALSE)</f>
        <v>1</v>
      </c>
      <c r="N81" s="11" t="e">
        <f>IF(M81,I81+K81*(Таблица1[[#This Row],[Объем производства]]-#REF!),I81)</f>
        <v>#REF!</v>
      </c>
      <c r="O81" s="12" t="e">
        <f>N81-Таблица1[[#This Row],[Доход]]</f>
        <v>#REF!</v>
      </c>
      <c r="Q81" s="11">
        <f>IF(M81,I81+J81*(Таблица1[[#This Row],[Объем производства]]-850),I81)</f>
        <v>197030</v>
      </c>
      <c r="R81" s="12" t="e">
        <f t="shared" si="4"/>
        <v>#REF!</v>
      </c>
    </row>
    <row r="82" spans="1:18" x14ac:dyDescent="0.3">
      <c r="A82" s="8">
        <v>39904</v>
      </c>
      <c r="B82" s="2" t="s">
        <v>13</v>
      </c>
      <c r="C82" s="1">
        <v>4</v>
      </c>
      <c r="D82" s="2" t="s">
        <v>12</v>
      </c>
      <c r="E82" s="4">
        <v>8</v>
      </c>
      <c r="F82" s="3">
        <v>1200</v>
      </c>
      <c r="G82" s="3">
        <v>18479.117647058825</v>
      </c>
      <c r="I82" s="7">
        <v>15570</v>
      </c>
      <c r="J82" s="7">
        <f>'Зав-ть Коэффициента от Разряда'!$C$9</f>
        <v>343</v>
      </c>
      <c r="K82" s="7">
        <f>VALUE($K$22)</f>
        <v>8.3117647058823056</v>
      </c>
      <c r="L82" s="7">
        <f t="shared" si="3"/>
        <v>-334.6882352941177</v>
      </c>
      <c r="M82" s="7" t="b">
        <f>IF(Таблица1[[#This Row],[Объем производства]]&gt;850,TRUE,FALSE)</f>
        <v>1</v>
      </c>
      <c r="N82" s="11" t="e">
        <f>IF(M82,I82+K82*(Таблица1[[#This Row],[Объем производства]]-#REF!),I82)</f>
        <v>#REF!</v>
      </c>
      <c r="O82" s="12" t="e">
        <f>N82-Таблица1[[#This Row],[Доход]]</f>
        <v>#REF!</v>
      </c>
      <c r="Q82" s="11">
        <f>IF(M82,I82+J82*(Таблица1[[#This Row],[Объем производства]]-850),I82)</f>
        <v>135620</v>
      </c>
      <c r="R82" s="12" t="e">
        <f t="shared" si="4"/>
        <v>#REF!</v>
      </c>
    </row>
    <row r="83" spans="1:18" x14ac:dyDescent="0.3">
      <c r="A83" s="8">
        <v>39934</v>
      </c>
      <c r="B83" s="2" t="s">
        <v>0</v>
      </c>
      <c r="C83" s="1">
        <v>7</v>
      </c>
      <c r="D83" s="2" t="s">
        <v>1</v>
      </c>
      <c r="E83" s="4">
        <v>22</v>
      </c>
      <c r="F83" s="3">
        <v>1250</v>
      </c>
      <c r="G83" s="3">
        <v>31210.588235294119</v>
      </c>
      <c r="I83" s="7">
        <v>26020</v>
      </c>
      <c r="J83" s="7">
        <f>'Зав-ть Коэффициента от Разряда'!$C$12</f>
        <v>1000</v>
      </c>
      <c r="K83" s="7">
        <f>VALUE($K$3)</f>
        <v>12.976470588235316</v>
      </c>
      <c r="L83" s="7">
        <f t="shared" si="3"/>
        <v>-987.02352941176468</v>
      </c>
      <c r="M83" s="7" t="b">
        <f>IF(Таблица1[[#This Row],[Объем производства]]&gt;850,TRUE,FALSE)</f>
        <v>1</v>
      </c>
      <c r="N83" s="11" t="e">
        <f>IF(M83,I83+K83*(Таблица1[[#This Row],[Объем производства]]-#REF!),I83)</f>
        <v>#REF!</v>
      </c>
      <c r="O83" s="12" t="e">
        <f>N83-Таблица1[[#This Row],[Доход]]</f>
        <v>#REF!</v>
      </c>
      <c r="Q83" s="11">
        <f>IF(M83,I83+J83*(Таблица1[[#This Row],[Объем производства]]-850),I83)</f>
        <v>426020</v>
      </c>
      <c r="R83" s="12" t="e">
        <f t="shared" si="4"/>
        <v>#REF!</v>
      </c>
    </row>
    <row r="84" spans="1:18" x14ac:dyDescent="0.3">
      <c r="A84" s="8">
        <v>39934</v>
      </c>
      <c r="B84" s="2" t="s">
        <v>0</v>
      </c>
      <c r="C84" s="1">
        <v>6</v>
      </c>
      <c r="D84" s="2" t="s">
        <v>1</v>
      </c>
      <c r="E84" s="4">
        <v>22</v>
      </c>
      <c r="F84" s="3">
        <v>1250</v>
      </c>
      <c r="G84" s="3">
        <v>27455.294117647059</v>
      </c>
      <c r="I84" s="7">
        <v>22980</v>
      </c>
      <c r="J84" s="7">
        <f>'Зав-ть Коэффициента от Разряда'!$C$11</f>
        <v>729</v>
      </c>
      <c r="K84" s="7">
        <f>VALUE($K$4)</f>
        <v>11.188235294117694</v>
      </c>
      <c r="L84" s="7">
        <f t="shared" si="3"/>
        <v>-717.8117647058823</v>
      </c>
      <c r="M84" s="7" t="b">
        <f>IF(Таблица1[[#This Row],[Объем производства]]&gt;850,TRUE,FALSE)</f>
        <v>1</v>
      </c>
      <c r="N84" s="11" t="e">
        <f>IF(M84,I84+K84*(Таблица1[[#This Row],[Объем производства]]-#REF!),I84)</f>
        <v>#REF!</v>
      </c>
      <c r="O84" s="12" t="e">
        <f>N84-Таблица1[[#This Row],[Доход]]</f>
        <v>#REF!</v>
      </c>
      <c r="Q84" s="11">
        <f>IF(M84,I84+J84*(Таблица1[[#This Row],[Объем производства]]-850),I84)</f>
        <v>314580</v>
      </c>
      <c r="R84" s="12" t="e">
        <f t="shared" si="4"/>
        <v>#REF!</v>
      </c>
    </row>
    <row r="85" spans="1:18" x14ac:dyDescent="0.3">
      <c r="A85" s="8">
        <v>39934</v>
      </c>
      <c r="B85" s="2" t="s">
        <v>0</v>
      </c>
      <c r="C85" s="1">
        <v>5</v>
      </c>
      <c r="D85" s="2" t="s">
        <v>2</v>
      </c>
      <c r="E85" s="4">
        <v>22</v>
      </c>
      <c r="F85" s="3">
        <v>1250</v>
      </c>
      <c r="G85" s="3">
        <v>24206.470588235294</v>
      </c>
      <c r="I85" s="7">
        <v>20350</v>
      </c>
      <c r="J85" s="7">
        <f>'Зав-ть Коэффициента от Разряда'!$C$10</f>
        <v>512</v>
      </c>
      <c r="K85" s="7">
        <f>VALUE($K$5)</f>
        <v>9.6411764705882526</v>
      </c>
      <c r="L85" s="7">
        <f t="shared" si="3"/>
        <v>-502.35882352941172</v>
      </c>
      <c r="M85" s="7" t="b">
        <f>IF(Таблица1[[#This Row],[Объем производства]]&gt;850,TRUE,FALSE)</f>
        <v>1</v>
      </c>
      <c r="N85" s="11" t="e">
        <f>IF(M85,I85+K85*(Таблица1[[#This Row],[Объем производства]]-#REF!),I85)</f>
        <v>#REF!</v>
      </c>
      <c r="O85" s="12" t="e">
        <f>N85-Таблица1[[#This Row],[Доход]]</f>
        <v>#REF!</v>
      </c>
      <c r="Q85" s="11">
        <f>IF(M85,I85+J85*(Таблица1[[#This Row],[Объем производства]]-850),I85)</f>
        <v>225150</v>
      </c>
      <c r="R85" s="12" t="e">
        <f t="shared" si="4"/>
        <v>#REF!</v>
      </c>
    </row>
    <row r="86" spans="1:18" x14ac:dyDescent="0.3">
      <c r="A86" s="8">
        <v>39934</v>
      </c>
      <c r="B86" s="2" t="s">
        <v>0</v>
      </c>
      <c r="C86" s="1">
        <v>5</v>
      </c>
      <c r="D86" s="2" t="s">
        <v>3</v>
      </c>
      <c r="E86" s="4">
        <v>22</v>
      </c>
      <c r="F86" s="3">
        <v>1250</v>
      </c>
      <c r="G86" s="3">
        <v>24206.470588235294</v>
      </c>
      <c r="I86" s="7">
        <v>20350</v>
      </c>
      <c r="J86" s="7">
        <f>'Зав-ть Коэффициента от Разряда'!$C$10</f>
        <v>512</v>
      </c>
      <c r="K86" s="7">
        <f>VALUE($K$5)</f>
        <v>9.6411764705882526</v>
      </c>
      <c r="L86" s="7">
        <f t="shared" si="3"/>
        <v>-502.35882352941172</v>
      </c>
      <c r="M86" s="7" t="b">
        <f>IF(Таблица1[[#This Row],[Объем производства]]&gt;850,TRUE,FALSE)</f>
        <v>1</v>
      </c>
      <c r="N86" s="11" t="e">
        <f>IF(M86,I86+K86*(Таблица1[[#This Row],[Объем производства]]-#REF!),I86)</f>
        <v>#REF!</v>
      </c>
      <c r="O86" s="12" t="e">
        <f>N86-Таблица1[[#This Row],[Доход]]</f>
        <v>#REF!</v>
      </c>
      <c r="Q86" s="11">
        <f>IF(M86,I86+J86*(Таблица1[[#This Row],[Объем производства]]-850),I86)</f>
        <v>225150</v>
      </c>
      <c r="R86" s="12" t="e">
        <f t="shared" si="4"/>
        <v>#REF!</v>
      </c>
    </row>
    <row r="87" spans="1:18" x14ac:dyDescent="0.3">
      <c r="A87" s="8">
        <v>39934</v>
      </c>
      <c r="B87" s="2" t="s">
        <v>0</v>
      </c>
      <c r="C87" s="1">
        <v>4</v>
      </c>
      <c r="D87" s="2" t="s">
        <v>1</v>
      </c>
      <c r="E87" s="4">
        <v>22</v>
      </c>
      <c r="F87" s="3">
        <v>1250</v>
      </c>
      <c r="G87" s="3">
        <v>21414.705882352941</v>
      </c>
      <c r="I87" s="7">
        <v>18090</v>
      </c>
      <c r="J87" s="7">
        <f>'Зав-ть Коэффициента от Разряда'!$C$9</f>
        <v>343</v>
      </c>
      <c r="K87" s="7">
        <f>VALUE($K$7)</f>
        <v>8.3117647058823056</v>
      </c>
      <c r="L87" s="7">
        <f t="shared" si="3"/>
        <v>-334.6882352941177</v>
      </c>
      <c r="M87" s="7" t="b">
        <f>IF(Таблица1[[#This Row],[Объем производства]]&gt;850,TRUE,FALSE)</f>
        <v>1</v>
      </c>
      <c r="N87" s="11" t="e">
        <f>IF(M87,I87+K87*(Таблица1[[#This Row],[Объем производства]]-#REF!),I87)</f>
        <v>#REF!</v>
      </c>
      <c r="O87" s="12" t="e">
        <f>N87-Таблица1[[#This Row],[Доход]]</f>
        <v>#REF!</v>
      </c>
      <c r="Q87" s="11">
        <f>IF(M87,I87+J87*(Таблица1[[#This Row],[Объем производства]]-850),I87)</f>
        <v>155290</v>
      </c>
      <c r="R87" s="12" t="e">
        <f t="shared" si="4"/>
        <v>#REF!</v>
      </c>
    </row>
    <row r="88" spans="1:18" x14ac:dyDescent="0.3">
      <c r="A88" s="8">
        <v>39934</v>
      </c>
      <c r="B88" s="2" t="s">
        <v>4</v>
      </c>
      <c r="C88" s="1">
        <v>4</v>
      </c>
      <c r="D88" s="2" t="s">
        <v>1</v>
      </c>
      <c r="E88" s="4">
        <v>22</v>
      </c>
      <c r="F88" s="3">
        <v>1250</v>
      </c>
      <c r="G88" s="3">
        <v>21414.705882352941</v>
      </c>
      <c r="I88" s="7">
        <v>18090</v>
      </c>
      <c r="J88" s="7">
        <f>'Зав-ть Коэффициента от Разряда'!$C$9</f>
        <v>343</v>
      </c>
      <c r="K88" s="7">
        <f>VALUE($K$8)</f>
        <v>8.3117647058823056</v>
      </c>
      <c r="L88" s="7">
        <f t="shared" si="3"/>
        <v>-334.6882352941177</v>
      </c>
      <c r="M88" s="7" t="b">
        <f>IF(Таблица1[[#This Row],[Объем производства]]&gt;850,TRUE,FALSE)</f>
        <v>1</v>
      </c>
      <c r="N88" s="11" t="e">
        <f>IF(M88,I88+K88*(Таблица1[[#This Row],[Объем производства]]-#REF!),I88)</f>
        <v>#REF!</v>
      </c>
      <c r="O88" s="12" t="e">
        <f>N88-Таблица1[[#This Row],[Доход]]</f>
        <v>#REF!</v>
      </c>
      <c r="Q88" s="11">
        <f>IF(M88,I88+J88*(Таблица1[[#This Row],[Объем производства]]-850),I88)</f>
        <v>155290</v>
      </c>
      <c r="R88" s="12" t="e">
        <f t="shared" si="4"/>
        <v>#REF!</v>
      </c>
    </row>
    <row r="89" spans="1:18" x14ac:dyDescent="0.3">
      <c r="A89" s="8">
        <v>39934</v>
      </c>
      <c r="B89" s="2" t="s">
        <v>5</v>
      </c>
      <c r="C89" s="1">
        <v>4</v>
      </c>
      <c r="D89" s="2" t="s">
        <v>1</v>
      </c>
      <c r="E89" s="4">
        <v>11</v>
      </c>
      <c r="F89" s="3">
        <v>1250</v>
      </c>
      <c r="G89" s="3">
        <v>19434.705882352941</v>
      </c>
      <c r="I89" s="7">
        <v>16110</v>
      </c>
      <c r="J89" s="7">
        <f>'Зав-ть Коэффициента от Разряда'!$C$9</f>
        <v>343</v>
      </c>
      <c r="K89" s="7">
        <f>VALUE($K$9)</f>
        <v>8.3117647058823056</v>
      </c>
      <c r="L89" s="7">
        <f t="shared" si="3"/>
        <v>-334.6882352941177</v>
      </c>
      <c r="M89" s="7" t="b">
        <f>IF(Таблица1[[#This Row],[Объем производства]]&gt;850,TRUE,FALSE)</f>
        <v>1</v>
      </c>
      <c r="N89" s="11" t="e">
        <f>IF(M89,I89+K89*(Таблица1[[#This Row],[Объем производства]]-#REF!),I89)</f>
        <v>#REF!</v>
      </c>
      <c r="O89" s="12" t="e">
        <f>N89-Таблица1[[#This Row],[Доход]]</f>
        <v>#REF!</v>
      </c>
      <c r="Q89" s="11">
        <f>IF(M89,I89+J89*(Таблица1[[#This Row],[Объем производства]]-850),I89)</f>
        <v>153310</v>
      </c>
      <c r="R89" s="12" t="e">
        <f t="shared" si="4"/>
        <v>#REF!</v>
      </c>
    </row>
    <row r="90" spans="1:18" x14ac:dyDescent="0.3">
      <c r="A90" s="8">
        <v>39934</v>
      </c>
      <c r="B90" s="2" t="s">
        <v>6</v>
      </c>
      <c r="C90" s="1">
        <v>7</v>
      </c>
      <c r="D90" s="2" t="s">
        <v>7</v>
      </c>
      <c r="E90" s="4">
        <v>18</v>
      </c>
      <c r="F90" s="3">
        <v>1250</v>
      </c>
      <c r="G90" s="3">
        <v>30490.588235294119</v>
      </c>
      <c r="I90" s="7">
        <v>25300</v>
      </c>
      <c r="J90" s="7">
        <f>'Зав-ть Коэффициента от Разряда'!$C$12</f>
        <v>1000</v>
      </c>
      <c r="K90" s="7">
        <f>VALUE($K$10)</f>
        <v>12.976470588235316</v>
      </c>
      <c r="L90" s="7">
        <f t="shared" si="3"/>
        <v>-987.02352941176468</v>
      </c>
      <c r="M90" s="7" t="b">
        <f>IF(Таблица1[[#This Row],[Объем производства]]&gt;850,TRUE,FALSE)</f>
        <v>1</v>
      </c>
      <c r="N90" s="11" t="e">
        <f>IF(M90,I90+K90*(Таблица1[[#This Row],[Объем производства]]-#REF!),I90)</f>
        <v>#REF!</v>
      </c>
      <c r="O90" s="12" t="e">
        <f>N90-Таблица1[[#This Row],[Доход]]</f>
        <v>#REF!</v>
      </c>
      <c r="Q90" s="11">
        <f>IF(M90,I90+J90*(Таблица1[[#This Row],[Объем производства]]-850),I90)</f>
        <v>425300</v>
      </c>
      <c r="R90" s="12" t="e">
        <f t="shared" si="4"/>
        <v>#REF!</v>
      </c>
    </row>
    <row r="91" spans="1:18" x14ac:dyDescent="0.3">
      <c r="A91" s="8">
        <v>39934</v>
      </c>
      <c r="B91" s="2" t="s">
        <v>6</v>
      </c>
      <c r="C91" s="1">
        <v>6</v>
      </c>
      <c r="D91" s="2" t="s">
        <v>7</v>
      </c>
      <c r="E91" s="4">
        <v>18</v>
      </c>
      <c r="F91" s="3">
        <v>1250</v>
      </c>
      <c r="G91" s="3">
        <v>26735.294117647059</v>
      </c>
      <c r="I91" s="7">
        <v>22260</v>
      </c>
      <c r="J91" s="7">
        <f>'Зав-ть Коэффициента от Разряда'!$C$11</f>
        <v>729</v>
      </c>
      <c r="K91" s="7">
        <f>VALUE($K$11)</f>
        <v>11.188235294117694</v>
      </c>
      <c r="L91" s="7">
        <f t="shared" si="3"/>
        <v>-717.8117647058823</v>
      </c>
      <c r="M91" s="7" t="b">
        <f>IF(Таблица1[[#This Row],[Объем производства]]&gt;850,TRUE,FALSE)</f>
        <v>1</v>
      </c>
      <c r="N91" s="11" t="e">
        <f>IF(M91,I91+K91*(Таблица1[[#This Row],[Объем производства]]-#REF!),I91)</f>
        <v>#REF!</v>
      </c>
      <c r="O91" s="12" t="e">
        <f>N91-Таблица1[[#This Row],[Доход]]</f>
        <v>#REF!</v>
      </c>
      <c r="Q91" s="11">
        <f>IF(M91,I91+J91*(Таблица1[[#This Row],[Объем производства]]-850),I91)</f>
        <v>313860</v>
      </c>
      <c r="R91" s="12" t="e">
        <f t="shared" si="4"/>
        <v>#REF!</v>
      </c>
    </row>
    <row r="92" spans="1:18" x14ac:dyDescent="0.3">
      <c r="A92" s="8">
        <v>39934</v>
      </c>
      <c r="B92" s="2" t="s">
        <v>8</v>
      </c>
      <c r="C92" s="1">
        <v>4</v>
      </c>
      <c r="D92" s="2" t="s">
        <v>7</v>
      </c>
      <c r="E92" s="4">
        <v>18</v>
      </c>
      <c r="F92" s="3">
        <v>1250</v>
      </c>
      <c r="G92" s="3">
        <v>20694.705882352941</v>
      </c>
      <c r="I92" s="7">
        <v>17370</v>
      </c>
      <c r="J92" s="7">
        <f>'Зав-ть Коэффициента от Разряда'!$C$9</f>
        <v>343</v>
      </c>
      <c r="K92" s="7">
        <f>VALUE($K$12)</f>
        <v>8.3117647058823056</v>
      </c>
      <c r="L92" s="7">
        <f t="shared" si="3"/>
        <v>-334.6882352941177</v>
      </c>
      <c r="M92" s="7" t="b">
        <f>IF(Таблица1[[#This Row],[Объем производства]]&gt;850,TRUE,FALSE)</f>
        <v>1</v>
      </c>
      <c r="N92" s="11" t="e">
        <f>IF(M92,I92+K92*(Таблица1[[#This Row],[Объем производства]]-#REF!),I92)</f>
        <v>#REF!</v>
      </c>
      <c r="O92" s="12" t="e">
        <f>N92-Таблица1[[#This Row],[Доход]]</f>
        <v>#REF!</v>
      </c>
      <c r="Q92" s="11">
        <f>IF(M92,I92+J92*(Таблица1[[#This Row],[Объем производства]]-850),I92)</f>
        <v>154570</v>
      </c>
      <c r="R92" s="12" t="e">
        <f t="shared" si="4"/>
        <v>#REF!</v>
      </c>
    </row>
    <row r="93" spans="1:18" x14ac:dyDescent="0.3">
      <c r="A93" s="8">
        <v>39934</v>
      </c>
      <c r="B93" s="2" t="s">
        <v>6</v>
      </c>
      <c r="C93" s="1">
        <v>7</v>
      </c>
      <c r="D93" s="2" t="s">
        <v>9</v>
      </c>
      <c r="E93" s="4">
        <v>18</v>
      </c>
      <c r="F93" s="3">
        <v>1250</v>
      </c>
      <c r="G93" s="3">
        <v>30490.588235294119</v>
      </c>
      <c r="I93" s="7">
        <v>25300</v>
      </c>
      <c r="J93" s="7">
        <f>'Зав-ть Коэффициента от Разряда'!$C$12</f>
        <v>1000</v>
      </c>
      <c r="K93" s="7">
        <f>VALUE($K$10)</f>
        <v>12.976470588235316</v>
      </c>
      <c r="L93" s="7">
        <f t="shared" si="3"/>
        <v>-987.02352941176468</v>
      </c>
      <c r="M93" s="7" t="b">
        <f>IF(Таблица1[[#This Row],[Объем производства]]&gt;850,TRUE,FALSE)</f>
        <v>1</v>
      </c>
      <c r="N93" s="11" t="e">
        <f>IF(M93,I93+K93*(Таблица1[[#This Row],[Объем производства]]-#REF!),I93)</f>
        <v>#REF!</v>
      </c>
      <c r="O93" s="12" t="e">
        <f>N93-Таблица1[[#This Row],[Доход]]</f>
        <v>#REF!</v>
      </c>
      <c r="Q93" s="11">
        <f>IF(M93,I93+J93*(Таблица1[[#This Row],[Объем производства]]-850),I93)</f>
        <v>425300</v>
      </c>
      <c r="R93" s="12" t="e">
        <f t="shared" si="4"/>
        <v>#REF!</v>
      </c>
    </row>
    <row r="94" spans="1:18" x14ac:dyDescent="0.3">
      <c r="A94" s="8">
        <v>39934</v>
      </c>
      <c r="B94" s="2" t="s">
        <v>6</v>
      </c>
      <c r="C94" s="1">
        <v>6</v>
      </c>
      <c r="D94" s="2" t="s">
        <v>9</v>
      </c>
      <c r="E94" s="4">
        <v>18</v>
      </c>
      <c r="F94" s="3">
        <v>1250</v>
      </c>
      <c r="G94" s="3">
        <v>26735.294117647059</v>
      </c>
      <c r="I94" s="7">
        <v>22260</v>
      </c>
      <c r="J94" s="7">
        <f>'Зав-ть Коэффициента от Разряда'!$C$11</f>
        <v>729</v>
      </c>
      <c r="K94" s="7">
        <f>VALUE($K$11)</f>
        <v>11.188235294117694</v>
      </c>
      <c r="L94" s="7">
        <f t="shared" si="3"/>
        <v>-717.8117647058823</v>
      </c>
      <c r="M94" s="7" t="b">
        <f>IF(Таблица1[[#This Row],[Объем производства]]&gt;850,TRUE,FALSE)</f>
        <v>1</v>
      </c>
      <c r="N94" s="11" t="e">
        <f>IF(M94,I94+K94*(Таблица1[[#This Row],[Объем производства]]-#REF!),I94)</f>
        <v>#REF!</v>
      </c>
      <c r="O94" s="12" t="e">
        <f>N94-Таблица1[[#This Row],[Доход]]</f>
        <v>#REF!</v>
      </c>
      <c r="Q94" s="11">
        <f>IF(M94,I94+J94*(Таблица1[[#This Row],[Объем производства]]-850),I94)</f>
        <v>313860</v>
      </c>
      <c r="R94" s="12" t="e">
        <f t="shared" si="4"/>
        <v>#REF!</v>
      </c>
    </row>
    <row r="95" spans="1:18" x14ac:dyDescent="0.3">
      <c r="A95" s="8">
        <v>39934</v>
      </c>
      <c r="B95" s="2" t="s">
        <v>8</v>
      </c>
      <c r="C95" s="1">
        <v>4</v>
      </c>
      <c r="D95" s="2" t="s">
        <v>9</v>
      </c>
      <c r="E95" s="4">
        <v>18</v>
      </c>
      <c r="F95" s="3">
        <v>1250</v>
      </c>
      <c r="G95" s="3">
        <v>20694.705882352941</v>
      </c>
      <c r="I95" s="7">
        <v>17370</v>
      </c>
      <c r="J95" s="7">
        <f>'Зав-ть Коэффициента от Разряда'!$C$9</f>
        <v>343</v>
      </c>
      <c r="K95" s="7">
        <f>VALUE($K$12)</f>
        <v>8.3117647058823056</v>
      </c>
      <c r="L95" s="7">
        <f t="shared" si="3"/>
        <v>-334.6882352941177</v>
      </c>
      <c r="M95" s="7" t="b">
        <f>IF(Таблица1[[#This Row],[Объем производства]]&gt;850,TRUE,FALSE)</f>
        <v>1</v>
      </c>
      <c r="N95" s="11" t="e">
        <f>IF(M95,I95+K95*(Таблица1[[#This Row],[Объем производства]]-#REF!),I95)</f>
        <v>#REF!</v>
      </c>
      <c r="O95" s="12" t="e">
        <f>N95-Таблица1[[#This Row],[Доход]]</f>
        <v>#REF!</v>
      </c>
      <c r="Q95" s="11">
        <f>IF(M95,I95+J95*(Таблица1[[#This Row],[Объем производства]]-850),I95)</f>
        <v>154570</v>
      </c>
      <c r="R95" s="12" t="e">
        <f t="shared" si="4"/>
        <v>#REF!</v>
      </c>
    </row>
    <row r="96" spans="1:18" x14ac:dyDescent="0.3">
      <c r="A96" s="8">
        <v>39934</v>
      </c>
      <c r="B96" s="2" t="s">
        <v>8</v>
      </c>
      <c r="C96" s="1">
        <v>3</v>
      </c>
      <c r="D96" s="2" t="s">
        <v>9</v>
      </c>
      <c r="E96" s="4">
        <v>18</v>
      </c>
      <c r="F96" s="3">
        <v>1250</v>
      </c>
      <c r="G96" s="3">
        <v>18285.882352941175</v>
      </c>
      <c r="I96" s="7">
        <v>15420</v>
      </c>
      <c r="J96" s="7">
        <f>'Зав-ть Коэффициента от Разряда'!$C$8</f>
        <v>216</v>
      </c>
      <c r="K96" s="7">
        <f>VALUE($K$16)</f>
        <v>7.1647058823528642</v>
      </c>
      <c r="L96" s="7">
        <f t="shared" si="3"/>
        <v>-208.83529411764712</v>
      </c>
      <c r="M96" s="7" t="b">
        <f>IF(Таблица1[[#This Row],[Объем производства]]&gt;850,TRUE,FALSE)</f>
        <v>1</v>
      </c>
      <c r="N96" s="11" t="e">
        <f>IF(M96,I96+K96*(Таблица1[[#This Row],[Объем производства]]-#REF!),I96)</f>
        <v>#REF!</v>
      </c>
      <c r="O96" s="12" t="e">
        <f>N96-Таблица1[[#This Row],[Доход]]</f>
        <v>#REF!</v>
      </c>
      <c r="Q96" s="11">
        <f>IF(M96,I96+J96*(Таблица1[[#This Row],[Объем производства]]-850),I96)</f>
        <v>101820</v>
      </c>
      <c r="R96" s="12" t="e">
        <f t="shared" si="4"/>
        <v>#REF!</v>
      </c>
    </row>
    <row r="97" spans="1:18" x14ac:dyDescent="0.3">
      <c r="A97" s="8">
        <v>39934</v>
      </c>
      <c r="B97" s="2" t="s">
        <v>10</v>
      </c>
      <c r="C97" s="1">
        <v>4</v>
      </c>
      <c r="D97" s="2" t="s">
        <v>9</v>
      </c>
      <c r="E97" s="4">
        <v>16</v>
      </c>
      <c r="F97" s="3">
        <v>1250</v>
      </c>
      <c r="G97" s="3">
        <v>20334.705882352941</v>
      </c>
      <c r="I97" s="7">
        <v>17010</v>
      </c>
      <c r="J97" s="7">
        <f>'Зав-ть Коэффициента от Разряда'!$C$9</f>
        <v>343</v>
      </c>
      <c r="K97" s="7">
        <f>VALUE($K$17)</f>
        <v>8.3117647058823056</v>
      </c>
      <c r="L97" s="7">
        <f t="shared" si="3"/>
        <v>-334.6882352941177</v>
      </c>
      <c r="M97" s="7" t="b">
        <f>IF(Таблица1[[#This Row],[Объем производства]]&gt;850,TRUE,FALSE)</f>
        <v>1</v>
      </c>
      <c r="N97" s="11" t="e">
        <f>IF(M97,I97+K97*(Таблица1[[#This Row],[Объем производства]]-#REF!),I97)</f>
        <v>#REF!</v>
      </c>
      <c r="O97" s="12" t="e">
        <f>N97-Таблица1[[#This Row],[Доход]]</f>
        <v>#REF!</v>
      </c>
      <c r="Q97" s="11">
        <f>IF(M97,I97+J97*(Таблица1[[#This Row],[Объем производства]]-850),I97)</f>
        <v>154210</v>
      </c>
      <c r="R97" s="12" t="e">
        <f t="shared" si="4"/>
        <v>#REF!</v>
      </c>
    </row>
    <row r="98" spans="1:18" x14ac:dyDescent="0.3">
      <c r="A98" s="8">
        <v>39934</v>
      </c>
      <c r="B98" s="2" t="s">
        <v>11</v>
      </c>
      <c r="C98" s="1">
        <v>3</v>
      </c>
      <c r="D98" s="2" t="s">
        <v>9</v>
      </c>
      <c r="E98" s="4">
        <v>18</v>
      </c>
      <c r="F98" s="3">
        <v>1250</v>
      </c>
      <c r="G98" s="3">
        <v>18285.882352941175</v>
      </c>
      <c r="I98" s="7">
        <v>15420</v>
      </c>
      <c r="J98" s="7">
        <f>'Зав-ть Коэффициента от Разряда'!$C$8</f>
        <v>216</v>
      </c>
      <c r="K98" s="7">
        <f>VALUE($K$18)</f>
        <v>7.1647058823528642</v>
      </c>
      <c r="L98" s="7">
        <f t="shared" si="3"/>
        <v>-208.83529411764712</v>
      </c>
      <c r="M98" s="7" t="b">
        <f>IF(Таблица1[[#This Row],[Объем производства]]&gt;850,TRUE,FALSE)</f>
        <v>1</v>
      </c>
      <c r="N98" s="11" t="e">
        <f>IF(M98,I98+K98*(Таблица1[[#This Row],[Объем производства]]-#REF!),I98)</f>
        <v>#REF!</v>
      </c>
      <c r="O98" s="12" t="e">
        <f>N98-Таблица1[[#This Row],[Доход]]</f>
        <v>#REF!</v>
      </c>
      <c r="Q98" s="11">
        <f>IF(M98,I98+J98*(Таблица1[[#This Row],[Объем производства]]-850),I98)</f>
        <v>101820</v>
      </c>
      <c r="R98" s="12" t="e">
        <f t="shared" si="4"/>
        <v>#REF!</v>
      </c>
    </row>
    <row r="99" spans="1:18" x14ac:dyDescent="0.3">
      <c r="A99" s="8">
        <v>39934</v>
      </c>
      <c r="B99" s="2" t="s">
        <v>6</v>
      </c>
      <c r="C99" s="1">
        <v>5</v>
      </c>
      <c r="D99" s="2" t="s">
        <v>12</v>
      </c>
      <c r="E99" s="4">
        <v>18</v>
      </c>
      <c r="F99" s="3">
        <v>1250</v>
      </c>
      <c r="G99" s="3">
        <v>23486.470588235294</v>
      </c>
      <c r="I99" s="7">
        <v>19630</v>
      </c>
      <c r="J99" s="7">
        <f>'Зав-ть Коэффициента от Разряда'!$C$10</f>
        <v>512</v>
      </c>
      <c r="K99" s="7">
        <f>VALUE($K$19)</f>
        <v>9.6411764705882526</v>
      </c>
      <c r="L99" s="7">
        <f t="shared" si="3"/>
        <v>-502.35882352941172</v>
      </c>
      <c r="M99" s="7" t="b">
        <f>IF(Таблица1[[#This Row],[Объем производства]]&gt;850,TRUE,FALSE)</f>
        <v>1</v>
      </c>
      <c r="N99" s="11" t="e">
        <f>IF(M99,I99+K99*(Таблица1[[#This Row],[Объем производства]]-#REF!),I99)</f>
        <v>#REF!</v>
      </c>
      <c r="O99" s="12" t="e">
        <f>N99-Таблица1[[#This Row],[Доход]]</f>
        <v>#REF!</v>
      </c>
      <c r="Q99" s="11">
        <f>IF(M99,I99+J99*(Таблица1[[#This Row],[Объем производства]]-850),I99)</f>
        <v>224430</v>
      </c>
      <c r="R99" s="12" t="e">
        <f t="shared" si="4"/>
        <v>#REF!</v>
      </c>
    </row>
    <row r="100" spans="1:18" x14ac:dyDescent="0.3">
      <c r="A100" s="8">
        <v>39934</v>
      </c>
      <c r="B100" s="2" t="s">
        <v>13</v>
      </c>
      <c r="C100" s="1">
        <v>5</v>
      </c>
      <c r="D100" s="2" t="s">
        <v>12</v>
      </c>
      <c r="E100" s="4">
        <v>8</v>
      </c>
      <c r="F100" s="3">
        <v>1250</v>
      </c>
      <c r="G100" s="3">
        <v>21686.470588235294</v>
      </c>
      <c r="I100" s="7">
        <v>17830</v>
      </c>
      <c r="J100" s="7">
        <f>'Зав-ть Коэффициента от Разряда'!$C$10</f>
        <v>512</v>
      </c>
      <c r="K100" s="7">
        <f>VALUE($K$20)</f>
        <v>9.6411764705882526</v>
      </c>
      <c r="L100" s="7">
        <f t="shared" si="3"/>
        <v>-502.35882352941172</v>
      </c>
      <c r="M100" s="7" t="b">
        <f>IF(Таблица1[[#This Row],[Объем производства]]&gt;850,TRUE,FALSE)</f>
        <v>1</v>
      </c>
      <c r="N100" s="11" t="e">
        <f>IF(M100,I100+K100*(Таблица1[[#This Row],[Объем производства]]-#REF!),I100)</f>
        <v>#REF!</v>
      </c>
      <c r="O100" s="12" t="e">
        <f>N100-Таблица1[[#This Row],[Доход]]</f>
        <v>#REF!</v>
      </c>
      <c r="Q100" s="11">
        <f>IF(M100,I100+J100*(Таблица1[[#This Row],[Объем производства]]-850),I100)</f>
        <v>222630</v>
      </c>
      <c r="R100" s="12" t="e">
        <f t="shared" si="4"/>
        <v>#REF!</v>
      </c>
    </row>
    <row r="101" spans="1:18" x14ac:dyDescent="0.3">
      <c r="A101" s="8">
        <v>39934</v>
      </c>
      <c r="B101" s="2" t="s">
        <v>13</v>
      </c>
      <c r="C101" s="1">
        <v>5</v>
      </c>
      <c r="D101" s="2" t="s">
        <v>14</v>
      </c>
      <c r="E101" s="4">
        <v>8</v>
      </c>
      <c r="F101" s="3">
        <v>1250</v>
      </c>
      <c r="G101" s="3">
        <v>21686.470588235294</v>
      </c>
      <c r="I101" s="7">
        <v>17830</v>
      </c>
      <c r="J101" s="7">
        <f>'Зав-ть Коэффициента от Разряда'!$C$10</f>
        <v>512</v>
      </c>
      <c r="K101" s="7">
        <f>VALUE($K$20)</f>
        <v>9.6411764705882526</v>
      </c>
      <c r="L101" s="7">
        <f t="shared" si="3"/>
        <v>-502.35882352941172</v>
      </c>
      <c r="M101" s="7" t="b">
        <f>IF(Таблица1[[#This Row],[Объем производства]]&gt;850,TRUE,FALSE)</f>
        <v>1</v>
      </c>
      <c r="N101" s="11" t="e">
        <f>IF(M101,I101+K101*(Таблица1[[#This Row],[Объем производства]]-#REF!),I101)</f>
        <v>#REF!</v>
      </c>
      <c r="O101" s="12" t="e">
        <f>N101-Таблица1[[#This Row],[Доход]]</f>
        <v>#REF!</v>
      </c>
      <c r="Q101" s="11">
        <f>IF(M101,I101+J101*(Таблица1[[#This Row],[Объем производства]]-850),I101)</f>
        <v>222630</v>
      </c>
      <c r="R101" s="12" t="e">
        <f t="shared" si="4"/>
        <v>#REF!</v>
      </c>
    </row>
    <row r="102" spans="1:18" x14ac:dyDescent="0.3">
      <c r="A102" s="8">
        <v>39934</v>
      </c>
      <c r="B102" s="2" t="s">
        <v>13</v>
      </c>
      <c r="C102" s="1">
        <v>4</v>
      </c>
      <c r="D102" s="2" t="s">
        <v>12</v>
      </c>
      <c r="E102" s="4">
        <v>8</v>
      </c>
      <c r="F102" s="3">
        <v>1250</v>
      </c>
      <c r="G102" s="3">
        <v>18894.705882352941</v>
      </c>
      <c r="I102" s="7">
        <v>15570</v>
      </c>
      <c r="J102" s="7">
        <f>'Зав-ть Коэффициента от Разряда'!$C$9</f>
        <v>343</v>
      </c>
      <c r="K102" s="7">
        <f>VALUE($K$22)</f>
        <v>8.3117647058823056</v>
      </c>
      <c r="L102" s="7">
        <f t="shared" si="3"/>
        <v>-334.6882352941177</v>
      </c>
      <c r="M102" s="7" t="b">
        <f>IF(Таблица1[[#This Row],[Объем производства]]&gt;850,TRUE,FALSE)</f>
        <v>1</v>
      </c>
      <c r="N102" s="11" t="e">
        <f>IF(M102,I102+K102*(Таблица1[[#This Row],[Объем производства]]-#REF!),I102)</f>
        <v>#REF!</v>
      </c>
      <c r="O102" s="12" t="e">
        <f>N102-Таблица1[[#This Row],[Доход]]</f>
        <v>#REF!</v>
      </c>
      <c r="Q102" s="11">
        <f>IF(M102,I102+J102*(Таблица1[[#This Row],[Объем производства]]-850),I102)</f>
        <v>152770</v>
      </c>
      <c r="R102" s="12" t="e">
        <f t="shared" si="4"/>
        <v>#REF!</v>
      </c>
    </row>
    <row r="103" spans="1:18" x14ac:dyDescent="0.3">
      <c r="A103" s="8">
        <v>39965</v>
      </c>
      <c r="B103" s="2" t="s">
        <v>0</v>
      </c>
      <c r="C103" s="1">
        <v>7</v>
      </c>
      <c r="D103" s="2" t="s">
        <v>1</v>
      </c>
      <c r="E103" s="4">
        <v>22</v>
      </c>
      <c r="F103" s="3">
        <v>950</v>
      </c>
      <c r="G103" s="3">
        <v>27317.647058823528</v>
      </c>
      <c r="I103" s="7">
        <v>26020</v>
      </c>
      <c r="J103" s="7">
        <f>'Зав-ть Коэффициента от Разряда'!$C$12</f>
        <v>1000</v>
      </c>
      <c r="K103" s="7">
        <f>VALUE($K$3)</f>
        <v>12.976470588235316</v>
      </c>
      <c r="L103" s="7">
        <f t="shared" si="3"/>
        <v>-987.02352941176468</v>
      </c>
      <c r="M103" s="7" t="b">
        <f>IF(Таблица1[[#This Row],[Объем производства]]&gt;850,TRUE,FALSE)</f>
        <v>1</v>
      </c>
      <c r="N103" s="11" t="e">
        <f>IF(M103,I103+K103*(Таблица1[[#This Row],[Объем производства]]-#REF!),I103)</f>
        <v>#REF!</v>
      </c>
      <c r="O103" s="12" t="e">
        <f>N103-Таблица1[[#This Row],[Доход]]</f>
        <v>#REF!</v>
      </c>
      <c r="Q103" s="11">
        <f>IF(M103,I103+J103*(Таблица1[[#This Row],[Объем производства]]-850),I103)</f>
        <v>126020</v>
      </c>
      <c r="R103" s="12" t="e">
        <f t="shared" si="4"/>
        <v>#REF!</v>
      </c>
    </row>
    <row r="104" spans="1:18" x14ac:dyDescent="0.3">
      <c r="A104" s="8">
        <v>39965</v>
      </c>
      <c r="B104" s="2" t="s">
        <v>0</v>
      </c>
      <c r="C104" s="1">
        <v>6</v>
      </c>
      <c r="D104" s="2" t="s">
        <v>1</v>
      </c>
      <c r="E104" s="4">
        <v>22</v>
      </c>
      <c r="F104" s="3">
        <v>950</v>
      </c>
      <c r="G104" s="3">
        <v>24098.823529411766</v>
      </c>
      <c r="I104" s="7">
        <v>22980</v>
      </c>
      <c r="J104" s="7">
        <f>'Зав-ть Коэффициента от Разряда'!$C$11</f>
        <v>729</v>
      </c>
      <c r="K104" s="7">
        <f>VALUE($K$4)</f>
        <v>11.188235294117694</v>
      </c>
      <c r="L104" s="7">
        <f t="shared" si="3"/>
        <v>-717.8117647058823</v>
      </c>
      <c r="M104" s="7" t="b">
        <f>IF(Таблица1[[#This Row],[Объем производства]]&gt;850,TRUE,FALSE)</f>
        <v>1</v>
      </c>
      <c r="N104" s="11" t="e">
        <f>IF(M104,I104+K104*(Таблица1[[#This Row],[Объем производства]]-#REF!),I104)</f>
        <v>#REF!</v>
      </c>
      <c r="O104" s="12" t="e">
        <f>N104-Таблица1[[#This Row],[Доход]]</f>
        <v>#REF!</v>
      </c>
      <c r="Q104" s="11">
        <f>IF(M104,I104+J104*(Таблица1[[#This Row],[Объем производства]]-850),I104)</f>
        <v>95880</v>
      </c>
      <c r="R104" s="12" t="e">
        <f t="shared" si="4"/>
        <v>#REF!</v>
      </c>
    </row>
    <row r="105" spans="1:18" x14ac:dyDescent="0.3">
      <c r="A105" s="8">
        <v>39965</v>
      </c>
      <c r="B105" s="2" t="s">
        <v>0</v>
      </c>
      <c r="C105" s="1">
        <v>5</v>
      </c>
      <c r="D105" s="2" t="s">
        <v>2</v>
      </c>
      <c r="E105" s="4">
        <v>22</v>
      </c>
      <c r="F105" s="3">
        <v>950</v>
      </c>
      <c r="G105" s="3">
        <v>21314.117647058825</v>
      </c>
      <c r="I105" s="7">
        <v>20350</v>
      </c>
      <c r="J105" s="7">
        <f>'Зав-ть Коэффициента от Разряда'!$C$10</f>
        <v>512</v>
      </c>
      <c r="K105" s="7">
        <f>VALUE($K$5)</f>
        <v>9.6411764705882526</v>
      </c>
      <c r="L105" s="7">
        <f t="shared" si="3"/>
        <v>-502.35882352941172</v>
      </c>
      <c r="M105" s="7" t="b">
        <f>IF(Таблица1[[#This Row],[Объем производства]]&gt;850,TRUE,FALSE)</f>
        <v>1</v>
      </c>
      <c r="N105" s="11" t="e">
        <f>IF(M105,I105+K105*(Таблица1[[#This Row],[Объем производства]]-#REF!),I105)</f>
        <v>#REF!</v>
      </c>
      <c r="O105" s="12" t="e">
        <f>N105-Таблица1[[#This Row],[Доход]]</f>
        <v>#REF!</v>
      </c>
      <c r="Q105" s="11">
        <f>IF(M105,I105+J105*(Таблица1[[#This Row],[Объем производства]]-850),I105)</f>
        <v>71550</v>
      </c>
      <c r="R105" s="12" t="e">
        <f t="shared" si="4"/>
        <v>#REF!</v>
      </c>
    </row>
    <row r="106" spans="1:18" x14ac:dyDescent="0.3">
      <c r="A106" s="8">
        <v>39965</v>
      </c>
      <c r="B106" s="2" t="s">
        <v>0</v>
      </c>
      <c r="C106" s="1">
        <v>5</v>
      </c>
      <c r="D106" s="2" t="s">
        <v>3</v>
      </c>
      <c r="E106" s="4">
        <v>22</v>
      </c>
      <c r="F106" s="3">
        <v>950</v>
      </c>
      <c r="G106" s="3">
        <v>21314.117647058825</v>
      </c>
      <c r="I106" s="7">
        <v>20350</v>
      </c>
      <c r="J106" s="7">
        <f>'Зав-ть Коэффициента от Разряда'!$C$10</f>
        <v>512</v>
      </c>
      <c r="K106" s="7">
        <f>VALUE($K$5)</f>
        <v>9.6411764705882526</v>
      </c>
      <c r="L106" s="7">
        <f t="shared" si="3"/>
        <v>-502.35882352941172</v>
      </c>
      <c r="M106" s="7" t="b">
        <f>IF(Таблица1[[#This Row],[Объем производства]]&gt;850,TRUE,FALSE)</f>
        <v>1</v>
      </c>
      <c r="N106" s="11" t="e">
        <f>IF(M106,I106+K106*(Таблица1[[#This Row],[Объем производства]]-#REF!),I106)</f>
        <v>#REF!</v>
      </c>
      <c r="O106" s="12" t="e">
        <f>N106-Таблица1[[#This Row],[Доход]]</f>
        <v>#REF!</v>
      </c>
      <c r="Q106" s="11">
        <f>IF(M106,I106+J106*(Таблица1[[#This Row],[Объем производства]]-850),I106)</f>
        <v>71550</v>
      </c>
      <c r="R106" s="12" t="e">
        <f t="shared" si="4"/>
        <v>#REF!</v>
      </c>
    </row>
    <row r="107" spans="1:18" x14ac:dyDescent="0.3">
      <c r="A107" s="8">
        <v>39965</v>
      </c>
      <c r="B107" s="2" t="s">
        <v>0</v>
      </c>
      <c r="C107" s="1">
        <v>4</v>
      </c>
      <c r="D107" s="2" t="s">
        <v>1</v>
      </c>
      <c r="E107" s="4">
        <v>22</v>
      </c>
      <c r="F107" s="3">
        <v>950</v>
      </c>
      <c r="G107" s="3">
        <v>18921.176470588238</v>
      </c>
      <c r="I107" s="7">
        <v>18090</v>
      </c>
      <c r="J107" s="7">
        <f>'Зав-ть Коэффициента от Разряда'!$C$9</f>
        <v>343</v>
      </c>
      <c r="K107" s="7">
        <f>VALUE($K$7)</f>
        <v>8.3117647058823056</v>
      </c>
      <c r="L107" s="7">
        <f t="shared" si="3"/>
        <v>-334.6882352941177</v>
      </c>
      <c r="M107" s="7" t="b">
        <f>IF(Таблица1[[#This Row],[Объем производства]]&gt;850,TRUE,FALSE)</f>
        <v>1</v>
      </c>
      <c r="N107" s="11" t="e">
        <f>IF(M107,I107+K107*(Таблица1[[#This Row],[Объем производства]]-#REF!),I107)</f>
        <v>#REF!</v>
      </c>
      <c r="O107" s="12" t="e">
        <f>N107-Таблица1[[#This Row],[Доход]]</f>
        <v>#REF!</v>
      </c>
      <c r="Q107" s="11">
        <f>IF(M107,I107+J107*(Таблица1[[#This Row],[Объем производства]]-850),I107)</f>
        <v>52390</v>
      </c>
      <c r="R107" s="12" t="e">
        <f t="shared" si="4"/>
        <v>#REF!</v>
      </c>
    </row>
    <row r="108" spans="1:18" x14ac:dyDescent="0.3">
      <c r="A108" s="8">
        <v>39965</v>
      </c>
      <c r="B108" s="2" t="s">
        <v>4</v>
      </c>
      <c r="C108" s="1">
        <v>4</v>
      </c>
      <c r="D108" s="2" t="s">
        <v>1</v>
      </c>
      <c r="E108" s="4">
        <v>22</v>
      </c>
      <c r="F108" s="3">
        <v>950</v>
      </c>
      <c r="G108" s="3">
        <v>18921.176470588238</v>
      </c>
      <c r="I108" s="7">
        <v>18090</v>
      </c>
      <c r="J108" s="7">
        <f>'Зав-ть Коэффициента от Разряда'!$C$9</f>
        <v>343</v>
      </c>
      <c r="K108" s="7">
        <f>VALUE($K$8)</f>
        <v>8.3117647058823056</v>
      </c>
      <c r="L108" s="7">
        <f t="shared" si="3"/>
        <v>-334.6882352941177</v>
      </c>
      <c r="M108" s="7" t="b">
        <f>IF(Таблица1[[#This Row],[Объем производства]]&gt;850,TRUE,FALSE)</f>
        <v>1</v>
      </c>
      <c r="N108" s="11" t="e">
        <f>IF(M108,I108+K108*(Таблица1[[#This Row],[Объем производства]]-#REF!),I108)</f>
        <v>#REF!</v>
      </c>
      <c r="O108" s="12" t="e">
        <f>N108-Таблица1[[#This Row],[Доход]]</f>
        <v>#REF!</v>
      </c>
      <c r="Q108" s="11">
        <f>IF(M108,I108+J108*(Таблица1[[#This Row],[Объем производства]]-850),I108)</f>
        <v>52390</v>
      </c>
      <c r="R108" s="12" t="e">
        <f t="shared" si="4"/>
        <v>#REF!</v>
      </c>
    </row>
    <row r="109" spans="1:18" x14ac:dyDescent="0.3">
      <c r="A109" s="8">
        <v>39965</v>
      </c>
      <c r="B109" s="2" t="s">
        <v>5</v>
      </c>
      <c r="C109" s="1">
        <v>4</v>
      </c>
      <c r="D109" s="2" t="s">
        <v>1</v>
      </c>
      <c r="E109" s="4">
        <v>11</v>
      </c>
      <c r="F109" s="3">
        <v>950</v>
      </c>
      <c r="G109" s="3">
        <v>16941.176470588238</v>
      </c>
      <c r="I109" s="7">
        <v>16110</v>
      </c>
      <c r="J109" s="7">
        <f>'Зав-ть Коэффициента от Разряда'!$C$9</f>
        <v>343</v>
      </c>
      <c r="K109" s="7">
        <f>VALUE($K$9)</f>
        <v>8.3117647058823056</v>
      </c>
      <c r="L109" s="7">
        <f t="shared" si="3"/>
        <v>-334.6882352941177</v>
      </c>
      <c r="M109" s="7" t="b">
        <f>IF(Таблица1[[#This Row],[Объем производства]]&gt;850,TRUE,FALSE)</f>
        <v>1</v>
      </c>
      <c r="N109" s="11" t="e">
        <f>IF(M109,I109+K109*(Таблица1[[#This Row],[Объем производства]]-#REF!),I109)</f>
        <v>#REF!</v>
      </c>
      <c r="O109" s="12" t="e">
        <f>N109-Таблица1[[#This Row],[Доход]]</f>
        <v>#REF!</v>
      </c>
      <c r="Q109" s="11">
        <f>IF(M109,I109+J109*(Таблица1[[#This Row],[Объем производства]]-850),I109)</f>
        <v>50410</v>
      </c>
      <c r="R109" s="12" t="e">
        <f t="shared" si="4"/>
        <v>#REF!</v>
      </c>
    </row>
    <row r="110" spans="1:18" x14ac:dyDescent="0.3">
      <c r="A110" s="8">
        <v>39965</v>
      </c>
      <c r="B110" s="2" t="s">
        <v>6</v>
      </c>
      <c r="C110" s="1">
        <v>7</v>
      </c>
      <c r="D110" s="2" t="s">
        <v>7</v>
      </c>
      <c r="E110" s="4">
        <v>18</v>
      </c>
      <c r="F110" s="3">
        <v>950</v>
      </c>
      <c r="G110" s="3">
        <v>26597.647058823528</v>
      </c>
      <c r="I110" s="7">
        <v>25300</v>
      </c>
      <c r="J110" s="7">
        <f>'Зав-ть Коэффициента от Разряда'!$C$12</f>
        <v>1000</v>
      </c>
      <c r="K110" s="7">
        <f>VALUE($K$10)</f>
        <v>12.976470588235316</v>
      </c>
      <c r="L110" s="7">
        <f t="shared" si="3"/>
        <v>-987.02352941176468</v>
      </c>
      <c r="M110" s="7" t="b">
        <f>IF(Таблица1[[#This Row],[Объем производства]]&gt;850,TRUE,FALSE)</f>
        <v>1</v>
      </c>
      <c r="N110" s="11" t="e">
        <f>IF(M110,I110+K110*(Таблица1[[#This Row],[Объем производства]]-#REF!),I110)</f>
        <v>#REF!</v>
      </c>
      <c r="O110" s="12" t="e">
        <f>N110-Таблица1[[#This Row],[Доход]]</f>
        <v>#REF!</v>
      </c>
      <c r="Q110" s="11">
        <f>IF(M110,I110+J110*(Таблица1[[#This Row],[Объем производства]]-850),I110)</f>
        <v>125300</v>
      </c>
      <c r="R110" s="12" t="e">
        <f t="shared" si="4"/>
        <v>#REF!</v>
      </c>
    </row>
    <row r="111" spans="1:18" x14ac:dyDescent="0.3">
      <c r="A111" s="8">
        <v>39965</v>
      </c>
      <c r="B111" s="2" t="s">
        <v>6</v>
      </c>
      <c r="C111" s="1">
        <v>6</v>
      </c>
      <c r="D111" s="2" t="s">
        <v>7</v>
      </c>
      <c r="E111" s="4">
        <v>18</v>
      </c>
      <c r="F111" s="3">
        <v>950</v>
      </c>
      <c r="G111" s="3">
        <v>23378.823529411766</v>
      </c>
      <c r="I111" s="7">
        <v>22260</v>
      </c>
      <c r="J111" s="7">
        <f>'Зав-ть Коэффициента от Разряда'!$C$11</f>
        <v>729</v>
      </c>
      <c r="K111" s="7">
        <f>VALUE($K$11)</f>
        <v>11.188235294117694</v>
      </c>
      <c r="L111" s="7">
        <f t="shared" si="3"/>
        <v>-717.8117647058823</v>
      </c>
      <c r="M111" s="7" t="b">
        <f>IF(Таблица1[[#This Row],[Объем производства]]&gt;850,TRUE,FALSE)</f>
        <v>1</v>
      </c>
      <c r="N111" s="11" t="e">
        <f>IF(M111,I111+K111*(Таблица1[[#This Row],[Объем производства]]-#REF!),I111)</f>
        <v>#REF!</v>
      </c>
      <c r="O111" s="12" t="e">
        <f>N111-Таблица1[[#This Row],[Доход]]</f>
        <v>#REF!</v>
      </c>
      <c r="Q111" s="11">
        <f>IF(M111,I111+J111*(Таблица1[[#This Row],[Объем производства]]-850),I111)</f>
        <v>95160</v>
      </c>
      <c r="R111" s="12" t="e">
        <f t="shared" si="4"/>
        <v>#REF!</v>
      </c>
    </row>
    <row r="112" spans="1:18" x14ac:dyDescent="0.3">
      <c r="A112" s="8">
        <v>39965</v>
      </c>
      <c r="B112" s="2" t="s">
        <v>8</v>
      </c>
      <c r="C112" s="1">
        <v>4</v>
      </c>
      <c r="D112" s="2" t="s">
        <v>7</v>
      </c>
      <c r="E112" s="4">
        <v>18</v>
      </c>
      <c r="F112" s="3">
        <v>950</v>
      </c>
      <c r="G112" s="3">
        <v>18201.176470588238</v>
      </c>
      <c r="I112" s="7">
        <v>17370</v>
      </c>
      <c r="J112" s="7">
        <f>'Зав-ть Коэффициента от Разряда'!$C$9</f>
        <v>343</v>
      </c>
      <c r="K112" s="7">
        <f>VALUE($K$12)</f>
        <v>8.3117647058823056</v>
      </c>
      <c r="L112" s="7">
        <f t="shared" si="3"/>
        <v>-334.6882352941177</v>
      </c>
      <c r="M112" s="7" t="b">
        <f>IF(Таблица1[[#This Row],[Объем производства]]&gt;850,TRUE,FALSE)</f>
        <v>1</v>
      </c>
      <c r="N112" s="11" t="e">
        <f>IF(M112,I112+K112*(Таблица1[[#This Row],[Объем производства]]-#REF!),I112)</f>
        <v>#REF!</v>
      </c>
      <c r="O112" s="12" t="e">
        <f>N112-Таблица1[[#This Row],[Доход]]</f>
        <v>#REF!</v>
      </c>
      <c r="Q112" s="11">
        <f>IF(M112,I112+J112*(Таблица1[[#This Row],[Объем производства]]-850),I112)</f>
        <v>51670</v>
      </c>
      <c r="R112" s="12" t="e">
        <f t="shared" si="4"/>
        <v>#REF!</v>
      </c>
    </row>
    <row r="113" spans="1:18" x14ac:dyDescent="0.3">
      <c r="A113" s="8">
        <v>39965</v>
      </c>
      <c r="B113" s="2" t="s">
        <v>6</v>
      </c>
      <c r="C113" s="1">
        <v>7</v>
      </c>
      <c r="D113" s="2" t="s">
        <v>9</v>
      </c>
      <c r="E113" s="4">
        <v>18</v>
      </c>
      <c r="F113" s="3">
        <v>950</v>
      </c>
      <c r="G113" s="3">
        <v>26597.647058823528</v>
      </c>
      <c r="I113" s="7">
        <v>25300</v>
      </c>
      <c r="J113" s="7">
        <f>'Зав-ть Коэффициента от Разряда'!$C$12</f>
        <v>1000</v>
      </c>
      <c r="K113" s="7">
        <f>VALUE($K$10)</f>
        <v>12.976470588235316</v>
      </c>
      <c r="L113" s="7">
        <f t="shared" si="3"/>
        <v>-987.02352941176468</v>
      </c>
      <c r="M113" s="7" t="b">
        <f>IF(Таблица1[[#This Row],[Объем производства]]&gt;850,TRUE,FALSE)</f>
        <v>1</v>
      </c>
      <c r="N113" s="11" t="e">
        <f>IF(M113,I113+K113*(Таблица1[[#This Row],[Объем производства]]-#REF!),I113)</f>
        <v>#REF!</v>
      </c>
      <c r="O113" s="12" t="e">
        <f>N113-Таблица1[[#This Row],[Доход]]</f>
        <v>#REF!</v>
      </c>
      <c r="Q113" s="11">
        <f>IF(M113,I113+J113*(Таблица1[[#This Row],[Объем производства]]-850),I113)</f>
        <v>125300</v>
      </c>
      <c r="R113" s="12" t="e">
        <f t="shared" si="4"/>
        <v>#REF!</v>
      </c>
    </row>
    <row r="114" spans="1:18" x14ac:dyDescent="0.3">
      <c r="A114" s="8">
        <v>39965</v>
      </c>
      <c r="B114" s="2" t="s">
        <v>6</v>
      </c>
      <c r="C114" s="1">
        <v>6</v>
      </c>
      <c r="D114" s="2" t="s">
        <v>9</v>
      </c>
      <c r="E114" s="4">
        <v>18</v>
      </c>
      <c r="F114" s="3">
        <v>950</v>
      </c>
      <c r="G114" s="3">
        <v>23378.823529411766</v>
      </c>
      <c r="I114" s="7">
        <v>22260</v>
      </c>
      <c r="J114" s="7">
        <f>'Зав-ть Коэффициента от Разряда'!$C$11</f>
        <v>729</v>
      </c>
      <c r="K114" s="7">
        <f>VALUE($K$11)</f>
        <v>11.188235294117694</v>
      </c>
      <c r="L114" s="7">
        <f t="shared" si="3"/>
        <v>-717.8117647058823</v>
      </c>
      <c r="M114" s="7" t="b">
        <f>IF(Таблица1[[#This Row],[Объем производства]]&gt;850,TRUE,FALSE)</f>
        <v>1</v>
      </c>
      <c r="N114" s="11" t="e">
        <f>IF(M114,I114+K114*(Таблица1[[#This Row],[Объем производства]]-#REF!),I114)</f>
        <v>#REF!</v>
      </c>
      <c r="O114" s="12" t="e">
        <f>N114-Таблица1[[#This Row],[Доход]]</f>
        <v>#REF!</v>
      </c>
      <c r="Q114" s="11">
        <f>IF(M114,I114+J114*(Таблица1[[#This Row],[Объем производства]]-850),I114)</f>
        <v>95160</v>
      </c>
      <c r="R114" s="12" t="e">
        <f t="shared" si="4"/>
        <v>#REF!</v>
      </c>
    </row>
    <row r="115" spans="1:18" x14ac:dyDescent="0.3">
      <c r="A115" s="8">
        <v>39965</v>
      </c>
      <c r="B115" s="2" t="s">
        <v>8</v>
      </c>
      <c r="C115" s="1">
        <v>4</v>
      </c>
      <c r="D115" s="2" t="s">
        <v>9</v>
      </c>
      <c r="E115" s="4">
        <v>18</v>
      </c>
      <c r="F115" s="3">
        <v>950</v>
      </c>
      <c r="G115" s="3">
        <v>18201.176470588238</v>
      </c>
      <c r="I115" s="7">
        <v>17370</v>
      </c>
      <c r="J115" s="7">
        <f>'Зав-ть Коэффициента от Разряда'!$C$9</f>
        <v>343</v>
      </c>
      <c r="K115" s="7">
        <f>VALUE($K$12)</f>
        <v>8.3117647058823056</v>
      </c>
      <c r="L115" s="7">
        <f t="shared" si="3"/>
        <v>-334.6882352941177</v>
      </c>
      <c r="M115" s="7" t="b">
        <f>IF(Таблица1[[#This Row],[Объем производства]]&gt;850,TRUE,FALSE)</f>
        <v>1</v>
      </c>
      <c r="N115" s="11" t="e">
        <f>IF(M115,I115+K115*(Таблица1[[#This Row],[Объем производства]]-#REF!),I115)</f>
        <v>#REF!</v>
      </c>
      <c r="O115" s="12" t="e">
        <f>N115-Таблица1[[#This Row],[Доход]]</f>
        <v>#REF!</v>
      </c>
      <c r="Q115" s="11">
        <f>IF(M115,I115+J115*(Таблица1[[#This Row],[Объем производства]]-850),I115)</f>
        <v>51670</v>
      </c>
      <c r="R115" s="12" t="e">
        <f t="shared" si="4"/>
        <v>#REF!</v>
      </c>
    </row>
    <row r="116" spans="1:18" x14ac:dyDescent="0.3">
      <c r="A116" s="8">
        <v>39965</v>
      </c>
      <c r="B116" s="2" t="s">
        <v>8</v>
      </c>
      <c r="C116" s="1">
        <v>3</v>
      </c>
      <c r="D116" s="2" t="s">
        <v>9</v>
      </c>
      <c r="E116" s="4">
        <v>18</v>
      </c>
      <c r="F116" s="3">
        <v>950</v>
      </c>
      <c r="G116" s="3">
        <v>16136.470588235294</v>
      </c>
      <c r="I116" s="7">
        <v>15420</v>
      </c>
      <c r="J116" s="7">
        <f>'Зав-ть Коэффициента от Разряда'!$C$8</f>
        <v>216</v>
      </c>
      <c r="K116" s="7">
        <f>VALUE($K$16)</f>
        <v>7.1647058823528642</v>
      </c>
      <c r="L116" s="7">
        <f t="shared" si="3"/>
        <v>-208.83529411764712</v>
      </c>
      <c r="M116" s="7" t="b">
        <f>IF(Таблица1[[#This Row],[Объем производства]]&gt;850,TRUE,FALSE)</f>
        <v>1</v>
      </c>
      <c r="N116" s="11" t="e">
        <f>IF(M116,I116+K116*(Таблица1[[#This Row],[Объем производства]]-#REF!),I116)</f>
        <v>#REF!</v>
      </c>
      <c r="O116" s="12" t="e">
        <f>N116-Таблица1[[#This Row],[Доход]]</f>
        <v>#REF!</v>
      </c>
      <c r="Q116" s="11">
        <f>IF(M116,I116+J116*(Таблица1[[#This Row],[Объем производства]]-850),I116)</f>
        <v>37020</v>
      </c>
      <c r="R116" s="12" t="e">
        <f t="shared" si="4"/>
        <v>#REF!</v>
      </c>
    </row>
    <row r="117" spans="1:18" x14ac:dyDescent="0.3">
      <c r="A117" s="8">
        <v>39965</v>
      </c>
      <c r="B117" s="2" t="s">
        <v>10</v>
      </c>
      <c r="C117" s="1">
        <v>4</v>
      </c>
      <c r="D117" s="2" t="s">
        <v>9</v>
      </c>
      <c r="E117" s="4">
        <v>16</v>
      </c>
      <c r="F117" s="3">
        <v>950</v>
      </c>
      <c r="G117" s="3">
        <v>17841.176470588238</v>
      </c>
      <c r="I117" s="7">
        <v>17010</v>
      </c>
      <c r="J117" s="7">
        <f>'Зав-ть Коэффициента от Разряда'!$C$9</f>
        <v>343</v>
      </c>
      <c r="K117" s="7">
        <f>VALUE($K$17)</f>
        <v>8.3117647058823056</v>
      </c>
      <c r="L117" s="7">
        <f t="shared" si="3"/>
        <v>-334.6882352941177</v>
      </c>
      <c r="M117" s="7" t="b">
        <f>IF(Таблица1[[#This Row],[Объем производства]]&gt;850,TRUE,FALSE)</f>
        <v>1</v>
      </c>
      <c r="N117" s="11" t="e">
        <f>IF(M117,I117+K117*(Таблица1[[#This Row],[Объем производства]]-#REF!),I117)</f>
        <v>#REF!</v>
      </c>
      <c r="O117" s="12" t="e">
        <f>N117-Таблица1[[#This Row],[Доход]]</f>
        <v>#REF!</v>
      </c>
      <c r="Q117" s="11">
        <f>IF(M117,I117+J117*(Таблица1[[#This Row],[Объем производства]]-850),I117)</f>
        <v>51310</v>
      </c>
      <c r="R117" s="12" t="e">
        <f t="shared" si="4"/>
        <v>#REF!</v>
      </c>
    </row>
    <row r="118" spans="1:18" x14ac:dyDescent="0.3">
      <c r="A118" s="8">
        <v>39965</v>
      </c>
      <c r="B118" s="2" t="s">
        <v>11</v>
      </c>
      <c r="C118" s="1">
        <v>3</v>
      </c>
      <c r="D118" s="2" t="s">
        <v>9</v>
      </c>
      <c r="E118" s="4">
        <v>18</v>
      </c>
      <c r="F118" s="3">
        <v>950</v>
      </c>
      <c r="G118" s="3">
        <v>16136.470588235294</v>
      </c>
      <c r="I118" s="7">
        <v>15420</v>
      </c>
      <c r="J118" s="7">
        <f>'Зав-ть Коэффициента от Разряда'!$C$8</f>
        <v>216</v>
      </c>
      <c r="K118" s="7">
        <f>VALUE($K$18)</f>
        <v>7.1647058823528642</v>
      </c>
      <c r="L118" s="7">
        <f t="shared" si="3"/>
        <v>-208.83529411764712</v>
      </c>
      <c r="M118" s="7" t="b">
        <f>IF(Таблица1[[#This Row],[Объем производства]]&gt;850,TRUE,FALSE)</f>
        <v>1</v>
      </c>
      <c r="N118" s="11" t="e">
        <f>IF(M118,I118+K118*(Таблица1[[#This Row],[Объем производства]]-#REF!),I118)</f>
        <v>#REF!</v>
      </c>
      <c r="O118" s="12" t="e">
        <f>N118-Таблица1[[#This Row],[Доход]]</f>
        <v>#REF!</v>
      </c>
      <c r="Q118" s="11">
        <f>IF(M118,I118+J118*(Таблица1[[#This Row],[Объем производства]]-850),I118)</f>
        <v>37020</v>
      </c>
      <c r="R118" s="12" t="e">
        <f t="shared" si="4"/>
        <v>#REF!</v>
      </c>
    </row>
    <row r="119" spans="1:18" x14ac:dyDescent="0.3">
      <c r="A119" s="8">
        <v>39965</v>
      </c>
      <c r="B119" s="2" t="s">
        <v>6</v>
      </c>
      <c r="C119" s="1">
        <v>5</v>
      </c>
      <c r="D119" s="2" t="s">
        <v>12</v>
      </c>
      <c r="E119" s="4">
        <v>18</v>
      </c>
      <c r="F119" s="3">
        <v>950</v>
      </c>
      <c r="G119" s="3">
        <v>20594.117647058825</v>
      </c>
      <c r="I119" s="7">
        <v>19630</v>
      </c>
      <c r="J119" s="7">
        <f>'Зав-ть Коэффициента от Разряда'!$C$10</f>
        <v>512</v>
      </c>
      <c r="K119" s="7">
        <f>VALUE($K$19)</f>
        <v>9.6411764705882526</v>
      </c>
      <c r="L119" s="7">
        <f t="shared" si="3"/>
        <v>-502.35882352941172</v>
      </c>
      <c r="M119" s="7" t="b">
        <f>IF(Таблица1[[#This Row],[Объем производства]]&gt;850,TRUE,FALSE)</f>
        <v>1</v>
      </c>
      <c r="N119" s="11" t="e">
        <f>IF(M119,I119+K119*(Таблица1[[#This Row],[Объем производства]]-#REF!),I119)</f>
        <v>#REF!</v>
      </c>
      <c r="O119" s="12" t="e">
        <f>N119-Таблица1[[#This Row],[Доход]]</f>
        <v>#REF!</v>
      </c>
      <c r="Q119" s="11">
        <f>IF(M119,I119+J119*(Таблица1[[#This Row],[Объем производства]]-850),I119)</f>
        <v>70830</v>
      </c>
      <c r="R119" s="12" t="e">
        <f t="shared" si="4"/>
        <v>#REF!</v>
      </c>
    </row>
    <row r="120" spans="1:18" x14ac:dyDescent="0.3">
      <c r="A120" s="8">
        <v>39965</v>
      </c>
      <c r="B120" s="2" t="s">
        <v>13</v>
      </c>
      <c r="C120" s="1">
        <v>5</v>
      </c>
      <c r="D120" s="2" t="s">
        <v>12</v>
      </c>
      <c r="E120" s="4">
        <v>8</v>
      </c>
      <c r="F120" s="3">
        <v>950</v>
      </c>
      <c r="G120" s="3">
        <v>18794.117647058825</v>
      </c>
      <c r="I120" s="7">
        <v>17830</v>
      </c>
      <c r="J120" s="7">
        <f>'Зав-ть Коэффициента от Разряда'!$C$10</f>
        <v>512</v>
      </c>
      <c r="K120" s="7">
        <f>VALUE($K$20)</f>
        <v>9.6411764705882526</v>
      </c>
      <c r="L120" s="7">
        <f t="shared" si="3"/>
        <v>-502.35882352941172</v>
      </c>
      <c r="M120" s="7" t="b">
        <f>IF(Таблица1[[#This Row],[Объем производства]]&gt;850,TRUE,FALSE)</f>
        <v>1</v>
      </c>
      <c r="N120" s="11" t="e">
        <f>IF(M120,I120+K120*(Таблица1[[#This Row],[Объем производства]]-#REF!),I120)</f>
        <v>#REF!</v>
      </c>
      <c r="O120" s="12" t="e">
        <f>N120-Таблица1[[#This Row],[Доход]]</f>
        <v>#REF!</v>
      </c>
      <c r="Q120" s="11">
        <f>IF(M120,I120+J120*(Таблица1[[#This Row],[Объем производства]]-850),I120)</f>
        <v>69030</v>
      </c>
      <c r="R120" s="12" t="e">
        <f t="shared" si="4"/>
        <v>#REF!</v>
      </c>
    </row>
    <row r="121" spans="1:18" x14ac:dyDescent="0.3">
      <c r="A121" s="8">
        <v>39965</v>
      </c>
      <c r="B121" s="2" t="s">
        <v>13</v>
      </c>
      <c r="C121" s="1">
        <v>5</v>
      </c>
      <c r="D121" s="2" t="s">
        <v>14</v>
      </c>
      <c r="E121" s="4">
        <v>8</v>
      </c>
      <c r="F121" s="3">
        <v>950</v>
      </c>
      <c r="G121" s="3">
        <v>18794.117647058825</v>
      </c>
      <c r="I121" s="7">
        <v>17830</v>
      </c>
      <c r="J121" s="7">
        <f>'Зав-ть Коэффициента от Разряда'!$C$10</f>
        <v>512</v>
      </c>
      <c r="K121" s="7">
        <f>VALUE($K$20)</f>
        <v>9.6411764705882526</v>
      </c>
      <c r="L121" s="7">
        <f t="shared" si="3"/>
        <v>-502.35882352941172</v>
      </c>
      <c r="M121" s="7" t="b">
        <f>IF(Таблица1[[#This Row],[Объем производства]]&gt;850,TRUE,FALSE)</f>
        <v>1</v>
      </c>
      <c r="N121" s="11" t="e">
        <f>IF(M121,I121+K121*(Таблица1[[#This Row],[Объем производства]]-#REF!),I121)</f>
        <v>#REF!</v>
      </c>
      <c r="O121" s="12" t="e">
        <f>N121-Таблица1[[#This Row],[Доход]]</f>
        <v>#REF!</v>
      </c>
      <c r="Q121" s="11">
        <f>IF(M121,I121+J121*(Таблица1[[#This Row],[Объем производства]]-850),I121)</f>
        <v>69030</v>
      </c>
      <c r="R121" s="12" t="e">
        <f t="shared" si="4"/>
        <v>#REF!</v>
      </c>
    </row>
    <row r="122" spans="1:18" x14ac:dyDescent="0.3">
      <c r="A122" s="8">
        <v>39965</v>
      </c>
      <c r="B122" s="2" t="s">
        <v>13</v>
      </c>
      <c r="C122" s="1">
        <v>4</v>
      </c>
      <c r="D122" s="2" t="s">
        <v>12</v>
      </c>
      <c r="E122" s="4">
        <v>8</v>
      </c>
      <c r="F122" s="3">
        <v>950</v>
      </c>
      <c r="G122" s="3">
        <v>16401.176470588238</v>
      </c>
      <c r="I122" s="7">
        <v>15570</v>
      </c>
      <c r="J122" s="7">
        <f>'Зав-ть Коэффициента от Разряда'!$C$9</f>
        <v>343</v>
      </c>
      <c r="K122" s="7">
        <f>VALUE($K$22)</f>
        <v>8.3117647058823056</v>
      </c>
      <c r="L122" s="7">
        <f t="shared" si="3"/>
        <v>-334.6882352941177</v>
      </c>
      <c r="M122" s="7" t="b">
        <f>IF(Таблица1[[#This Row],[Объем производства]]&gt;850,TRUE,FALSE)</f>
        <v>1</v>
      </c>
      <c r="N122" s="11" t="e">
        <f>IF(M122,I122+K122*(Таблица1[[#This Row],[Объем производства]]-#REF!),I122)</f>
        <v>#REF!</v>
      </c>
      <c r="O122" s="12" t="e">
        <f>N122-Таблица1[[#This Row],[Доход]]</f>
        <v>#REF!</v>
      </c>
      <c r="Q122" s="11">
        <f>IF(M122,I122+J122*(Таблица1[[#This Row],[Объем производства]]-850),I122)</f>
        <v>49870</v>
      </c>
      <c r="R122" s="12" t="e">
        <f t="shared" si="4"/>
        <v>#REF!</v>
      </c>
    </row>
    <row r="123" spans="1:18" x14ac:dyDescent="0.3">
      <c r="A123" s="8">
        <v>39995</v>
      </c>
      <c r="B123" s="2" t="s">
        <v>0</v>
      </c>
      <c r="C123" s="1">
        <v>7</v>
      </c>
      <c r="D123" s="2" t="s">
        <v>1</v>
      </c>
      <c r="E123" s="4">
        <v>22</v>
      </c>
      <c r="F123" s="3">
        <v>1400</v>
      </c>
      <c r="G123" s="3">
        <v>33157.058823529413</v>
      </c>
      <c r="I123" s="7">
        <v>26020</v>
      </c>
      <c r="J123" s="7">
        <f>'Зав-ть Коэффициента от Разряда'!$C$12</f>
        <v>1000</v>
      </c>
      <c r="K123" s="7">
        <f>VALUE($K$3)</f>
        <v>12.976470588235316</v>
      </c>
      <c r="L123" s="7">
        <f t="shared" si="3"/>
        <v>-987.02352941176468</v>
      </c>
      <c r="M123" s="7" t="b">
        <f>IF(Таблица1[[#This Row],[Объем производства]]&gt;850,TRUE,FALSE)</f>
        <v>1</v>
      </c>
      <c r="N123" s="11" t="e">
        <f>IF(M123,I123+K123*(Таблица1[[#This Row],[Объем производства]]-#REF!),I123)</f>
        <v>#REF!</v>
      </c>
      <c r="O123" s="12" t="e">
        <f>N123-Таблица1[[#This Row],[Доход]]</f>
        <v>#REF!</v>
      </c>
      <c r="Q123" s="11">
        <f>IF(M123,I123+J123*(Таблица1[[#This Row],[Объем производства]]-850),I123)</f>
        <v>576020</v>
      </c>
      <c r="R123" s="12" t="e">
        <f t="shared" si="4"/>
        <v>#REF!</v>
      </c>
    </row>
    <row r="124" spans="1:18" x14ac:dyDescent="0.3">
      <c r="A124" s="8">
        <v>39995</v>
      </c>
      <c r="B124" s="2" t="s">
        <v>0</v>
      </c>
      <c r="C124" s="1">
        <v>6</v>
      </c>
      <c r="D124" s="2" t="s">
        <v>1</v>
      </c>
      <c r="E124" s="4">
        <v>22</v>
      </c>
      <c r="F124" s="3">
        <v>1400</v>
      </c>
      <c r="G124" s="3">
        <v>29133.529411764706</v>
      </c>
      <c r="I124" s="7">
        <v>22980</v>
      </c>
      <c r="J124" s="7">
        <f>'Зав-ть Коэффициента от Разряда'!$C$11</f>
        <v>729</v>
      </c>
      <c r="K124" s="7">
        <f>VALUE($K$4)</f>
        <v>11.188235294117694</v>
      </c>
      <c r="L124" s="7">
        <f t="shared" si="3"/>
        <v>-717.8117647058823</v>
      </c>
      <c r="M124" s="7" t="b">
        <f>IF(Таблица1[[#This Row],[Объем производства]]&gt;850,TRUE,FALSE)</f>
        <v>1</v>
      </c>
      <c r="N124" s="11" t="e">
        <f>IF(M124,I124+K124*(Таблица1[[#This Row],[Объем производства]]-#REF!),I124)</f>
        <v>#REF!</v>
      </c>
      <c r="O124" s="12" t="e">
        <f>N124-Таблица1[[#This Row],[Доход]]</f>
        <v>#REF!</v>
      </c>
      <c r="Q124" s="11">
        <f>IF(M124,I124+J124*(Таблица1[[#This Row],[Объем производства]]-850),I124)</f>
        <v>423930</v>
      </c>
      <c r="R124" s="12" t="e">
        <f t="shared" si="4"/>
        <v>#REF!</v>
      </c>
    </row>
    <row r="125" spans="1:18" x14ac:dyDescent="0.3">
      <c r="A125" s="8">
        <v>39995</v>
      </c>
      <c r="B125" s="2" t="s">
        <v>0</v>
      </c>
      <c r="C125" s="1">
        <v>5</v>
      </c>
      <c r="D125" s="2" t="s">
        <v>2</v>
      </c>
      <c r="E125" s="4">
        <v>22</v>
      </c>
      <c r="F125" s="3">
        <v>1400</v>
      </c>
      <c r="G125" s="3">
        <v>25652.647058823532</v>
      </c>
      <c r="I125" s="7">
        <v>20350</v>
      </c>
      <c r="J125" s="7">
        <f>'Зав-ть Коэффициента от Разряда'!$C$10</f>
        <v>512</v>
      </c>
      <c r="K125" s="7">
        <f>VALUE($K$5)</f>
        <v>9.6411764705882526</v>
      </c>
      <c r="L125" s="7">
        <f t="shared" si="3"/>
        <v>-502.35882352941172</v>
      </c>
      <c r="M125" s="7" t="b">
        <f>IF(Таблица1[[#This Row],[Объем производства]]&gt;850,TRUE,FALSE)</f>
        <v>1</v>
      </c>
      <c r="N125" s="11" t="e">
        <f>IF(M125,I125+K125*(Таблица1[[#This Row],[Объем производства]]-#REF!),I125)</f>
        <v>#REF!</v>
      </c>
      <c r="O125" s="12" t="e">
        <f>N125-Таблица1[[#This Row],[Доход]]</f>
        <v>#REF!</v>
      </c>
      <c r="Q125" s="11">
        <f>IF(M125,I125+J125*(Таблица1[[#This Row],[Объем производства]]-850),I125)</f>
        <v>301950</v>
      </c>
      <c r="R125" s="12" t="e">
        <f t="shared" si="4"/>
        <v>#REF!</v>
      </c>
    </row>
    <row r="126" spans="1:18" x14ac:dyDescent="0.3">
      <c r="A126" s="8">
        <v>39995</v>
      </c>
      <c r="B126" s="2" t="s">
        <v>0</v>
      </c>
      <c r="C126" s="1">
        <v>5</v>
      </c>
      <c r="D126" s="2" t="s">
        <v>3</v>
      </c>
      <c r="E126" s="4">
        <v>22</v>
      </c>
      <c r="F126" s="3">
        <v>1400</v>
      </c>
      <c r="G126" s="3">
        <v>25652.647058823532</v>
      </c>
      <c r="I126" s="7">
        <v>20350</v>
      </c>
      <c r="J126" s="7">
        <f>'Зав-ть Коэффициента от Разряда'!$C$10</f>
        <v>512</v>
      </c>
      <c r="K126" s="7">
        <f>VALUE($K$5)</f>
        <v>9.6411764705882526</v>
      </c>
      <c r="L126" s="7">
        <f t="shared" si="3"/>
        <v>-502.35882352941172</v>
      </c>
      <c r="M126" s="7" t="b">
        <f>IF(Таблица1[[#This Row],[Объем производства]]&gt;850,TRUE,FALSE)</f>
        <v>1</v>
      </c>
      <c r="N126" s="11" t="e">
        <f>IF(M126,I126+K126*(Таблица1[[#This Row],[Объем производства]]-#REF!),I126)</f>
        <v>#REF!</v>
      </c>
      <c r="O126" s="12" t="e">
        <f>N126-Таблица1[[#This Row],[Доход]]</f>
        <v>#REF!</v>
      </c>
      <c r="Q126" s="11">
        <f>IF(M126,I126+J126*(Таблица1[[#This Row],[Объем производства]]-850),I126)</f>
        <v>301950</v>
      </c>
      <c r="R126" s="12" t="e">
        <f t="shared" si="4"/>
        <v>#REF!</v>
      </c>
    </row>
    <row r="127" spans="1:18" x14ac:dyDescent="0.3">
      <c r="A127" s="8">
        <v>39995</v>
      </c>
      <c r="B127" s="2" t="s">
        <v>0</v>
      </c>
      <c r="C127" s="1">
        <v>4</v>
      </c>
      <c r="D127" s="2" t="s">
        <v>1</v>
      </c>
      <c r="E127" s="4">
        <v>22</v>
      </c>
      <c r="F127" s="3">
        <v>1400</v>
      </c>
      <c r="G127" s="3">
        <v>22661.470588235294</v>
      </c>
      <c r="I127" s="7">
        <v>18090</v>
      </c>
      <c r="J127" s="7">
        <f>'Зав-ть Коэффициента от Разряда'!$C$9</f>
        <v>343</v>
      </c>
      <c r="K127" s="7">
        <f>VALUE($K$7)</f>
        <v>8.3117647058823056</v>
      </c>
      <c r="L127" s="7">
        <f t="shared" si="3"/>
        <v>-334.6882352941177</v>
      </c>
      <c r="M127" s="7" t="b">
        <f>IF(Таблица1[[#This Row],[Объем производства]]&gt;850,TRUE,FALSE)</f>
        <v>1</v>
      </c>
      <c r="N127" s="11" t="e">
        <f>IF(M127,I127+K127*(Таблица1[[#This Row],[Объем производства]]-#REF!),I127)</f>
        <v>#REF!</v>
      </c>
      <c r="O127" s="12" t="e">
        <f>N127-Таблица1[[#This Row],[Доход]]</f>
        <v>#REF!</v>
      </c>
      <c r="Q127" s="11">
        <f>IF(M127,I127+J127*(Таблица1[[#This Row],[Объем производства]]-850),I127)</f>
        <v>206740</v>
      </c>
      <c r="R127" s="12" t="e">
        <f t="shared" si="4"/>
        <v>#REF!</v>
      </c>
    </row>
    <row r="128" spans="1:18" x14ac:dyDescent="0.3">
      <c r="A128" s="8">
        <v>39995</v>
      </c>
      <c r="B128" s="2" t="s">
        <v>4</v>
      </c>
      <c r="C128" s="1">
        <v>4</v>
      </c>
      <c r="D128" s="2" t="s">
        <v>1</v>
      </c>
      <c r="E128" s="4">
        <v>22</v>
      </c>
      <c r="F128" s="3">
        <v>1400</v>
      </c>
      <c r="G128" s="3">
        <v>22661.470588235294</v>
      </c>
      <c r="I128" s="7">
        <v>18090</v>
      </c>
      <c r="J128" s="7">
        <f>'Зав-ть Коэффициента от Разряда'!$C$9</f>
        <v>343</v>
      </c>
      <c r="K128" s="7">
        <f>VALUE($K$8)</f>
        <v>8.3117647058823056</v>
      </c>
      <c r="L128" s="7">
        <f t="shared" si="3"/>
        <v>-334.6882352941177</v>
      </c>
      <c r="M128" s="7" t="b">
        <f>IF(Таблица1[[#This Row],[Объем производства]]&gt;850,TRUE,FALSE)</f>
        <v>1</v>
      </c>
      <c r="N128" s="11" t="e">
        <f>IF(M128,I128+K128*(Таблица1[[#This Row],[Объем производства]]-#REF!),I128)</f>
        <v>#REF!</v>
      </c>
      <c r="O128" s="12" t="e">
        <f>N128-Таблица1[[#This Row],[Доход]]</f>
        <v>#REF!</v>
      </c>
      <c r="Q128" s="11">
        <f>IF(M128,I128+J128*(Таблица1[[#This Row],[Объем производства]]-850),I128)</f>
        <v>206740</v>
      </c>
      <c r="R128" s="12" t="e">
        <f t="shared" si="4"/>
        <v>#REF!</v>
      </c>
    </row>
    <row r="129" spans="1:18" x14ac:dyDescent="0.3">
      <c r="A129" s="8">
        <v>39995</v>
      </c>
      <c r="B129" s="2" t="s">
        <v>5</v>
      </c>
      <c r="C129" s="1">
        <v>4</v>
      </c>
      <c r="D129" s="2" t="s">
        <v>1</v>
      </c>
      <c r="E129" s="4">
        <v>11</v>
      </c>
      <c r="F129" s="3">
        <v>1400</v>
      </c>
      <c r="G129" s="3">
        <v>20681.470588235294</v>
      </c>
      <c r="I129" s="7">
        <v>16110</v>
      </c>
      <c r="J129" s="7">
        <f>'Зав-ть Коэффициента от Разряда'!$C$9</f>
        <v>343</v>
      </c>
      <c r="K129" s="7">
        <f>VALUE($K$9)</f>
        <v>8.3117647058823056</v>
      </c>
      <c r="L129" s="7">
        <f t="shared" si="3"/>
        <v>-334.6882352941177</v>
      </c>
      <c r="M129" s="7" t="b">
        <f>IF(Таблица1[[#This Row],[Объем производства]]&gt;850,TRUE,FALSE)</f>
        <v>1</v>
      </c>
      <c r="N129" s="11" t="e">
        <f>IF(M129,I129+K129*(Таблица1[[#This Row],[Объем производства]]-#REF!),I129)</f>
        <v>#REF!</v>
      </c>
      <c r="O129" s="12" t="e">
        <f>N129-Таблица1[[#This Row],[Доход]]</f>
        <v>#REF!</v>
      </c>
      <c r="Q129" s="11">
        <f>IF(M129,I129+J129*(Таблица1[[#This Row],[Объем производства]]-850),I129)</f>
        <v>204760</v>
      </c>
      <c r="R129" s="12" t="e">
        <f t="shared" si="4"/>
        <v>#REF!</v>
      </c>
    </row>
    <row r="130" spans="1:18" x14ac:dyDescent="0.3">
      <c r="A130" s="8">
        <v>39995</v>
      </c>
      <c r="B130" s="2" t="s">
        <v>6</v>
      </c>
      <c r="C130" s="1">
        <v>7</v>
      </c>
      <c r="D130" s="2" t="s">
        <v>7</v>
      </c>
      <c r="E130" s="4">
        <v>18</v>
      </c>
      <c r="F130" s="3">
        <v>1400</v>
      </c>
      <c r="G130" s="3">
        <v>32437.058823529413</v>
      </c>
      <c r="I130" s="7">
        <v>25300</v>
      </c>
      <c r="J130" s="7">
        <f>'Зав-ть Коэффициента от Разряда'!$C$12</f>
        <v>1000</v>
      </c>
      <c r="K130" s="7">
        <f>VALUE($K$10)</f>
        <v>12.976470588235316</v>
      </c>
      <c r="L130" s="7">
        <f t="shared" si="3"/>
        <v>-987.02352941176468</v>
      </c>
      <c r="M130" s="7" t="b">
        <f>IF(Таблица1[[#This Row],[Объем производства]]&gt;850,TRUE,FALSE)</f>
        <v>1</v>
      </c>
      <c r="N130" s="11" t="e">
        <f>IF(M130,I130+K130*(Таблица1[[#This Row],[Объем производства]]-#REF!),I130)</f>
        <v>#REF!</v>
      </c>
      <c r="O130" s="12" t="e">
        <f>N130-Таблица1[[#This Row],[Доход]]</f>
        <v>#REF!</v>
      </c>
      <c r="Q130" s="11">
        <f>IF(M130,I130+J130*(Таблица1[[#This Row],[Объем производства]]-850),I130)</f>
        <v>575300</v>
      </c>
      <c r="R130" s="12" t="e">
        <f t="shared" si="4"/>
        <v>#REF!</v>
      </c>
    </row>
    <row r="131" spans="1:18" x14ac:dyDescent="0.3">
      <c r="A131" s="8">
        <v>39995</v>
      </c>
      <c r="B131" s="2" t="s">
        <v>6</v>
      </c>
      <c r="C131" s="1">
        <v>6</v>
      </c>
      <c r="D131" s="2" t="s">
        <v>7</v>
      </c>
      <c r="E131" s="4">
        <v>18</v>
      </c>
      <c r="F131" s="3">
        <v>1400</v>
      </c>
      <c r="G131" s="3">
        <v>28413.529411764706</v>
      </c>
      <c r="I131" s="7">
        <v>22260</v>
      </c>
      <c r="J131" s="7">
        <f>'Зав-ть Коэффициента от Разряда'!$C$11</f>
        <v>729</v>
      </c>
      <c r="K131" s="7">
        <f>VALUE($K$11)</f>
        <v>11.188235294117694</v>
      </c>
      <c r="L131" s="7">
        <f t="shared" si="3"/>
        <v>-717.8117647058823</v>
      </c>
      <c r="M131" s="7" t="b">
        <f>IF(Таблица1[[#This Row],[Объем производства]]&gt;850,TRUE,FALSE)</f>
        <v>1</v>
      </c>
      <c r="N131" s="11" t="e">
        <f>IF(M131,I131+K131*(Таблица1[[#This Row],[Объем производства]]-#REF!),I131)</f>
        <v>#REF!</v>
      </c>
      <c r="O131" s="12" t="e">
        <f>N131-Таблица1[[#This Row],[Доход]]</f>
        <v>#REF!</v>
      </c>
      <c r="Q131" s="11">
        <f>IF(M131,I131+J131*(Таблица1[[#This Row],[Объем производства]]-850),I131)</f>
        <v>423210</v>
      </c>
      <c r="R131" s="12" t="e">
        <f t="shared" si="4"/>
        <v>#REF!</v>
      </c>
    </row>
    <row r="132" spans="1:18" x14ac:dyDescent="0.3">
      <c r="A132" s="8">
        <v>39995</v>
      </c>
      <c r="B132" s="2" t="s">
        <v>8</v>
      </c>
      <c r="C132" s="1">
        <v>4</v>
      </c>
      <c r="D132" s="2" t="s">
        <v>7</v>
      </c>
      <c r="E132" s="4">
        <v>18</v>
      </c>
      <c r="F132" s="3">
        <v>1400</v>
      </c>
      <c r="G132" s="3">
        <v>21941.470588235294</v>
      </c>
      <c r="I132" s="7">
        <v>17370</v>
      </c>
      <c r="J132" s="7">
        <f>'Зав-ть Коэффициента от Разряда'!$C$9</f>
        <v>343</v>
      </c>
      <c r="K132" s="7">
        <f>VALUE($K$12)</f>
        <v>8.3117647058823056</v>
      </c>
      <c r="L132" s="7">
        <f t="shared" ref="L132:L195" si="5">K132-J132</f>
        <v>-334.6882352941177</v>
      </c>
      <c r="M132" s="7" t="b">
        <f>IF(Таблица1[[#This Row],[Объем производства]]&gt;850,TRUE,FALSE)</f>
        <v>1</v>
      </c>
      <c r="N132" s="11" t="e">
        <f>IF(M132,I132+K132*(Таблица1[[#This Row],[Объем производства]]-#REF!),I132)</f>
        <v>#REF!</v>
      </c>
      <c r="O132" s="12" t="e">
        <f>N132-Таблица1[[#This Row],[Доход]]</f>
        <v>#REF!</v>
      </c>
      <c r="Q132" s="11">
        <f>IF(M132,I132+J132*(Таблица1[[#This Row],[Объем производства]]-850),I132)</f>
        <v>206020</v>
      </c>
      <c r="R132" s="12" t="e">
        <f t="shared" ref="R132:R195" si="6">N132-Q132</f>
        <v>#REF!</v>
      </c>
    </row>
    <row r="133" spans="1:18" x14ac:dyDescent="0.3">
      <c r="A133" s="8">
        <v>39995</v>
      </c>
      <c r="B133" s="2" t="s">
        <v>6</v>
      </c>
      <c r="C133" s="1">
        <v>7</v>
      </c>
      <c r="D133" s="2" t="s">
        <v>9</v>
      </c>
      <c r="E133" s="4">
        <v>18</v>
      </c>
      <c r="F133" s="3">
        <v>1400</v>
      </c>
      <c r="G133" s="3">
        <v>32437.058823529413</v>
      </c>
      <c r="I133" s="7">
        <v>25300</v>
      </c>
      <c r="J133" s="7">
        <f>'Зав-ть Коэффициента от Разряда'!$C$12</f>
        <v>1000</v>
      </c>
      <c r="K133" s="7">
        <f>VALUE($K$10)</f>
        <v>12.976470588235316</v>
      </c>
      <c r="L133" s="7">
        <f t="shared" si="5"/>
        <v>-987.02352941176468</v>
      </c>
      <c r="M133" s="7" t="b">
        <f>IF(Таблица1[[#This Row],[Объем производства]]&gt;850,TRUE,FALSE)</f>
        <v>1</v>
      </c>
      <c r="N133" s="11" t="e">
        <f>IF(M133,I133+K133*(Таблица1[[#This Row],[Объем производства]]-#REF!),I133)</f>
        <v>#REF!</v>
      </c>
      <c r="O133" s="12" t="e">
        <f>N133-Таблица1[[#This Row],[Доход]]</f>
        <v>#REF!</v>
      </c>
      <c r="Q133" s="11">
        <f>IF(M133,I133+J133*(Таблица1[[#This Row],[Объем производства]]-850),I133)</f>
        <v>575300</v>
      </c>
      <c r="R133" s="12" t="e">
        <f t="shared" si="6"/>
        <v>#REF!</v>
      </c>
    </row>
    <row r="134" spans="1:18" x14ac:dyDescent="0.3">
      <c r="A134" s="8">
        <v>39995</v>
      </c>
      <c r="B134" s="2" t="s">
        <v>6</v>
      </c>
      <c r="C134" s="1">
        <v>6</v>
      </c>
      <c r="D134" s="2" t="s">
        <v>9</v>
      </c>
      <c r="E134" s="4">
        <v>18</v>
      </c>
      <c r="F134" s="3">
        <v>1400</v>
      </c>
      <c r="G134" s="3">
        <v>28413.529411764706</v>
      </c>
      <c r="I134" s="7">
        <v>22260</v>
      </c>
      <c r="J134" s="7">
        <f>'Зав-ть Коэффициента от Разряда'!$C$11</f>
        <v>729</v>
      </c>
      <c r="K134" s="7">
        <f>VALUE($K$11)</f>
        <v>11.188235294117694</v>
      </c>
      <c r="L134" s="7">
        <f t="shared" si="5"/>
        <v>-717.8117647058823</v>
      </c>
      <c r="M134" s="7" t="b">
        <f>IF(Таблица1[[#This Row],[Объем производства]]&gt;850,TRUE,FALSE)</f>
        <v>1</v>
      </c>
      <c r="N134" s="11" t="e">
        <f>IF(M134,I134+K134*(Таблица1[[#This Row],[Объем производства]]-#REF!),I134)</f>
        <v>#REF!</v>
      </c>
      <c r="O134" s="12" t="e">
        <f>N134-Таблица1[[#This Row],[Доход]]</f>
        <v>#REF!</v>
      </c>
      <c r="Q134" s="11">
        <f>IF(M134,I134+J134*(Таблица1[[#This Row],[Объем производства]]-850),I134)</f>
        <v>423210</v>
      </c>
      <c r="R134" s="12" t="e">
        <f t="shared" si="6"/>
        <v>#REF!</v>
      </c>
    </row>
    <row r="135" spans="1:18" x14ac:dyDescent="0.3">
      <c r="A135" s="8">
        <v>39995</v>
      </c>
      <c r="B135" s="2" t="s">
        <v>8</v>
      </c>
      <c r="C135" s="1">
        <v>4</v>
      </c>
      <c r="D135" s="2" t="s">
        <v>9</v>
      </c>
      <c r="E135" s="4">
        <v>18</v>
      </c>
      <c r="F135" s="3">
        <v>1400</v>
      </c>
      <c r="G135" s="3">
        <v>21941.470588235294</v>
      </c>
      <c r="I135" s="7">
        <v>17370</v>
      </c>
      <c r="J135" s="7">
        <f>'Зав-ть Коэффициента от Разряда'!$C$9</f>
        <v>343</v>
      </c>
      <c r="K135" s="7">
        <f>VALUE($K$12)</f>
        <v>8.3117647058823056</v>
      </c>
      <c r="L135" s="7">
        <f t="shared" si="5"/>
        <v>-334.6882352941177</v>
      </c>
      <c r="M135" s="7" t="b">
        <f>IF(Таблица1[[#This Row],[Объем производства]]&gt;850,TRUE,FALSE)</f>
        <v>1</v>
      </c>
      <c r="N135" s="11" t="e">
        <f>IF(M135,I135+K135*(Таблица1[[#This Row],[Объем производства]]-#REF!),I135)</f>
        <v>#REF!</v>
      </c>
      <c r="O135" s="12" t="e">
        <f>N135-Таблица1[[#This Row],[Доход]]</f>
        <v>#REF!</v>
      </c>
      <c r="Q135" s="11">
        <f>IF(M135,I135+J135*(Таблица1[[#This Row],[Объем производства]]-850),I135)</f>
        <v>206020</v>
      </c>
      <c r="R135" s="12" t="e">
        <f t="shared" si="6"/>
        <v>#REF!</v>
      </c>
    </row>
    <row r="136" spans="1:18" x14ac:dyDescent="0.3">
      <c r="A136" s="8">
        <v>39995</v>
      </c>
      <c r="B136" s="2" t="s">
        <v>8</v>
      </c>
      <c r="C136" s="1">
        <v>3</v>
      </c>
      <c r="D136" s="2" t="s">
        <v>9</v>
      </c>
      <c r="E136" s="4">
        <v>18</v>
      </c>
      <c r="F136" s="3">
        <v>1400</v>
      </c>
      <c r="G136" s="3">
        <v>19360.588235294119</v>
      </c>
      <c r="I136" s="7">
        <v>15420</v>
      </c>
      <c r="J136" s="7">
        <f>'Зав-ть Коэффициента от Разряда'!$C$8</f>
        <v>216</v>
      </c>
      <c r="K136" s="7">
        <f>VALUE($K$16)</f>
        <v>7.1647058823528642</v>
      </c>
      <c r="L136" s="7">
        <f t="shared" si="5"/>
        <v>-208.83529411764712</v>
      </c>
      <c r="M136" s="7" t="b">
        <f>IF(Таблица1[[#This Row],[Объем производства]]&gt;850,TRUE,FALSE)</f>
        <v>1</v>
      </c>
      <c r="N136" s="11" t="e">
        <f>IF(M136,I136+K136*(Таблица1[[#This Row],[Объем производства]]-#REF!),I136)</f>
        <v>#REF!</v>
      </c>
      <c r="O136" s="12" t="e">
        <f>N136-Таблица1[[#This Row],[Доход]]</f>
        <v>#REF!</v>
      </c>
      <c r="Q136" s="11">
        <f>IF(M136,I136+J136*(Таблица1[[#This Row],[Объем производства]]-850),I136)</f>
        <v>134220</v>
      </c>
      <c r="R136" s="12" t="e">
        <f t="shared" si="6"/>
        <v>#REF!</v>
      </c>
    </row>
    <row r="137" spans="1:18" x14ac:dyDescent="0.3">
      <c r="A137" s="8">
        <v>39995</v>
      </c>
      <c r="B137" s="2" t="s">
        <v>10</v>
      </c>
      <c r="C137" s="1">
        <v>4</v>
      </c>
      <c r="D137" s="2" t="s">
        <v>9</v>
      </c>
      <c r="E137" s="4">
        <v>16</v>
      </c>
      <c r="F137" s="3">
        <v>1400</v>
      </c>
      <c r="G137" s="3">
        <v>21581.470588235294</v>
      </c>
      <c r="I137" s="7">
        <v>17010</v>
      </c>
      <c r="J137" s="7">
        <f>'Зав-ть Коэффициента от Разряда'!$C$9</f>
        <v>343</v>
      </c>
      <c r="K137" s="7">
        <f>VALUE($K$17)</f>
        <v>8.3117647058823056</v>
      </c>
      <c r="L137" s="7">
        <f t="shared" si="5"/>
        <v>-334.6882352941177</v>
      </c>
      <c r="M137" s="7" t="b">
        <f>IF(Таблица1[[#This Row],[Объем производства]]&gt;850,TRUE,FALSE)</f>
        <v>1</v>
      </c>
      <c r="N137" s="11" t="e">
        <f>IF(M137,I137+K137*(Таблица1[[#This Row],[Объем производства]]-#REF!),I137)</f>
        <v>#REF!</v>
      </c>
      <c r="O137" s="12" t="e">
        <f>N137-Таблица1[[#This Row],[Доход]]</f>
        <v>#REF!</v>
      </c>
      <c r="Q137" s="11">
        <f>IF(M137,I137+J137*(Таблица1[[#This Row],[Объем производства]]-850),I137)</f>
        <v>205660</v>
      </c>
      <c r="R137" s="12" t="e">
        <f t="shared" si="6"/>
        <v>#REF!</v>
      </c>
    </row>
    <row r="138" spans="1:18" x14ac:dyDescent="0.3">
      <c r="A138" s="8">
        <v>39995</v>
      </c>
      <c r="B138" s="2" t="s">
        <v>11</v>
      </c>
      <c r="C138" s="1">
        <v>3</v>
      </c>
      <c r="D138" s="2" t="s">
        <v>9</v>
      </c>
      <c r="E138" s="4">
        <v>18</v>
      </c>
      <c r="F138" s="3">
        <v>1400</v>
      </c>
      <c r="G138" s="3">
        <v>19360.588235294119</v>
      </c>
      <c r="I138" s="7">
        <v>15420</v>
      </c>
      <c r="J138" s="7">
        <f>'Зав-ть Коэффициента от Разряда'!$C$8</f>
        <v>216</v>
      </c>
      <c r="K138" s="7">
        <f>VALUE($K$18)</f>
        <v>7.1647058823528642</v>
      </c>
      <c r="L138" s="7">
        <f t="shared" si="5"/>
        <v>-208.83529411764712</v>
      </c>
      <c r="M138" s="7" t="b">
        <f>IF(Таблица1[[#This Row],[Объем производства]]&gt;850,TRUE,FALSE)</f>
        <v>1</v>
      </c>
      <c r="N138" s="11" t="e">
        <f>IF(M138,I138+K138*(Таблица1[[#This Row],[Объем производства]]-#REF!),I138)</f>
        <v>#REF!</v>
      </c>
      <c r="O138" s="12" t="e">
        <f>N138-Таблица1[[#This Row],[Доход]]</f>
        <v>#REF!</v>
      </c>
      <c r="Q138" s="11">
        <f>IF(M138,I138+J138*(Таблица1[[#This Row],[Объем производства]]-850),I138)</f>
        <v>134220</v>
      </c>
      <c r="R138" s="12" t="e">
        <f t="shared" si="6"/>
        <v>#REF!</v>
      </c>
    </row>
    <row r="139" spans="1:18" x14ac:dyDescent="0.3">
      <c r="A139" s="8">
        <v>39995</v>
      </c>
      <c r="B139" s="2" t="s">
        <v>6</v>
      </c>
      <c r="C139" s="1">
        <v>5</v>
      </c>
      <c r="D139" s="2" t="s">
        <v>12</v>
      </c>
      <c r="E139" s="4">
        <v>18</v>
      </c>
      <c r="F139" s="3">
        <v>1400</v>
      </c>
      <c r="G139" s="3">
        <v>24932.647058823532</v>
      </c>
      <c r="I139" s="7">
        <v>19630</v>
      </c>
      <c r="J139" s="7">
        <f>'Зав-ть Коэффициента от Разряда'!$C$10</f>
        <v>512</v>
      </c>
      <c r="K139" s="7">
        <f>VALUE($K$19)</f>
        <v>9.6411764705882526</v>
      </c>
      <c r="L139" s="7">
        <f t="shared" si="5"/>
        <v>-502.35882352941172</v>
      </c>
      <c r="M139" s="7" t="b">
        <f>IF(Таблица1[[#This Row],[Объем производства]]&gt;850,TRUE,FALSE)</f>
        <v>1</v>
      </c>
      <c r="N139" s="11" t="e">
        <f>IF(M139,I139+K139*(Таблица1[[#This Row],[Объем производства]]-#REF!),I139)</f>
        <v>#REF!</v>
      </c>
      <c r="O139" s="12" t="e">
        <f>N139-Таблица1[[#This Row],[Доход]]</f>
        <v>#REF!</v>
      </c>
      <c r="Q139" s="11">
        <f>IF(M139,I139+J139*(Таблица1[[#This Row],[Объем производства]]-850),I139)</f>
        <v>301230</v>
      </c>
      <c r="R139" s="12" t="e">
        <f t="shared" si="6"/>
        <v>#REF!</v>
      </c>
    </row>
    <row r="140" spans="1:18" x14ac:dyDescent="0.3">
      <c r="A140" s="8">
        <v>39995</v>
      </c>
      <c r="B140" s="2" t="s">
        <v>13</v>
      </c>
      <c r="C140" s="1">
        <v>5</v>
      </c>
      <c r="D140" s="2" t="s">
        <v>12</v>
      </c>
      <c r="E140" s="4">
        <v>8</v>
      </c>
      <c r="F140" s="3">
        <v>1400</v>
      </c>
      <c r="G140" s="3">
        <v>23132.647058823532</v>
      </c>
      <c r="I140" s="7">
        <v>17830</v>
      </c>
      <c r="J140" s="7">
        <f>'Зав-ть Коэффициента от Разряда'!$C$10</f>
        <v>512</v>
      </c>
      <c r="K140" s="7">
        <f>VALUE($K$20)</f>
        <v>9.6411764705882526</v>
      </c>
      <c r="L140" s="7">
        <f t="shared" si="5"/>
        <v>-502.35882352941172</v>
      </c>
      <c r="M140" s="7" t="b">
        <f>IF(Таблица1[[#This Row],[Объем производства]]&gt;850,TRUE,FALSE)</f>
        <v>1</v>
      </c>
      <c r="N140" s="11" t="e">
        <f>IF(M140,I140+K140*(Таблица1[[#This Row],[Объем производства]]-#REF!),I140)</f>
        <v>#REF!</v>
      </c>
      <c r="O140" s="12" t="e">
        <f>N140-Таблица1[[#This Row],[Доход]]</f>
        <v>#REF!</v>
      </c>
      <c r="Q140" s="11">
        <f>IF(M140,I140+J140*(Таблица1[[#This Row],[Объем производства]]-850),I140)</f>
        <v>299430</v>
      </c>
      <c r="R140" s="12" t="e">
        <f t="shared" si="6"/>
        <v>#REF!</v>
      </c>
    </row>
    <row r="141" spans="1:18" x14ac:dyDescent="0.3">
      <c r="A141" s="8">
        <v>39995</v>
      </c>
      <c r="B141" s="2" t="s">
        <v>13</v>
      </c>
      <c r="C141" s="1">
        <v>5</v>
      </c>
      <c r="D141" s="2" t="s">
        <v>14</v>
      </c>
      <c r="E141" s="4">
        <v>8</v>
      </c>
      <c r="F141" s="3">
        <v>1400</v>
      </c>
      <c r="G141" s="3">
        <v>23132.647058823532</v>
      </c>
      <c r="I141" s="7">
        <v>17830</v>
      </c>
      <c r="J141" s="7">
        <f>'Зав-ть Коэффициента от Разряда'!$C$10</f>
        <v>512</v>
      </c>
      <c r="K141" s="7">
        <f>VALUE($K$20)</f>
        <v>9.6411764705882526</v>
      </c>
      <c r="L141" s="7">
        <f t="shared" si="5"/>
        <v>-502.35882352941172</v>
      </c>
      <c r="M141" s="7" t="b">
        <f>IF(Таблица1[[#This Row],[Объем производства]]&gt;850,TRUE,FALSE)</f>
        <v>1</v>
      </c>
      <c r="N141" s="11" t="e">
        <f>IF(M141,I141+K141*(Таблица1[[#This Row],[Объем производства]]-#REF!),I141)</f>
        <v>#REF!</v>
      </c>
      <c r="O141" s="12" t="e">
        <f>N141-Таблица1[[#This Row],[Доход]]</f>
        <v>#REF!</v>
      </c>
      <c r="Q141" s="11">
        <f>IF(M141,I141+J141*(Таблица1[[#This Row],[Объем производства]]-850),I141)</f>
        <v>299430</v>
      </c>
      <c r="R141" s="12" t="e">
        <f t="shared" si="6"/>
        <v>#REF!</v>
      </c>
    </row>
    <row r="142" spans="1:18" x14ac:dyDescent="0.3">
      <c r="A142" s="8">
        <v>39995</v>
      </c>
      <c r="B142" s="2" t="s">
        <v>13</v>
      </c>
      <c r="C142" s="1">
        <v>4</v>
      </c>
      <c r="D142" s="2" t="s">
        <v>12</v>
      </c>
      <c r="E142" s="4">
        <v>8</v>
      </c>
      <c r="F142" s="3">
        <v>1400</v>
      </c>
      <c r="G142" s="3">
        <v>20141.470588235294</v>
      </c>
      <c r="I142" s="7">
        <v>15570</v>
      </c>
      <c r="J142" s="7">
        <f>'Зав-ть Коэффициента от Разряда'!$C$9</f>
        <v>343</v>
      </c>
      <c r="K142" s="7">
        <f>VALUE($K$22)</f>
        <v>8.3117647058823056</v>
      </c>
      <c r="L142" s="7">
        <f t="shared" si="5"/>
        <v>-334.6882352941177</v>
      </c>
      <c r="M142" s="7" t="b">
        <f>IF(Таблица1[[#This Row],[Объем производства]]&gt;850,TRUE,FALSE)</f>
        <v>1</v>
      </c>
      <c r="N142" s="11" t="e">
        <f>IF(M142,I142+K142*(Таблица1[[#This Row],[Объем производства]]-#REF!),I142)</f>
        <v>#REF!</v>
      </c>
      <c r="O142" s="12" t="e">
        <f>N142-Таблица1[[#This Row],[Доход]]</f>
        <v>#REF!</v>
      </c>
      <c r="Q142" s="11">
        <f>IF(M142,I142+J142*(Таблица1[[#This Row],[Объем производства]]-850),I142)</f>
        <v>204220</v>
      </c>
      <c r="R142" s="12" t="e">
        <f t="shared" si="6"/>
        <v>#REF!</v>
      </c>
    </row>
    <row r="143" spans="1:18" x14ac:dyDescent="0.3">
      <c r="A143" s="8">
        <v>40026</v>
      </c>
      <c r="B143" s="2" t="s">
        <v>0</v>
      </c>
      <c r="C143" s="1">
        <v>7</v>
      </c>
      <c r="D143" s="2" t="s">
        <v>1</v>
      </c>
      <c r="E143" s="4">
        <v>22</v>
      </c>
      <c r="F143" s="3">
        <v>1180</v>
      </c>
      <c r="G143" s="3">
        <v>30302.235294117647</v>
      </c>
      <c r="I143" s="7">
        <v>26020</v>
      </c>
      <c r="J143" s="7">
        <f>'Зав-ть Коэффициента от Разряда'!$C$12</f>
        <v>1000</v>
      </c>
      <c r="K143" s="7">
        <f>VALUE($K$3)</f>
        <v>12.976470588235316</v>
      </c>
      <c r="L143" s="7">
        <f t="shared" si="5"/>
        <v>-987.02352941176468</v>
      </c>
      <c r="M143" s="7" t="b">
        <f>IF(Таблица1[[#This Row],[Объем производства]]&gt;850,TRUE,FALSE)</f>
        <v>1</v>
      </c>
      <c r="N143" s="11" t="e">
        <f>IF(M143,I143+K143*(Таблица1[[#This Row],[Объем производства]]-#REF!),I143)</f>
        <v>#REF!</v>
      </c>
      <c r="O143" s="12" t="e">
        <f>N143-Таблица1[[#This Row],[Доход]]</f>
        <v>#REF!</v>
      </c>
      <c r="Q143" s="11">
        <f>IF(M143,I143+J143*(Таблица1[[#This Row],[Объем производства]]-850),I143)</f>
        <v>356020</v>
      </c>
      <c r="R143" s="12" t="e">
        <f t="shared" si="6"/>
        <v>#REF!</v>
      </c>
    </row>
    <row r="144" spans="1:18" x14ac:dyDescent="0.3">
      <c r="A144" s="8">
        <v>40026</v>
      </c>
      <c r="B144" s="2" t="s">
        <v>0</v>
      </c>
      <c r="C144" s="1">
        <v>6</v>
      </c>
      <c r="D144" s="2" t="s">
        <v>1</v>
      </c>
      <c r="E144" s="4">
        <v>22</v>
      </c>
      <c r="F144" s="3">
        <v>1180</v>
      </c>
      <c r="G144" s="3">
        <v>26672.117647058825</v>
      </c>
      <c r="I144" s="7">
        <v>22980</v>
      </c>
      <c r="J144" s="7">
        <f>'Зав-ть Коэффициента от Разряда'!$C$11</f>
        <v>729</v>
      </c>
      <c r="K144" s="7">
        <f>VALUE($K$4)</f>
        <v>11.188235294117694</v>
      </c>
      <c r="L144" s="7">
        <f t="shared" si="5"/>
        <v>-717.8117647058823</v>
      </c>
      <c r="M144" s="7" t="b">
        <f>IF(Таблица1[[#This Row],[Объем производства]]&gt;850,TRUE,FALSE)</f>
        <v>1</v>
      </c>
      <c r="N144" s="11" t="e">
        <f>IF(M144,I144+K144*(Таблица1[[#This Row],[Объем производства]]-#REF!),I144)</f>
        <v>#REF!</v>
      </c>
      <c r="O144" s="12" t="e">
        <f>N144-Таблица1[[#This Row],[Доход]]</f>
        <v>#REF!</v>
      </c>
      <c r="Q144" s="11">
        <f>IF(M144,I144+J144*(Таблица1[[#This Row],[Объем производства]]-850),I144)</f>
        <v>263550</v>
      </c>
      <c r="R144" s="12" t="e">
        <f t="shared" si="6"/>
        <v>#REF!</v>
      </c>
    </row>
    <row r="145" spans="1:18" x14ac:dyDescent="0.3">
      <c r="A145" s="8">
        <v>40026</v>
      </c>
      <c r="B145" s="2" t="s">
        <v>0</v>
      </c>
      <c r="C145" s="1">
        <v>5</v>
      </c>
      <c r="D145" s="2" t="s">
        <v>2</v>
      </c>
      <c r="E145" s="4">
        <v>22</v>
      </c>
      <c r="F145" s="3">
        <v>1180</v>
      </c>
      <c r="G145" s="3">
        <v>23531.588235294119</v>
      </c>
      <c r="I145" s="7">
        <v>20350</v>
      </c>
      <c r="J145" s="7">
        <f>'Зав-ть Коэффициента от Разряда'!$C$10</f>
        <v>512</v>
      </c>
      <c r="K145" s="7">
        <f>VALUE($K$5)</f>
        <v>9.6411764705882526</v>
      </c>
      <c r="L145" s="7">
        <f t="shared" si="5"/>
        <v>-502.35882352941172</v>
      </c>
      <c r="M145" s="7" t="b">
        <f>IF(Таблица1[[#This Row],[Объем производства]]&gt;850,TRUE,FALSE)</f>
        <v>1</v>
      </c>
      <c r="N145" s="11" t="e">
        <f>IF(M145,I145+K145*(Таблица1[[#This Row],[Объем производства]]-#REF!),I145)</f>
        <v>#REF!</v>
      </c>
      <c r="O145" s="12" t="e">
        <f>N145-Таблица1[[#This Row],[Доход]]</f>
        <v>#REF!</v>
      </c>
      <c r="Q145" s="11">
        <f>IF(M145,I145+J145*(Таблица1[[#This Row],[Объем производства]]-850),I145)</f>
        <v>189310</v>
      </c>
      <c r="R145" s="12" t="e">
        <f t="shared" si="6"/>
        <v>#REF!</v>
      </c>
    </row>
    <row r="146" spans="1:18" x14ac:dyDescent="0.3">
      <c r="A146" s="8">
        <v>40026</v>
      </c>
      <c r="B146" s="2" t="s">
        <v>0</v>
      </c>
      <c r="C146" s="1">
        <v>5</v>
      </c>
      <c r="D146" s="2" t="s">
        <v>3</v>
      </c>
      <c r="E146" s="4">
        <v>22</v>
      </c>
      <c r="F146" s="3">
        <v>1180</v>
      </c>
      <c r="G146" s="3">
        <v>23531.588235294119</v>
      </c>
      <c r="I146" s="7">
        <v>20350</v>
      </c>
      <c r="J146" s="7">
        <f>'Зав-ть Коэффициента от Разряда'!$C$10</f>
        <v>512</v>
      </c>
      <c r="K146" s="7">
        <f>VALUE($K$5)</f>
        <v>9.6411764705882526</v>
      </c>
      <c r="L146" s="7">
        <f t="shared" si="5"/>
        <v>-502.35882352941172</v>
      </c>
      <c r="M146" s="7" t="b">
        <f>IF(Таблица1[[#This Row],[Объем производства]]&gt;850,TRUE,FALSE)</f>
        <v>1</v>
      </c>
      <c r="N146" s="11" t="e">
        <f>IF(M146,I146+K146*(Таблица1[[#This Row],[Объем производства]]-#REF!),I146)</f>
        <v>#REF!</v>
      </c>
      <c r="O146" s="12" t="e">
        <f>N146-Таблица1[[#This Row],[Доход]]</f>
        <v>#REF!</v>
      </c>
      <c r="Q146" s="11">
        <f>IF(M146,I146+J146*(Таблица1[[#This Row],[Объем производства]]-850),I146)</f>
        <v>189310</v>
      </c>
      <c r="R146" s="12" t="e">
        <f t="shared" si="6"/>
        <v>#REF!</v>
      </c>
    </row>
    <row r="147" spans="1:18" x14ac:dyDescent="0.3">
      <c r="A147" s="8">
        <v>40026</v>
      </c>
      <c r="B147" s="2" t="s">
        <v>0</v>
      </c>
      <c r="C147" s="1">
        <v>4</v>
      </c>
      <c r="D147" s="2" t="s">
        <v>1</v>
      </c>
      <c r="E147" s="4">
        <v>22</v>
      </c>
      <c r="F147" s="3">
        <v>1180</v>
      </c>
      <c r="G147" s="3">
        <v>20832.882352941175</v>
      </c>
      <c r="I147" s="7">
        <v>18090</v>
      </c>
      <c r="J147" s="7">
        <f>'Зав-ть Коэффициента от Разряда'!$C$9</f>
        <v>343</v>
      </c>
      <c r="K147" s="7">
        <f>VALUE($K$7)</f>
        <v>8.3117647058823056</v>
      </c>
      <c r="L147" s="7">
        <f t="shared" si="5"/>
        <v>-334.6882352941177</v>
      </c>
      <c r="M147" s="7" t="b">
        <f>IF(Таблица1[[#This Row],[Объем производства]]&gt;850,TRUE,FALSE)</f>
        <v>1</v>
      </c>
      <c r="N147" s="11" t="e">
        <f>IF(M147,I147+K147*(Таблица1[[#This Row],[Объем производства]]-#REF!),I147)</f>
        <v>#REF!</v>
      </c>
      <c r="O147" s="12" t="e">
        <f>N147-Таблица1[[#This Row],[Доход]]</f>
        <v>#REF!</v>
      </c>
      <c r="Q147" s="11">
        <f>IF(M147,I147+J147*(Таблица1[[#This Row],[Объем производства]]-850),I147)</f>
        <v>131280</v>
      </c>
      <c r="R147" s="12" t="e">
        <f t="shared" si="6"/>
        <v>#REF!</v>
      </c>
    </row>
    <row r="148" spans="1:18" x14ac:dyDescent="0.3">
      <c r="A148" s="8">
        <v>40026</v>
      </c>
      <c r="B148" s="2" t="s">
        <v>4</v>
      </c>
      <c r="C148" s="1">
        <v>4</v>
      </c>
      <c r="D148" s="2" t="s">
        <v>1</v>
      </c>
      <c r="E148" s="4">
        <v>22</v>
      </c>
      <c r="F148" s="3">
        <v>1180</v>
      </c>
      <c r="G148" s="3">
        <v>20832.882352941175</v>
      </c>
      <c r="I148" s="7">
        <v>18090</v>
      </c>
      <c r="J148" s="7">
        <f>'Зав-ть Коэффициента от Разряда'!$C$9</f>
        <v>343</v>
      </c>
      <c r="K148" s="7">
        <f>VALUE($K$8)</f>
        <v>8.3117647058823056</v>
      </c>
      <c r="L148" s="7">
        <f t="shared" si="5"/>
        <v>-334.6882352941177</v>
      </c>
      <c r="M148" s="7" t="b">
        <f>IF(Таблица1[[#This Row],[Объем производства]]&gt;850,TRUE,FALSE)</f>
        <v>1</v>
      </c>
      <c r="N148" s="11" t="e">
        <f>IF(M148,I148+K148*(Таблица1[[#This Row],[Объем производства]]-#REF!),I148)</f>
        <v>#REF!</v>
      </c>
      <c r="O148" s="12" t="e">
        <f>N148-Таблица1[[#This Row],[Доход]]</f>
        <v>#REF!</v>
      </c>
      <c r="Q148" s="11">
        <f>IF(M148,I148+J148*(Таблица1[[#This Row],[Объем производства]]-850),I148)</f>
        <v>131280</v>
      </c>
      <c r="R148" s="12" t="e">
        <f t="shared" si="6"/>
        <v>#REF!</v>
      </c>
    </row>
    <row r="149" spans="1:18" x14ac:dyDescent="0.3">
      <c r="A149" s="8">
        <v>40026</v>
      </c>
      <c r="B149" s="2" t="s">
        <v>5</v>
      </c>
      <c r="C149" s="1">
        <v>4</v>
      </c>
      <c r="D149" s="2" t="s">
        <v>1</v>
      </c>
      <c r="E149" s="4">
        <v>11</v>
      </c>
      <c r="F149" s="3">
        <v>1180</v>
      </c>
      <c r="G149" s="3">
        <v>18852.882352941175</v>
      </c>
      <c r="I149" s="7">
        <v>16110</v>
      </c>
      <c r="J149" s="7">
        <f>'Зав-ть Коэффициента от Разряда'!$C$9</f>
        <v>343</v>
      </c>
      <c r="K149" s="7">
        <f>VALUE($K$9)</f>
        <v>8.3117647058823056</v>
      </c>
      <c r="L149" s="7">
        <f t="shared" si="5"/>
        <v>-334.6882352941177</v>
      </c>
      <c r="M149" s="7" t="b">
        <f>IF(Таблица1[[#This Row],[Объем производства]]&gt;850,TRUE,FALSE)</f>
        <v>1</v>
      </c>
      <c r="N149" s="11" t="e">
        <f>IF(M149,I149+K149*(Таблица1[[#This Row],[Объем производства]]-#REF!),I149)</f>
        <v>#REF!</v>
      </c>
      <c r="O149" s="12" t="e">
        <f>N149-Таблица1[[#This Row],[Доход]]</f>
        <v>#REF!</v>
      </c>
      <c r="Q149" s="11">
        <f>IF(M149,I149+J149*(Таблица1[[#This Row],[Объем производства]]-850),I149)</f>
        <v>129300</v>
      </c>
      <c r="R149" s="12" t="e">
        <f t="shared" si="6"/>
        <v>#REF!</v>
      </c>
    </row>
    <row r="150" spans="1:18" x14ac:dyDescent="0.3">
      <c r="A150" s="8">
        <v>40026</v>
      </c>
      <c r="B150" s="2" t="s">
        <v>6</v>
      </c>
      <c r="C150" s="1">
        <v>7</v>
      </c>
      <c r="D150" s="2" t="s">
        <v>7</v>
      </c>
      <c r="E150" s="4">
        <v>18</v>
      </c>
      <c r="F150" s="3">
        <v>1180</v>
      </c>
      <c r="G150" s="3">
        <v>29582.235294117647</v>
      </c>
      <c r="I150" s="7">
        <v>25300</v>
      </c>
      <c r="J150" s="7">
        <f>'Зав-ть Коэффициента от Разряда'!$C$12</f>
        <v>1000</v>
      </c>
      <c r="K150" s="7">
        <f>VALUE($K$10)</f>
        <v>12.976470588235316</v>
      </c>
      <c r="L150" s="7">
        <f t="shared" si="5"/>
        <v>-987.02352941176468</v>
      </c>
      <c r="M150" s="7" t="b">
        <f>IF(Таблица1[[#This Row],[Объем производства]]&gt;850,TRUE,FALSE)</f>
        <v>1</v>
      </c>
      <c r="N150" s="11" t="e">
        <f>IF(M150,I150+K150*(Таблица1[[#This Row],[Объем производства]]-#REF!),I150)</f>
        <v>#REF!</v>
      </c>
      <c r="O150" s="12" t="e">
        <f>N150-Таблица1[[#This Row],[Доход]]</f>
        <v>#REF!</v>
      </c>
      <c r="Q150" s="11">
        <f>IF(M150,I150+J150*(Таблица1[[#This Row],[Объем производства]]-850),I150)</f>
        <v>355300</v>
      </c>
      <c r="R150" s="12" t="e">
        <f t="shared" si="6"/>
        <v>#REF!</v>
      </c>
    </row>
    <row r="151" spans="1:18" x14ac:dyDescent="0.3">
      <c r="A151" s="8">
        <v>40026</v>
      </c>
      <c r="B151" s="2" t="s">
        <v>6</v>
      </c>
      <c r="C151" s="1">
        <v>6</v>
      </c>
      <c r="D151" s="2" t="s">
        <v>7</v>
      </c>
      <c r="E151" s="4">
        <v>18</v>
      </c>
      <c r="F151" s="3">
        <v>1180</v>
      </c>
      <c r="G151" s="3">
        <v>25952.117647058825</v>
      </c>
      <c r="I151" s="7">
        <v>22260</v>
      </c>
      <c r="J151" s="7">
        <f>'Зав-ть Коэффициента от Разряда'!$C$11</f>
        <v>729</v>
      </c>
      <c r="K151" s="7">
        <f>VALUE($K$11)</f>
        <v>11.188235294117694</v>
      </c>
      <c r="L151" s="7">
        <f t="shared" si="5"/>
        <v>-717.8117647058823</v>
      </c>
      <c r="M151" s="7" t="b">
        <f>IF(Таблица1[[#This Row],[Объем производства]]&gt;850,TRUE,FALSE)</f>
        <v>1</v>
      </c>
      <c r="N151" s="11" t="e">
        <f>IF(M151,I151+K151*(Таблица1[[#This Row],[Объем производства]]-#REF!),I151)</f>
        <v>#REF!</v>
      </c>
      <c r="O151" s="12" t="e">
        <f>N151-Таблица1[[#This Row],[Доход]]</f>
        <v>#REF!</v>
      </c>
      <c r="Q151" s="11">
        <f>IF(M151,I151+J151*(Таблица1[[#This Row],[Объем производства]]-850),I151)</f>
        <v>262830</v>
      </c>
      <c r="R151" s="12" t="e">
        <f t="shared" si="6"/>
        <v>#REF!</v>
      </c>
    </row>
    <row r="152" spans="1:18" x14ac:dyDescent="0.3">
      <c r="A152" s="8">
        <v>40026</v>
      </c>
      <c r="B152" s="2" t="s">
        <v>8</v>
      </c>
      <c r="C152" s="1">
        <v>4</v>
      </c>
      <c r="D152" s="2" t="s">
        <v>7</v>
      </c>
      <c r="E152" s="4">
        <v>18</v>
      </c>
      <c r="F152" s="3">
        <v>1180</v>
      </c>
      <c r="G152" s="3">
        <v>20112.882352941175</v>
      </c>
      <c r="I152" s="7">
        <v>17370</v>
      </c>
      <c r="J152" s="7">
        <f>'Зав-ть Коэффициента от Разряда'!$C$9</f>
        <v>343</v>
      </c>
      <c r="K152" s="7">
        <f>VALUE($K$12)</f>
        <v>8.3117647058823056</v>
      </c>
      <c r="L152" s="7">
        <f t="shared" si="5"/>
        <v>-334.6882352941177</v>
      </c>
      <c r="M152" s="7" t="b">
        <f>IF(Таблица1[[#This Row],[Объем производства]]&gt;850,TRUE,FALSE)</f>
        <v>1</v>
      </c>
      <c r="N152" s="11" t="e">
        <f>IF(M152,I152+K152*(Таблица1[[#This Row],[Объем производства]]-#REF!),I152)</f>
        <v>#REF!</v>
      </c>
      <c r="O152" s="12" t="e">
        <f>N152-Таблица1[[#This Row],[Доход]]</f>
        <v>#REF!</v>
      </c>
      <c r="Q152" s="11">
        <f>IF(M152,I152+J152*(Таблица1[[#This Row],[Объем производства]]-850),I152)</f>
        <v>130560</v>
      </c>
      <c r="R152" s="12" t="e">
        <f t="shared" si="6"/>
        <v>#REF!</v>
      </c>
    </row>
    <row r="153" spans="1:18" x14ac:dyDescent="0.3">
      <c r="A153" s="8">
        <v>40026</v>
      </c>
      <c r="B153" s="2" t="s">
        <v>6</v>
      </c>
      <c r="C153" s="1">
        <v>7</v>
      </c>
      <c r="D153" s="2" t="s">
        <v>9</v>
      </c>
      <c r="E153" s="4">
        <v>18</v>
      </c>
      <c r="F153" s="3">
        <v>1180</v>
      </c>
      <c r="G153" s="3">
        <v>29582.235294117647</v>
      </c>
      <c r="I153" s="7">
        <v>25300</v>
      </c>
      <c r="J153" s="7">
        <f>'Зав-ть Коэффициента от Разряда'!$C$12</f>
        <v>1000</v>
      </c>
      <c r="K153" s="7">
        <f>VALUE($K$10)</f>
        <v>12.976470588235316</v>
      </c>
      <c r="L153" s="7">
        <f t="shared" si="5"/>
        <v>-987.02352941176468</v>
      </c>
      <c r="M153" s="7" t="b">
        <f>IF(Таблица1[[#This Row],[Объем производства]]&gt;850,TRUE,FALSE)</f>
        <v>1</v>
      </c>
      <c r="N153" s="11" t="e">
        <f>IF(M153,I153+K153*(Таблица1[[#This Row],[Объем производства]]-#REF!),I153)</f>
        <v>#REF!</v>
      </c>
      <c r="O153" s="12" t="e">
        <f>N153-Таблица1[[#This Row],[Доход]]</f>
        <v>#REF!</v>
      </c>
      <c r="Q153" s="11">
        <f>IF(M153,I153+J153*(Таблица1[[#This Row],[Объем производства]]-850),I153)</f>
        <v>355300</v>
      </c>
      <c r="R153" s="12" t="e">
        <f t="shared" si="6"/>
        <v>#REF!</v>
      </c>
    </row>
    <row r="154" spans="1:18" x14ac:dyDescent="0.3">
      <c r="A154" s="8">
        <v>40026</v>
      </c>
      <c r="B154" s="2" t="s">
        <v>6</v>
      </c>
      <c r="C154" s="1">
        <v>6</v>
      </c>
      <c r="D154" s="2" t="s">
        <v>9</v>
      </c>
      <c r="E154" s="4">
        <v>18</v>
      </c>
      <c r="F154" s="3">
        <v>1180</v>
      </c>
      <c r="G154" s="3">
        <v>25952.117647058825</v>
      </c>
      <c r="I154" s="7">
        <v>22260</v>
      </c>
      <c r="J154" s="7">
        <f>'Зав-ть Коэффициента от Разряда'!$C$11</f>
        <v>729</v>
      </c>
      <c r="K154" s="7">
        <f>VALUE($K$11)</f>
        <v>11.188235294117694</v>
      </c>
      <c r="L154" s="7">
        <f t="shared" si="5"/>
        <v>-717.8117647058823</v>
      </c>
      <c r="M154" s="7" t="b">
        <f>IF(Таблица1[[#This Row],[Объем производства]]&gt;850,TRUE,FALSE)</f>
        <v>1</v>
      </c>
      <c r="N154" s="11" t="e">
        <f>IF(M154,I154+K154*(Таблица1[[#This Row],[Объем производства]]-#REF!),I154)</f>
        <v>#REF!</v>
      </c>
      <c r="O154" s="12" t="e">
        <f>N154-Таблица1[[#This Row],[Доход]]</f>
        <v>#REF!</v>
      </c>
      <c r="Q154" s="11">
        <f>IF(M154,I154+J154*(Таблица1[[#This Row],[Объем производства]]-850),I154)</f>
        <v>262830</v>
      </c>
      <c r="R154" s="12" t="e">
        <f t="shared" si="6"/>
        <v>#REF!</v>
      </c>
    </row>
    <row r="155" spans="1:18" x14ac:dyDescent="0.3">
      <c r="A155" s="8">
        <v>40026</v>
      </c>
      <c r="B155" s="2" t="s">
        <v>8</v>
      </c>
      <c r="C155" s="1">
        <v>4</v>
      </c>
      <c r="D155" s="2" t="s">
        <v>9</v>
      </c>
      <c r="E155" s="4">
        <v>18</v>
      </c>
      <c r="F155" s="3">
        <v>1180</v>
      </c>
      <c r="G155" s="3">
        <v>20112.882352941175</v>
      </c>
      <c r="I155" s="7">
        <v>17370</v>
      </c>
      <c r="J155" s="7">
        <f>'Зав-ть Коэффициента от Разряда'!$C$9</f>
        <v>343</v>
      </c>
      <c r="K155" s="7">
        <f>VALUE($K$12)</f>
        <v>8.3117647058823056</v>
      </c>
      <c r="L155" s="7">
        <f t="shared" si="5"/>
        <v>-334.6882352941177</v>
      </c>
      <c r="M155" s="7" t="b">
        <f>IF(Таблица1[[#This Row],[Объем производства]]&gt;850,TRUE,FALSE)</f>
        <v>1</v>
      </c>
      <c r="N155" s="11" t="e">
        <f>IF(M155,I155+K155*(Таблица1[[#This Row],[Объем производства]]-#REF!),I155)</f>
        <v>#REF!</v>
      </c>
      <c r="O155" s="12" t="e">
        <f>N155-Таблица1[[#This Row],[Доход]]</f>
        <v>#REF!</v>
      </c>
      <c r="Q155" s="11">
        <f>IF(M155,I155+J155*(Таблица1[[#This Row],[Объем производства]]-850),I155)</f>
        <v>130560</v>
      </c>
      <c r="R155" s="12" t="e">
        <f t="shared" si="6"/>
        <v>#REF!</v>
      </c>
    </row>
    <row r="156" spans="1:18" x14ac:dyDescent="0.3">
      <c r="A156" s="8">
        <v>40026</v>
      </c>
      <c r="B156" s="2" t="s">
        <v>8</v>
      </c>
      <c r="C156" s="1">
        <v>3</v>
      </c>
      <c r="D156" s="2" t="s">
        <v>9</v>
      </c>
      <c r="E156" s="4">
        <v>18</v>
      </c>
      <c r="F156" s="3">
        <v>1180</v>
      </c>
      <c r="G156" s="3">
        <v>17784.352941176468</v>
      </c>
      <c r="I156" s="7">
        <v>15420</v>
      </c>
      <c r="J156" s="7">
        <f>'Зав-ть Коэффициента от Разряда'!$C$8</f>
        <v>216</v>
      </c>
      <c r="K156" s="7">
        <f>VALUE($K$16)</f>
        <v>7.1647058823528642</v>
      </c>
      <c r="L156" s="7">
        <f t="shared" si="5"/>
        <v>-208.83529411764712</v>
      </c>
      <c r="M156" s="7" t="b">
        <f>IF(Таблица1[[#This Row],[Объем производства]]&gt;850,TRUE,FALSE)</f>
        <v>1</v>
      </c>
      <c r="N156" s="11" t="e">
        <f>IF(M156,I156+K156*(Таблица1[[#This Row],[Объем производства]]-#REF!),I156)</f>
        <v>#REF!</v>
      </c>
      <c r="O156" s="12" t="e">
        <f>N156-Таблица1[[#This Row],[Доход]]</f>
        <v>#REF!</v>
      </c>
      <c r="Q156" s="11">
        <f>IF(M156,I156+J156*(Таблица1[[#This Row],[Объем производства]]-850),I156)</f>
        <v>86700</v>
      </c>
      <c r="R156" s="12" t="e">
        <f t="shared" si="6"/>
        <v>#REF!</v>
      </c>
    </row>
    <row r="157" spans="1:18" x14ac:dyDescent="0.3">
      <c r="A157" s="8">
        <v>40026</v>
      </c>
      <c r="B157" s="2" t="s">
        <v>10</v>
      </c>
      <c r="C157" s="1">
        <v>4</v>
      </c>
      <c r="D157" s="2" t="s">
        <v>9</v>
      </c>
      <c r="E157" s="4">
        <v>16</v>
      </c>
      <c r="F157" s="3">
        <v>1180</v>
      </c>
      <c r="G157" s="3">
        <v>19752.882352941175</v>
      </c>
      <c r="I157" s="7">
        <v>17010</v>
      </c>
      <c r="J157" s="7">
        <f>'Зав-ть Коэффициента от Разряда'!$C$9</f>
        <v>343</v>
      </c>
      <c r="K157" s="7">
        <f>VALUE($K$17)</f>
        <v>8.3117647058823056</v>
      </c>
      <c r="L157" s="7">
        <f t="shared" si="5"/>
        <v>-334.6882352941177</v>
      </c>
      <c r="M157" s="7" t="b">
        <f>IF(Таблица1[[#This Row],[Объем производства]]&gt;850,TRUE,FALSE)</f>
        <v>1</v>
      </c>
      <c r="N157" s="11" t="e">
        <f>IF(M157,I157+K157*(Таблица1[[#This Row],[Объем производства]]-#REF!),I157)</f>
        <v>#REF!</v>
      </c>
      <c r="O157" s="12" t="e">
        <f>N157-Таблица1[[#This Row],[Доход]]</f>
        <v>#REF!</v>
      </c>
      <c r="Q157" s="11">
        <f>IF(M157,I157+J157*(Таблица1[[#This Row],[Объем производства]]-850),I157)</f>
        <v>130200</v>
      </c>
      <c r="R157" s="12" t="e">
        <f t="shared" si="6"/>
        <v>#REF!</v>
      </c>
    </row>
    <row r="158" spans="1:18" x14ac:dyDescent="0.3">
      <c r="A158" s="8">
        <v>40026</v>
      </c>
      <c r="B158" s="2" t="s">
        <v>11</v>
      </c>
      <c r="C158" s="1">
        <v>3</v>
      </c>
      <c r="D158" s="2" t="s">
        <v>9</v>
      </c>
      <c r="E158" s="4">
        <v>18</v>
      </c>
      <c r="F158" s="3">
        <v>1180</v>
      </c>
      <c r="G158" s="3">
        <v>17784.352941176468</v>
      </c>
      <c r="I158" s="7">
        <v>15420</v>
      </c>
      <c r="J158" s="7">
        <f>'Зав-ть Коэффициента от Разряда'!$C$8</f>
        <v>216</v>
      </c>
      <c r="K158" s="7">
        <f>VALUE($K$18)</f>
        <v>7.1647058823528642</v>
      </c>
      <c r="L158" s="7">
        <f t="shared" si="5"/>
        <v>-208.83529411764712</v>
      </c>
      <c r="M158" s="7" t="b">
        <f>IF(Таблица1[[#This Row],[Объем производства]]&gt;850,TRUE,FALSE)</f>
        <v>1</v>
      </c>
      <c r="N158" s="11" t="e">
        <f>IF(M158,I158+K158*(Таблица1[[#This Row],[Объем производства]]-#REF!),I158)</f>
        <v>#REF!</v>
      </c>
      <c r="O158" s="12" t="e">
        <f>N158-Таблица1[[#This Row],[Доход]]</f>
        <v>#REF!</v>
      </c>
      <c r="Q158" s="11">
        <f>IF(M158,I158+J158*(Таблица1[[#This Row],[Объем производства]]-850),I158)</f>
        <v>86700</v>
      </c>
      <c r="R158" s="12" t="e">
        <f t="shared" si="6"/>
        <v>#REF!</v>
      </c>
    </row>
    <row r="159" spans="1:18" x14ac:dyDescent="0.3">
      <c r="A159" s="8">
        <v>40026</v>
      </c>
      <c r="B159" s="2" t="s">
        <v>6</v>
      </c>
      <c r="C159" s="1">
        <v>5</v>
      </c>
      <c r="D159" s="2" t="s">
        <v>12</v>
      </c>
      <c r="E159" s="4">
        <v>18</v>
      </c>
      <c r="F159" s="3">
        <v>1180</v>
      </c>
      <c r="G159" s="3">
        <v>22811.588235294119</v>
      </c>
      <c r="I159" s="7">
        <v>19630</v>
      </c>
      <c r="J159" s="7">
        <f>'Зав-ть Коэффициента от Разряда'!$C$10</f>
        <v>512</v>
      </c>
      <c r="K159" s="7">
        <f>VALUE($K$19)</f>
        <v>9.6411764705882526</v>
      </c>
      <c r="L159" s="7">
        <f t="shared" si="5"/>
        <v>-502.35882352941172</v>
      </c>
      <c r="M159" s="7" t="b">
        <f>IF(Таблица1[[#This Row],[Объем производства]]&gt;850,TRUE,FALSE)</f>
        <v>1</v>
      </c>
      <c r="N159" s="11" t="e">
        <f>IF(M159,I159+K159*(Таблица1[[#This Row],[Объем производства]]-#REF!),I159)</f>
        <v>#REF!</v>
      </c>
      <c r="O159" s="12" t="e">
        <f>N159-Таблица1[[#This Row],[Доход]]</f>
        <v>#REF!</v>
      </c>
      <c r="Q159" s="11">
        <f>IF(M159,I159+J159*(Таблица1[[#This Row],[Объем производства]]-850),I159)</f>
        <v>188590</v>
      </c>
      <c r="R159" s="12" t="e">
        <f t="shared" si="6"/>
        <v>#REF!</v>
      </c>
    </row>
    <row r="160" spans="1:18" x14ac:dyDescent="0.3">
      <c r="A160" s="8">
        <v>40026</v>
      </c>
      <c r="B160" s="2" t="s">
        <v>13</v>
      </c>
      <c r="C160" s="1">
        <v>5</v>
      </c>
      <c r="D160" s="2" t="s">
        <v>12</v>
      </c>
      <c r="E160" s="4">
        <v>8</v>
      </c>
      <c r="F160" s="3">
        <v>1180</v>
      </c>
      <c r="G160" s="3">
        <v>21011.588235294119</v>
      </c>
      <c r="I160" s="7">
        <v>17830</v>
      </c>
      <c r="J160" s="7">
        <f>'Зав-ть Коэффициента от Разряда'!$C$10</f>
        <v>512</v>
      </c>
      <c r="K160" s="7">
        <f>VALUE($K$20)</f>
        <v>9.6411764705882526</v>
      </c>
      <c r="L160" s="7">
        <f t="shared" si="5"/>
        <v>-502.35882352941172</v>
      </c>
      <c r="M160" s="7" t="b">
        <f>IF(Таблица1[[#This Row],[Объем производства]]&gt;850,TRUE,FALSE)</f>
        <v>1</v>
      </c>
      <c r="N160" s="11" t="e">
        <f>IF(M160,I160+K160*(Таблица1[[#This Row],[Объем производства]]-#REF!),I160)</f>
        <v>#REF!</v>
      </c>
      <c r="O160" s="12" t="e">
        <f>N160-Таблица1[[#This Row],[Доход]]</f>
        <v>#REF!</v>
      </c>
      <c r="Q160" s="11">
        <f>IF(M160,I160+J160*(Таблица1[[#This Row],[Объем производства]]-850),I160)</f>
        <v>186790</v>
      </c>
      <c r="R160" s="12" t="e">
        <f t="shared" si="6"/>
        <v>#REF!</v>
      </c>
    </row>
    <row r="161" spans="1:18" x14ac:dyDescent="0.3">
      <c r="A161" s="8">
        <v>40026</v>
      </c>
      <c r="B161" s="2" t="s">
        <v>13</v>
      </c>
      <c r="C161" s="1">
        <v>5</v>
      </c>
      <c r="D161" s="2" t="s">
        <v>14</v>
      </c>
      <c r="E161" s="4">
        <v>8</v>
      </c>
      <c r="F161" s="3">
        <v>1180</v>
      </c>
      <c r="G161" s="3">
        <v>21011.588235294119</v>
      </c>
      <c r="I161" s="7">
        <v>17830</v>
      </c>
      <c r="J161" s="7">
        <f>'Зав-ть Коэффициента от Разряда'!$C$10</f>
        <v>512</v>
      </c>
      <c r="K161" s="7">
        <f>VALUE($K$20)</f>
        <v>9.6411764705882526</v>
      </c>
      <c r="L161" s="7">
        <f t="shared" si="5"/>
        <v>-502.35882352941172</v>
      </c>
      <c r="M161" s="7" t="b">
        <f>IF(Таблица1[[#This Row],[Объем производства]]&gt;850,TRUE,FALSE)</f>
        <v>1</v>
      </c>
      <c r="N161" s="11" t="e">
        <f>IF(M161,I161+K161*(Таблица1[[#This Row],[Объем производства]]-#REF!),I161)</f>
        <v>#REF!</v>
      </c>
      <c r="O161" s="12" t="e">
        <f>N161-Таблица1[[#This Row],[Доход]]</f>
        <v>#REF!</v>
      </c>
      <c r="Q161" s="11">
        <f>IF(M161,I161+J161*(Таблица1[[#This Row],[Объем производства]]-850),I161)</f>
        <v>186790</v>
      </c>
      <c r="R161" s="12" t="e">
        <f t="shared" si="6"/>
        <v>#REF!</v>
      </c>
    </row>
    <row r="162" spans="1:18" x14ac:dyDescent="0.3">
      <c r="A162" s="8">
        <v>40026</v>
      </c>
      <c r="B162" s="2" t="s">
        <v>13</v>
      </c>
      <c r="C162" s="1">
        <v>4</v>
      </c>
      <c r="D162" s="2" t="s">
        <v>12</v>
      </c>
      <c r="E162" s="4">
        <v>8</v>
      </c>
      <c r="F162" s="3">
        <v>1180</v>
      </c>
      <c r="G162" s="3">
        <v>18312.882352941175</v>
      </c>
      <c r="I162" s="7">
        <v>15570</v>
      </c>
      <c r="J162" s="7">
        <f>'Зав-ть Коэффициента от Разряда'!$C$9</f>
        <v>343</v>
      </c>
      <c r="K162" s="7">
        <f>VALUE($K$22)</f>
        <v>8.3117647058823056</v>
      </c>
      <c r="L162" s="7">
        <f t="shared" si="5"/>
        <v>-334.6882352941177</v>
      </c>
      <c r="M162" s="7" t="b">
        <f>IF(Таблица1[[#This Row],[Объем производства]]&gt;850,TRUE,FALSE)</f>
        <v>1</v>
      </c>
      <c r="N162" s="11" t="e">
        <f>IF(M162,I162+K162*(Таблица1[[#This Row],[Объем производства]]-#REF!),I162)</f>
        <v>#REF!</v>
      </c>
      <c r="O162" s="12" t="e">
        <f>N162-Таблица1[[#This Row],[Доход]]</f>
        <v>#REF!</v>
      </c>
      <c r="Q162" s="11">
        <f>IF(M162,I162+J162*(Таблица1[[#This Row],[Объем производства]]-850),I162)</f>
        <v>128760</v>
      </c>
      <c r="R162" s="12" t="e">
        <f t="shared" si="6"/>
        <v>#REF!</v>
      </c>
    </row>
    <row r="163" spans="1:18" x14ac:dyDescent="0.3">
      <c r="A163" s="8">
        <v>40057</v>
      </c>
      <c r="B163" s="2" t="s">
        <v>0</v>
      </c>
      <c r="C163" s="1">
        <v>7</v>
      </c>
      <c r="D163" s="2" t="s">
        <v>1</v>
      </c>
      <c r="E163" s="4">
        <v>22</v>
      </c>
      <c r="F163" s="3">
        <v>1080</v>
      </c>
      <c r="G163" s="3">
        <v>29004.588235294119</v>
      </c>
      <c r="I163" s="7">
        <v>26020</v>
      </c>
      <c r="J163" s="7">
        <f>'Зав-ть Коэффициента от Разряда'!$C$12</f>
        <v>1000</v>
      </c>
      <c r="K163" s="7">
        <f>VALUE($K$3)</f>
        <v>12.976470588235316</v>
      </c>
      <c r="L163" s="7">
        <f t="shared" si="5"/>
        <v>-987.02352941176468</v>
      </c>
      <c r="M163" s="7" t="b">
        <f>IF(Таблица1[[#This Row],[Объем производства]]&gt;850,TRUE,FALSE)</f>
        <v>1</v>
      </c>
      <c r="N163" s="11" t="e">
        <f>IF(M163,I163+K163*(Таблица1[[#This Row],[Объем производства]]-#REF!),I163)</f>
        <v>#REF!</v>
      </c>
      <c r="O163" s="12" t="e">
        <f>N163-Таблица1[[#This Row],[Доход]]</f>
        <v>#REF!</v>
      </c>
      <c r="Q163" s="11">
        <f>IF(M163,I163+J163*(Таблица1[[#This Row],[Объем производства]]-850),I163)</f>
        <v>256020</v>
      </c>
      <c r="R163" s="12" t="e">
        <f t="shared" si="6"/>
        <v>#REF!</v>
      </c>
    </row>
    <row r="164" spans="1:18" x14ac:dyDescent="0.3">
      <c r="A164" s="8">
        <v>40057</v>
      </c>
      <c r="B164" s="2" t="s">
        <v>0</v>
      </c>
      <c r="C164" s="1">
        <v>6</v>
      </c>
      <c r="D164" s="2" t="s">
        <v>1</v>
      </c>
      <c r="E164" s="4">
        <v>22</v>
      </c>
      <c r="F164" s="3">
        <v>1080</v>
      </c>
      <c r="G164" s="3">
        <v>25553.294117647059</v>
      </c>
      <c r="I164" s="7">
        <v>22980</v>
      </c>
      <c r="J164" s="7">
        <f>'Зав-ть Коэффициента от Разряда'!$C$11</f>
        <v>729</v>
      </c>
      <c r="K164" s="7">
        <f>VALUE($K$4)</f>
        <v>11.188235294117694</v>
      </c>
      <c r="L164" s="7">
        <f t="shared" si="5"/>
        <v>-717.8117647058823</v>
      </c>
      <c r="M164" s="7" t="b">
        <f>IF(Таблица1[[#This Row],[Объем производства]]&gt;850,TRUE,FALSE)</f>
        <v>1</v>
      </c>
      <c r="N164" s="11" t="e">
        <f>IF(M164,I164+K164*(Таблица1[[#This Row],[Объем производства]]-#REF!),I164)</f>
        <v>#REF!</v>
      </c>
      <c r="O164" s="12" t="e">
        <f>N164-Таблица1[[#This Row],[Доход]]</f>
        <v>#REF!</v>
      </c>
      <c r="Q164" s="11">
        <f>IF(M164,I164+J164*(Таблица1[[#This Row],[Объем производства]]-850),I164)</f>
        <v>190650</v>
      </c>
      <c r="R164" s="12" t="e">
        <f t="shared" si="6"/>
        <v>#REF!</v>
      </c>
    </row>
    <row r="165" spans="1:18" x14ac:dyDescent="0.3">
      <c r="A165" s="8">
        <v>40057</v>
      </c>
      <c r="B165" s="2" t="s">
        <v>0</v>
      </c>
      <c r="C165" s="1">
        <v>5</v>
      </c>
      <c r="D165" s="2" t="s">
        <v>2</v>
      </c>
      <c r="E165" s="4">
        <v>22</v>
      </c>
      <c r="F165" s="3">
        <v>1080</v>
      </c>
      <c r="G165" s="3">
        <v>22567.470588235294</v>
      </c>
      <c r="I165" s="7">
        <v>20350</v>
      </c>
      <c r="J165" s="7">
        <f>'Зав-ть Коэффициента от Разряда'!$C$10</f>
        <v>512</v>
      </c>
      <c r="K165" s="7">
        <f>VALUE($K$5)</f>
        <v>9.6411764705882526</v>
      </c>
      <c r="L165" s="7">
        <f t="shared" si="5"/>
        <v>-502.35882352941172</v>
      </c>
      <c r="M165" s="7" t="b">
        <f>IF(Таблица1[[#This Row],[Объем производства]]&gt;850,TRUE,FALSE)</f>
        <v>1</v>
      </c>
      <c r="N165" s="11" t="e">
        <f>IF(M165,I165+K165*(Таблица1[[#This Row],[Объем производства]]-#REF!),I165)</f>
        <v>#REF!</v>
      </c>
      <c r="O165" s="12" t="e">
        <f>N165-Таблица1[[#This Row],[Доход]]</f>
        <v>#REF!</v>
      </c>
      <c r="Q165" s="11">
        <f>IF(M165,I165+J165*(Таблица1[[#This Row],[Объем производства]]-850),I165)</f>
        <v>138110</v>
      </c>
      <c r="R165" s="12" t="e">
        <f t="shared" si="6"/>
        <v>#REF!</v>
      </c>
    </row>
    <row r="166" spans="1:18" x14ac:dyDescent="0.3">
      <c r="A166" s="8">
        <v>40057</v>
      </c>
      <c r="B166" s="2" t="s">
        <v>0</v>
      </c>
      <c r="C166" s="1">
        <v>5</v>
      </c>
      <c r="D166" s="2" t="s">
        <v>3</v>
      </c>
      <c r="E166" s="4">
        <v>22</v>
      </c>
      <c r="F166" s="3">
        <v>1080</v>
      </c>
      <c r="G166" s="3">
        <v>22567.470588235294</v>
      </c>
      <c r="I166" s="7">
        <v>20350</v>
      </c>
      <c r="J166" s="7">
        <f>'Зав-ть Коэффициента от Разряда'!$C$10</f>
        <v>512</v>
      </c>
      <c r="K166" s="7">
        <f>VALUE($K$5)</f>
        <v>9.6411764705882526</v>
      </c>
      <c r="L166" s="7">
        <f t="shared" si="5"/>
        <v>-502.35882352941172</v>
      </c>
      <c r="M166" s="7" t="b">
        <f>IF(Таблица1[[#This Row],[Объем производства]]&gt;850,TRUE,FALSE)</f>
        <v>1</v>
      </c>
      <c r="N166" s="11" t="e">
        <f>IF(M166,I166+K166*(Таблица1[[#This Row],[Объем производства]]-#REF!),I166)</f>
        <v>#REF!</v>
      </c>
      <c r="O166" s="12" t="e">
        <f>N166-Таблица1[[#This Row],[Доход]]</f>
        <v>#REF!</v>
      </c>
      <c r="Q166" s="11">
        <f>IF(M166,I166+J166*(Таблица1[[#This Row],[Объем производства]]-850),I166)</f>
        <v>138110</v>
      </c>
      <c r="R166" s="12" t="e">
        <f t="shared" si="6"/>
        <v>#REF!</v>
      </c>
    </row>
    <row r="167" spans="1:18" x14ac:dyDescent="0.3">
      <c r="A167" s="8">
        <v>40057</v>
      </c>
      <c r="B167" s="2" t="s">
        <v>0</v>
      </c>
      <c r="C167" s="1">
        <v>4</v>
      </c>
      <c r="D167" s="2" t="s">
        <v>1</v>
      </c>
      <c r="E167" s="4">
        <v>22</v>
      </c>
      <c r="F167" s="3">
        <v>1080</v>
      </c>
      <c r="G167" s="3">
        <v>20001.705882352941</v>
      </c>
      <c r="I167" s="7">
        <v>18090</v>
      </c>
      <c r="J167" s="7">
        <f>'Зав-ть Коэффициента от Разряда'!$C$9</f>
        <v>343</v>
      </c>
      <c r="K167" s="7">
        <f>VALUE($K$7)</f>
        <v>8.3117647058823056</v>
      </c>
      <c r="L167" s="7">
        <f t="shared" si="5"/>
        <v>-334.6882352941177</v>
      </c>
      <c r="M167" s="7" t="b">
        <f>IF(Таблица1[[#This Row],[Объем производства]]&gt;850,TRUE,FALSE)</f>
        <v>1</v>
      </c>
      <c r="N167" s="11" t="e">
        <f>IF(M167,I167+K167*(Таблица1[[#This Row],[Объем производства]]-#REF!),I167)</f>
        <v>#REF!</v>
      </c>
      <c r="O167" s="12" t="e">
        <f>N167-Таблица1[[#This Row],[Доход]]</f>
        <v>#REF!</v>
      </c>
      <c r="Q167" s="11">
        <f>IF(M167,I167+J167*(Таблица1[[#This Row],[Объем производства]]-850),I167)</f>
        <v>96980</v>
      </c>
      <c r="R167" s="12" t="e">
        <f t="shared" si="6"/>
        <v>#REF!</v>
      </c>
    </row>
    <row r="168" spans="1:18" x14ac:dyDescent="0.3">
      <c r="A168" s="8">
        <v>40057</v>
      </c>
      <c r="B168" s="2" t="s">
        <v>4</v>
      </c>
      <c r="C168" s="1">
        <v>4</v>
      </c>
      <c r="D168" s="2" t="s">
        <v>1</v>
      </c>
      <c r="E168" s="4">
        <v>22</v>
      </c>
      <c r="F168" s="3">
        <v>1080</v>
      </c>
      <c r="G168" s="3">
        <v>20001.705882352941</v>
      </c>
      <c r="I168" s="7">
        <v>18090</v>
      </c>
      <c r="J168" s="7">
        <f>'Зав-ть Коэффициента от Разряда'!$C$9</f>
        <v>343</v>
      </c>
      <c r="K168" s="7">
        <f>VALUE($K$8)</f>
        <v>8.3117647058823056</v>
      </c>
      <c r="L168" s="7">
        <f t="shared" si="5"/>
        <v>-334.6882352941177</v>
      </c>
      <c r="M168" s="7" t="b">
        <f>IF(Таблица1[[#This Row],[Объем производства]]&gt;850,TRUE,FALSE)</f>
        <v>1</v>
      </c>
      <c r="N168" s="11" t="e">
        <f>IF(M168,I168+K168*(Таблица1[[#This Row],[Объем производства]]-#REF!),I168)</f>
        <v>#REF!</v>
      </c>
      <c r="O168" s="12" t="e">
        <f>N168-Таблица1[[#This Row],[Доход]]</f>
        <v>#REF!</v>
      </c>
      <c r="Q168" s="11">
        <f>IF(M168,I168+J168*(Таблица1[[#This Row],[Объем производства]]-850),I168)</f>
        <v>96980</v>
      </c>
      <c r="R168" s="12" t="e">
        <f t="shared" si="6"/>
        <v>#REF!</v>
      </c>
    </row>
    <row r="169" spans="1:18" x14ac:dyDescent="0.3">
      <c r="A169" s="8">
        <v>40057</v>
      </c>
      <c r="B169" s="2" t="s">
        <v>5</v>
      </c>
      <c r="C169" s="1">
        <v>4</v>
      </c>
      <c r="D169" s="2" t="s">
        <v>1</v>
      </c>
      <c r="E169" s="4">
        <v>11</v>
      </c>
      <c r="F169" s="3">
        <v>1080</v>
      </c>
      <c r="G169" s="3">
        <v>18021.705882352941</v>
      </c>
      <c r="I169" s="7">
        <v>16110</v>
      </c>
      <c r="J169" s="7">
        <f>'Зав-ть Коэффициента от Разряда'!$C$9</f>
        <v>343</v>
      </c>
      <c r="K169" s="7">
        <f>VALUE($K$9)</f>
        <v>8.3117647058823056</v>
      </c>
      <c r="L169" s="7">
        <f t="shared" si="5"/>
        <v>-334.6882352941177</v>
      </c>
      <c r="M169" s="7" t="b">
        <f>IF(Таблица1[[#This Row],[Объем производства]]&gt;850,TRUE,FALSE)</f>
        <v>1</v>
      </c>
      <c r="N169" s="11" t="e">
        <f>IF(M169,I169+K169*(Таблица1[[#This Row],[Объем производства]]-#REF!),I169)</f>
        <v>#REF!</v>
      </c>
      <c r="O169" s="12" t="e">
        <f>N169-Таблица1[[#This Row],[Доход]]</f>
        <v>#REF!</v>
      </c>
      <c r="Q169" s="11">
        <f>IF(M169,I169+J169*(Таблица1[[#This Row],[Объем производства]]-850),I169)</f>
        <v>95000</v>
      </c>
      <c r="R169" s="12" t="e">
        <f t="shared" si="6"/>
        <v>#REF!</v>
      </c>
    </row>
    <row r="170" spans="1:18" x14ac:dyDescent="0.3">
      <c r="A170" s="8">
        <v>40057</v>
      </c>
      <c r="B170" s="2" t="s">
        <v>6</v>
      </c>
      <c r="C170" s="1">
        <v>7</v>
      </c>
      <c r="D170" s="2" t="s">
        <v>7</v>
      </c>
      <c r="E170" s="4">
        <v>18</v>
      </c>
      <c r="F170" s="3">
        <v>1080</v>
      </c>
      <c r="G170" s="3">
        <v>28284.588235294119</v>
      </c>
      <c r="I170" s="7">
        <v>25300</v>
      </c>
      <c r="J170" s="7">
        <f>'Зав-ть Коэффициента от Разряда'!$C$12</f>
        <v>1000</v>
      </c>
      <c r="K170" s="7">
        <f>VALUE($K$10)</f>
        <v>12.976470588235316</v>
      </c>
      <c r="L170" s="7">
        <f t="shared" si="5"/>
        <v>-987.02352941176468</v>
      </c>
      <c r="M170" s="7" t="b">
        <f>IF(Таблица1[[#This Row],[Объем производства]]&gt;850,TRUE,FALSE)</f>
        <v>1</v>
      </c>
      <c r="N170" s="11" t="e">
        <f>IF(M170,I170+K170*(Таблица1[[#This Row],[Объем производства]]-#REF!),I170)</f>
        <v>#REF!</v>
      </c>
      <c r="O170" s="12" t="e">
        <f>N170-Таблица1[[#This Row],[Доход]]</f>
        <v>#REF!</v>
      </c>
      <c r="Q170" s="11">
        <f>IF(M170,I170+J170*(Таблица1[[#This Row],[Объем производства]]-850),I170)</f>
        <v>255300</v>
      </c>
      <c r="R170" s="12" t="e">
        <f t="shared" si="6"/>
        <v>#REF!</v>
      </c>
    </row>
    <row r="171" spans="1:18" x14ac:dyDescent="0.3">
      <c r="A171" s="8">
        <v>40057</v>
      </c>
      <c r="B171" s="2" t="s">
        <v>6</v>
      </c>
      <c r="C171" s="1">
        <v>6</v>
      </c>
      <c r="D171" s="2" t="s">
        <v>7</v>
      </c>
      <c r="E171" s="4">
        <v>18</v>
      </c>
      <c r="F171" s="3">
        <v>1080</v>
      </c>
      <c r="G171" s="3">
        <v>24833.294117647059</v>
      </c>
      <c r="I171" s="7">
        <v>22260</v>
      </c>
      <c r="J171" s="7">
        <f>'Зав-ть Коэффициента от Разряда'!$C$11</f>
        <v>729</v>
      </c>
      <c r="K171" s="7">
        <f>VALUE($K$11)</f>
        <v>11.188235294117694</v>
      </c>
      <c r="L171" s="7">
        <f t="shared" si="5"/>
        <v>-717.8117647058823</v>
      </c>
      <c r="M171" s="7" t="b">
        <f>IF(Таблица1[[#This Row],[Объем производства]]&gt;850,TRUE,FALSE)</f>
        <v>1</v>
      </c>
      <c r="N171" s="11" t="e">
        <f>IF(M171,I171+K171*(Таблица1[[#This Row],[Объем производства]]-#REF!),I171)</f>
        <v>#REF!</v>
      </c>
      <c r="O171" s="12" t="e">
        <f>N171-Таблица1[[#This Row],[Доход]]</f>
        <v>#REF!</v>
      </c>
      <c r="Q171" s="11">
        <f>IF(M171,I171+J171*(Таблица1[[#This Row],[Объем производства]]-850),I171)</f>
        <v>189930</v>
      </c>
      <c r="R171" s="12" t="e">
        <f t="shared" si="6"/>
        <v>#REF!</v>
      </c>
    </row>
    <row r="172" spans="1:18" x14ac:dyDescent="0.3">
      <c r="A172" s="8">
        <v>40057</v>
      </c>
      <c r="B172" s="2" t="s">
        <v>8</v>
      </c>
      <c r="C172" s="1">
        <v>4</v>
      </c>
      <c r="D172" s="2" t="s">
        <v>7</v>
      </c>
      <c r="E172" s="4">
        <v>18</v>
      </c>
      <c r="F172" s="3">
        <v>1080</v>
      </c>
      <c r="G172" s="3">
        <v>19281.705882352941</v>
      </c>
      <c r="I172" s="7">
        <v>17370</v>
      </c>
      <c r="J172" s="7">
        <f>'Зав-ть Коэффициента от Разряда'!$C$9</f>
        <v>343</v>
      </c>
      <c r="K172" s="7">
        <f>VALUE($K$12)</f>
        <v>8.3117647058823056</v>
      </c>
      <c r="L172" s="7">
        <f t="shared" si="5"/>
        <v>-334.6882352941177</v>
      </c>
      <c r="M172" s="7" t="b">
        <f>IF(Таблица1[[#This Row],[Объем производства]]&gt;850,TRUE,FALSE)</f>
        <v>1</v>
      </c>
      <c r="N172" s="11" t="e">
        <f>IF(M172,I172+K172*(Таблица1[[#This Row],[Объем производства]]-#REF!),I172)</f>
        <v>#REF!</v>
      </c>
      <c r="O172" s="12" t="e">
        <f>N172-Таблица1[[#This Row],[Доход]]</f>
        <v>#REF!</v>
      </c>
      <c r="Q172" s="11">
        <f>IF(M172,I172+J172*(Таблица1[[#This Row],[Объем производства]]-850),I172)</f>
        <v>96260</v>
      </c>
      <c r="R172" s="12" t="e">
        <f t="shared" si="6"/>
        <v>#REF!</v>
      </c>
    </row>
    <row r="173" spans="1:18" x14ac:dyDescent="0.3">
      <c r="A173" s="8">
        <v>40057</v>
      </c>
      <c r="B173" s="2" t="s">
        <v>6</v>
      </c>
      <c r="C173" s="1">
        <v>7</v>
      </c>
      <c r="D173" s="2" t="s">
        <v>9</v>
      </c>
      <c r="E173" s="4">
        <v>18</v>
      </c>
      <c r="F173" s="3">
        <v>1080</v>
      </c>
      <c r="G173" s="3">
        <v>28284.588235294119</v>
      </c>
      <c r="I173" s="7">
        <v>25300</v>
      </c>
      <c r="J173" s="7">
        <f>'Зав-ть Коэффициента от Разряда'!$C$12</f>
        <v>1000</v>
      </c>
      <c r="K173" s="7">
        <f>VALUE($K$10)</f>
        <v>12.976470588235316</v>
      </c>
      <c r="L173" s="7">
        <f t="shared" si="5"/>
        <v>-987.02352941176468</v>
      </c>
      <c r="M173" s="7" t="b">
        <f>IF(Таблица1[[#This Row],[Объем производства]]&gt;850,TRUE,FALSE)</f>
        <v>1</v>
      </c>
      <c r="N173" s="11" t="e">
        <f>IF(M173,I173+K173*(Таблица1[[#This Row],[Объем производства]]-#REF!),I173)</f>
        <v>#REF!</v>
      </c>
      <c r="O173" s="12" t="e">
        <f>N173-Таблица1[[#This Row],[Доход]]</f>
        <v>#REF!</v>
      </c>
      <c r="Q173" s="11">
        <f>IF(M173,I173+J173*(Таблица1[[#This Row],[Объем производства]]-850),I173)</f>
        <v>255300</v>
      </c>
      <c r="R173" s="12" t="e">
        <f t="shared" si="6"/>
        <v>#REF!</v>
      </c>
    </row>
    <row r="174" spans="1:18" x14ac:dyDescent="0.3">
      <c r="A174" s="8">
        <v>40057</v>
      </c>
      <c r="B174" s="2" t="s">
        <v>6</v>
      </c>
      <c r="C174" s="1">
        <v>6</v>
      </c>
      <c r="D174" s="2" t="s">
        <v>9</v>
      </c>
      <c r="E174" s="4">
        <v>18</v>
      </c>
      <c r="F174" s="3">
        <v>1080</v>
      </c>
      <c r="G174" s="3">
        <v>24833.294117647059</v>
      </c>
      <c r="I174" s="7">
        <v>22260</v>
      </c>
      <c r="J174" s="7">
        <f>'Зав-ть Коэффициента от Разряда'!$C$11</f>
        <v>729</v>
      </c>
      <c r="K174" s="7">
        <f>VALUE($K$11)</f>
        <v>11.188235294117694</v>
      </c>
      <c r="L174" s="7">
        <f t="shared" si="5"/>
        <v>-717.8117647058823</v>
      </c>
      <c r="M174" s="7" t="b">
        <f>IF(Таблица1[[#This Row],[Объем производства]]&gt;850,TRUE,FALSE)</f>
        <v>1</v>
      </c>
      <c r="N174" s="11" t="e">
        <f>IF(M174,I174+K174*(Таблица1[[#This Row],[Объем производства]]-#REF!),I174)</f>
        <v>#REF!</v>
      </c>
      <c r="O174" s="12" t="e">
        <f>N174-Таблица1[[#This Row],[Доход]]</f>
        <v>#REF!</v>
      </c>
      <c r="Q174" s="11">
        <f>IF(M174,I174+J174*(Таблица1[[#This Row],[Объем производства]]-850),I174)</f>
        <v>189930</v>
      </c>
      <c r="R174" s="12" t="e">
        <f t="shared" si="6"/>
        <v>#REF!</v>
      </c>
    </row>
    <row r="175" spans="1:18" x14ac:dyDescent="0.3">
      <c r="A175" s="8">
        <v>40057</v>
      </c>
      <c r="B175" s="2" t="s">
        <v>8</v>
      </c>
      <c r="C175" s="1">
        <v>4</v>
      </c>
      <c r="D175" s="2" t="s">
        <v>9</v>
      </c>
      <c r="E175" s="4">
        <v>18</v>
      </c>
      <c r="F175" s="3">
        <v>1080</v>
      </c>
      <c r="G175" s="3">
        <v>19281.705882352941</v>
      </c>
      <c r="I175" s="7">
        <v>17370</v>
      </c>
      <c r="J175" s="7">
        <f>'Зав-ть Коэффициента от Разряда'!$C$9</f>
        <v>343</v>
      </c>
      <c r="K175" s="7">
        <f>VALUE($K$12)</f>
        <v>8.3117647058823056</v>
      </c>
      <c r="L175" s="7">
        <f t="shared" si="5"/>
        <v>-334.6882352941177</v>
      </c>
      <c r="M175" s="7" t="b">
        <f>IF(Таблица1[[#This Row],[Объем производства]]&gt;850,TRUE,FALSE)</f>
        <v>1</v>
      </c>
      <c r="N175" s="11" t="e">
        <f>IF(M175,I175+K175*(Таблица1[[#This Row],[Объем производства]]-#REF!),I175)</f>
        <v>#REF!</v>
      </c>
      <c r="O175" s="12" t="e">
        <f>N175-Таблица1[[#This Row],[Доход]]</f>
        <v>#REF!</v>
      </c>
      <c r="Q175" s="11">
        <f>IF(M175,I175+J175*(Таблица1[[#This Row],[Объем производства]]-850),I175)</f>
        <v>96260</v>
      </c>
      <c r="R175" s="12" t="e">
        <f t="shared" si="6"/>
        <v>#REF!</v>
      </c>
    </row>
    <row r="176" spans="1:18" x14ac:dyDescent="0.3">
      <c r="A176" s="8">
        <v>40057</v>
      </c>
      <c r="B176" s="2" t="s">
        <v>8</v>
      </c>
      <c r="C176" s="1">
        <v>3</v>
      </c>
      <c r="D176" s="2" t="s">
        <v>9</v>
      </c>
      <c r="E176" s="4">
        <v>18</v>
      </c>
      <c r="F176" s="3">
        <v>1080</v>
      </c>
      <c r="G176" s="3">
        <v>17067.882352941175</v>
      </c>
      <c r="I176" s="7">
        <v>15420</v>
      </c>
      <c r="J176" s="7">
        <f>'Зав-ть Коэффициента от Разряда'!$C$8</f>
        <v>216</v>
      </c>
      <c r="K176" s="7">
        <f>VALUE($K$16)</f>
        <v>7.1647058823528642</v>
      </c>
      <c r="L176" s="7">
        <f t="shared" si="5"/>
        <v>-208.83529411764712</v>
      </c>
      <c r="M176" s="7" t="b">
        <f>IF(Таблица1[[#This Row],[Объем производства]]&gt;850,TRUE,FALSE)</f>
        <v>1</v>
      </c>
      <c r="N176" s="11" t="e">
        <f>IF(M176,I176+K176*(Таблица1[[#This Row],[Объем производства]]-#REF!),I176)</f>
        <v>#REF!</v>
      </c>
      <c r="O176" s="12" t="e">
        <f>N176-Таблица1[[#This Row],[Доход]]</f>
        <v>#REF!</v>
      </c>
      <c r="Q176" s="11">
        <f>IF(M176,I176+J176*(Таблица1[[#This Row],[Объем производства]]-850),I176)</f>
        <v>65100</v>
      </c>
      <c r="R176" s="12" t="e">
        <f t="shared" si="6"/>
        <v>#REF!</v>
      </c>
    </row>
    <row r="177" spans="1:18" x14ac:dyDescent="0.3">
      <c r="A177" s="8">
        <v>40057</v>
      </c>
      <c r="B177" s="2" t="s">
        <v>10</v>
      </c>
      <c r="C177" s="1">
        <v>4</v>
      </c>
      <c r="D177" s="2" t="s">
        <v>9</v>
      </c>
      <c r="E177" s="4">
        <v>16</v>
      </c>
      <c r="F177" s="3">
        <v>1080</v>
      </c>
      <c r="G177" s="3">
        <v>18921.705882352941</v>
      </c>
      <c r="I177" s="7">
        <v>17010</v>
      </c>
      <c r="J177" s="7">
        <f>'Зав-ть Коэффициента от Разряда'!$C$9</f>
        <v>343</v>
      </c>
      <c r="K177" s="7">
        <f>VALUE($K$17)</f>
        <v>8.3117647058823056</v>
      </c>
      <c r="L177" s="7">
        <f t="shared" si="5"/>
        <v>-334.6882352941177</v>
      </c>
      <c r="M177" s="7" t="b">
        <f>IF(Таблица1[[#This Row],[Объем производства]]&gt;850,TRUE,FALSE)</f>
        <v>1</v>
      </c>
      <c r="N177" s="11" t="e">
        <f>IF(M177,I177+K177*(Таблица1[[#This Row],[Объем производства]]-#REF!),I177)</f>
        <v>#REF!</v>
      </c>
      <c r="O177" s="12" t="e">
        <f>N177-Таблица1[[#This Row],[Доход]]</f>
        <v>#REF!</v>
      </c>
      <c r="Q177" s="11">
        <f>IF(M177,I177+J177*(Таблица1[[#This Row],[Объем производства]]-850),I177)</f>
        <v>95900</v>
      </c>
      <c r="R177" s="12" t="e">
        <f t="shared" si="6"/>
        <v>#REF!</v>
      </c>
    </row>
    <row r="178" spans="1:18" x14ac:dyDescent="0.3">
      <c r="A178" s="8">
        <v>40057</v>
      </c>
      <c r="B178" s="2" t="s">
        <v>11</v>
      </c>
      <c r="C178" s="1">
        <v>3</v>
      </c>
      <c r="D178" s="2" t="s">
        <v>9</v>
      </c>
      <c r="E178" s="4">
        <v>18</v>
      </c>
      <c r="F178" s="3">
        <v>1080</v>
      </c>
      <c r="G178" s="3">
        <v>17067.882352941175</v>
      </c>
      <c r="I178" s="7">
        <v>15420</v>
      </c>
      <c r="J178" s="7">
        <f>'Зав-ть Коэффициента от Разряда'!$C$8</f>
        <v>216</v>
      </c>
      <c r="K178" s="7">
        <f>VALUE($K$18)</f>
        <v>7.1647058823528642</v>
      </c>
      <c r="L178" s="7">
        <f t="shared" si="5"/>
        <v>-208.83529411764712</v>
      </c>
      <c r="M178" s="7" t="b">
        <f>IF(Таблица1[[#This Row],[Объем производства]]&gt;850,TRUE,FALSE)</f>
        <v>1</v>
      </c>
      <c r="N178" s="11" t="e">
        <f>IF(M178,I178+K178*(Таблица1[[#This Row],[Объем производства]]-#REF!),I178)</f>
        <v>#REF!</v>
      </c>
      <c r="O178" s="12" t="e">
        <f>N178-Таблица1[[#This Row],[Доход]]</f>
        <v>#REF!</v>
      </c>
      <c r="Q178" s="11">
        <f>IF(M178,I178+J178*(Таблица1[[#This Row],[Объем производства]]-850),I178)</f>
        <v>65100</v>
      </c>
      <c r="R178" s="12" t="e">
        <f t="shared" si="6"/>
        <v>#REF!</v>
      </c>
    </row>
    <row r="179" spans="1:18" x14ac:dyDescent="0.3">
      <c r="A179" s="8">
        <v>40057</v>
      </c>
      <c r="B179" s="2" t="s">
        <v>6</v>
      </c>
      <c r="C179" s="1">
        <v>5</v>
      </c>
      <c r="D179" s="2" t="s">
        <v>12</v>
      </c>
      <c r="E179" s="4">
        <v>18</v>
      </c>
      <c r="F179" s="3">
        <v>1080</v>
      </c>
      <c r="G179" s="3">
        <v>21847.470588235294</v>
      </c>
      <c r="I179" s="7">
        <v>19630</v>
      </c>
      <c r="J179" s="7">
        <f>'Зав-ть Коэффициента от Разряда'!$C$10</f>
        <v>512</v>
      </c>
      <c r="K179" s="7">
        <f>VALUE($K$19)</f>
        <v>9.6411764705882526</v>
      </c>
      <c r="L179" s="7">
        <f t="shared" si="5"/>
        <v>-502.35882352941172</v>
      </c>
      <c r="M179" s="7" t="b">
        <f>IF(Таблица1[[#This Row],[Объем производства]]&gt;850,TRUE,FALSE)</f>
        <v>1</v>
      </c>
      <c r="N179" s="11" t="e">
        <f>IF(M179,I179+K179*(Таблица1[[#This Row],[Объем производства]]-#REF!),I179)</f>
        <v>#REF!</v>
      </c>
      <c r="O179" s="12" t="e">
        <f>N179-Таблица1[[#This Row],[Доход]]</f>
        <v>#REF!</v>
      </c>
      <c r="Q179" s="11">
        <f>IF(M179,I179+J179*(Таблица1[[#This Row],[Объем производства]]-850),I179)</f>
        <v>137390</v>
      </c>
      <c r="R179" s="12" t="e">
        <f t="shared" si="6"/>
        <v>#REF!</v>
      </c>
    </row>
    <row r="180" spans="1:18" x14ac:dyDescent="0.3">
      <c r="A180" s="8">
        <v>40057</v>
      </c>
      <c r="B180" s="2" t="s">
        <v>13</v>
      </c>
      <c r="C180" s="1">
        <v>5</v>
      </c>
      <c r="D180" s="2" t="s">
        <v>12</v>
      </c>
      <c r="E180" s="4">
        <v>8</v>
      </c>
      <c r="F180" s="3">
        <v>1080</v>
      </c>
      <c r="G180" s="3">
        <v>20047.470588235294</v>
      </c>
      <c r="I180" s="7">
        <v>17830</v>
      </c>
      <c r="J180" s="7">
        <f>'Зав-ть Коэффициента от Разряда'!$C$10</f>
        <v>512</v>
      </c>
      <c r="K180" s="7">
        <f>VALUE($K$20)</f>
        <v>9.6411764705882526</v>
      </c>
      <c r="L180" s="7">
        <f t="shared" si="5"/>
        <v>-502.35882352941172</v>
      </c>
      <c r="M180" s="7" t="b">
        <f>IF(Таблица1[[#This Row],[Объем производства]]&gt;850,TRUE,FALSE)</f>
        <v>1</v>
      </c>
      <c r="N180" s="11" t="e">
        <f>IF(M180,I180+K180*(Таблица1[[#This Row],[Объем производства]]-#REF!),I180)</f>
        <v>#REF!</v>
      </c>
      <c r="O180" s="12" t="e">
        <f>N180-Таблица1[[#This Row],[Доход]]</f>
        <v>#REF!</v>
      </c>
      <c r="Q180" s="11">
        <f>IF(M180,I180+J180*(Таблица1[[#This Row],[Объем производства]]-850),I180)</f>
        <v>135590</v>
      </c>
      <c r="R180" s="12" t="e">
        <f t="shared" si="6"/>
        <v>#REF!</v>
      </c>
    </row>
    <row r="181" spans="1:18" x14ac:dyDescent="0.3">
      <c r="A181" s="8">
        <v>40057</v>
      </c>
      <c r="B181" s="2" t="s">
        <v>13</v>
      </c>
      <c r="C181" s="1">
        <v>5</v>
      </c>
      <c r="D181" s="2" t="s">
        <v>14</v>
      </c>
      <c r="E181" s="4">
        <v>8</v>
      </c>
      <c r="F181" s="3">
        <v>1080</v>
      </c>
      <c r="G181" s="3">
        <v>20047.470588235294</v>
      </c>
      <c r="I181" s="7">
        <v>17830</v>
      </c>
      <c r="J181" s="7">
        <f>'Зав-ть Коэффициента от Разряда'!$C$10</f>
        <v>512</v>
      </c>
      <c r="K181" s="7">
        <f>VALUE($K$20)</f>
        <v>9.6411764705882526</v>
      </c>
      <c r="L181" s="7">
        <f t="shared" si="5"/>
        <v>-502.35882352941172</v>
      </c>
      <c r="M181" s="7" t="b">
        <f>IF(Таблица1[[#This Row],[Объем производства]]&gt;850,TRUE,FALSE)</f>
        <v>1</v>
      </c>
      <c r="N181" s="11" t="e">
        <f>IF(M181,I181+K181*(Таблица1[[#This Row],[Объем производства]]-#REF!),I181)</f>
        <v>#REF!</v>
      </c>
      <c r="O181" s="12" t="e">
        <f>N181-Таблица1[[#This Row],[Доход]]</f>
        <v>#REF!</v>
      </c>
      <c r="Q181" s="11">
        <f>IF(M181,I181+J181*(Таблица1[[#This Row],[Объем производства]]-850),I181)</f>
        <v>135590</v>
      </c>
      <c r="R181" s="12" t="e">
        <f t="shared" si="6"/>
        <v>#REF!</v>
      </c>
    </row>
    <row r="182" spans="1:18" x14ac:dyDescent="0.3">
      <c r="A182" s="8">
        <v>40057</v>
      </c>
      <c r="B182" s="2" t="s">
        <v>13</v>
      </c>
      <c r="C182" s="1">
        <v>4</v>
      </c>
      <c r="D182" s="2" t="s">
        <v>12</v>
      </c>
      <c r="E182" s="4">
        <v>8</v>
      </c>
      <c r="F182" s="3">
        <v>1080</v>
      </c>
      <c r="G182" s="3">
        <v>17481.705882352941</v>
      </c>
      <c r="I182" s="7">
        <v>15570</v>
      </c>
      <c r="J182" s="7">
        <f>'Зав-ть Коэффициента от Разряда'!$C$9</f>
        <v>343</v>
      </c>
      <c r="K182" s="7">
        <f>VALUE($K$22)</f>
        <v>8.3117647058823056</v>
      </c>
      <c r="L182" s="7">
        <f t="shared" si="5"/>
        <v>-334.6882352941177</v>
      </c>
      <c r="M182" s="7" t="b">
        <f>IF(Таблица1[[#This Row],[Объем производства]]&gt;850,TRUE,FALSE)</f>
        <v>1</v>
      </c>
      <c r="N182" s="11" t="e">
        <f>IF(M182,I182+K182*(Таблица1[[#This Row],[Объем производства]]-#REF!),I182)</f>
        <v>#REF!</v>
      </c>
      <c r="O182" s="12" t="e">
        <f>N182-Таблица1[[#This Row],[Доход]]</f>
        <v>#REF!</v>
      </c>
      <c r="Q182" s="11">
        <f>IF(M182,I182+J182*(Таблица1[[#This Row],[Объем производства]]-850),I182)</f>
        <v>94460</v>
      </c>
      <c r="R182" s="12" t="e">
        <f t="shared" si="6"/>
        <v>#REF!</v>
      </c>
    </row>
    <row r="183" spans="1:18" x14ac:dyDescent="0.3">
      <c r="A183" s="8">
        <v>40087</v>
      </c>
      <c r="B183" s="2" t="s">
        <v>0</v>
      </c>
      <c r="C183" s="1">
        <v>7</v>
      </c>
      <c r="D183" s="2" t="s">
        <v>1</v>
      </c>
      <c r="E183" s="4">
        <v>22</v>
      </c>
      <c r="F183" s="3">
        <v>780</v>
      </c>
      <c r="G183" s="3">
        <v>26020</v>
      </c>
      <c r="I183" s="7">
        <v>26020</v>
      </c>
      <c r="J183" s="7">
        <f>'Зав-ть Коэффициента от Разряда'!$C$12</f>
        <v>1000</v>
      </c>
      <c r="K183" s="7">
        <f>VALUE($K$3)</f>
        <v>12.976470588235316</v>
      </c>
      <c r="L183" s="7">
        <f t="shared" si="5"/>
        <v>-987.02352941176468</v>
      </c>
      <c r="M183" s="7" t="b">
        <f>IF(Таблица1[[#This Row],[Объем производства]]&gt;850,TRUE,FALSE)</f>
        <v>0</v>
      </c>
      <c r="N183" s="11">
        <f>IF(M183,I183+K183*(Таблица1[[#This Row],[Объем производства]]-#REF!),I183)</f>
        <v>26020</v>
      </c>
      <c r="O183" s="12">
        <f>N183-Таблица1[[#This Row],[Доход]]</f>
        <v>0</v>
      </c>
      <c r="Q183" s="11">
        <f>IF(M183,I183+J183*(Таблица1[[#This Row],[Объем производства]]-850),I183)</f>
        <v>26020</v>
      </c>
      <c r="R183" s="12">
        <f t="shared" si="6"/>
        <v>0</v>
      </c>
    </row>
    <row r="184" spans="1:18" x14ac:dyDescent="0.3">
      <c r="A184" s="8">
        <v>40087</v>
      </c>
      <c r="B184" s="2" t="s">
        <v>0</v>
      </c>
      <c r="C184" s="1">
        <v>6</v>
      </c>
      <c r="D184" s="2" t="s">
        <v>1</v>
      </c>
      <c r="E184" s="4">
        <v>22</v>
      </c>
      <c r="F184" s="3">
        <v>780</v>
      </c>
      <c r="G184" s="3">
        <v>22980</v>
      </c>
      <c r="I184" s="7">
        <v>22980</v>
      </c>
      <c r="J184" s="7">
        <f>'Зав-ть Коэффициента от Разряда'!$C$11</f>
        <v>729</v>
      </c>
      <c r="K184" s="7">
        <f>VALUE($K$4)</f>
        <v>11.188235294117694</v>
      </c>
      <c r="L184" s="7">
        <f t="shared" si="5"/>
        <v>-717.8117647058823</v>
      </c>
      <c r="M184" s="7" t="b">
        <f>IF(Таблица1[[#This Row],[Объем производства]]&gt;850,TRUE,FALSE)</f>
        <v>0</v>
      </c>
      <c r="N184" s="11">
        <f>IF(M184,I184+K184*(Таблица1[[#This Row],[Объем производства]]-#REF!),I184)</f>
        <v>22980</v>
      </c>
      <c r="O184" s="12">
        <f>N184-Таблица1[[#This Row],[Доход]]</f>
        <v>0</v>
      </c>
      <c r="Q184" s="11">
        <f>IF(M184,I184+J184*(Таблица1[[#This Row],[Объем производства]]-850),I184)</f>
        <v>22980</v>
      </c>
      <c r="R184" s="12">
        <f t="shared" si="6"/>
        <v>0</v>
      </c>
    </row>
    <row r="185" spans="1:18" x14ac:dyDescent="0.3">
      <c r="A185" s="8">
        <v>40087</v>
      </c>
      <c r="B185" s="2" t="s">
        <v>0</v>
      </c>
      <c r="C185" s="1">
        <v>5</v>
      </c>
      <c r="D185" s="2" t="s">
        <v>2</v>
      </c>
      <c r="E185" s="4">
        <v>22</v>
      </c>
      <c r="F185" s="3">
        <v>780</v>
      </c>
      <c r="G185" s="3">
        <v>20350</v>
      </c>
      <c r="I185" s="7">
        <v>20350</v>
      </c>
      <c r="J185" s="7">
        <f>'Зав-ть Коэффициента от Разряда'!$C$10</f>
        <v>512</v>
      </c>
      <c r="K185" s="7">
        <f>VALUE($K$5)</f>
        <v>9.6411764705882526</v>
      </c>
      <c r="L185" s="7">
        <f t="shared" si="5"/>
        <v>-502.35882352941172</v>
      </c>
      <c r="M185" s="7" t="b">
        <f>IF(Таблица1[[#This Row],[Объем производства]]&gt;850,TRUE,FALSE)</f>
        <v>0</v>
      </c>
      <c r="N185" s="11">
        <f>IF(M185,I185+K185*(Таблица1[[#This Row],[Объем производства]]-#REF!),I185)</f>
        <v>20350</v>
      </c>
      <c r="O185" s="12">
        <f>N185-Таблица1[[#This Row],[Доход]]</f>
        <v>0</v>
      </c>
      <c r="Q185" s="11">
        <f>IF(M185,I185+J185*(Таблица1[[#This Row],[Объем производства]]-850),I185)</f>
        <v>20350</v>
      </c>
      <c r="R185" s="12">
        <f t="shared" si="6"/>
        <v>0</v>
      </c>
    </row>
    <row r="186" spans="1:18" x14ac:dyDescent="0.3">
      <c r="A186" s="8">
        <v>40087</v>
      </c>
      <c r="B186" s="2" t="s">
        <v>0</v>
      </c>
      <c r="C186" s="1">
        <v>5</v>
      </c>
      <c r="D186" s="2" t="s">
        <v>3</v>
      </c>
      <c r="E186" s="4">
        <v>22</v>
      </c>
      <c r="F186" s="3">
        <v>780</v>
      </c>
      <c r="G186" s="3">
        <v>20350</v>
      </c>
      <c r="I186" s="7">
        <v>20350</v>
      </c>
      <c r="J186" s="7">
        <f>'Зав-ть Коэффициента от Разряда'!$C$10</f>
        <v>512</v>
      </c>
      <c r="K186" s="7">
        <f>VALUE($K$5)</f>
        <v>9.6411764705882526</v>
      </c>
      <c r="L186" s="7">
        <f t="shared" si="5"/>
        <v>-502.35882352941172</v>
      </c>
      <c r="M186" s="7" t="b">
        <f>IF(Таблица1[[#This Row],[Объем производства]]&gt;850,TRUE,FALSE)</f>
        <v>0</v>
      </c>
      <c r="N186" s="11">
        <f>IF(M186,I186+K186*(Таблица1[[#This Row],[Объем производства]]-#REF!),I186)</f>
        <v>20350</v>
      </c>
      <c r="O186" s="12">
        <f>N186-Таблица1[[#This Row],[Доход]]</f>
        <v>0</v>
      </c>
      <c r="Q186" s="11">
        <f>IF(M186,I186+J186*(Таблица1[[#This Row],[Объем производства]]-850),I186)</f>
        <v>20350</v>
      </c>
      <c r="R186" s="12">
        <f t="shared" si="6"/>
        <v>0</v>
      </c>
    </row>
    <row r="187" spans="1:18" x14ac:dyDescent="0.3">
      <c r="A187" s="8">
        <v>40087</v>
      </c>
      <c r="B187" s="2" t="s">
        <v>0</v>
      </c>
      <c r="C187" s="1">
        <v>4</v>
      </c>
      <c r="D187" s="2" t="s">
        <v>1</v>
      </c>
      <c r="E187" s="4">
        <v>22</v>
      </c>
      <c r="F187" s="3">
        <v>780</v>
      </c>
      <c r="G187" s="3">
        <v>18090</v>
      </c>
      <c r="I187" s="7">
        <v>18090</v>
      </c>
      <c r="J187" s="7">
        <f>'Зав-ть Коэффициента от Разряда'!$C$9</f>
        <v>343</v>
      </c>
      <c r="K187" s="7">
        <f>VALUE($K$7)</f>
        <v>8.3117647058823056</v>
      </c>
      <c r="L187" s="7">
        <f t="shared" si="5"/>
        <v>-334.6882352941177</v>
      </c>
      <c r="M187" s="7" t="b">
        <f>IF(Таблица1[[#This Row],[Объем производства]]&gt;850,TRUE,FALSE)</f>
        <v>0</v>
      </c>
      <c r="N187" s="11">
        <f>IF(M187,I187+K187*(Таблица1[[#This Row],[Объем производства]]-#REF!),I187)</f>
        <v>18090</v>
      </c>
      <c r="O187" s="12">
        <f>N187-Таблица1[[#This Row],[Доход]]</f>
        <v>0</v>
      </c>
      <c r="Q187" s="11">
        <f>IF(M187,I187+J187*(Таблица1[[#This Row],[Объем производства]]-850),I187)</f>
        <v>18090</v>
      </c>
      <c r="R187" s="12">
        <f t="shared" si="6"/>
        <v>0</v>
      </c>
    </row>
    <row r="188" spans="1:18" x14ac:dyDescent="0.3">
      <c r="A188" s="8">
        <v>40087</v>
      </c>
      <c r="B188" s="2" t="s">
        <v>4</v>
      </c>
      <c r="C188" s="1">
        <v>4</v>
      </c>
      <c r="D188" s="2" t="s">
        <v>1</v>
      </c>
      <c r="E188" s="4">
        <v>22</v>
      </c>
      <c r="F188" s="3">
        <v>780</v>
      </c>
      <c r="G188" s="3">
        <v>18090</v>
      </c>
      <c r="I188" s="7">
        <v>18090</v>
      </c>
      <c r="J188" s="7">
        <f>'Зав-ть Коэффициента от Разряда'!$C$9</f>
        <v>343</v>
      </c>
      <c r="K188" s="7">
        <f>VALUE($K$8)</f>
        <v>8.3117647058823056</v>
      </c>
      <c r="L188" s="7">
        <f t="shared" si="5"/>
        <v>-334.6882352941177</v>
      </c>
      <c r="M188" s="7" t="b">
        <f>IF(Таблица1[[#This Row],[Объем производства]]&gt;850,TRUE,FALSE)</f>
        <v>0</v>
      </c>
      <c r="N188" s="11">
        <f>IF(M188,I188+K188*(Таблица1[[#This Row],[Объем производства]]-#REF!),I188)</f>
        <v>18090</v>
      </c>
      <c r="O188" s="12">
        <f>N188-Таблица1[[#This Row],[Доход]]</f>
        <v>0</v>
      </c>
      <c r="Q188" s="11">
        <f>IF(M188,I188+J188*(Таблица1[[#This Row],[Объем производства]]-850),I188)</f>
        <v>18090</v>
      </c>
      <c r="R188" s="12">
        <f t="shared" si="6"/>
        <v>0</v>
      </c>
    </row>
    <row r="189" spans="1:18" x14ac:dyDescent="0.3">
      <c r="A189" s="8">
        <v>40087</v>
      </c>
      <c r="B189" s="2" t="s">
        <v>5</v>
      </c>
      <c r="C189" s="1">
        <v>4</v>
      </c>
      <c r="D189" s="2" t="s">
        <v>1</v>
      </c>
      <c r="E189" s="4">
        <v>11</v>
      </c>
      <c r="F189" s="3">
        <v>780</v>
      </c>
      <c r="G189" s="3">
        <v>16110</v>
      </c>
      <c r="I189" s="7">
        <v>16110</v>
      </c>
      <c r="J189" s="7">
        <f>'Зав-ть Коэффициента от Разряда'!$C$9</f>
        <v>343</v>
      </c>
      <c r="K189" s="7">
        <f>VALUE($K$9)</f>
        <v>8.3117647058823056</v>
      </c>
      <c r="L189" s="7">
        <f t="shared" si="5"/>
        <v>-334.6882352941177</v>
      </c>
      <c r="M189" s="7" t="b">
        <f>IF(Таблица1[[#This Row],[Объем производства]]&gt;850,TRUE,FALSE)</f>
        <v>0</v>
      </c>
      <c r="N189" s="11">
        <f>IF(M189,I189+K189*(Таблица1[[#This Row],[Объем производства]]-#REF!),I189)</f>
        <v>16110</v>
      </c>
      <c r="O189" s="12">
        <f>N189-Таблица1[[#This Row],[Доход]]</f>
        <v>0</v>
      </c>
      <c r="Q189" s="11">
        <f>IF(M189,I189+J189*(Таблица1[[#This Row],[Объем производства]]-850),I189)</f>
        <v>16110</v>
      </c>
      <c r="R189" s="12">
        <f t="shared" si="6"/>
        <v>0</v>
      </c>
    </row>
    <row r="190" spans="1:18" x14ac:dyDescent="0.3">
      <c r="A190" s="8">
        <v>40087</v>
      </c>
      <c r="B190" s="2" t="s">
        <v>6</v>
      </c>
      <c r="C190" s="1">
        <v>7</v>
      </c>
      <c r="D190" s="2" t="s">
        <v>7</v>
      </c>
      <c r="E190" s="4">
        <v>18</v>
      </c>
      <c r="F190" s="3">
        <v>780</v>
      </c>
      <c r="G190" s="3">
        <v>25300</v>
      </c>
      <c r="I190" s="7">
        <v>25300</v>
      </c>
      <c r="J190" s="7">
        <f>'Зав-ть Коэффициента от Разряда'!$C$12</f>
        <v>1000</v>
      </c>
      <c r="K190" s="7">
        <f>VALUE($K$10)</f>
        <v>12.976470588235316</v>
      </c>
      <c r="L190" s="7">
        <f t="shared" si="5"/>
        <v>-987.02352941176468</v>
      </c>
      <c r="M190" s="7" t="b">
        <f>IF(Таблица1[[#This Row],[Объем производства]]&gt;850,TRUE,FALSE)</f>
        <v>0</v>
      </c>
      <c r="N190" s="11">
        <f>IF(M190,I190+K190*(Таблица1[[#This Row],[Объем производства]]-#REF!),I190)</f>
        <v>25300</v>
      </c>
      <c r="O190" s="12">
        <f>N190-Таблица1[[#This Row],[Доход]]</f>
        <v>0</v>
      </c>
      <c r="Q190" s="11">
        <f>IF(M190,I190+J190*(Таблица1[[#This Row],[Объем производства]]-850),I190)</f>
        <v>25300</v>
      </c>
      <c r="R190" s="12">
        <f t="shared" si="6"/>
        <v>0</v>
      </c>
    </row>
    <row r="191" spans="1:18" x14ac:dyDescent="0.3">
      <c r="A191" s="8">
        <v>40087</v>
      </c>
      <c r="B191" s="2" t="s">
        <v>6</v>
      </c>
      <c r="C191" s="1">
        <v>6</v>
      </c>
      <c r="D191" s="2" t="s">
        <v>7</v>
      </c>
      <c r="E191" s="4">
        <v>18</v>
      </c>
      <c r="F191" s="3">
        <v>780</v>
      </c>
      <c r="G191" s="3">
        <v>22260</v>
      </c>
      <c r="I191" s="7">
        <v>22260</v>
      </c>
      <c r="J191" s="7">
        <f>'Зав-ть Коэффициента от Разряда'!$C$11</f>
        <v>729</v>
      </c>
      <c r="K191" s="7">
        <f>VALUE($K$11)</f>
        <v>11.188235294117694</v>
      </c>
      <c r="L191" s="7">
        <f t="shared" si="5"/>
        <v>-717.8117647058823</v>
      </c>
      <c r="M191" s="7" t="b">
        <f>IF(Таблица1[[#This Row],[Объем производства]]&gt;850,TRUE,FALSE)</f>
        <v>0</v>
      </c>
      <c r="N191" s="11">
        <f>IF(M191,I191+K191*(Таблица1[[#This Row],[Объем производства]]-#REF!),I191)</f>
        <v>22260</v>
      </c>
      <c r="O191" s="12">
        <f>N191-Таблица1[[#This Row],[Доход]]</f>
        <v>0</v>
      </c>
      <c r="Q191" s="11">
        <f>IF(M191,I191+J191*(Таблица1[[#This Row],[Объем производства]]-850),I191)</f>
        <v>22260</v>
      </c>
      <c r="R191" s="12">
        <f t="shared" si="6"/>
        <v>0</v>
      </c>
    </row>
    <row r="192" spans="1:18" x14ac:dyDescent="0.3">
      <c r="A192" s="8">
        <v>40087</v>
      </c>
      <c r="B192" s="2" t="s">
        <v>8</v>
      </c>
      <c r="C192" s="1">
        <v>4</v>
      </c>
      <c r="D192" s="2" t="s">
        <v>7</v>
      </c>
      <c r="E192" s="4">
        <v>18</v>
      </c>
      <c r="F192" s="3">
        <v>780</v>
      </c>
      <c r="G192" s="3">
        <v>17370</v>
      </c>
      <c r="I192" s="7">
        <v>17370</v>
      </c>
      <c r="J192" s="7">
        <f>'Зав-ть Коэффициента от Разряда'!$C$9</f>
        <v>343</v>
      </c>
      <c r="K192" s="7">
        <f>VALUE($K$12)</f>
        <v>8.3117647058823056</v>
      </c>
      <c r="L192" s="7">
        <f t="shared" si="5"/>
        <v>-334.6882352941177</v>
      </c>
      <c r="M192" s="7" t="b">
        <f>IF(Таблица1[[#This Row],[Объем производства]]&gt;850,TRUE,FALSE)</f>
        <v>0</v>
      </c>
      <c r="N192" s="11">
        <f>IF(M192,I192+K192*(Таблица1[[#This Row],[Объем производства]]-#REF!),I192)</f>
        <v>17370</v>
      </c>
      <c r="O192" s="12">
        <f>N192-Таблица1[[#This Row],[Доход]]</f>
        <v>0</v>
      </c>
      <c r="Q192" s="11">
        <f>IF(M192,I192+J192*(Таблица1[[#This Row],[Объем производства]]-850),I192)</f>
        <v>17370</v>
      </c>
      <c r="R192" s="12">
        <f t="shared" si="6"/>
        <v>0</v>
      </c>
    </row>
    <row r="193" spans="1:18" x14ac:dyDescent="0.3">
      <c r="A193" s="8">
        <v>40087</v>
      </c>
      <c r="B193" s="2" t="s">
        <v>6</v>
      </c>
      <c r="C193" s="1">
        <v>7</v>
      </c>
      <c r="D193" s="2" t="s">
        <v>9</v>
      </c>
      <c r="E193" s="4">
        <v>18</v>
      </c>
      <c r="F193" s="3">
        <v>780</v>
      </c>
      <c r="G193" s="3">
        <v>25300</v>
      </c>
      <c r="I193" s="7">
        <v>25300</v>
      </c>
      <c r="J193" s="7">
        <f>'Зав-ть Коэффициента от Разряда'!$C$12</f>
        <v>1000</v>
      </c>
      <c r="K193" s="7">
        <f>VALUE($K$10)</f>
        <v>12.976470588235316</v>
      </c>
      <c r="L193" s="7">
        <f t="shared" si="5"/>
        <v>-987.02352941176468</v>
      </c>
      <c r="M193" s="7" t="b">
        <f>IF(Таблица1[[#This Row],[Объем производства]]&gt;850,TRUE,FALSE)</f>
        <v>0</v>
      </c>
      <c r="N193" s="11">
        <f>IF(M193,I193+K193*(Таблица1[[#This Row],[Объем производства]]-#REF!),I193)</f>
        <v>25300</v>
      </c>
      <c r="O193" s="12">
        <f>N193-Таблица1[[#This Row],[Доход]]</f>
        <v>0</v>
      </c>
      <c r="Q193" s="11">
        <f>IF(M193,I193+J193*(Таблица1[[#This Row],[Объем производства]]-850),I193)</f>
        <v>25300</v>
      </c>
      <c r="R193" s="12">
        <f t="shared" si="6"/>
        <v>0</v>
      </c>
    </row>
    <row r="194" spans="1:18" x14ac:dyDescent="0.3">
      <c r="A194" s="8">
        <v>40087</v>
      </c>
      <c r="B194" s="2" t="s">
        <v>6</v>
      </c>
      <c r="C194" s="1">
        <v>6</v>
      </c>
      <c r="D194" s="2" t="s">
        <v>9</v>
      </c>
      <c r="E194" s="4">
        <v>18</v>
      </c>
      <c r="F194" s="3">
        <v>780</v>
      </c>
      <c r="G194" s="3">
        <v>22260</v>
      </c>
      <c r="I194" s="7">
        <v>22260</v>
      </c>
      <c r="J194" s="7">
        <f>'Зав-ть Коэффициента от Разряда'!$C$11</f>
        <v>729</v>
      </c>
      <c r="K194" s="7">
        <f>VALUE($K$11)</f>
        <v>11.188235294117694</v>
      </c>
      <c r="L194" s="7">
        <f t="shared" si="5"/>
        <v>-717.8117647058823</v>
      </c>
      <c r="M194" s="7" t="b">
        <f>IF(Таблица1[[#This Row],[Объем производства]]&gt;850,TRUE,FALSE)</f>
        <v>0</v>
      </c>
      <c r="N194" s="11">
        <f>IF(M194,I194+K194*(Таблица1[[#This Row],[Объем производства]]-#REF!),I194)</f>
        <v>22260</v>
      </c>
      <c r="O194" s="12">
        <f>N194-Таблица1[[#This Row],[Доход]]</f>
        <v>0</v>
      </c>
      <c r="Q194" s="11">
        <f>IF(M194,I194+J194*(Таблица1[[#This Row],[Объем производства]]-850),I194)</f>
        <v>22260</v>
      </c>
      <c r="R194" s="12">
        <f t="shared" si="6"/>
        <v>0</v>
      </c>
    </row>
    <row r="195" spans="1:18" x14ac:dyDescent="0.3">
      <c r="A195" s="8">
        <v>40087</v>
      </c>
      <c r="B195" s="2" t="s">
        <v>8</v>
      </c>
      <c r="C195" s="1">
        <v>4</v>
      </c>
      <c r="D195" s="2" t="s">
        <v>9</v>
      </c>
      <c r="E195" s="4">
        <v>18</v>
      </c>
      <c r="F195" s="3">
        <v>780</v>
      </c>
      <c r="G195" s="3">
        <v>17370</v>
      </c>
      <c r="I195" s="7">
        <v>17370</v>
      </c>
      <c r="J195" s="7">
        <f>'Зав-ть Коэффициента от Разряда'!$C$9</f>
        <v>343</v>
      </c>
      <c r="K195" s="7">
        <f>VALUE($K$12)</f>
        <v>8.3117647058823056</v>
      </c>
      <c r="L195" s="7">
        <f t="shared" si="5"/>
        <v>-334.6882352941177</v>
      </c>
      <c r="M195" s="7" t="b">
        <f>IF(Таблица1[[#This Row],[Объем производства]]&gt;850,TRUE,FALSE)</f>
        <v>0</v>
      </c>
      <c r="N195" s="11">
        <f>IF(M195,I195+K195*(Таблица1[[#This Row],[Объем производства]]-#REF!),I195)</f>
        <v>17370</v>
      </c>
      <c r="O195" s="12">
        <f>N195-Таблица1[[#This Row],[Доход]]</f>
        <v>0</v>
      </c>
      <c r="Q195" s="11">
        <f>IF(M195,I195+J195*(Таблица1[[#This Row],[Объем производства]]-850),I195)</f>
        <v>17370</v>
      </c>
      <c r="R195" s="12">
        <f t="shared" si="6"/>
        <v>0</v>
      </c>
    </row>
    <row r="196" spans="1:18" x14ac:dyDescent="0.3">
      <c r="A196" s="8">
        <v>40087</v>
      </c>
      <c r="B196" s="2" t="s">
        <v>8</v>
      </c>
      <c r="C196" s="1">
        <v>3</v>
      </c>
      <c r="D196" s="2" t="s">
        <v>9</v>
      </c>
      <c r="E196" s="4">
        <v>18</v>
      </c>
      <c r="F196" s="3">
        <v>780</v>
      </c>
      <c r="G196" s="3">
        <v>15420</v>
      </c>
      <c r="I196" s="7">
        <v>15420</v>
      </c>
      <c r="J196" s="7">
        <f>'Зав-ть Коэффициента от Разряда'!$C$8</f>
        <v>216</v>
      </c>
      <c r="K196" s="7">
        <f>VALUE($K$16)</f>
        <v>7.1647058823528642</v>
      </c>
      <c r="L196" s="7">
        <f t="shared" ref="L196:L259" si="7">K196-J196</f>
        <v>-208.83529411764712</v>
      </c>
      <c r="M196" s="7" t="b">
        <f>IF(Таблица1[[#This Row],[Объем производства]]&gt;850,TRUE,FALSE)</f>
        <v>0</v>
      </c>
      <c r="N196" s="11">
        <f>IF(M196,I196+K196*(Таблица1[[#This Row],[Объем производства]]-#REF!),I196)</f>
        <v>15420</v>
      </c>
      <c r="O196" s="12">
        <f>N196-Таблица1[[#This Row],[Доход]]</f>
        <v>0</v>
      </c>
      <c r="Q196" s="11">
        <f>IF(M196,I196+J196*(Таблица1[[#This Row],[Объем производства]]-850),I196)</f>
        <v>15420</v>
      </c>
      <c r="R196" s="12">
        <f t="shared" ref="R196:R259" si="8">N196-Q196</f>
        <v>0</v>
      </c>
    </row>
    <row r="197" spans="1:18" x14ac:dyDescent="0.3">
      <c r="A197" s="8">
        <v>40087</v>
      </c>
      <c r="B197" s="2" t="s">
        <v>10</v>
      </c>
      <c r="C197" s="1">
        <v>4</v>
      </c>
      <c r="D197" s="2" t="s">
        <v>9</v>
      </c>
      <c r="E197" s="4">
        <v>16</v>
      </c>
      <c r="F197" s="3">
        <v>780</v>
      </c>
      <c r="G197" s="3">
        <v>17010</v>
      </c>
      <c r="I197" s="7">
        <v>17010</v>
      </c>
      <c r="J197" s="7">
        <f>'Зав-ть Коэффициента от Разряда'!$C$9</f>
        <v>343</v>
      </c>
      <c r="K197" s="7">
        <f>VALUE($K$17)</f>
        <v>8.3117647058823056</v>
      </c>
      <c r="L197" s="7">
        <f t="shared" si="7"/>
        <v>-334.6882352941177</v>
      </c>
      <c r="M197" s="7" t="b">
        <f>IF(Таблица1[[#This Row],[Объем производства]]&gt;850,TRUE,FALSE)</f>
        <v>0</v>
      </c>
      <c r="N197" s="11">
        <f>IF(M197,I197+K197*(Таблица1[[#This Row],[Объем производства]]-#REF!),I197)</f>
        <v>17010</v>
      </c>
      <c r="O197" s="12">
        <f>N197-Таблица1[[#This Row],[Доход]]</f>
        <v>0</v>
      </c>
      <c r="Q197" s="11">
        <f>IF(M197,I197+J197*(Таблица1[[#This Row],[Объем производства]]-850),I197)</f>
        <v>17010</v>
      </c>
      <c r="R197" s="12">
        <f t="shared" si="8"/>
        <v>0</v>
      </c>
    </row>
    <row r="198" spans="1:18" x14ac:dyDescent="0.3">
      <c r="A198" s="8">
        <v>40087</v>
      </c>
      <c r="B198" s="2" t="s">
        <v>11</v>
      </c>
      <c r="C198" s="1">
        <v>3</v>
      </c>
      <c r="D198" s="2" t="s">
        <v>9</v>
      </c>
      <c r="E198" s="4">
        <v>18</v>
      </c>
      <c r="F198" s="3">
        <v>780</v>
      </c>
      <c r="G198" s="3">
        <v>15420</v>
      </c>
      <c r="I198" s="7">
        <v>15420</v>
      </c>
      <c r="J198" s="7">
        <f>'Зав-ть Коэффициента от Разряда'!$C$8</f>
        <v>216</v>
      </c>
      <c r="K198" s="7">
        <f>VALUE($K$18)</f>
        <v>7.1647058823528642</v>
      </c>
      <c r="L198" s="7">
        <f t="shared" si="7"/>
        <v>-208.83529411764712</v>
      </c>
      <c r="M198" s="7" t="b">
        <f>IF(Таблица1[[#This Row],[Объем производства]]&gt;850,TRUE,FALSE)</f>
        <v>0</v>
      </c>
      <c r="N198" s="11">
        <f>IF(M198,I198+K198*(Таблица1[[#This Row],[Объем производства]]-#REF!),I198)</f>
        <v>15420</v>
      </c>
      <c r="O198" s="12">
        <f>N198-Таблица1[[#This Row],[Доход]]</f>
        <v>0</v>
      </c>
      <c r="Q198" s="11">
        <f>IF(M198,I198+J198*(Таблица1[[#This Row],[Объем производства]]-850),I198)</f>
        <v>15420</v>
      </c>
      <c r="R198" s="12">
        <f t="shared" si="8"/>
        <v>0</v>
      </c>
    </row>
    <row r="199" spans="1:18" x14ac:dyDescent="0.3">
      <c r="A199" s="8">
        <v>40087</v>
      </c>
      <c r="B199" s="2" t="s">
        <v>6</v>
      </c>
      <c r="C199" s="1">
        <v>5</v>
      </c>
      <c r="D199" s="2" t="s">
        <v>12</v>
      </c>
      <c r="E199" s="4">
        <v>18</v>
      </c>
      <c r="F199" s="3">
        <v>780</v>
      </c>
      <c r="G199" s="3">
        <v>19630</v>
      </c>
      <c r="I199" s="7">
        <v>19630</v>
      </c>
      <c r="J199" s="7">
        <f>'Зав-ть Коэффициента от Разряда'!$C$10</f>
        <v>512</v>
      </c>
      <c r="K199" s="7">
        <f>VALUE($K$19)</f>
        <v>9.6411764705882526</v>
      </c>
      <c r="L199" s="7">
        <f t="shared" si="7"/>
        <v>-502.35882352941172</v>
      </c>
      <c r="M199" s="7" t="b">
        <f>IF(Таблица1[[#This Row],[Объем производства]]&gt;850,TRUE,FALSE)</f>
        <v>0</v>
      </c>
      <c r="N199" s="11">
        <f>IF(M199,I199+K199*(Таблица1[[#This Row],[Объем производства]]-#REF!),I199)</f>
        <v>19630</v>
      </c>
      <c r="O199" s="12">
        <f>N199-Таблица1[[#This Row],[Доход]]</f>
        <v>0</v>
      </c>
      <c r="Q199" s="11">
        <f>IF(M199,I199+J199*(Таблица1[[#This Row],[Объем производства]]-850),I199)</f>
        <v>19630</v>
      </c>
      <c r="R199" s="12">
        <f t="shared" si="8"/>
        <v>0</v>
      </c>
    </row>
    <row r="200" spans="1:18" x14ac:dyDescent="0.3">
      <c r="A200" s="8">
        <v>40087</v>
      </c>
      <c r="B200" s="2" t="s">
        <v>13</v>
      </c>
      <c r="C200" s="1">
        <v>5</v>
      </c>
      <c r="D200" s="2" t="s">
        <v>12</v>
      </c>
      <c r="E200" s="4">
        <v>8</v>
      </c>
      <c r="F200" s="3">
        <v>780</v>
      </c>
      <c r="G200" s="3">
        <v>17830</v>
      </c>
      <c r="I200" s="7">
        <v>17830</v>
      </c>
      <c r="J200" s="7">
        <f>'Зав-ть Коэффициента от Разряда'!$C$10</f>
        <v>512</v>
      </c>
      <c r="K200" s="7">
        <f>VALUE($K$20)</f>
        <v>9.6411764705882526</v>
      </c>
      <c r="L200" s="7">
        <f t="shared" si="7"/>
        <v>-502.35882352941172</v>
      </c>
      <c r="M200" s="7" t="b">
        <f>IF(Таблица1[[#This Row],[Объем производства]]&gt;850,TRUE,FALSE)</f>
        <v>0</v>
      </c>
      <c r="N200" s="11">
        <f>IF(M200,I200+K200*(Таблица1[[#This Row],[Объем производства]]-#REF!),I200)</f>
        <v>17830</v>
      </c>
      <c r="O200" s="12">
        <f>N200-Таблица1[[#This Row],[Доход]]</f>
        <v>0</v>
      </c>
      <c r="Q200" s="11">
        <f>IF(M200,I200+J200*(Таблица1[[#This Row],[Объем производства]]-850),I200)</f>
        <v>17830</v>
      </c>
      <c r="R200" s="12">
        <f t="shared" si="8"/>
        <v>0</v>
      </c>
    </row>
    <row r="201" spans="1:18" x14ac:dyDescent="0.3">
      <c r="A201" s="8">
        <v>40087</v>
      </c>
      <c r="B201" s="2" t="s">
        <v>13</v>
      </c>
      <c r="C201" s="1">
        <v>5</v>
      </c>
      <c r="D201" s="2" t="s">
        <v>14</v>
      </c>
      <c r="E201" s="4">
        <v>8</v>
      </c>
      <c r="F201" s="3">
        <v>780</v>
      </c>
      <c r="G201" s="3">
        <v>17830</v>
      </c>
      <c r="I201" s="7">
        <v>17830</v>
      </c>
      <c r="J201" s="7">
        <f>'Зав-ть Коэффициента от Разряда'!$C$10</f>
        <v>512</v>
      </c>
      <c r="K201" s="7">
        <f>VALUE($K$20)</f>
        <v>9.6411764705882526</v>
      </c>
      <c r="L201" s="7">
        <f t="shared" si="7"/>
        <v>-502.35882352941172</v>
      </c>
      <c r="M201" s="7" t="b">
        <f>IF(Таблица1[[#This Row],[Объем производства]]&gt;850,TRUE,FALSE)</f>
        <v>0</v>
      </c>
      <c r="N201" s="11">
        <f>IF(M201,I201+K201*(Таблица1[[#This Row],[Объем производства]]-#REF!),I201)</f>
        <v>17830</v>
      </c>
      <c r="O201" s="12">
        <f>N201-Таблица1[[#This Row],[Доход]]</f>
        <v>0</v>
      </c>
      <c r="Q201" s="11">
        <f>IF(M201,I201+J201*(Таблица1[[#This Row],[Объем производства]]-850),I201)</f>
        <v>17830</v>
      </c>
      <c r="R201" s="12">
        <f t="shared" si="8"/>
        <v>0</v>
      </c>
    </row>
    <row r="202" spans="1:18" x14ac:dyDescent="0.3">
      <c r="A202" s="8">
        <v>40087</v>
      </c>
      <c r="B202" s="2" t="s">
        <v>13</v>
      </c>
      <c r="C202" s="1">
        <v>4</v>
      </c>
      <c r="D202" s="2" t="s">
        <v>12</v>
      </c>
      <c r="E202" s="4">
        <v>8</v>
      </c>
      <c r="F202" s="3">
        <v>780</v>
      </c>
      <c r="G202" s="3">
        <v>15570</v>
      </c>
      <c r="I202" s="7">
        <v>15570</v>
      </c>
      <c r="J202" s="7">
        <f>'Зав-ть Коэффициента от Разряда'!$C$9</f>
        <v>343</v>
      </c>
      <c r="K202" s="7">
        <f>VALUE($K$22)</f>
        <v>8.3117647058823056</v>
      </c>
      <c r="L202" s="7">
        <f t="shared" si="7"/>
        <v>-334.6882352941177</v>
      </c>
      <c r="M202" s="7" t="b">
        <f>IF(Таблица1[[#This Row],[Объем производства]]&gt;850,TRUE,FALSE)</f>
        <v>0</v>
      </c>
      <c r="N202" s="11">
        <f>IF(M202,I202+K202*(Таблица1[[#This Row],[Объем производства]]-#REF!),I202)</f>
        <v>15570</v>
      </c>
      <c r="O202" s="12">
        <f>N202-Таблица1[[#This Row],[Доход]]</f>
        <v>0</v>
      </c>
      <c r="Q202" s="11">
        <f>IF(M202,I202+J202*(Таблица1[[#This Row],[Объем производства]]-850),I202)</f>
        <v>15570</v>
      </c>
      <c r="R202" s="12">
        <f t="shared" si="8"/>
        <v>0</v>
      </c>
    </row>
    <row r="203" spans="1:18" x14ac:dyDescent="0.3">
      <c r="A203" s="8">
        <v>40118</v>
      </c>
      <c r="B203" s="2" t="s">
        <v>0</v>
      </c>
      <c r="C203" s="1">
        <v>7</v>
      </c>
      <c r="D203" s="2" t="s">
        <v>1</v>
      </c>
      <c r="E203" s="4">
        <v>22</v>
      </c>
      <c r="F203" s="3">
        <v>1020</v>
      </c>
      <c r="G203" s="3">
        <v>28226</v>
      </c>
      <c r="I203" s="7">
        <v>26020</v>
      </c>
      <c r="J203" s="7">
        <f>'Зав-ть Коэффициента от Разряда'!$C$12</f>
        <v>1000</v>
      </c>
      <c r="K203" s="7">
        <f>VALUE($K$3)</f>
        <v>12.976470588235316</v>
      </c>
      <c r="L203" s="7">
        <f t="shared" si="7"/>
        <v>-987.02352941176468</v>
      </c>
      <c r="M203" s="7" t="b">
        <f>IF(Таблица1[[#This Row],[Объем производства]]&gt;850,TRUE,FALSE)</f>
        <v>1</v>
      </c>
      <c r="N203" s="11" t="e">
        <f>IF(M203,I203+K203*(Таблица1[[#This Row],[Объем производства]]-#REF!),I203)</f>
        <v>#REF!</v>
      </c>
      <c r="O203" s="12" t="e">
        <f>N203-Таблица1[[#This Row],[Доход]]</f>
        <v>#REF!</v>
      </c>
      <c r="Q203" s="11">
        <f>IF(M203,I203+J203*(Таблица1[[#This Row],[Объем производства]]-850),I203)</f>
        <v>196020</v>
      </c>
      <c r="R203" s="12" t="e">
        <f t="shared" si="8"/>
        <v>#REF!</v>
      </c>
    </row>
    <row r="204" spans="1:18" x14ac:dyDescent="0.3">
      <c r="A204" s="8">
        <v>40118</v>
      </c>
      <c r="B204" s="2" t="s">
        <v>0</v>
      </c>
      <c r="C204" s="1">
        <v>6</v>
      </c>
      <c r="D204" s="2" t="s">
        <v>1</v>
      </c>
      <c r="E204" s="4">
        <v>22</v>
      </c>
      <c r="F204" s="3">
        <v>1020</v>
      </c>
      <c r="G204" s="3">
        <v>24882</v>
      </c>
      <c r="I204" s="7">
        <v>22980</v>
      </c>
      <c r="J204" s="7">
        <f>'Зав-ть Коэффициента от Разряда'!$C$11</f>
        <v>729</v>
      </c>
      <c r="K204" s="7">
        <f>VALUE($K$4)</f>
        <v>11.188235294117694</v>
      </c>
      <c r="L204" s="7">
        <f t="shared" si="7"/>
        <v>-717.8117647058823</v>
      </c>
      <c r="M204" s="7" t="b">
        <f>IF(Таблица1[[#This Row],[Объем производства]]&gt;850,TRUE,FALSE)</f>
        <v>1</v>
      </c>
      <c r="N204" s="11" t="e">
        <f>IF(M204,I204+K204*(Таблица1[[#This Row],[Объем производства]]-#REF!),I204)</f>
        <v>#REF!</v>
      </c>
      <c r="O204" s="12" t="e">
        <f>N204-Таблица1[[#This Row],[Доход]]</f>
        <v>#REF!</v>
      </c>
      <c r="Q204" s="11">
        <f>IF(M204,I204+J204*(Таблица1[[#This Row],[Объем производства]]-850),I204)</f>
        <v>146910</v>
      </c>
      <c r="R204" s="12" t="e">
        <f t="shared" si="8"/>
        <v>#REF!</v>
      </c>
    </row>
    <row r="205" spans="1:18" x14ac:dyDescent="0.3">
      <c r="A205" s="8">
        <v>40118</v>
      </c>
      <c r="B205" s="2" t="s">
        <v>0</v>
      </c>
      <c r="C205" s="1">
        <v>5</v>
      </c>
      <c r="D205" s="2" t="s">
        <v>2</v>
      </c>
      <c r="E205" s="4">
        <v>22</v>
      </c>
      <c r="F205" s="3">
        <v>1020</v>
      </c>
      <c r="G205" s="3">
        <v>21989</v>
      </c>
      <c r="I205" s="7">
        <v>20350</v>
      </c>
      <c r="J205" s="7">
        <f>'Зав-ть Коэффициента от Разряда'!$C$10</f>
        <v>512</v>
      </c>
      <c r="K205" s="7">
        <f>VALUE($K$5)</f>
        <v>9.6411764705882526</v>
      </c>
      <c r="L205" s="7">
        <f t="shared" si="7"/>
        <v>-502.35882352941172</v>
      </c>
      <c r="M205" s="7" t="b">
        <f>IF(Таблица1[[#This Row],[Объем производства]]&gt;850,TRUE,FALSE)</f>
        <v>1</v>
      </c>
      <c r="N205" s="11" t="e">
        <f>IF(M205,I205+K205*(Таблица1[[#This Row],[Объем производства]]-#REF!),I205)</f>
        <v>#REF!</v>
      </c>
      <c r="O205" s="12" t="e">
        <f>N205-Таблица1[[#This Row],[Доход]]</f>
        <v>#REF!</v>
      </c>
      <c r="Q205" s="11">
        <f>IF(M205,I205+J205*(Таблица1[[#This Row],[Объем производства]]-850),I205)</f>
        <v>107390</v>
      </c>
      <c r="R205" s="12" t="e">
        <f t="shared" si="8"/>
        <v>#REF!</v>
      </c>
    </row>
    <row r="206" spans="1:18" x14ac:dyDescent="0.3">
      <c r="A206" s="8">
        <v>40118</v>
      </c>
      <c r="B206" s="2" t="s">
        <v>0</v>
      </c>
      <c r="C206" s="1">
        <v>5</v>
      </c>
      <c r="D206" s="2" t="s">
        <v>3</v>
      </c>
      <c r="E206" s="4">
        <v>22</v>
      </c>
      <c r="F206" s="3">
        <v>1020</v>
      </c>
      <c r="G206" s="3">
        <v>21989</v>
      </c>
      <c r="I206" s="7">
        <v>20350</v>
      </c>
      <c r="J206" s="7">
        <f>'Зав-ть Коэффициента от Разряда'!$C$10</f>
        <v>512</v>
      </c>
      <c r="K206" s="7">
        <f>VALUE($K$5)</f>
        <v>9.6411764705882526</v>
      </c>
      <c r="L206" s="7">
        <f t="shared" si="7"/>
        <v>-502.35882352941172</v>
      </c>
      <c r="M206" s="7" t="b">
        <f>IF(Таблица1[[#This Row],[Объем производства]]&gt;850,TRUE,FALSE)</f>
        <v>1</v>
      </c>
      <c r="N206" s="11" t="e">
        <f>IF(M206,I206+K206*(Таблица1[[#This Row],[Объем производства]]-#REF!),I206)</f>
        <v>#REF!</v>
      </c>
      <c r="O206" s="12" t="e">
        <f>N206-Таблица1[[#This Row],[Доход]]</f>
        <v>#REF!</v>
      </c>
      <c r="Q206" s="11">
        <f>IF(M206,I206+J206*(Таблица1[[#This Row],[Объем производства]]-850),I206)</f>
        <v>107390</v>
      </c>
      <c r="R206" s="12" t="e">
        <f t="shared" si="8"/>
        <v>#REF!</v>
      </c>
    </row>
    <row r="207" spans="1:18" x14ac:dyDescent="0.3">
      <c r="A207" s="8">
        <v>40118</v>
      </c>
      <c r="B207" s="2" t="s">
        <v>0</v>
      </c>
      <c r="C207" s="1">
        <v>4</v>
      </c>
      <c r="D207" s="2" t="s">
        <v>1</v>
      </c>
      <c r="E207" s="4">
        <v>22</v>
      </c>
      <c r="F207" s="3">
        <v>1020</v>
      </c>
      <c r="G207" s="3">
        <v>19503</v>
      </c>
      <c r="I207" s="7">
        <v>18090</v>
      </c>
      <c r="J207" s="7">
        <f>'Зав-ть Коэффициента от Разряда'!$C$9</f>
        <v>343</v>
      </c>
      <c r="K207" s="7">
        <f>VALUE($K$7)</f>
        <v>8.3117647058823056</v>
      </c>
      <c r="L207" s="7">
        <f t="shared" si="7"/>
        <v>-334.6882352941177</v>
      </c>
      <c r="M207" s="7" t="b">
        <f>IF(Таблица1[[#This Row],[Объем производства]]&gt;850,TRUE,FALSE)</f>
        <v>1</v>
      </c>
      <c r="N207" s="11" t="e">
        <f>IF(M207,I207+K207*(Таблица1[[#This Row],[Объем производства]]-#REF!),I207)</f>
        <v>#REF!</v>
      </c>
      <c r="O207" s="12" t="e">
        <f>N207-Таблица1[[#This Row],[Доход]]</f>
        <v>#REF!</v>
      </c>
      <c r="Q207" s="11">
        <f>IF(M207,I207+J207*(Таблица1[[#This Row],[Объем производства]]-850),I207)</f>
        <v>76400</v>
      </c>
      <c r="R207" s="12" t="e">
        <f t="shared" si="8"/>
        <v>#REF!</v>
      </c>
    </row>
    <row r="208" spans="1:18" x14ac:dyDescent="0.3">
      <c r="A208" s="8">
        <v>40118</v>
      </c>
      <c r="B208" s="2" t="s">
        <v>4</v>
      </c>
      <c r="C208" s="1">
        <v>4</v>
      </c>
      <c r="D208" s="2" t="s">
        <v>1</v>
      </c>
      <c r="E208" s="4">
        <v>22</v>
      </c>
      <c r="F208" s="3">
        <v>1020</v>
      </c>
      <c r="G208" s="3">
        <v>19503</v>
      </c>
      <c r="I208" s="7">
        <v>18090</v>
      </c>
      <c r="J208" s="7">
        <f>'Зав-ть Коэффициента от Разряда'!$C$9</f>
        <v>343</v>
      </c>
      <c r="K208" s="7">
        <f>VALUE($K$8)</f>
        <v>8.3117647058823056</v>
      </c>
      <c r="L208" s="7">
        <f t="shared" si="7"/>
        <v>-334.6882352941177</v>
      </c>
      <c r="M208" s="7" t="b">
        <f>IF(Таблица1[[#This Row],[Объем производства]]&gt;850,TRUE,FALSE)</f>
        <v>1</v>
      </c>
      <c r="N208" s="11" t="e">
        <f>IF(M208,I208+K208*(Таблица1[[#This Row],[Объем производства]]-#REF!),I208)</f>
        <v>#REF!</v>
      </c>
      <c r="O208" s="12" t="e">
        <f>N208-Таблица1[[#This Row],[Доход]]</f>
        <v>#REF!</v>
      </c>
      <c r="Q208" s="11">
        <f>IF(M208,I208+J208*(Таблица1[[#This Row],[Объем производства]]-850),I208)</f>
        <v>76400</v>
      </c>
      <c r="R208" s="12" t="e">
        <f t="shared" si="8"/>
        <v>#REF!</v>
      </c>
    </row>
    <row r="209" spans="1:18" x14ac:dyDescent="0.3">
      <c r="A209" s="8">
        <v>40118</v>
      </c>
      <c r="B209" s="2" t="s">
        <v>5</v>
      </c>
      <c r="C209" s="1">
        <v>4</v>
      </c>
      <c r="D209" s="2" t="s">
        <v>1</v>
      </c>
      <c r="E209" s="4">
        <v>11</v>
      </c>
      <c r="F209" s="3">
        <v>1020</v>
      </c>
      <c r="G209" s="3">
        <v>17523</v>
      </c>
      <c r="I209" s="7">
        <v>16110</v>
      </c>
      <c r="J209" s="7">
        <f>'Зав-ть Коэффициента от Разряда'!$C$9</f>
        <v>343</v>
      </c>
      <c r="K209" s="7">
        <f>VALUE($K$9)</f>
        <v>8.3117647058823056</v>
      </c>
      <c r="L209" s="7">
        <f t="shared" si="7"/>
        <v>-334.6882352941177</v>
      </c>
      <c r="M209" s="7" t="b">
        <f>IF(Таблица1[[#This Row],[Объем производства]]&gt;850,TRUE,FALSE)</f>
        <v>1</v>
      </c>
      <c r="N209" s="11" t="e">
        <f>IF(M209,I209+K209*(Таблица1[[#This Row],[Объем производства]]-#REF!),I209)</f>
        <v>#REF!</v>
      </c>
      <c r="O209" s="12" t="e">
        <f>N209-Таблица1[[#This Row],[Доход]]</f>
        <v>#REF!</v>
      </c>
      <c r="Q209" s="11">
        <f>IF(M209,I209+J209*(Таблица1[[#This Row],[Объем производства]]-850),I209)</f>
        <v>74420</v>
      </c>
      <c r="R209" s="12" t="e">
        <f t="shared" si="8"/>
        <v>#REF!</v>
      </c>
    </row>
    <row r="210" spans="1:18" x14ac:dyDescent="0.3">
      <c r="A210" s="8">
        <v>40118</v>
      </c>
      <c r="B210" s="2" t="s">
        <v>6</v>
      </c>
      <c r="C210" s="1">
        <v>7</v>
      </c>
      <c r="D210" s="2" t="s">
        <v>7</v>
      </c>
      <c r="E210" s="4">
        <v>18</v>
      </c>
      <c r="F210" s="3">
        <v>1020</v>
      </c>
      <c r="G210" s="3">
        <v>27506</v>
      </c>
      <c r="I210" s="7">
        <v>25300</v>
      </c>
      <c r="J210" s="7">
        <f>'Зав-ть Коэффициента от Разряда'!$C$12</f>
        <v>1000</v>
      </c>
      <c r="K210" s="7">
        <f>VALUE($K$10)</f>
        <v>12.976470588235316</v>
      </c>
      <c r="L210" s="7">
        <f t="shared" si="7"/>
        <v>-987.02352941176468</v>
      </c>
      <c r="M210" s="7" t="b">
        <f>IF(Таблица1[[#This Row],[Объем производства]]&gt;850,TRUE,FALSE)</f>
        <v>1</v>
      </c>
      <c r="N210" s="11" t="e">
        <f>IF(M210,I210+K210*(Таблица1[[#This Row],[Объем производства]]-#REF!),I210)</f>
        <v>#REF!</v>
      </c>
      <c r="O210" s="12" t="e">
        <f>N210-Таблица1[[#This Row],[Доход]]</f>
        <v>#REF!</v>
      </c>
      <c r="Q210" s="11">
        <f>IF(M210,I210+J210*(Таблица1[[#This Row],[Объем производства]]-850),I210)</f>
        <v>195300</v>
      </c>
      <c r="R210" s="12" t="e">
        <f t="shared" si="8"/>
        <v>#REF!</v>
      </c>
    </row>
    <row r="211" spans="1:18" x14ac:dyDescent="0.3">
      <c r="A211" s="8">
        <v>40118</v>
      </c>
      <c r="B211" s="2" t="s">
        <v>6</v>
      </c>
      <c r="C211" s="1">
        <v>6</v>
      </c>
      <c r="D211" s="2" t="s">
        <v>7</v>
      </c>
      <c r="E211" s="4">
        <v>18</v>
      </c>
      <c r="F211" s="3">
        <v>1020</v>
      </c>
      <c r="G211" s="3">
        <v>24162</v>
      </c>
      <c r="I211" s="7">
        <v>22260</v>
      </c>
      <c r="J211" s="7">
        <f>'Зав-ть Коэффициента от Разряда'!$C$11</f>
        <v>729</v>
      </c>
      <c r="K211" s="7">
        <f>VALUE($K$11)</f>
        <v>11.188235294117694</v>
      </c>
      <c r="L211" s="7">
        <f t="shared" si="7"/>
        <v>-717.8117647058823</v>
      </c>
      <c r="M211" s="7" t="b">
        <f>IF(Таблица1[[#This Row],[Объем производства]]&gt;850,TRUE,FALSE)</f>
        <v>1</v>
      </c>
      <c r="N211" s="11" t="e">
        <f>IF(M211,I211+K211*(Таблица1[[#This Row],[Объем производства]]-#REF!),I211)</f>
        <v>#REF!</v>
      </c>
      <c r="O211" s="12" t="e">
        <f>N211-Таблица1[[#This Row],[Доход]]</f>
        <v>#REF!</v>
      </c>
      <c r="Q211" s="11">
        <f>IF(M211,I211+J211*(Таблица1[[#This Row],[Объем производства]]-850),I211)</f>
        <v>146190</v>
      </c>
      <c r="R211" s="12" t="e">
        <f t="shared" si="8"/>
        <v>#REF!</v>
      </c>
    </row>
    <row r="212" spans="1:18" x14ac:dyDescent="0.3">
      <c r="A212" s="8">
        <v>40118</v>
      </c>
      <c r="B212" s="2" t="s">
        <v>8</v>
      </c>
      <c r="C212" s="1">
        <v>4</v>
      </c>
      <c r="D212" s="2" t="s">
        <v>7</v>
      </c>
      <c r="E212" s="4">
        <v>18</v>
      </c>
      <c r="F212" s="3">
        <v>1020</v>
      </c>
      <c r="G212" s="3">
        <v>18783</v>
      </c>
      <c r="I212" s="7">
        <v>17370</v>
      </c>
      <c r="J212" s="7">
        <f>'Зав-ть Коэффициента от Разряда'!$C$9</f>
        <v>343</v>
      </c>
      <c r="K212" s="7">
        <f>VALUE($K$12)</f>
        <v>8.3117647058823056</v>
      </c>
      <c r="L212" s="7">
        <f t="shared" si="7"/>
        <v>-334.6882352941177</v>
      </c>
      <c r="M212" s="7" t="b">
        <f>IF(Таблица1[[#This Row],[Объем производства]]&gt;850,TRUE,FALSE)</f>
        <v>1</v>
      </c>
      <c r="N212" s="11" t="e">
        <f>IF(M212,I212+K212*(Таблица1[[#This Row],[Объем производства]]-#REF!),I212)</f>
        <v>#REF!</v>
      </c>
      <c r="O212" s="12" t="e">
        <f>N212-Таблица1[[#This Row],[Доход]]</f>
        <v>#REF!</v>
      </c>
      <c r="Q212" s="11">
        <f>IF(M212,I212+J212*(Таблица1[[#This Row],[Объем производства]]-850),I212)</f>
        <v>75680</v>
      </c>
      <c r="R212" s="12" t="e">
        <f t="shared" si="8"/>
        <v>#REF!</v>
      </c>
    </row>
    <row r="213" spans="1:18" x14ac:dyDescent="0.3">
      <c r="A213" s="8">
        <v>40118</v>
      </c>
      <c r="B213" s="2" t="s">
        <v>6</v>
      </c>
      <c r="C213" s="1">
        <v>7</v>
      </c>
      <c r="D213" s="2" t="s">
        <v>9</v>
      </c>
      <c r="E213" s="4">
        <v>18</v>
      </c>
      <c r="F213" s="3">
        <v>1020</v>
      </c>
      <c r="G213" s="3">
        <v>27506</v>
      </c>
      <c r="I213" s="7">
        <v>25300</v>
      </c>
      <c r="J213" s="7">
        <f>'Зав-ть Коэффициента от Разряда'!$C$12</f>
        <v>1000</v>
      </c>
      <c r="K213" s="7">
        <f>VALUE($K$10)</f>
        <v>12.976470588235316</v>
      </c>
      <c r="L213" s="7">
        <f t="shared" si="7"/>
        <v>-987.02352941176468</v>
      </c>
      <c r="M213" s="7" t="b">
        <f>IF(Таблица1[[#This Row],[Объем производства]]&gt;850,TRUE,FALSE)</f>
        <v>1</v>
      </c>
      <c r="N213" s="11" t="e">
        <f>IF(M213,I213+K213*(Таблица1[[#This Row],[Объем производства]]-#REF!),I213)</f>
        <v>#REF!</v>
      </c>
      <c r="O213" s="12" t="e">
        <f>N213-Таблица1[[#This Row],[Доход]]</f>
        <v>#REF!</v>
      </c>
      <c r="Q213" s="11">
        <f>IF(M213,I213+J213*(Таблица1[[#This Row],[Объем производства]]-850),I213)</f>
        <v>195300</v>
      </c>
      <c r="R213" s="12" t="e">
        <f t="shared" si="8"/>
        <v>#REF!</v>
      </c>
    </row>
    <row r="214" spans="1:18" x14ac:dyDescent="0.3">
      <c r="A214" s="8">
        <v>40118</v>
      </c>
      <c r="B214" s="2" t="s">
        <v>6</v>
      </c>
      <c r="C214" s="1">
        <v>6</v>
      </c>
      <c r="D214" s="2" t="s">
        <v>9</v>
      </c>
      <c r="E214" s="4">
        <v>18</v>
      </c>
      <c r="F214" s="3">
        <v>1020</v>
      </c>
      <c r="G214" s="3">
        <v>24162</v>
      </c>
      <c r="I214" s="7">
        <v>22260</v>
      </c>
      <c r="J214" s="7">
        <f>'Зав-ть Коэффициента от Разряда'!$C$11</f>
        <v>729</v>
      </c>
      <c r="K214" s="7">
        <f>VALUE($K$11)</f>
        <v>11.188235294117694</v>
      </c>
      <c r="L214" s="7">
        <f t="shared" si="7"/>
        <v>-717.8117647058823</v>
      </c>
      <c r="M214" s="7" t="b">
        <f>IF(Таблица1[[#This Row],[Объем производства]]&gt;850,TRUE,FALSE)</f>
        <v>1</v>
      </c>
      <c r="N214" s="11" t="e">
        <f>IF(M214,I214+K214*(Таблица1[[#This Row],[Объем производства]]-#REF!),I214)</f>
        <v>#REF!</v>
      </c>
      <c r="O214" s="12" t="e">
        <f>N214-Таблица1[[#This Row],[Доход]]</f>
        <v>#REF!</v>
      </c>
      <c r="Q214" s="11">
        <f>IF(M214,I214+J214*(Таблица1[[#This Row],[Объем производства]]-850),I214)</f>
        <v>146190</v>
      </c>
      <c r="R214" s="12" t="e">
        <f t="shared" si="8"/>
        <v>#REF!</v>
      </c>
    </row>
    <row r="215" spans="1:18" x14ac:dyDescent="0.3">
      <c r="A215" s="8">
        <v>40118</v>
      </c>
      <c r="B215" s="2" t="s">
        <v>8</v>
      </c>
      <c r="C215" s="1">
        <v>4</v>
      </c>
      <c r="D215" s="2" t="s">
        <v>9</v>
      </c>
      <c r="E215" s="4">
        <v>18</v>
      </c>
      <c r="F215" s="3">
        <v>1020</v>
      </c>
      <c r="G215" s="3">
        <v>18783</v>
      </c>
      <c r="I215" s="7">
        <v>17370</v>
      </c>
      <c r="J215" s="7">
        <f>'Зав-ть Коэффициента от Разряда'!$C$9</f>
        <v>343</v>
      </c>
      <c r="K215" s="7">
        <f>VALUE($K$12)</f>
        <v>8.3117647058823056</v>
      </c>
      <c r="L215" s="7">
        <f t="shared" si="7"/>
        <v>-334.6882352941177</v>
      </c>
      <c r="M215" s="7" t="b">
        <f>IF(Таблица1[[#This Row],[Объем производства]]&gt;850,TRUE,FALSE)</f>
        <v>1</v>
      </c>
      <c r="N215" s="11" t="e">
        <f>IF(M215,I215+K215*(Таблица1[[#This Row],[Объем производства]]-#REF!),I215)</f>
        <v>#REF!</v>
      </c>
      <c r="O215" s="12" t="e">
        <f>N215-Таблица1[[#This Row],[Доход]]</f>
        <v>#REF!</v>
      </c>
      <c r="Q215" s="11">
        <f>IF(M215,I215+J215*(Таблица1[[#This Row],[Объем производства]]-850),I215)</f>
        <v>75680</v>
      </c>
      <c r="R215" s="12" t="e">
        <f t="shared" si="8"/>
        <v>#REF!</v>
      </c>
    </row>
    <row r="216" spans="1:18" x14ac:dyDescent="0.3">
      <c r="A216" s="8">
        <v>40118</v>
      </c>
      <c r="B216" s="2" t="s">
        <v>8</v>
      </c>
      <c r="C216" s="1">
        <v>3</v>
      </c>
      <c r="D216" s="2" t="s">
        <v>9</v>
      </c>
      <c r="E216" s="4">
        <v>18</v>
      </c>
      <c r="F216" s="3">
        <v>1020</v>
      </c>
      <c r="G216" s="3">
        <v>16638</v>
      </c>
      <c r="I216" s="7">
        <v>15420</v>
      </c>
      <c r="J216" s="7">
        <f>'Зав-ть Коэффициента от Разряда'!$C$8</f>
        <v>216</v>
      </c>
      <c r="K216" s="7">
        <f>VALUE($K$16)</f>
        <v>7.1647058823528642</v>
      </c>
      <c r="L216" s="7">
        <f t="shared" si="7"/>
        <v>-208.83529411764712</v>
      </c>
      <c r="M216" s="7" t="b">
        <f>IF(Таблица1[[#This Row],[Объем производства]]&gt;850,TRUE,FALSE)</f>
        <v>1</v>
      </c>
      <c r="N216" s="11" t="e">
        <f>IF(M216,I216+K216*(Таблица1[[#This Row],[Объем производства]]-#REF!),I216)</f>
        <v>#REF!</v>
      </c>
      <c r="O216" s="12" t="e">
        <f>N216-Таблица1[[#This Row],[Доход]]</f>
        <v>#REF!</v>
      </c>
      <c r="Q216" s="11">
        <f>IF(M216,I216+J216*(Таблица1[[#This Row],[Объем производства]]-850),I216)</f>
        <v>52140</v>
      </c>
      <c r="R216" s="12" t="e">
        <f t="shared" si="8"/>
        <v>#REF!</v>
      </c>
    </row>
    <row r="217" spans="1:18" x14ac:dyDescent="0.3">
      <c r="A217" s="8">
        <v>40118</v>
      </c>
      <c r="B217" s="2" t="s">
        <v>10</v>
      </c>
      <c r="C217" s="1">
        <v>4</v>
      </c>
      <c r="D217" s="2" t="s">
        <v>9</v>
      </c>
      <c r="E217" s="4">
        <v>16</v>
      </c>
      <c r="F217" s="3">
        <v>1020</v>
      </c>
      <c r="G217" s="3">
        <v>18423</v>
      </c>
      <c r="I217" s="7">
        <v>17010</v>
      </c>
      <c r="J217" s="7">
        <f>'Зав-ть Коэффициента от Разряда'!$C$9</f>
        <v>343</v>
      </c>
      <c r="K217" s="7">
        <f>VALUE($K$17)</f>
        <v>8.3117647058823056</v>
      </c>
      <c r="L217" s="7">
        <f t="shared" si="7"/>
        <v>-334.6882352941177</v>
      </c>
      <c r="M217" s="7" t="b">
        <f>IF(Таблица1[[#This Row],[Объем производства]]&gt;850,TRUE,FALSE)</f>
        <v>1</v>
      </c>
      <c r="N217" s="11" t="e">
        <f>IF(M217,I217+K217*(Таблица1[[#This Row],[Объем производства]]-#REF!),I217)</f>
        <v>#REF!</v>
      </c>
      <c r="O217" s="12" t="e">
        <f>N217-Таблица1[[#This Row],[Доход]]</f>
        <v>#REF!</v>
      </c>
      <c r="Q217" s="11">
        <f>IF(M217,I217+J217*(Таблица1[[#This Row],[Объем производства]]-850),I217)</f>
        <v>75320</v>
      </c>
      <c r="R217" s="12" t="e">
        <f t="shared" si="8"/>
        <v>#REF!</v>
      </c>
    </row>
    <row r="218" spans="1:18" x14ac:dyDescent="0.3">
      <c r="A218" s="8">
        <v>40118</v>
      </c>
      <c r="B218" s="2" t="s">
        <v>11</v>
      </c>
      <c r="C218" s="1">
        <v>3</v>
      </c>
      <c r="D218" s="2" t="s">
        <v>9</v>
      </c>
      <c r="E218" s="4">
        <v>18</v>
      </c>
      <c r="F218" s="3">
        <v>1020</v>
      </c>
      <c r="G218" s="3">
        <v>16638</v>
      </c>
      <c r="I218" s="7">
        <v>15420</v>
      </c>
      <c r="J218" s="7">
        <f>'Зав-ть Коэффициента от Разряда'!$C$8</f>
        <v>216</v>
      </c>
      <c r="K218" s="7">
        <f>VALUE($K$18)</f>
        <v>7.1647058823528642</v>
      </c>
      <c r="L218" s="7">
        <f t="shared" si="7"/>
        <v>-208.83529411764712</v>
      </c>
      <c r="M218" s="7" t="b">
        <f>IF(Таблица1[[#This Row],[Объем производства]]&gt;850,TRUE,FALSE)</f>
        <v>1</v>
      </c>
      <c r="N218" s="11" t="e">
        <f>IF(M218,I218+K218*(Таблица1[[#This Row],[Объем производства]]-#REF!),I218)</f>
        <v>#REF!</v>
      </c>
      <c r="O218" s="12" t="e">
        <f>N218-Таблица1[[#This Row],[Доход]]</f>
        <v>#REF!</v>
      </c>
      <c r="Q218" s="11">
        <f>IF(M218,I218+J218*(Таблица1[[#This Row],[Объем производства]]-850),I218)</f>
        <v>52140</v>
      </c>
      <c r="R218" s="12" t="e">
        <f t="shared" si="8"/>
        <v>#REF!</v>
      </c>
    </row>
    <row r="219" spans="1:18" x14ac:dyDescent="0.3">
      <c r="A219" s="8">
        <v>40118</v>
      </c>
      <c r="B219" s="2" t="s">
        <v>6</v>
      </c>
      <c r="C219" s="1">
        <v>5</v>
      </c>
      <c r="D219" s="2" t="s">
        <v>12</v>
      </c>
      <c r="E219" s="4">
        <v>18</v>
      </c>
      <c r="F219" s="3">
        <v>1020</v>
      </c>
      <c r="G219" s="3">
        <v>21269</v>
      </c>
      <c r="I219" s="7">
        <v>19630</v>
      </c>
      <c r="J219" s="7">
        <f>'Зав-ть Коэффициента от Разряда'!$C$10</f>
        <v>512</v>
      </c>
      <c r="K219" s="7">
        <f>VALUE($K$19)</f>
        <v>9.6411764705882526</v>
      </c>
      <c r="L219" s="7">
        <f t="shared" si="7"/>
        <v>-502.35882352941172</v>
      </c>
      <c r="M219" s="7" t="b">
        <f>IF(Таблица1[[#This Row],[Объем производства]]&gt;850,TRUE,FALSE)</f>
        <v>1</v>
      </c>
      <c r="N219" s="11" t="e">
        <f>IF(M219,I219+K219*(Таблица1[[#This Row],[Объем производства]]-#REF!),I219)</f>
        <v>#REF!</v>
      </c>
      <c r="O219" s="12" t="e">
        <f>N219-Таблица1[[#This Row],[Доход]]</f>
        <v>#REF!</v>
      </c>
      <c r="Q219" s="11">
        <f>IF(M219,I219+J219*(Таблица1[[#This Row],[Объем производства]]-850),I219)</f>
        <v>106670</v>
      </c>
      <c r="R219" s="12" t="e">
        <f t="shared" si="8"/>
        <v>#REF!</v>
      </c>
    </row>
    <row r="220" spans="1:18" x14ac:dyDescent="0.3">
      <c r="A220" s="8">
        <v>40118</v>
      </c>
      <c r="B220" s="2" t="s">
        <v>13</v>
      </c>
      <c r="C220" s="1">
        <v>5</v>
      </c>
      <c r="D220" s="2" t="s">
        <v>12</v>
      </c>
      <c r="E220" s="4">
        <v>8</v>
      </c>
      <c r="F220" s="3">
        <v>1020</v>
      </c>
      <c r="G220" s="3">
        <v>19469</v>
      </c>
      <c r="I220" s="7">
        <v>17830</v>
      </c>
      <c r="J220" s="7">
        <f>'Зав-ть Коэффициента от Разряда'!$C$10</f>
        <v>512</v>
      </c>
      <c r="K220" s="7">
        <f>VALUE($K$20)</f>
        <v>9.6411764705882526</v>
      </c>
      <c r="L220" s="7">
        <f t="shared" si="7"/>
        <v>-502.35882352941172</v>
      </c>
      <c r="M220" s="7" t="b">
        <f>IF(Таблица1[[#This Row],[Объем производства]]&gt;850,TRUE,FALSE)</f>
        <v>1</v>
      </c>
      <c r="N220" s="11" t="e">
        <f>IF(M220,I220+K220*(Таблица1[[#This Row],[Объем производства]]-#REF!),I220)</f>
        <v>#REF!</v>
      </c>
      <c r="O220" s="12" t="e">
        <f>N220-Таблица1[[#This Row],[Доход]]</f>
        <v>#REF!</v>
      </c>
      <c r="Q220" s="11">
        <f>IF(M220,I220+J220*(Таблица1[[#This Row],[Объем производства]]-850),I220)</f>
        <v>104870</v>
      </c>
      <c r="R220" s="12" t="e">
        <f t="shared" si="8"/>
        <v>#REF!</v>
      </c>
    </row>
    <row r="221" spans="1:18" x14ac:dyDescent="0.3">
      <c r="A221" s="8">
        <v>40118</v>
      </c>
      <c r="B221" s="2" t="s">
        <v>13</v>
      </c>
      <c r="C221" s="1">
        <v>5</v>
      </c>
      <c r="D221" s="2" t="s">
        <v>14</v>
      </c>
      <c r="E221" s="4">
        <v>8</v>
      </c>
      <c r="F221" s="3">
        <v>1020</v>
      </c>
      <c r="G221" s="3">
        <v>19469</v>
      </c>
      <c r="I221" s="7">
        <v>17830</v>
      </c>
      <c r="J221" s="7">
        <f>'Зав-ть Коэффициента от Разряда'!$C$10</f>
        <v>512</v>
      </c>
      <c r="K221" s="7">
        <f>VALUE($K$20)</f>
        <v>9.6411764705882526</v>
      </c>
      <c r="L221" s="7">
        <f t="shared" si="7"/>
        <v>-502.35882352941172</v>
      </c>
      <c r="M221" s="7" t="b">
        <f>IF(Таблица1[[#This Row],[Объем производства]]&gt;850,TRUE,FALSE)</f>
        <v>1</v>
      </c>
      <c r="N221" s="11" t="e">
        <f>IF(M221,I221+K221*(Таблица1[[#This Row],[Объем производства]]-#REF!),I221)</f>
        <v>#REF!</v>
      </c>
      <c r="O221" s="12" t="e">
        <f>N221-Таблица1[[#This Row],[Доход]]</f>
        <v>#REF!</v>
      </c>
      <c r="Q221" s="11">
        <f>IF(M221,I221+J221*(Таблица1[[#This Row],[Объем производства]]-850),I221)</f>
        <v>104870</v>
      </c>
      <c r="R221" s="12" t="e">
        <f t="shared" si="8"/>
        <v>#REF!</v>
      </c>
    </row>
    <row r="222" spans="1:18" x14ac:dyDescent="0.3">
      <c r="A222" s="8">
        <v>40118</v>
      </c>
      <c r="B222" s="2" t="s">
        <v>13</v>
      </c>
      <c r="C222" s="1">
        <v>4</v>
      </c>
      <c r="D222" s="2" t="s">
        <v>12</v>
      </c>
      <c r="E222" s="4">
        <v>8</v>
      </c>
      <c r="F222" s="3">
        <v>1020</v>
      </c>
      <c r="G222" s="3">
        <v>16983</v>
      </c>
      <c r="I222" s="7">
        <v>15570</v>
      </c>
      <c r="J222" s="7">
        <f>'Зав-ть Коэффициента от Разряда'!$C$9</f>
        <v>343</v>
      </c>
      <c r="K222" s="7">
        <f>VALUE($K$22)</f>
        <v>8.3117647058823056</v>
      </c>
      <c r="L222" s="7">
        <f t="shared" si="7"/>
        <v>-334.6882352941177</v>
      </c>
      <c r="M222" s="7" t="b">
        <f>IF(Таблица1[[#This Row],[Объем производства]]&gt;850,TRUE,FALSE)</f>
        <v>1</v>
      </c>
      <c r="N222" s="11" t="e">
        <f>IF(M222,I222+K222*(Таблица1[[#This Row],[Объем производства]]-#REF!),I222)</f>
        <v>#REF!</v>
      </c>
      <c r="O222" s="12" t="e">
        <f>N222-Таблица1[[#This Row],[Доход]]</f>
        <v>#REF!</v>
      </c>
      <c r="Q222" s="11">
        <f>IF(M222,I222+J222*(Таблица1[[#This Row],[Объем производства]]-850),I222)</f>
        <v>73880</v>
      </c>
      <c r="R222" s="12" t="e">
        <f t="shared" si="8"/>
        <v>#REF!</v>
      </c>
    </row>
    <row r="223" spans="1:18" x14ac:dyDescent="0.3">
      <c r="A223" s="8">
        <v>40148</v>
      </c>
      <c r="B223" s="2" t="s">
        <v>0</v>
      </c>
      <c r="C223" s="1">
        <v>7</v>
      </c>
      <c r="D223" s="2" t="s">
        <v>1</v>
      </c>
      <c r="E223" s="4">
        <v>22</v>
      </c>
      <c r="F223" s="3">
        <v>810</v>
      </c>
      <c r="G223" s="3">
        <v>26020</v>
      </c>
      <c r="I223" s="7">
        <v>26020</v>
      </c>
      <c r="J223" s="7">
        <f>'Зав-ть Коэффициента от Разряда'!$C$12</f>
        <v>1000</v>
      </c>
      <c r="K223" s="7">
        <f>VALUE($K$3)</f>
        <v>12.976470588235316</v>
      </c>
      <c r="L223" s="7">
        <f t="shared" si="7"/>
        <v>-987.02352941176468</v>
      </c>
      <c r="M223" s="7" t="b">
        <f>IF(Таблица1[[#This Row],[Объем производства]]&gt;850,TRUE,FALSE)</f>
        <v>0</v>
      </c>
      <c r="N223" s="11">
        <f>IF(M223,I223+K223*(Таблица1[[#This Row],[Объем производства]]-#REF!),I223)</f>
        <v>26020</v>
      </c>
      <c r="O223" s="12">
        <f>N223-Таблица1[[#This Row],[Доход]]</f>
        <v>0</v>
      </c>
      <c r="Q223" s="11">
        <f>IF(M223,I223+J223*(Таблица1[[#This Row],[Объем производства]]-850),I223)</f>
        <v>26020</v>
      </c>
      <c r="R223" s="12">
        <f t="shared" si="8"/>
        <v>0</v>
      </c>
    </row>
    <row r="224" spans="1:18" x14ac:dyDescent="0.3">
      <c r="A224" s="8">
        <v>40148</v>
      </c>
      <c r="B224" s="2" t="s">
        <v>0</v>
      </c>
      <c r="C224" s="1">
        <v>6</v>
      </c>
      <c r="D224" s="2" t="s">
        <v>1</v>
      </c>
      <c r="E224" s="4">
        <v>22</v>
      </c>
      <c r="F224" s="3">
        <v>810</v>
      </c>
      <c r="G224" s="3">
        <v>22980</v>
      </c>
      <c r="I224" s="7">
        <v>22980</v>
      </c>
      <c r="J224" s="7">
        <f>'Зав-ть Коэффициента от Разряда'!$C$11</f>
        <v>729</v>
      </c>
      <c r="K224" s="7">
        <f>VALUE($K$4)</f>
        <v>11.188235294117694</v>
      </c>
      <c r="L224" s="7">
        <f t="shared" si="7"/>
        <v>-717.8117647058823</v>
      </c>
      <c r="M224" s="7" t="b">
        <f>IF(Таблица1[[#This Row],[Объем производства]]&gt;850,TRUE,FALSE)</f>
        <v>0</v>
      </c>
      <c r="N224" s="11">
        <f>IF(M224,I224+K224*(Таблица1[[#This Row],[Объем производства]]-#REF!),I224)</f>
        <v>22980</v>
      </c>
      <c r="O224" s="12">
        <f>N224-Таблица1[[#This Row],[Доход]]</f>
        <v>0</v>
      </c>
      <c r="Q224" s="11">
        <f>IF(M224,I224+J224*(Таблица1[[#This Row],[Объем производства]]-850),I224)</f>
        <v>22980</v>
      </c>
      <c r="R224" s="12">
        <f t="shared" si="8"/>
        <v>0</v>
      </c>
    </row>
    <row r="225" spans="1:18" x14ac:dyDescent="0.3">
      <c r="A225" s="8">
        <v>40148</v>
      </c>
      <c r="B225" s="2" t="s">
        <v>0</v>
      </c>
      <c r="C225" s="1">
        <v>5</v>
      </c>
      <c r="D225" s="2" t="s">
        <v>2</v>
      </c>
      <c r="E225" s="4">
        <v>22</v>
      </c>
      <c r="F225" s="3">
        <v>810</v>
      </c>
      <c r="G225" s="3">
        <v>20350</v>
      </c>
      <c r="I225" s="7">
        <v>20350</v>
      </c>
      <c r="J225" s="7">
        <f>'Зав-ть Коэффициента от Разряда'!$C$10</f>
        <v>512</v>
      </c>
      <c r="K225" s="7">
        <f>VALUE($K$5)</f>
        <v>9.6411764705882526</v>
      </c>
      <c r="L225" s="7">
        <f t="shared" si="7"/>
        <v>-502.35882352941172</v>
      </c>
      <c r="M225" s="7" t="b">
        <f>IF(Таблица1[[#This Row],[Объем производства]]&gt;850,TRUE,FALSE)</f>
        <v>0</v>
      </c>
      <c r="N225" s="11">
        <f>IF(M225,I225+K225*(Таблица1[[#This Row],[Объем производства]]-#REF!),I225)</f>
        <v>20350</v>
      </c>
      <c r="O225" s="12">
        <f>N225-Таблица1[[#This Row],[Доход]]</f>
        <v>0</v>
      </c>
      <c r="Q225" s="11">
        <f>IF(M225,I225+J225*(Таблица1[[#This Row],[Объем производства]]-850),I225)</f>
        <v>20350</v>
      </c>
      <c r="R225" s="12">
        <f t="shared" si="8"/>
        <v>0</v>
      </c>
    </row>
    <row r="226" spans="1:18" x14ac:dyDescent="0.3">
      <c r="A226" s="8">
        <v>40148</v>
      </c>
      <c r="B226" s="2" t="s">
        <v>0</v>
      </c>
      <c r="C226" s="1">
        <v>5</v>
      </c>
      <c r="D226" s="2" t="s">
        <v>3</v>
      </c>
      <c r="E226" s="4">
        <v>22</v>
      </c>
      <c r="F226" s="3">
        <v>810</v>
      </c>
      <c r="G226" s="3">
        <v>20350</v>
      </c>
      <c r="I226" s="7">
        <v>20350</v>
      </c>
      <c r="J226" s="7">
        <f>'Зав-ть Коэффициента от Разряда'!$C$10</f>
        <v>512</v>
      </c>
      <c r="K226" s="7">
        <f>VALUE($K$5)</f>
        <v>9.6411764705882526</v>
      </c>
      <c r="L226" s="7">
        <f t="shared" si="7"/>
        <v>-502.35882352941172</v>
      </c>
      <c r="M226" s="7" t="b">
        <f>IF(Таблица1[[#This Row],[Объем производства]]&gt;850,TRUE,FALSE)</f>
        <v>0</v>
      </c>
      <c r="N226" s="11">
        <f>IF(M226,I226+K226*(Таблица1[[#This Row],[Объем производства]]-#REF!),I226)</f>
        <v>20350</v>
      </c>
      <c r="O226" s="12">
        <f>N226-Таблица1[[#This Row],[Доход]]</f>
        <v>0</v>
      </c>
      <c r="Q226" s="11">
        <f>IF(M226,I226+J226*(Таблица1[[#This Row],[Объем производства]]-850),I226)</f>
        <v>20350</v>
      </c>
      <c r="R226" s="12">
        <f t="shared" si="8"/>
        <v>0</v>
      </c>
    </row>
    <row r="227" spans="1:18" x14ac:dyDescent="0.3">
      <c r="A227" s="8">
        <v>40148</v>
      </c>
      <c r="B227" s="2" t="s">
        <v>0</v>
      </c>
      <c r="C227" s="1">
        <v>4</v>
      </c>
      <c r="D227" s="2" t="s">
        <v>1</v>
      </c>
      <c r="E227" s="4">
        <v>22</v>
      </c>
      <c r="F227" s="3">
        <v>810</v>
      </c>
      <c r="G227" s="3">
        <v>18090</v>
      </c>
      <c r="I227" s="7">
        <v>18090</v>
      </c>
      <c r="J227" s="7">
        <f>'Зав-ть Коэффициента от Разряда'!$C$9</f>
        <v>343</v>
      </c>
      <c r="K227" s="7">
        <f>VALUE($K$7)</f>
        <v>8.3117647058823056</v>
      </c>
      <c r="L227" s="7">
        <f t="shared" si="7"/>
        <v>-334.6882352941177</v>
      </c>
      <c r="M227" s="7" t="b">
        <f>IF(Таблица1[[#This Row],[Объем производства]]&gt;850,TRUE,FALSE)</f>
        <v>0</v>
      </c>
      <c r="N227" s="11">
        <f>IF(M227,I227+K227*(Таблица1[[#This Row],[Объем производства]]-#REF!),I227)</f>
        <v>18090</v>
      </c>
      <c r="O227" s="12">
        <f>N227-Таблица1[[#This Row],[Доход]]</f>
        <v>0</v>
      </c>
      <c r="Q227" s="11">
        <f>IF(M227,I227+J227*(Таблица1[[#This Row],[Объем производства]]-850),I227)</f>
        <v>18090</v>
      </c>
      <c r="R227" s="12">
        <f t="shared" si="8"/>
        <v>0</v>
      </c>
    </row>
    <row r="228" spans="1:18" x14ac:dyDescent="0.3">
      <c r="A228" s="8">
        <v>40148</v>
      </c>
      <c r="B228" s="2" t="s">
        <v>4</v>
      </c>
      <c r="C228" s="1">
        <v>4</v>
      </c>
      <c r="D228" s="2" t="s">
        <v>1</v>
      </c>
      <c r="E228" s="4">
        <v>22</v>
      </c>
      <c r="F228" s="3">
        <v>810</v>
      </c>
      <c r="G228" s="3">
        <v>18090</v>
      </c>
      <c r="I228" s="7">
        <v>18090</v>
      </c>
      <c r="J228" s="7">
        <f>'Зав-ть Коэффициента от Разряда'!$C$9</f>
        <v>343</v>
      </c>
      <c r="K228" s="7">
        <f>VALUE($K$8)</f>
        <v>8.3117647058823056</v>
      </c>
      <c r="L228" s="7">
        <f t="shared" si="7"/>
        <v>-334.6882352941177</v>
      </c>
      <c r="M228" s="7" t="b">
        <f>IF(Таблица1[[#This Row],[Объем производства]]&gt;850,TRUE,FALSE)</f>
        <v>0</v>
      </c>
      <c r="N228" s="11">
        <f>IF(M228,I228+K228*(Таблица1[[#This Row],[Объем производства]]-#REF!),I228)</f>
        <v>18090</v>
      </c>
      <c r="O228" s="12">
        <f>N228-Таблица1[[#This Row],[Доход]]</f>
        <v>0</v>
      </c>
      <c r="Q228" s="11">
        <f>IF(M228,I228+J228*(Таблица1[[#This Row],[Объем производства]]-850),I228)</f>
        <v>18090</v>
      </c>
      <c r="R228" s="12">
        <f t="shared" si="8"/>
        <v>0</v>
      </c>
    </row>
    <row r="229" spans="1:18" x14ac:dyDescent="0.3">
      <c r="A229" s="8">
        <v>40148</v>
      </c>
      <c r="B229" s="2" t="s">
        <v>5</v>
      </c>
      <c r="C229" s="1">
        <v>4</v>
      </c>
      <c r="D229" s="2" t="s">
        <v>1</v>
      </c>
      <c r="E229" s="4">
        <v>11</v>
      </c>
      <c r="F229" s="3">
        <v>810</v>
      </c>
      <c r="G229" s="3">
        <v>16110</v>
      </c>
      <c r="I229" s="7">
        <v>16110</v>
      </c>
      <c r="J229" s="7">
        <f>'Зав-ть Коэффициента от Разряда'!$C$9</f>
        <v>343</v>
      </c>
      <c r="K229" s="7">
        <f>VALUE($K$9)</f>
        <v>8.3117647058823056</v>
      </c>
      <c r="L229" s="7">
        <f t="shared" si="7"/>
        <v>-334.6882352941177</v>
      </c>
      <c r="M229" s="7" t="b">
        <f>IF(Таблица1[[#This Row],[Объем производства]]&gt;850,TRUE,FALSE)</f>
        <v>0</v>
      </c>
      <c r="N229" s="11">
        <f>IF(M229,I229+K229*(Таблица1[[#This Row],[Объем производства]]-#REF!),I229)</f>
        <v>16110</v>
      </c>
      <c r="O229" s="12">
        <f>N229-Таблица1[[#This Row],[Доход]]</f>
        <v>0</v>
      </c>
      <c r="Q229" s="11">
        <f>IF(M229,I229+J229*(Таблица1[[#This Row],[Объем производства]]-850),I229)</f>
        <v>16110</v>
      </c>
      <c r="R229" s="12">
        <f t="shared" si="8"/>
        <v>0</v>
      </c>
    </row>
    <row r="230" spans="1:18" x14ac:dyDescent="0.3">
      <c r="A230" s="8">
        <v>40148</v>
      </c>
      <c r="B230" s="2" t="s">
        <v>6</v>
      </c>
      <c r="C230" s="1">
        <v>7</v>
      </c>
      <c r="D230" s="2" t="s">
        <v>7</v>
      </c>
      <c r="E230" s="4">
        <v>18</v>
      </c>
      <c r="F230" s="3">
        <v>810</v>
      </c>
      <c r="G230" s="3">
        <v>25300</v>
      </c>
      <c r="I230" s="7">
        <v>25300</v>
      </c>
      <c r="J230" s="7">
        <f>'Зав-ть Коэффициента от Разряда'!$C$12</f>
        <v>1000</v>
      </c>
      <c r="K230" s="7">
        <f>VALUE($K$10)</f>
        <v>12.976470588235316</v>
      </c>
      <c r="L230" s="7">
        <f t="shared" si="7"/>
        <v>-987.02352941176468</v>
      </c>
      <c r="M230" s="7" t="b">
        <f>IF(Таблица1[[#This Row],[Объем производства]]&gt;850,TRUE,FALSE)</f>
        <v>0</v>
      </c>
      <c r="N230" s="11">
        <f>IF(M230,I230+K230*(Таблица1[[#This Row],[Объем производства]]-#REF!),I230)</f>
        <v>25300</v>
      </c>
      <c r="O230" s="12">
        <f>N230-Таблица1[[#This Row],[Доход]]</f>
        <v>0</v>
      </c>
      <c r="Q230" s="11">
        <f>IF(M230,I230+J230*(Таблица1[[#This Row],[Объем производства]]-850),I230)</f>
        <v>25300</v>
      </c>
      <c r="R230" s="12">
        <f t="shared" si="8"/>
        <v>0</v>
      </c>
    </row>
    <row r="231" spans="1:18" x14ac:dyDescent="0.3">
      <c r="A231" s="8">
        <v>40148</v>
      </c>
      <c r="B231" s="2" t="s">
        <v>6</v>
      </c>
      <c r="C231" s="1">
        <v>6</v>
      </c>
      <c r="D231" s="2" t="s">
        <v>7</v>
      </c>
      <c r="E231" s="4">
        <v>18</v>
      </c>
      <c r="F231" s="3">
        <v>810</v>
      </c>
      <c r="G231" s="3">
        <v>22260</v>
      </c>
      <c r="I231" s="7">
        <v>22260</v>
      </c>
      <c r="J231" s="7">
        <f>'Зав-ть Коэффициента от Разряда'!$C$11</f>
        <v>729</v>
      </c>
      <c r="K231" s="7">
        <f>VALUE($K$11)</f>
        <v>11.188235294117694</v>
      </c>
      <c r="L231" s="7">
        <f t="shared" si="7"/>
        <v>-717.8117647058823</v>
      </c>
      <c r="M231" s="7" t="b">
        <f>IF(Таблица1[[#This Row],[Объем производства]]&gt;850,TRUE,FALSE)</f>
        <v>0</v>
      </c>
      <c r="N231" s="11">
        <f>IF(M231,I231+K231*(Таблица1[[#This Row],[Объем производства]]-#REF!),I231)</f>
        <v>22260</v>
      </c>
      <c r="O231" s="12">
        <f>N231-Таблица1[[#This Row],[Доход]]</f>
        <v>0</v>
      </c>
      <c r="Q231" s="11">
        <f>IF(M231,I231+J231*(Таблица1[[#This Row],[Объем производства]]-850),I231)</f>
        <v>22260</v>
      </c>
      <c r="R231" s="12">
        <f t="shared" si="8"/>
        <v>0</v>
      </c>
    </row>
    <row r="232" spans="1:18" x14ac:dyDescent="0.3">
      <c r="A232" s="8">
        <v>40148</v>
      </c>
      <c r="B232" s="2" t="s">
        <v>8</v>
      </c>
      <c r="C232" s="1">
        <v>4</v>
      </c>
      <c r="D232" s="2" t="s">
        <v>7</v>
      </c>
      <c r="E232" s="4">
        <v>18</v>
      </c>
      <c r="F232" s="3">
        <v>810</v>
      </c>
      <c r="G232" s="3">
        <v>17370</v>
      </c>
      <c r="I232" s="7">
        <v>17370</v>
      </c>
      <c r="J232" s="7">
        <f>'Зав-ть Коэффициента от Разряда'!$C$9</f>
        <v>343</v>
      </c>
      <c r="K232" s="7">
        <f>VALUE($K$12)</f>
        <v>8.3117647058823056</v>
      </c>
      <c r="L232" s="7">
        <f t="shared" si="7"/>
        <v>-334.6882352941177</v>
      </c>
      <c r="M232" s="7" t="b">
        <f>IF(Таблица1[[#This Row],[Объем производства]]&gt;850,TRUE,FALSE)</f>
        <v>0</v>
      </c>
      <c r="N232" s="11">
        <f>IF(M232,I232+K232*(Таблица1[[#This Row],[Объем производства]]-#REF!),I232)</f>
        <v>17370</v>
      </c>
      <c r="O232" s="12">
        <f>N232-Таблица1[[#This Row],[Доход]]</f>
        <v>0</v>
      </c>
      <c r="Q232" s="11">
        <f>IF(M232,I232+J232*(Таблица1[[#This Row],[Объем производства]]-850),I232)</f>
        <v>17370</v>
      </c>
      <c r="R232" s="12">
        <f t="shared" si="8"/>
        <v>0</v>
      </c>
    </row>
    <row r="233" spans="1:18" x14ac:dyDescent="0.3">
      <c r="A233" s="8">
        <v>40148</v>
      </c>
      <c r="B233" s="2" t="s">
        <v>6</v>
      </c>
      <c r="C233" s="1">
        <v>7</v>
      </c>
      <c r="D233" s="2" t="s">
        <v>9</v>
      </c>
      <c r="E233" s="4">
        <v>18</v>
      </c>
      <c r="F233" s="3">
        <v>810</v>
      </c>
      <c r="G233" s="3">
        <v>25300</v>
      </c>
      <c r="I233" s="7">
        <v>25300</v>
      </c>
      <c r="J233" s="7">
        <f>'Зав-ть Коэффициента от Разряда'!$C$12</f>
        <v>1000</v>
      </c>
      <c r="K233" s="7">
        <f>VALUE($K$10)</f>
        <v>12.976470588235316</v>
      </c>
      <c r="L233" s="7">
        <f t="shared" si="7"/>
        <v>-987.02352941176468</v>
      </c>
      <c r="M233" s="7" t="b">
        <f>IF(Таблица1[[#This Row],[Объем производства]]&gt;850,TRUE,FALSE)</f>
        <v>0</v>
      </c>
      <c r="N233" s="11">
        <f>IF(M233,I233+K233*(Таблица1[[#This Row],[Объем производства]]-#REF!),I233)</f>
        <v>25300</v>
      </c>
      <c r="O233" s="12">
        <f>N233-Таблица1[[#This Row],[Доход]]</f>
        <v>0</v>
      </c>
      <c r="Q233" s="11">
        <f>IF(M233,I233+J233*(Таблица1[[#This Row],[Объем производства]]-850),I233)</f>
        <v>25300</v>
      </c>
      <c r="R233" s="12">
        <f t="shared" si="8"/>
        <v>0</v>
      </c>
    </row>
    <row r="234" spans="1:18" x14ac:dyDescent="0.3">
      <c r="A234" s="8">
        <v>40148</v>
      </c>
      <c r="B234" s="2" t="s">
        <v>6</v>
      </c>
      <c r="C234" s="1">
        <v>6</v>
      </c>
      <c r="D234" s="2" t="s">
        <v>9</v>
      </c>
      <c r="E234" s="4">
        <v>18</v>
      </c>
      <c r="F234" s="3">
        <v>810</v>
      </c>
      <c r="G234" s="3">
        <v>22260</v>
      </c>
      <c r="I234" s="7">
        <v>22260</v>
      </c>
      <c r="J234" s="7">
        <f>'Зав-ть Коэффициента от Разряда'!$C$11</f>
        <v>729</v>
      </c>
      <c r="K234" s="7">
        <f>VALUE($K$11)</f>
        <v>11.188235294117694</v>
      </c>
      <c r="L234" s="7">
        <f t="shared" si="7"/>
        <v>-717.8117647058823</v>
      </c>
      <c r="M234" s="7" t="b">
        <f>IF(Таблица1[[#This Row],[Объем производства]]&gt;850,TRUE,FALSE)</f>
        <v>0</v>
      </c>
      <c r="N234" s="11">
        <f>IF(M234,I234+K234*(Таблица1[[#This Row],[Объем производства]]-#REF!),I234)</f>
        <v>22260</v>
      </c>
      <c r="O234" s="12">
        <f>N234-Таблица1[[#This Row],[Доход]]</f>
        <v>0</v>
      </c>
      <c r="Q234" s="11">
        <f>IF(M234,I234+J234*(Таблица1[[#This Row],[Объем производства]]-850),I234)</f>
        <v>22260</v>
      </c>
      <c r="R234" s="12">
        <f t="shared" si="8"/>
        <v>0</v>
      </c>
    </row>
    <row r="235" spans="1:18" x14ac:dyDescent="0.3">
      <c r="A235" s="8">
        <v>40148</v>
      </c>
      <c r="B235" s="2" t="s">
        <v>8</v>
      </c>
      <c r="C235" s="1">
        <v>4</v>
      </c>
      <c r="D235" s="2" t="s">
        <v>9</v>
      </c>
      <c r="E235" s="4">
        <v>18</v>
      </c>
      <c r="F235" s="3">
        <v>810</v>
      </c>
      <c r="G235" s="3">
        <v>17370</v>
      </c>
      <c r="I235" s="7">
        <v>17370</v>
      </c>
      <c r="J235" s="7">
        <f>'Зав-ть Коэффициента от Разряда'!$C$9</f>
        <v>343</v>
      </c>
      <c r="K235" s="7">
        <f>VALUE($K$12)</f>
        <v>8.3117647058823056</v>
      </c>
      <c r="L235" s="7">
        <f t="shared" si="7"/>
        <v>-334.6882352941177</v>
      </c>
      <c r="M235" s="7" t="b">
        <f>IF(Таблица1[[#This Row],[Объем производства]]&gt;850,TRUE,FALSE)</f>
        <v>0</v>
      </c>
      <c r="N235" s="11">
        <f>IF(M235,I235+K235*(Таблица1[[#This Row],[Объем производства]]-#REF!),I235)</f>
        <v>17370</v>
      </c>
      <c r="O235" s="12">
        <f>N235-Таблица1[[#This Row],[Доход]]</f>
        <v>0</v>
      </c>
      <c r="Q235" s="11">
        <f>IF(M235,I235+J235*(Таблица1[[#This Row],[Объем производства]]-850),I235)</f>
        <v>17370</v>
      </c>
      <c r="R235" s="12">
        <f t="shared" si="8"/>
        <v>0</v>
      </c>
    </row>
    <row r="236" spans="1:18" x14ac:dyDescent="0.3">
      <c r="A236" s="8">
        <v>40148</v>
      </c>
      <c r="B236" s="2" t="s">
        <v>8</v>
      </c>
      <c r="C236" s="1">
        <v>3</v>
      </c>
      <c r="D236" s="2" t="s">
        <v>9</v>
      </c>
      <c r="E236" s="4">
        <v>18</v>
      </c>
      <c r="F236" s="3">
        <v>810</v>
      </c>
      <c r="G236" s="3">
        <v>15420</v>
      </c>
      <c r="I236" s="7">
        <v>15420</v>
      </c>
      <c r="J236" s="7">
        <f>'Зав-ть Коэффициента от Разряда'!$C$8</f>
        <v>216</v>
      </c>
      <c r="K236" s="7">
        <f>VALUE($K$16)</f>
        <v>7.1647058823528642</v>
      </c>
      <c r="L236" s="7">
        <f t="shared" si="7"/>
        <v>-208.83529411764712</v>
      </c>
      <c r="M236" s="7" t="b">
        <f>IF(Таблица1[[#This Row],[Объем производства]]&gt;850,TRUE,FALSE)</f>
        <v>0</v>
      </c>
      <c r="N236" s="11">
        <f>IF(M236,I236+K236*(Таблица1[[#This Row],[Объем производства]]-#REF!),I236)</f>
        <v>15420</v>
      </c>
      <c r="O236" s="12">
        <f>N236-Таблица1[[#This Row],[Доход]]</f>
        <v>0</v>
      </c>
      <c r="Q236" s="11">
        <f>IF(M236,I236+J236*(Таблица1[[#This Row],[Объем производства]]-850),I236)</f>
        <v>15420</v>
      </c>
      <c r="R236" s="12">
        <f t="shared" si="8"/>
        <v>0</v>
      </c>
    </row>
    <row r="237" spans="1:18" x14ac:dyDescent="0.3">
      <c r="A237" s="8">
        <v>40148</v>
      </c>
      <c r="B237" s="2" t="s">
        <v>10</v>
      </c>
      <c r="C237" s="1">
        <v>4</v>
      </c>
      <c r="D237" s="2" t="s">
        <v>9</v>
      </c>
      <c r="E237" s="4">
        <v>16</v>
      </c>
      <c r="F237" s="3">
        <v>810</v>
      </c>
      <c r="G237" s="3">
        <v>17010</v>
      </c>
      <c r="I237" s="7">
        <v>17010</v>
      </c>
      <c r="J237" s="7">
        <f>'Зав-ть Коэффициента от Разряда'!$C$9</f>
        <v>343</v>
      </c>
      <c r="K237" s="7">
        <f>VALUE($K$17)</f>
        <v>8.3117647058823056</v>
      </c>
      <c r="L237" s="7">
        <f t="shared" si="7"/>
        <v>-334.6882352941177</v>
      </c>
      <c r="M237" s="7" t="b">
        <f>IF(Таблица1[[#This Row],[Объем производства]]&gt;850,TRUE,FALSE)</f>
        <v>0</v>
      </c>
      <c r="N237" s="11">
        <f>IF(M237,I237+K237*(Таблица1[[#This Row],[Объем производства]]-#REF!),I237)</f>
        <v>17010</v>
      </c>
      <c r="O237" s="12">
        <f>N237-Таблица1[[#This Row],[Доход]]</f>
        <v>0</v>
      </c>
      <c r="Q237" s="11">
        <f>IF(M237,I237+J237*(Таблица1[[#This Row],[Объем производства]]-850),I237)</f>
        <v>17010</v>
      </c>
      <c r="R237" s="12">
        <f t="shared" si="8"/>
        <v>0</v>
      </c>
    </row>
    <row r="238" spans="1:18" x14ac:dyDescent="0.3">
      <c r="A238" s="8">
        <v>40148</v>
      </c>
      <c r="B238" s="2" t="s">
        <v>11</v>
      </c>
      <c r="C238" s="1">
        <v>3</v>
      </c>
      <c r="D238" s="2" t="s">
        <v>9</v>
      </c>
      <c r="E238" s="4">
        <v>18</v>
      </c>
      <c r="F238" s="3">
        <v>810</v>
      </c>
      <c r="G238" s="3">
        <v>15420</v>
      </c>
      <c r="I238" s="7">
        <v>15420</v>
      </c>
      <c r="J238" s="7">
        <f>'Зав-ть Коэффициента от Разряда'!$C$8</f>
        <v>216</v>
      </c>
      <c r="K238" s="7">
        <f>VALUE($K$18)</f>
        <v>7.1647058823528642</v>
      </c>
      <c r="L238" s="7">
        <f t="shared" si="7"/>
        <v>-208.83529411764712</v>
      </c>
      <c r="M238" s="7" t="b">
        <f>IF(Таблица1[[#This Row],[Объем производства]]&gt;850,TRUE,FALSE)</f>
        <v>0</v>
      </c>
      <c r="N238" s="11">
        <f>IF(M238,I238+K238*(Таблица1[[#This Row],[Объем производства]]-#REF!),I238)</f>
        <v>15420</v>
      </c>
      <c r="O238" s="12">
        <f>N238-Таблица1[[#This Row],[Доход]]</f>
        <v>0</v>
      </c>
      <c r="Q238" s="11">
        <f>IF(M238,I238+J238*(Таблица1[[#This Row],[Объем производства]]-850),I238)</f>
        <v>15420</v>
      </c>
      <c r="R238" s="12">
        <f t="shared" si="8"/>
        <v>0</v>
      </c>
    </row>
    <row r="239" spans="1:18" x14ac:dyDescent="0.3">
      <c r="A239" s="8">
        <v>40148</v>
      </c>
      <c r="B239" s="2" t="s">
        <v>6</v>
      </c>
      <c r="C239" s="1">
        <v>5</v>
      </c>
      <c r="D239" s="2" t="s">
        <v>12</v>
      </c>
      <c r="E239" s="4">
        <v>18</v>
      </c>
      <c r="F239" s="3">
        <v>810</v>
      </c>
      <c r="G239" s="3">
        <v>19630</v>
      </c>
      <c r="I239" s="7">
        <v>19630</v>
      </c>
      <c r="J239" s="7">
        <f>'Зав-ть Коэффициента от Разряда'!$C$10</f>
        <v>512</v>
      </c>
      <c r="K239" s="7">
        <f>VALUE($K$19)</f>
        <v>9.6411764705882526</v>
      </c>
      <c r="L239" s="7">
        <f t="shared" si="7"/>
        <v>-502.35882352941172</v>
      </c>
      <c r="M239" s="7" t="b">
        <f>IF(Таблица1[[#This Row],[Объем производства]]&gt;850,TRUE,FALSE)</f>
        <v>0</v>
      </c>
      <c r="N239" s="11">
        <f>IF(M239,I239+K239*(Таблица1[[#This Row],[Объем производства]]-#REF!),I239)</f>
        <v>19630</v>
      </c>
      <c r="O239" s="12">
        <f>N239-Таблица1[[#This Row],[Доход]]</f>
        <v>0</v>
      </c>
      <c r="Q239" s="11">
        <f>IF(M239,I239+J239*(Таблица1[[#This Row],[Объем производства]]-850),I239)</f>
        <v>19630</v>
      </c>
      <c r="R239" s="12">
        <f t="shared" si="8"/>
        <v>0</v>
      </c>
    </row>
    <row r="240" spans="1:18" x14ac:dyDescent="0.3">
      <c r="A240" s="8">
        <v>40148</v>
      </c>
      <c r="B240" s="2" t="s">
        <v>13</v>
      </c>
      <c r="C240" s="1">
        <v>5</v>
      </c>
      <c r="D240" s="2" t="s">
        <v>12</v>
      </c>
      <c r="E240" s="4">
        <v>8</v>
      </c>
      <c r="F240" s="3">
        <v>810</v>
      </c>
      <c r="G240" s="3">
        <v>17830</v>
      </c>
      <c r="I240" s="7">
        <v>17830</v>
      </c>
      <c r="J240" s="7">
        <f>'Зав-ть Коэффициента от Разряда'!$C$10</f>
        <v>512</v>
      </c>
      <c r="K240" s="7">
        <f>VALUE($K$20)</f>
        <v>9.6411764705882526</v>
      </c>
      <c r="L240" s="7">
        <f t="shared" si="7"/>
        <v>-502.35882352941172</v>
      </c>
      <c r="M240" s="7" t="b">
        <f>IF(Таблица1[[#This Row],[Объем производства]]&gt;850,TRUE,FALSE)</f>
        <v>0</v>
      </c>
      <c r="N240" s="11">
        <f>IF(M240,I240+K240*(Таблица1[[#This Row],[Объем производства]]-#REF!),I240)</f>
        <v>17830</v>
      </c>
      <c r="O240" s="12">
        <f>N240-Таблица1[[#This Row],[Доход]]</f>
        <v>0</v>
      </c>
      <c r="Q240" s="11">
        <f>IF(M240,I240+J240*(Таблица1[[#This Row],[Объем производства]]-850),I240)</f>
        <v>17830</v>
      </c>
      <c r="R240" s="12">
        <f t="shared" si="8"/>
        <v>0</v>
      </c>
    </row>
    <row r="241" spans="1:18" x14ac:dyDescent="0.3">
      <c r="A241" s="8">
        <v>40148</v>
      </c>
      <c r="B241" s="2" t="s">
        <v>13</v>
      </c>
      <c r="C241" s="1">
        <v>5</v>
      </c>
      <c r="D241" s="2" t="s">
        <v>14</v>
      </c>
      <c r="E241" s="4">
        <v>8</v>
      </c>
      <c r="F241" s="3">
        <v>810</v>
      </c>
      <c r="G241" s="3">
        <v>17830</v>
      </c>
      <c r="I241" s="7">
        <v>17830</v>
      </c>
      <c r="J241" s="7">
        <f>'Зав-ть Коэффициента от Разряда'!$C$10</f>
        <v>512</v>
      </c>
      <c r="K241" s="7">
        <f>VALUE($K$20)</f>
        <v>9.6411764705882526</v>
      </c>
      <c r="L241" s="7">
        <f t="shared" si="7"/>
        <v>-502.35882352941172</v>
      </c>
      <c r="M241" s="7" t="b">
        <f>IF(Таблица1[[#This Row],[Объем производства]]&gt;850,TRUE,FALSE)</f>
        <v>0</v>
      </c>
      <c r="N241" s="11">
        <f>IF(M241,I241+K241*(Таблица1[[#This Row],[Объем производства]]-#REF!),I241)</f>
        <v>17830</v>
      </c>
      <c r="O241" s="12">
        <f>N241-Таблица1[[#This Row],[Доход]]</f>
        <v>0</v>
      </c>
      <c r="Q241" s="11">
        <f>IF(M241,I241+J241*(Таблица1[[#This Row],[Объем производства]]-850),I241)</f>
        <v>17830</v>
      </c>
      <c r="R241" s="12">
        <f t="shared" si="8"/>
        <v>0</v>
      </c>
    </row>
    <row r="242" spans="1:18" x14ac:dyDescent="0.3">
      <c r="A242" s="8">
        <v>40148</v>
      </c>
      <c r="B242" s="2" t="s">
        <v>13</v>
      </c>
      <c r="C242" s="1">
        <v>4</v>
      </c>
      <c r="D242" s="2" t="s">
        <v>12</v>
      </c>
      <c r="E242" s="4">
        <v>8</v>
      </c>
      <c r="F242" s="3">
        <v>810</v>
      </c>
      <c r="G242" s="3">
        <v>15570</v>
      </c>
      <c r="I242" s="7">
        <v>15570</v>
      </c>
      <c r="J242" s="7">
        <f>'Зав-ть Коэффициента от Разряда'!$C$9</f>
        <v>343</v>
      </c>
      <c r="K242" s="7">
        <f>VALUE($K$22)</f>
        <v>8.3117647058823056</v>
      </c>
      <c r="L242" s="7">
        <f t="shared" si="7"/>
        <v>-334.6882352941177</v>
      </c>
      <c r="M242" s="7" t="b">
        <f>IF(Таблица1[[#This Row],[Объем производства]]&gt;850,TRUE,FALSE)</f>
        <v>0</v>
      </c>
      <c r="N242" s="11">
        <f>IF(M242,I242+K242*(Таблица1[[#This Row],[Объем производства]]-#REF!),I242)</f>
        <v>15570</v>
      </c>
      <c r="O242" s="12">
        <f>N242-Таблица1[[#This Row],[Доход]]</f>
        <v>0</v>
      </c>
      <c r="Q242" s="11">
        <f>IF(M242,I242+J242*(Таблица1[[#This Row],[Объем производства]]-850),I242)</f>
        <v>15570</v>
      </c>
      <c r="R242" s="12">
        <f t="shared" si="8"/>
        <v>0</v>
      </c>
    </row>
    <row r="243" spans="1:18" x14ac:dyDescent="0.3">
      <c r="A243" s="8">
        <v>39814</v>
      </c>
      <c r="B243" s="2" t="s">
        <v>11</v>
      </c>
      <c r="C243" s="1">
        <v>3</v>
      </c>
      <c r="D243" s="2" t="s">
        <v>22</v>
      </c>
      <c r="E243" s="3">
        <v>0</v>
      </c>
      <c r="F243" s="3">
        <v>580</v>
      </c>
      <c r="G243" s="3">
        <v>12180</v>
      </c>
      <c r="I243" s="7">
        <v>12180</v>
      </c>
      <c r="J243" s="7">
        <f>'Зав-ть Коэффициента от Разряда'!$C$8</f>
        <v>216</v>
      </c>
      <c r="K243" s="13">
        <f>(G247-G246)/50</f>
        <v>7.164705882352937</v>
      </c>
      <c r="L243" s="7">
        <f t="shared" si="7"/>
        <v>-208.83529411764707</v>
      </c>
      <c r="M243" s="7" t="b">
        <f>IF(Таблица1[[#This Row],[Объем производства]]&gt;850,TRUE,FALSE)</f>
        <v>0</v>
      </c>
      <c r="N243" s="11">
        <f>IF(M243,I243+K243*(Таблица1[[#This Row],[Объем производства]]-#REF!),I243)</f>
        <v>12180</v>
      </c>
      <c r="O243" s="12">
        <f>N243-Таблица1[[#This Row],[Доход]]</f>
        <v>0</v>
      </c>
      <c r="Q243" s="11">
        <f>IF(M243,I243+J243*(Таблица1[[#This Row],[Объем производства]]-850),I243)</f>
        <v>12180</v>
      </c>
      <c r="R243" s="12">
        <f t="shared" si="8"/>
        <v>0</v>
      </c>
    </row>
    <row r="244" spans="1:18" x14ac:dyDescent="0.3">
      <c r="A244" s="8">
        <v>39845</v>
      </c>
      <c r="B244" s="2" t="s">
        <v>11</v>
      </c>
      <c r="C244" s="1">
        <v>3</v>
      </c>
      <c r="D244" s="2" t="s">
        <v>22</v>
      </c>
      <c r="E244" s="3">
        <v>0</v>
      </c>
      <c r="F244" s="3">
        <v>790</v>
      </c>
      <c r="G244" s="3">
        <v>12180</v>
      </c>
      <c r="I244" s="7">
        <v>12180</v>
      </c>
      <c r="J244" s="7">
        <f>'Зав-ть Коэффициента от Разряда'!$C$8</f>
        <v>216</v>
      </c>
      <c r="K244" s="7">
        <f t="shared" ref="K244:K254" si="9">VALUE($K$243)</f>
        <v>7.164705882352937</v>
      </c>
      <c r="L244" s="7">
        <f t="shared" si="7"/>
        <v>-208.83529411764707</v>
      </c>
      <c r="M244" s="7" t="b">
        <f>IF(Таблица1[[#This Row],[Объем производства]]&gt;850,TRUE,FALSE)</f>
        <v>0</v>
      </c>
      <c r="N244" s="11">
        <f>IF(M244,I244+K244*(Таблица1[[#This Row],[Объем производства]]-#REF!),I244)</f>
        <v>12180</v>
      </c>
      <c r="O244" s="12">
        <f>N244-Таблица1[[#This Row],[Доход]]</f>
        <v>0</v>
      </c>
      <c r="Q244" s="11">
        <f>IF(M244,I244+J244*(Таблица1[[#This Row],[Объем производства]]-850),I244)</f>
        <v>12180</v>
      </c>
      <c r="R244" s="12">
        <f t="shared" si="8"/>
        <v>0</v>
      </c>
    </row>
    <row r="245" spans="1:18" x14ac:dyDescent="0.3">
      <c r="A245" s="8">
        <v>39873</v>
      </c>
      <c r="B245" s="2" t="s">
        <v>11</v>
      </c>
      <c r="C245" s="1">
        <v>3</v>
      </c>
      <c r="D245" s="2" t="s">
        <v>22</v>
      </c>
      <c r="E245" s="3">
        <v>0</v>
      </c>
      <c r="F245" s="3">
        <v>820</v>
      </c>
      <c r="G245" s="3">
        <v>12180</v>
      </c>
      <c r="I245" s="7">
        <v>12180</v>
      </c>
      <c r="J245" s="7">
        <f>'Зав-ть Коэффициента от Разряда'!$C$8</f>
        <v>216</v>
      </c>
      <c r="K245" s="7">
        <f t="shared" si="9"/>
        <v>7.164705882352937</v>
      </c>
      <c r="L245" s="7">
        <f t="shared" si="7"/>
        <v>-208.83529411764707</v>
      </c>
      <c r="M245" s="7" t="b">
        <f>IF(Таблица1[[#This Row],[Объем производства]]&gt;850,TRUE,FALSE)</f>
        <v>0</v>
      </c>
      <c r="N245" s="11">
        <f>IF(M245,I245+K245*(Таблица1[[#This Row],[Объем производства]]-#REF!),I245)</f>
        <v>12180</v>
      </c>
      <c r="O245" s="12">
        <f>N245-Таблица1[[#This Row],[Доход]]</f>
        <v>0</v>
      </c>
      <c r="Q245" s="11">
        <f>IF(M245,I245+J245*(Таблица1[[#This Row],[Объем производства]]-850),I245)</f>
        <v>12180</v>
      </c>
      <c r="R245" s="12">
        <f t="shared" si="8"/>
        <v>0</v>
      </c>
    </row>
    <row r="246" spans="1:18" x14ac:dyDescent="0.3">
      <c r="A246" s="8">
        <v>39904</v>
      </c>
      <c r="B246" s="2" t="s">
        <v>11</v>
      </c>
      <c r="C246" s="1">
        <v>3</v>
      </c>
      <c r="D246" s="2" t="s">
        <v>22</v>
      </c>
      <c r="E246" s="3">
        <v>0</v>
      </c>
      <c r="F246" s="3">
        <v>1200</v>
      </c>
      <c r="G246" s="3">
        <v>14687.64705882353</v>
      </c>
      <c r="I246" s="7">
        <v>12180</v>
      </c>
      <c r="J246" s="7">
        <f>'Зав-ть Коэффициента от Разряда'!$C$8</f>
        <v>216</v>
      </c>
      <c r="K246" s="7">
        <f t="shared" si="9"/>
        <v>7.164705882352937</v>
      </c>
      <c r="L246" s="7">
        <f t="shared" si="7"/>
        <v>-208.83529411764707</v>
      </c>
      <c r="M246" s="7" t="b">
        <f>IF(Таблица1[[#This Row],[Объем производства]]&gt;850,TRUE,FALSE)</f>
        <v>1</v>
      </c>
      <c r="N246" s="11" t="e">
        <f>IF(M246,I246+K246*(Таблица1[[#This Row],[Объем производства]]-#REF!),I246)</f>
        <v>#REF!</v>
      </c>
      <c r="O246" s="12" t="e">
        <f>N246-Таблица1[[#This Row],[Доход]]</f>
        <v>#REF!</v>
      </c>
      <c r="Q246" s="11">
        <f>IF(M246,I246+J246*(Таблица1[[#This Row],[Объем производства]]-850),I246)</f>
        <v>87780</v>
      </c>
      <c r="R246" s="12" t="e">
        <f t="shared" si="8"/>
        <v>#REF!</v>
      </c>
    </row>
    <row r="247" spans="1:18" x14ac:dyDescent="0.3">
      <c r="A247" s="8">
        <v>39934</v>
      </c>
      <c r="B247" s="2" t="s">
        <v>11</v>
      </c>
      <c r="C247" s="1">
        <v>3</v>
      </c>
      <c r="D247" s="2" t="s">
        <v>22</v>
      </c>
      <c r="E247" s="3">
        <v>0</v>
      </c>
      <c r="F247" s="3">
        <v>1250</v>
      </c>
      <c r="G247" s="3">
        <v>15045.882352941177</v>
      </c>
      <c r="I247" s="7">
        <v>12180</v>
      </c>
      <c r="J247" s="7">
        <f>'Зав-ть Коэффициента от Разряда'!$C$8</f>
        <v>216</v>
      </c>
      <c r="K247" s="7">
        <f t="shared" si="9"/>
        <v>7.164705882352937</v>
      </c>
      <c r="L247" s="7">
        <f t="shared" si="7"/>
        <v>-208.83529411764707</v>
      </c>
      <c r="M247" s="7" t="b">
        <f>IF(Таблица1[[#This Row],[Объем производства]]&gt;850,TRUE,FALSE)</f>
        <v>1</v>
      </c>
      <c r="N247" s="11" t="e">
        <f>IF(M247,I247+K247*(Таблица1[[#This Row],[Объем производства]]-#REF!),I247)</f>
        <v>#REF!</v>
      </c>
      <c r="O247" s="12" t="e">
        <f>N247-Таблица1[[#This Row],[Доход]]</f>
        <v>#REF!</v>
      </c>
      <c r="Q247" s="11">
        <f>IF(M247,I247+J247*(Таблица1[[#This Row],[Объем производства]]-850),I247)</f>
        <v>98580</v>
      </c>
      <c r="R247" s="12" t="e">
        <f t="shared" si="8"/>
        <v>#REF!</v>
      </c>
    </row>
    <row r="248" spans="1:18" x14ac:dyDescent="0.3">
      <c r="A248" s="8">
        <v>39965</v>
      </c>
      <c r="B248" s="2" t="s">
        <v>11</v>
      </c>
      <c r="C248" s="1">
        <v>3</v>
      </c>
      <c r="D248" s="2" t="s">
        <v>22</v>
      </c>
      <c r="E248" s="3">
        <v>0</v>
      </c>
      <c r="F248" s="3">
        <v>950</v>
      </c>
      <c r="G248" s="3">
        <v>12896.470588235294</v>
      </c>
      <c r="I248" s="7">
        <v>12180</v>
      </c>
      <c r="J248" s="7">
        <f>'Зав-ть Коэффициента от Разряда'!$C$8</f>
        <v>216</v>
      </c>
      <c r="K248" s="7">
        <f t="shared" si="9"/>
        <v>7.164705882352937</v>
      </c>
      <c r="L248" s="7">
        <f t="shared" si="7"/>
        <v>-208.83529411764707</v>
      </c>
      <c r="M248" s="7" t="b">
        <f>IF(Таблица1[[#This Row],[Объем производства]]&gt;850,TRUE,FALSE)</f>
        <v>1</v>
      </c>
      <c r="N248" s="11" t="e">
        <f>IF(M248,I248+K248*(Таблица1[[#This Row],[Объем производства]]-#REF!),I248)</f>
        <v>#REF!</v>
      </c>
      <c r="O248" s="12" t="e">
        <f>N248-Таблица1[[#This Row],[Доход]]</f>
        <v>#REF!</v>
      </c>
      <c r="Q248" s="11">
        <f>IF(M248,I248+J248*(Таблица1[[#This Row],[Объем производства]]-850),I248)</f>
        <v>33780</v>
      </c>
      <c r="R248" s="12" t="e">
        <f t="shared" si="8"/>
        <v>#REF!</v>
      </c>
    </row>
    <row r="249" spans="1:18" x14ac:dyDescent="0.3">
      <c r="A249" s="8">
        <v>39995</v>
      </c>
      <c r="B249" s="2" t="s">
        <v>11</v>
      </c>
      <c r="C249" s="1">
        <v>3</v>
      </c>
      <c r="D249" s="2" t="s">
        <v>22</v>
      </c>
      <c r="E249" s="3">
        <v>0</v>
      </c>
      <c r="F249" s="3">
        <v>1400</v>
      </c>
      <c r="G249" s="3">
        <v>16120.588235294119</v>
      </c>
      <c r="I249" s="7">
        <v>12180</v>
      </c>
      <c r="J249" s="7">
        <f>'Зав-ть Коэффициента от Разряда'!$C$8</f>
        <v>216</v>
      </c>
      <c r="K249" s="7">
        <f t="shared" si="9"/>
        <v>7.164705882352937</v>
      </c>
      <c r="L249" s="7">
        <f t="shared" si="7"/>
        <v>-208.83529411764707</v>
      </c>
      <c r="M249" s="7" t="b">
        <f>IF(Таблица1[[#This Row],[Объем производства]]&gt;850,TRUE,FALSE)</f>
        <v>1</v>
      </c>
      <c r="N249" s="11" t="e">
        <f>IF(M249,I249+K249*(Таблица1[[#This Row],[Объем производства]]-#REF!),I249)</f>
        <v>#REF!</v>
      </c>
      <c r="O249" s="12" t="e">
        <f>N249-Таблица1[[#This Row],[Доход]]</f>
        <v>#REF!</v>
      </c>
      <c r="Q249" s="11">
        <f>IF(M249,I249+J249*(Таблица1[[#This Row],[Объем производства]]-850),I249)</f>
        <v>130980</v>
      </c>
      <c r="R249" s="12" t="e">
        <f t="shared" si="8"/>
        <v>#REF!</v>
      </c>
    </row>
    <row r="250" spans="1:18" x14ac:dyDescent="0.3">
      <c r="A250" s="8">
        <v>40026</v>
      </c>
      <c r="B250" s="2" t="s">
        <v>11</v>
      </c>
      <c r="C250" s="1">
        <v>3</v>
      </c>
      <c r="D250" s="2" t="s">
        <v>22</v>
      </c>
      <c r="E250" s="3">
        <v>0</v>
      </c>
      <c r="F250" s="3">
        <v>1180</v>
      </c>
      <c r="G250" s="3">
        <v>14544.35294117647</v>
      </c>
      <c r="I250" s="7">
        <v>12180</v>
      </c>
      <c r="J250" s="7">
        <f>'Зав-ть Коэффициента от Разряда'!$C$8</f>
        <v>216</v>
      </c>
      <c r="K250" s="7">
        <f t="shared" si="9"/>
        <v>7.164705882352937</v>
      </c>
      <c r="L250" s="7">
        <f t="shared" si="7"/>
        <v>-208.83529411764707</v>
      </c>
      <c r="M250" s="7" t="b">
        <f>IF(Таблица1[[#This Row],[Объем производства]]&gt;850,TRUE,FALSE)</f>
        <v>1</v>
      </c>
      <c r="N250" s="11" t="e">
        <f>IF(M250,I250+K250*(Таблица1[[#This Row],[Объем производства]]-#REF!),I250)</f>
        <v>#REF!</v>
      </c>
      <c r="O250" s="12" t="e">
        <f>N250-Таблица1[[#This Row],[Доход]]</f>
        <v>#REF!</v>
      </c>
      <c r="Q250" s="11">
        <f>IF(M250,I250+J250*(Таблица1[[#This Row],[Объем производства]]-850),I250)</f>
        <v>83460</v>
      </c>
      <c r="R250" s="12" t="e">
        <f t="shared" si="8"/>
        <v>#REF!</v>
      </c>
    </row>
    <row r="251" spans="1:18" x14ac:dyDescent="0.3">
      <c r="A251" s="8">
        <v>40057</v>
      </c>
      <c r="B251" s="2" t="s">
        <v>11</v>
      </c>
      <c r="C251" s="1">
        <v>3</v>
      </c>
      <c r="D251" s="2" t="s">
        <v>22</v>
      </c>
      <c r="E251" s="3">
        <v>0</v>
      </c>
      <c r="F251" s="3">
        <v>1080</v>
      </c>
      <c r="G251" s="3">
        <v>13827.882352941177</v>
      </c>
      <c r="I251" s="7">
        <v>12180</v>
      </c>
      <c r="J251" s="7">
        <f>'Зав-ть Коэффициента от Разряда'!$C$8</f>
        <v>216</v>
      </c>
      <c r="K251" s="7">
        <f t="shared" si="9"/>
        <v>7.164705882352937</v>
      </c>
      <c r="L251" s="7">
        <f t="shared" si="7"/>
        <v>-208.83529411764707</v>
      </c>
      <c r="M251" s="7" t="b">
        <f>IF(Таблица1[[#This Row],[Объем производства]]&gt;850,TRUE,FALSE)</f>
        <v>1</v>
      </c>
      <c r="N251" s="11" t="e">
        <f>IF(M251,I251+K251*(Таблица1[[#This Row],[Объем производства]]-#REF!),I251)</f>
        <v>#REF!</v>
      </c>
      <c r="O251" s="12" t="e">
        <f>N251-Таблица1[[#This Row],[Доход]]</f>
        <v>#REF!</v>
      </c>
      <c r="Q251" s="11">
        <f>IF(M251,I251+J251*(Таблица1[[#This Row],[Объем производства]]-850),I251)</f>
        <v>61860</v>
      </c>
      <c r="R251" s="12" t="e">
        <f t="shared" si="8"/>
        <v>#REF!</v>
      </c>
    </row>
    <row r="252" spans="1:18" x14ac:dyDescent="0.3">
      <c r="A252" s="8">
        <v>40087</v>
      </c>
      <c r="B252" s="2" t="s">
        <v>11</v>
      </c>
      <c r="C252" s="1">
        <v>3</v>
      </c>
      <c r="D252" s="2" t="s">
        <v>22</v>
      </c>
      <c r="E252" s="3">
        <v>0</v>
      </c>
      <c r="F252" s="3">
        <v>780</v>
      </c>
      <c r="G252" s="3">
        <v>12180</v>
      </c>
      <c r="I252" s="7">
        <v>12180</v>
      </c>
      <c r="J252" s="7">
        <f>'Зав-ть Коэффициента от Разряда'!$C$8</f>
        <v>216</v>
      </c>
      <c r="K252" s="7">
        <f t="shared" si="9"/>
        <v>7.164705882352937</v>
      </c>
      <c r="L252" s="7">
        <f t="shared" si="7"/>
        <v>-208.83529411764707</v>
      </c>
      <c r="M252" s="7" t="b">
        <f>IF(Таблица1[[#This Row],[Объем производства]]&gt;850,TRUE,FALSE)</f>
        <v>0</v>
      </c>
      <c r="N252" s="11">
        <f>IF(M252,I252+K252*(Таблица1[[#This Row],[Объем производства]]-#REF!),I252)</f>
        <v>12180</v>
      </c>
      <c r="O252" s="12">
        <f>N252-Таблица1[[#This Row],[Доход]]</f>
        <v>0</v>
      </c>
      <c r="Q252" s="11">
        <f>IF(M252,I252+J252*(Таблица1[[#This Row],[Объем производства]]-850),I252)</f>
        <v>12180</v>
      </c>
      <c r="R252" s="12">
        <f t="shared" si="8"/>
        <v>0</v>
      </c>
    </row>
    <row r="253" spans="1:18" x14ac:dyDescent="0.3">
      <c r="A253" s="8">
        <v>40118</v>
      </c>
      <c r="B253" s="2" t="s">
        <v>11</v>
      </c>
      <c r="C253" s="1">
        <v>3</v>
      </c>
      <c r="D253" s="2" t="s">
        <v>22</v>
      </c>
      <c r="E253" s="3">
        <v>0</v>
      </c>
      <c r="F253" s="3">
        <v>1020</v>
      </c>
      <c r="G253" s="3">
        <v>13398</v>
      </c>
      <c r="I253" s="7">
        <v>12180</v>
      </c>
      <c r="J253" s="7">
        <f>'Зав-ть Коэффициента от Разряда'!$C$8</f>
        <v>216</v>
      </c>
      <c r="K253" s="7">
        <f t="shared" si="9"/>
        <v>7.164705882352937</v>
      </c>
      <c r="L253" s="7">
        <f t="shared" si="7"/>
        <v>-208.83529411764707</v>
      </c>
      <c r="M253" s="7" t="b">
        <f>IF(Таблица1[[#This Row],[Объем производства]]&gt;850,TRUE,FALSE)</f>
        <v>1</v>
      </c>
      <c r="N253" s="11" t="e">
        <f>IF(M253,I253+K253*(Таблица1[[#This Row],[Объем производства]]-#REF!),I253)</f>
        <v>#REF!</v>
      </c>
      <c r="O253" s="12" t="e">
        <f>N253-Таблица1[[#This Row],[Доход]]</f>
        <v>#REF!</v>
      </c>
      <c r="Q253" s="11">
        <f>IF(M253,I253+J253*(Таблица1[[#This Row],[Объем производства]]-850),I253)</f>
        <v>48900</v>
      </c>
      <c r="R253" s="12" t="e">
        <f t="shared" si="8"/>
        <v>#REF!</v>
      </c>
    </row>
    <row r="254" spans="1:18" x14ac:dyDescent="0.3">
      <c r="A254" s="8">
        <v>40148</v>
      </c>
      <c r="B254" s="2" t="s">
        <v>11</v>
      </c>
      <c r="C254" s="1">
        <v>3</v>
      </c>
      <c r="D254" s="2" t="s">
        <v>22</v>
      </c>
      <c r="E254" s="3">
        <v>0</v>
      </c>
      <c r="F254" s="3">
        <v>810</v>
      </c>
      <c r="G254" s="3">
        <v>12180</v>
      </c>
      <c r="I254" s="7">
        <v>12180</v>
      </c>
      <c r="J254" s="7">
        <f>'Зав-ть Коэффициента от Разряда'!$C$8</f>
        <v>216</v>
      </c>
      <c r="K254" s="7">
        <f t="shared" si="9"/>
        <v>7.164705882352937</v>
      </c>
      <c r="L254" s="7">
        <f t="shared" si="7"/>
        <v>-208.83529411764707</v>
      </c>
      <c r="M254" s="7" t="b">
        <f>IF(Таблица1[[#This Row],[Объем производства]]&gt;850,TRUE,FALSE)</f>
        <v>0</v>
      </c>
      <c r="N254" s="11">
        <f>IF(M254,I254+K254*(Таблица1[[#This Row],[Объем производства]]-#REF!),I254)</f>
        <v>12180</v>
      </c>
      <c r="O254" s="12">
        <f>N254-Таблица1[[#This Row],[Доход]]</f>
        <v>0</v>
      </c>
      <c r="Q254" s="11">
        <f>IF(M254,I254+J254*(Таблица1[[#This Row],[Объем производства]]-850),I254)</f>
        <v>12180</v>
      </c>
      <c r="R254" s="12">
        <f t="shared" si="8"/>
        <v>0</v>
      </c>
    </row>
    <row r="255" spans="1:18" x14ac:dyDescent="0.3">
      <c r="A255" s="8">
        <v>39814</v>
      </c>
      <c r="B255" s="2" t="s">
        <v>23</v>
      </c>
      <c r="C255" s="1">
        <v>7</v>
      </c>
      <c r="D255" s="2" t="s">
        <v>24</v>
      </c>
      <c r="E255" s="3">
        <v>0</v>
      </c>
      <c r="F255" s="3">
        <v>580</v>
      </c>
      <c r="G255" s="3">
        <v>22060</v>
      </c>
      <c r="I255" s="7">
        <v>22060</v>
      </c>
      <c r="J255" s="7">
        <f>'Зав-ть Коэффициента от Разряда'!$C$12</f>
        <v>1000</v>
      </c>
      <c r="K255" s="13">
        <f>(G259-G258)/50</f>
        <v>12.976470588235316</v>
      </c>
      <c r="L255" s="7">
        <f t="shared" si="7"/>
        <v>-987.02352941176468</v>
      </c>
      <c r="M255" s="7" t="b">
        <f>IF(Таблица1[[#This Row],[Объем производства]]&gt;850,TRUE,FALSE)</f>
        <v>0</v>
      </c>
      <c r="N255" s="11">
        <f>IF(M255,I255+K255*(Таблица1[[#This Row],[Объем производства]]-#REF!),I255)</f>
        <v>22060</v>
      </c>
      <c r="O255" s="12">
        <f>N255-Таблица1[[#This Row],[Доход]]</f>
        <v>0</v>
      </c>
      <c r="Q255" s="11">
        <f>IF(M255,I255+J255*(Таблица1[[#This Row],[Объем производства]]-850),I255)</f>
        <v>22060</v>
      </c>
      <c r="R255" s="12">
        <f t="shared" si="8"/>
        <v>0</v>
      </c>
    </row>
    <row r="256" spans="1:18" x14ac:dyDescent="0.3">
      <c r="A256" s="8">
        <v>39845</v>
      </c>
      <c r="B256" s="2" t="s">
        <v>23</v>
      </c>
      <c r="C256" s="1">
        <v>7</v>
      </c>
      <c r="D256" s="2" t="s">
        <v>24</v>
      </c>
      <c r="E256" s="3">
        <v>0</v>
      </c>
      <c r="F256" s="3">
        <v>790</v>
      </c>
      <c r="G256" s="3">
        <v>22060</v>
      </c>
      <c r="I256" s="7">
        <v>22060</v>
      </c>
      <c r="J256" s="7">
        <f>'Зав-ть Коэффициента от Разряда'!$C$12</f>
        <v>1000</v>
      </c>
      <c r="K256" s="7">
        <f t="shared" ref="K256:K266" si="10">VALUE($K$255)</f>
        <v>12.976470588235316</v>
      </c>
      <c r="L256" s="7">
        <f t="shared" si="7"/>
        <v>-987.02352941176468</v>
      </c>
      <c r="M256" s="7" t="b">
        <f>IF(Таблица1[[#This Row],[Объем производства]]&gt;850,TRUE,FALSE)</f>
        <v>0</v>
      </c>
      <c r="N256" s="11">
        <f>IF(M256,I256+K256*(Таблица1[[#This Row],[Объем производства]]-#REF!),I256)</f>
        <v>22060</v>
      </c>
      <c r="O256" s="12">
        <f>N256-Таблица1[[#This Row],[Доход]]</f>
        <v>0</v>
      </c>
      <c r="Q256" s="11">
        <f>IF(M256,I256+J256*(Таблица1[[#This Row],[Объем производства]]-850),I256)</f>
        <v>22060</v>
      </c>
      <c r="R256" s="12">
        <f t="shared" si="8"/>
        <v>0</v>
      </c>
    </row>
    <row r="257" spans="1:18" x14ac:dyDescent="0.3">
      <c r="A257" s="8">
        <v>39873</v>
      </c>
      <c r="B257" s="2" t="s">
        <v>23</v>
      </c>
      <c r="C257" s="1">
        <v>7</v>
      </c>
      <c r="D257" s="2" t="s">
        <v>24</v>
      </c>
      <c r="E257" s="3">
        <v>0</v>
      </c>
      <c r="F257" s="3">
        <v>820</v>
      </c>
      <c r="G257" s="3">
        <v>22060</v>
      </c>
      <c r="I257" s="7">
        <v>22060</v>
      </c>
      <c r="J257" s="7">
        <f>'Зав-ть Коэффициента от Разряда'!$C$12</f>
        <v>1000</v>
      </c>
      <c r="K257" s="7">
        <f t="shared" si="10"/>
        <v>12.976470588235316</v>
      </c>
      <c r="L257" s="7">
        <f t="shared" si="7"/>
        <v>-987.02352941176468</v>
      </c>
      <c r="M257" s="7" t="b">
        <f>IF(Таблица1[[#This Row],[Объем производства]]&gt;850,TRUE,FALSE)</f>
        <v>0</v>
      </c>
      <c r="N257" s="11">
        <f>IF(M257,I257+K257*(Таблица1[[#This Row],[Объем производства]]-#REF!),I257)</f>
        <v>22060</v>
      </c>
      <c r="O257" s="12">
        <f>N257-Таблица1[[#This Row],[Доход]]</f>
        <v>0</v>
      </c>
      <c r="Q257" s="11">
        <f>IF(M257,I257+J257*(Таблица1[[#This Row],[Объем производства]]-850),I257)</f>
        <v>22060</v>
      </c>
      <c r="R257" s="12">
        <f t="shared" si="8"/>
        <v>0</v>
      </c>
    </row>
    <row r="258" spans="1:18" x14ac:dyDescent="0.3">
      <c r="A258" s="8">
        <v>39904</v>
      </c>
      <c r="B258" s="2" t="s">
        <v>23</v>
      </c>
      <c r="C258" s="1">
        <v>7</v>
      </c>
      <c r="D258" s="2" t="s">
        <v>24</v>
      </c>
      <c r="E258" s="3">
        <v>0</v>
      </c>
      <c r="F258" s="3">
        <v>1200</v>
      </c>
      <c r="G258" s="3">
        <v>26601.764705882353</v>
      </c>
      <c r="I258" s="7">
        <v>22060</v>
      </c>
      <c r="J258" s="7">
        <f>'Зав-ть Коэффициента от Разряда'!$C$12</f>
        <v>1000</v>
      </c>
      <c r="K258" s="7">
        <f t="shared" si="10"/>
        <v>12.976470588235316</v>
      </c>
      <c r="L258" s="7">
        <f t="shared" si="7"/>
        <v>-987.02352941176468</v>
      </c>
      <c r="M258" s="7" t="b">
        <f>IF(Таблица1[[#This Row],[Объем производства]]&gt;850,TRUE,FALSE)</f>
        <v>1</v>
      </c>
      <c r="N258" s="11" t="e">
        <f>IF(M258,I258+K258*(Таблица1[[#This Row],[Объем производства]]-#REF!),I258)</f>
        <v>#REF!</v>
      </c>
      <c r="O258" s="12" t="e">
        <f>N258-Таблица1[[#This Row],[Доход]]</f>
        <v>#REF!</v>
      </c>
      <c r="Q258" s="11">
        <f>IF(M258,I258+J258*(Таблица1[[#This Row],[Объем производства]]-850),I258)</f>
        <v>372060</v>
      </c>
      <c r="R258" s="12" t="e">
        <f t="shared" si="8"/>
        <v>#REF!</v>
      </c>
    </row>
    <row r="259" spans="1:18" x14ac:dyDescent="0.3">
      <c r="A259" s="8">
        <v>39934</v>
      </c>
      <c r="B259" s="2" t="s">
        <v>23</v>
      </c>
      <c r="C259" s="1">
        <v>7</v>
      </c>
      <c r="D259" s="2" t="s">
        <v>24</v>
      </c>
      <c r="E259" s="3">
        <v>0</v>
      </c>
      <c r="F259" s="3">
        <v>1250</v>
      </c>
      <c r="G259" s="3">
        <v>27250.588235294119</v>
      </c>
      <c r="I259" s="7">
        <v>22060</v>
      </c>
      <c r="J259" s="7">
        <f>'Зав-ть Коэффициента от Разряда'!$C$12</f>
        <v>1000</v>
      </c>
      <c r="K259" s="7">
        <f t="shared" si="10"/>
        <v>12.976470588235316</v>
      </c>
      <c r="L259" s="7">
        <f t="shared" si="7"/>
        <v>-987.02352941176468</v>
      </c>
      <c r="M259" s="7" t="b">
        <f>IF(Таблица1[[#This Row],[Объем производства]]&gt;850,TRUE,FALSE)</f>
        <v>1</v>
      </c>
      <c r="N259" s="11" t="e">
        <f>IF(M259,I259+K259*(Таблица1[[#This Row],[Объем производства]]-#REF!),I259)</f>
        <v>#REF!</v>
      </c>
      <c r="O259" s="12" t="e">
        <f>N259-Таблица1[[#This Row],[Доход]]</f>
        <v>#REF!</v>
      </c>
      <c r="Q259" s="11">
        <f>IF(M259,I259+J259*(Таблица1[[#This Row],[Объем производства]]-850),I259)</f>
        <v>422060</v>
      </c>
      <c r="R259" s="12" t="e">
        <f t="shared" si="8"/>
        <v>#REF!</v>
      </c>
    </row>
    <row r="260" spans="1:18" x14ac:dyDescent="0.3">
      <c r="A260" s="8">
        <v>39965</v>
      </c>
      <c r="B260" s="2" t="s">
        <v>23</v>
      </c>
      <c r="C260" s="1">
        <v>7</v>
      </c>
      <c r="D260" s="2" t="s">
        <v>24</v>
      </c>
      <c r="E260" s="3">
        <v>0</v>
      </c>
      <c r="F260" s="3">
        <v>950</v>
      </c>
      <c r="G260" s="3">
        <v>23357.647058823528</v>
      </c>
      <c r="I260" s="7">
        <v>22060</v>
      </c>
      <c r="J260" s="7">
        <f>'Зав-ть Коэффициента от Разряда'!$C$12</f>
        <v>1000</v>
      </c>
      <c r="K260" s="7">
        <f t="shared" si="10"/>
        <v>12.976470588235316</v>
      </c>
      <c r="L260" s="7">
        <f t="shared" ref="L260:L266" si="11">K260-J260</f>
        <v>-987.02352941176468</v>
      </c>
      <c r="M260" s="7" t="b">
        <f>IF(Таблица1[[#This Row],[Объем производства]]&gt;850,TRUE,FALSE)</f>
        <v>1</v>
      </c>
      <c r="N260" s="11" t="e">
        <f>IF(M260,I260+K260*(Таблица1[[#This Row],[Объем производства]]-#REF!),I260)</f>
        <v>#REF!</v>
      </c>
      <c r="O260" s="12" t="e">
        <f>N260-Таблица1[[#This Row],[Доход]]</f>
        <v>#REF!</v>
      </c>
      <c r="Q260" s="11">
        <f>IF(M260,I260+J260*(Таблица1[[#This Row],[Объем производства]]-850),I260)</f>
        <v>122060</v>
      </c>
      <c r="R260" s="12" t="e">
        <f t="shared" ref="R260:R266" si="12">N260-Q260</f>
        <v>#REF!</v>
      </c>
    </row>
    <row r="261" spans="1:18" x14ac:dyDescent="0.3">
      <c r="A261" s="8">
        <v>39995</v>
      </c>
      <c r="B261" s="2" t="s">
        <v>23</v>
      </c>
      <c r="C261" s="1">
        <v>7</v>
      </c>
      <c r="D261" s="2" t="s">
        <v>24</v>
      </c>
      <c r="E261" s="3">
        <v>0</v>
      </c>
      <c r="F261" s="3">
        <v>1400</v>
      </c>
      <c r="G261" s="3">
        <v>29197.058823529413</v>
      </c>
      <c r="I261" s="7">
        <v>22060</v>
      </c>
      <c r="J261" s="7">
        <f>'Зав-ть Коэффициента от Разряда'!$C$12</f>
        <v>1000</v>
      </c>
      <c r="K261" s="7">
        <f t="shared" si="10"/>
        <v>12.976470588235316</v>
      </c>
      <c r="L261" s="7">
        <f t="shared" si="11"/>
        <v>-987.02352941176468</v>
      </c>
      <c r="M261" s="7" t="b">
        <f>IF(Таблица1[[#This Row],[Объем производства]]&gt;850,TRUE,FALSE)</f>
        <v>1</v>
      </c>
      <c r="N261" s="11" t="e">
        <f>IF(M261,I261+K261*(Таблица1[[#This Row],[Объем производства]]-#REF!),I261)</f>
        <v>#REF!</v>
      </c>
      <c r="O261" s="12" t="e">
        <f>N261-Таблица1[[#This Row],[Доход]]</f>
        <v>#REF!</v>
      </c>
      <c r="Q261" s="11">
        <f>IF(M261,I261+J261*(Таблица1[[#This Row],[Объем производства]]-850),I261)</f>
        <v>572060</v>
      </c>
      <c r="R261" s="12" t="e">
        <f t="shared" si="12"/>
        <v>#REF!</v>
      </c>
    </row>
    <row r="262" spans="1:18" x14ac:dyDescent="0.3">
      <c r="A262" s="8">
        <v>40026</v>
      </c>
      <c r="B262" s="2" t="s">
        <v>23</v>
      </c>
      <c r="C262" s="1">
        <v>7</v>
      </c>
      <c r="D262" s="2" t="s">
        <v>24</v>
      </c>
      <c r="E262" s="3">
        <v>0</v>
      </c>
      <c r="F262" s="3">
        <v>1180</v>
      </c>
      <c r="G262" s="3">
        <v>26342.235294117647</v>
      </c>
      <c r="I262" s="7">
        <v>22060</v>
      </c>
      <c r="J262" s="7">
        <f>'Зав-ть Коэффициента от Разряда'!$C$12</f>
        <v>1000</v>
      </c>
      <c r="K262" s="7">
        <f t="shared" si="10"/>
        <v>12.976470588235316</v>
      </c>
      <c r="L262" s="7">
        <f t="shared" si="11"/>
        <v>-987.02352941176468</v>
      </c>
      <c r="M262" s="7" t="b">
        <f>IF(Таблица1[[#This Row],[Объем производства]]&gt;850,TRUE,FALSE)</f>
        <v>1</v>
      </c>
      <c r="N262" s="11" t="e">
        <f>IF(M262,I262+K262*(Таблица1[[#This Row],[Объем производства]]-#REF!),I262)</f>
        <v>#REF!</v>
      </c>
      <c r="O262" s="12" t="e">
        <f>N262-Таблица1[[#This Row],[Доход]]</f>
        <v>#REF!</v>
      </c>
      <c r="Q262" s="11">
        <f>IF(M262,I262+J262*(Таблица1[[#This Row],[Объем производства]]-850),I262)</f>
        <v>352060</v>
      </c>
      <c r="R262" s="12" t="e">
        <f t="shared" si="12"/>
        <v>#REF!</v>
      </c>
    </row>
    <row r="263" spans="1:18" x14ac:dyDescent="0.3">
      <c r="A263" s="8">
        <v>40057</v>
      </c>
      <c r="B263" s="2" t="s">
        <v>23</v>
      </c>
      <c r="C263" s="1">
        <v>7</v>
      </c>
      <c r="D263" s="2" t="s">
        <v>24</v>
      </c>
      <c r="E263" s="3">
        <v>0</v>
      </c>
      <c r="F263" s="3">
        <v>1080</v>
      </c>
      <c r="G263" s="3">
        <v>25044.588235294119</v>
      </c>
      <c r="I263" s="7">
        <v>22060</v>
      </c>
      <c r="J263" s="7">
        <f>'Зав-ть Коэффициента от Разряда'!$C$12</f>
        <v>1000</v>
      </c>
      <c r="K263" s="7">
        <f t="shared" si="10"/>
        <v>12.976470588235316</v>
      </c>
      <c r="L263" s="7">
        <f t="shared" si="11"/>
        <v>-987.02352941176468</v>
      </c>
      <c r="M263" s="7" t="b">
        <f>IF(Таблица1[[#This Row],[Объем производства]]&gt;850,TRUE,FALSE)</f>
        <v>1</v>
      </c>
      <c r="N263" s="11" t="e">
        <f>IF(M263,I263+K263*(Таблица1[[#This Row],[Объем производства]]-#REF!),I263)</f>
        <v>#REF!</v>
      </c>
      <c r="O263" s="12" t="e">
        <f>N263-Таблица1[[#This Row],[Доход]]</f>
        <v>#REF!</v>
      </c>
      <c r="Q263" s="11">
        <f>IF(M263,I263+J263*(Таблица1[[#This Row],[Объем производства]]-850),I263)</f>
        <v>252060</v>
      </c>
      <c r="R263" s="12" t="e">
        <f t="shared" si="12"/>
        <v>#REF!</v>
      </c>
    </row>
    <row r="264" spans="1:18" x14ac:dyDescent="0.3">
      <c r="A264" s="8">
        <v>40087</v>
      </c>
      <c r="B264" s="2" t="s">
        <v>23</v>
      </c>
      <c r="C264" s="1">
        <v>7</v>
      </c>
      <c r="D264" s="2" t="s">
        <v>24</v>
      </c>
      <c r="E264" s="3">
        <v>0</v>
      </c>
      <c r="F264" s="3">
        <v>780</v>
      </c>
      <c r="G264" s="3">
        <v>22060</v>
      </c>
      <c r="I264" s="7">
        <v>22060</v>
      </c>
      <c r="J264" s="7">
        <f>'Зав-ть Коэффициента от Разряда'!$C$12</f>
        <v>1000</v>
      </c>
      <c r="K264" s="7">
        <f t="shared" si="10"/>
        <v>12.976470588235316</v>
      </c>
      <c r="L264" s="7">
        <f t="shared" si="11"/>
        <v>-987.02352941176468</v>
      </c>
      <c r="M264" s="7" t="b">
        <f>IF(Таблица1[[#This Row],[Объем производства]]&gt;850,TRUE,FALSE)</f>
        <v>0</v>
      </c>
      <c r="N264" s="11">
        <f>IF(M264,I264+K264*(Таблица1[[#This Row],[Объем производства]]-#REF!),I264)</f>
        <v>22060</v>
      </c>
      <c r="O264" s="12">
        <f>N264-Таблица1[[#This Row],[Доход]]</f>
        <v>0</v>
      </c>
      <c r="Q264" s="11">
        <f>IF(M264,I264+J264*(Таблица1[[#This Row],[Объем производства]]-850),I264)</f>
        <v>22060</v>
      </c>
      <c r="R264" s="12">
        <f t="shared" si="12"/>
        <v>0</v>
      </c>
    </row>
    <row r="265" spans="1:18" x14ac:dyDescent="0.3">
      <c r="A265" s="8">
        <v>40118</v>
      </c>
      <c r="B265" s="2" t="s">
        <v>23</v>
      </c>
      <c r="C265" s="1">
        <v>7</v>
      </c>
      <c r="D265" s="2" t="s">
        <v>24</v>
      </c>
      <c r="E265" s="3">
        <v>0</v>
      </c>
      <c r="F265" s="3">
        <v>1020</v>
      </c>
      <c r="G265" s="3">
        <v>24266</v>
      </c>
      <c r="I265" s="7">
        <v>22060</v>
      </c>
      <c r="J265" s="7">
        <f>'Зав-ть Коэффициента от Разряда'!$C$12</f>
        <v>1000</v>
      </c>
      <c r="K265" s="7">
        <f t="shared" si="10"/>
        <v>12.976470588235316</v>
      </c>
      <c r="L265" s="7">
        <f t="shared" si="11"/>
        <v>-987.02352941176468</v>
      </c>
      <c r="M265" s="7" t="b">
        <f>IF(Таблица1[[#This Row],[Объем производства]]&gt;850,TRUE,FALSE)</f>
        <v>1</v>
      </c>
      <c r="N265" s="11" t="e">
        <f>IF(M265,I265+K265*(Таблица1[[#This Row],[Объем производства]]-#REF!),I265)</f>
        <v>#REF!</v>
      </c>
      <c r="O265" s="12" t="e">
        <f>N265-Таблица1[[#This Row],[Доход]]</f>
        <v>#REF!</v>
      </c>
      <c r="Q265" s="11">
        <f>IF(M265,I265+J265*(Таблица1[[#This Row],[Объем производства]]-850),I265)</f>
        <v>192060</v>
      </c>
      <c r="R265" s="12" t="e">
        <f t="shared" si="12"/>
        <v>#REF!</v>
      </c>
    </row>
    <row r="266" spans="1:18" x14ac:dyDescent="0.3">
      <c r="A266" s="8">
        <v>40148</v>
      </c>
      <c r="B266" s="2" t="s">
        <v>23</v>
      </c>
      <c r="C266" s="1">
        <v>7</v>
      </c>
      <c r="D266" s="2" t="s">
        <v>24</v>
      </c>
      <c r="E266" s="3">
        <v>0</v>
      </c>
      <c r="F266" s="3">
        <v>810</v>
      </c>
      <c r="G266" s="3">
        <v>22060</v>
      </c>
      <c r="I266" s="7">
        <v>22060</v>
      </c>
      <c r="J266" s="7">
        <f>'Зав-ть Коэффициента от Разряда'!$C$12</f>
        <v>1000</v>
      </c>
      <c r="K266" s="7">
        <f t="shared" si="10"/>
        <v>12.976470588235316</v>
      </c>
      <c r="L266" s="7">
        <f t="shared" si="11"/>
        <v>-987.02352941176468</v>
      </c>
      <c r="M266" s="7" t="b">
        <f>IF(Таблица1[[#This Row],[Объем производства]]&gt;850,TRUE,FALSE)</f>
        <v>0</v>
      </c>
      <c r="N266" s="11">
        <f>IF(M266,I266+K266*(Таблица1[[#This Row],[Объем производства]]-#REF!),I266)</f>
        <v>22060</v>
      </c>
      <c r="O266" s="12">
        <f>N266-Таблица1[[#This Row],[Доход]]</f>
        <v>0</v>
      </c>
      <c r="Q266" s="11">
        <f>IF(M266,I266+J266*(Таблица1[[#This Row],[Объем производства]]-850),I266)</f>
        <v>22060</v>
      </c>
      <c r="R266" s="12">
        <f t="shared" si="12"/>
        <v>0</v>
      </c>
    </row>
  </sheetData>
  <mergeCells count="1">
    <mergeCell ref="I1:R1"/>
  </mergeCell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sqref="A1:A2"/>
    </sheetView>
  </sheetViews>
  <sheetFormatPr defaultRowHeight="14.4" x14ac:dyDescent="0.3"/>
  <cols>
    <col min="2" max="4" width="15.21875" customWidth="1"/>
    <col min="5" max="9" width="10.6640625" customWidth="1"/>
    <col min="10" max="10" width="14.21875" customWidth="1"/>
  </cols>
  <sheetData>
    <row r="1" spans="1:18" x14ac:dyDescent="0.3">
      <c r="A1" s="36" t="s">
        <v>16</v>
      </c>
      <c r="B1" s="37" t="s">
        <v>51</v>
      </c>
      <c r="C1" s="37"/>
      <c r="D1" s="37"/>
      <c r="E1" s="38" t="s">
        <v>49</v>
      </c>
      <c r="F1" s="38"/>
      <c r="G1" s="38"/>
      <c r="H1" s="38"/>
      <c r="I1" s="38"/>
      <c r="J1" s="39" t="s">
        <v>25</v>
      </c>
      <c r="M1" s="41" t="s">
        <v>52</v>
      </c>
      <c r="N1" s="41"/>
      <c r="O1" s="41"/>
      <c r="P1" s="41"/>
      <c r="Q1" s="41"/>
      <c r="R1" s="41"/>
    </row>
    <row r="2" spans="1:18" x14ac:dyDescent="0.3">
      <c r="A2" s="36"/>
      <c r="B2" s="33" t="s">
        <v>36</v>
      </c>
      <c r="C2" s="33" t="s">
        <v>37</v>
      </c>
      <c r="D2" s="33" t="s">
        <v>38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39</v>
      </c>
      <c r="J2" s="39"/>
      <c r="M2" s="41"/>
      <c r="N2" s="41"/>
      <c r="O2" s="41"/>
      <c r="P2" s="41"/>
      <c r="Q2" s="41"/>
      <c r="R2" s="41"/>
    </row>
    <row r="3" spans="1:18" x14ac:dyDescent="0.3">
      <c r="A3" s="27">
        <v>1</v>
      </c>
      <c r="B3" s="32">
        <f t="shared" ref="B3:B12" si="0">A3^2</f>
        <v>1</v>
      </c>
      <c r="C3" s="32">
        <f t="shared" ref="C3:C12" si="1">A3^3</f>
        <v>1</v>
      </c>
      <c r="D3" s="32">
        <f t="shared" ref="D3:D12" si="2">A3^4</f>
        <v>1</v>
      </c>
      <c r="E3" s="29">
        <v>1620</v>
      </c>
      <c r="F3" s="29">
        <v>-64.166666000000006</v>
      </c>
      <c r="G3" s="29">
        <v>25</v>
      </c>
      <c r="H3" s="29">
        <v>-0.83333332999999998</v>
      </c>
      <c r="I3" s="29">
        <v>7290</v>
      </c>
      <c r="J3" s="34">
        <f>A3*E3+B3*F3+C3*G3+D3*H3+I3</f>
        <v>8870.0000006699993</v>
      </c>
      <c r="M3" s="41"/>
      <c r="N3" s="41"/>
      <c r="O3" s="41"/>
      <c r="P3" s="41"/>
      <c r="Q3" s="41"/>
      <c r="R3" s="41"/>
    </row>
    <row r="4" spans="1:18" x14ac:dyDescent="0.3">
      <c r="A4" s="27">
        <v>2</v>
      </c>
      <c r="B4" s="32">
        <f t="shared" si="0"/>
        <v>4</v>
      </c>
      <c r="C4" s="32">
        <f t="shared" si="1"/>
        <v>8</v>
      </c>
      <c r="D4" s="32">
        <f t="shared" si="2"/>
        <v>16</v>
      </c>
      <c r="E4" s="20">
        <f>$E$3</f>
        <v>1620</v>
      </c>
      <c r="F4" s="20">
        <f t="shared" ref="F4:F5" si="3">$F$3</f>
        <v>-64.166666000000006</v>
      </c>
      <c r="G4" s="20">
        <f t="shared" ref="G4:G5" si="4">$G$3</f>
        <v>25</v>
      </c>
      <c r="H4" s="20">
        <f t="shared" ref="H4:H5" si="5">$H$3</f>
        <v>-0.83333332999999998</v>
      </c>
      <c r="I4" s="20">
        <f t="shared" ref="I4:I5" si="6">$I$3</f>
        <v>7290</v>
      </c>
      <c r="J4" s="34">
        <f t="shared" ref="J4:J12" si="7">A4*E4+B4*F4+C4*G4+D4*H4+I4</f>
        <v>10460.00000272</v>
      </c>
      <c r="M4" s="41"/>
      <c r="N4" s="41"/>
      <c r="O4" s="41"/>
      <c r="P4" s="41"/>
      <c r="Q4" s="41"/>
      <c r="R4" s="41"/>
    </row>
    <row r="5" spans="1:18" x14ac:dyDescent="0.3">
      <c r="A5" s="27">
        <v>3</v>
      </c>
      <c r="B5" s="32">
        <f t="shared" si="0"/>
        <v>9</v>
      </c>
      <c r="C5" s="32">
        <f t="shared" si="1"/>
        <v>27</v>
      </c>
      <c r="D5" s="32">
        <f t="shared" si="2"/>
        <v>81</v>
      </c>
      <c r="E5" s="20">
        <f t="shared" ref="E5" si="8">$E$3</f>
        <v>1620</v>
      </c>
      <c r="F5" s="20">
        <f t="shared" si="3"/>
        <v>-64.166666000000006</v>
      </c>
      <c r="G5" s="20">
        <f t="shared" si="4"/>
        <v>25</v>
      </c>
      <c r="H5" s="20">
        <f t="shared" si="5"/>
        <v>-0.83333332999999998</v>
      </c>
      <c r="I5" s="20">
        <f t="shared" si="6"/>
        <v>7290</v>
      </c>
      <c r="J5" s="34">
        <f t="shared" si="7"/>
        <v>12180.00000627</v>
      </c>
      <c r="M5" s="41"/>
      <c r="N5" s="41"/>
      <c r="O5" s="41"/>
      <c r="P5" s="41"/>
      <c r="Q5" s="41"/>
      <c r="R5" s="41"/>
    </row>
    <row r="6" spans="1:18" x14ac:dyDescent="0.3">
      <c r="A6" s="27">
        <v>4</v>
      </c>
      <c r="B6" s="32">
        <f t="shared" si="0"/>
        <v>16</v>
      </c>
      <c r="C6" s="32">
        <f t="shared" si="1"/>
        <v>64</v>
      </c>
      <c r="D6" s="32">
        <f t="shared" si="2"/>
        <v>256</v>
      </c>
      <c r="E6" s="20">
        <f>$E$3</f>
        <v>1620</v>
      </c>
      <c r="F6" s="20">
        <f>$F$3</f>
        <v>-64.166666000000006</v>
      </c>
      <c r="G6" s="20">
        <f>$G$3</f>
        <v>25</v>
      </c>
      <c r="H6" s="20">
        <f>$H$3</f>
        <v>-0.83333332999999998</v>
      </c>
      <c r="I6" s="20">
        <f>$I$3</f>
        <v>7290</v>
      </c>
      <c r="J6" s="34">
        <f t="shared" si="7"/>
        <v>14130.00001152</v>
      </c>
      <c r="M6" s="41"/>
      <c r="N6" s="41"/>
      <c r="O6" s="41"/>
      <c r="P6" s="41"/>
      <c r="Q6" s="41"/>
      <c r="R6" s="41"/>
    </row>
    <row r="7" spans="1:18" x14ac:dyDescent="0.3">
      <c r="A7" s="27">
        <v>5</v>
      </c>
      <c r="B7" s="32">
        <f t="shared" si="0"/>
        <v>25</v>
      </c>
      <c r="C7" s="32">
        <f t="shared" si="1"/>
        <v>125</v>
      </c>
      <c r="D7" s="32">
        <f t="shared" si="2"/>
        <v>625</v>
      </c>
      <c r="E7" s="20">
        <f>$E$3</f>
        <v>1620</v>
      </c>
      <c r="F7" s="20">
        <f>$F$3</f>
        <v>-64.166666000000006</v>
      </c>
      <c r="G7" s="20">
        <f>$G$3</f>
        <v>25</v>
      </c>
      <c r="H7" s="20">
        <f>$H$3</f>
        <v>-0.83333332999999998</v>
      </c>
      <c r="I7" s="20">
        <f>$I$3</f>
        <v>7290</v>
      </c>
      <c r="J7" s="34">
        <f t="shared" si="7"/>
        <v>16390.000018750001</v>
      </c>
      <c r="M7" s="42" t="s">
        <v>53</v>
      </c>
      <c r="N7" s="42"/>
      <c r="O7" s="42"/>
      <c r="P7" s="42"/>
      <c r="Q7" s="42"/>
      <c r="R7" s="42"/>
    </row>
    <row r="8" spans="1:18" x14ac:dyDescent="0.3">
      <c r="A8" s="27">
        <v>6</v>
      </c>
      <c r="B8" s="32">
        <f t="shared" si="0"/>
        <v>36</v>
      </c>
      <c r="C8" s="32">
        <f t="shared" si="1"/>
        <v>216</v>
      </c>
      <c r="D8" s="32">
        <f t="shared" si="2"/>
        <v>1296</v>
      </c>
      <c r="E8" s="20">
        <f>$E$3</f>
        <v>1620</v>
      </c>
      <c r="F8" s="20">
        <f>$F$3</f>
        <v>-64.166666000000006</v>
      </c>
      <c r="G8" s="20">
        <f>$G$3</f>
        <v>25</v>
      </c>
      <c r="H8" s="20">
        <f>$H$3</f>
        <v>-0.83333332999999998</v>
      </c>
      <c r="I8" s="20">
        <f>$I$3</f>
        <v>7290</v>
      </c>
      <c r="J8" s="34">
        <f t="shared" si="7"/>
        <v>19020.000028319999</v>
      </c>
      <c r="M8" s="42"/>
      <c r="N8" s="42"/>
      <c r="O8" s="42"/>
      <c r="P8" s="42"/>
      <c r="Q8" s="42"/>
      <c r="R8" s="42"/>
    </row>
    <row r="9" spans="1:18" x14ac:dyDescent="0.3">
      <c r="A9" s="27">
        <v>7</v>
      </c>
      <c r="B9" s="32">
        <f t="shared" si="0"/>
        <v>49</v>
      </c>
      <c r="C9" s="32">
        <f t="shared" si="1"/>
        <v>343</v>
      </c>
      <c r="D9" s="32">
        <f t="shared" si="2"/>
        <v>2401</v>
      </c>
      <c r="E9" s="20">
        <f>$E$3</f>
        <v>1620</v>
      </c>
      <c r="F9" s="20">
        <f>$F$3</f>
        <v>-64.166666000000006</v>
      </c>
      <c r="G9" s="20">
        <f>$G$3</f>
        <v>25</v>
      </c>
      <c r="H9" s="20">
        <f>$H$3</f>
        <v>-0.83333332999999998</v>
      </c>
      <c r="I9" s="20">
        <f>$I$3</f>
        <v>7290</v>
      </c>
      <c r="J9" s="34">
        <f t="shared" si="7"/>
        <v>22060.000040669998</v>
      </c>
      <c r="M9" s="42"/>
      <c r="N9" s="42"/>
      <c r="O9" s="42"/>
      <c r="P9" s="42"/>
      <c r="Q9" s="42"/>
      <c r="R9" s="42"/>
    </row>
    <row r="10" spans="1:18" x14ac:dyDescent="0.3">
      <c r="A10" s="27">
        <v>8</v>
      </c>
      <c r="B10" s="32">
        <f t="shared" si="0"/>
        <v>64</v>
      </c>
      <c r="C10" s="32">
        <f t="shared" si="1"/>
        <v>512</v>
      </c>
      <c r="D10" s="32">
        <f t="shared" si="2"/>
        <v>4096</v>
      </c>
      <c r="E10" s="20">
        <f t="shared" ref="E10:E11" si="9">$E$3</f>
        <v>1620</v>
      </c>
      <c r="F10" s="20">
        <f t="shared" ref="F10:F11" si="10">$F$3</f>
        <v>-64.166666000000006</v>
      </c>
      <c r="G10" s="20">
        <f t="shared" ref="G10:G11" si="11">$G$3</f>
        <v>25</v>
      </c>
      <c r="H10" s="20">
        <f t="shared" ref="H10:H11" si="12">$H$3</f>
        <v>-0.83333332999999998</v>
      </c>
      <c r="I10" s="20">
        <f t="shared" ref="I10:I11" si="13">$I$3</f>
        <v>7290</v>
      </c>
      <c r="J10" s="34">
        <f t="shared" si="7"/>
        <v>25530.000056319997</v>
      </c>
      <c r="M10" s="43" t="s">
        <v>56</v>
      </c>
      <c r="N10" s="43"/>
      <c r="O10" s="43"/>
      <c r="P10" s="43"/>
      <c r="Q10" s="43"/>
      <c r="R10" s="43"/>
    </row>
    <row r="11" spans="1:18" x14ac:dyDescent="0.3">
      <c r="A11" s="27">
        <v>9</v>
      </c>
      <c r="B11" s="32">
        <f t="shared" si="0"/>
        <v>81</v>
      </c>
      <c r="C11" s="32">
        <f t="shared" si="1"/>
        <v>729</v>
      </c>
      <c r="D11" s="32">
        <f t="shared" si="2"/>
        <v>6561</v>
      </c>
      <c r="E11" s="20">
        <f t="shared" si="9"/>
        <v>1620</v>
      </c>
      <c r="F11" s="20">
        <f t="shared" si="10"/>
        <v>-64.166666000000006</v>
      </c>
      <c r="G11" s="20">
        <f t="shared" si="11"/>
        <v>25</v>
      </c>
      <c r="H11" s="20">
        <f t="shared" si="12"/>
        <v>-0.83333332999999998</v>
      </c>
      <c r="I11" s="20">
        <f t="shared" si="13"/>
        <v>7290</v>
      </c>
      <c r="J11" s="34">
        <f t="shared" si="7"/>
        <v>29430.000075870001</v>
      </c>
      <c r="M11" s="43"/>
      <c r="N11" s="43"/>
      <c r="O11" s="43"/>
      <c r="P11" s="43"/>
      <c r="Q11" s="43"/>
      <c r="R11" s="43"/>
    </row>
    <row r="12" spans="1:18" x14ac:dyDescent="0.3">
      <c r="A12" s="27">
        <v>10</v>
      </c>
      <c r="B12" s="32">
        <f t="shared" si="0"/>
        <v>100</v>
      </c>
      <c r="C12" s="32">
        <f t="shared" si="1"/>
        <v>1000</v>
      </c>
      <c r="D12" s="32">
        <f t="shared" si="2"/>
        <v>10000</v>
      </c>
      <c r="E12" s="20">
        <f>$E$3</f>
        <v>1620</v>
      </c>
      <c r="F12" s="20">
        <f>$F$3</f>
        <v>-64.166666000000006</v>
      </c>
      <c r="G12" s="20">
        <f>$G$3</f>
        <v>25</v>
      </c>
      <c r="H12" s="20">
        <f>$H$3</f>
        <v>-0.83333332999999998</v>
      </c>
      <c r="I12" s="20">
        <f>$I$3</f>
        <v>7290</v>
      </c>
      <c r="J12" s="34">
        <f t="shared" si="7"/>
        <v>33740.000100000005</v>
      </c>
      <c r="M12" s="43"/>
      <c r="N12" s="43"/>
      <c r="O12" s="43"/>
      <c r="P12" s="43"/>
      <c r="Q12" s="43"/>
      <c r="R12" s="43"/>
    </row>
    <row r="13" spans="1:18" x14ac:dyDescent="0.3">
      <c r="M13" s="44"/>
      <c r="N13" s="40" t="s">
        <v>54</v>
      </c>
      <c r="O13" s="41"/>
      <c r="P13" s="41"/>
      <c r="Q13" s="41"/>
      <c r="R13" s="41"/>
    </row>
    <row r="14" spans="1:18" x14ac:dyDescent="0.3">
      <c r="M14" s="42"/>
      <c r="N14" s="41"/>
      <c r="O14" s="41"/>
      <c r="P14" s="41"/>
      <c r="Q14" s="41"/>
      <c r="R14" s="41"/>
    </row>
  </sheetData>
  <mergeCells count="9">
    <mergeCell ref="A1:A2"/>
    <mergeCell ref="B1:D1"/>
    <mergeCell ref="E1:I1"/>
    <mergeCell ref="J1:J2"/>
    <mergeCell ref="N13:R14"/>
    <mergeCell ref="M1:R6"/>
    <mergeCell ref="M7:R9"/>
    <mergeCell ref="M10:R12"/>
    <mergeCell ref="M13:M14"/>
  </mergeCells>
  <hyperlinks>
    <hyperlink ref="M10:R12" r:id="rId1" display="Ссылка на файл с исходным кодом расчётов: https://github.com/TyurinIvan/testTasks/blob/master/Analytical%20test%20task/salary_analytics.ipynb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workbookViewId="0">
      <selection sqref="A1:A2"/>
    </sheetView>
  </sheetViews>
  <sheetFormatPr defaultRowHeight="14.4" x14ac:dyDescent="0.3"/>
  <cols>
    <col min="2" max="4" width="15.21875" style="15" customWidth="1"/>
    <col min="5" max="9" width="10.6640625" customWidth="1"/>
    <col min="10" max="10" width="14.21875" bestFit="1" customWidth="1"/>
  </cols>
  <sheetData>
    <row r="1" spans="1:23" x14ac:dyDescent="0.3">
      <c r="A1" s="36" t="s">
        <v>16</v>
      </c>
      <c r="B1" s="37" t="s">
        <v>51</v>
      </c>
      <c r="C1" s="37"/>
      <c r="D1" s="37"/>
      <c r="E1" s="45" t="s">
        <v>49</v>
      </c>
      <c r="F1" s="46"/>
      <c r="G1" s="46"/>
      <c r="H1" s="46"/>
      <c r="I1" s="47"/>
      <c r="J1" s="39" t="s">
        <v>44</v>
      </c>
      <c r="M1" s="41" t="s">
        <v>52</v>
      </c>
      <c r="N1" s="41"/>
      <c r="O1" s="41"/>
      <c r="P1" s="41"/>
      <c r="Q1" s="41"/>
      <c r="R1" s="41"/>
      <c r="W1" s="14"/>
    </row>
    <row r="2" spans="1:23" x14ac:dyDescent="0.3">
      <c r="A2" s="36"/>
      <c r="B2" s="33" t="s">
        <v>36</v>
      </c>
      <c r="C2" s="33" t="s">
        <v>37</v>
      </c>
      <c r="D2" s="33" t="s">
        <v>38</v>
      </c>
      <c r="E2" s="22" t="s">
        <v>40</v>
      </c>
      <c r="F2" s="22" t="s">
        <v>41</v>
      </c>
      <c r="G2" s="22" t="s">
        <v>42</v>
      </c>
      <c r="H2" s="22" t="s">
        <v>43</v>
      </c>
      <c r="I2" s="22" t="s">
        <v>39</v>
      </c>
      <c r="J2" s="39"/>
      <c r="M2" s="41"/>
      <c r="N2" s="41"/>
      <c r="O2" s="41"/>
      <c r="P2" s="41"/>
      <c r="Q2" s="41"/>
      <c r="R2" s="41"/>
      <c r="U2" s="14"/>
      <c r="V2" s="14"/>
      <c r="W2" s="14"/>
    </row>
    <row r="3" spans="1:23" x14ac:dyDescent="0.3">
      <c r="A3" s="27">
        <v>1</v>
      </c>
      <c r="B3" s="32">
        <f t="shared" ref="B3:B12" si="0">A3^2</f>
        <v>1</v>
      </c>
      <c r="C3" s="32">
        <f t="shared" ref="C3:C12" si="1">A3^3</f>
        <v>1</v>
      </c>
      <c r="D3" s="32">
        <f t="shared" ref="D3:D12" si="2">A3^4</f>
        <v>1</v>
      </c>
      <c r="E3" s="30">
        <v>0.95294117599999995</v>
      </c>
      <c r="F3" s="30">
        <v>-3.7745097999999998E-2</v>
      </c>
      <c r="G3" s="30">
        <v>1.47058824E-2</v>
      </c>
      <c r="H3" s="30">
        <v>-4.9019607800000005E-4</v>
      </c>
      <c r="I3" s="30">
        <v>4.2882352900000003</v>
      </c>
      <c r="J3" s="18">
        <f>A3*E3+B3*F3+C3*G3+D3*H3+I3</f>
        <v>5.2176470543220006</v>
      </c>
      <c r="M3" s="41"/>
      <c r="N3" s="41"/>
      <c r="O3" s="41"/>
      <c r="P3" s="41"/>
      <c r="Q3" s="41"/>
      <c r="R3" s="41"/>
      <c r="U3" s="14"/>
      <c r="V3" s="14"/>
      <c r="W3" s="14"/>
    </row>
    <row r="4" spans="1:23" x14ac:dyDescent="0.3">
      <c r="A4" s="27">
        <v>2</v>
      </c>
      <c r="B4" s="32">
        <f t="shared" si="0"/>
        <v>4</v>
      </c>
      <c r="C4" s="32">
        <f t="shared" si="1"/>
        <v>8</v>
      </c>
      <c r="D4" s="32">
        <f t="shared" si="2"/>
        <v>16</v>
      </c>
      <c r="E4" s="26">
        <f>E$3</f>
        <v>0.95294117599999995</v>
      </c>
      <c r="F4" s="26">
        <f t="shared" ref="F4:I12" si="3">F$3</f>
        <v>-3.7745097999999998E-2</v>
      </c>
      <c r="G4" s="26">
        <f t="shared" si="3"/>
        <v>1.47058824E-2</v>
      </c>
      <c r="H4" s="26">
        <f t="shared" si="3"/>
        <v>-4.9019607800000005E-4</v>
      </c>
      <c r="I4" s="26">
        <f t="shared" si="3"/>
        <v>4.2882352900000003</v>
      </c>
      <c r="J4" s="18">
        <f t="shared" ref="J4:J12" si="4">A4*E4+B4*F4+C4*G4+D4*H4+I4</f>
        <v>6.1529411719520004</v>
      </c>
      <c r="M4" s="41"/>
      <c r="N4" s="41"/>
      <c r="O4" s="41"/>
      <c r="P4" s="41"/>
      <c r="Q4" s="41"/>
      <c r="R4" s="41"/>
      <c r="U4" s="14"/>
      <c r="V4" s="14"/>
      <c r="W4" s="14"/>
    </row>
    <row r="5" spans="1:23" x14ac:dyDescent="0.3">
      <c r="A5" s="27">
        <v>3</v>
      </c>
      <c r="B5" s="32">
        <f t="shared" si="0"/>
        <v>9</v>
      </c>
      <c r="C5" s="32">
        <f t="shared" si="1"/>
        <v>27</v>
      </c>
      <c r="D5" s="32">
        <f t="shared" si="2"/>
        <v>81</v>
      </c>
      <c r="E5" s="26">
        <f t="shared" ref="E5:E12" si="5">E$3</f>
        <v>0.95294117599999995</v>
      </c>
      <c r="F5" s="26">
        <f t="shared" si="3"/>
        <v>-3.7745097999999998E-2</v>
      </c>
      <c r="G5" s="26">
        <f t="shared" si="3"/>
        <v>1.47058824E-2</v>
      </c>
      <c r="H5" s="26">
        <f t="shared" si="3"/>
        <v>-4.9019607800000005E-4</v>
      </c>
      <c r="I5" s="26">
        <f t="shared" si="3"/>
        <v>4.2882352900000003</v>
      </c>
      <c r="J5" s="18">
        <f t="shared" si="4"/>
        <v>7.1647058784819997</v>
      </c>
      <c r="M5" s="41"/>
      <c r="N5" s="41"/>
      <c r="O5" s="41"/>
      <c r="P5" s="41"/>
      <c r="Q5" s="41"/>
      <c r="R5" s="41"/>
      <c r="U5" s="14"/>
      <c r="V5" s="14"/>
      <c r="W5" s="14"/>
    </row>
    <row r="6" spans="1:23" x14ac:dyDescent="0.3">
      <c r="A6" s="27">
        <v>4</v>
      </c>
      <c r="B6" s="32">
        <f t="shared" si="0"/>
        <v>16</v>
      </c>
      <c r="C6" s="32">
        <f t="shared" si="1"/>
        <v>64</v>
      </c>
      <c r="D6" s="32">
        <f t="shared" si="2"/>
        <v>256</v>
      </c>
      <c r="E6" s="26">
        <f t="shared" si="5"/>
        <v>0.95294117599999995</v>
      </c>
      <c r="F6" s="26">
        <f t="shared" si="3"/>
        <v>-3.7745097999999998E-2</v>
      </c>
      <c r="G6" s="26">
        <f t="shared" si="3"/>
        <v>1.47058824E-2</v>
      </c>
      <c r="H6" s="26">
        <f t="shared" si="3"/>
        <v>-4.9019607800000005E-4</v>
      </c>
      <c r="I6" s="26">
        <f t="shared" si="3"/>
        <v>4.2882352900000003</v>
      </c>
      <c r="J6" s="18">
        <f t="shared" si="4"/>
        <v>8.3117647036320008</v>
      </c>
      <c r="M6" s="41"/>
      <c r="N6" s="41"/>
      <c r="O6" s="41"/>
      <c r="P6" s="41"/>
      <c r="Q6" s="41"/>
      <c r="R6" s="41"/>
      <c r="U6" s="14"/>
      <c r="V6" s="14"/>
      <c r="W6" s="14"/>
    </row>
    <row r="7" spans="1:23" x14ac:dyDescent="0.3">
      <c r="A7" s="27">
        <v>5</v>
      </c>
      <c r="B7" s="32">
        <f t="shared" si="0"/>
        <v>25</v>
      </c>
      <c r="C7" s="32">
        <f t="shared" si="1"/>
        <v>125</v>
      </c>
      <c r="D7" s="32">
        <f t="shared" si="2"/>
        <v>625</v>
      </c>
      <c r="E7" s="26">
        <f t="shared" si="5"/>
        <v>0.95294117599999995</v>
      </c>
      <c r="F7" s="26">
        <f t="shared" si="3"/>
        <v>-3.7745097999999998E-2</v>
      </c>
      <c r="G7" s="26">
        <f t="shared" si="3"/>
        <v>1.47058824E-2</v>
      </c>
      <c r="H7" s="26">
        <f t="shared" si="3"/>
        <v>-4.9019607800000005E-4</v>
      </c>
      <c r="I7" s="26">
        <f t="shared" si="3"/>
        <v>4.2882352900000003</v>
      </c>
      <c r="J7" s="18">
        <f t="shared" si="4"/>
        <v>9.6411764712499988</v>
      </c>
      <c r="M7" s="42" t="s">
        <v>57</v>
      </c>
      <c r="N7" s="42"/>
      <c r="O7" s="42"/>
      <c r="P7" s="42"/>
      <c r="Q7" s="42"/>
      <c r="R7" s="42"/>
      <c r="U7" s="14"/>
      <c r="V7" s="14"/>
      <c r="W7" s="14"/>
    </row>
    <row r="8" spans="1:23" x14ac:dyDescent="0.3">
      <c r="A8" s="27">
        <v>6</v>
      </c>
      <c r="B8" s="32">
        <f t="shared" si="0"/>
        <v>36</v>
      </c>
      <c r="C8" s="32">
        <f t="shared" si="1"/>
        <v>216</v>
      </c>
      <c r="D8" s="32">
        <f t="shared" si="2"/>
        <v>1296</v>
      </c>
      <c r="E8" s="26">
        <f t="shared" si="5"/>
        <v>0.95294117599999995</v>
      </c>
      <c r="F8" s="26">
        <f t="shared" si="3"/>
        <v>-3.7745097999999998E-2</v>
      </c>
      <c r="G8" s="26">
        <f t="shared" si="3"/>
        <v>1.47058824E-2</v>
      </c>
      <c r="H8" s="26">
        <f t="shared" si="3"/>
        <v>-4.9019607800000005E-4</v>
      </c>
      <c r="I8" s="26">
        <f t="shared" si="3"/>
        <v>4.2882352900000003</v>
      </c>
      <c r="J8" s="18">
        <f t="shared" si="4"/>
        <v>11.188235299312002</v>
      </c>
      <c r="M8" s="42"/>
      <c r="N8" s="42"/>
      <c r="O8" s="42"/>
      <c r="P8" s="42"/>
      <c r="Q8" s="42"/>
      <c r="R8" s="42"/>
      <c r="U8" s="14"/>
      <c r="V8" s="14"/>
      <c r="W8" s="14"/>
    </row>
    <row r="9" spans="1:23" x14ac:dyDescent="0.3">
      <c r="A9" s="27">
        <v>7</v>
      </c>
      <c r="B9" s="32">
        <f t="shared" si="0"/>
        <v>49</v>
      </c>
      <c r="C9" s="32">
        <f t="shared" si="1"/>
        <v>343</v>
      </c>
      <c r="D9" s="32">
        <f t="shared" si="2"/>
        <v>2401</v>
      </c>
      <c r="E9" s="26">
        <f t="shared" si="5"/>
        <v>0.95294117599999995</v>
      </c>
      <c r="F9" s="26">
        <f t="shared" si="3"/>
        <v>-3.7745097999999998E-2</v>
      </c>
      <c r="G9" s="26">
        <f t="shared" si="3"/>
        <v>1.47058824E-2</v>
      </c>
      <c r="H9" s="26">
        <f t="shared" si="3"/>
        <v>-4.9019607800000005E-4</v>
      </c>
      <c r="I9" s="26">
        <f t="shared" si="3"/>
        <v>4.2882352900000003</v>
      </c>
      <c r="J9" s="18">
        <f t="shared" si="4"/>
        <v>12.976470599921999</v>
      </c>
      <c r="M9" s="42"/>
      <c r="N9" s="42"/>
      <c r="O9" s="42"/>
      <c r="P9" s="42"/>
      <c r="Q9" s="42"/>
      <c r="R9" s="42"/>
      <c r="U9" s="14"/>
      <c r="V9" s="14"/>
      <c r="W9" s="14"/>
    </row>
    <row r="10" spans="1:23" x14ac:dyDescent="0.3">
      <c r="A10" s="27">
        <v>8</v>
      </c>
      <c r="B10" s="32">
        <f t="shared" si="0"/>
        <v>64</v>
      </c>
      <c r="C10" s="32">
        <f t="shared" si="1"/>
        <v>512</v>
      </c>
      <c r="D10" s="32">
        <f t="shared" si="2"/>
        <v>4096</v>
      </c>
      <c r="E10" s="26">
        <f t="shared" si="5"/>
        <v>0.95294117599999995</v>
      </c>
      <c r="F10" s="26">
        <f t="shared" si="3"/>
        <v>-3.7745097999999998E-2</v>
      </c>
      <c r="G10" s="26">
        <f t="shared" si="3"/>
        <v>1.47058824E-2</v>
      </c>
      <c r="H10" s="26">
        <f t="shared" si="3"/>
        <v>-4.9019607800000005E-4</v>
      </c>
      <c r="I10" s="26">
        <f t="shared" si="3"/>
        <v>4.2882352900000003</v>
      </c>
      <c r="J10" s="18">
        <f t="shared" si="4"/>
        <v>15.017647079311999</v>
      </c>
      <c r="M10" s="43" t="s">
        <v>56</v>
      </c>
      <c r="N10" s="43"/>
      <c r="O10" s="43"/>
      <c r="P10" s="43"/>
      <c r="Q10" s="43"/>
      <c r="R10" s="43"/>
      <c r="U10" s="14"/>
      <c r="V10" s="14"/>
      <c r="W10" s="14"/>
    </row>
    <row r="11" spans="1:23" x14ac:dyDescent="0.3">
      <c r="A11" s="27">
        <v>9</v>
      </c>
      <c r="B11" s="32">
        <f t="shared" si="0"/>
        <v>81</v>
      </c>
      <c r="C11" s="32">
        <f t="shared" si="1"/>
        <v>729</v>
      </c>
      <c r="D11" s="32">
        <f t="shared" si="2"/>
        <v>6561</v>
      </c>
      <c r="E11" s="26">
        <f t="shared" si="5"/>
        <v>0.95294117599999995</v>
      </c>
      <c r="F11" s="26">
        <f t="shared" si="3"/>
        <v>-3.7745097999999998E-2</v>
      </c>
      <c r="G11" s="26">
        <f t="shared" si="3"/>
        <v>1.47058824E-2</v>
      </c>
      <c r="H11" s="26">
        <f t="shared" si="3"/>
        <v>-4.9019607800000005E-4</v>
      </c>
      <c r="I11" s="26">
        <f t="shared" si="3"/>
        <v>4.2882352900000003</v>
      </c>
      <c r="J11" s="18">
        <f t="shared" si="4"/>
        <v>17.311764737841997</v>
      </c>
      <c r="M11" s="43"/>
      <c r="N11" s="43"/>
      <c r="O11" s="43"/>
      <c r="P11" s="43"/>
      <c r="Q11" s="43"/>
      <c r="R11" s="43"/>
      <c r="U11" s="14"/>
      <c r="V11" s="14"/>
      <c r="W11" s="14"/>
    </row>
    <row r="12" spans="1:23" x14ac:dyDescent="0.3">
      <c r="A12" s="27">
        <v>10</v>
      </c>
      <c r="B12" s="32">
        <f t="shared" si="0"/>
        <v>100</v>
      </c>
      <c r="C12" s="32">
        <f t="shared" si="1"/>
        <v>1000</v>
      </c>
      <c r="D12" s="32">
        <f t="shared" si="2"/>
        <v>10000</v>
      </c>
      <c r="E12" s="26">
        <f t="shared" si="5"/>
        <v>0.95294117599999995</v>
      </c>
      <c r="F12" s="26">
        <f t="shared" si="3"/>
        <v>-3.7745097999999998E-2</v>
      </c>
      <c r="G12" s="26">
        <f t="shared" si="3"/>
        <v>1.47058824E-2</v>
      </c>
      <c r="H12" s="26">
        <f t="shared" si="3"/>
        <v>-4.9019607800000005E-4</v>
      </c>
      <c r="I12" s="26">
        <f t="shared" si="3"/>
        <v>4.2882352900000003</v>
      </c>
      <c r="J12" s="18">
        <f t="shared" si="4"/>
        <v>19.847058869999998</v>
      </c>
      <c r="M12" s="43"/>
      <c r="N12" s="43"/>
      <c r="O12" s="43"/>
      <c r="P12" s="43"/>
      <c r="Q12" s="43"/>
      <c r="R12" s="43"/>
      <c r="U12" s="14"/>
      <c r="V12" s="14"/>
      <c r="W12" s="14"/>
    </row>
    <row r="13" spans="1:23" x14ac:dyDescent="0.3">
      <c r="M13" s="44"/>
      <c r="N13" s="40" t="s">
        <v>54</v>
      </c>
      <c r="O13" s="41"/>
      <c r="P13" s="41"/>
      <c r="Q13" s="41"/>
      <c r="R13" s="41"/>
      <c r="U13" s="14"/>
      <c r="V13" s="14"/>
      <c r="W13" s="14"/>
    </row>
    <row r="14" spans="1:23" x14ac:dyDescent="0.3">
      <c r="M14" s="42"/>
      <c r="N14" s="41"/>
      <c r="O14" s="41"/>
      <c r="P14" s="41"/>
      <c r="Q14" s="41"/>
      <c r="R14" s="41"/>
      <c r="U14" s="14"/>
      <c r="V14" s="14"/>
      <c r="W14" s="14"/>
    </row>
    <row r="15" spans="1:23" x14ac:dyDescent="0.3">
      <c r="U15" s="14"/>
      <c r="V15" s="14"/>
      <c r="W15" s="14"/>
    </row>
    <row r="16" spans="1:23" x14ac:dyDescent="0.3">
      <c r="U16" s="14"/>
      <c r="V16" s="14"/>
      <c r="W16" s="14"/>
    </row>
    <row r="17" spans="21:23" x14ac:dyDescent="0.3">
      <c r="U17" s="14"/>
      <c r="V17" s="14"/>
      <c r="W17" s="14"/>
    </row>
    <row r="18" spans="21:23" x14ac:dyDescent="0.3">
      <c r="U18" s="14"/>
      <c r="V18" s="14"/>
      <c r="W18" s="14"/>
    </row>
    <row r="19" spans="21:23" x14ac:dyDescent="0.3">
      <c r="U19" s="14"/>
      <c r="V19" s="14"/>
      <c r="W19" s="14"/>
    </row>
    <row r="20" spans="21:23" x14ac:dyDescent="0.3">
      <c r="U20" s="14"/>
      <c r="V20" s="14"/>
      <c r="W20" s="14"/>
    </row>
    <row r="21" spans="21:23" x14ac:dyDescent="0.3">
      <c r="U21" s="14"/>
      <c r="V21" s="14"/>
      <c r="W21" s="14"/>
    </row>
    <row r="22" spans="21:23" x14ac:dyDescent="0.3">
      <c r="U22" s="14"/>
      <c r="V22" s="14"/>
      <c r="W22" s="14"/>
    </row>
    <row r="23" spans="21:23" x14ac:dyDescent="0.3">
      <c r="U23" s="14"/>
      <c r="V23" s="14"/>
      <c r="W23" s="14"/>
    </row>
    <row r="24" spans="21:23" x14ac:dyDescent="0.3">
      <c r="U24" s="14"/>
      <c r="V24" s="14"/>
      <c r="W24" s="14"/>
    </row>
    <row r="25" spans="21:23" x14ac:dyDescent="0.3">
      <c r="U25" s="14"/>
      <c r="V25" s="14"/>
      <c r="W25" s="14"/>
    </row>
    <row r="26" spans="21:23" x14ac:dyDescent="0.3">
      <c r="U26" s="14"/>
      <c r="V26" s="14"/>
      <c r="W26" s="14"/>
    </row>
    <row r="27" spans="21:23" x14ac:dyDescent="0.3">
      <c r="U27" s="14"/>
      <c r="V27" s="14"/>
      <c r="W27" s="14"/>
    </row>
    <row r="28" spans="21:23" x14ac:dyDescent="0.3">
      <c r="U28" s="14"/>
      <c r="V28" s="14"/>
      <c r="W28" s="14"/>
    </row>
    <row r="29" spans="21:23" x14ac:dyDescent="0.3">
      <c r="U29" s="14"/>
      <c r="V29" s="14"/>
      <c r="W29" s="14"/>
    </row>
    <row r="30" spans="21:23" x14ac:dyDescent="0.3">
      <c r="U30" s="14"/>
      <c r="V30" s="14"/>
      <c r="W30" s="14"/>
    </row>
    <row r="31" spans="21:23" x14ac:dyDescent="0.3">
      <c r="U31" s="14"/>
      <c r="V31" s="14"/>
      <c r="W31" s="14"/>
    </row>
    <row r="32" spans="21:23" x14ac:dyDescent="0.3">
      <c r="U32" s="14"/>
      <c r="V32" s="14"/>
      <c r="W32" s="14"/>
    </row>
    <row r="33" spans="21:23" x14ac:dyDescent="0.3">
      <c r="U33" s="14"/>
      <c r="V33" s="14"/>
      <c r="W33" s="14"/>
    </row>
    <row r="34" spans="21:23" x14ac:dyDescent="0.3">
      <c r="U34" s="14"/>
      <c r="V34" s="14"/>
      <c r="W34" s="14"/>
    </row>
    <row r="35" spans="21:23" x14ac:dyDescent="0.3">
      <c r="U35" s="14"/>
      <c r="V35" s="14"/>
      <c r="W35" s="14"/>
    </row>
    <row r="36" spans="21:23" x14ac:dyDescent="0.3">
      <c r="U36" s="14"/>
      <c r="V36" s="14"/>
      <c r="W36" s="14"/>
    </row>
    <row r="37" spans="21:23" x14ac:dyDescent="0.3">
      <c r="U37" s="14"/>
      <c r="V37" s="14"/>
      <c r="W37" s="14"/>
    </row>
    <row r="38" spans="21:23" x14ac:dyDescent="0.3">
      <c r="U38" s="14"/>
      <c r="V38" s="14"/>
      <c r="W38" s="14"/>
    </row>
    <row r="39" spans="21:23" x14ac:dyDescent="0.3">
      <c r="U39" s="14"/>
      <c r="V39" s="14"/>
      <c r="W39" s="14"/>
    </row>
    <row r="40" spans="21:23" x14ac:dyDescent="0.3">
      <c r="U40" s="14"/>
      <c r="V40" s="14"/>
      <c r="W40" s="14"/>
    </row>
    <row r="41" spans="21:23" x14ac:dyDescent="0.3">
      <c r="U41" s="14"/>
      <c r="V41" s="14"/>
      <c r="W41" s="14"/>
    </row>
    <row r="42" spans="21:23" x14ac:dyDescent="0.3">
      <c r="U42" s="14"/>
      <c r="V42" s="14"/>
      <c r="W42" s="14"/>
    </row>
    <row r="43" spans="21:23" x14ac:dyDescent="0.3">
      <c r="U43" s="14"/>
      <c r="V43" s="14"/>
      <c r="W43" s="14"/>
    </row>
    <row r="44" spans="21:23" x14ac:dyDescent="0.3">
      <c r="U44" s="14"/>
      <c r="V44" s="14"/>
      <c r="W44" s="14"/>
    </row>
    <row r="45" spans="21:23" x14ac:dyDescent="0.3">
      <c r="U45" s="14"/>
      <c r="V45" s="14"/>
      <c r="W45" s="14"/>
    </row>
    <row r="46" spans="21:23" x14ac:dyDescent="0.3">
      <c r="U46" s="14"/>
      <c r="V46" s="14"/>
      <c r="W46" s="14"/>
    </row>
    <row r="47" spans="21:23" x14ac:dyDescent="0.3">
      <c r="U47" s="14"/>
      <c r="V47" s="14"/>
      <c r="W47" s="14"/>
    </row>
    <row r="48" spans="21:23" x14ac:dyDescent="0.3">
      <c r="U48" s="14"/>
      <c r="V48" s="14"/>
      <c r="W48" s="14"/>
    </row>
    <row r="49" spans="21:23" x14ac:dyDescent="0.3">
      <c r="U49" s="14"/>
      <c r="V49" s="14"/>
      <c r="W49" s="14"/>
    </row>
    <row r="50" spans="21:23" x14ac:dyDescent="0.3">
      <c r="U50" s="14"/>
      <c r="V50" s="14"/>
      <c r="W50" s="14"/>
    </row>
    <row r="51" spans="21:23" x14ac:dyDescent="0.3">
      <c r="U51" s="14"/>
      <c r="V51" s="14"/>
      <c r="W51" s="14"/>
    </row>
    <row r="52" spans="21:23" x14ac:dyDescent="0.3">
      <c r="U52" s="14"/>
      <c r="V52" s="14"/>
      <c r="W52" s="14"/>
    </row>
    <row r="53" spans="21:23" x14ac:dyDescent="0.3">
      <c r="U53" s="14"/>
      <c r="V53" s="14"/>
      <c r="W53" s="14"/>
    </row>
    <row r="54" spans="21:23" x14ac:dyDescent="0.3">
      <c r="U54" s="14"/>
      <c r="V54" s="14"/>
      <c r="W54" s="14"/>
    </row>
    <row r="55" spans="21:23" x14ac:dyDescent="0.3">
      <c r="U55" s="14"/>
      <c r="V55" s="14"/>
      <c r="W55" s="14"/>
    </row>
    <row r="56" spans="21:23" x14ac:dyDescent="0.3">
      <c r="U56" s="14"/>
      <c r="V56" s="14"/>
      <c r="W56" s="14"/>
    </row>
    <row r="57" spans="21:23" x14ac:dyDescent="0.3">
      <c r="U57" s="14"/>
      <c r="V57" s="14"/>
      <c r="W57" s="14"/>
    </row>
    <row r="58" spans="21:23" x14ac:dyDescent="0.3">
      <c r="U58" s="14"/>
      <c r="V58" s="14"/>
      <c r="W58" s="14"/>
    </row>
    <row r="59" spans="21:23" x14ac:dyDescent="0.3">
      <c r="U59" s="14"/>
      <c r="V59" s="14"/>
      <c r="W59" s="14"/>
    </row>
    <row r="60" spans="21:23" x14ac:dyDescent="0.3">
      <c r="U60" s="14"/>
      <c r="V60" s="14"/>
      <c r="W60" s="14"/>
    </row>
    <row r="61" spans="21:23" x14ac:dyDescent="0.3">
      <c r="U61" s="14"/>
      <c r="V61" s="14"/>
      <c r="W61" s="14"/>
    </row>
    <row r="62" spans="21:23" x14ac:dyDescent="0.3">
      <c r="U62" s="14"/>
      <c r="V62" s="14"/>
      <c r="W62" s="14"/>
    </row>
    <row r="63" spans="21:23" x14ac:dyDescent="0.3">
      <c r="U63" s="14"/>
      <c r="V63" s="14"/>
      <c r="W63" s="14"/>
    </row>
    <row r="64" spans="21:23" x14ac:dyDescent="0.3">
      <c r="U64" s="14"/>
      <c r="V64" s="14"/>
      <c r="W64" s="14"/>
    </row>
    <row r="65" spans="21:23" x14ac:dyDescent="0.3">
      <c r="U65" s="14"/>
      <c r="V65" s="14"/>
      <c r="W65" s="14"/>
    </row>
    <row r="66" spans="21:23" x14ac:dyDescent="0.3">
      <c r="U66" s="14"/>
      <c r="V66" s="14"/>
      <c r="W66" s="14"/>
    </row>
    <row r="67" spans="21:23" x14ac:dyDescent="0.3">
      <c r="U67" s="14"/>
      <c r="V67" s="14"/>
      <c r="W67" s="14"/>
    </row>
    <row r="68" spans="21:23" x14ac:dyDescent="0.3">
      <c r="U68" s="14"/>
      <c r="V68" s="14"/>
      <c r="W68" s="14"/>
    </row>
    <row r="69" spans="21:23" x14ac:dyDescent="0.3">
      <c r="U69" s="14"/>
      <c r="V69" s="14"/>
      <c r="W69" s="14"/>
    </row>
    <row r="70" spans="21:23" x14ac:dyDescent="0.3">
      <c r="U70" s="14"/>
      <c r="V70" s="14"/>
      <c r="W70" s="14"/>
    </row>
    <row r="71" spans="21:23" x14ac:dyDescent="0.3">
      <c r="U71" s="14"/>
      <c r="V71" s="14"/>
      <c r="W71" s="14"/>
    </row>
    <row r="72" spans="21:23" x14ac:dyDescent="0.3">
      <c r="U72" s="14"/>
      <c r="V72" s="14"/>
      <c r="W72" s="14"/>
    </row>
    <row r="73" spans="21:23" x14ac:dyDescent="0.3">
      <c r="U73" s="14"/>
      <c r="V73" s="14"/>
      <c r="W73" s="14"/>
    </row>
    <row r="74" spans="21:23" x14ac:dyDescent="0.3">
      <c r="U74" s="14"/>
      <c r="V74" s="14"/>
      <c r="W74" s="14"/>
    </row>
    <row r="75" spans="21:23" x14ac:dyDescent="0.3">
      <c r="U75" s="14"/>
      <c r="V75" s="14"/>
      <c r="W75" s="14"/>
    </row>
    <row r="76" spans="21:23" x14ac:dyDescent="0.3">
      <c r="U76" s="14"/>
      <c r="V76" s="14"/>
      <c r="W76" s="14"/>
    </row>
    <row r="77" spans="21:23" x14ac:dyDescent="0.3">
      <c r="U77" s="14"/>
      <c r="V77" s="14"/>
      <c r="W77" s="14"/>
    </row>
    <row r="78" spans="21:23" x14ac:dyDescent="0.3">
      <c r="U78" s="14"/>
      <c r="V78" s="14"/>
      <c r="W78" s="14"/>
    </row>
    <row r="79" spans="21:23" x14ac:dyDescent="0.3">
      <c r="U79" s="14"/>
      <c r="V79" s="14"/>
      <c r="W79" s="14"/>
    </row>
    <row r="80" spans="21:23" x14ac:dyDescent="0.3">
      <c r="U80" s="14"/>
      <c r="V80" s="14"/>
      <c r="W80" s="14"/>
    </row>
    <row r="81" spans="21:23" x14ac:dyDescent="0.3">
      <c r="U81" s="14"/>
      <c r="V81" s="14"/>
      <c r="W81" s="14"/>
    </row>
    <row r="82" spans="21:23" x14ac:dyDescent="0.3">
      <c r="U82" s="14"/>
      <c r="V82" s="14"/>
      <c r="W82" s="14"/>
    </row>
    <row r="83" spans="21:23" x14ac:dyDescent="0.3">
      <c r="U83" s="14"/>
      <c r="V83" s="14"/>
      <c r="W83" s="14"/>
    </row>
    <row r="84" spans="21:23" x14ac:dyDescent="0.3">
      <c r="U84" s="14"/>
      <c r="V84" s="14"/>
      <c r="W84" s="14"/>
    </row>
    <row r="85" spans="21:23" x14ac:dyDescent="0.3">
      <c r="U85" s="14"/>
      <c r="V85" s="14"/>
      <c r="W85" s="14"/>
    </row>
    <row r="86" spans="21:23" x14ac:dyDescent="0.3">
      <c r="U86" s="14"/>
      <c r="V86" s="14"/>
      <c r="W86" s="14"/>
    </row>
    <row r="87" spans="21:23" x14ac:dyDescent="0.3">
      <c r="U87" s="14"/>
      <c r="V87" s="14"/>
      <c r="W87" s="14"/>
    </row>
    <row r="88" spans="21:23" x14ac:dyDescent="0.3">
      <c r="U88" s="14"/>
      <c r="V88" s="14"/>
      <c r="W88" s="14"/>
    </row>
    <row r="89" spans="21:23" x14ac:dyDescent="0.3">
      <c r="U89" s="14"/>
      <c r="V89" s="14"/>
      <c r="W89" s="14"/>
    </row>
    <row r="90" spans="21:23" x14ac:dyDescent="0.3">
      <c r="U90" s="14"/>
      <c r="V90" s="14"/>
      <c r="W90" s="14"/>
    </row>
    <row r="91" spans="21:23" x14ac:dyDescent="0.3">
      <c r="U91" s="14"/>
      <c r="V91" s="14"/>
      <c r="W91" s="14"/>
    </row>
    <row r="92" spans="21:23" x14ac:dyDescent="0.3">
      <c r="U92" s="14"/>
      <c r="V92" s="14"/>
      <c r="W92" s="14"/>
    </row>
    <row r="93" spans="21:23" x14ac:dyDescent="0.3">
      <c r="U93" s="14"/>
      <c r="V93" s="14"/>
      <c r="W93" s="14"/>
    </row>
    <row r="94" spans="21:23" x14ac:dyDescent="0.3">
      <c r="U94" s="14"/>
      <c r="V94" s="14"/>
      <c r="W94" s="14"/>
    </row>
    <row r="95" spans="21:23" x14ac:dyDescent="0.3">
      <c r="U95" s="14"/>
      <c r="V95" s="14"/>
      <c r="W95" s="14"/>
    </row>
    <row r="96" spans="21:23" x14ac:dyDescent="0.3">
      <c r="U96" s="14"/>
      <c r="V96" s="14"/>
      <c r="W96" s="14"/>
    </row>
    <row r="97" spans="21:23" x14ac:dyDescent="0.3">
      <c r="U97" s="14"/>
      <c r="V97" s="14"/>
      <c r="W97" s="14"/>
    </row>
    <row r="98" spans="21:23" x14ac:dyDescent="0.3">
      <c r="U98" s="14"/>
      <c r="V98" s="14"/>
      <c r="W98" s="14"/>
    </row>
    <row r="99" spans="21:23" x14ac:dyDescent="0.3">
      <c r="U99" s="14"/>
      <c r="V99" s="14"/>
      <c r="W99" s="14"/>
    </row>
    <row r="100" spans="21:23" x14ac:dyDescent="0.3">
      <c r="U100" s="14"/>
      <c r="V100" s="14"/>
      <c r="W100" s="14"/>
    </row>
    <row r="101" spans="21:23" x14ac:dyDescent="0.3">
      <c r="U101" s="14"/>
      <c r="V101" s="14"/>
      <c r="W101" s="14"/>
    </row>
    <row r="102" spans="21:23" x14ac:dyDescent="0.3">
      <c r="U102" s="14"/>
      <c r="V102" s="14"/>
      <c r="W102" s="14"/>
    </row>
    <row r="103" spans="21:23" x14ac:dyDescent="0.3">
      <c r="U103" s="14"/>
      <c r="V103" s="14"/>
      <c r="W103" s="14"/>
    </row>
    <row r="104" spans="21:23" x14ac:dyDescent="0.3">
      <c r="U104" s="14"/>
      <c r="V104" s="14"/>
      <c r="W104" s="14"/>
    </row>
    <row r="105" spans="21:23" x14ac:dyDescent="0.3">
      <c r="U105" s="14"/>
      <c r="V105" s="14"/>
      <c r="W105" s="14"/>
    </row>
    <row r="106" spans="21:23" x14ac:dyDescent="0.3">
      <c r="U106" s="14"/>
      <c r="V106" s="14"/>
      <c r="W106" s="14"/>
    </row>
    <row r="107" spans="21:23" x14ac:dyDescent="0.3">
      <c r="U107" s="14"/>
      <c r="V107" s="14"/>
      <c r="W107" s="14"/>
    </row>
    <row r="108" spans="21:23" x14ac:dyDescent="0.3">
      <c r="U108" s="14"/>
      <c r="V108" s="14"/>
      <c r="W108" s="14"/>
    </row>
    <row r="109" spans="21:23" x14ac:dyDescent="0.3">
      <c r="U109" s="14"/>
      <c r="V109" s="14"/>
      <c r="W109" s="14"/>
    </row>
    <row r="110" spans="21:23" x14ac:dyDescent="0.3">
      <c r="U110" s="14"/>
      <c r="V110" s="14"/>
      <c r="W110" s="14"/>
    </row>
    <row r="111" spans="21:23" x14ac:dyDescent="0.3">
      <c r="U111" s="14"/>
      <c r="V111" s="14"/>
      <c r="W111" s="14"/>
    </row>
    <row r="112" spans="21:23" x14ac:dyDescent="0.3">
      <c r="U112" s="14"/>
      <c r="V112" s="14"/>
      <c r="W112" s="14"/>
    </row>
    <row r="113" spans="21:23" x14ac:dyDescent="0.3">
      <c r="U113" s="14"/>
      <c r="V113" s="14"/>
      <c r="W113" s="14"/>
    </row>
    <row r="114" spans="21:23" x14ac:dyDescent="0.3">
      <c r="U114" s="14"/>
      <c r="V114" s="14"/>
      <c r="W114" s="14"/>
    </row>
    <row r="115" spans="21:23" x14ac:dyDescent="0.3">
      <c r="U115" s="14"/>
      <c r="V115" s="14"/>
      <c r="W115" s="14"/>
    </row>
    <row r="116" spans="21:23" x14ac:dyDescent="0.3">
      <c r="U116" s="14"/>
      <c r="V116" s="14"/>
      <c r="W116" s="14"/>
    </row>
    <row r="117" spans="21:23" x14ac:dyDescent="0.3">
      <c r="U117" s="14"/>
      <c r="V117" s="14"/>
      <c r="W117" s="14"/>
    </row>
    <row r="118" spans="21:23" x14ac:dyDescent="0.3">
      <c r="U118" s="14"/>
      <c r="V118" s="14"/>
      <c r="W118" s="14"/>
    </row>
    <row r="119" spans="21:23" x14ac:dyDescent="0.3">
      <c r="U119" s="14"/>
      <c r="V119" s="14"/>
      <c r="W119" s="14"/>
    </row>
    <row r="120" spans="21:23" x14ac:dyDescent="0.3">
      <c r="U120" s="14"/>
      <c r="V120" s="14"/>
      <c r="W120" s="14"/>
    </row>
    <row r="121" spans="21:23" x14ac:dyDescent="0.3">
      <c r="U121" s="14"/>
      <c r="V121" s="14"/>
      <c r="W121" s="14"/>
    </row>
    <row r="122" spans="21:23" x14ac:dyDescent="0.3">
      <c r="U122" s="14"/>
      <c r="V122" s="14"/>
      <c r="W122" s="14"/>
    </row>
    <row r="123" spans="21:23" x14ac:dyDescent="0.3">
      <c r="U123" s="14"/>
      <c r="V123" s="14"/>
      <c r="W123" s="14"/>
    </row>
    <row r="124" spans="21:23" x14ac:dyDescent="0.3">
      <c r="U124" s="14"/>
      <c r="V124" s="14"/>
      <c r="W124" s="14"/>
    </row>
    <row r="125" spans="21:23" x14ac:dyDescent="0.3">
      <c r="U125" s="14"/>
      <c r="V125" s="14"/>
      <c r="W125" s="14"/>
    </row>
    <row r="126" spans="21:23" x14ac:dyDescent="0.3">
      <c r="U126" s="14"/>
      <c r="V126" s="14"/>
      <c r="W126" s="14"/>
    </row>
    <row r="127" spans="21:23" x14ac:dyDescent="0.3">
      <c r="U127" s="14"/>
      <c r="V127" s="14"/>
      <c r="W127" s="14"/>
    </row>
    <row r="128" spans="21:23" x14ac:dyDescent="0.3">
      <c r="U128" s="14"/>
      <c r="V128" s="14"/>
      <c r="W128" s="14"/>
    </row>
    <row r="129" spans="21:23" x14ac:dyDescent="0.3">
      <c r="U129" s="14"/>
      <c r="V129" s="14"/>
      <c r="W129" s="14"/>
    </row>
    <row r="130" spans="21:23" x14ac:dyDescent="0.3">
      <c r="U130" s="14"/>
      <c r="V130" s="14"/>
      <c r="W130" s="14"/>
    </row>
    <row r="131" spans="21:23" x14ac:dyDescent="0.3">
      <c r="U131" s="14"/>
      <c r="V131" s="14"/>
      <c r="W131" s="14"/>
    </row>
    <row r="132" spans="21:23" x14ac:dyDescent="0.3">
      <c r="U132" s="14"/>
      <c r="V132" s="14"/>
      <c r="W132" s="14"/>
    </row>
    <row r="133" spans="21:23" x14ac:dyDescent="0.3">
      <c r="U133" s="14"/>
      <c r="V133" s="14"/>
      <c r="W133" s="14"/>
    </row>
    <row r="134" spans="21:23" x14ac:dyDescent="0.3">
      <c r="U134" s="14"/>
      <c r="V134" s="14"/>
      <c r="W134" s="14"/>
    </row>
    <row r="135" spans="21:23" x14ac:dyDescent="0.3">
      <c r="U135" s="14"/>
      <c r="V135" s="14"/>
      <c r="W135" s="14"/>
    </row>
    <row r="136" spans="21:23" x14ac:dyDescent="0.3">
      <c r="U136" s="14"/>
      <c r="V136" s="14"/>
      <c r="W136" s="14"/>
    </row>
    <row r="137" spans="21:23" x14ac:dyDescent="0.3">
      <c r="U137" s="14"/>
      <c r="V137" s="14"/>
      <c r="W137" s="14"/>
    </row>
    <row r="138" spans="21:23" x14ac:dyDescent="0.3">
      <c r="U138" s="14"/>
      <c r="V138" s="14"/>
      <c r="W138" s="14"/>
    </row>
    <row r="139" spans="21:23" x14ac:dyDescent="0.3">
      <c r="U139" s="14"/>
      <c r="V139" s="14"/>
      <c r="W139" s="14"/>
    </row>
    <row r="140" spans="21:23" x14ac:dyDescent="0.3">
      <c r="U140" s="14"/>
      <c r="V140" s="14"/>
      <c r="W140" s="14"/>
    </row>
    <row r="141" spans="21:23" x14ac:dyDescent="0.3">
      <c r="U141" s="14"/>
      <c r="V141" s="14"/>
      <c r="W141" s="14"/>
    </row>
    <row r="142" spans="21:23" x14ac:dyDescent="0.3">
      <c r="U142" s="14"/>
      <c r="V142" s="14"/>
      <c r="W142" s="14"/>
    </row>
    <row r="143" spans="21:23" x14ac:dyDescent="0.3">
      <c r="U143" s="14"/>
      <c r="V143" s="14"/>
      <c r="W143" s="14"/>
    </row>
    <row r="144" spans="21:23" x14ac:dyDescent="0.3">
      <c r="U144" s="14"/>
      <c r="V144" s="14"/>
      <c r="W144" s="14"/>
    </row>
    <row r="145" spans="21:23" x14ac:dyDescent="0.3">
      <c r="U145" s="14"/>
      <c r="V145" s="14"/>
      <c r="W145" s="14"/>
    </row>
    <row r="146" spans="21:23" x14ac:dyDescent="0.3">
      <c r="U146" s="14"/>
      <c r="V146" s="14"/>
      <c r="W146" s="14"/>
    </row>
    <row r="147" spans="21:23" x14ac:dyDescent="0.3">
      <c r="U147" s="14"/>
      <c r="V147" s="14"/>
      <c r="W147" s="14"/>
    </row>
    <row r="148" spans="21:23" x14ac:dyDescent="0.3">
      <c r="U148" s="14"/>
      <c r="V148" s="14"/>
      <c r="W148" s="14"/>
    </row>
    <row r="149" spans="21:23" x14ac:dyDescent="0.3">
      <c r="U149" s="14"/>
      <c r="V149" s="14"/>
      <c r="W149" s="14"/>
    </row>
    <row r="150" spans="21:23" x14ac:dyDescent="0.3">
      <c r="U150" s="14"/>
      <c r="V150" s="14"/>
      <c r="W150" s="14"/>
    </row>
    <row r="151" spans="21:23" x14ac:dyDescent="0.3">
      <c r="U151" s="14"/>
      <c r="V151" s="14"/>
      <c r="W151" s="14"/>
    </row>
    <row r="152" spans="21:23" x14ac:dyDescent="0.3">
      <c r="U152" s="14"/>
      <c r="V152" s="14"/>
      <c r="W152" s="14"/>
    </row>
    <row r="153" spans="21:23" x14ac:dyDescent="0.3">
      <c r="U153" s="14"/>
      <c r="V153" s="14"/>
      <c r="W153" s="14"/>
    </row>
    <row r="154" spans="21:23" x14ac:dyDescent="0.3">
      <c r="U154" s="14"/>
      <c r="V154" s="14"/>
      <c r="W154" s="14"/>
    </row>
    <row r="155" spans="21:23" x14ac:dyDescent="0.3">
      <c r="U155" s="14"/>
      <c r="V155" s="14"/>
      <c r="W155" s="14"/>
    </row>
    <row r="156" spans="21:23" x14ac:dyDescent="0.3">
      <c r="U156" s="14"/>
      <c r="V156" s="14"/>
      <c r="W156" s="14"/>
    </row>
    <row r="157" spans="21:23" x14ac:dyDescent="0.3">
      <c r="U157" s="14"/>
      <c r="V157" s="14"/>
      <c r="W157" s="14"/>
    </row>
    <row r="158" spans="21:23" x14ac:dyDescent="0.3">
      <c r="U158" s="14"/>
      <c r="V158" s="14"/>
      <c r="W158" s="14"/>
    </row>
    <row r="159" spans="21:23" x14ac:dyDescent="0.3">
      <c r="U159" s="14"/>
      <c r="V159" s="14"/>
      <c r="W159" s="14"/>
    </row>
    <row r="160" spans="21:23" x14ac:dyDescent="0.3">
      <c r="U160" s="14"/>
      <c r="V160" s="14"/>
      <c r="W160" s="14"/>
    </row>
    <row r="161" spans="21:23" x14ac:dyDescent="0.3">
      <c r="U161" s="14"/>
      <c r="V161" s="14"/>
      <c r="W161" s="14"/>
    </row>
    <row r="162" spans="21:23" x14ac:dyDescent="0.3">
      <c r="U162" s="14"/>
      <c r="V162" s="14"/>
      <c r="W162" s="14"/>
    </row>
    <row r="163" spans="21:23" x14ac:dyDescent="0.3">
      <c r="U163" s="14"/>
      <c r="V163" s="14"/>
      <c r="W163" s="14"/>
    </row>
    <row r="164" spans="21:23" x14ac:dyDescent="0.3">
      <c r="U164" s="14"/>
      <c r="V164" s="14"/>
      <c r="W164" s="14"/>
    </row>
    <row r="165" spans="21:23" x14ac:dyDescent="0.3">
      <c r="U165" s="14"/>
      <c r="V165" s="14"/>
      <c r="W165" s="14"/>
    </row>
    <row r="166" spans="21:23" x14ac:dyDescent="0.3">
      <c r="U166" s="14"/>
      <c r="V166" s="14"/>
      <c r="W166" s="14"/>
    </row>
    <row r="167" spans="21:23" x14ac:dyDescent="0.3">
      <c r="U167" s="14"/>
      <c r="V167" s="14"/>
      <c r="W167" s="14"/>
    </row>
    <row r="168" spans="21:23" x14ac:dyDescent="0.3">
      <c r="U168" s="14"/>
      <c r="V168" s="14"/>
      <c r="W168" s="14"/>
    </row>
    <row r="169" spans="21:23" x14ac:dyDescent="0.3">
      <c r="U169" s="14"/>
      <c r="V169" s="14"/>
      <c r="W169" s="14"/>
    </row>
    <row r="170" spans="21:23" x14ac:dyDescent="0.3">
      <c r="U170" s="14"/>
      <c r="V170" s="14"/>
      <c r="W170" s="14"/>
    </row>
    <row r="171" spans="21:23" x14ac:dyDescent="0.3">
      <c r="U171" s="14"/>
      <c r="V171" s="14"/>
      <c r="W171" s="14"/>
    </row>
    <row r="172" spans="21:23" x14ac:dyDescent="0.3">
      <c r="U172" s="14"/>
      <c r="V172" s="14"/>
      <c r="W172" s="14"/>
    </row>
    <row r="173" spans="21:23" x14ac:dyDescent="0.3">
      <c r="U173" s="14"/>
      <c r="V173" s="14"/>
      <c r="W173" s="14"/>
    </row>
    <row r="174" spans="21:23" x14ac:dyDescent="0.3">
      <c r="U174" s="14"/>
      <c r="V174" s="14"/>
      <c r="W174" s="14"/>
    </row>
    <row r="175" spans="21:23" x14ac:dyDescent="0.3">
      <c r="U175" s="14"/>
      <c r="V175" s="14"/>
      <c r="W175" s="14"/>
    </row>
    <row r="176" spans="21:23" x14ac:dyDescent="0.3">
      <c r="U176" s="14"/>
      <c r="V176" s="14"/>
      <c r="W176" s="14"/>
    </row>
    <row r="177" spans="21:23" x14ac:dyDescent="0.3">
      <c r="U177" s="14"/>
      <c r="V177" s="14"/>
      <c r="W177" s="14"/>
    </row>
    <row r="178" spans="21:23" x14ac:dyDescent="0.3">
      <c r="U178" s="14"/>
      <c r="V178" s="14"/>
      <c r="W178" s="14"/>
    </row>
    <row r="179" spans="21:23" x14ac:dyDescent="0.3">
      <c r="U179" s="14"/>
      <c r="V179" s="14"/>
      <c r="W179" s="14"/>
    </row>
    <row r="180" spans="21:23" x14ac:dyDescent="0.3">
      <c r="U180" s="14"/>
      <c r="V180" s="14"/>
      <c r="W180" s="14"/>
    </row>
    <row r="181" spans="21:23" x14ac:dyDescent="0.3">
      <c r="U181" s="14"/>
      <c r="V181" s="14"/>
      <c r="W181" s="14"/>
    </row>
    <row r="182" spans="21:23" x14ac:dyDescent="0.3">
      <c r="U182" s="14"/>
      <c r="V182" s="14"/>
      <c r="W182" s="14"/>
    </row>
    <row r="183" spans="21:23" x14ac:dyDescent="0.3">
      <c r="U183" s="14"/>
      <c r="V183" s="14"/>
      <c r="W183" s="14"/>
    </row>
    <row r="184" spans="21:23" x14ac:dyDescent="0.3">
      <c r="U184" s="14"/>
      <c r="V184" s="14"/>
      <c r="W184" s="14"/>
    </row>
    <row r="185" spans="21:23" x14ac:dyDescent="0.3">
      <c r="U185" s="14"/>
      <c r="V185" s="14"/>
      <c r="W185" s="14"/>
    </row>
    <row r="186" spans="21:23" x14ac:dyDescent="0.3">
      <c r="U186" s="14"/>
      <c r="V186" s="14"/>
      <c r="W186" s="14"/>
    </row>
    <row r="187" spans="21:23" x14ac:dyDescent="0.3">
      <c r="U187" s="14"/>
      <c r="V187" s="14"/>
      <c r="W187" s="14"/>
    </row>
    <row r="188" spans="21:23" x14ac:dyDescent="0.3">
      <c r="U188" s="14"/>
      <c r="V188" s="14"/>
      <c r="W188" s="14"/>
    </row>
    <row r="189" spans="21:23" x14ac:dyDescent="0.3">
      <c r="U189" s="14"/>
      <c r="V189" s="14"/>
      <c r="W189" s="14"/>
    </row>
    <row r="190" spans="21:23" x14ac:dyDescent="0.3">
      <c r="U190" s="14"/>
      <c r="V190" s="14"/>
      <c r="W190" s="14"/>
    </row>
    <row r="191" spans="21:23" x14ac:dyDescent="0.3">
      <c r="U191" s="14"/>
      <c r="V191" s="14"/>
      <c r="W191" s="14"/>
    </row>
    <row r="192" spans="21:23" x14ac:dyDescent="0.3">
      <c r="U192" s="14"/>
      <c r="V192" s="14"/>
      <c r="W192" s="14"/>
    </row>
    <row r="193" spans="21:23" x14ac:dyDescent="0.3">
      <c r="U193" s="14"/>
      <c r="V193" s="14"/>
      <c r="W193" s="14"/>
    </row>
    <row r="194" spans="21:23" x14ac:dyDescent="0.3">
      <c r="U194" s="14"/>
      <c r="V194" s="14"/>
      <c r="W194" s="14"/>
    </row>
    <row r="195" spans="21:23" x14ac:dyDescent="0.3">
      <c r="U195" s="14"/>
      <c r="V195" s="14"/>
      <c r="W195" s="14"/>
    </row>
    <row r="196" spans="21:23" x14ac:dyDescent="0.3">
      <c r="U196" s="14"/>
      <c r="V196" s="14"/>
      <c r="W196" s="14"/>
    </row>
    <row r="197" spans="21:23" x14ac:dyDescent="0.3">
      <c r="U197" s="14"/>
      <c r="V197" s="14"/>
      <c r="W197" s="14"/>
    </row>
    <row r="198" spans="21:23" x14ac:dyDescent="0.3">
      <c r="U198" s="14"/>
      <c r="V198" s="14"/>
      <c r="W198" s="14"/>
    </row>
    <row r="199" spans="21:23" x14ac:dyDescent="0.3">
      <c r="U199" s="14"/>
      <c r="V199" s="14"/>
      <c r="W199" s="14"/>
    </row>
    <row r="200" spans="21:23" x14ac:dyDescent="0.3">
      <c r="U200" s="14"/>
      <c r="V200" s="14"/>
      <c r="W200" s="14"/>
    </row>
    <row r="201" spans="21:23" x14ac:dyDescent="0.3">
      <c r="U201" s="14"/>
      <c r="V201" s="14"/>
      <c r="W201" s="14"/>
    </row>
    <row r="202" spans="21:23" x14ac:dyDescent="0.3">
      <c r="U202" s="14"/>
      <c r="V202" s="14"/>
      <c r="W202" s="14"/>
    </row>
    <row r="203" spans="21:23" x14ac:dyDescent="0.3">
      <c r="U203" s="14"/>
      <c r="V203" s="14"/>
      <c r="W203" s="14"/>
    </row>
    <row r="204" spans="21:23" x14ac:dyDescent="0.3">
      <c r="U204" s="14"/>
      <c r="V204" s="14"/>
      <c r="W204" s="14"/>
    </row>
    <row r="205" spans="21:23" x14ac:dyDescent="0.3">
      <c r="U205" s="14"/>
      <c r="V205" s="14"/>
      <c r="W205" s="14"/>
    </row>
    <row r="206" spans="21:23" x14ac:dyDescent="0.3">
      <c r="U206" s="14"/>
      <c r="V206" s="14"/>
      <c r="W206" s="14"/>
    </row>
    <row r="207" spans="21:23" x14ac:dyDescent="0.3">
      <c r="U207" s="14"/>
      <c r="V207" s="14"/>
      <c r="W207" s="14"/>
    </row>
    <row r="208" spans="21:23" x14ac:dyDescent="0.3">
      <c r="U208" s="14"/>
      <c r="V208" s="14"/>
      <c r="W208" s="14"/>
    </row>
    <row r="209" spans="21:23" x14ac:dyDescent="0.3">
      <c r="U209" s="14"/>
      <c r="V209" s="14"/>
      <c r="W209" s="14"/>
    </row>
    <row r="210" spans="21:23" x14ac:dyDescent="0.3">
      <c r="U210" s="14"/>
      <c r="V210" s="14"/>
      <c r="W210" s="14"/>
    </row>
    <row r="211" spans="21:23" x14ac:dyDescent="0.3">
      <c r="U211" s="14"/>
      <c r="V211" s="14"/>
      <c r="W211" s="14"/>
    </row>
    <row r="212" spans="21:23" x14ac:dyDescent="0.3">
      <c r="U212" s="14"/>
      <c r="V212" s="14"/>
      <c r="W212" s="14"/>
    </row>
    <row r="213" spans="21:23" x14ac:dyDescent="0.3">
      <c r="U213" s="14"/>
      <c r="V213" s="14"/>
      <c r="W213" s="14"/>
    </row>
    <row r="214" spans="21:23" x14ac:dyDescent="0.3">
      <c r="U214" s="14"/>
      <c r="V214" s="14"/>
      <c r="W214" s="14"/>
    </row>
    <row r="215" spans="21:23" x14ac:dyDescent="0.3">
      <c r="U215" s="14"/>
      <c r="V215" s="14"/>
      <c r="W215" s="14"/>
    </row>
    <row r="216" spans="21:23" x14ac:dyDescent="0.3">
      <c r="U216" s="14"/>
      <c r="V216" s="14"/>
      <c r="W216" s="14"/>
    </row>
    <row r="217" spans="21:23" x14ac:dyDescent="0.3">
      <c r="U217" s="14"/>
      <c r="V217" s="14"/>
      <c r="W217" s="14"/>
    </row>
    <row r="218" spans="21:23" x14ac:dyDescent="0.3">
      <c r="U218" s="14"/>
      <c r="V218" s="14"/>
      <c r="W218" s="14"/>
    </row>
    <row r="219" spans="21:23" x14ac:dyDescent="0.3">
      <c r="U219" s="14"/>
      <c r="V219" s="14"/>
      <c r="W219" s="14"/>
    </row>
    <row r="220" spans="21:23" x14ac:dyDescent="0.3">
      <c r="U220" s="14"/>
      <c r="V220" s="14"/>
      <c r="W220" s="14"/>
    </row>
    <row r="221" spans="21:23" x14ac:dyDescent="0.3">
      <c r="U221" s="14"/>
      <c r="V221" s="14"/>
      <c r="W221" s="14"/>
    </row>
    <row r="222" spans="21:23" x14ac:dyDescent="0.3">
      <c r="U222" s="14"/>
      <c r="V222" s="14"/>
      <c r="W222" s="14"/>
    </row>
    <row r="223" spans="21:23" x14ac:dyDescent="0.3">
      <c r="U223" s="14"/>
      <c r="V223" s="14"/>
      <c r="W223" s="14"/>
    </row>
    <row r="224" spans="21:23" x14ac:dyDescent="0.3">
      <c r="U224" s="14"/>
      <c r="V224" s="14"/>
      <c r="W224" s="14"/>
    </row>
    <row r="225" spans="21:23" x14ac:dyDescent="0.3">
      <c r="U225" s="14"/>
      <c r="V225" s="14"/>
      <c r="W225" s="14"/>
    </row>
    <row r="226" spans="21:23" x14ac:dyDescent="0.3">
      <c r="U226" s="14"/>
      <c r="V226" s="14"/>
      <c r="W226" s="14"/>
    </row>
    <row r="227" spans="21:23" x14ac:dyDescent="0.3">
      <c r="U227" s="14"/>
      <c r="V227" s="14"/>
      <c r="W227" s="14"/>
    </row>
    <row r="228" spans="21:23" x14ac:dyDescent="0.3">
      <c r="U228" s="14"/>
      <c r="V228" s="14"/>
      <c r="W228" s="14"/>
    </row>
    <row r="229" spans="21:23" x14ac:dyDescent="0.3">
      <c r="U229" s="14"/>
      <c r="V229" s="14"/>
      <c r="W229" s="14"/>
    </row>
    <row r="230" spans="21:23" x14ac:dyDescent="0.3">
      <c r="U230" s="14"/>
      <c r="V230" s="14"/>
      <c r="W230" s="14"/>
    </row>
    <row r="231" spans="21:23" x14ac:dyDescent="0.3">
      <c r="U231" s="14"/>
      <c r="V231" s="14"/>
      <c r="W231" s="14"/>
    </row>
    <row r="232" spans="21:23" x14ac:dyDescent="0.3">
      <c r="U232" s="14"/>
      <c r="V232" s="14"/>
      <c r="W232" s="14"/>
    </row>
    <row r="233" spans="21:23" x14ac:dyDescent="0.3">
      <c r="U233" s="14"/>
      <c r="V233" s="14"/>
      <c r="W233" s="14"/>
    </row>
    <row r="234" spans="21:23" x14ac:dyDescent="0.3">
      <c r="U234" s="14"/>
      <c r="V234" s="14"/>
      <c r="W234" s="14"/>
    </row>
    <row r="235" spans="21:23" x14ac:dyDescent="0.3">
      <c r="U235" s="14"/>
      <c r="V235" s="14"/>
      <c r="W235" s="14"/>
    </row>
    <row r="236" spans="21:23" x14ac:dyDescent="0.3">
      <c r="U236" s="14"/>
      <c r="V236" s="14"/>
      <c r="W236" s="14"/>
    </row>
    <row r="237" spans="21:23" x14ac:dyDescent="0.3">
      <c r="U237" s="14"/>
      <c r="V237" s="14"/>
      <c r="W237" s="14"/>
    </row>
    <row r="238" spans="21:23" x14ac:dyDescent="0.3">
      <c r="U238" s="14"/>
      <c r="V238" s="14"/>
      <c r="W238" s="14"/>
    </row>
    <row r="239" spans="21:23" x14ac:dyDescent="0.3">
      <c r="U239" s="14"/>
      <c r="V239" s="14"/>
      <c r="W239" s="14"/>
    </row>
    <row r="240" spans="21:23" x14ac:dyDescent="0.3">
      <c r="U240" s="14"/>
      <c r="V240" s="14"/>
      <c r="W240" s="14"/>
    </row>
    <row r="241" spans="21:23" x14ac:dyDescent="0.3">
      <c r="U241" s="14"/>
      <c r="V241" s="14"/>
      <c r="W241" s="14"/>
    </row>
    <row r="242" spans="21:23" x14ac:dyDescent="0.3">
      <c r="U242" s="14"/>
      <c r="V242" s="14"/>
      <c r="W242" s="14"/>
    </row>
    <row r="243" spans="21:23" x14ac:dyDescent="0.3">
      <c r="U243" s="14"/>
      <c r="V243" s="14"/>
      <c r="W243" s="14"/>
    </row>
    <row r="244" spans="21:23" x14ac:dyDescent="0.3">
      <c r="U244" s="14"/>
      <c r="V244" s="14"/>
      <c r="W244" s="14"/>
    </row>
    <row r="245" spans="21:23" x14ac:dyDescent="0.3">
      <c r="U245" s="14"/>
      <c r="V245" s="14"/>
      <c r="W245" s="14"/>
    </row>
    <row r="246" spans="21:23" x14ac:dyDescent="0.3">
      <c r="U246" s="14"/>
      <c r="V246" s="14"/>
      <c r="W246" s="14"/>
    </row>
    <row r="247" spans="21:23" x14ac:dyDescent="0.3">
      <c r="U247" s="14"/>
      <c r="V247" s="14"/>
      <c r="W247" s="14"/>
    </row>
    <row r="248" spans="21:23" x14ac:dyDescent="0.3">
      <c r="U248" s="14"/>
      <c r="V248" s="14"/>
      <c r="W248" s="14"/>
    </row>
    <row r="249" spans="21:23" x14ac:dyDescent="0.3">
      <c r="U249" s="14"/>
      <c r="V249" s="14"/>
      <c r="W249" s="14"/>
    </row>
    <row r="250" spans="21:23" x14ac:dyDescent="0.3">
      <c r="U250" s="14"/>
      <c r="V250" s="14"/>
      <c r="W250" s="14"/>
    </row>
    <row r="251" spans="21:23" x14ac:dyDescent="0.3">
      <c r="U251" s="14"/>
      <c r="V251" s="14"/>
      <c r="W251" s="14"/>
    </row>
    <row r="252" spans="21:23" x14ac:dyDescent="0.3">
      <c r="U252" s="14"/>
      <c r="V252" s="14"/>
      <c r="W252" s="14"/>
    </row>
    <row r="253" spans="21:23" x14ac:dyDescent="0.3">
      <c r="U253" s="14"/>
      <c r="V253" s="14"/>
      <c r="W253" s="14"/>
    </row>
    <row r="254" spans="21:23" x14ac:dyDescent="0.3">
      <c r="U254" s="14"/>
      <c r="V254" s="14"/>
      <c r="W254" s="14"/>
    </row>
    <row r="255" spans="21:23" x14ac:dyDescent="0.3">
      <c r="U255" s="14"/>
      <c r="V255" s="14"/>
      <c r="W255" s="14"/>
    </row>
    <row r="256" spans="21:23" x14ac:dyDescent="0.3">
      <c r="U256" s="14"/>
      <c r="V256" s="14"/>
      <c r="W256" s="14"/>
    </row>
    <row r="257" spans="21:23" x14ac:dyDescent="0.3">
      <c r="U257" s="14"/>
      <c r="V257" s="14"/>
      <c r="W257" s="14"/>
    </row>
    <row r="258" spans="21:23" x14ac:dyDescent="0.3">
      <c r="U258" s="14"/>
      <c r="V258" s="14"/>
      <c r="W258" s="14"/>
    </row>
    <row r="259" spans="21:23" x14ac:dyDescent="0.3">
      <c r="U259" s="14"/>
      <c r="V259" s="14"/>
      <c r="W259" s="14"/>
    </row>
    <row r="260" spans="21:23" x14ac:dyDescent="0.3">
      <c r="U260" s="14"/>
      <c r="V260" s="14"/>
      <c r="W260" s="14"/>
    </row>
    <row r="261" spans="21:23" x14ac:dyDescent="0.3">
      <c r="U261" s="14"/>
      <c r="V261" s="14"/>
    </row>
    <row r="262" spans="21:23" x14ac:dyDescent="0.3">
      <c r="U262" s="14"/>
      <c r="V262" s="14"/>
      <c r="W262" s="14"/>
    </row>
    <row r="263" spans="21:23" x14ac:dyDescent="0.3">
      <c r="U263" s="14"/>
      <c r="V263" s="14"/>
      <c r="W263" s="14"/>
    </row>
    <row r="264" spans="21:23" x14ac:dyDescent="0.3">
      <c r="U264" s="14"/>
      <c r="V264" s="14"/>
      <c r="W264" s="14"/>
    </row>
    <row r="265" spans="21:23" x14ac:dyDescent="0.3">
      <c r="U265" s="14"/>
      <c r="V265" s="14"/>
      <c r="W265" s="14"/>
    </row>
    <row r="266" spans="21:23" x14ac:dyDescent="0.3">
      <c r="U266" s="14"/>
      <c r="V266" s="14"/>
      <c r="W266" s="14"/>
    </row>
    <row r="267" spans="21:23" x14ac:dyDescent="0.3">
      <c r="U267" s="14"/>
      <c r="V267" s="14"/>
      <c r="W267" s="14"/>
    </row>
    <row r="268" spans="21:23" x14ac:dyDescent="0.3">
      <c r="U268" s="14"/>
      <c r="V268" s="14"/>
      <c r="W268" s="14"/>
    </row>
    <row r="269" spans="21:23" x14ac:dyDescent="0.3">
      <c r="U269" s="14"/>
      <c r="V269" s="14"/>
      <c r="W269" s="14"/>
    </row>
    <row r="270" spans="21:23" x14ac:dyDescent="0.3">
      <c r="U270" s="14"/>
      <c r="V270" s="14"/>
      <c r="W270" s="14"/>
    </row>
    <row r="271" spans="21:23" x14ac:dyDescent="0.3">
      <c r="U271" s="14"/>
      <c r="V271" s="14"/>
      <c r="W271" s="14"/>
    </row>
    <row r="272" spans="21:23" x14ac:dyDescent="0.3">
      <c r="U272" s="14"/>
      <c r="V272" s="14"/>
      <c r="W272" s="14"/>
    </row>
    <row r="273" spans="21:23" x14ac:dyDescent="0.3">
      <c r="U273" s="14"/>
      <c r="V273" s="14"/>
      <c r="W273" s="14"/>
    </row>
    <row r="274" spans="21:23" x14ac:dyDescent="0.3">
      <c r="U274" s="14"/>
      <c r="V274" s="14"/>
      <c r="W274" s="14"/>
    </row>
    <row r="275" spans="21:23" x14ac:dyDescent="0.3">
      <c r="U275" s="14"/>
      <c r="V275" s="14"/>
      <c r="W275" s="14"/>
    </row>
    <row r="276" spans="21:23" x14ac:dyDescent="0.3">
      <c r="U276" s="14"/>
      <c r="V276" s="14"/>
      <c r="W276" s="14"/>
    </row>
    <row r="277" spans="21:23" x14ac:dyDescent="0.3">
      <c r="U277" s="14"/>
      <c r="V277" s="14"/>
      <c r="W277" s="14"/>
    </row>
    <row r="278" spans="21:23" x14ac:dyDescent="0.3">
      <c r="U278" s="14"/>
      <c r="V278" s="14"/>
      <c r="W278" s="14"/>
    </row>
    <row r="279" spans="21:23" x14ac:dyDescent="0.3">
      <c r="U279" s="14"/>
      <c r="V279" s="14"/>
      <c r="W279" s="14"/>
    </row>
    <row r="280" spans="21:23" x14ac:dyDescent="0.3">
      <c r="U280" s="14"/>
      <c r="V280" s="14"/>
      <c r="W280" s="14"/>
    </row>
    <row r="281" spans="21:23" x14ac:dyDescent="0.3">
      <c r="U281" s="14"/>
      <c r="V281" s="14"/>
    </row>
    <row r="282" spans="21:23" x14ac:dyDescent="0.3">
      <c r="U282" s="14"/>
      <c r="V282" s="14"/>
      <c r="W282" s="14"/>
    </row>
    <row r="283" spans="21:23" x14ac:dyDescent="0.3">
      <c r="U283" s="14"/>
      <c r="V283" s="14"/>
      <c r="W283" s="14"/>
    </row>
    <row r="284" spans="21:23" x14ac:dyDescent="0.3">
      <c r="U284" s="14"/>
      <c r="V284" s="14"/>
      <c r="W284" s="14"/>
    </row>
    <row r="285" spans="21:23" x14ac:dyDescent="0.3">
      <c r="U285" s="14"/>
      <c r="V285" s="14"/>
      <c r="W285" s="14"/>
    </row>
    <row r="286" spans="21:23" x14ac:dyDescent="0.3">
      <c r="U286" s="14"/>
      <c r="V286" s="14"/>
      <c r="W286" s="14"/>
    </row>
    <row r="287" spans="21:23" x14ac:dyDescent="0.3">
      <c r="U287" s="14"/>
      <c r="V287" s="14"/>
      <c r="W287" s="14"/>
    </row>
    <row r="288" spans="21:23" x14ac:dyDescent="0.3">
      <c r="U288" s="14"/>
      <c r="V288" s="14"/>
      <c r="W288" s="14"/>
    </row>
    <row r="289" spans="21:23" x14ac:dyDescent="0.3">
      <c r="U289" s="14"/>
      <c r="V289" s="14"/>
      <c r="W289" s="14"/>
    </row>
    <row r="290" spans="21:23" x14ac:dyDescent="0.3">
      <c r="U290" s="14"/>
      <c r="V290" s="14"/>
      <c r="W290" s="14"/>
    </row>
    <row r="291" spans="21:23" x14ac:dyDescent="0.3">
      <c r="U291" s="14"/>
      <c r="V291" s="14"/>
      <c r="W291" s="14"/>
    </row>
    <row r="292" spans="21:23" x14ac:dyDescent="0.3">
      <c r="U292" s="14"/>
      <c r="V292" s="14"/>
      <c r="W292" s="14"/>
    </row>
    <row r="293" spans="21:23" x14ac:dyDescent="0.3">
      <c r="U293" s="14"/>
      <c r="V293" s="14"/>
      <c r="W293" s="14"/>
    </row>
    <row r="294" spans="21:23" x14ac:dyDescent="0.3">
      <c r="U294" s="14"/>
      <c r="V294" s="14"/>
      <c r="W294" s="14"/>
    </row>
    <row r="295" spans="21:23" x14ac:dyDescent="0.3">
      <c r="U295" s="14"/>
      <c r="V295" s="14"/>
      <c r="W295" s="14"/>
    </row>
    <row r="296" spans="21:23" x14ac:dyDescent="0.3">
      <c r="U296" s="14"/>
      <c r="V296" s="14"/>
      <c r="W296" s="14"/>
    </row>
    <row r="297" spans="21:23" x14ac:dyDescent="0.3">
      <c r="U297" s="14"/>
      <c r="V297" s="14"/>
      <c r="W297" s="14"/>
    </row>
    <row r="298" spans="21:23" x14ac:dyDescent="0.3">
      <c r="U298" s="14"/>
      <c r="V298" s="14"/>
      <c r="W298" s="14"/>
    </row>
    <row r="299" spans="21:23" x14ac:dyDescent="0.3">
      <c r="U299" s="14"/>
      <c r="V299" s="14"/>
      <c r="W299" s="14"/>
    </row>
    <row r="300" spans="21:23" x14ac:dyDescent="0.3">
      <c r="U300" s="14"/>
      <c r="V300" s="14"/>
      <c r="W300" s="14"/>
    </row>
    <row r="301" spans="21:23" x14ac:dyDescent="0.3">
      <c r="U301" s="14"/>
      <c r="V301" s="14"/>
    </row>
    <row r="302" spans="21:23" x14ac:dyDescent="0.3">
      <c r="U302" s="14"/>
      <c r="V302" s="14"/>
      <c r="W302" s="14"/>
    </row>
    <row r="303" spans="21:23" x14ac:dyDescent="0.3">
      <c r="U303" s="14"/>
      <c r="V303" s="14"/>
      <c r="W303" s="14"/>
    </row>
    <row r="304" spans="21:23" x14ac:dyDescent="0.3">
      <c r="U304" s="14"/>
      <c r="V304" s="14"/>
      <c r="W304" s="14"/>
    </row>
    <row r="305" spans="21:23" x14ac:dyDescent="0.3">
      <c r="U305" s="14"/>
      <c r="V305" s="14"/>
      <c r="W305" s="14"/>
    </row>
    <row r="306" spans="21:23" x14ac:dyDescent="0.3">
      <c r="U306" s="14"/>
      <c r="V306" s="14"/>
      <c r="W306" s="14"/>
    </row>
    <row r="307" spans="21:23" x14ac:dyDescent="0.3">
      <c r="U307" s="14"/>
      <c r="V307" s="14"/>
      <c r="W307" s="14"/>
    </row>
    <row r="308" spans="21:23" x14ac:dyDescent="0.3">
      <c r="U308" s="14"/>
      <c r="V308" s="14"/>
      <c r="W308" s="14"/>
    </row>
    <row r="309" spans="21:23" x14ac:dyDescent="0.3">
      <c r="U309" s="14"/>
      <c r="V309" s="14"/>
      <c r="W309" s="14"/>
    </row>
    <row r="310" spans="21:23" x14ac:dyDescent="0.3">
      <c r="U310" s="14"/>
      <c r="V310" s="14"/>
      <c r="W310" s="14"/>
    </row>
    <row r="311" spans="21:23" x14ac:dyDescent="0.3">
      <c r="U311" s="14"/>
      <c r="V311" s="14"/>
      <c r="W311" s="14"/>
    </row>
    <row r="312" spans="21:23" x14ac:dyDescent="0.3">
      <c r="U312" s="14"/>
      <c r="V312" s="14"/>
      <c r="W312" s="14"/>
    </row>
    <row r="313" spans="21:23" x14ac:dyDescent="0.3">
      <c r="U313" s="14"/>
      <c r="V313" s="14"/>
      <c r="W313" s="14"/>
    </row>
    <row r="314" spans="21:23" x14ac:dyDescent="0.3">
      <c r="U314" s="14"/>
      <c r="V314" s="14"/>
      <c r="W314" s="14"/>
    </row>
    <row r="315" spans="21:23" x14ac:dyDescent="0.3">
      <c r="U315" s="14"/>
      <c r="V315" s="14"/>
      <c r="W315" s="14"/>
    </row>
    <row r="316" spans="21:23" x14ac:dyDescent="0.3">
      <c r="U316" s="14"/>
      <c r="V316" s="14"/>
      <c r="W316" s="14"/>
    </row>
    <row r="317" spans="21:23" x14ac:dyDescent="0.3">
      <c r="U317" s="14"/>
      <c r="V317" s="14"/>
      <c r="W317" s="14"/>
    </row>
    <row r="318" spans="21:23" x14ac:dyDescent="0.3">
      <c r="U318" s="14"/>
      <c r="V318" s="14"/>
      <c r="W318" s="14"/>
    </row>
    <row r="319" spans="21:23" x14ac:dyDescent="0.3">
      <c r="U319" s="14"/>
      <c r="V319" s="14"/>
      <c r="W319" s="14"/>
    </row>
    <row r="320" spans="21:23" x14ac:dyDescent="0.3">
      <c r="U320" s="14"/>
      <c r="V320" s="14"/>
      <c r="W320" s="14"/>
    </row>
    <row r="321" spans="21:23" x14ac:dyDescent="0.3">
      <c r="U321" s="14"/>
      <c r="V321" s="14"/>
    </row>
    <row r="322" spans="21:23" x14ac:dyDescent="0.3">
      <c r="U322" s="14"/>
      <c r="V322" s="14"/>
      <c r="W322" s="14"/>
    </row>
    <row r="323" spans="21:23" x14ac:dyDescent="0.3">
      <c r="U323" s="14"/>
      <c r="V323" s="14"/>
      <c r="W323" s="14"/>
    </row>
    <row r="324" spans="21:23" x14ac:dyDescent="0.3">
      <c r="U324" s="14"/>
      <c r="V324" s="14"/>
      <c r="W324" s="14"/>
    </row>
    <row r="325" spans="21:23" x14ac:dyDescent="0.3">
      <c r="U325" s="14"/>
      <c r="V325" s="14"/>
      <c r="W325" s="14"/>
    </row>
    <row r="326" spans="21:23" x14ac:dyDescent="0.3">
      <c r="U326" s="14"/>
      <c r="V326" s="14"/>
      <c r="W326" s="14"/>
    </row>
    <row r="327" spans="21:23" x14ac:dyDescent="0.3">
      <c r="U327" s="14"/>
      <c r="V327" s="14"/>
      <c r="W327" s="14"/>
    </row>
    <row r="328" spans="21:23" x14ac:dyDescent="0.3">
      <c r="U328" s="14"/>
      <c r="V328" s="14"/>
      <c r="W328" s="14"/>
    </row>
    <row r="329" spans="21:23" x14ac:dyDescent="0.3">
      <c r="U329" s="14"/>
      <c r="V329" s="14"/>
      <c r="W329" s="14"/>
    </row>
    <row r="330" spans="21:23" x14ac:dyDescent="0.3">
      <c r="U330" s="14"/>
      <c r="V330" s="14"/>
      <c r="W330" s="14"/>
    </row>
    <row r="331" spans="21:23" x14ac:dyDescent="0.3">
      <c r="U331" s="14"/>
      <c r="V331" s="14"/>
      <c r="W331" s="14"/>
    </row>
    <row r="332" spans="21:23" x14ac:dyDescent="0.3">
      <c r="U332" s="14"/>
      <c r="V332" s="14"/>
      <c r="W332" s="14"/>
    </row>
    <row r="333" spans="21:23" x14ac:dyDescent="0.3">
      <c r="U333" s="14"/>
      <c r="V333" s="14"/>
      <c r="W333" s="14"/>
    </row>
    <row r="334" spans="21:23" x14ac:dyDescent="0.3">
      <c r="U334" s="14"/>
      <c r="V334" s="14"/>
      <c r="W334" s="14"/>
    </row>
    <row r="335" spans="21:23" x14ac:dyDescent="0.3">
      <c r="U335" s="14"/>
      <c r="V335" s="14"/>
      <c r="W335" s="14"/>
    </row>
    <row r="336" spans="21:23" x14ac:dyDescent="0.3">
      <c r="U336" s="14"/>
      <c r="V336" s="14"/>
      <c r="W336" s="14"/>
    </row>
    <row r="337" spans="21:23" x14ac:dyDescent="0.3">
      <c r="U337" s="14"/>
      <c r="V337" s="14"/>
      <c r="W337" s="14"/>
    </row>
    <row r="338" spans="21:23" x14ac:dyDescent="0.3">
      <c r="U338" s="14"/>
      <c r="V338" s="14"/>
      <c r="W338" s="14"/>
    </row>
    <row r="339" spans="21:23" x14ac:dyDescent="0.3">
      <c r="U339" s="14"/>
      <c r="V339" s="14"/>
      <c r="W339" s="14"/>
    </row>
    <row r="340" spans="21:23" x14ac:dyDescent="0.3">
      <c r="U340" s="14"/>
      <c r="V340" s="14"/>
      <c r="W340" s="14"/>
    </row>
    <row r="341" spans="21:23" x14ac:dyDescent="0.3">
      <c r="U341" s="14"/>
      <c r="V341" s="14"/>
    </row>
    <row r="342" spans="21:23" x14ac:dyDescent="0.3">
      <c r="U342" s="14"/>
      <c r="V342" s="14"/>
      <c r="W342" s="14"/>
    </row>
    <row r="343" spans="21:23" x14ac:dyDescent="0.3">
      <c r="U343" s="14"/>
      <c r="V343" s="14"/>
      <c r="W343" s="14"/>
    </row>
    <row r="344" spans="21:23" x14ac:dyDescent="0.3">
      <c r="U344" s="14"/>
      <c r="V344" s="14"/>
      <c r="W344" s="14"/>
    </row>
    <row r="345" spans="21:23" x14ac:dyDescent="0.3">
      <c r="U345" s="14"/>
      <c r="V345" s="14"/>
      <c r="W345" s="14"/>
    </row>
    <row r="346" spans="21:23" x14ac:dyDescent="0.3">
      <c r="U346" s="14"/>
      <c r="V346" s="14"/>
      <c r="W346" s="14"/>
    </row>
    <row r="347" spans="21:23" x14ac:dyDescent="0.3">
      <c r="U347" s="14"/>
      <c r="V347" s="14"/>
      <c r="W347" s="14"/>
    </row>
    <row r="348" spans="21:23" x14ac:dyDescent="0.3">
      <c r="U348" s="14"/>
      <c r="V348" s="14"/>
      <c r="W348" s="14"/>
    </row>
    <row r="349" spans="21:23" x14ac:dyDescent="0.3">
      <c r="U349" s="14"/>
      <c r="V349" s="14"/>
      <c r="W349" s="14"/>
    </row>
    <row r="350" spans="21:23" x14ac:dyDescent="0.3">
      <c r="U350" s="14"/>
      <c r="V350" s="14"/>
      <c r="W350" s="14"/>
    </row>
    <row r="351" spans="21:23" x14ac:dyDescent="0.3">
      <c r="U351" s="14"/>
      <c r="V351" s="14"/>
      <c r="W351" s="14"/>
    </row>
    <row r="352" spans="21:23" x14ac:dyDescent="0.3">
      <c r="U352" s="14"/>
      <c r="V352" s="14"/>
      <c r="W352" s="14"/>
    </row>
    <row r="353" spans="21:23" x14ac:dyDescent="0.3">
      <c r="U353" s="14"/>
      <c r="V353" s="14"/>
      <c r="W353" s="14"/>
    </row>
    <row r="354" spans="21:23" x14ac:dyDescent="0.3">
      <c r="U354" s="14"/>
      <c r="V354" s="14"/>
      <c r="W354" s="14"/>
    </row>
    <row r="355" spans="21:23" x14ac:dyDescent="0.3">
      <c r="U355" s="14"/>
      <c r="V355" s="14"/>
      <c r="W355" s="14"/>
    </row>
    <row r="356" spans="21:23" x14ac:dyDescent="0.3">
      <c r="U356" s="14"/>
      <c r="V356" s="14"/>
      <c r="W356" s="14"/>
    </row>
    <row r="357" spans="21:23" x14ac:dyDescent="0.3">
      <c r="U357" s="14"/>
      <c r="V357" s="14"/>
      <c r="W357" s="14"/>
    </row>
    <row r="358" spans="21:23" x14ac:dyDescent="0.3">
      <c r="U358" s="14"/>
      <c r="V358" s="14"/>
      <c r="W358" s="14"/>
    </row>
    <row r="359" spans="21:23" x14ac:dyDescent="0.3">
      <c r="U359" s="14"/>
      <c r="V359" s="14"/>
      <c r="W359" s="14"/>
    </row>
    <row r="360" spans="21:23" x14ac:dyDescent="0.3">
      <c r="U360" s="14"/>
      <c r="V360" s="14"/>
      <c r="W360" s="14"/>
    </row>
    <row r="361" spans="21:23" x14ac:dyDescent="0.3">
      <c r="U361" s="14"/>
      <c r="V361" s="14"/>
      <c r="W361" s="14"/>
    </row>
    <row r="362" spans="21:23" x14ac:dyDescent="0.3">
      <c r="U362" s="14"/>
      <c r="V362" s="14"/>
      <c r="W362" s="14"/>
    </row>
    <row r="363" spans="21:23" x14ac:dyDescent="0.3">
      <c r="U363" s="14"/>
      <c r="V363" s="14"/>
      <c r="W363" s="14"/>
    </row>
    <row r="364" spans="21:23" x14ac:dyDescent="0.3">
      <c r="U364" s="14"/>
      <c r="V364" s="14"/>
      <c r="W364" s="14"/>
    </row>
    <row r="365" spans="21:23" x14ac:dyDescent="0.3">
      <c r="U365" s="14"/>
      <c r="V365" s="14"/>
      <c r="W365" s="14"/>
    </row>
    <row r="366" spans="21:23" x14ac:dyDescent="0.3">
      <c r="U366" s="14"/>
      <c r="V366" s="14"/>
      <c r="W366" s="14"/>
    </row>
    <row r="367" spans="21:23" x14ac:dyDescent="0.3">
      <c r="U367" s="14"/>
      <c r="V367" s="14"/>
      <c r="W367" s="14"/>
    </row>
    <row r="368" spans="21:23" x14ac:dyDescent="0.3">
      <c r="U368" s="14"/>
      <c r="V368" s="14"/>
      <c r="W368" s="14"/>
    </row>
    <row r="369" spans="21:23" x14ac:dyDescent="0.3">
      <c r="U369" s="14"/>
      <c r="V369" s="14"/>
      <c r="W369" s="14"/>
    </row>
    <row r="370" spans="21:23" x14ac:dyDescent="0.3">
      <c r="U370" s="14"/>
      <c r="V370" s="14"/>
      <c r="W370" s="14"/>
    </row>
    <row r="371" spans="21:23" x14ac:dyDescent="0.3">
      <c r="U371" s="14"/>
      <c r="V371" s="14"/>
      <c r="W371" s="14"/>
    </row>
    <row r="372" spans="21:23" x14ac:dyDescent="0.3">
      <c r="U372" s="14"/>
      <c r="V372" s="14"/>
      <c r="W372" s="14"/>
    </row>
    <row r="373" spans="21:23" x14ac:dyDescent="0.3">
      <c r="U373" s="14"/>
      <c r="V373" s="14"/>
      <c r="W373" s="14"/>
    </row>
    <row r="374" spans="21:23" x14ac:dyDescent="0.3">
      <c r="U374" s="14"/>
      <c r="V374" s="14"/>
      <c r="W374" s="14"/>
    </row>
    <row r="375" spans="21:23" x14ac:dyDescent="0.3">
      <c r="U375" s="14"/>
      <c r="V375" s="14"/>
      <c r="W375" s="14"/>
    </row>
    <row r="376" spans="21:23" x14ac:dyDescent="0.3">
      <c r="U376" s="14"/>
      <c r="V376" s="14"/>
      <c r="W376" s="14"/>
    </row>
    <row r="377" spans="21:23" x14ac:dyDescent="0.3">
      <c r="U377" s="14"/>
      <c r="V377" s="14"/>
      <c r="W377" s="14"/>
    </row>
    <row r="378" spans="21:23" x14ac:dyDescent="0.3">
      <c r="U378" s="14"/>
      <c r="V378" s="14"/>
      <c r="W378" s="14"/>
    </row>
    <row r="379" spans="21:23" x14ac:dyDescent="0.3">
      <c r="U379" s="14"/>
      <c r="V379" s="14"/>
      <c r="W379" s="14"/>
    </row>
    <row r="380" spans="21:23" x14ac:dyDescent="0.3">
      <c r="U380" s="14"/>
      <c r="V380" s="14"/>
      <c r="W380" s="14"/>
    </row>
    <row r="381" spans="21:23" x14ac:dyDescent="0.3">
      <c r="U381" s="14"/>
      <c r="V381" s="14"/>
      <c r="W381" s="14"/>
    </row>
    <row r="382" spans="21:23" x14ac:dyDescent="0.3">
      <c r="U382" s="14"/>
      <c r="V382" s="14"/>
      <c r="W382" s="14"/>
    </row>
    <row r="383" spans="21:23" x14ac:dyDescent="0.3">
      <c r="U383" s="14"/>
      <c r="V383" s="14"/>
      <c r="W383" s="14"/>
    </row>
    <row r="384" spans="21:23" x14ac:dyDescent="0.3">
      <c r="U384" s="14"/>
      <c r="V384" s="14"/>
      <c r="W384" s="14"/>
    </row>
    <row r="385" spans="21:23" x14ac:dyDescent="0.3">
      <c r="U385" s="14"/>
      <c r="V385" s="14"/>
      <c r="W385" s="14"/>
    </row>
    <row r="386" spans="21:23" x14ac:dyDescent="0.3">
      <c r="U386" s="14"/>
      <c r="V386" s="14"/>
      <c r="W386" s="14"/>
    </row>
    <row r="387" spans="21:23" x14ac:dyDescent="0.3">
      <c r="U387" s="14"/>
      <c r="V387" s="14"/>
      <c r="W387" s="14"/>
    </row>
    <row r="388" spans="21:23" x14ac:dyDescent="0.3">
      <c r="U388" s="14"/>
      <c r="V388" s="14"/>
      <c r="W388" s="14"/>
    </row>
    <row r="389" spans="21:23" x14ac:dyDescent="0.3">
      <c r="U389" s="14"/>
      <c r="V389" s="14"/>
      <c r="W389" s="14"/>
    </row>
    <row r="390" spans="21:23" x14ac:dyDescent="0.3">
      <c r="U390" s="14"/>
      <c r="V390" s="14"/>
      <c r="W390" s="14"/>
    </row>
    <row r="391" spans="21:23" x14ac:dyDescent="0.3">
      <c r="U391" s="14"/>
      <c r="V391" s="14"/>
      <c r="W391" s="14"/>
    </row>
    <row r="392" spans="21:23" x14ac:dyDescent="0.3">
      <c r="U392" s="14"/>
      <c r="V392" s="14"/>
      <c r="W392" s="14"/>
    </row>
    <row r="393" spans="21:23" x14ac:dyDescent="0.3">
      <c r="U393" s="14"/>
      <c r="V393" s="14"/>
      <c r="W393" s="14"/>
    </row>
    <row r="394" spans="21:23" x14ac:dyDescent="0.3">
      <c r="U394" s="14"/>
      <c r="V394" s="14"/>
      <c r="W394" s="14"/>
    </row>
    <row r="395" spans="21:23" x14ac:dyDescent="0.3">
      <c r="U395" s="14"/>
      <c r="V395" s="14"/>
      <c r="W395" s="14"/>
    </row>
    <row r="396" spans="21:23" x14ac:dyDescent="0.3">
      <c r="U396" s="14"/>
      <c r="V396" s="14"/>
      <c r="W396" s="14"/>
    </row>
    <row r="397" spans="21:23" x14ac:dyDescent="0.3">
      <c r="U397" s="14"/>
      <c r="V397" s="14"/>
      <c r="W397" s="14"/>
    </row>
    <row r="398" spans="21:23" x14ac:dyDescent="0.3">
      <c r="U398" s="14"/>
      <c r="V398" s="14"/>
      <c r="W398" s="14"/>
    </row>
    <row r="399" spans="21:23" x14ac:dyDescent="0.3">
      <c r="U399" s="14"/>
      <c r="V399" s="14"/>
      <c r="W399" s="14"/>
    </row>
    <row r="400" spans="21:23" x14ac:dyDescent="0.3">
      <c r="U400" s="14"/>
      <c r="V400" s="14"/>
      <c r="W400" s="14"/>
    </row>
    <row r="401" spans="21:23" x14ac:dyDescent="0.3">
      <c r="U401" s="14"/>
      <c r="V401" s="14"/>
      <c r="W401" s="14"/>
    </row>
    <row r="402" spans="21:23" x14ac:dyDescent="0.3">
      <c r="U402" s="14"/>
      <c r="V402" s="14"/>
    </row>
  </sheetData>
  <mergeCells count="9">
    <mergeCell ref="N13:R14"/>
    <mergeCell ref="M13:M14"/>
    <mergeCell ref="A1:A2"/>
    <mergeCell ref="B1:D1"/>
    <mergeCell ref="E1:I1"/>
    <mergeCell ref="J1:J2"/>
    <mergeCell ref="M1:R6"/>
    <mergeCell ref="M7:R9"/>
    <mergeCell ref="M10:R12"/>
  </mergeCells>
  <hyperlinks>
    <hyperlink ref="M10:R12" r:id="rId1" display="Ссылка на файл с исходным кодом расчётов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sqref="A1:A2"/>
    </sheetView>
  </sheetViews>
  <sheetFormatPr defaultRowHeight="14.4" x14ac:dyDescent="0.3"/>
  <cols>
    <col min="2" max="4" width="18.109375" hidden="1" customWidth="1"/>
    <col min="5" max="9" width="12" hidden="1" customWidth="1"/>
    <col min="11" max="15" width="13.88671875" hidden="1" customWidth="1"/>
    <col min="16" max="16" width="14.21875" bestFit="1" customWidth="1"/>
    <col min="17" max="17" width="16.33203125" bestFit="1" customWidth="1"/>
    <col min="18" max="18" width="21.5546875" bestFit="1" customWidth="1"/>
    <col min="19" max="19" width="32.88671875" bestFit="1" customWidth="1"/>
    <col min="20" max="20" width="28.44140625" bestFit="1" customWidth="1"/>
    <col min="21" max="21" width="17.33203125" bestFit="1" customWidth="1"/>
    <col min="22" max="22" width="20.109375" bestFit="1" customWidth="1"/>
  </cols>
  <sheetData>
    <row r="1" spans="1:24" x14ac:dyDescent="0.3">
      <c r="A1" s="52" t="s">
        <v>16</v>
      </c>
      <c r="B1" s="51" t="s">
        <v>51</v>
      </c>
      <c r="C1" s="51"/>
      <c r="D1" s="51"/>
      <c r="E1" s="49" t="s">
        <v>49</v>
      </c>
      <c r="F1" s="49"/>
      <c r="G1" s="49"/>
      <c r="H1" s="49"/>
      <c r="I1" s="49"/>
      <c r="J1" s="53" t="s">
        <v>25</v>
      </c>
      <c r="K1" s="50" t="s">
        <v>50</v>
      </c>
      <c r="L1" s="50"/>
      <c r="M1" s="50"/>
      <c r="N1" s="50"/>
      <c r="O1" s="50"/>
      <c r="P1" s="48" t="s">
        <v>44</v>
      </c>
      <c r="Q1" s="48" t="s">
        <v>34</v>
      </c>
      <c r="R1" s="48" t="s">
        <v>48</v>
      </c>
      <c r="S1" s="53" t="s">
        <v>47</v>
      </c>
      <c r="T1" s="54" t="s">
        <v>35</v>
      </c>
      <c r="U1" s="54" t="s">
        <v>45</v>
      </c>
      <c r="V1" s="55" t="s">
        <v>46</v>
      </c>
      <c r="W1" s="16"/>
      <c r="X1" s="39" t="s">
        <v>19</v>
      </c>
    </row>
    <row r="2" spans="1:24" x14ac:dyDescent="0.3">
      <c r="A2" s="52"/>
      <c r="B2" s="27" t="s">
        <v>36</v>
      </c>
      <c r="C2" s="27" t="s">
        <v>37</v>
      </c>
      <c r="D2" s="27" t="s">
        <v>38</v>
      </c>
      <c r="E2" s="25" t="s">
        <v>40</v>
      </c>
      <c r="F2" s="25" t="s">
        <v>41</v>
      </c>
      <c r="G2" s="25" t="s">
        <v>42</v>
      </c>
      <c r="H2" s="25" t="s">
        <v>43</v>
      </c>
      <c r="I2" s="25" t="s">
        <v>39</v>
      </c>
      <c r="J2" s="53"/>
      <c r="K2" s="20" t="s">
        <v>40</v>
      </c>
      <c r="L2" s="20" t="s">
        <v>41</v>
      </c>
      <c r="M2" s="20" t="s">
        <v>42</v>
      </c>
      <c r="N2" s="20" t="s">
        <v>43</v>
      </c>
      <c r="O2" s="20" t="s">
        <v>39</v>
      </c>
      <c r="P2" s="48"/>
      <c r="Q2" s="48"/>
      <c r="R2" s="48"/>
      <c r="S2" s="53"/>
      <c r="T2" s="54"/>
      <c r="U2" s="54"/>
      <c r="V2" s="55"/>
      <c r="W2" s="16"/>
      <c r="X2" s="39"/>
    </row>
    <row r="3" spans="1:24" x14ac:dyDescent="0.3">
      <c r="A3" s="17">
        <f>DataAnalytics!A2</f>
        <v>1</v>
      </c>
      <c r="B3" s="28">
        <f t="shared" ref="B3:B4" si="0">A3^2</f>
        <v>1</v>
      </c>
      <c r="C3" s="28">
        <f t="shared" ref="C3:C4" si="1">A3^3</f>
        <v>1</v>
      </c>
      <c r="D3" s="28">
        <f t="shared" ref="D3:D4" si="2">A3^4</f>
        <v>1</v>
      </c>
      <c r="E3" s="29">
        <f>'Зав-ть Оклада от Разряда'!E3</f>
        <v>1620</v>
      </c>
      <c r="F3" s="29">
        <f>'Зав-ть Оклада от Разряда'!F3</f>
        <v>-64.166666000000006</v>
      </c>
      <c r="G3" s="29">
        <f>'Зав-ть Оклада от Разряда'!G3</f>
        <v>25</v>
      </c>
      <c r="H3" s="29">
        <f>'Зав-ть Оклада от Разряда'!H3</f>
        <v>-0.83333332999999998</v>
      </c>
      <c r="I3" s="29">
        <f>'Зав-ть Оклада от Разряда'!I3</f>
        <v>7290</v>
      </c>
      <c r="J3" s="17">
        <f>A3*E3+B3*F3+C3*G3+D3*H3+I3</f>
        <v>8870.0000006699993</v>
      </c>
      <c r="K3" s="30">
        <f>'Зав-ть Коэффициента от Разряда'!E3</f>
        <v>0.95294117599999995</v>
      </c>
      <c r="L3" s="30">
        <f>'Зав-ть Коэффициента от Разряда'!F3</f>
        <v>-3.7745097999999998E-2</v>
      </c>
      <c r="M3" s="30">
        <f>'Зав-ть Коэффициента от Разряда'!G3</f>
        <v>1.47058824E-2</v>
      </c>
      <c r="N3" s="30">
        <f>'Зав-ть Коэффициента от Разряда'!H3</f>
        <v>-4.9019607800000005E-4</v>
      </c>
      <c r="O3" s="30">
        <f>'Зав-ть Коэффициента от Разряда'!I3</f>
        <v>4.2882352900000003</v>
      </c>
      <c r="P3" s="23">
        <f>A3*K3+B3*L3+C3*M3+D3*N3+O3</f>
        <v>5.2176470543220006</v>
      </c>
      <c r="Q3" s="31">
        <v>850</v>
      </c>
      <c r="R3" s="16">
        <v>850</v>
      </c>
      <c r="S3" s="16">
        <f>IF(R3&gt;Q3,P3*(R3-Q3),0)</f>
        <v>0</v>
      </c>
      <c r="T3" s="29">
        <v>180</v>
      </c>
      <c r="U3" s="17">
        <v>0</v>
      </c>
      <c r="V3" s="17">
        <f>IF(U3&gt;0,T3*U3,0)</f>
        <v>0</v>
      </c>
      <c r="W3" s="16"/>
      <c r="X3" s="19">
        <f>J3+S3+V3</f>
        <v>8870.0000006699993</v>
      </c>
    </row>
    <row r="4" spans="1:24" x14ac:dyDescent="0.3">
      <c r="A4" s="17">
        <f>DataAnalytics!A3</f>
        <v>2</v>
      </c>
      <c r="B4" s="28">
        <f t="shared" si="0"/>
        <v>4</v>
      </c>
      <c r="C4" s="28">
        <f t="shared" si="1"/>
        <v>8</v>
      </c>
      <c r="D4" s="28">
        <f t="shared" si="2"/>
        <v>16</v>
      </c>
      <c r="E4" s="25">
        <f t="shared" ref="E4:E5" si="3">$E$3</f>
        <v>1620</v>
      </c>
      <c r="F4" s="25">
        <f t="shared" ref="F4:F5" si="4">$F$3</f>
        <v>-64.166666000000006</v>
      </c>
      <c r="G4" s="25">
        <f t="shared" ref="G4:G5" si="5">$G$3</f>
        <v>25</v>
      </c>
      <c r="H4" s="25">
        <f t="shared" ref="H4:H5" si="6">$H$3</f>
        <v>-0.83333332999999998</v>
      </c>
      <c r="I4" s="25">
        <f t="shared" ref="I4:I5" si="7">$I$3</f>
        <v>7290</v>
      </c>
      <c r="J4" s="17">
        <f t="shared" ref="J4:J9" si="8">A4*E4+B4*F4+C4*G4+D4*H4+I4</f>
        <v>10460.00000272</v>
      </c>
      <c r="K4" s="26">
        <f t="shared" ref="K4:K5" si="9">$K$3</f>
        <v>0.95294117599999995</v>
      </c>
      <c r="L4" s="26">
        <f t="shared" ref="L4:L5" si="10">$L$3</f>
        <v>-3.7745097999999998E-2</v>
      </c>
      <c r="M4" s="26">
        <f t="shared" ref="M4:M5" si="11">$M$3</f>
        <v>1.47058824E-2</v>
      </c>
      <c r="N4" s="26">
        <f t="shared" ref="N4:N5" si="12">$N$3</f>
        <v>-4.9019607800000005E-4</v>
      </c>
      <c r="O4" s="26">
        <f t="shared" ref="O4:O5" si="13">$O$3</f>
        <v>4.2882352900000003</v>
      </c>
      <c r="P4" s="23">
        <f t="shared" ref="P4:P9" si="14">A4*K4+B4*L4+C4*M4+D4*N4+O4</f>
        <v>6.1529411719520004</v>
      </c>
      <c r="Q4" s="24">
        <f>$Q$3</f>
        <v>850</v>
      </c>
      <c r="R4" s="16">
        <v>850</v>
      </c>
      <c r="S4" s="16">
        <f t="shared" ref="S4:S12" si="15">IF(R4&gt;Q4,P4*(R4-Q4),0)</f>
        <v>0</v>
      </c>
      <c r="T4" s="17">
        <f>$T$3</f>
        <v>180</v>
      </c>
      <c r="U4" s="17">
        <v>0</v>
      </c>
      <c r="V4" s="17">
        <f t="shared" ref="V4:V12" si="16">IF(U4&gt;0,T4*U4,0)</f>
        <v>0</v>
      </c>
      <c r="W4" s="16"/>
      <c r="X4" s="19">
        <f t="shared" ref="X4:X9" si="17">J4+S4+V4</f>
        <v>10460.00000272</v>
      </c>
    </row>
    <row r="5" spans="1:24" x14ac:dyDescent="0.3">
      <c r="A5" s="17">
        <f>DataAnalytics!A4</f>
        <v>3</v>
      </c>
      <c r="B5" s="28">
        <f>A5^2</f>
        <v>9</v>
      </c>
      <c r="C5" s="28">
        <f>A5^3</f>
        <v>27</v>
      </c>
      <c r="D5" s="28">
        <f>A5^4</f>
        <v>81</v>
      </c>
      <c r="E5" s="25">
        <f t="shared" si="3"/>
        <v>1620</v>
      </c>
      <c r="F5" s="25">
        <f t="shared" si="4"/>
        <v>-64.166666000000006</v>
      </c>
      <c r="G5" s="25">
        <f t="shared" si="5"/>
        <v>25</v>
      </c>
      <c r="H5" s="25">
        <f t="shared" si="6"/>
        <v>-0.83333332999999998</v>
      </c>
      <c r="I5" s="25">
        <f t="shared" si="7"/>
        <v>7290</v>
      </c>
      <c r="J5" s="17">
        <f t="shared" si="8"/>
        <v>12180.00000627</v>
      </c>
      <c r="K5" s="26">
        <f t="shared" si="9"/>
        <v>0.95294117599999995</v>
      </c>
      <c r="L5" s="26">
        <f t="shared" si="10"/>
        <v>-3.7745097999999998E-2</v>
      </c>
      <c r="M5" s="26">
        <f t="shared" si="11"/>
        <v>1.47058824E-2</v>
      </c>
      <c r="N5" s="26">
        <f t="shared" si="12"/>
        <v>-4.9019607800000005E-4</v>
      </c>
      <c r="O5" s="26">
        <f t="shared" si="13"/>
        <v>4.2882352900000003</v>
      </c>
      <c r="P5" s="23">
        <f t="shared" si="14"/>
        <v>7.1647058784819997</v>
      </c>
      <c r="Q5" s="24">
        <f t="shared" ref="Q5:Q12" si="18">$Q$3</f>
        <v>850</v>
      </c>
      <c r="R5" s="16">
        <v>850</v>
      </c>
      <c r="S5" s="16">
        <f t="shared" si="15"/>
        <v>0</v>
      </c>
      <c r="T5" s="17">
        <f t="shared" ref="T5" si="19">$T$3</f>
        <v>180</v>
      </c>
      <c r="U5" s="17">
        <v>0</v>
      </c>
      <c r="V5" s="17">
        <f t="shared" si="16"/>
        <v>0</v>
      </c>
      <c r="W5" s="16"/>
      <c r="X5" s="19">
        <f t="shared" si="17"/>
        <v>12180.00000627</v>
      </c>
    </row>
    <row r="6" spans="1:24" x14ac:dyDescent="0.3">
      <c r="A6" s="17">
        <f>DataAnalytics!A5</f>
        <v>4</v>
      </c>
      <c r="B6" s="28">
        <f t="shared" ref="B6:B12" si="20">A6^2</f>
        <v>16</v>
      </c>
      <c r="C6" s="28">
        <f t="shared" ref="C6:C12" si="21">A6^3</f>
        <v>64</v>
      </c>
      <c r="D6" s="28">
        <f t="shared" ref="D6:D12" si="22">A6^4</f>
        <v>256</v>
      </c>
      <c r="E6" s="25">
        <f>$E$3</f>
        <v>1620</v>
      </c>
      <c r="F6" s="25">
        <f>$F$3</f>
        <v>-64.166666000000006</v>
      </c>
      <c r="G6" s="25">
        <f>$G$3</f>
        <v>25</v>
      </c>
      <c r="H6" s="25">
        <f>$H$3</f>
        <v>-0.83333332999999998</v>
      </c>
      <c r="I6" s="25">
        <f>$I$3</f>
        <v>7290</v>
      </c>
      <c r="J6" s="17">
        <f t="shared" si="8"/>
        <v>14130.00001152</v>
      </c>
      <c r="K6" s="26">
        <f>$K$3</f>
        <v>0.95294117599999995</v>
      </c>
      <c r="L6" s="26">
        <f>$L$3</f>
        <v>-3.7745097999999998E-2</v>
      </c>
      <c r="M6" s="26">
        <f>$M$3</f>
        <v>1.47058824E-2</v>
      </c>
      <c r="N6" s="26">
        <f>$N$3</f>
        <v>-4.9019607800000005E-4</v>
      </c>
      <c r="O6" s="26">
        <f>$O$3</f>
        <v>4.2882352900000003</v>
      </c>
      <c r="P6" s="23">
        <f t="shared" si="14"/>
        <v>8.3117647036320008</v>
      </c>
      <c r="Q6" s="24">
        <f t="shared" si="18"/>
        <v>850</v>
      </c>
      <c r="R6" s="16">
        <v>850</v>
      </c>
      <c r="S6" s="16">
        <f t="shared" si="15"/>
        <v>0</v>
      </c>
      <c r="T6" s="17">
        <f>$T$3</f>
        <v>180</v>
      </c>
      <c r="U6" s="17">
        <v>0</v>
      </c>
      <c r="V6" s="17">
        <f t="shared" si="16"/>
        <v>0</v>
      </c>
      <c r="W6" s="16"/>
      <c r="X6" s="19">
        <f t="shared" si="17"/>
        <v>14130.00001152</v>
      </c>
    </row>
    <row r="7" spans="1:24" x14ac:dyDescent="0.3">
      <c r="A7" s="17">
        <f>DataAnalytics!A6</f>
        <v>5</v>
      </c>
      <c r="B7" s="28">
        <f t="shared" si="20"/>
        <v>25</v>
      </c>
      <c r="C7" s="28">
        <f t="shared" si="21"/>
        <v>125</v>
      </c>
      <c r="D7" s="28">
        <f t="shared" si="22"/>
        <v>625</v>
      </c>
      <c r="E7" s="25">
        <f>$E$3</f>
        <v>1620</v>
      </c>
      <c r="F7" s="25">
        <f>$F$3</f>
        <v>-64.166666000000006</v>
      </c>
      <c r="G7" s="25">
        <f>$G$3</f>
        <v>25</v>
      </c>
      <c r="H7" s="25">
        <f>$H$3</f>
        <v>-0.83333332999999998</v>
      </c>
      <c r="I7" s="25">
        <f>$I$3</f>
        <v>7290</v>
      </c>
      <c r="J7" s="17">
        <f t="shared" si="8"/>
        <v>16390.000018750001</v>
      </c>
      <c r="K7" s="26">
        <f>$K$3</f>
        <v>0.95294117599999995</v>
      </c>
      <c r="L7" s="26">
        <f>$L$3</f>
        <v>-3.7745097999999998E-2</v>
      </c>
      <c r="M7" s="26">
        <f>$M$3</f>
        <v>1.47058824E-2</v>
      </c>
      <c r="N7" s="26">
        <f>$N$3</f>
        <v>-4.9019607800000005E-4</v>
      </c>
      <c r="O7" s="26">
        <f>$O$3</f>
        <v>4.2882352900000003</v>
      </c>
      <c r="P7" s="23">
        <f t="shared" si="14"/>
        <v>9.6411764712499988</v>
      </c>
      <c r="Q7" s="24">
        <f t="shared" si="18"/>
        <v>850</v>
      </c>
      <c r="R7" s="16">
        <v>850</v>
      </c>
      <c r="S7" s="16">
        <f t="shared" si="15"/>
        <v>0</v>
      </c>
      <c r="T7" s="17">
        <f>$T$3</f>
        <v>180</v>
      </c>
      <c r="U7" s="17">
        <v>0</v>
      </c>
      <c r="V7" s="17">
        <f t="shared" si="16"/>
        <v>0</v>
      </c>
      <c r="W7" s="16"/>
      <c r="X7" s="19">
        <f t="shared" si="17"/>
        <v>16390.000018750001</v>
      </c>
    </row>
    <row r="8" spans="1:24" x14ac:dyDescent="0.3">
      <c r="A8" s="17">
        <f>DataAnalytics!A7</f>
        <v>6</v>
      </c>
      <c r="B8" s="28">
        <f t="shared" si="20"/>
        <v>36</v>
      </c>
      <c r="C8" s="28">
        <f t="shared" si="21"/>
        <v>216</v>
      </c>
      <c r="D8" s="28">
        <f t="shared" si="22"/>
        <v>1296</v>
      </c>
      <c r="E8" s="25">
        <f>$E$3</f>
        <v>1620</v>
      </c>
      <c r="F8" s="25">
        <f>$F$3</f>
        <v>-64.166666000000006</v>
      </c>
      <c r="G8" s="25">
        <f>$G$3</f>
        <v>25</v>
      </c>
      <c r="H8" s="25">
        <f>$H$3</f>
        <v>-0.83333332999999998</v>
      </c>
      <c r="I8" s="25">
        <f>$I$3</f>
        <v>7290</v>
      </c>
      <c r="J8" s="17">
        <f t="shared" si="8"/>
        <v>19020.000028319999</v>
      </c>
      <c r="K8" s="26">
        <f>$K$3</f>
        <v>0.95294117599999995</v>
      </c>
      <c r="L8" s="26">
        <f>$L$3</f>
        <v>-3.7745097999999998E-2</v>
      </c>
      <c r="M8" s="26">
        <f>$M$3</f>
        <v>1.47058824E-2</v>
      </c>
      <c r="N8" s="26">
        <f>$N$3</f>
        <v>-4.9019607800000005E-4</v>
      </c>
      <c r="O8" s="26">
        <f>$O$3</f>
        <v>4.2882352900000003</v>
      </c>
      <c r="P8" s="23">
        <f t="shared" si="14"/>
        <v>11.188235299312002</v>
      </c>
      <c r="Q8" s="24">
        <f t="shared" si="18"/>
        <v>850</v>
      </c>
      <c r="R8" s="16">
        <v>850</v>
      </c>
      <c r="S8" s="16">
        <f t="shared" si="15"/>
        <v>0</v>
      </c>
      <c r="T8" s="17">
        <f>$T$3</f>
        <v>180</v>
      </c>
      <c r="U8" s="17">
        <v>0</v>
      </c>
      <c r="V8" s="17">
        <f t="shared" si="16"/>
        <v>0</v>
      </c>
      <c r="W8" s="16"/>
      <c r="X8" s="19">
        <f t="shared" si="17"/>
        <v>19020.000028319999</v>
      </c>
    </row>
    <row r="9" spans="1:24" x14ac:dyDescent="0.3">
      <c r="A9" s="17">
        <f>DataAnalytics!A8</f>
        <v>7</v>
      </c>
      <c r="B9" s="28">
        <f t="shared" si="20"/>
        <v>49</v>
      </c>
      <c r="C9" s="28">
        <f t="shared" si="21"/>
        <v>343</v>
      </c>
      <c r="D9" s="28">
        <f t="shared" si="22"/>
        <v>2401</v>
      </c>
      <c r="E9" s="25">
        <f>$E$3</f>
        <v>1620</v>
      </c>
      <c r="F9" s="25">
        <f>$F$3</f>
        <v>-64.166666000000006</v>
      </c>
      <c r="G9" s="25">
        <f>$G$3</f>
        <v>25</v>
      </c>
      <c r="H9" s="25">
        <f>$H$3</f>
        <v>-0.83333332999999998</v>
      </c>
      <c r="I9" s="25">
        <f>$I$3</f>
        <v>7290</v>
      </c>
      <c r="J9" s="17">
        <f t="shared" si="8"/>
        <v>22060.000040669998</v>
      </c>
      <c r="K9" s="26">
        <f>$K$3</f>
        <v>0.95294117599999995</v>
      </c>
      <c r="L9" s="26">
        <f>$L$3</f>
        <v>-3.7745097999999998E-2</v>
      </c>
      <c r="M9" s="26">
        <f>$M$3</f>
        <v>1.47058824E-2</v>
      </c>
      <c r="N9" s="26">
        <f>$N$3</f>
        <v>-4.9019607800000005E-4</v>
      </c>
      <c r="O9" s="26">
        <f>$O$3</f>
        <v>4.2882352900000003</v>
      </c>
      <c r="P9" s="23">
        <f t="shared" si="14"/>
        <v>12.976470599921999</v>
      </c>
      <c r="Q9" s="24">
        <f t="shared" si="18"/>
        <v>850</v>
      </c>
      <c r="R9" s="16">
        <v>850</v>
      </c>
      <c r="S9" s="16">
        <f t="shared" si="15"/>
        <v>0</v>
      </c>
      <c r="T9" s="17">
        <f>$T$3</f>
        <v>180</v>
      </c>
      <c r="U9" s="17">
        <v>0</v>
      </c>
      <c r="V9" s="17">
        <f t="shared" si="16"/>
        <v>0</v>
      </c>
      <c r="W9" s="16"/>
      <c r="X9" s="19">
        <f t="shared" si="17"/>
        <v>22060.000040669998</v>
      </c>
    </row>
    <row r="10" spans="1:24" x14ac:dyDescent="0.3">
      <c r="A10" s="17">
        <f>DataAnalytics!A9</f>
        <v>8</v>
      </c>
      <c r="B10" s="28">
        <f t="shared" si="20"/>
        <v>64</v>
      </c>
      <c r="C10" s="28">
        <f t="shared" si="21"/>
        <v>512</v>
      </c>
      <c r="D10" s="28">
        <f t="shared" si="22"/>
        <v>4096</v>
      </c>
      <c r="E10" s="25">
        <f t="shared" ref="E10:E11" si="23">$E$3</f>
        <v>1620</v>
      </c>
      <c r="F10" s="25">
        <f t="shared" ref="F10:F11" si="24">$F$3</f>
        <v>-64.166666000000006</v>
      </c>
      <c r="G10" s="25">
        <f t="shared" ref="G10:G11" si="25">$G$3</f>
        <v>25</v>
      </c>
      <c r="H10" s="25">
        <f t="shared" ref="H10:H11" si="26">$H$3</f>
        <v>-0.83333332999999998</v>
      </c>
      <c r="I10" s="25">
        <f t="shared" ref="I10:I11" si="27">$I$3</f>
        <v>7290</v>
      </c>
      <c r="J10" s="17">
        <f t="shared" ref="J10:J12" si="28">A10*E10+B10*F10+C10*G10+D10*H10+I10</f>
        <v>25530.000056319997</v>
      </c>
      <c r="K10" s="26">
        <f t="shared" ref="K10:K11" si="29">$K$3</f>
        <v>0.95294117599999995</v>
      </c>
      <c r="L10" s="26">
        <f t="shared" ref="L10:L11" si="30">$L$3</f>
        <v>-3.7745097999999998E-2</v>
      </c>
      <c r="M10" s="26">
        <f t="shared" ref="M10:M11" si="31">$M$3</f>
        <v>1.47058824E-2</v>
      </c>
      <c r="N10" s="26">
        <f t="shared" ref="N10:N11" si="32">$N$3</f>
        <v>-4.9019607800000005E-4</v>
      </c>
      <c r="O10" s="26">
        <f t="shared" ref="O10:O11" si="33">$O$3</f>
        <v>4.2882352900000003</v>
      </c>
      <c r="P10" s="23">
        <f t="shared" ref="P10:P12" si="34">A10*K10+B10*L10+C10*M10+D10*N10+O10</f>
        <v>15.017647079311999</v>
      </c>
      <c r="Q10" s="24">
        <f>$Q$3</f>
        <v>850</v>
      </c>
      <c r="R10" s="16">
        <v>850</v>
      </c>
      <c r="S10" s="16">
        <f t="shared" si="15"/>
        <v>0</v>
      </c>
      <c r="T10" s="17">
        <f>$T$3</f>
        <v>180</v>
      </c>
      <c r="U10" s="17">
        <v>0</v>
      </c>
      <c r="V10" s="17">
        <f t="shared" si="16"/>
        <v>0</v>
      </c>
      <c r="W10" s="16"/>
      <c r="X10" s="19">
        <f t="shared" ref="X10:X12" si="35">J10+S10+V10</f>
        <v>25530.000056319997</v>
      </c>
    </row>
    <row r="11" spans="1:24" x14ac:dyDescent="0.3">
      <c r="A11" s="17">
        <f>DataAnalytics!A10</f>
        <v>9</v>
      </c>
      <c r="B11" s="28">
        <f t="shared" si="20"/>
        <v>81</v>
      </c>
      <c r="C11" s="28">
        <f t="shared" si="21"/>
        <v>729</v>
      </c>
      <c r="D11" s="28">
        <f t="shared" si="22"/>
        <v>6561</v>
      </c>
      <c r="E11" s="25">
        <f t="shared" si="23"/>
        <v>1620</v>
      </c>
      <c r="F11" s="25">
        <f t="shared" si="24"/>
        <v>-64.166666000000006</v>
      </c>
      <c r="G11" s="25">
        <f t="shared" si="25"/>
        <v>25</v>
      </c>
      <c r="H11" s="25">
        <f t="shared" si="26"/>
        <v>-0.83333332999999998</v>
      </c>
      <c r="I11" s="25">
        <f t="shared" si="27"/>
        <v>7290</v>
      </c>
      <c r="J11" s="17">
        <f t="shared" si="28"/>
        <v>29430.000075870001</v>
      </c>
      <c r="K11" s="26">
        <f t="shared" si="29"/>
        <v>0.95294117599999995</v>
      </c>
      <c r="L11" s="26">
        <f t="shared" si="30"/>
        <v>-3.7745097999999998E-2</v>
      </c>
      <c r="M11" s="26">
        <f t="shared" si="31"/>
        <v>1.47058824E-2</v>
      </c>
      <c r="N11" s="26">
        <f t="shared" si="32"/>
        <v>-4.9019607800000005E-4</v>
      </c>
      <c r="O11" s="26">
        <f t="shared" si="33"/>
        <v>4.2882352900000003</v>
      </c>
      <c r="P11" s="23">
        <f t="shared" si="34"/>
        <v>17.311764737841997</v>
      </c>
      <c r="Q11" s="24">
        <f t="shared" si="18"/>
        <v>850</v>
      </c>
      <c r="R11" s="16">
        <v>850</v>
      </c>
      <c r="S11" s="16">
        <f t="shared" si="15"/>
        <v>0</v>
      </c>
      <c r="T11" s="17">
        <f t="shared" ref="T11" si="36">$T$3</f>
        <v>180</v>
      </c>
      <c r="U11" s="17">
        <v>0</v>
      </c>
      <c r="V11" s="17">
        <f t="shared" si="16"/>
        <v>0</v>
      </c>
      <c r="W11" s="16"/>
      <c r="X11" s="19">
        <f t="shared" si="35"/>
        <v>29430.000075870001</v>
      </c>
    </row>
    <row r="12" spans="1:24" x14ac:dyDescent="0.3">
      <c r="A12" s="17">
        <f>DataAnalytics!A11</f>
        <v>10</v>
      </c>
      <c r="B12" s="28">
        <f t="shared" si="20"/>
        <v>100</v>
      </c>
      <c r="C12" s="28">
        <f t="shared" si="21"/>
        <v>1000</v>
      </c>
      <c r="D12" s="28">
        <f t="shared" si="22"/>
        <v>10000</v>
      </c>
      <c r="E12" s="25">
        <f>$E$3</f>
        <v>1620</v>
      </c>
      <c r="F12" s="25">
        <f>$F$3</f>
        <v>-64.166666000000006</v>
      </c>
      <c r="G12" s="25">
        <f>$G$3</f>
        <v>25</v>
      </c>
      <c r="H12" s="25">
        <f>$H$3</f>
        <v>-0.83333332999999998</v>
      </c>
      <c r="I12" s="25">
        <f>$I$3</f>
        <v>7290</v>
      </c>
      <c r="J12" s="17">
        <f t="shared" si="28"/>
        <v>33740.000100000005</v>
      </c>
      <c r="K12" s="26">
        <f>$K$3</f>
        <v>0.95294117599999995</v>
      </c>
      <c r="L12" s="26">
        <f>$L$3</f>
        <v>-3.7745097999999998E-2</v>
      </c>
      <c r="M12" s="26">
        <f>$M$3</f>
        <v>1.47058824E-2</v>
      </c>
      <c r="N12" s="26">
        <f>$N$3</f>
        <v>-4.9019607800000005E-4</v>
      </c>
      <c r="O12" s="26">
        <f>$O$3</f>
        <v>4.2882352900000003</v>
      </c>
      <c r="P12" s="23">
        <f t="shared" si="34"/>
        <v>19.847058869999998</v>
      </c>
      <c r="Q12" s="24">
        <f t="shared" si="18"/>
        <v>850</v>
      </c>
      <c r="R12" s="16">
        <v>850</v>
      </c>
      <c r="S12" s="16">
        <f t="shared" si="15"/>
        <v>0</v>
      </c>
      <c r="T12" s="17">
        <f>$T$3</f>
        <v>180</v>
      </c>
      <c r="U12" s="17">
        <v>0</v>
      </c>
      <c r="V12" s="17">
        <f t="shared" si="16"/>
        <v>0</v>
      </c>
      <c r="W12" s="16"/>
      <c r="X12" s="19">
        <f t="shared" si="35"/>
        <v>33740.000100000005</v>
      </c>
    </row>
  </sheetData>
  <mergeCells count="13">
    <mergeCell ref="X1:X2"/>
    <mergeCell ref="Q1:Q2"/>
    <mergeCell ref="R1:R2"/>
    <mergeCell ref="S1:S2"/>
    <mergeCell ref="T1:T2"/>
    <mergeCell ref="U1:U2"/>
    <mergeCell ref="V1:V2"/>
    <mergeCell ref="P1:P2"/>
    <mergeCell ref="E1:I1"/>
    <mergeCell ref="K1:O1"/>
    <mergeCell ref="B1:D1"/>
    <mergeCell ref="A1:A2"/>
    <mergeCell ref="J1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cols>
    <col min="3" max="3" width="12.77734375" bestFit="1" customWidth="1"/>
  </cols>
  <sheetData>
    <row r="1" spans="1:3" x14ac:dyDescent="0.3">
      <c r="A1" t="s">
        <v>16</v>
      </c>
      <c r="B1" t="s">
        <v>25</v>
      </c>
      <c r="C1" t="s">
        <v>26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  <c r="B4">
        <v>12180</v>
      </c>
      <c r="C4">
        <v>7.1647058823528642</v>
      </c>
    </row>
    <row r="5" spans="1:3" x14ac:dyDescent="0.3">
      <c r="A5">
        <v>4</v>
      </c>
      <c r="B5">
        <v>14130</v>
      </c>
      <c r="C5">
        <v>8.3117647058823056</v>
      </c>
    </row>
    <row r="6" spans="1:3" x14ac:dyDescent="0.3">
      <c r="A6">
        <v>5</v>
      </c>
      <c r="B6">
        <v>16390</v>
      </c>
      <c r="C6">
        <v>9.6411764705882526</v>
      </c>
    </row>
    <row r="7" spans="1:3" x14ac:dyDescent="0.3">
      <c r="A7">
        <v>6</v>
      </c>
      <c r="B7">
        <v>19020</v>
      </c>
      <c r="C7">
        <v>11.188235294117694</v>
      </c>
    </row>
    <row r="8" spans="1:3" x14ac:dyDescent="0.3">
      <c r="A8">
        <v>7</v>
      </c>
      <c r="B8">
        <v>22060</v>
      </c>
      <c r="C8">
        <v>12.976470588235316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List2</vt:lpstr>
      <vt:lpstr>Зав-ть Оклада от Разряда</vt:lpstr>
      <vt:lpstr>Зав-ть Коэффициента от Разряда</vt:lpstr>
      <vt:lpstr>Расчёт Дохода от Разряда</vt:lpstr>
      <vt:lpstr>DataAnalytics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Finkelstain Grigoriy</dc:creator>
  <cp:lastModifiedBy>user-pc</cp:lastModifiedBy>
  <dcterms:created xsi:type="dcterms:W3CDTF">2010-02-04T07:52:37Z</dcterms:created>
  <dcterms:modified xsi:type="dcterms:W3CDTF">2021-03-13T22:16:23Z</dcterms:modified>
</cp:coreProperties>
</file>