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6960E56D21911C/Documentos/"/>
    </mc:Choice>
  </mc:AlternateContent>
  <xr:revisionPtr revIDLastSave="0" documentId="8_{902BB966-DCE1-4D5B-B8FE-C0FF4C7F817E}" xr6:coauthVersionLast="47" xr6:coauthVersionMax="47" xr10:uidLastSave="{00000000-0000-0000-0000-000000000000}"/>
  <bookViews>
    <workbookView xWindow="20370" yWindow="660" windowWidth="15600" windowHeight="11040" tabRatio="807" xr2:uid="{B93FFC4B-53A7-45F9-9D18-675917317D5E}"/>
  </bookViews>
  <sheets>
    <sheet name="APP" sheetId="1" r:id="rId1"/>
    <sheet name="Tbl_apa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5" i="3"/>
  <c r="A6" i="3"/>
  <c r="A7" i="3"/>
  <c r="A8" i="3"/>
  <c r="A9" i="3"/>
  <c r="A4" i="3"/>
  <c r="C33" i="1"/>
  <c r="C13" i="1"/>
  <c r="C24" i="1"/>
  <c r="D24" i="1" s="1"/>
  <c r="C25" i="1"/>
  <c r="D25" i="1" s="1"/>
  <c r="C26" i="1"/>
  <c r="D26" i="1" s="1"/>
  <c r="C27" i="1"/>
  <c r="D27" i="1" s="1"/>
  <c r="C23" i="1"/>
  <c r="D23" i="1" s="1"/>
  <c r="C19" i="1"/>
  <c r="C20" i="1" s="1"/>
  <c r="D37" i="1" l="1"/>
  <c r="D38" i="1"/>
  <c r="D39" i="1"/>
  <c r="D40" i="1"/>
  <c r="D41" i="1"/>
  <c r="D36" i="1"/>
  <c r="D42" i="1" s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<sst xmlns="http://schemas.openxmlformats.org/spreadsheetml/2006/main" count="70" uniqueCount="35">
  <si>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</si>
  <si>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</si>
  <si>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</si>
  <si>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</si>
  <si>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</si>
  <si>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</si>
  <si>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Qunatos em 2 Anos?</t>
  </si>
  <si>
    <t>Qunatos em 5 Anos?</t>
  </si>
  <si>
    <t>Quantos em 10 Anos?</t>
  </si>
  <si>
    <t>Quantos em 20 Anos?</t>
  </si>
  <si>
    <t>Quantos em 30 Anos?</t>
  </si>
  <si>
    <t>Cenários</t>
  </si>
  <si>
    <t>Dividendo</t>
  </si>
  <si>
    <t>Configurações</t>
  </si>
  <si>
    <t>Rendimento Carteira</t>
  </si>
  <si>
    <t>Salário</t>
  </si>
  <si>
    <t>Perfil</t>
  </si>
  <si>
    <t>Agressivo</t>
  </si>
  <si>
    <t>Consvador</t>
  </si>
  <si>
    <t>Moderado</t>
  </si>
  <si>
    <t>Valor a ser investido por més</t>
  </si>
  <si>
    <t>Tipo de FII</t>
  </si>
  <si>
    <t xml:space="preserve">Percentual Sugerido </t>
  </si>
  <si>
    <t>Valores</t>
  </si>
  <si>
    <t>Papel</t>
  </si>
  <si>
    <t>Tijolo</t>
  </si>
  <si>
    <t xml:space="preserve">Híbridos </t>
  </si>
  <si>
    <t>FOFs</t>
  </si>
  <si>
    <t>Desenvolvimento</t>
  </si>
  <si>
    <t>Hotelarias</t>
  </si>
  <si>
    <t>Tipo FII</t>
  </si>
  <si>
    <t>%</t>
  </si>
  <si>
    <t>chave</t>
  </si>
  <si>
    <t>Moderado-Tijolo</t>
  </si>
  <si>
    <t>Sugestão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</si>
</sst>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1" fontId="4" fillId="0" borderId="0" xfId="0" applyNumberFormat="1" applyFont="1"/>
    <xf numFmtId="0" fontId="6" fillId="6" borderId="0" xfId="0" applyFont="1" applyFill="1" applyAlignment="1">
      <alignment vertical="center"/>
    </xf>
    <xf numFmtId="166" fontId="0" fillId="0" borderId="0" xfId="0" applyNumberFormat="1"/>
    <xf numFmtId="9" fontId="0" fillId="0" borderId="0" xfId="0" applyNumberFormat="1"/>
    <xf numFmtId="0" fontId="6" fillId="5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66" fontId="0" fillId="0" borderId="16" xfId="0" applyNumberFormat="1" applyBorder="1" applyAlignment="1">
      <alignment horizontal="left" vertical="center"/>
    </xf>
    <xf numFmtId="9" fontId="0" fillId="0" borderId="16" xfId="0" applyNumberFormat="1" applyBorder="1" applyAlignment="1">
      <alignment horizontal="left" vertical="center"/>
    </xf>
    <xf numFmtId="166" fontId="0" fillId="0" borderId="11" xfId="0" applyNumberForma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0" fontId="3" fillId="0" borderId="9" xfId="0" applyNumberFormat="1" applyFont="1" applyBorder="1" applyAlignment="1">
      <alignment horizontal="left" vertical="center"/>
    </xf>
    <xf numFmtId="8" fontId="3" fillId="4" borderId="9" xfId="0" applyNumberFormat="1" applyFont="1" applyFill="1" applyBorder="1" applyAlignment="1">
      <alignment horizontal="left" vertical="center"/>
    </xf>
    <xf numFmtId="8" fontId="3" fillId="4" borderId="2" xfId="0" applyNumberFormat="1" applyFont="1" applyFill="1" applyBorder="1" applyAlignment="1">
      <alignment horizontal="left" vertical="center"/>
    </xf>
    <xf numFmtId="8" fontId="3" fillId="4" borderId="0" xfId="0" applyNumberFormat="1" applyFont="1" applyFill="1" applyBorder="1" applyAlignment="1">
      <alignment horizontal="left" vertical="center"/>
    </xf>
    <xf numFmtId="8" fontId="3" fillId="4" borderId="10" xfId="0" applyNumberFormat="1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left" indent="2"/>
    </xf>
    <xf numFmtId="0" fontId="7" fillId="7" borderId="12" xfId="0" applyFont="1" applyFill="1" applyBorder="1" applyAlignment="1">
      <alignment horizontal="left" indent="2"/>
    </xf>
    <xf numFmtId="0" fontId="7" fillId="0" borderId="7" xfId="0" applyFont="1" applyBorder="1" applyAlignment="1">
      <alignment horizontal="left" indent="2"/>
    </xf>
    <xf numFmtId="0" fontId="7" fillId="0" borderId="8" xfId="0" applyFont="1" applyBorder="1" applyAlignment="1">
      <alignment horizontal="left" indent="2"/>
    </xf>
    <xf numFmtId="0" fontId="8" fillId="4" borderId="8" xfId="0" applyFont="1" applyFill="1" applyBorder="1" applyAlignment="1">
      <alignment horizontal="left" indent="2"/>
    </xf>
    <xf numFmtId="0" fontId="8" fillId="4" borderId="3" xfId="0" applyFont="1" applyFill="1" applyBorder="1" applyAlignment="1">
      <alignment horizontal="left" indent="2"/>
    </xf>
    <xf numFmtId="0" fontId="2" fillId="2" borderId="0" xfId="2"/>
    <xf numFmtId="0" fontId="0" fillId="4" borderId="0" xfId="0" applyFill="1"/>
    <xf numFmtId="166" fontId="0" fillId="4" borderId="0" xfId="0" applyNumberFormat="1" applyFill="1"/>
    <xf numFmtId="166" fontId="3" fillId="0" borderId="6" xfId="1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/>
    <xf numFmtId="9" fontId="0" fillId="0" borderId="0" xfId="0" applyNumberFormat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0.45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D-439E-BEC3-E8F09BC1291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4</xdr:col>
      <xdr:colOff>203120</xdr:colOff>
      <xdr:row>8</xdr:row>
      <xdr:rowOff>44236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960AA9-B747-68CA-9230-397A8692E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7470169" cy="1575835"/>
        </a:xfrm>
        <a:prstGeom prst="rect">
          <a:avLst/>
        </a:prstGeom>
      </xdr:spPr>
    </xdr:pic>
    <xdr:clientData/>
  </xdr:twoCellAnchor>
  <xdr:twoCellAnchor>
    <xdr:from>
      <xdr:col>1</xdr:col>
      <xdr:colOff>581422</xdr:colOff>
      <xdr:row>43</xdr:row>
      <xdr:rowOff>146447</xdr:rowOff>
    </xdr:from>
    <xdr:to>
      <xdr:col>2</xdr:col>
      <xdr:colOff>609203</xdr:colOff>
      <xdr:row>58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6197B-AED4-76C9-A652-2CC0CE62E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E6B5-07A8-46F3-9C19-322D25770306}">
  <dimension ref="A10:G42"/>
  <sheetViews>
    <sheetView showGridLines="0" tabSelected="1" zoomScale="87" zoomScaleNormal="87" zoomScaleSheetLayoutView="69" zoomScalePageLayoutView="184" workbookViewId="0">
      <selection activeCell="H19" sqref="H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2" max="2" width="68.140625" customWidth="1"/>
    <col min="3" max="3" width="19.42578125" customWidth="1"/>
    <col min="4" max="4" width="12.140625" bestFit="1" customWidth="1"/>
    <col min="5" max="5" width="3.140625" customWidth="1"/>
    <col min="6" max="6" width="2.140625" hidden="1" customWidth="1"/>
    <col min="7" max="7" width="9.140625" hidden="1" customWidth="1"/>
  </cols>
  <sheetData>
    <row r="10" spans="2:7" ht="33" customHeight="1" x14ac:dyDescent="0.25">
      <c r="B10" s="5" t="s">
        <v>13</v>
      </c>
      <c r="C10" s="6"/>
    </row>
    <row r="11" spans="2:7" ht="15.75" x14ac:dyDescent="0.25">
      <c r="B11" s="21" t="s">
        <v>15</v>
      </c>
      <c r="C11" s="7">
        <v>2000</v>
      </c>
    </row>
    <row r="12" spans="2:7" ht="21" x14ac:dyDescent="0.25">
      <c r="B12" s="21" t="s">
        <v>14</v>
      </c>
      <c r="C12" s="8">
        <v>8.8999999999999999E-3</v>
      </c>
      <c r="G12" s="2"/>
    </row>
    <row r="13" spans="2:7" ht="21" x14ac:dyDescent="0.25">
      <c r="B13" s="22" t="s">
        <v>34</v>
      </c>
      <c r="C13" s="9">
        <f>C11*30%</f>
        <v>600</v>
      </c>
      <c r="G13" s="2"/>
    </row>
    <row r="14" spans="2:7" ht="21" x14ac:dyDescent="0.25">
      <c r="D14" s="2"/>
    </row>
    <row r="15" spans="2:7" ht="26.25" x14ac:dyDescent="0.25">
      <c r="B15" s="10" t="s">
        <v>5</v>
      </c>
      <c r="C15" s="11"/>
      <c r="D15" s="2"/>
    </row>
    <row r="16" spans="2:7" ht="21" x14ac:dyDescent="0.25">
      <c r="B16" s="23" t="s">
        <v>0</v>
      </c>
      <c r="C16" s="30">
        <v>200</v>
      </c>
      <c r="G16" s="2"/>
    </row>
    <row r="17" spans="1:4" ht="15.75" x14ac:dyDescent="0.25">
      <c r="B17" s="24" t="s">
        <v>1</v>
      </c>
      <c r="C17" s="12">
        <v>5</v>
      </c>
    </row>
    <row r="18" spans="1:4" ht="15.75" x14ac:dyDescent="0.25">
      <c r="B18" s="24" t="s">
        <v>2</v>
      </c>
      <c r="C18" s="13">
        <v>1.0789999999999999E-2</v>
      </c>
    </row>
    <row r="19" spans="1:4" ht="15.75" x14ac:dyDescent="0.25">
      <c r="B19" s="25" t="s">
        <v>3</v>
      </c>
      <c r="C19" s="14">
        <f>FV(C18,C17*12,C16*-1)</f>
        <v>16755.382799697527</v>
      </c>
    </row>
    <row r="20" spans="1:4" ht="15.75" x14ac:dyDescent="0.25">
      <c r="B20" s="26" t="s">
        <v>4</v>
      </c>
      <c r="C20" s="15">
        <f>C19*$C$12</f>
        <v>149.122906917308</v>
      </c>
    </row>
    <row r="22" spans="1:4" ht="26.25" x14ac:dyDescent="0.25">
      <c r="B22" s="18" t="s">
        <v>11</v>
      </c>
      <c r="C22" s="19"/>
      <c r="D22" s="20" t="s">
        <v>12</v>
      </c>
    </row>
    <row r="23" spans="1:4" ht="15.75" x14ac:dyDescent="0.25">
      <c r="A23" s="1">
        <v>2</v>
      </c>
      <c r="B23" s="25" t="s">
        <v>6</v>
      </c>
      <c r="C23" s="16">
        <f>FV($C$18,$A23*12,$C$16*-1)</f>
        <v>5445.5254595290435</v>
      </c>
      <c r="D23" s="14">
        <f>C23*$C$12</f>
        <v>48.465176589808486</v>
      </c>
    </row>
    <row r="24" spans="1:4" ht="15.75" x14ac:dyDescent="0.25">
      <c r="A24" s="1">
        <v>5</v>
      </c>
      <c r="B24" s="25" t="s">
        <v>7</v>
      </c>
      <c r="C24" s="16">
        <f t="shared" ref="C24:C27" si="0">FV($C$18,$A24*12,$C$16*-1)</f>
        <v>16755.382799697527</v>
      </c>
      <c r="D24" s="14">
        <f>C24*$C$12</f>
        <v>149.122906917308</v>
      </c>
    </row>
    <row r="25" spans="1:4" ht="15.75" x14ac:dyDescent="0.25">
      <c r="A25" s="1">
        <v>10</v>
      </c>
      <c r="B25" s="25" t="s">
        <v>8</v>
      </c>
      <c r="C25" s="16">
        <f t="shared" si="0"/>
        <v>48656.842506034438</v>
      </c>
      <c r="D25" s="14">
        <f>C25*$C$12</f>
        <v>433.04589830370651</v>
      </c>
    </row>
    <row r="26" spans="1:4" ht="15.75" x14ac:dyDescent="0.25">
      <c r="A26" s="1">
        <v>20</v>
      </c>
      <c r="B26" s="25" t="s">
        <v>9</v>
      </c>
      <c r="C26" s="16">
        <f t="shared" si="0"/>
        <v>225039.68001941612</v>
      </c>
      <c r="D26" s="14">
        <f>C26*$C$12</f>
        <v>2002.8531521728034</v>
      </c>
    </row>
    <row r="27" spans="1:4" ht="15.75" x14ac:dyDescent="0.25">
      <c r="A27" s="1">
        <v>30</v>
      </c>
      <c r="B27" s="26" t="s">
        <v>10</v>
      </c>
      <c r="C27" s="17">
        <f t="shared" si="0"/>
        <v>864433.93100094295</v>
      </c>
      <c r="D27" s="14">
        <f>C27*$C$12</f>
        <v>7693.4619859083923</v>
      </c>
    </row>
    <row r="32" spans="1:4" x14ac:dyDescent="0.25">
      <c r="B32" s="27" t="s">
        <v>16</v>
      </c>
      <c r="C32" s="27" t="s">
        <v>19</v>
      </c>
      <c r="D32" s="27"/>
    </row>
    <row r="33" spans="2:4" x14ac:dyDescent="0.25">
      <c r="B33" s="28" t="s">
        <v>20</v>
      </c>
      <c r="C33" s="29">
        <f>C16</f>
        <v>200</v>
      </c>
      <c r="D33" s="28"/>
    </row>
    <row r="35" spans="2:4" x14ac:dyDescent="0.25">
      <c r="B35" s="32" t="s">
        <v>21</v>
      </c>
      <c r="C35" s="32" t="s">
        <v>22</v>
      </c>
      <c r="D35" s="33" t="s">
        <v>23</v>
      </c>
    </row>
    <row r="36" spans="2:4" x14ac:dyDescent="0.25">
      <c r="B36" s="31" t="s">
        <v>24</v>
      </c>
      <c r="C36" s="34">
        <f>VLOOKUP($C$32&amp;"-"&amp;B36,Tbl_apaio!$A:$D,4,FALSE)</f>
        <v>0.32</v>
      </c>
      <c r="D36" s="3">
        <f>C36*$C$33</f>
        <v>64</v>
      </c>
    </row>
    <row r="37" spans="2:4" x14ac:dyDescent="0.25">
      <c r="B37" s="31" t="s">
        <v>25</v>
      </c>
      <c r="C37" s="34">
        <f>VLOOKUP($C$32&amp;"-"&amp;B37,Tbl_apaio!$A:$D,4,FALSE)</f>
        <v>0.45</v>
      </c>
      <c r="D37" s="3">
        <f t="shared" ref="D37:D41" si="1">C37*$C$33</f>
        <v>90</v>
      </c>
    </row>
    <row r="38" spans="2:4" x14ac:dyDescent="0.25">
      <c r="B38" s="31" t="s">
        <v>26</v>
      </c>
      <c r="C38" s="34">
        <f>VLOOKUP($C$32&amp;"-"&amp;B38,Tbl_apaio!$A:$D,4,FALSE)</f>
        <v>0.08</v>
      </c>
      <c r="D38" s="3">
        <f t="shared" si="1"/>
        <v>16</v>
      </c>
    </row>
    <row r="39" spans="2:4" x14ac:dyDescent="0.25">
      <c r="B39" s="31" t="s">
        <v>27</v>
      </c>
      <c r="C39" s="34">
        <f>VLOOKUP($C$32&amp;"-"&amp;B39,Tbl_apaio!$A:$D,4,FALSE)</f>
        <v>0.05</v>
      </c>
      <c r="D39" s="3">
        <f t="shared" si="1"/>
        <v>10</v>
      </c>
    </row>
    <row r="40" spans="2:4" x14ac:dyDescent="0.25">
      <c r="B40" s="31" t="s">
        <v>28</v>
      </c>
      <c r="C40" s="34">
        <f>VLOOKUP($C$32&amp;"-"&amp;B40,Tbl_apaio!$A:$D,4,FALSE)</f>
        <v>0.1</v>
      </c>
      <c r="D40" s="3">
        <f t="shared" si="1"/>
        <v>20</v>
      </c>
    </row>
    <row r="41" spans="2:4" x14ac:dyDescent="0.25">
      <c r="B41" s="31" t="s">
        <v>29</v>
      </c>
      <c r="C41" s="34">
        <f>VLOOKUP($C$32&amp;"-"&amp;B41,Tbl_apaio!$A:$D,4,FALSE)</f>
        <v>0.1</v>
      </c>
      <c r="D41" s="3">
        <f t="shared" si="1"/>
        <v>20</v>
      </c>
    </row>
    <row r="42" spans="2:4" x14ac:dyDescent="0.25">
      <c r="B42" s="28"/>
      <c r="C42" s="28"/>
      <c r="D42" s="29">
        <f>SUM(D36:D41)</f>
        <v>220</v>
      </c>
    </row>
  </sheetData>
  <mergeCells count="3">
    <mergeCell ref="B15:C15"/>
    <mergeCell ref="B22:C22"/>
    <mergeCell ref="B10:C10"/>
  </mergeCells>
  <dataValidations count="1">
    <dataValidation type="list" allowBlank="1" showInputMessage="1" showErrorMessage="1" sqref="C32" xr:uid="{FBFF7D99-A5D8-4C3F-A489-9BEC5F3D0E69}">
      <formula1>"Consvador,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DA35-4800-4A35-AE4B-79F9666BF991}">
  <dimension ref="A3:H23"/>
  <sheetViews>
    <sheetView workbookViewId="0">
      <selection activeCell="D15" sqref="D15"/>
    </sheetView>
  </sheetViews>
  <sheetFormatPr defaultRowHeight="15" x14ac:dyDescent="0.25"/>
  <cols>
    <col min="1" max="1" width="26.7109375" bestFit="1" customWidth="1"/>
    <col min="2" max="2" width="10.42578125" bestFit="1" customWidth="1"/>
    <col min="3" max="3" width="16.140625" bestFit="1" customWidth="1"/>
    <col min="7" max="7" width="15.85546875" bestFit="1" customWidth="1"/>
  </cols>
  <sheetData>
    <row r="3" spans="1:8" x14ac:dyDescent="0.25">
      <c r="A3" t="s">
        <v>32</v>
      </c>
      <c r="B3" t="s">
        <v>16</v>
      </c>
      <c r="C3" t="s">
        <v>30</v>
      </c>
      <c r="D3" t="s">
        <v>31</v>
      </c>
    </row>
    <row r="4" spans="1:8" x14ac:dyDescent="0.25">
      <c r="A4" t="str">
        <f>B4&amp;"-"&amp;C4</f>
        <v>Consvador-Papel</v>
      </c>
      <c r="B4" t="s">
        <v>18</v>
      </c>
      <c r="C4" s="31" t="s">
        <v>24</v>
      </c>
      <c r="D4" s="4">
        <v>0.3</v>
      </c>
    </row>
    <row r="5" spans="1:8" x14ac:dyDescent="0.25">
      <c r="A5" t="str">
        <f t="shared" ref="A5:A23" si="0">B5&amp;"-"&amp;C5</f>
        <v>Consvador-Tijolo</v>
      </c>
      <c r="B5" t="s">
        <v>18</v>
      </c>
      <c r="C5" s="31" t="s">
        <v>25</v>
      </c>
      <c r="D5" s="4">
        <v>0.5</v>
      </c>
    </row>
    <row r="6" spans="1:8" x14ac:dyDescent="0.25">
      <c r="A6" t="str">
        <f t="shared" si="0"/>
        <v xml:space="preserve">Consvador-Híbridos </v>
      </c>
      <c r="B6" t="s">
        <v>18</v>
      </c>
      <c r="C6" s="31" t="s">
        <v>26</v>
      </c>
      <c r="D6" s="4">
        <v>0.1</v>
      </c>
    </row>
    <row r="7" spans="1:8" x14ac:dyDescent="0.25">
      <c r="A7" t="str">
        <f t="shared" si="0"/>
        <v>Consvador-FOFs</v>
      </c>
      <c r="B7" t="s">
        <v>18</v>
      </c>
      <c r="C7" s="31" t="s">
        <v>27</v>
      </c>
      <c r="D7" s="4">
        <v>0.1</v>
      </c>
      <c r="G7" s="27" t="s">
        <v>33</v>
      </c>
      <c r="H7" s="27">
        <f>VLOOKUP(G7,$A:$D,4,FALSE)</f>
        <v>0.45</v>
      </c>
    </row>
    <row r="8" spans="1:8" x14ac:dyDescent="0.25">
      <c r="A8" t="str">
        <f t="shared" si="0"/>
        <v>Consvador-Desenvolvimento</v>
      </c>
      <c r="B8" t="s">
        <v>18</v>
      </c>
      <c r="C8" s="31" t="s">
        <v>28</v>
      </c>
      <c r="D8" s="4">
        <v>0</v>
      </c>
    </row>
    <row r="9" spans="1:8" x14ac:dyDescent="0.25">
      <c r="A9" t="str">
        <f t="shared" si="0"/>
        <v>Consvador-Hotelarias</v>
      </c>
      <c r="B9" t="s">
        <v>18</v>
      </c>
      <c r="C9" s="31" t="s">
        <v>29</v>
      </c>
      <c r="D9" s="4">
        <v>0</v>
      </c>
    </row>
    <row r="10" spans="1:8" x14ac:dyDescent="0.25">
      <c r="A10" t="str">
        <f t="shared" si="0"/>
        <v>-</v>
      </c>
    </row>
    <row r="11" spans="1:8" x14ac:dyDescent="0.25">
      <c r="A11" t="str">
        <f t="shared" si="0"/>
        <v>Moderado-Papel</v>
      </c>
      <c r="B11" t="s">
        <v>19</v>
      </c>
      <c r="C11" s="31" t="s">
        <v>24</v>
      </c>
      <c r="D11" s="4">
        <v>0.32</v>
      </c>
    </row>
    <row r="12" spans="1:8" x14ac:dyDescent="0.25">
      <c r="A12" t="str">
        <f t="shared" si="0"/>
        <v>Moderado-Tijolo</v>
      </c>
      <c r="B12" t="s">
        <v>19</v>
      </c>
      <c r="C12" s="31" t="s">
        <v>25</v>
      </c>
      <c r="D12" s="4">
        <v>0.45</v>
      </c>
    </row>
    <row r="13" spans="1:8" x14ac:dyDescent="0.25">
      <c r="A13" t="str">
        <f t="shared" si="0"/>
        <v xml:space="preserve">Moderado-Híbridos </v>
      </c>
      <c r="B13" t="s">
        <v>19</v>
      </c>
      <c r="C13" s="31" t="s">
        <v>26</v>
      </c>
      <c r="D13" s="4">
        <v>0.08</v>
      </c>
    </row>
    <row r="14" spans="1:8" x14ac:dyDescent="0.25">
      <c r="A14" t="str">
        <f t="shared" si="0"/>
        <v>Moderado-FOFs</v>
      </c>
      <c r="B14" t="s">
        <v>19</v>
      </c>
      <c r="C14" s="31" t="s">
        <v>27</v>
      </c>
      <c r="D14" s="4">
        <v>0.05</v>
      </c>
    </row>
    <row r="15" spans="1:8" x14ac:dyDescent="0.25">
      <c r="A15" t="str">
        <f t="shared" si="0"/>
        <v>Moderado-Desenvolvimento</v>
      </c>
      <c r="B15" t="s">
        <v>19</v>
      </c>
      <c r="C15" s="31" t="s">
        <v>28</v>
      </c>
      <c r="D15" s="4">
        <v>0.1</v>
      </c>
    </row>
    <row r="16" spans="1:8" x14ac:dyDescent="0.25">
      <c r="A16" t="str">
        <f t="shared" si="0"/>
        <v>Moderado-Hotelarias</v>
      </c>
      <c r="B16" t="s">
        <v>19</v>
      </c>
      <c r="C16" s="31" t="s">
        <v>29</v>
      </c>
      <c r="D16" s="4">
        <v>0.1</v>
      </c>
    </row>
    <row r="17" spans="1:4" x14ac:dyDescent="0.25">
      <c r="A17" t="str">
        <f t="shared" si="0"/>
        <v>-</v>
      </c>
    </row>
    <row r="18" spans="1:4" x14ac:dyDescent="0.25">
      <c r="A18" t="str">
        <f t="shared" si="0"/>
        <v>Agressivo-Papel</v>
      </c>
      <c r="B18" t="s">
        <v>17</v>
      </c>
      <c r="C18" s="31" t="s">
        <v>24</v>
      </c>
      <c r="D18" s="4">
        <v>0.5</v>
      </c>
    </row>
    <row r="19" spans="1:4" x14ac:dyDescent="0.25">
      <c r="A19" t="str">
        <f t="shared" si="0"/>
        <v>Agressivo-Tijolo</v>
      </c>
      <c r="B19" t="s">
        <v>17</v>
      </c>
      <c r="C19" s="31" t="s">
        <v>25</v>
      </c>
      <c r="D19" s="4">
        <v>0.1</v>
      </c>
    </row>
    <row r="20" spans="1:4" x14ac:dyDescent="0.25">
      <c r="A20" t="str">
        <f t="shared" si="0"/>
        <v xml:space="preserve">Agressivo-Híbridos </v>
      </c>
      <c r="B20" t="s">
        <v>17</v>
      </c>
      <c r="C20" s="31" t="s">
        <v>26</v>
      </c>
      <c r="D20" s="4">
        <v>0.05</v>
      </c>
    </row>
    <row r="21" spans="1:4" x14ac:dyDescent="0.25">
      <c r="A21" t="str">
        <f t="shared" si="0"/>
        <v>Agressivo-FOFs</v>
      </c>
      <c r="B21" t="s">
        <v>17</v>
      </c>
      <c r="C21" s="31" t="s">
        <v>27</v>
      </c>
      <c r="D21" s="4">
        <v>0.05</v>
      </c>
    </row>
    <row r="22" spans="1:4" x14ac:dyDescent="0.25">
      <c r="A22" t="str">
        <f t="shared" si="0"/>
        <v>Agressivo-Desenvolvimento</v>
      </c>
      <c r="B22" t="s">
        <v>17</v>
      </c>
      <c r="C22" s="31" t="s">
        <v>28</v>
      </c>
      <c r="D22" s="4">
        <v>0.2</v>
      </c>
    </row>
    <row r="23" spans="1:4" x14ac:dyDescent="0.25">
      <c r="A23" t="str">
        <f t="shared" si="0"/>
        <v>Agressivo-Hotelarias</v>
      </c>
      <c r="B23" t="s">
        <v>17</v>
      </c>
      <c r="C23" s="31" t="s">
        <v>29</v>
      </c>
      <c r="D23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APP</vt:lpstr>
      <vt:lpstr>Tbl_apaio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Uandrson Rocha</dc:creator>
  <cp:lastModifiedBy>Uandrson Rocha</cp:lastModifiedBy>
  <dcterms:created xsi:type="dcterms:W3CDTF">2025-06-19T16:38:39Z</dcterms:created>
  <dcterms:modified xsi:type="dcterms:W3CDTF">2025-06-19T20:38:06Z</dcterms:modified>
</cp:coreProperties>
</file>