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d.docs.live.net/1a499fd640d7d8d5/Alejo/Universidades/U de A/Optimización/Artículo Among Us/"/>
    </mc:Choice>
  </mc:AlternateContent>
  <xr:revisionPtr revIDLastSave="1" documentId="13_ncr:1_{B03EA174-49CD-4676-B4A2-1E926D3BF8DD}" xr6:coauthVersionLast="47" xr6:coauthVersionMax="47" xr10:uidLastSave="{FC27B894-A5D6-46F5-A4C4-EC9DF4808AB7}"/>
  <bookViews>
    <workbookView xWindow="-108" yWindow="-108" windowWidth="23256" windowHeight="12456" xr2:uid="{7B86C153-5939-BC4C-A25D-E2779452875D}"/>
  </bookViews>
  <sheets>
    <sheet name="Among Us (Without  Impostor)" sheetId="2" r:id="rId1"/>
    <sheet name="Among Us (With Impostor)" sheetId="1" r:id="rId2"/>
  </sheets>
  <definedNames>
    <definedName name="OpenSolver_ChosenSolver" localSheetId="1" hidden="1">Couenne</definedName>
    <definedName name="OpenSolver_ChosenSolver" localSheetId="0" hidden="1">Couenne</definedName>
    <definedName name="OpenSolver_DualsNewSheet" localSheetId="1" hidden="1">0</definedName>
    <definedName name="OpenSolver_DualsNewSheet" localSheetId="0" hidden="1">0</definedName>
    <definedName name="OpenSolver_LinearityCheck" localSheetId="1" hidden="1">1</definedName>
    <definedName name="OpenSolver_LinearityCheck" localSheetId="0" hidden="1">1</definedName>
    <definedName name="OpenSolver_UpdateSensitivity" localSheetId="1" hidden="1">1</definedName>
    <definedName name="OpenSolver_UpdateSensitivity" localSheetId="0" hidden="1">1</definedName>
    <definedName name="solver_adj" localSheetId="1" hidden="1">'Among Us (With Impostor)'!$B$20:$B$28</definedName>
    <definedName name="solver_adj" localSheetId="0" hidden="1">'Among Us (Without  Impostor)'!$B$20:$B$28</definedName>
    <definedName name="solver_cvg" localSheetId="1" hidden="1">0.0001</definedName>
    <definedName name="solver_cvg" localSheetId="0" hidden="1">0.0001</definedName>
    <definedName name="solver_drv" localSheetId="1" hidden="1">1</definedName>
    <definedName name="solver_drv" localSheetId="0" hidden="1">1</definedName>
    <definedName name="solver_eng" localSheetId="1" hidden="1">3</definedName>
    <definedName name="solver_eng" localSheetId="0" hidden="1">3</definedName>
    <definedName name="solver_est" localSheetId="1" hidden="1">1</definedName>
    <definedName name="solver_est" localSheetId="0" hidden="1">1</definedName>
    <definedName name="solver_itr" localSheetId="1" hidden="1">2147483647</definedName>
    <definedName name="solver_itr" localSheetId="0" hidden="1">2147483647</definedName>
    <definedName name="solver_lhs1" localSheetId="1" hidden="1">'Among Us (With Impostor)'!$B$20:$B$28</definedName>
    <definedName name="solver_lhs1" localSheetId="0" hidden="1">'Among Us (Without  Impostor)'!$B$20:$B$28</definedName>
    <definedName name="solver_lhs2" localSheetId="1" hidden="1">'Among Us (With Impostor)'!$B$20:$B$28</definedName>
    <definedName name="solver_lhs2" localSheetId="0" hidden="1">'Among Us (Without  Impostor)'!$B$20:$B$28</definedName>
    <definedName name="solver_lhs3" localSheetId="1" hidden="1">'Among Us (With Impostor)'!$B$20:$B$28</definedName>
    <definedName name="solver_lhs3" localSheetId="0" hidden="1">'Among Us (Without  Impostor)'!$B$20:$B$28</definedName>
    <definedName name="solver_lhs4" localSheetId="1" hidden="1">'Among Us (With Impostor)'!$B$20:$B$28</definedName>
    <definedName name="solver_lhs4" localSheetId="0" hidden="1">'Among Us (Without  Impostor)'!$B$20:$B$28</definedName>
    <definedName name="solver_lhs5" localSheetId="1" hidden="1">'Among Us (With Impostor)'!$H$30:$K$30</definedName>
    <definedName name="solver_lhs5" localSheetId="0" hidden="1">'Among Us (Without  Impostor)'!#REF!</definedName>
    <definedName name="solver_lhs6" localSheetId="1" hidden="1">'Among Us (With Impostor)'!$E$20:$E$28</definedName>
    <definedName name="solver_lhs6" localSheetId="0" hidden="1">'Among Us (Without  Impostor)'!$E$20:$E$28</definedName>
    <definedName name="solver_lhs7" localSheetId="1" hidden="1">'Among Us (With Impostor)'!$E$20:$E$28</definedName>
    <definedName name="solver_lhs7" localSheetId="0" hidden="1">'Among Us (Without  Impostor)'!$E$20:$E$28</definedName>
    <definedName name="solver_lin" localSheetId="1" hidden="1">2</definedName>
    <definedName name="solver_lin" localSheetId="0" hidden="1">2</definedName>
    <definedName name="solver_mip" localSheetId="1" hidden="1">2147483647</definedName>
    <definedName name="solver_mip" localSheetId="0" hidden="1">2147483647</definedName>
    <definedName name="solver_mni" localSheetId="1" hidden="1">30</definedName>
    <definedName name="solver_mni" localSheetId="0" hidden="1">30</definedName>
    <definedName name="solver_mrt" localSheetId="1" hidden="1">0.075</definedName>
    <definedName name="solver_mrt" localSheetId="0" hidden="1">0.075</definedName>
    <definedName name="solver_msl" localSheetId="1" hidden="1">2</definedName>
    <definedName name="solver_msl" localSheetId="0" hidden="1">2</definedName>
    <definedName name="solver_neg" localSheetId="1" hidden="1">1</definedName>
    <definedName name="solver_neg" localSheetId="0" hidden="1">1</definedName>
    <definedName name="solver_nod" localSheetId="1" hidden="1">2147483647</definedName>
    <definedName name="solver_nod" localSheetId="0" hidden="1">2147483647</definedName>
    <definedName name="solver_num" localSheetId="1" hidden="1">5</definedName>
    <definedName name="solver_num" localSheetId="0" hidden="1">4</definedName>
    <definedName name="solver_nwt" localSheetId="1" hidden="1">1</definedName>
    <definedName name="solver_nwt" localSheetId="0" hidden="1">1</definedName>
    <definedName name="solver_opt" localSheetId="1" hidden="1">'Among Us (With Impostor)'!$G$29</definedName>
    <definedName name="solver_opt" localSheetId="0" hidden="1">'Among Us (Without  Impostor)'!$G$29</definedName>
    <definedName name="solver_pre" localSheetId="1" hidden="1">0.000001</definedName>
    <definedName name="solver_pre" localSheetId="0" hidden="1">0.000001</definedName>
    <definedName name="solver_rbv" localSheetId="1" hidden="1">1</definedName>
    <definedName name="solver_rbv" localSheetId="0" hidden="1">1</definedName>
    <definedName name="solver_rel1" localSheetId="1" hidden="1">1</definedName>
    <definedName name="solver_rel1" localSheetId="0" hidden="1">1</definedName>
    <definedName name="solver_rel2" localSheetId="1" hidden="1">6</definedName>
    <definedName name="solver_rel2" localSheetId="0" hidden="1">6</definedName>
    <definedName name="solver_rel3" localSheetId="1" hidden="1">4</definedName>
    <definedName name="solver_rel3" localSheetId="0" hidden="1">4</definedName>
    <definedName name="solver_rel4" localSheetId="1" hidden="1">3</definedName>
    <definedName name="solver_rel4" localSheetId="0" hidden="1">3</definedName>
    <definedName name="solver_rel5" localSheetId="1" hidden="1">2</definedName>
    <definedName name="solver_rel5" localSheetId="0" hidden="1">2</definedName>
    <definedName name="solver_rel6" localSheetId="1" hidden="1">1</definedName>
    <definedName name="solver_rel6" localSheetId="0" hidden="1">1</definedName>
    <definedName name="solver_rel7" localSheetId="1" hidden="1">3</definedName>
    <definedName name="solver_rel7" localSheetId="0" hidden="1">3</definedName>
    <definedName name="solver_rhs1" localSheetId="1" hidden="1">9</definedName>
    <definedName name="solver_rhs1" localSheetId="0" hidden="1">9</definedName>
    <definedName name="solver_rhs2" localSheetId="1" hidden="1">"Todos diferentes"</definedName>
    <definedName name="solver_rhs2" localSheetId="0" hidden="1">"Todos diferentes"</definedName>
    <definedName name="solver_rhs3" localSheetId="1" hidden="1">"entero"</definedName>
    <definedName name="solver_rhs3" localSheetId="0" hidden="1">"entero"</definedName>
    <definedName name="solver_rhs4" localSheetId="1" hidden="1">1</definedName>
    <definedName name="solver_rhs4" localSheetId="0" hidden="1">1</definedName>
    <definedName name="solver_rhs5" localSheetId="1" hidden="1">1</definedName>
    <definedName name="solver_rhs5" localSheetId="0" hidden="1">1</definedName>
    <definedName name="solver_rhs6" localSheetId="1" hidden="1">'Among Us (With Impostor)'!#REF!</definedName>
    <definedName name="solver_rhs6" localSheetId="0" hidden="1">'Among Us (Without  Impostor)'!#REF!</definedName>
    <definedName name="solver_rhs7" localSheetId="1" hidden="1">'Among Us (With Impostor)'!#REF!</definedName>
    <definedName name="solver_rhs7" localSheetId="0" hidden="1">'Among Us (Without  Impostor)'!#REF!</definedName>
    <definedName name="solver_rlx" localSheetId="1" hidden="1">2</definedName>
    <definedName name="solver_rlx" localSheetId="0" hidden="1">2</definedName>
    <definedName name="solver_rsd" localSheetId="1" hidden="1">0</definedName>
    <definedName name="solver_rsd" localSheetId="0" hidden="1">0</definedName>
    <definedName name="solver_scl" localSheetId="1" hidden="1">2</definedName>
    <definedName name="solver_scl" localSheetId="0" hidden="1">2</definedName>
    <definedName name="solver_sho" localSheetId="1" hidden="1">2</definedName>
    <definedName name="solver_sho" localSheetId="0" hidden="1">2</definedName>
    <definedName name="solver_ssz" localSheetId="1" hidden="1">100</definedName>
    <definedName name="solver_ssz" localSheetId="0" hidden="1">100</definedName>
    <definedName name="solver_tim" localSheetId="1" hidden="1">2147483647</definedName>
    <definedName name="solver_tim" localSheetId="0" hidden="1">2147483647</definedName>
    <definedName name="solver_tol" localSheetId="1" hidden="1">0.05</definedName>
    <definedName name="solver_tol" localSheetId="0" hidden="1">0.05</definedName>
    <definedName name="solver_typ" localSheetId="1" hidden="1">2</definedName>
    <definedName name="solver_typ" localSheetId="0" hidden="1">2</definedName>
    <definedName name="solver_val" localSheetId="1" hidden="1">0</definedName>
    <definedName name="solver_val" localSheetId="0" hidden="1">0</definedName>
    <definedName name="solver_ver" localSheetId="1" hidden="1">3</definedName>
    <definedName name="solver_ver" localSheetId="0" hidden="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29" i="2" l="1"/>
  <c r="F29" i="2" s="1"/>
  <c r="C28" i="2"/>
  <c r="C27" i="2"/>
  <c r="D27" i="2" s="1"/>
  <c r="C26" i="2"/>
  <c r="D26" i="2" s="1"/>
  <c r="C25" i="2"/>
  <c r="C24" i="2"/>
  <c r="C23" i="2"/>
  <c r="D23" i="2" s="1"/>
  <c r="C22" i="2"/>
  <c r="D22" i="2" s="1"/>
  <c r="C21" i="2"/>
  <c r="C20" i="2"/>
  <c r="D19" i="2"/>
  <c r="D18" i="2"/>
  <c r="S11" i="2"/>
  <c r="S10" i="2"/>
  <c r="S9" i="2"/>
  <c r="S6" i="2"/>
  <c r="C20" i="1"/>
  <c r="D20" i="1" s="1"/>
  <c r="C21" i="1"/>
  <c r="D21" i="1" s="1"/>
  <c r="F21" i="1" s="1"/>
  <c r="C22" i="1"/>
  <c r="D22" i="1" s="1"/>
  <c r="F22" i="1" s="1"/>
  <c r="C23" i="1"/>
  <c r="D23" i="1" s="1"/>
  <c r="F23" i="1" s="1"/>
  <c r="C24" i="1"/>
  <c r="D24" i="1" s="1"/>
  <c r="F24" i="1" s="1"/>
  <c r="C25" i="1"/>
  <c r="D25" i="1" s="1"/>
  <c r="F25" i="1" s="1"/>
  <c r="C26" i="1"/>
  <c r="D26" i="1" s="1"/>
  <c r="F26" i="1" s="1"/>
  <c r="C27" i="1"/>
  <c r="D27" i="1" s="1"/>
  <c r="F27" i="1" s="1"/>
  <c r="C28" i="1"/>
  <c r="D28" i="1" s="1"/>
  <c r="D19" i="1"/>
  <c r="F19" i="1" s="1"/>
  <c r="D29" i="1"/>
  <c r="F29" i="1" s="1"/>
  <c r="D18" i="1"/>
  <c r="F18" i="1" s="1"/>
  <c r="G18" i="1" s="1"/>
  <c r="E19" i="1" s="1" a="1"/>
  <c r="E19" i="1" s="1"/>
  <c r="D20" i="2" l="1"/>
  <c r="F23" i="2"/>
  <c r="F27" i="2"/>
  <c r="F18" i="2"/>
  <c r="G18" i="2" s="1"/>
  <c r="E19" i="2" s="1" a="1"/>
  <c r="E19" i="2" s="1"/>
  <c r="F19" i="2"/>
  <c r="F22" i="2"/>
  <c r="F26" i="2"/>
  <c r="D24" i="2"/>
  <c r="D28" i="2"/>
  <c r="D21" i="2"/>
  <c r="D25" i="2"/>
  <c r="G19" i="1"/>
  <c r="I18" i="1"/>
  <c r="H19" i="1"/>
  <c r="H18" i="1"/>
  <c r="I19" i="1"/>
  <c r="J19" i="1"/>
  <c r="K18" i="1"/>
  <c r="J18" i="1"/>
  <c r="K19" i="1"/>
  <c r="F28" i="1"/>
  <c r="E20" i="1" a="1"/>
  <c r="E20" i="1" s="1"/>
  <c r="I20" i="1" s="1"/>
  <c r="F20" i="1"/>
  <c r="F24" i="2" l="1"/>
  <c r="F25" i="2"/>
  <c r="F20" i="2"/>
  <c r="G19" i="2"/>
  <c r="E20" i="2" s="1" a="1"/>
  <c r="E20" i="2" s="1"/>
  <c r="F21" i="2"/>
  <c r="F28" i="2"/>
  <c r="K20" i="1"/>
  <c r="J20" i="1"/>
  <c r="H20" i="1"/>
  <c r="G20" i="1"/>
  <c r="E21" i="1" s="1" a="1"/>
  <c r="E21" i="1" s="1"/>
  <c r="G20" i="2" l="1"/>
  <c r="E21" i="2" s="1" a="1"/>
  <c r="E21" i="2" s="1"/>
  <c r="K21" i="1"/>
  <c r="J21" i="1"/>
  <c r="I21" i="1"/>
  <c r="H21" i="1"/>
  <c r="G21" i="1"/>
  <c r="E22" i="1" s="1" a="1"/>
  <c r="E22" i="1" s="1"/>
  <c r="S9" i="1"/>
  <c r="S6" i="1"/>
  <c r="S10" i="1"/>
  <c r="S11" i="1"/>
  <c r="G21" i="2" l="1"/>
  <c r="E22" i="2" s="1" a="1"/>
  <c r="E22" i="2" s="1"/>
  <c r="J22" i="1"/>
  <c r="K22" i="1"/>
  <c r="I22" i="1"/>
  <c r="H22" i="1"/>
  <c r="G22" i="2" l="1"/>
  <c r="E23" i="2" s="1" a="1"/>
  <c r="E23" i="2" s="1"/>
  <c r="G22" i="1"/>
  <c r="E23" i="1" s="1" a="1"/>
  <c r="E23" i="1" s="1"/>
  <c r="G23" i="2" l="1"/>
  <c r="E24" i="2" s="1" a="1"/>
  <c r="E24" i="2" s="1"/>
  <c r="K23" i="1"/>
  <c r="J23" i="1"/>
  <c r="I23" i="1"/>
  <c r="H23" i="1"/>
  <c r="G23" i="1"/>
  <c r="E24" i="1" s="1" a="1"/>
  <c r="E24" i="1" s="1"/>
  <c r="G24" i="2" l="1"/>
  <c r="E25" i="2" s="1" a="1"/>
  <c r="E25" i="2" s="1"/>
  <c r="J24" i="1"/>
  <c r="K24" i="1"/>
  <c r="H24" i="1"/>
  <c r="I24" i="1"/>
  <c r="G24" i="1"/>
  <c r="E25" i="1" s="1" a="1"/>
  <c r="E25" i="1" s="1"/>
  <c r="G25" i="2" l="1"/>
  <c r="E26" i="2" s="1" a="1"/>
  <c r="E26" i="2" s="1"/>
  <c r="J25" i="1"/>
  <c r="K25" i="1"/>
  <c r="H25" i="1"/>
  <c r="I25" i="1"/>
  <c r="G25" i="1"/>
  <c r="E26" i="1" s="1" a="1"/>
  <c r="E26" i="1" s="1"/>
  <c r="G26" i="2" l="1"/>
  <c r="E27" i="2" s="1" a="1"/>
  <c r="E27" i="2" s="1"/>
  <c r="J26" i="1"/>
  <c r="K26" i="1"/>
  <c r="H26" i="1"/>
  <c r="I26" i="1"/>
  <c r="G26" i="1"/>
  <c r="E27" i="1" s="1" a="1"/>
  <c r="E27" i="1" s="1"/>
  <c r="G27" i="2" l="1"/>
  <c r="E28" i="2" s="1" a="1"/>
  <c r="E28" i="2" s="1"/>
  <c r="J27" i="1"/>
  <c r="K27" i="1"/>
  <c r="H27" i="1"/>
  <c r="I27" i="1"/>
  <c r="G27" i="1"/>
  <c r="E28" i="1" s="1" a="1"/>
  <c r="E28" i="1" s="1"/>
  <c r="G28" i="2" l="1"/>
  <c r="E29" i="2" s="1" a="1"/>
  <c r="E29" i="2" s="1"/>
  <c r="K28" i="1"/>
  <c r="J28" i="1"/>
  <c r="I28" i="1"/>
  <c r="H28" i="1"/>
  <c r="G28" i="1"/>
  <c r="G29" i="2" l="1"/>
  <c r="E29" i="1" a="1"/>
  <c r="E29" i="1" s="1"/>
  <c r="K29" i="1" l="1"/>
  <c r="K30" i="1" s="1"/>
  <c r="J29" i="1"/>
  <c r="J30" i="1" s="1"/>
  <c r="I29" i="1"/>
  <c r="I30" i="1" s="1"/>
  <c r="H29" i="1"/>
  <c r="H30" i="1" s="1"/>
  <c r="G2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<sst xmlns="http://schemas.openxmlformats.org/spreadsheetml/2006/main" count="110" uniqueCount="46">
  <si>
    <t>Reactor</t>
  </si>
  <si>
    <t>Upper Engine</t>
  </si>
  <si>
    <t>MedBay</t>
  </si>
  <si>
    <t>Electrical</t>
  </si>
  <si>
    <t>Cafeteria</t>
  </si>
  <si>
    <t>Storage</t>
  </si>
  <si>
    <t>Weapons</t>
  </si>
  <si>
    <t>O2</t>
  </si>
  <si>
    <t>Admin</t>
  </si>
  <si>
    <t>Shields</t>
  </si>
  <si>
    <t>Navigation</t>
  </si>
  <si>
    <t>ODM (min)</t>
  </si>
  <si>
    <t>Task</t>
  </si>
  <si>
    <t>in</t>
  </si>
  <si>
    <t>out</t>
  </si>
  <si>
    <t>job</t>
  </si>
  <si>
    <t>lapse</t>
  </si>
  <si>
    <t>In</t>
  </si>
  <si>
    <t>Job</t>
  </si>
  <si>
    <t>Out</t>
  </si>
  <si>
    <t>Impostor</t>
  </si>
  <si>
    <t>Player</t>
  </si>
  <si>
    <t>Start - End</t>
  </si>
  <si>
    <t>Place</t>
  </si>
  <si>
    <t>Disjunctions</t>
  </si>
  <si>
    <t>Scheduling</t>
  </si>
  <si>
    <t>Variables</t>
  </si>
  <si>
    <t>Place (Id)</t>
  </si>
  <si>
    <t xml:space="preserve">Check your vital signs </t>
  </si>
  <si>
    <t>Verify the reactor</t>
  </si>
  <si>
    <t>Fix the engine</t>
  </si>
  <si>
    <t>Fix the electric system</t>
  </si>
  <si>
    <t>Do an inventory</t>
  </si>
  <si>
    <t>Verify the mounted gun</t>
  </si>
  <si>
    <t xml:space="preserve">Check the crewmates permissions </t>
  </si>
  <si>
    <t>Activate shields</t>
  </si>
  <si>
    <t>Turn on the autopilot</t>
  </si>
  <si>
    <t xml:space="preserve">Check the oxygen </t>
  </si>
  <si>
    <t>Solution clues:</t>
  </si>
  <si>
    <t>2. The first part of the sequence is fixed to model the mandatory visit to the Medbay. But this hinders the straightforward use of the all different constraint. Then decision variables are added in Column C by a constant to map to the area of the spaceship they represent</t>
  </si>
  <si>
    <t xml:space="preserve">3. The objective function in yellow  adds the travel time between areas of the spaceship using the "index" function of Excel and the time at each location to perform the tasks using the "Vlookup" function </t>
  </si>
  <si>
    <t>1. Decision variables highlighted in light green represent the sequence of the activities that will be performed by the crewmate.  They are controlled using the "all different" built-in constraint of  Excel Solver</t>
  </si>
  <si>
    <t>1. A new column is added for each place where the impostor whereabout is known and the encounter with him/her must be avoided</t>
  </si>
  <si>
    <t>0. The areas of the spaceship were reordered to have the Cafeteria and the Medbay in the first positions of the names and matrices (to allow fixing the first arc of the tour en an easy way)</t>
  </si>
  <si>
    <t xml:space="preserve">3.   For each one of the areas where the impostor must be avoided, a new constraint (highlighted in red) forces the sum of the column to be 1, representing the new disjunctive constraint. </t>
  </si>
  <si>
    <t>2. Using the "If" function of Excel a new artificial binary variable is built. The value of this variable is 1 if the time of the crewmate at the area does not overlap  with the time of the impostor in the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</si>
</sst>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0"/>
      <name val="Calibri"/>
      <family val="2"/>
      <scheme val="minor"/>
    </font>
    <font>
      <sz val="4"/>
      <color theme="1"/>
      <name val="Arial"/>
      <family val="2"/>
    </font>
    <font>
      <b/>
      <sz val="12"/>
      <color theme="1"/>
      <name val="Calibri"/>
      <family val="2"/>
      <scheme val="minor"/>
    </font>
  </fonts>
  <fills count="6">
    <fill>
      <patternFill patternType="none"/>
    </fill>
    <fill>
      <patternFill patternType="gray125"/>
    </fill>
    <fill>
      <patternFill patternType="solid">
        <fgColor theme="8" tint="-0.499984740745262"/>
        <bgColor indexed="64"/>
      </patternFill>
    </fill>
    <fill>
      <patternFill patternType="solid">
        <fgColor theme="9" tint="0.59999389629810485"/>
        <bgColor indexed="64"/>
      </patternFill>
    </fill>
    <fill>
      <patternFill patternType="solid">
        <fgColor rgb="FFFFC000"/>
        <bgColor indexed="64"/>
      </patternFill>
    </fill>
    <fill>
      <patternFill patternType="solid">
        <fgColor theme="5" tint="0.39997558519241921"/>
        <bgColor indexed="64"/>
      </patternFill>
    </fill>
  </fills>
  <borders count="26">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55">
    <xf numFmtId="0" fontId="0" fillId="0" borderId="0" xfId="0"/>
    <xf numFmtId="4" fontId="0" fillId="0" borderId="0" xfId="0" applyNumberFormat="1"/>
    <xf numFmtId="0" fontId="0" fillId="0" borderId="0" xfId="0" applyAlignment="1">
      <alignment horizontal="center"/>
    </xf>
    <xf numFmtId="0" fontId="1" fillId="2" borderId="0" xfId="0" applyFont="1" applyFill="1" applyAlignment="1">
      <alignment horizontal="center"/>
    </xf>
    <xf numFmtId="0" fontId="0" fillId="0" borderId="7" xfId="0" applyBorder="1" applyAlignment="1">
      <alignment horizontal="center"/>
    </xf>
    <xf numFmtId="0" fontId="0" fillId="0" borderId="0"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4" fontId="0" fillId="0" borderId="0" xfId="0" applyNumberFormat="1" applyBorder="1" applyAlignment="1">
      <alignment horizontal="center"/>
    </xf>
    <xf numFmtId="4" fontId="0" fillId="0" borderId="8" xfId="0" applyNumberFormat="1" applyBorder="1" applyAlignment="1">
      <alignment horizontal="center"/>
    </xf>
    <xf numFmtId="4" fontId="0" fillId="0" borderId="7" xfId="0" applyNumberFormat="1" applyBorder="1" applyAlignment="1">
      <alignment horizontal="center"/>
    </xf>
    <xf numFmtId="4" fontId="0" fillId="0" borderId="9" xfId="0" applyNumberFormat="1" applyBorder="1" applyAlignment="1">
      <alignment horizontal="center"/>
    </xf>
    <xf numFmtId="4" fontId="0" fillId="0" borderId="10" xfId="0" applyNumberFormat="1" applyBorder="1" applyAlignment="1">
      <alignment horizontal="center"/>
    </xf>
    <xf numFmtId="0" fontId="1" fillId="2" borderId="12" xfId="0" applyFont="1" applyFill="1" applyBorder="1" applyAlignment="1">
      <alignment horizontal="center"/>
    </xf>
    <xf numFmtId="0" fontId="1" fillId="2" borderId="13" xfId="0" applyFont="1" applyFill="1" applyBorder="1" applyAlignment="1">
      <alignment horizontal="center"/>
    </xf>
    <xf numFmtId="0" fontId="1" fillId="2" borderId="14" xfId="0" applyFont="1" applyFill="1" applyBorder="1" applyAlignment="1">
      <alignment horizontal="center"/>
    </xf>
    <xf numFmtId="0" fontId="1" fillId="2" borderId="1" xfId="0" applyFont="1" applyFill="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4" fontId="0" fillId="0" borderId="1" xfId="0" applyNumberFormat="1" applyBorder="1"/>
    <xf numFmtId="4" fontId="0" fillId="0" borderId="2" xfId="0" applyNumberFormat="1" applyBorder="1"/>
    <xf numFmtId="4" fontId="0" fillId="0" borderId="3" xfId="0" applyNumberFormat="1" applyBorder="1"/>
    <xf numFmtId="0" fontId="0" fillId="0" borderId="7" xfId="0" applyBorder="1"/>
    <xf numFmtId="0" fontId="0" fillId="0" borderId="9" xfId="0" applyBorder="1"/>
    <xf numFmtId="4" fontId="0" fillId="0" borderId="11" xfId="0" applyNumberFormat="1" applyBorder="1" applyAlignment="1">
      <alignment horizontal="center"/>
    </xf>
    <xf numFmtId="0" fontId="0" fillId="0" borderId="0" xfId="0" applyBorder="1"/>
    <xf numFmtId="0" fontId="0" fillId="0" borderId="8" xfId="0" applyBorder="1"/>
    <xf numFmtId="4" fontId="0" fillId="0" borderId="8" xfId="0" applyNumberFormat="1" applyBorder="1"/>
    <xf numFmtId="0" fontId="0" fillId="0" borderId="10" xfId="0" applyBorder="1"/>
    <xf numFmtId="0" fontId="0" fillId="0" borderId="11" xfId="0" applyBorder="1"/>
    <xf numFmtId="0" fontId="2" fillId="0" borderId="0" xfId="0" applyFont="1"/>
    <xf numFmtId="0" fontId="3" fillId="0" borderId="0" xfId="0" applyFont="1"/>
    <xf numFmtId="4" fontId="0" fillId="4" borderId="11" xfId="0" applyNumberFormat="1" applyFill="1" applyBorder="1" applyAlignment="1">
      <alignment horizontal="center"/>
    </xf>
    <xf numFmtId="0" fontId="0" fillId="3" borderId="15" xfId="0" applyFill="1" applyBorder="1" applyAlignment="1">
      <alignment horizontal="center"/>
    </xf>
    <xf numFmtId="0" fontId="0" fillId="3" borderId="16" xfId="0" applyFill="1" applyBorder="1" applyAlignment="1">
      <alignment horizontal="center"/>
    </xf>
    <xf numFmtId="0" fontId="0" fillId="3" borderId="17" xfId="0" applyFill="1" applyBorder="1" applyAlignment="1">
      <alignment horizontal="center"/>
    </xf>
    <xf numFmtId="0" fontId="0" fillId="5" borderId="0" xfId="0" applyFill="1" applyAlignment="1">
      <alignment horizontal="center"/>
    </xf>
    <xf numFmtId="0" fontId="3" fillId="0" borderId="18" xfId="0" applyFont="1" applyBorder="1"/>
    <xf numFmtId="0" fontId="0" fillId="0" borderId="19" xfId="0" applyBorder="1"/>
    <xf numFmtId="0" fontId="0" fillId="0" borderId="20" xfId="0" applyBorder="1"/>
    <xf numFmtId="0" fontId="0" fillId="0" borderId="0" xfId="0" applyFill="1" applyAlignment="1">
      <alignment horizontal="center"/>
    </xf>
    <xf numFmtId="0" fontId="0" fillId="0" borderId="21" xfId="0" applyBorder="1" applyAlignment="1">
      <alignment horizontal="left" wrapText="1"/>
    </xf>
    <xf numFmtId="0" fontId="0" fillId="0" borderId="0" xfId="0" applyBorder="1" applyAlignment="1">
      <alignment horizontal="left" wrapText="1"/>
    </xf>
    <xf numFmtId="0" fontId="0" fillId="0" borderId="22" xfId="0" applyBorder="1" applyAlignment="1">
      <alignment horizontal="left" wrapText="1"/>
    </xf>
    <xf numFmtId="0" fontId="0" fillId="0" borderId="23" xfId="0" applyBorder="1" applyAlignment="1">
      <alignment horizontal="left" wrapText="1"/>
    </xf>
    <xf numFmtId="0" fontId="0" fillId="0" borderId="24" xfId="0" applyBorder="1" applyAlignment="1">
      <alignment horizontal="left" wrapText="1"/>
    </xf>
    <xf numFmtId="0" fontId="0" fillId="0" borderId="25" xfId="0" applyBorder="1" applyAlignment="1">
      <alignment horizontal="left" wrapText="1"/>
    </xf>
    <xf numFmtId="0" fontId="0" fillId="0" borderId="18" xfId="0" applyBorder="1" applyAlignment="1">
      <alignment horizontal="left" wrapText="1"/>
    </xf>
    <xf numFmtId="0" fontId="0" fillId="0" borderId="19" xfId="0" applyBorder="1" applyAlignment="1">
      <alignment horizontal="left" wrapText="1"/>
    </xf>
    <xf numFmtId="0" fontId="0" fillId="0" borderId="20" xfId="0" applyBorder="1" applyAlignment="1">
      <alignment horizontal="left" wrapText="1"/>
    </xf>
    <xf numFmtId="0" fontId="1" fillId="2" borderId="4" xfId="0" applyFont="1" applyFill="1" applyBorder="1" applyAlignment="1">
      <alignment horizontal="center"/>
    </xf>
    <xf numFmtId="0" fontId="1" fillId="2" borderId="6" xfId="0" applyFont="1" applyFill="1" applyBorder="1" applyAlignment="1">
      <alignment horizontal="center"/>
    </xf>
    <xf numFmtId="0" fontId="1" fillId="2" borderId="5"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D4339-5581-3143-8550-B95EBE569E49}">
  <dimension ref="B2:S40"/>
  <sheetViews>
    <sheetView showGridLines="0" tabSelected="1" topLeftCell="A29" zoomScaleNormal="100" workbookViewId="0">
      <selection activeCell="D50" sqref="D50"/>
    </sheetView>
  </sheetViews>
  <sheetFormatPr baseColWidth="10" defaultRowHeight="15.6" x14ac:dyDescent="0.3"/>
  <cols>
    <col min="1" max="1" width="1.59765625" customWidth="1"/>
    <col min="2" max="2" width="12.3984375" bestFit="1" customWidth="1"/>
    <col min="3" max="13" width="15" customWidth="1"/>
    <col min="14" max="14" width="1.59765625" customWidth="1"/>
    <col min="15" max="15" width="26.5" bestFit="1" customWidth="1"/>
    <col min="16" max="16" width="5.09765625" bestFit="1" customWidth="1"/>
    <col min="17" max="17" width="6.3984375" bestFit="1" customWidth="1"/>
    <col min="18" max="18" width="5.5" bestFit="1" customWidth="1"/>
    <col min="19" max="19" width="6.3984375" bestFit="1" customWidth="1"/>
  </cols>
  <sheetData>
    <row r="2" spans="2:19" x14ac:dyDescent="0.3">
      <c r="C2" s="2">
        <v>1</v>
      </c>
      <c r="D2" s="2">
        <v>2</v>
      </c>
      <c r="E2" s="2">
        <v>3</v>
      </c>
      <c r="F2" s="2">
        <v>4</v>
      </c>
      <c r="G2" s="2">
        <v>5</v>
      </c>
      <c r="H2" s="2">
        <v>6</v>
      </c>
      <c r="I2" s="2">
        <v>7</v>
      </c>
      <c r="J2" s="2">
        <v>8</v>
      </c>
      <c r="K2" s="2">
        <v>9</v>
      </c>
      <c r="L2" s="2">
        <v>10</v>
      </c>
      <c r="M2" s="2">
        <v>11</v>
      </c>
      <c r="O2" s="52" t="s">
        <v>21</v>
      </c>
      <c r="P2" s="53"/>
      <c r="Q2" s="52" t="s">
        <v>20</v>
      </c>
      <c r="R2" s="54"/>
      <c r="S2" s="53"/>
    </row>
    <row r="3" spans="2:19" x14ac:dyDescent="0.3">
      <c r="B3" s="15" t="s">
        <v>11</v>
      </c>
      <c r="C3" s="16" t="s">
        <v>4</v>
      </c>
      <c r="D3" s="16" t="s">
        <v>2</v>
      </c>
      <c r="E3" s="16" t="s">
        <v>0</v>
      </c>
      <c r="F3" s="16" t="s">
        <v>1</v>
      </c>
      <c r="G3" s="16" t="s">
        <v>3</v>
      </c>
      <c r="H3" s="16" t="s">
        <v>5</v>
      </c>
      <c r="I3" s="16" t="s">
        <v>6</v>
      </c>
      <c r="J3" s="16" t="s">
        <v>7</v>
      </c>
      <c r="K3" s="16" t="s">
        <v>8</v>
      </c>
      <c r="L3" s="16" t="s">
        <v>9</v>
      </c>
      <c r="M3" s="17" t="s">
        <v>10</v>
      </c>
      <c r="O3" s="15" t="s">
        <v>12</v>
      </c>
      <c r="P3" s="17" t="s">
        <v>15</v>
      </c>
      <c r="Q3" s="15" t="s">
        <v>13</v>
      </c>
      <c r="R3" s="16" t="s">
        <v>16</v>
      </c>
      <c r="S3" s="17" t="s">
        <v>14</v>
      </c>
    </row>
    <row r="4" spans="2:19" x14ac:dyDescent="0.3">
      <c r="B4" s="24" t="s">
        <v>4</v>
      </c>
      <c r="C4" s="10">
        <v>0</v>
      </c>
      <c r="D4" s="10">
        <v>4.12</v>
      </c>
      <c r="E4" s="10">
        <v>9.34</v>
      </c>
      <c r="F4" s="10">
        <v>7.57</v>
      </c>
      <c r="G4" s="10">
        <v>5.66</v>
      </c>
      <c r="H4" s="10">
        <v>6.08</v>
      </c>
      <c r="I4" s="10">
        <v>4</v>
      </c>
      <c r="J4" s="10">
        <v>3.61</v>
      </c>
      <c r="K4" s="10">
        <v>4.47</v>
      </c>
      <c r="L4" s="10">
        <v>6.4</v>
      </c>
      <c r="M4" s="11">
        <v>7.43</v>
      </c>
      <c r="O4" s="24" t="s">
        <v>22</v>
      </c>
      <c r="P4" s="11">
        <v>0</v>
      </c>
      <c r="Q4" s="24"/>
      <c r="R4" s="27"/>
      <c r="S4" s="28"/>
    </row>
    <row r="5" spans="2:19" x14ac:dyDescent="0.3">
      <c r="B5" s="24" t="s">
        <v>2</v>
      </c>
      <c r="C5" s="10">
        <v>4.12</v>
      </c>
      <c r="D5" s="10">
        <v>0</v>
      </c>
      <c r="E5" s="10">
        <v>5.22</v>
      </c>
      <c r="F5" s="10">
        <v>4.03</v>
      </c>
      <c r="G5" s="10">
        <v>3</v>
      </c>
      <c r="H5" s="10">
        <v>5.83</v>
      </c>
      <c r="I5" s="10">
        <v>8.06</v>
      </c>
      <c r="J5" s="10">
        <v>7.07</v>
      </c>
      <c r="K5" s="10">
        <v>6.71</v>
      </c>
      <c r="L5" s="10">
        <v>8.94</v>
      </c>
      <c r="M5" s="11">
        <v>11.1</v>
      </c>
      <c r="O5" s="24" t="s">
        <v>28</v>
      </c>
      <c r="P5" s="11">
        <v>4</v>
      </c>
      <c r="Q5" s="24"/>
      <c r="R5" s="27"/>
      <c r="S5" s="28"/>
    </row>
    <row r="6" spans="2:19" x14ac:dyDescent="0.3">
      <c r="B6" s="24" t="s">
        <v>0</v>
      </c>
      <c r="C6" s="10">
        <v>9.34</v>
      </c>
      <c r="D6" s="10">
        <v>5.22</v>
      </c>
      <c r="E6" s="10">
        <v>0</v>
      </c>
      <c r="F6" s="10">
        <v>3.81</v>
      </c>
      <c r="G6" s="10">
        <v>5.22</v>
      </c>
      <c r="H6" s="10">
        <v>8.73</v>
      </c>
      <c r="I6" s="10">
        <v>13.24</v>
      </c>
      <c r="J6" s="10">
        <v>12.01</v>
      </c>
      <c r="K6" s="10">
        <v>11.1</v>
      </c>
      <c r="L6" s="10">
        <v>13.24</v>
      </c>
      <c r="M6" s="11">
        <v>16</v>
      </c>
      <c r="O6" s="24" t="s">
        <v>29</v>
      </c>
      <c r="P6" s="11">
        <v>2</v>
      </c>
      <c r="Q6" s="12">
        <v>16</v>
      </c>
      <c r="R6" s="10">
        <v>6</v>
      </c>
      <c r="S6" s="29">
        <f>Q6+R6</f>
        <v>22</v>
      </c>
    </row>
    <row r="7" spans="2:19" x14ac:dyDescent="0.3">
      <c r="B7" s="24" t="s">
        <v>1</v>
      </c>
      <c r="C7" s="10">
        <v>7.57</v>
      </c>
      <c r="D7" s="10">
        <v>4.03</v>
      </c>
      <c r="E7" s="10">
        <v>3.81</v>
      </c>
      <c r="F7" s="10">
        <v>0</v>
      </c>
      <c r="G7" s="10">
        <v>6.1</v>
      </c>
      <c r="H7" s="10">
        <v>9.5500000000000007</v>
      </c>
      <c r="I7" s="10">
        <v>11.54</v>
      </c>
      <c r="J7" s="10">
        <v>10.92</v>
      </c>
      <c r="K7" s="10">
        <v>10.74</v>
      </c>
      <c r="L7" s="10">
        <v>12.97</v>
      </c>
      <c r="M7" s="11">
        <v>14.92</v>
      </c>
      <c r="O7" s="24" t="s">
        <v>30</v>
      </c>
      <c r="P7" s="11">
        <v>3</v>
      </c>
      <c r="Q7" s="24"/>
      <c r="R7" s="27"/>
      <c r="S7" s="28"/>
    </row>
    <row r="8" spans="2:19" x14ac:dyDescent="0.3">
      <c r="B8" s="24" t="s">
        <v>3</v>
      </c>
      <c r="C8" s="10">
        <v>5.66</v>
      </c>
      <c r="D8" s="10">
        <v>3</v>
      </c>
      <c r="E8" s="10">
        <v>5.22</v>
      </c>
      <c r="F8" s="10">
        <v>6.1</v>
      </c>
      <c r="G8" s="10">
        <v>0</v>
      </c>
      <c r="H8" s="10">
        <v>3.61</v>
      </c>
      <c r="I8" s="10">
        <v>8.94</v>
      </c>
      <c r="J8" s="10">
        <v>7.28</v>
      </c>
      <c r="K8" s="10">
        <v>6</v>
      </c>
      <c r="L8" s="10">
        <v>8.06</v>
      </c>
      <c r="M8" s="11">
        <v>11.1</v>
      </c>
      <c r="O8" s="24" t="s">
        <v>31</v>
      </c>
      <c r="P8" s="11">
        <v>3</v>
      </c>
      <c r="Q8" s="24"/>
      <c r="R8" s="27"/>
      <c r="S8" s="28"/>
    </row>
    <row r="9" spans="2:19" x14ac:dyDescent="0.3">
      <c r="B9" s="24" t="s">
        <v>5</v>
      </c>
      <c r="C9" s="10">
        <v>6.08</v>
      </c>
      <c r="D9" s="10">
        <v>5.83</v>
      </c>
      <c r="E9" s="10">
        <v>8.73</v>
      </c>
      <c r="F9" s="10">
        <v>9.5500000000000007</v>
      </c>
      <c r="G9" s="10">
        <v>3.61</v>
      </c>
      <c r="H9" s="10">
        <v>0</v>
      </c>
      <c r="I9" s="10">
        <v>7.81</v>
      </c>
      <c r="J9" s="10">
        <v>5.66</v>
      </c>
      <c r="K9" s="10">
        <v>3.61</v>
      </c>
      <c r="L9" s="10">
        <v>5.0999999999999996</v>
      </c>
      <c r="M9" s="11">
        <v>8.73</v>
      </c>
      <c r="O9" s="24" t="s">
        <v>32</v>
      </c>
      <c r="P9" s="11">
        <v>4</v>
      </c>
      <c r="Q9" s="12">
        <v>30</v>
      </c>
      <c r="R9" s="10">
        <v>6</v>
      </c>
      <c r="S9" s="29">
        <f>Q9+R9</f>
        <v>36</v>
      </c>
    </row>
    <row r="10" spans="2:19" x14ac:dyDescent="0.3">
      <c r="B10" s="24" t="s">
        <v>6</v>
      </c>
      <c r="C10" s="10">
        <v>4</v>
      </c>
      <c r="D10" s="10">
        <v>8.06</v>
      </c>
      <c r="E10" s="10">
        <v>13.24</v>
      </c>
      <c r="F10" s="10">
        <v>11.54</v>
      </c>
      <c r="G10" s="10">
        <v>8.94</v>
      </c>
      <c r="H10" s="10">
        <v>7.81</v>
      </c>
      <c r="I10" s="10">
        <v>0</v>
      </c>
      <c r="J10" s="10">
        <v>2.2400000000000002</v>
      </c>
      <c r="K10" s="10">
        <v>4.47</v>
      </c>
      <c r="L10" s="10">
        <v>5</v>
      </c>
      <c r="M10" s="11">
        <v>3.91</v>
      </c>
      <c r="O10" s="24" t="s">
        <v>33</v>
      </c>
      <c r="P10" s="11">
        <v>5</v>
      </c>
      <c r="Q10" s="12">
        <v>4</v>
      </c>
      <c r="R10" s="10">
        <v>2</v>
      </c>
      <c r="S10" s="29">
        <f>Q10+R10</f>
        <v>6</v>
      </c>
    </row>
    <row r="11" spans="2:19" x14ac:dyDescent="0.3">
      <c r="B11" s="24" t="s">
        <v>7</v>
      </c>
      <c r="C11" s="10">
        <v>3.61</v>
      </c>
      <c r="D11" s="10">
        <v>7.07</v>
      </c>
      <c r="E11" s="10">
        <v>12.01</v>
      </c>
      <c r="F11" s="10">
        <v>10.92</v>
      </c>
      <c r="G11" s="10">
        <v>7.28</v>
      </c>
      <c r="H11" s="10">
        <v>5.66</v>
      </c>
      <c r="I11" s="10">
        <v>2.2400000000000002</v>
      </c>
      <c r="J11" s="10">
        <v>0</v>
      </c>
      <c r="K11" s="10">
        <v>2.2400000000000002</v>
      </c>
      <c r="L11" s="10">
        <v>3.16</v>
      </c>
      <c r="M11" s="11">
        <v>4.03</v>
      </c>
      <c r="O11" s="24" t="s">
        <v>37</v>
      </c>
      <c r="P11" s="11">
        <v>2</v>
      </c>
      <c r="Q11" s="12">
        <v>1</v>
      </c>
      <c r="R11" s="10">
        <v>2.5</v>
      </c>
      <c r="S11" s="29">
        <f>Q11+R11</f>
        <v>3.5</v>
      </c>
    </row>
    <row r="12" spans="2:19" x14ac:dyDescent="0.3">
      <c r="B12" s="24" t="s">
        <v>8</v>
      </c>
      <c r="C12" s="10">
        <v>4.47</v>
      </c>
      <c r="D12" s="10">
        <v>6.71</v>
      </c>
      <c r="E12" s="10">
        <v>11.1</v>
      </c>
      <c r="F12" s="10">
        <v>10.74</v>
      </c>
      <c r="G12" s="10">
        <v>6</v>
      </c>
      <c r="H12" s="10">
        <v>3.61</v>
      </c>
      <c r="I12" s="10">
        <v>4.47</v>
      </c>
      <c r="J12" s="10">
        <v>2.2400000000000002</v>
      </c>
      <c r="K12" s="10">
        <v>0</v>
      </c>
      <c r="L12" s="10">
        <v>2.2400000000000002</v>
      </c>
      <c r="M12" s="11">
        <v>5.22</v>
      </c>
      <c r="O12" s="24" t="s">
        <v>34</v>
      </c>
      <c r="P12" s="11">
        <v>1</v>
      </c>
      <c r="Q12" s="24"/>
      <c r="R12" s="27"/>
      <c r="S12" s="28"/>
    </row>
    <row r="13" spans="2:19" x14ac:dyDescent="0.3">
      <c r="B13" s="24" t="s">
        <v>9</v>
      </c>
      <c r="C13" s="10">
        <v>6.4</v>
      </c>
      <c r="D13" s="10">
        <v>8.94</v>
      </c>
      <c r="E13" s="10">
        <v>13.24</v>
      </c>
      <c r="F13" s="10">
        <v>12.97</v>
      </c>
      <c r="G13" s="10">
        <v>8.06</v>
      </c>
      <c r="H13" s="10">
        <v>5.0999999999999996</v>
      </c>
      <c r="I13" s="10">
        <v>5</v>
      </c>
      <c r="J13" s="10">
        <v>3.16</v>
      </c>
      <c r="K13" s="10">
        <v>2.2400000000000002</v>
      </c>
      <c r="L13" s="10">
        <v>0</v>
      </c>
      <c r="M13" s="11">
        <v>3.91</v>
      </c>
      <c r="O13" s="24" t="s">
        <v>35</v>
      </c>
      <c r="P13" s="11">
        <v>5</v>
      </c>
      <c r="Q13" s="24"/>
      <c r="R13" s="27"/>
      <c r="S13" s="28"/>
    </row>
    <row r="14" spans="2:19" x14ac:dyDescent="0.3">
      <c r="B14" s="25" t="s">
        <v>10</v>
      </c>
      <c r="C14" s="14">
        <v>7.43</v>
      </c>
      <c r="D14" s="14">
        <v>11.1</v>
      </c>
      <c r="E14" s="14">
        <v>16</v>
      </c>
      <c r="F14" s="14">
        <v>14.92</v>
      </c>
      <c r="G14" s="14">
        <v>11.1</v>
      </c>
      <c r="H14" s="14">
        <v>8.73</v>
      </c>
      <c r="I14" s="14">
        <v>3.91</v>
      </c>
      <c r="J14" s="14">
        <v>4.03</v>
      </c>
      <c r="K14" s="14">
        <v>5.22</v>
      </c>
      <c r="L14" s="14">
        <v>3.91</v>
      </c>
      <c r="M14" s="26">
        <v>0</v>
      </c>
      <c r="O14" s="25" t="s">
        <v>36</v>
      </c>
      <c r="P14" s="26">
        <v>2</v>
      </c>
      <c r="Q14" s="25"/>
      <c r="R14" s="30"/>
      <c r="S14" s="31"/>
    </row>
    <row r="15" spans="2:19" ht="10.050000000000001" customHeight="1" x14ac:dyDescent="0.3"/>
    <row r="16" spans="2:19" x14ac:dyDescent="0.3">
      <c r="E16" s="52" t="s">
        <v>25</v>
      </c>
      <c r="F16" s="54"/>
      <c r="G16" s="53"/>
    </row>
    <row r="17" spans="2:15" x14ac:dyDescent="0.3">
      <c r="B17" s="18" t="s">
        <v>26</v>
      </c>
      <c r="C17" s="18" t="s">
        <v>27</v>
      </c>
      <c r="D17" s="3" t="s">
        <v>23</v>
      </c>
      <c r="E17" s="15" t="s">
        <v>17</v>
      </c>
      <c r="F17" s="16" t="s">
        <v>18</v>
      </c>
      <c r="G17" s="17" t="s">
        <v>19</v>
      </c>
    </row>
    <row r="18" spans="2:15" x14ac:dyDescent="0.3">
      <c r="B18" s="19">
        <v>1</v>
      </c>
      <c r="C18" s="19">
        <v>1</v>
      </c>
      <c r="D18" s="21" t="str">
        <f t="shared" ref="D18:D29" si="0">HLOOKUP(C18,$C$2:$M$3,2,0)</f>
        <v>Cafeteria</v>
      </c>
      <c r="E18" s="4">
        <v>0</v>
      </c>
      <c r="F18" s="10">
        <f t="shared" ref="F18:F29" si="1">VLOOKUP(D18,$B$4:$P$14,15,0)</f>
        <v>0</v>
      </c>
      <c r="G18" s="11">
        <f t="shared" ref="G18:G29" si="2">E18+F18</f>
        <v>0</v>
      </c>
      <c r="O18" s="32"/>
    </row>
    <row r="19" spans="2:15" ht="16.2" thickBot="1" x14ac:dyDescent="0.35">
      <c r="B19" s="19">
        <v>2</v>
      </c>
      <c r="C19" s="19">
        <v>2</v>
      </c>
      <c r="D19" s="22" t="str">
        <f t="shared" si="0"/>
        <v>MedBay</v>
      </c>
      <c r="E19" s="12" cm="1">
        <f t="array" ref="E19">INDEX($C$4:$M$14,C18,C19)+G18</f>
        <v>4.12</v>
      </c>
      <c r="F19" s="10">
        <f t="shared" si="1"/>
        <v>4</v>
      </c>
      <c r="G19" s="11">
        <f t="shared" si="2"/>
        <v>8.120000000000001</v>
      </c>
      <c r="O19" s="32"/>
    </row>
    <row r="20" spans="2:15" x14ac:dyDescent="0.3">
      <c r="B20" s="35">
        <v>2</v>
      </c>
      <c r="C20" s="6">
        <f t="shared" ref="C20:C28" si="3">B20+$B$19</f>
        <v>4</v>
      </c>
      <c r="D20" s="22" t="str">
        <f t="shared" si="0"/>
        <v>Upper Engine</v>
      </c>
      <c r="E20" s="12" cm="1">
        <f t="array" ref="E20">INDEX($C$4:$M$14,C19,C20)+G19</f>
        <v>12.150000000000002</v>
      </c>
      <c r="F20" s="10">
        <f t="shared" si="1"/>
        <v>3</v>
      </c>
      <c r="G20" s="11">
        <f t="shared" si="2"/>
        <v>15.150000000000002</v>
      </c>
      <c r="O20" s="32"/>
    </row>
    <row r="21" spans="2:15" x14ac:dyDescent="0.3">
      <c r="B21" s="36">
        <v>1</v>
      </c>
      <c r="C21" s="6">
        <f t="shared" si="3"/>
        <v>3</v>
      </c>
      <c r="D21" s="22" t="str">
        <f t="shared" si="0"/>
        <v>Reactor</v>
      </c>
      <c r="E21" s="12" cm="1">
        <f t="array" ref="E21">INDEX($C$4:$M$14,C20,C21)+G20</f>
        <v>18.96</v>
      </c>
      <c r="F21" s="10">
        <f t="shared" si="1"/>
        <v>2</v>
      </c>
      <c r="G21" s="11">
        <f t="shared" si="2"/>
        <v>20.96</v>
      </c>
      <c r="O21" s="32"/>
    </row>
    <row r="22" spans="2:15" x14ac:dyDescent="0.3">
      <c r="B22" s="36">
        <v>3</v>
      </c>
      <c r="C22" s="6">
        <f t="shared" si="3"/>
        <v>5</v>
      </c>
      <c r="D22" s="22" t="str">
        <f t="shared" si="0"/>
        <v>Electrical</v>
      </c>
      <c r="E22" s="12" cm="1">
        <f t="array" ref="E22">INDEX($C$4:$M$14,C21,C22)+G21</f>
        <v>26.18</v>
      </c>
      <c r="F22" s="10">
        <f t="shared" si="1"/>
        <v>3</v>
      </c>
      <c r="G22" s="11">
        <f t="shared" si="2"/>
        <v>29.18</v>
      </c>
      <c r="O22" s="32"/>
    </row>
    <row r="23" spans="2:15" x14ac:dyDescent="0.3">
      <c r="B23" s="36">
        <v>4</v>
      </c>
      <c r="C23" s="6">
        <f t="shared" si="3"/>
        <v>6</v>
      </c>
      <c r="D23" s="22" t="str">
        <f t="shared" si="0"/>
        <v>Storage</v>
      </c>
      <c r="E23" s="12" cm="1">
        <f t="array" ref="E23">INDEX($C$4:$M$14,C22,C23)+G22</f>
        <v>32.79</v>
      </c>
      <c r="F23" s="10">
        <f t="shared" si="1"/>
        <v>4</v>
      </c>
      <c r="G23" s="11">
        <f t="shared" si="2"/>
        <v>36.79</v>
      </c>
      <c r="O23" s="32"/>
    </row>
    <row r="24" spans="2:15" x14ac:dyDescent="0.3">
      <c r="B24" s="36">
        <v>7</v>
      </c>
      <c r="C24" s="6">
        <f t="shared" si="3"/>
        <v>9</v>
      </c>
      <c r="D24" s="22" t="str">
        <f t="shared" si="0"/>
        <v>Admin</v>
      </c>
      <c r="E24" s="12" cm="1">
        <f t="array" ref="E24">INDEX($C$4:$M$14,C23,C24)+G23</f>
        <v>40.4</v>
      </c>
      <c r="F24" s="10">
        <f t="shared" si="1"/>
        <v>1</v>
      </c>
      <c r="G24" s="11">
        <f t="shared" si="2"/>
        <v>41.4</v>
      </c>
      <c r="O24" s="32"/>
    </row>
    <row r="25" spans="2:15" x14ac:dyDescent="0.3">
      <c r="B25" s="36">
        <v>8</v>
      </c>
      <c r="C25" s="6">
        <f t="shared" si="3"/>
        <v>10</v>
      </c>
      <c r="D25" s="22" t="str">
        <f t="shared" si="0"/>
        <v>Shields</v>
      </c>
      <c r="E25" s="12" cm="1">
        <f t="array" ref="E25">INDEX($C$4:$M$14,C24,C25)+G24</f>
        <v>43.64</v>
      </c>
      <c r="F25" s="10">
        <f t="shared" si="1"/>
        <v>5</v>
      </c>
      <c r="G25" s="11">
        <f t="shared" si="2"/>
        <v>48.64</v>
      </c>
      <c r="O25" s="32"/>
    </row>
    <row r="26" spans="2:15" x14ac:dyDescent="0.3">
      <c r="B26" s="36">
        <v>9</v>
      </c>
      <c r="C26" s="6">
        <f t="shared" si="3"/>
        <v>11</v>
      </c>
      <c r="D26" s="22" t="str">
        <f t="shared" si="0"/>
        <v>Navigation</v>
      </c>
      <c r="E26" s="12" cm="1">
        <f t="array" ref="E26">INDEX($C$4:$M$14,C25,C26)+G25</f>
        <v>52.55</v>
      </c>
      <c r="F26" s="10">
        <f t="shared" si="1"/>
        <v>2</v>
      </c>
      <c r="G26" s="11">
        <f t="shared" si="2"/>
        <v>54.55</v>
      </c>
      <c r="O26" s="32"/>
    </row>
    <row r="27" spans="2:15" x14ac:dyDescent="0.3">
      <c r="B27" s="36">
        <v>5</v>
      </c>
      <c r="C27" s="6">
        <f t="shared" si="3"/>
        <v>7</v>
      </c>
      <c r="D27" s="22" t="str">
        <f t="shared" si="0"/>
        <v>Weapons</v>
      </c>
      <c r="E27" s="12" cm="1">
        <f t="array" ref="E27">INDEX($C$4:$M$14,C26,C27)+G26</f>
        <v>58.459999999999994</v>
      </c>
      <c r="F27" s="10">
        <f t="shared" si="1"/>
        <v>5</v>
      </c>
      <c r="G27" s="11">
        <f t="shared" si="2"/>
        <v>63.459999999999994</v>
      </c>
    </row>
    <row r="28" spans="2:15" ht="16.2" thickBot="1" x14ac:dyDescent="0.35">
      <c r="B28" s="37">
        <v>6</v>
      </c>
      <c r="C28" s="6">
        <f t="shared" si="3"/>
        <v>8</v>
      </c>
      <c r="D28" s="22" t="str">
        <f t="shared" si="0"/>
        <v>O2</v>
      </c>
      <c r="E28" s="12" cm="1">
        <f t="array" ref="E28">INDEX($C$4:$M$14,C27,C28)+G27</f>
        <v>65.699999999999989</v>
      </c>
      <c r="F28" s="10">
        <f t="shared" si="1"/>
        <v>2</v>
      </c>
      <c r="G28" s="11">
        <f t="shared" si="2"/>
        <v>67.699999999999989</v>
      </c>
    </row>
    <row r="29" spans="2:15" x14ac:dyDescent="0.3">
      <c r="B29" s="20">
        <v>1</v>
      </c>
      <c r="C29" s="20">
        <v>1</v>
      </c>
      <c r="D29" s="23" t="str">
        <f t="shared" si="0"/>
        <v>Cafeteria</v>
      </c>
      <c r="E29" s="13" cm="1">
        <f t="array" ref="E29">INDEX($C$4:$M$14,C28,C29)+G28</f>
        <v>71.309999999999988</v>
      </c>
      <c r="F29" s="14">
        <f t="shared" si="1"/>
        <v>0</v>
      </c>
      <c r="G29" s="34">
        <f t="shared" si="2"/>
        <v>71.309999999999988</v>
      </c>
    </row>
    <row r="31" spans="2:15" x14ac:dyDescent="0.3">
      <c r="B31" s="2"/>
      <c r="D31" s="1"/>
      <c r="E31" s="1"/>
      <c r="F31" s="1"/>
    </row>
    <row r="32" spans="2:15" ht="16.2" thickBot="1" x14ac:dyDescent="0.35">
      <c r="B32" s="33" t="s">
        <v>38</v>
      </c>
    </row>
    <row r="33" spans="2:8" x14ac:dyDescent="0.3">
      <c r="B33" s="49" t="s">
        <v>43</v>
      </c>
      <c r="C33" s="50"/>
      <c r="D33" s="50"/>
      <c r="E33" s="50"/>
      <c r="F33" s="50"/>
      <c r="G33" s="50"/>
      <c r="H33" s="51"/>
    </row>
    <row r="34" spans="2:8" x14ac:dyDescent="0.3">
      <c r="B34" s="43"/>
      <c r="C34" s="44"/>
      <c r="D34" s="44"/>
      <c r="E34" s="44"/>
      <c r="F34" s="44"/>
      <c r="G34" s="44"/>
      <c r="H34" s="45"/>
    </row>
    <row r="35" spans="2:8" ht="15.9" customHeight="1" x14ac:dyDescent="0.3">
      <c r="B35" s="43" t="s">
        <v>41</v>
      </c>
      <c r="C35" s="44"/>
      <c r="D35" s="44"/>
      <c r="E35" s="44"/>
      <c r="F35" s="44"/>
      <c r="G35" s="44"/>
      <c r="H35" s="45"/>
    </row>
    <row r="36" spans="2:8" x14ac:dyDescent="0.3">
      <c r="B36" s="43"/>
      <c r="C36" s="44"/>
      <c r="D36" s="44"/>
      <c r="E36" s="44"/>
      <c r="F36" s="44"/>
      <c r="G36" s="44"/>
      <c r="H36" s="45"/>
    </row>
    <row r="37" spans="2:8" x14ac:dyDescent="0.3">
      <c r="B37" s="43" t="s">
        <v>39</v>
      </c>
      <c r="C37" s="44"/>
      <c r="D37" s="44"/>
      <c r="E37" s="44"/>
      <c r="F37" s="44"/>
      <c r="G37" s="44"/>
      <c r="H37" s="45"/>
    </row>
    <row r="38" spans="2:8" x14ac:dyDescent="0.3">
      <c r="B38" s="43"/>
      <c r="C38" s="44"/>
      <c r="D38" s="44"/>
      <c r="E38" s="44"/>
      <c r="F38" s="44"/>
      <c r="G38" s="44"/>
      <c r="H38" s="45"/>
    </row>
    <row r="39" spans="2:8" x14ac:dyDescent="0.3">
      <c r="B39" s="43" t="s">
        <v>40</v>
      </c>
      <c r="C39" s="44"/>
      <c r="D39" s="44"/>
      <c r="E39" s="44"/>
      <c r="F39" s="44"/>
      <c r="G39" s="44"/>
      <c r="H39" s="45"/>
    </row>
    <row r="40" spans="2:8" ht="16.2" thickBot="1" x14ac:dyDescent="0.35">
      <c r="B40" s="46"/>
      <c r="C40" s="47"/>
      <c r="D40" s="47"/>
      <c r="E40" s="47"/>
      <c r="F40" s="47"/>
      <c r="G40" s="47"/>
      <c r="H40" s="48"/>
    </row>
  </sheetData>
  <mergeCells count="7">
    <mergeCell ref="B39:H40"/>
    <mergeCell ref="B33:H34"/>
    <mergeCell ref="O2:P2"/>
    <mergeCell ref="Q2:S2"/>
    <mergeCell ref="E16:G16"/>
    <mergeCell ref="B35:H36"/>
    <mergeCell ref="B37:H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0D19B-10D3-6049-B82E-AD72343CE318}">
  <dimension ref="B2:S39"/>
  <sheetViews>
    <sheetView showGridLines="0" topLeftCell="A28" zoomScaleNormal="100" workbookViewId="0">
      <selection activeCell="A40" sqref="A40:XFD47"/>
    </sheetView>
  </sheetViews>
  <sheetFormatPr baseColWidth="10" defaultRowHeight="15.6" x14ac:dyDescent="0.3"/>
  <cols>
    <col min="1" max="1" width="1.59765625" customWidth="1"/>
    <col min="2" max="2" width="12.3984375" bestFit="1" customWidth="1"/>
    <col min="3" max="13" width="15" customWidth="1"/>
    <col min="14" max="14" width="1.59765625" customWidth="1"/>
    <col min="15" max="15" width="26.5" bestFit="1" customWidth="1"/>
    <col min="16" max="16" width="5.09765625" bestFit="1" customWidth="1"/>
    <col min="17" max="17" width="6.3984375" bestFit="1" customWidth="1"/>
    <col min="18" max="18" width="5.5" bestFit="1" customWidth="1"/>
    <col min="19" max="19" width="6.3984375" bestFit="1" customWidth="1"/>
  </cols>
  <sheetData>
    <row r="2" spans="2:19" x14ac:dyDescent="0.3">
      <c r="C2" s="2">
        <v>1</v>
      </c>
      <c r="D2" s="2">
        <v>2</v>
      </c>
      <c r="E2" s="2">
        <v>3</v>
      </c>
      <c r="F2" s="2">
        <v>4</v>
      </c>
      <c r="G2" s="2">
        <v>5</v>
      </c>
      <c r="H2" s="2">
        <v>6</v>
      </c>
      <c r="I2" s="2">
        <v>7</v>
      </c>
      <c r="J2" s="2">
        <v>8</v>
      </c>
      <c r="K2" s="2">
        <v>9</v>
      </c>
      <c r="L2" s="2">
        <v>10</v>
      </c>
      <c r="M2" s="2">
        <v>11</v>
      </c>
      <c r="O2" s="52" t="s">
        <v>21</v>
      </c>
      <c r="P2" s="53"/>
      <c r="Q2" s="52" t="s">
        <v>20</v>
      </c>
      <c r="R2" s="54"/>
      <c r="S2" s="53"/>
    </row>
    <row r="3" spans="2:19" x14ac:dyDescent="0.3">
      <c r="B3" s="15" t="s">
        <v>11</v>
      </c>
      <c r="C3" s="16" t="s">
        <v>4</v>
      </c>
      <c r="D3" s="16" t="s">
        <v>2</v>
      </c>
      <c r="E3" s="16" t="s">
        <v>0</v>
      </c>
      <c r="F3" s="16" t="s">
        <v>1</v>
      </c>
      <c r="G3" s="16" t="s">
        <v>3</v>
      </c>
      <c r="H3" s="16" t="s">
        <v>5</v>
      </c>
      <c r="I3" s="16" t="s">
        <v>6</v>
      </c>
      <c r="J3" s="16" t="s">
        <v>7</v>
      </c>
      <c r="K3" s="16" t="s">
        <v>8</v>
      </c>
      <c r="L3" s="16" t="s">
        <v>9</v>
      </c>
      <c r="M3" s="17" t="s">
        <v>10</v>
      </c>
      <c r="O3" s="15" t="s">
        <v>12</v>
      </c>
      <c r="P3" s="17" t="s">
        <v>15</v>
      </c>
      <c r="Q3" s="15" t="s">
        <v>13</v>
      </c>
      <c r="R3" s="16" t="s">
        <v>16</v>
      </c>
      <c r="S3" s="17" t="s">
        <v>14</v>
      </c>
    </row>
    <row r="4" spans="2:19" x14ac:dyDescent="0.3">
      <c r="B4" s="24" t="s">
        <v>4</v>
      </c>
      <c r="C4" s="10">
        <v>0</v>
      </c>
      <c r="D4" s="10">
        <v>4.12</v>
      </c>
      <c r="E4" s="10">
        <v>9.34</v>
      </c>
      <c r="F4" s="10">
        <v>7.57</v>
      </c>
      <c r="G4" s="10">
        <v>5.66</v>
      </c>
      <c r="H4" s="10">
        <v>6.08</v>
      </c>
      <c r="I4" s="10">
        <v>4</v>
      </c>
      <c r="J4" s="10">
        <v>3.61</v>
      </c>
      <c r="K4" s="10">
        <v>4.47</v>
      </c>
      <c r="L4" s="10">
        <v>6.4</v>
      </c>
      <c r="M4" s="11">
        <v>7.43</v>
      </c>
      <c r="O4" s="24" t="s">
        <v>22</v>
      </c>
      <c r="P4" s="11">
        <v>0</v>
      </c>
      <c r="Q4" s="24"/>
      <c r="R4" s="27"/>
      <c r="S4" s="28"/>
    </row>
    <row r="5" spans="2:19" x14ac:dyDescent="0.3">
      <c r="B5" s="24" t="s">
        <v>2</v>
      </c>
      <c r="C5" s="10">
        <v>4.12</v>
      </c>
      <c r="D5" s="10">
        <v>0</v>
      </c>
      <c r="E5" s="10">
        <v>5.22</v>
      </c>
      <c r="F5" s="10">
        <v>4.03</v>
      </c>
      <c r="G5" s="10">
        <v>3</v>
      </c>
      <c r="H5" s="10">
        <v>5.83</v>
      </c>
      <c r="I5" s="10">
        <v>8.06</v>
      </c>
      <c r="J5" s="10">
        <v>7.07</v>
      </c>
      <c r="K5" s="10">
        <v>6.71</v>
      </c>
      <c r="L5" s="10">
        <v>8.94</v>
      </c>
      <c r="M5" s="11">
        <v>11.1</v>
      </c>
      <c r="O5" s="24" t="s">
        <v>28</v>
      </c>
      <c r="P5" s="11">
        <v>4</v>
      </c>
      <c r="Q5" s="24"/>
      <c r="R5" s="27"/>
      <c r="S5" s="28"/>
    </row>
    <row r="6" spans="2:19" x14ac:dyDescent="0.3">
      <c r="B6" s="24" t="s">
        <v>0</v>
      </c>
      <c r="C6" s="10">
        <v>9.34</v>
      </c>
      <c r="D6" s="10">
        <v>5.22</v>
      </c>
      <c r="E6" s="10">
        <v>0</v>
      </c>
      <c r="F6" s="10">
        <v>3.81</v>
      </c>
      <c r="G6" s="10">
        <v>5.22</v>
      </c>
      <c r="H6" s="10">
        <v>8.73</v>
      </c>
      <c r="I6" s="10">
        <v>13.24</v>
      </c>
      <c r="J6" s="10">
        <v>12.01</v>
      </c>
      <c r="K6" s="10">
        <v>11.1</v>
      </c>
      <c r="L6" s="10">
        <v>13.24</v>
      </c>
      <c r="M6" s="11">
        <v>16</v>
      </c>
      <c r="O6" s="24" t="s">
        <v>29</v>
      </c>
      <c r="P6" s="11">
        <v>2</v>
      </c>
      <c r="Q6" s="12">
        <v>16</v>
      </c>
      <c r="R6" s="10">
        <v>6</v>
      </c>
      <c r="S6" s="29">
        <f>Q6+R6</f>
        <v>22</v>
      </c>
    </row>
    <row r="7" spans="2:19" x14ac:dyDescent="0.3">
      <c r="B7" s="24" t="s">
        <v>1</v>
      </c>
      <c r="C7" s="10">
        <v>7.57</v>
      </c>
      <c r="D7" s="10">
        <v>4.03</v>
      </c>
      <c r="E7" s="10">
        <v>3.81</v>
      </c>
      <c r="F7" s="10">
        <v>0</v>
      </c>
      <c r="G7" s="10">
        <v>6.1</v>
      </c>
      <c r="H7" s="10">
        <v>9.5500000000000007</v>
      </c>
      <c r="I7" s="10">
        <v>11.54</v>
      </c>
      <c r="J7" s="10">
        <v>10.92</v>
      </c>
      <c r="K7" s="10">
        <v>10.74</v>
      </c>
      <c r="L7" s="10">
        <v>12.97</v>
      </c>
      <c r="M7" s="11">
        <v>14.92</v>
      </c>
      <c r="O7" s="24" t="s">
        <v>30</v>
      </c>
      <c r="P7" s="11">
        <v>3</v>
      </c>
      <c r="Q7" s="24"/>
      <c r="R7" s="27"/>
      <c r="S7" s="28"/>
    </row>
    <row r="8" spans="2:19" x14ac:dyDescent="0.3">
      <c r="B8" s="24" t="s">
        <v>3</v>
      </c>
      <c r="C8" s="10">
        <v>5.66</v>
      </c>
      <c r="D8" s="10">
        <v>3</v>
      </c>
      <c r="E8" s="10">
        <v>5.22</v>
      </c>
      <c r="F8" s="10">
        <v>6.1</v>
      </c>
      <c r="G8" s="10">
        <v>0</v>
      </c>
      <c r="H8" s="10">
        <v>3.61</v>
      </c>
      <c r="I8" s="10">
        <v>8.94</v>
      </c>
      <c r="J8" s="10">
        <v>7.28</v>
      </c>
      <c r="K8" s="10">
        <v>6</v>
      </c>
      <c r="L8" s="10">
        <v>8.06</v>
      </c>
      <c r="M8" s="11">
        <v>11.1</v>
      </c>
      <c r="O8" s="24" t="s">
        <v>31</v>
      </c>
      <c r="P8" s="11">
        <v>3</v>
      </c>
      <c r="Q8" s="24"/>
      <c r="R8" s="27"/>
      <c r="S8" s="28"/>
    </row>
    <row r="9" spans="2:19" x14ac:dyDescent="0.3">
      <c r="B9" s="24" t="s">
        <v>5</v>
      </c>
      <c r="C9" s="10">
        <v>6.08</v>
      </c>
      <c r="D9" s="10">
        <v>5.83</v>
      </c>
      <c r="E9" s="10">
        <v>8.73</v>
      </c>
      <c r="F9" s="10">
        <v>9.5500000000000007</v>
      </c>
      <c r="G9" s="10">
        <v>3.61</v>
      </c>
      <c r="H9" s="10">
        <v>0</v>
      </c>
      <c r="I9" s="10">
        <v>7.81</v>
      </c>
      <c r="J9" s="10">
        <v>5.66</v>
      </c>
      <c r="K9" s="10">
        <v>3.61</v>
      </c>
      <c r="L9" s="10">
        <v>5.0999999999999996</v>
      </c>
      <c r="M9" s="11">
        <v>8.73</v>
      </c>
      <c r="O9" s="24" t="s">
        <v>32</v>
      </c>
      <c r="P9" s="11">
        <v>4</v>
      </c>
      <c r="Q9" s="12">
        <v>30</v>
      </c>
      <c r="R9" s="10">
        <v>6</v>
      </c>
      <c r="S9" s="29">
        <f>Q9+R9</f>
        <v>36</v>
      </c>
    </row>
    <row r="10" spans="2:19" x14ac:dyDescent="0.3">
      <c r="B10" s="24" t="s">
        <v>6</v>
      </c>
      <c r="C10" s="10">
        <v>4</v>
      </c>
      <c r="D10" s="10">
        <v>8.06</v>
      </c>
      <c r="E10" s="10">
        <v>13.24</v>
      </c>
      <c r="F10" s="10">
        <v>11.54</v>
      </c>
      <c r="G10" s="10">
        <v>8.94</v>
      </c>
      <c r="H10" s="10">
        <v>7.81</v>
      </c>
      <c r="I10" s="10">
        <v>0</v>
      </c>
      <c r="J10" s="10">
        <v>2.2400000000000002</v>
      </c>
      <c r="K10" s="10">
        <v>4.47</v>
      </c>
      <c r="L10" s="10">
        <v>5</v>
      </c>
      <c r="M10" s="11">
        <v>3.91</v>
      </c>
      <c r="O10" s="24" t="s">
        <v>33</v>
      </c>
      <c r="P10" s="11">
        <v>5</v>
      </c>
      <c r="Q10" s="12">
        <v>4</v>
      </c>
      <c r="R10" s="10">
        <v>2</v>
      </c>
      <c r="S10" s="29">
        <f>Q10+R10</f>
        <v>6</v>
      </c>
    </row>
    <row r="11" spans="2:19" x14ac:dyDescent="0.3">
      <c r="B11" s="24" t="s">
        <v>7</v>
      </c>
      <c r="C11" s="10">
        <v>3.61</v>
      </c>
      <c r="D11" s="10">
        <v>7.07</v>
      </c>
      <c r="E11" s="10">
        <v>12.01</v>
      </c>
      <c r="F11" s="10">
        <v>10.92</v>
      </c>
      <c r="G11" s="10">
        <v>7.28</v>
      </c>
      <c r="H11" s="10">
        <v>5.66</v>
      </c>
      <c r="I11" s="10">
        <v>2.2400000000000002</v>
      </c>
      <c r="J11" s="10">
        <v>0</v>
      </c>
      <c r="K11" s="10">
        <v>2.2400000000000002</v>
      </c>
      <c r="L11" s="10">
        <v>3.16</v>
      </c>
      <c r="M11" s="11">
        <v>4.03</v>
      </c>
      <c r="O11" s="24" t="s">
        <v>37</v>
      </c>
      <c r="P11" s="11">
        <v>2</v>
      </c>
      <c r="Q11" s="12">
        <v>1</v>
      </c>
      <c r="R11" s="10">
        <v>2.5</v>
      </c>
      <c r="S11" s="29">
        <f>Q11+R11</f>
        <v>3.5</v>
      </c>
    </row>
    <row r="12" spans="2:19" x14ac:dyDescent="0.3">
      <c r="B12" s="24" t="s">
        <v>8</v>
      </c>
      <c r="C12" s="10">
        <v>4.47</v>
      </c>
      <c r="D12" s="10">
        <v>6.71</v>
      </c>
      <c r="E12" s="10">
        <v>11.1</v>
      </c>
      <c r="F12" s="10">
        <v>10.74</v>
      </c>
      <c r="G12" s="10">
        <v>6</v>
      </c>
      <c r="H12" s="10">
        <v>3.61</v>
      </c>
      <c r="I12" s="10">
        <v>4.47</v>
      </c>
      <c r="J12" s="10">
        <v>2.2400000000000002</v>
      </c>
      <c r="K12" s="10">
        <v>0</v>
      </c>
      <c r="L12" s="10">
        <v>2.2400000000000002</v>
      </c>
      <c r="M12" s="11">
        <v>5.22</v>
      </c>
      <c r="O12" s="24" t="s">
        <v>34</v>
      </c>
      <c r="P12" s="11">
        <v>1</v>
      </c>
      <c r="Q12" s="24"/>
      <c r="R12" s="27"/>
      <c r="S12" s="28"/>
    </row>
    <row r="13" spans="2:19" x14ac:dyDescent="0.3">
      <c r="B13" s="24" t="s">
        <v>9</v>
      </c>
      <c r="C13" s="10">
        <v>6.4</v>
      </c>
      <c r="D13" s="10">
        <v>8.94</v>
      </c>
      <c r="E13" s="10">
        <v>13.24</v>
      </c>
      <c r="F13" s="10">
        <v>12.97</v>
      </c>
      <c r="G13" s="10">
        <v>8.06</v>
      </c>
      <c r="H13" s="10">
        <v>5.0999999999999996</v>
      </c>
      <c r="I13" s="10">
        <v>5</v>
      </c>
      <c r="J13" s="10">
        <v>3.16</v>
      </c>
      <c r="K13" s="10">
        <v>2.2400000000000002</v>
      </c>
      <c r="L13" s="10">
        <v>0</v>
      </c>
      <c r="M13" s="11">
        <v>3.91</v>
      </c>
      <c r="O13" s="24" t="s">
        <v>35</v>
      </c>
      <c r="P13" s="11">
        <v>5</v>
      </c>
      <c r="Q13" s="24"/>
      <c r="R13" s="27"/>
      <c r="S13" s="28"/>
    </row>
    <row r="14" spans="2:19" x14ac:dyDescent="0.3">
      <c r="B14" s="25" t="s">
        <v>10</v>
      </c>
      <c r="C14" s="14">
        <v>7.43</v>
      </c>
      <c r="D14" s="14">
        <v>11.1</v>
      </c>
      <c r="E14" s="14">
        <v>16</v>
      </c>
      <c r="F14" s="14">
        <v>14.92</v>
      </c>
      <c r="G14" s="14">
        <v>11.1</v>
      </c>
      <c r="H14" s="14">
        <v>8.73</v>
      </c>
      <c r="I14" s="14">
        <v>3.91</v>
      </c>
      <c r="J14" s="14">
        <v>4.03</v>
      </c>
      <c r="K14" s="14">
        <v>5.22</v>
      </c>
      <c r="L14" s="14">
        <v>3.91</v>
      </c>
      <c r="M14" s="26">
        <v>0</v>
      </c>
      <c r="O14" s="25" t="s">
        <v>36</v>
      </c>
      <c r="P14" s="26">
        <v>2</v>
      </c>
      <c r="Q14" s="25"/>
      <c r="R14" s="30"/>
      <c r="S14" s="31"/>
    </row>
    <row r="15" spans="2:19" ht="10.050000000000001" customHeight="1" x14ac:dyDescent="0.3"/>
    <row r="16" spans="2:19" x14ac:dyDescent="0.3">
      <c r="E16" s="52" t="s">
        <v>25</v>
      </c>
      <c r="F16" s="54"/>
      <c r="G16" s="53"/>
      <c r="H16" s="52" t="s">
        <v>24</v>
      </c>
      <c r="I16" s="54"/>
      <c r="J16" s="54"/>
      <c r="K16" s="53"/>
    </row>
    <row r="17" spans="2:11" x14ac:dyDescent="0.3">
      <c r="B17" s="18" t="s">
        <v>26</v>
      </c>
      <c r="C17" s="18" t="s">
        <v>27</v>
      </c>
      <c r="D17" s="3" t="s">
        <v>23</v>
      </c>
      <c r="E17" s="15" t="s">
        <v>17</v>
      </c>
      <c r="F17" s="16" t="s">
        <v>18</v>
      </c>
      <c r="G17" s="17" t="s">
        <v>19</v>
      </c>
      <c r="H17" s="15" t="s">
        <v>0</v>
      </c>
      <c r="I17" s="16" t="s">
        <v>5</v>
      </c>
      <c r="J17" s="16" t="s">
        <v>6</v>
      </c>
      <c r="K17" s="17" t="s">
        <v>7</v>
      </c>
    </row>
    <row r="18" spans="2:11" x14ac:dyDescent="0.3">
      <c r="B18" s="19">
        <v>1</v>
      </c>
      <c r="C18" s="19">
        <v>1</v>
      </c>
      <c r="D18" s="21" t="str">
        <f t="shared" ref="D18:D29" si="0">HLOOKUP(C18,$C$2:$M$3,2,0)</f>
        <v>Cafeteria</v>
      </c>
      <c r="E18" s="4">
        <v>0</v>
      </c>
      <c r="F18" s="10">
        <f t="shared" ref="F18:F29" si="1">VLOOKUP(D18,$B$4:$P$14,15,0)</f>
        <v>0</v>
      </c>
      <c r="G18" s="11">
        <f t="shared" ref="G18:G29" si="2">E18+F18</f>
        <v>0</v>
      </c>
      <c r="H18" s="4">
        <f t="shared" ref="H18:K29" si="3">IF(AND($D18=H$17,OR($E18&lt;=VLOOKUP($D18,$B$4:$S$14,16,0)-VLOOKUP($D18,$B$4:$S$14,15,0),$E18&gt;=VLOOKUP($D18,$B$4:$S$14,18,0))),1,0)</f>
        <v>0</v>
      </c>
      <c r="I18" s="5">
        <f t="shared" si="3"/>
        <v>0</v>
      </c>
      <c r="J18" s="5">
        <f t="shared" si="3"/>
        <v>0</v>
      </c>
      <c r="K18" s="6">
        <f t="shared" si="3"/>
        <v>0</v>
      </c>
    </row>
    <row r="19" spans="2:11" ht="16.2" thickBot="1" x14ac:dyDescent="0.35">
      <c r="B19" s="19">
        <v>2</v>
      </c>
      <c r="C19" s="19">
        <v>2</v>
      </c>
      <c r="D19" s="22" t="str">
        <f t="shared" si="0"/>
        <v>MedBay</v>
      </c>
      <c r="E19" s="12" cm="1">
        <f t="array" ref="E19">INDEX($C$4:$M$14,C18,C19)+G18</f>
        <v>4.12</v>
      </c>
      <c r="F19" s="10">
        <f t="shared" si="1"/>
        <v>4</v>
      </c>
      <c r="G19" s="11">
        <f t="shared" si="2"/>
        <v>8.120000000000001</v>
      </c>
      <c r="H19" s="4">
        <f t="shared" si="3"/>
        <v>0</v>
      </c>
      <c r="I19" s="5">
        <f t="shared" si="3"/>
        <v>0</v>
      </c>
      <c r="J19" s="5">
        <f t="shared" si="3"/>
        <v>0</v>
      </c>
      <c r="K19" s="6">
        <f t="shared" si="3"/>
        <v>0</v>
      </c>
    </row>
    <row r="20" spans="2:11" x14ac:dyDescent="0.3">
      <c r="B20" s="35">
        <v>3</v>
      </c>
      <c r="C20" s="6">
        <f t="shared" ref="C20:C28" si="4">B20+$B$19</f>
        <v>5</v>
      </c>
      <c r="D20" s="22" t="str">
        <f t="shared" si="0"/>
        <v>Electrical</v>
      </c>
      <c r="E20" s="12" cm="1">
        <f t="array" ref="E20">INDEX($C$4:$M$14,C19,C20)+G19</f>
        <v>11.120000000000001</v>
      </c>
      <c r="F20" s="10">
        <f t="shared" si="1"/>
        <v>3</v>
      </c>
      <c r="G20" s="11">
        <f t="shared" si="2"/>
        <v>14.120000000000001</v>
      </c>
      <c r="H20" s="4">
        <f t="shared" si="3"/>
        <v>0</v>
      </c>
      <c r="I20" s="5">
        <f t="shared" si="3"/>
        <v>0</v>
      </c>
      <c r="J20" s="5">
        <f t="shared" si="3"/>
        <v>0</v>
      </c>
      <c r="K20" s="6">
        <f t="shared" si="3"/>
        <v>0</v>
      </c>
    </row>
    <row r="21" spans="2:11" x14ac:dyDescent="0.3">
      <c r="B21" s="36">
        <v>2</v>
      </c>
      <c r="C21" s="6">
        <f t="shared" si="4"/>
        <v>4</v>
      </c>
      <c r="D21" s="22" t="str">
        <f t="shared" si="0"/>
        <v>Upper Engine</v>
      </c>
      <c r="E21" s="12" cm="1">
        <f t="array" ref="E21">INDEX($C$4:$M$14,C20,C21)+G20</f>
        <v>20.22</v>
      </c>
      <c r="F21" s="10">
        <f t="shared" si="1"/>
        <v>3</v>
      </c>
      <c r="G21" s="11">
        <f t="shared" si="2"/>
        <v>23.22</v>
      </c>
      <c r="H21" s="4">
        <f t="shared" si="3"/>
        <v>0</v>
      </c>
      <c r="I21" s="5">
        <f t="shared" si="3"/>
        <v>0</v>
      </c>
      <c r="J21" s="5">
        <f t="shared" si="3"/>
        <v>0</v>
      </c>
      <c r="K21" s="6">
        <f t="shared" si="3"/>
        <v>0</v>
      </c>
    </row>
    <row r="22" spans="2:11" x14ac:dyDescent="0.3">
      <c r="B22" s="36">
        <v>1</v>
      </c>
      <c r="C22" s="6">
        <f t="shared" si="4"/>
        <v>3</v>
      </c>
      <c r="D22" s="22" t="str">
        <f t="shared" si="0"/>
        <v>Reactor</v>
      </c>
      <c r="E22" s="12" cm="1">
        <f t="array" ref="E22">INDEX($C$4:$M$14,C21,C22)+G21</f>
        <v>27.029999999999998</v>
      </c>
      <c r="F22" s="10">
        <f t="shared" si="1"/>
        <v>2</v>
      </c>
      <c r="G22" s="11">
        <f t="shared" si="2"/>
        <v>29.029999999999998</v>
      </c>
      <c r="H22" s="4">
        <f t="shared" si="3"/>
        <v>1</v>
      </c>
      <c r="I22" s="5">
        <f t="shared" si="3"/>
        <v>0</v>
      </c>
      <c r="J22" s="5">
        <f t="shared" si="3"/>
        <v>0</v>
      </c>
      <c r="K22" s="6">
        <f t="shared" si="3"/>
        <v>0</v>
      </c>
    </row>
    <row r="23" spans="2:11" x14ac:dyDescent="0.3">
      <c r="B23" s="36">
        <v>4</v>
      </c>
      <c r="C23" s="6">
        <f t="shared" si="4"/>
        <v>6</v>
      </c>
      <c r="D23" s="22" t="str">
        <f t="shared" si="0"/>
        <v>Storage</v>
      </c>
      <c r="E23" s="12" cm="1">
        <f t="array" ref="E23">INDEX($C$4:$M$14,C22,C23)+G22</f>
        <v>37.76</v>
      </c>
      <c r="F23" s="10">
        <f t="shared" si="1"/>
        <v>4</v>
      </c>
      <c r="G23" s="11">
        <f t="shared" si="2"/>
        <v>41.76</v>
      </c>
      <c r="H23" s="4">
        <f t="shared" si="3"/>
        <v>0</v>
      </c>
      <c r="I23" s="5">
        <f t="shared" si="3"/>
        <v>1</v>
      </c>
      <c r="J23" s="5">
        <f t="shared" si="3"/>
        <v>0</v>
      </c>
      <c r="K23" s="6">
        <f t="shared" si="3"/>
        <v>0</v>
      </c>
    </row>
    <row r="24" spans="2:11" x14ac:dyDescent="0.3">
      <c r="B24" s="36">
        <v>7</v>
      </c>
      <c r="C24" s="6">
        <f t="shared" si="4"/>
        <v>9</v>
      </c>
      <c r="D24" s="22" t="str">
        <f t="shared" si="0"/>
        <v>Admin</v>
      </c>
      <c r="E24" s="12" cm="1">
        <f t="array" ref="E24">INDEX($C$4:$M$14,C23,C24)+G23</f>
        <v>45.37</v>
      </c>
      <c r="F24" s="10">
        <f t="shared" si="1"/>
        <v>1</v>
      </c>
      <c r="G24" s="11">
        <f t="shared" si="2"/>
        <v>46.37</v>
      </c>
      <c r="H24" s="4">
        <f t="shared" si="3"/>
        <v>0</v>
      </c>
      <c r="I24" s="5">
        <f t="shared" si="3"/>
        <v>0</v>
      </c>
      <c r="J24" s="5">
        <f t="shared" si="3"/>
        <v>0</v>
      </c>
      <c r="K24" s="6">
        <f t="shared" si="3"/>
        <v>0</v>
      </c>
    </row>
    <row r="25" spans="2:11" x14ac:dyDescent="0.3">
      <c r="B25" s="36">
        <v>8</v>
      </c>
      <c r="C25" s="6">
        <f t="shared" si="4"/>
        <v>10</v>
      </c>
      <c r="D25" s="22" t="str">
        <f t="shared" si="0"/>
        <v>Shields</v>
      </c>
      <c r="E25" s="12" cm="1">
        <f t="array" ref="E25">INDEX($C$4:$M$14,C24,C25)+G24</f>
        <v>48.61</v>
      </c>
      <c r="F25" s="10">
        <f t="shared" si="1"/>
        <v>5</v>
      </c>
      <c r="G25" s="11">
        <f t="shared" si="2"/>
        <v>53.61</v>
      </c>
      <c r="H25" s="4">
        <f t="shared" si="3"/>
        <v>0</v>
      </c>
      <c r="I25" s="5">
        <f t="shared" si="3"/>
        <v>0</v>
      </c>
      <c r="J25" s="5">
        <f t="shared" si="3"/>
        <v>0</v>
      </c>
      <c r="K25" s="6">
        <f t="shared" si="3"/>
        <v>0</v>
      </c>
    </row>
    <row r="26" spans="2:11" x14ac:dyDescent="0.3">
      <c r="B26" s="36">
        <v>9</v>
      </c>
      <c r="C26" s="6">
        <f t="shared" si="4"/>
        <v>11</v>
      </c>
      <c r="D26" s="22" t="str">
        <f t="shared" si="0"/>
        <v>Navigation</v>
      </c>
      <c r="E26" s="12" cm="1">
        <f t="array" ref="E26">INDEX($C$4:$M$14,C25,C26)+G25</f>
        <v>57.519999999999996</v>
      </c>
      <c r="F26" s="10">
        <f t="shared" si="1"/>
        <v>2</v>
      </c>
      <c r="G26" s="11">
        <f t="shared" si="2"/>
        <v>59.519999999999996</v>
      </c>
      <c r="H26" s="4">
        <f t="shared" si="3"/>
        <v>0</v>
      </c>
      <c r="I26" s="5">
        <f t="shared" si="3"/>
        <v>0</v>
      </c>
      <c r="J26" s="5">
        <f t="shared" si="3"/>
        <v>0</v>
      </c>
      <c r="K26" s="6">
        <f t="shared" si="3"/>
        <v>0</v>
      </c>
    </row>
    <row r="27" spans="2:11" x14ac:dyDescent="0.3">
      <c r="B27" s="36">
        <v>5</v>
      </c>
      <c r="C27" s="6">
        <f t="shared" si="4"/>
        <v>7</v>
      </c>
      <c r="D27" s="22" t="str">
        <f t="shared" si="0"/>
        <v>Weapons</v>
      </c>
      <c r="E27" s="12" cm="1">
        <f t="array" ref="E27">INDEX($C$4:$M$14,C26,C27)+G26</f>
        <v>63.429999999999993</v>
      </c>
      <c r="F27" s="10">
        <f t="shared" si="1"/>
        <v>5</v>
      </c>
      <c r="G27" s="11">
        <f t="shared" si="2"/>
        <v>68.429999999999993</v>
      </c>
      <c r="H27" s="4">
        <f t="shared" si="3"/>
        <v>0</v>
      </c>
      <c r="I27" s="5">
        <f t="shared" si="3"/>
        <v>0</v>
      </c>
      <c r="J27" s="5">
        <f t="shared" si="3"/>
        <v>1</v>
      </c>
      <c r="K27" s="6">
        <f t="shared" si="3"/>
        <v>0</v>
      </c>
    </row>
    <row r="28" spans="2:11" ht="16.2" thickBot="1" x14ac:dyDescent="0.35">
      <c r="B28" s="37">
        <v>6</v>
      </c>
      <c r="C28" s="6">
        <f t="shared" si="4"/>
        <v>8</v>
      </c>
      <c r="D28" s="22" t="str">
        <f t="shared" si="0"/>
        <v>O2</v>
      </c>
      <c r="E28" s="12" cm="1">
        <f t="array" ref="E28">INDEX($C$4:$M$14,C27,C28)+G27</f>
        <v>70.669999999999987</v>
      </c>
      <c r="F28" s="10">
        <f t="shared" si="1"/>
        <v>2</v>
      </c>
      <c r="G28" s="11">
        <f t="shared" si="2"/>
        <v>72.669999999999987</v>
      </c>
      <c r="H28" s="4">
        <f t="shared" si="3"/>
        <v>0</v>
      </c>
      <c r="I28" s="5">
        <f t="shared" si="3"/>
        <v>0</v>
      </c>
      <c r="J28" s="5">
        <f t="shared" si="3"/>
        <v>0</v>
      </c>
      <c r="K28" s="6">
        <f t="shared" si="3"/>
        <v>1</v>
      </c>
    </row>
    <row r="29" spans="2:11" x14ac:dyDescent="0.3">
      <c r="B29" s="20">
        <v>1</v>
      </c>
      <c r="C29" s="20">
        <v>1</v>
      </c>
      <c r="D29" s="23" t="str">
        <f t="shared" si="0"/>
        <v>Cafeteria</v>
      </c>
      <c r="E29" s="13" cm="1">
        <f t="array" ref="E29">INDEX($C$4:$M$14,C28,C29)+G28</f>
        <v>76.279999999999987</v>
      </c>
      <c r="F29" s="14">
        <f t="shared" si="1"/>
        <v>0</v>
      </c>
      <c r="G29" s="34">
        <f t="shared" si="2"/>
        <v>76.279999999999987</v>
      </c>
      <c r="H29" s="7">
        <f t="shared" si="3"/>
        <v>0</v>
      </c>
      <c r="I29" s="8">
        <f t="shared" si="3"/>
        <v>0</v>
      </c>
      <c r="J29" s="8">
        <f t="shared" si="3"/>
        <v>0</v>
      </c>
      <c r="K29" s="9">
        <f t="shared" si="3"/>
        <v>0</v>
      </c>
    </row>
    <row r="30" spans="2:11" x14ac:dyDescent="0.3">
      <c r="H30" s="38">
        <f>SUM(H18:H29)</f>
        <v>1</v>
      </c>
      <c r="I30" s="38">
        <f>SUM(I18:I29)</f>
        <v>1</v>
      </c>
      <c r="J30" s="38">
        <f t="shared" ref="J30:K30" si="5">SUM(J18:J29)</f>
        <v>1</v>
      </c>
      <c r="K30" s="38">
        <f t="shared" si="5"/>
        <v>1</v>
      </c>
    </row>
    <row r="31" spans="2:11" ht="16.2" thickBot="1" x14ac:dyDescent="0.35">
      <c r="H31" s="42"/>
      <c r="I31" s="42"/>
      <c r="J31" s="42"/>
      <c r="K31" s="42"/>
    </row>
    <row r="32" spans="2:11" x14ac:dyDescent="0.3">
      <c r="B32" s="39" t="s">
        <v>38</v>
      </c>
      <c r="C32" s="40"/>
      <c r="D32" s="40"/>
      <c r="E32" s="40"/>
      <c r="F32" s="40"/>
      <c r="G32" s="40"/>
      <c r="H32" s="41"/>
    </row>
    <row r="33" spans="2:8" x14ac:dyDescent="0.3">
      <c r="B33" s="43" t="s">
        <v>42</v>
      </c>
      <c r="C33" s="44"/>
      <c r="D33" s="44"/>
      <c r="E33" s="44"/>
      <c r="F33" s="44"/>
      <c r="G33" s="44"/>
      <c r="H33" s="45"/>
    </row>
    <row r="34" spans="2:8" x14ac:dyDescent="0.3">
      <c r="B34" s="43"/>
      <c r="C34" s="44"/>
      <c r="D34" s="44"/>
      <c r="E34" s="44"/>
      <c r="F34" s="44"/>
      <c r="G34" s="44"/>
      <c r="H34" s="45"/>
    </row>
    <row r="35" spans="2:8" x14ac:dyDescent="0.3">
      <c r="B35" s="43" t="s">
        <v>45</v>
      </c>
      <c r="C35" s="44"/>
      <c r="D35" s="44"/>
      <c r="E35" s="44"/>
      <c r="F35" s="44"/>
      <c r="G35" s="44"/>
      <c r="H35" s="45"/>
    </row>
    <row r="36" spans="2:8" x14ac:dyDescent="0.3">
      <c r="B36" s="43"/>
      <c r="C36" s="44"/>
      <c r="D36" s="44"/>
      <c r="E36" s="44"/>
      <c r="F36" s="44"/>
      <c r="G36" s="44"/>
      <c r="H36" s="45"/>
    </row>
    <row r="37" spans="2:8" x14ac:dyDescent="0.3">
      <c r="B37" s="43" t="s">
        <v>44</v>
      </c>
      <c r="C37" s="44"/>
      <c r="D37" s="44"/>
      <c r="E37" s="44"/>
      <c r="F37" s="44"/>
      <c r="G37" s="44"/>
      <c r="H37" s="45"/>
    </row>
    <row r="38" spans="2:8" ht="16.2" thickBot="1" x14ac:dyDescent="0.35">
      <c r="B38" s="46"/>
      <c r="C38" s="47"/>
      <c r="D38" s="47"/>
      <c r="E38" s="47"/>
      <c r="F38" s="47"/>
      <c r="G38" s="47"/>
      <c r="H38" s="48"/>
    </row>
    <row r="39" spans="2:8" x14ac:dyDescent="0.3">
      <c r="B39" s="2"/>
      <c r="D39" s="1"/>
      <c r="E39" s="1"/>
      <c r="F39" s="1"/>
      <c r="G39" s="1"/>
    </row>
  </sheetData>
  <mergeCells count="7">
    <mergeCell ref="Q2:S2"/>
    <mergeCell ref="O2:P2"/>
    <mergeCell ref="H16:K16"/>
    <mergeCell ref="E16:G16"/>
    <mergeCell ref="B33:H34"/>
    <mergeCell ref="B35:H36"/>
    <mergeCell ref="B37:H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Among Us (Without  Impostor)</vt:lpstr>
      <vt:lpstr>Among Us (With 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EDUWIN JAVIER AGUIRRE GONZALEZ</dc:creator>
  <cp:lastModifiedBy>Alejandro Arenas Vasco</cp:lastModifiedBy>
  <dcterms:created xsi:type="dcterms:W3CDTF">2022-04-24T15:47:47Z</dcterms:created>
  <dcterms:modified xsi:type="dcterms:W3CDTF">2022-05-17T15:01:51Z</dcterms:modified>
</cp:coreProperties>
</file>