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551" firstSheet="2" activeTab="5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05-Oct-2017 17-09-13" sheetId="13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L9" i="13" l="1"/>
  <c r="K70" i="13"/>
  <c r="K32" i="5" l="1"/>
  <c r="K31" i="5"/>
  <c r="C36" i="1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D29" i="5" l="1"/>
  <c r="C29" i="5"/>
  <c r="D26" i="5"/>
  <c r="C26" i="5"/>
  <c r="E53" i="4"/>
  <c r="D53" i="4"/>
  <c r="C53" i="4"/>
  <c r="E50" i="4"/>
  <c r="D50" i="4"/>
  <c r="C50" i="4"/>
  <c r="E47" i="4"/>
  <c r="D47" i="4"/>
  <c r="C47" i="4"/>
  <c r="E44" i="4"/>
  <c r="D44" i="4"/>
  <c r="C44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N32" i="5"/>
  <c r="N31" i="5"/>
  <c r="N30" i="5"/>
  <c r="E6" i="2"/>
  <c r="D6" i="2"/>
  <c r="C6" i="2"/>
  <c r="E3" i="2"/>
  <c r="D3" i="2"/>
  <c r="C3" i="2"/>
  <c r="N34" i="5" l="1"/>
  <c r="B14" i="1" s="1"/>
  <c r="C16" i="5"/>
  <c r="C14" i="5"/>
  <c r="C10" i="5" l="1"/>
  <c r="C8" i="5"/>
  <c r="C6" i="5"/>
  <c r="C31" i="1" l="1"/>
  <c r="B10" i="1"/>
  <c r="J10" i="5"/>
  <c r="E30" i="4" l="1"/>
  <c r="D30" i="4"/>
  <c r="C30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8" i="1"/>
  <c r="D38" i="1"/>
  <c r="C38" i="1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<sst xmlns="http://schemas.openxmlformats.org/spreadsheetml/2006/main" count="339" uniqueCount="190">
  <si>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</si>
  <si>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</si>
  <si>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</si>
  <si>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</si>
  <si>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</si>
  <si>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</si>
  <si>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</si>
  <si>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</si>
  <si>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</si>
  <si>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</si>
  <si>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</si>
  <si>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</si>
  <si>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</si>
  <si>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</si>
  <si>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</si>
  <si>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</si>
  <si>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</si>
  <si>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</si>
  <si>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</si>
  <si>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</si>
  <si>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</si>
  <si>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</si>
  <si>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</si>
  <si>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</si>
  <si>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</si>
  <si>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</si>
  <si>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</si>
  <si>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</si>
  <si>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</si>
  <si>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</si>
  <si>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</si>
  <si>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</si>
  <si>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</si>
  <si>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</si>
  <si>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</si>
  <si>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</si>
  <si>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</si>
  <si>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</si>
  <si>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</si>
  <si>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</si>
  <si>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</si>
  <si>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</si>
  <si>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</si>
  <si>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</si>
  <si>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</si>
  <si>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</si>
  <si>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</si>
  <si>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</si>
  <si>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</si>
  <si>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</si>
  <si>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</si>
  <si>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</si>
  <si>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</si>
  <si>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</si>
  <si>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</si>
  <si>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</si>
  <si>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</si>
  <si>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</si>
  <si>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</si>
  <si>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</si>
  <si>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</si>
  <si>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</si>
  <si>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</si>
  <si>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</si>
  <si>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</si>
  <si>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</si>
  <si>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</si>
  <si>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</si>
  <si>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</si>
  <si>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</si>
  <si>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</si>
  <si>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</si>
  <si>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</si>
  <si>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</si>
  <si>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</si>
  <si>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</si>
  <si>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</si>
  <si>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</si>
  <si>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</si>
  <si>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</si>
  <si>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</si>
  <si>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</si>
  <si>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</si>
  <si>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</si>
  <si>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</si>
  <si>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</si>
  <si>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</si>
  <si>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</si>
  <si>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</si>
  <si>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</si>
  <si>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</si>
  <si>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</si>
  <si>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</si>
  <si>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</si>
  <si>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</si>
  <si>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</si>
  <si>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</si>
  <si>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</si>
  <si>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</si>
  <si>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</si>
  <si>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</si>
  <si>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</si>
  <si>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</si>
  <si>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</si>
  <si>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</si>
  <si>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</si>
  <si>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</si>
  <si>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</si>
  <si>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</si>
  <si>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</si>
  <si>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</si>
  <si>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</si>
  <si>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</si>
  <si>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</si>
  <si>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</si>
  <si>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Time (s)</t>
  </si>
  <si>
    <t>Acceleration (m/s)</t>
  </si>
  <si>
    <t>Velocity (m/s)</t>
  </si>
  <si>
    <t>Altitude (m)</t>
  </si>
  <si>
    <t>Mach Number</t>
  </si>
  <si>
    <t>Mass (kg)</t>
  </si>
  <si>
    <t>Drag (N)</t>
  </si>
  <si>
    <t>Thrust (N)</t>
  </si>
  <si>
    <t>Maximums</t>
  </si>
  <si>
    <t>alt</t>
  </si>
  <si>
    <t>mach</t>
  </si>
  <si>
    <t>accel</t>
  </si>
  <si>
    <t>Q</t>
  </si>
  <si>
    <t>load</t>
  </si>
  <si>
    <t>thrust</t>
  </si>
  <si>
    <t>Propellants</t>
  </si>
  <si>
    <t>ox</t>
  </si>
  <si>
    <t>name</t>
  </si>
  <si>
    <t>V</t>
  </si>
  <si>
    <t>Cv_valves</t>
  </si>
  <si>
    <t>T</t>
  </si>
  <si>
    <t>p</t>
  </si>
  <si>
    <t>p_psi</t>
  </si>
  <si>
    <t>rho</t>
  </si>
  <si>
    <t>U_initial</t>
  </si>
  <si>
    <t>f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</si>
  <si>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</si>
  <si>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</si>
  <si>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</si>
  <si>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</si>
  <si>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</si>
  <si>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</si>
  <si>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</si>
  <si>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</si>
  <si>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injector_f_Atotal</t>
  </si>
  <si>
    <t>injector_ox_Atotal</t>
  </si>
  <si>
    <t>injector_f_Cd</t>
  </si>
  <si>
    <t>injector_ox_Cd</t>
  </si>
  <si>
    <t>thrustGL</t>
  </si>
  <si>
    <t>thrustGL_lb</t>
  </si>
  <si>
    <t>At</t>
  </si>
  <si>
    <t>At_in2</t>
  </si>
  <si>
    <t>dt</t>
  </si>
  <si>
    <t>dt_in</t>
  </si>
  <si>
    <t>Ae</t>
  </si>
  <si>
    <t>Ae_in2</t>
  </si>
  <si>
    <t>de</t>
  </si>
  <si>
    <t>de_in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</si>
  <si>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</si>
  <si>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</si>
  <si>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</si>
  <si>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</si>
  <si>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</si>
  <si>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</si>
  <si>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</si>
  <si>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</si>
  <si>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</si>
  <si>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</si>
  <si>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</si>
  <si>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</si>
  <si>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</si>
  <si>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</si>
  <si>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</si>
  <si>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</si>
  <si>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</si>
  <si>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</si>
  <si>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mwet</t>
  </si>
  <si>
    <t>Mprop</t>
  </si>
  <si>
    <t>Engine throat area</t>
  </si>
  <si>
    <t>Throat area</t>
  </si>
  <si>
    <t>in^2</t>
  </si>
  <si>
    <t>C* efficiency</t>
  </si>
  <si>
    <t>Diameter</t>
  </si>
  <si>
    <t>Length (straight section)</t>
  </si>
  <si>
    <t>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</si>
</sst>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"/>
      <sheetName val="Rocket Parameters"/>
      <sheetName val="Engine Parameters"/>
      <sheetName val="Propellant Parameters"/>
      <sheetName val="Validation"/>
      <sheetName val="Results 27-Aug-2017 14-21-21"/>
      <sheetName val="Results 27-Aug-2017 14-26-37"/>
      <sheetName val="Results 27-Aug-2017 14-31-00"/>
      <sheetName val="Results 27-Aug-2017 14-32-33"/>
      <sheetName val="Results 27-Aug-2017 14-33-36"/>
      <sheetName val="Results 27-Aug-2017 14-34-48"/>
      <sheetName val="Results 27-Aug-2017 14-35-18"/>
      <sheetName val="Results 27-Aug-2017 14-35-43"/>
      <sheetName val="Results 24-Sep-2017 12-20-16"/>
      <sheetName val="Results 24-Sep-2017 12-37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3" sqref="C13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98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21</v>
      </c>
      <c r="B4" s="1" t="s">
        <v>9</v>
      </c>
      <c r="C4" s="1">
        <v>295</v>
      </c>
      <c r="D4" s="1"/>
      <c r="E4" s="1"/>
      <c r="F4" t="s">
        <v>23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22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24</v>
      </c>
      <c r="G7" t="s">
        <v>80</v>
      </c>
    </row>
    <row r="9" spans="1:7" x14ac:dyDescent="0.25">
      <c r="C9" t="s">
        <v>63</v>
      </c>
    </row>
    <row r="10" spans="1:7" x14ac:dyDescent="0.25">
      <c r="A10" s="1" t="s">
        <v>64</v>
      </c>
      <c r="B10" s="1" t="s">
        <v>9</v>
      </c>
      <c r="C10" s="1">
        <v>0</v>
      </c>
      <c r="D10" s="1"/>
      <c r="E10" s="1"/>
      <c r="F10" t="s">
        <v>65</v>
      </c>
    </row>
    <row r="12" spans="1:7" x14ac:dyDescent="0.25">
      <c r="C12" t="s">
        <v>63</v>
      </c>
    </row>
    <row r="13" spans="1:7" x14ac:dyDescent="0.25">
      <c r="A13" s="1" t="s">
        <v>66</v>
      </c>
      <c r="B13" s="1" t="s">
        <v>9</v>
      </c>
      <c r="C13" s="1">
        <f>4595/3.28</f>
        <v>1400.9146341463415</v>
      </c>
      <c r="D13" s="1"/>
      <c r="E13" s="1"/>
      <c r="F13" t="s">
        <v>33</v>
      </c>
    </row>
  </sheetData>
  <hyperlinks>
    <hyperlink ref="G1" r:id="rId1" display="https://www.usclimatedata.com/climate/truth-or-consequences/new-mexico/united-states/usnm033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Normal="100" workbookViewId="0">
      <selection activeCell="B14" sqref="B14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81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49</v>
      </c>
      <c r="N1" s="12" t="s">
        <v>88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49</v>
      </c>
    </row>
    <row r="2" spans="1:19" x14ac:dyDescent="0.25">
      <c r="A2" s="5" t="s">
        <v>56</v>
      </c>
      <c r="B2" s="5" t="s">
        <v>55</v>
      </c>
      <c r="C2" s="5" t="s">
        <v>49</v>
      </c>
      <c r="G2" s="1" t="s">
        <v>55</v>
      </c>
      <c r="H2" s="1" t="s">
        <v>9</v>
      </c>
      <c r="I2" s="15">
        <v>1</v>
      </c>
      <c r="J2" s="1"/>
      <c r="K2" s="1"/>
      <c r="L2" t="s">
        <v>3</v>
      </c>
      <c r="N2" s="1" t="s">
        <v>55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38</v>
      </c>
      <c r="B3" s="2">
        <f>I6*I7</f>
        <v>1</v>
      </c>
      <c r="C3" t="s">
        <v>3</v>
      </c>
      <c r="G3" s="1" t="s">
        <v>72</v>
      </c>
      <c r="H3" s="1" t="s">
        <v>9</v>
      </c>
      <c r="I3" s="15">
        <v>4</v>
      </c>
      <c r="J3" s="1"/>
      <c r="K3" s="1"/>
      <c r="L3" t="s">
        <v>87</v>
      </c>
    </row>
    <row r="4" spans="1:19" x14ac:dyDescent="0.25">
      <c r="A4" t="s">
        <v>41</v>
      </c>
      <c r="B4" s="2">
        <f>I14*I15</f>
        <v>1</v>
      </c>
      <c r="C4" t="s">
        <v>3</v>
      </c>
      <c r="N4" s="12" t="s">
        <v>89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49</v>
      </c>
    </row>
    <row r="5" spans="1:19" x14ac:dyDescent="0.25">
      <c r="A5" t="s">
        <v>40</v>
      </c>
      <c r="B5" s="2">
        <v>0.5</v>
      </c>
      <c r="C5" t="s">
        <v>3</v>
      </c>
      <c r="G5" s="12" t="s">
        <v>86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49</v>
      </c>
      <c r="N5" s="1" t="s">
        <v>55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39</v>
      </c>
      <c r="B6" s="2">
        <v>1</v>
      </c>
      <c r="C6" t="s">
        <v>3</v>
      </c>
      <c r="G6" s="1" t="s">
        <v>55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37</v>
      </c>
      <c r="B7" s="2">
        <f>I10*I11</f>
        <v>1</v>
      </c>
      <c r="C7" t="s">
        <v>3</v>
      </c>
      <c r="G7" s="1" t="s">
        <v>72</v>
      </c>
      <c r="H7" s="1" t="s">
        <v>9</v>
      </c>
      <c r="I7" s="15">
        <v>1</v>
      </c>
      <c r="J7" s="1"/>
      <c r="K7" s="1"/>
      <c r="L7" t="s">
        <v>87</v>
      </c>
      <c r="N7" s="12" t="s">
        <v>85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49</v>
      </c>
    </row>
    <row r="8" spans="1:19" x14ac:dyDescent="0.25">
      <c r="A8" t="s">
        <v>36</v>
      </c>
      <c r="B8" s="2">
        <f>P2</f>
        <v>1</v>
      </c>
      <c r="C8" t="s">
        <v>3</v>
      </c>
      <c r="N8" s="1" t="s">
        <v>90</v>
      </c>
      <c r="O8" s="1" t="s">
        <v>9</v>
      </c>
      <c r="P8" s="15">
        <f>5.909/12/3.28</f>
        <v>0.15012703252032522</v>
      </c>
      <c r="Q8" s="1"/>
      <c r="R8" s="1"/>
      <c r="S8" t="s">
        <v>33</v>
      </c>
    </row>
    <row r="9" spans="1:19" x14ac:dyDescent="0.25">
      <c r="A9" t="s">
        <v>35</v>
      </c>
      <c r="B9" s="2">
        <v>4</v>
      </c>
      <c r="C9" t="s">
        <v>3</v>
      </c>
      <c r="G9" s="12" t="s">
        <v>92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49</v>
      </c>
      <c r="N9" s="1" t="s">
        <v>91</v>
      </c>
      <c r="O9" s="1" t="s">
        <v>9</v>
      </c>
      <c r="P9" s="15">
        <f>5.625/12/3.28</f>
        <v>0.14291158536585366</v>
      </c>
      <c r="Q9" s="1"/>
      <c r="R9" s="1"/>
      <c r="S9" t="s">
        <v>33</v>
      </c>
    </row>
    <row r="10" spans="1:19" x14ac:dyDescent="0.25">
      <c r="A10" t="s">
        <v>34</v>
      </c>
      <c r="B10" s="2">
        <f>11.151/2.205</f>
        <v>5.0571428571428569</v>
      </c>
      <c r="C10" t="s">
        <v>3</v>
      </c>
      <c r="G10" s="1" t="s">
        <v>55</v>
      </c>
      <c r="H10" s="1" t="s">
        <v>9</v>
      </c>
      <c r="I10" s="15">
        <v>1</v>
      </c>
      <c r="J10" s="1"/>
      <c r="K10" s="1"/>
      <c r="L10" t="s">
        <v>3</v>
      </c>
      <c r="N10" s="1" t="s">
        <v>82</v>
      </c>
      <c r="O10" s="1" t="s">
        <v>9</v>
      </c>
      <c r="P10" s="15">
        <v>3</v>
      </c>
      <c r="Q10" s="1"/>
      <c r="R10" s="1"/>
      <c r="S10" t="s">
        <v>33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72</v>
      </c>
      <c r="H11" s="1" t="s">
        <v>9</v>
      </c>
      <c r="I11" s="15">
        <v>1</v>
      </c>
      <c r="J11" s="1"/>
      <c r="K11" s="1"/>
      <c r="L11" t="s">
        <v>87</v>
      </c>
      <c r="N11" s="1" t="s">
        <v>83</v>
      </c>
      <c r="O11" s="1" t="s">
        <v>9</v>
      </c>
      <c r="P11" s="15">
        <v>2700</v>
      </c>
      <c r="Q11" s="1"/>
      <c r="R11" s="1"/>
      <c r="S11" t="s">
        <v>84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94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49</v>
      </c>
      <c r="N13" s="12" t="s">
        <v>93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49</v>
      </c>
    </row>
    <row r="14" spans="1:19" x14ac:dyDescent="0.25">
      <c r="A14" t="s">
        <v>67</v>
      </c>
      <c r="B14" s="2">
        <f>'Propellant Parameters (Tanks)'!N34*0.453592</f>
        <v>11.562209199342742</v>
      </c>
      <c r="C14" t="s">
        <v>3</v>
      </c>
      <c r="G14" s="1" t="s">
        <v>95</v>
      </c>
      <c r="H14" s="1" t="s">
        <v>9</v>
      </c>
      <c r="I14" s="15">
        <v>1</v>
      </c>
      <c r="J14" s="1"/>
      <c r="K14" s="1"/>
      <c r="L14" t="s">
        <v>96</v>
      </c>
      <c r="N14" s="1" t="s">
        <v>55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97</v>
      </c>
      <c r="H15" s="1" t="s">
        <v>9</v>
      </c>
      <c r="I15" s="15">
        <v>1</v>
      </c>
      <c r="J15" s="1"/>
      <c r="K15" s="1"/>
      <c r="L15" t="s">
        <v>33</v>
      </c>
      <c r="N15" s="1" t="s">
        <v>72</v>
      </c>
      <c r="O15" s="1" t="s">
        <v>9</v>
      </c>
      <c r="P15" s="15">
        <v>1</v>
      </c>
      <c r="Q15" s="1"/>
      <c r="R15" s="1"/>
      <c r="S15" t="s">
        <v>87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49</v>
      </c>
    </row>
    <row r="31" spans="1:6" x14ac:dyDescent="0.25">
      <c r="A31" s="1" t="s">
        <v>0</v>
      </c>
      <c r="B31" s="1" t="s">
        <v>9</v>
      </c>
      <c r="C31" s="3">
        <f>SUM(B:B)</f>
        <v>32.444185833819738</v>
      </c>
      <c r="D31" s="1"/>
      <c r="E31" s="1"/>
      <c r="F31" t="s">
        <v>3</v>
      </c>
    </row>
    <row r="34" spans="1:6" x14ac:dyDescent="0.25">
      <c r="B34" t="s">
        <v>187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9</v>
      </c>
      <c r="C36" s="1">
        <f>C34*2.54/100</f>
        <v>0.15557500000000002</v>
      </c>
      <c r="D36" s="1"/>
      <c r="E36" s="1"/>
      <c r="F36" t="s">
        <v>33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7</v>
      </c>
      <c r="B39" s="1" t="s">
        <v>9</v>
      </c>
      <c r="C39" s="1">
        <v>5</v>
      </c>
      <c r="D39" s="1">
        <v>1</v>
      </c>
      <c r="E39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B39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19"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186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15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16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17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18</v>
      </c>
      <c r="B21" s="1" t="s">
        <v>9</v>
      </c>
      <c r="C21" s="1">
        <v>45</v>
      </c>
      <c r="D21" s="1"/>
      <c r="E21" s="1"/>
      <c r="F21" t="s">
        <v>19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20</v>
      </c>
      <c r="B24" s="1" t="s">
        <v>9</v>
      </c>
      <c r="C24" s="1">
        <v>15</v>
      </c>
      <c r="D24" s="1"/>
      <c r="E24" s="1"/>
      <c r="F24" t="s">
        <v>19</v>
      </c>
    </row>
    <row r="26" spans="1:6" x14ac:dyDescent="0.25">
      <c r="B26" t="s">
        <v>184</v>
      </c>
      <c r="C26">
        <v>1</v>
      </c>
      <c r="D26" t="s">
        <v>185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183</v>
      </c>
      <c r="B28" s="1" t="s">
        <v>9</v>
      </c>
      <c r="C28" s="1">
        <f>C26*2.54^2/100^2</f>
        <v>6.4515999999999998E-4</v>
      </c>
      <c r="D28" s="1"/>
      <c r="E28" s="1"/>
      <c r="F28" t="s">
        <v>100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6" x14ac:dyDescent="0.25">
      <c r="A31" s="1" t="s">
        <v>32</v>
      </c>
      <c r="B31" s="1" t="s">
        <v>9</v>
      </c>
      <c r="C31" s="1">
        <v>8</v>
      </c>
      <c r="D31" s="1"/>
      <c r="E31" s="1"/>
    </row>
    <row r="34" spans="1:6" x14ac:dyDescent="0.25">
      <c r="A34" t="s">
        <v>108</v>
      </c>
      <c r="B34">
        <v>18</v>
      </c>
    </row>
    <row r="35" spans="1:6" x14ac:dyDescent="0.25">
      <c r="A35" t="s">
        <v>109</v>
      </c>
      <c r="B35">
        <v>2.5000000000000001E-2</v>
      </c>
      <c r="C35" t="s">
        <v>5</v>
      </c>
    </row>
    <row r="36" spans="1:6" x14ac:dyDescent="0.25">
      <c r="A36" t="s">
        <v>109</v>
      </c>
      <c r="B36">
        <f>B35 * 2.54/100</f>
        <v>6.3500000000000004E-4</v>
      </c>
      <c r="C36" t="s">
        <v>33</v>
      </c>
    </row>
    <row r="37" spans="1:6" x14ac:dyDescent="0.25">
      <c r="A37" t="s">
        <v>110</v>
      </c>
      <c r="B37">
        <f>(PI() / 4) *B36^2</f>
        <v>3.1669217443593616E-7</v>
      </c>
      <c r="C37" t="s">
        <v>100</v>
      </c>
    </row>
    <row r="39" spans="1:6" x14ac:dyDescent="0.25">
      <c r="A39" t="s">
        <v>105</v>
      </c>
      <c r="B39">
        <v>18</v>
      </c>
    </row>
    <row r="40" spans="1:6" x14ac:dyDescent="0.25">
      <c r="A40" t="s">
        <v>107</v>
      </c>
      <c r="B40">
        <v>5.0999999999999997E-2</v>
      </c>
      <c r="C40" t="s">
        <v>5</v>
      </c>
    </row>
    <row r="41" spans="1:6" x14ac:dyDescent="0.25">
      <c r="A41" t="s">
        <v>107</v>
      </c>
      <c r="B41">
        <f>B40 * 2.54/100</f>
        <v>1.2953999999999999E-3</v>
      </c>
      <c r="C41" t="s">
        <v>33</v>
      </c>
    </row>
    <row r="42" spans="1:6" x14ac:dyDescent="0.25">
      <c r="A42" t="s">
        <v>106</v>
      </c>
      <c r="B42">
        <f>(PI() / 4) *B41^2</f>
        <v>1.3179461531325915E-6</v>
      </c>
      <c r="C42" t="s">
        <v>100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99</v>
      </c>
      <c r="B45" s="1" t="s">
        <v>9</v>
      </c>
      <c r="C45" s="9">
        <f>B34*B37</f>
        <v>5.7004591398468508E-6</v>
      </c>
      <c r="D45" s="1"/>
      <c r="E45" s="1"/>
      <c r="F45" t="s">
        <v>100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101</v>
      </c>
      <c r="B48" s="1" t="s">
        <v>9</v>
      </c>
      <c r="C48" s="9">
        <f>B42*B39</f>
        <v>2.3723030756386648E-5</v>
      </c>
      <c r="D48" s="1"/>
      <c r="E48" s="1"/>
      <c r="F48" t="s">
        <v>100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111</v>
      </c>
      <c r="B51" s="1" t="s">
        <v>9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112</v>
      </c>
      <c r="B54" s="1" t="s">
        <v>9</v>
      </c>
      <c r="C54" s="1">
        <v>1</v>
      </c>
      <c r="D54" s="1"/>
      <c r="E54" s="1"/>
      <c r="F54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B31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A32" sqref="A32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31</v>
      </c>
    </row>
    <row r="2" spans="1:14" x14ac:dyDescent="0.25">
      <c r="A2" t="s">
        <v>25</v>
      </c>
      <c r="B2" t="s">
        <v>27</v>
      </c>
      <c r="C2" t="s">
        <v>28</v>
      </c>
    </row>
    <row r="3" spans="1:14" x14ac:dyDescent="0.25">
      <c r="A3" t="s">
        <v>26</v>
      </c>
      <c r="B3" t="s">
        <v>29</v>
      </c>
      <c r="C3" t="s">
        <v>59</v>
      </c>
    </row>
    <row r="4" spans="1:14" x14ac:dyDescent="0.25">
      <c r="A4" t="s">
        <v>45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49</v>
      </c>
      <c r="K5" t="s">
        <v>49</v>
      </c>
      <c r="N5" t="s">
        <v>61</v>
      </c>
    </row>
    <row r="6" spans="1:14" x14ac:dyDescent="0.25">
      <c r="A6" s="1" t="s">
        <v>30</v>
      </c>
      <c r="B6" s="1" t="s">
        <v>9</v>
      </c>
      <c r="C6" s="9">
        <f>$N$6*J6</f>
        <v>2.6104650300000001E-2</v>
      </c>
      <c r="D6" s="1"/>
      <c r="E6" s="1"/>
      <c r="F6" t="s">
        <v>60</v>
      </c>
      <c r="J6" s="1">
        <v>1593</v>
      </c>
      <c r="K6" t="s">
        <v>44</v>
      </c>
      <c r="N6" s="6">
        <v>1.6387100000000001E-5</v>
      </c>
    </row>
    <row r="8" spans="1:14" x14ac:dyDescent="0.25">
      <c r="A8" s="1" t="s">
        <v>42</v>
      </c>
      <c r="B8" s="1" t="s">
        <v>9</v>
      </c>
      <c r="C8" s="9">
        <f>$N$6*J8</f>
        <v>7.6281950500000006E-3</v>
      </c>
      <c r="D8" s="1"/>
      <c r="E8" s="1"/>
      <c r="F8" t="s">
        <v>60</v>
      </c>
      <c r="J8" s="1">
        <v>465.5</v>
      </c>
      <c r="K8" t="s">
        <v>44</v>
      </c>
    </row>
    <row r="10" spans="1:14" x14ac:dyDescent="0.25">
      <c r="A10" s="1" t="s">
        <v>47</v>
      </c>
      <c r="B10" s="1" t="s">
        <v>9</v>
      </c>
      <c r="C10" s="9">
        <f>$N$6*J10</f>
        <v>1.5271138490000002E-3</v>
      </c>
      <c r="D10" s="4"/>
      <c r="E10" s="1"/>
      <c r="F10" t="s">
        <v>60</v>
      </c>
      <c r="J10" s="4">
        <f>93.19</f>
        <v>93.19</v>
      </c>
      <c r="K10" t="s">
        <v>44</v>
      </c>
    </row>
    <row r="11" spans="1:14" x14ac:dyDescent="0.25">
      <c r="N11" t="s">
        <v>62</v>
      </c>
    </row>
    <row r="12" spans="1:14" x14ac:dyDescent="0.25">
      <c r="A12" s="1" t="s">
        <v>48</v>
      </c>
      <c r="B12" s="1" t="s">
        <v>9</v>
      </c>
      <c r="C12" s="9">
        <f>$N$12*J12</f>
        <v>0.142875</v>
      </c>
      <c r="D12" s="1"/>
      <c r="E12" s="1"/>
      <c r="F12" t="s">
        <v>33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52</v>
      </c>
      <c r="B14" s="1" t="s">
        <v>9</v>
      </c>
      <c r="C14" s="9">
        <f>$N$12*J14</f>
        <v>0.15008859999999999</v>
      </c>
      <c r="D14" s="1"/>
      <c r="E14" s="1"/>
      <c r="F14" t="s">
        <v>33</v>
      </c>
      <c r="G14" s="6"/>
      <c r="J14" s="1">
        <v>5.9089999999999998</v>
      </c>
      <c r="K14" t="s">
        <v>5</v>
      </c>
    </row>
    <row r="16" spans="1:14" x14ac:dyDescent="0.25">
      <c r="A16" s="1" t="s">
        <v>51</v>
      </c>
      <c r="B16" s="1" t="s">
        <v>9</v>
      </c>
      <c r="C16" s="9">
        <f>$N$12*J16</f>
        <v>7.2135999999999988E-3</v>
      </c>
      <c r="D16" s="1"/>
      <c r="E16" s="1"/>
      <c r="F16" t="s">
        <v>33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114</v>
      </c>
      <c r="B19" s="1" t="s">
        <v>9</v>
      </c>
      <c r="C19" s="1">
        <v>295</v>
      </c>
      <c r="D19" s="1"/>
      <c r="E19" s="1"/>
      <c r="F19" t="s">
        <v>23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113</v>
      </c>
      <c r="B22" s="1" t="s">
        <v>9</v>
      </c>
      <c r="C22" s="1">
        <v>295</v>
      </c>
      <c r="D22" s="1"/>
      <c r="E22" s="1"/>
      <c r="F22" t="s">
        <v>23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</row>
    <row r="27" spans="1:14" x14ac:dyDescent="0.25">
      <c r="A27" s="1" t="s">
        <v>103</v>
      </c>
      <c r="B27" s="1" t="s">
        <v>9</v>
      </c>
      <c r="C27" s="1">
        <v>3</v>
      </c>
      <c r="D27" s="1"/>
    </row>
    <row r="28" spans="1:14" x14ac:dyDescent="0.25">
      <c r="J28" s="12" t="s">
        <v>68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J29" t="s">
        <v>69</v>
      </c>
      <c r="K29" t="s">
        <v>72</v>
      </c>
      <c r="L29" t="s">
        <v>55</v>
      </c>
      <c r="M29" t="s">
        <v>70</v>
      </c>
      <c r="N29" t="s">
        <v>74</v>
      </c>
    </row>
    <row r="30" spans="1:14" x14ac:dyDescent="0.25">
      <c r="A30" s="1" t="s">
        <v>104</v>
      </c>
      <c r="B30" s="1" t="s">
        <v>9</v>
      </c>
      <c r="C30" s="1">
        <v>2</v>
      </c>
      <c r="D30" s="1"/>
      <c r="J30" t="s">
        <v>71</v>
      </c>
      <c r="K30">
        <v>2</v>
      </c>
      <c r="L30">
        <v>2.52</v>
      </c>
      <c r="M30" t="s">
        <v>73</v>
      </c>
      <c r="N30" s="13">
        <f>K30*L30</f>
        <v>5.04</v>
      </c>
    </row>
    <row r="31" spans="1:14" x14ac:dyDescent="0.25">
      <c r="J31" t="s">
        <v>75</v>
      </c>
      <c r="K31" s="8">
        <f>C34</f>
        <v>56.603313253621714</v>
      </c>
      <c r="L31">
        <v>0.249</v>
      </c>
      <c r="M31" t="s">
        <v>77</v>
      </c>
      <c r="N31" s="13">
        <f>K31*L31</f>
        <v>14.094225000151807</v>
      </c>
    </row>
    <row r="32" spans="1:14" x14ac:dyDescent="0.25">
      <c r="A32" t="s">
        <v>46</v>
      </c>
      <c r="J32" t="s">
        <v>76</v>
      </c>
      <c r="K32" s="8">
        <f>C37</f>
        <v>14.981999088208545</v>
      </c>
      <c r="L32">
        <v>0.27200000000000002</v>
      </c>
      <c r="M32" t="s">
        <v>77</v>
      </c>
      <c r="N32" s="13">
        <f>K32*L32</f>
        <v>4.0751037519927245</v>
      </c>
    </row>
    <row r="33" spans="1:15" x14ac:dyDescent="0.25">
      <c r="A33" t="s">
        <v>53</v>
      </c>
      <c r="J33" t="s">
        <v>78</v>
      </c>
      <c r="K33">
        <v>1</v>
      </c>
      <c r="L33">
        <v>2.2810000000000001</v>
      </c>
      <c r="M33" t="s">
        <v>73</v>
      </c>
      <c r="N33">
        <f>K33*L33</f>
        <v>2.2810000000000001</v>
      </c>
    </row>
    <row r="34" spans="1:15" x14ac:dyDescent="0.25">
      <c r="A34" s="1" t="s">
        <v>43</v>
      </c>
      <c r="B34" s="1" t="s">
        <v>9</v>
      </c>
      <c r="C34" s="8">
        <v>56.603313253621714</v>
      </c>
      <c r="D34" s="1"/>
      <c r="E34" s="1"/>
      <c r="F34" t="s">
        <v>33</v>
      </c>
      <c r="J34" s="12" t="s">
        <v>79</v>
      </c>
      <c r="K34" s="12"/>
      <c r="L34" s="12"/>
      <c r="M34" s="12"/>
      <c r="N34" s="14">
        <f>SUM(N30:N33)</f>
        <v>25.490328752144531</v>
      </c>
      <c r="O34" t="s">
        <v>50</v>
      </c>
    </row>
    <row r="36" spans="1:15" x14ac:dyDescent="0.25">
      <c r="A36" t="s">
        <v>54</v>
      </c>
    </row>
    <row r="37" spans="1:15" x14ac:dyDescent="0.25">
      <c r="A37" s="1" t="s">
        <v>43</v>
      </c>
      <c r="B37" s="1" t="s">
        <v>9</v>
      </c>
      <c r="C37" s="8">
        <v>14.981999088208545</v>
      </c>
      <c r="D37" s="1"/>
      <c r="E37" s="1"/>
      <c r="F37" t="s">
        <v>33</v>
      </c>
      <c r="J37" t="s">
        <v>188</v>
      </c>
    </row>
    <row r="39" spans="1:15" x14ac:dyDescent="0.25">
      <c r="A39" s="1" t="s">
        <v>57</v>
      </c>
      <c r="B39" s="1" t="s">
        <v>9</v>
      </c>
      <c r="C39" s="7">
        <v>41.668101</v>
      </c>
      <c r="D39" s="4"/>
      <c r="E39" s="1"/>
      <c r="F39" t="s">
        <v>50</v>
      </c>
    </row>
    <row r="41" spans="1:15" x14ac:dyDescent="0.25">
      <c r="A41" s="1" t="s">
        <v>58</v>
      </c>
      <c r="B41" s="1" t="s">
        <v>9</v>
      </c>
      <c r="C41" s="7">
        <v>5.0911735</v>
      </c>
      <c r="D41" s="4"/>
      <c r="E41" s="1"/>
      <c r="F41" t="s">
        <v>50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B23:B24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Validation!#REF!</xm:f>
          </x14:formula1>
          <xm:sqref>B19 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workbookViewId="0">
      <selection activeCell="K9" sqref="K9"/>
    </sheetView>
  </sheetViews>
  <sheetFormatPr defaultRowHeight="15" x14ac:dyDescent="0.25"/>
  <sheetData>
    <row r="1" spans="1:27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K1" t="s">
        <v>123</v>
      </c>
      <c r="O1" t="s">
        <v>130</v>
      </c>
      <c r="U1" t="s">
        <v>34</v>
      </c>
      <c r="Y1" t="s">
        <v>170</v>
      </c>
    </row>
    <row r="2" spans="1:27" x14ac:dyDescent="0.25">
      <c r="A2">
        <v>0</v>
      </c>
      <c r="B2">
        <v>65.787653732895365</v>
      </c>
      <c r="C2">
        <v>0</v>
      </c>
      <c r="D2">
        <v>0</v>
      </c>
      <c r="E2">
        <v>0</v>
      </c>
      <c r="F2">
        <v>55.081701984038048</v>
      </c>
      <c r="G2">
        <v>0</v>
      </c>
      <c r="H2">
        <v>4164.0474336078441</v>
      </c>
      <c r="K2" t="s">
        <v>124</v>
      </c>
      <c r="L2">
        <v>27029.908419645024</v>
      </c>
      <c r="O2" t="s">
        <v>131</v>
      </c>
      <c r="U2" t="s">
        <v>141</v>
      </c>
      <c r="V2">
        <v>300</v>
      </c>
      <c r="Y2" t="s">
        <v>171</v>
      </c>
      <c r="Z2">
        <v>32.444200000000002</v>
      </c>
    </row>
    <row r="3" spans="1:27" x14ac:dyDescent="0.25">
      <c r="A3">
        <v>1.97190475740888E-7</v>
      </c>
      <c r="B3">
        <v>65.78765388403238</v>
      </c>
      <c r="C3">
        <v>1.2972698772114685E-5</v>
      </c>
      <c r="D3">
        <v>1.2790463201195469E-12</v>
      </c>
      <c r="E3">
        <v>3.8738705252333493E-8</v>
      </c>
      <c r="F3">
        <v>55.08170172798831</v>
      </c>
      <c r="G3">
        <v>2.8921011299572942E-12</v>
      </c>
      <c r="H3">
        <v>4164.0474225759717</v>
      </c>
      <c r="K3" t="s">
        <v>125</v>
      </c>
      <c r="L3">
        <v>1.3523213227778674</v>
      </c>
      <c r="P3" t="s">
        <v>132</v>
      </c>
      <c r="Q3" t="s">
        <v>27</v>
      </c>
      <c r="R3" t="s">
        <v>28</v>
      </c>
      <c r="U3" t="s">
        <v>142</v>
      </c>
      <c r="V3">
        <v>4</v>
      </c>
      <c r="Y3" t="s">
        <v>172</v>
      </c>
      <c r="Z3">
        <v>0.15558</v>
      </c>
    </row>
    <row r="4" spans="1:27" x14ac:dyDescent="0.25">
      <c r="A4">
        <v>1.183142854445328E-6</v>
      </c>
      <c r="B4">
        <v>65.787654639715953</v>
      </c>
      <c r="C4">
        <v>7.7836193474666252E-5</v>
      </c>
      <c r="D4">
        <v>4.6045667836894432E-11</v>
      </c>
      <c r="E4">
        <v>2.3243223402829236E-7</v>
      </c>
      <c r="F4">
        <v>55.081700447739628</v>
      </c>
      <c r="G4">
        <v>1.0411564293096423E-10</v>
      </c>
      <c r="H4">
        <v>4164.0473674166124</v>
      </c>
      <c r="K4" t="s">
        <v>126</v>
      </c>
      <c r="L4">
        <v>7.1297238714387561</v>
      </c>
      <c r="P4" t="s">
        <v>133</v>
      </c>
      <c r="Q4">
        <v>2.6105E-2</v>
      </c>
      <c r="U4" t="s">
        <v>143</v>
      </c>
      <c r="V4">
        <v>0.9</v>
      </c>
      <c r="Y4" t="s">
        <v>173</v>
      </c>
      <c r="Z4">
        <v>5</v>
      </c>
    </row>
    <row r="5" spans="1:27" x14ac:dyDescent="0.25">
      <c r="A5">
        <v>6.1129047479675275E-6</v>
      </c>
      <c r="B5">
        <v>65.787658418094907</v>
      </c>
      <c r="C5">
        <v>4.0215368803679939E-4</v>
      </c>
      <c r="D5">
        <v>1.2291635636202613E-9</v>
      </c>
      <c r="E5">
        <v>1.2008999407651507E-6</v>
      </c>
      <c r="F5">
        <v>55.081694046496288</v>
      </c>
      <c r="G5">
        <v>2.7793095466633026E-9</v>
      </c>
      <c r="H5">
        <v>4164.0470916198183</v>
      </c>
      <c r="K5" t="s">
        <v>127</v>
      </c>
      <c r="L5">
        <v>634.19020444036164</v>
      </c>
      <c r="P5" t="s">
        <v>33</v>
      </c>
      <c r="Q5">
        <v>20.11290193008751</v>
      </c>
      <c r="U5" t="s">
        <v>33</v>
      </c>
      <c r="V5">
        <v>3</v>
      </c>
      <c r="Y5" t="s">
        <v>174</v>
      </c>
    </row>
    <row r="6" spans="1:27" x14ac:dyDescent="0.25">
      <c r="A6">
        <v>3.0761714215578524E-5</v>
      </c>
      <c r="B6">
        <v>65.787677309015422</v>
      </c>
      <c r="C6">
        <v>2.0237416870720407E-3</v>
      </c>
      <c r="D6">
        <v>3.1126877784331845E-8</v>
      </c>
      <c r="E6">
        <v>6.0432400458484385E-6</v>
      </c>
      <c r="F6">
        <v>55.081662040281834</v>
      </c>
      <c r="G6">
        <v>7.0382220301014603E-8</v>
      </c>
      <c r="H6">
        <v>4164.0457126358524</v>
      </c>
      <c r="K6" t="s">
        <v>128</v>
      </c>
      <c r="L6">
        <v>1452.0211533386487</v>
      </c>
      <c r="P6" t="s">
        <v>134</v>
      </c>
      <c r="Q6">
        <v>3</v>
      </c>
      <c r="U6" t="s">
        <v>144</v>
      </c>
      <c r="V6">
        <v>300</v>
      </c>
      <c r="Y6" t="s">
        <v>176</v>
      </c>
    </row>
    <row r="7" spans="1:27" x14ac:dyDescent="0.25">
      <c r="A7">
        <v>1.540057615536335E-4</v>
      </c>
      <c r="B7">
        <v>65.787771739266802</v>
      </c>
      <c r="C7">
        <v>1.0131694836636548E-2</v>
      </c>
      <c r="D7">
        <v>7.8016919698645153E-7</v>
      </c>
      <c r="E7">
        <v>3.0254979852788109E-5</v>
      </c>
      <c r="F7">
        <v>55.081502009265257</v>
      </c>
      <c r="G7">
        <v>1.7640748503768922E-6</v>
      </c>
      <c r="H7">
        <v>4164.0388177164759</v>
      </c>
      <c r="K7" t="s">
        <v>129</v>
      </c>
      <c r="L7">
        <v>980.56219199326779</v>
      </c>
      <c r="P7" t="s">
        <v>135</v>
      </c>
      <c r="Q7">
        <v>295</v>
      </c>
      <c r="U7" t="s">
        <v>145</v>
      </c>
      <c r="V7">
        <v>45</v>
      </c>
      <c r="Z7" t="s">
        <v>177</v>
      </c>
      <c r="AA7">
        <v>3.0020749999999999E-2</v>
      </c>
    </row>
    <row r="8" spans="1:27" x14ac:dyDescent="0.25">
      <c r="A8">
        <v>7.7022599824390836E-4</v>
      </c>
      <c r="B8">
        <v>65.788243281725087</v>
      </c>
      <c r="C8">
        <v>5.0671789290904878E-2</v>
      </c>
      <c r="D8">
        <v>1.9514303160151828E-5</v>
      </c>
      <c r="E8">
        <v>1.5131466049410735E-4</v>
      </c>
      <c r="F8">
        <v>55.080701855574802</v>
      </c>
      <c r="G8">
        <v>4.412505775578403E-5</v>
      </c>
      <c r="H8">
        <v>4164.0043431309687</v>
      </c>
      <c r="K8" t="s">
        <v>189</v>
      </c>
      <c r="L8">
        <v>60971.54567181399</v>
      </c>
      <c r="P8" t="s">
        <v>136</v>
      </c>
      <c r="Q8">
        <v>5268095.5963083049</v>
      </c>
      <c r="U8" t="s">
        <v>146</v>
      </c>
      <c r="V8">
        <v>8</v>
      </c>
      <c r="Z8" t="s">
        <v>178</v>
      </c>
      <c r="AA8">
        <v>8.7724299999999977E-3</v>
      </c>
    </row>
    <row r="9" spans="1:27" x14ac:dyDescent="0.25">
      <c r="A9">
        <v>3.8513271816952824E-3</v>
      </c>
      <c r="B9">
        <v>65.790585771423025</v>
      </c>
      <c r="C9">
        <v>0.25338046006318843</v>
      </c>
      <c r="D9">
        <v>4.8791784678872159E-4</v>
      </c>
      <c r="E9">
        <v>7.5663754992655861E-4</v>
      </c>
      <c r="F9">
        <v>55.07670112193361</v>
      </c>
      <c r="G9">
        <v>1.103313741390698E-3</v>
      </c>
      <c r="H9">
        <v>4163.8319704895139</v>
      </c>
      <c r="L9">
        <f>L8/((F2-F72)*9.81)</f>
        <v>315.26745996966417</v>
      </c>
      <c r="P9" t="s">
        <v>137</v>
      </c>
      <c r="Q9">
        <v>764.07236746577178</v>
      </c>
      <c r="U9" t="s">
        <v>147</v>
      </c>
      <c r="V9">
        <v>45</v>
      </c>
      <c r="Z9" t="s">
        <v>179</v>
      </c>
      <c r="AA9">
        <v>1831.9745409498933</v>
      </c>
    </row>
    <row r="10" spans="1:27" x14ac:dyDescent="0.25">
      <c r="A10">
        <v>1.9256833098952153E-2</v>
      </c>
      <c r="B10">
        <v>65.801917329629433</v>
      </c>
      <c r="C10">
        <v>1.2671263798802739</v>
      </c>
      <c r="D10">
        <v>1.2199472700847406E-2</v>
      </c>
      <c r="E10">
        <v>3.7838574058091652E-3</v>
      </c>
      <c r="F10">
        <v>55.056698324000998</v>
      </c>
      <c r="G10">
        <v>2.7592569628493765E-2</v>
      </c>
      <c r="H10">
        <v>4162.9701146863399</v>
      </c>
      <c r="P10" t="s">
        <v>138</v>
      </c>
      <c r="Q10">
        <v>770.46167133068411</v>
      </c>
      <c r="U10" t="s">
        <v>155</v>
      </c>
      <c r="V10">
        <v>6.4515999999999998E-4</v>
      </c>
      <c r="Z10" t="s">
        <v>180</v>
      </c>
      <c r="AA10">
        <v>535.32534737689991</v>
      </c>
    </row>
    <row r="11" spans="1:27" x14ac:dyDescent="0.25">
      <c r="A11">
        <v>9.6284362685236491E-2</v>
      </c>
      <c r="B11">
        <v>65.848588019926666</v>
      </c>
      <c r="C11">
        <v>6.3406080736987152</v>
      </c>
      <c r="D11">
        <v>0.30514020759123611</v>
      </c>
      <c r="E11">
        <v>1.8934211342632706E-2</v>
      </c>
      <c r="F11">
        <v>54.95670609071405</v>
      </c>
      <c r="G11">
        <v>0.72881761979343263</v>
      </c>
      <c r="H11">
        <v>4158.675602669322</v>
      </c>
      <c r="P11" t="s">
        <v>139</v>
      </c>
      <c r="Q11">
        <v>4449999.4977064431</v>
      </c>
      <c r="U11" t="s">
        <v>148</v>
      </c>
      <c r="V11">
        <v>15</v>
      </c>
      <c r="Y11" t="s">
        <v>181</v>
      </c>
      <c r="Z11">
        <v>55.081701984038048</v>
      </c>
    </row>
    <row r="12" spans="1:27" x14ac:dyDescent="0.25">
      <c r="A12">
        <v>0.23275717372040602</v>
      </c>
      <c r="B12">
        <v>65.889793528240858</v>
      </c>
      <c r="C12">
        <v>15.339951063589698</v>
      </c>
      <c r="D12">
        <v>1.7842658713445527</v>
      </c>
      <c r="E12">
        <v>4.5808678893517862E-2</v>
      </c>
      <c r="F12">
        <v>54.779738044207029</v>
      </c>
      <c r="G12">
        <v>4.314828408401425</v>
      </c>
      <c r="H12">
        <v>4151.1296878859948</v>
      </c>
      <c r="O12" t="s">
        <v>140</v>
      </c>
      <c r="U12" t="s">
        <v>149</v>
      </c>
      <c r="V12">
        <v>5.7004999999999999E-6</v>
      </c>
      <c r="Y12" t="s">
        <v>182</v>
      </c>
      <c r="Z12">
        <v>0.41098043757976288</v>
      </c>
    </row>
    <row r="13" spans="1:27" x14ac:dyDescent="0.25">
      <c r="A13">
        <v>0.58692462251640787</v>
      </c>
      <c r="B13">
        <v>65.701749023875365</v>
      </c>
      <c r="C13">
        <v>38.725913758009952</v>
      </c>
      <c r="D13">
        <v>11.356095575400241</v>
      </c>
      <c r="E13">
        <v>0.11565752391744742</v>
      </c>
      <c r="F13">
        <v>54.321358000668482</v>
      </c>
      <c r="G13">
        <v>26.743651526082271</v>
      </c>
      <c r="H13">
        <v>4128.6444035086452</v>
      </c>
      <c r="P13" t="s">
        <v>132</v>
      </c>
      <c r="Q13" t="s">
        <v>29</v>
      </c>
      <c r="R13" t="s">
        <v>59</v>
      </c>
      <c r="U13" t="s">
        <v>150</v>
      </c>
      <c r="V13">
        <v>2.3723E-5</v>
      </c>
      <c r="Y13" t="s">
        <v>175</v>
      </c>
      <c r="Z13">
        <v>7.6042678693378898E-2</v>
      </c>
    </row>
    <row r="14" spans="1:27" x14ac:dyDescent="0.25">
      <c r="A14">
        <v>0.65988657716657184</v>
      </c>
      <c r="B14">
        <v>65.642225759049694</v>
      </c>
      <c r="C14">
        <v>43.519881194394834</v>
      </c>
      <c r="D14">
        <v>14.35650035894259</v>
      </c>
      <c r="E14">
        <v>0.12997957083082068</v>
      </c>
      <c r="F14">
        <v>54.227445239279994</v>
      </c>
      <c r="G14">
        <v>33.578024290016323</v>
      </c>
      <c r="H14">
        <v>4125.1594648206756</v>
      </c>
      <c r="P14" t="s">
        <v>133</v>
      </c>
      <c r="Q14">
        <v>7.628199999999999E-3</v>
      </c>
      <c r="U14" t="s">
        <v>151</v>
      </c>
      <c r="V14">
        <v>1</v>
      </c>
    </row>
    <row r="15" spans="1:27" x14ac:dyDescent="0.25">
      <c r="A15">
        <v>0.73284853181673582</v>
      </c>
      <c r="B15">
        <v>65.567579152032749</v>
      </c>
      <c r="C15">
        <v>48.308968329288227</v>
      </c>
      <c r="D15">
        <v>17.706511192592487</v>
      </c>
      <c r="E15">
        <v>0.14428863064572478</v>
      </c>
      <c r="F15">
        <v>54.133620543018225</v>
      </c>
      <c r="G15">
        <v>41.225371231400281</v>
      </c>
      <c r="H15">
        <v>4121.6866384988625</v>
      </c>
      <c r="P15" t="s">
        <v>33</v>
      </c>
      <c r="Q15">
        <v>2.5246000539505382</v>
      </c>
      <c r="U15" t="s">
        <v>152</v>
      </c>
      <c r="V15">
        <v>0.8</v>
      </c>
    </row>
    <row r="16" spans="1:27" x14ac:dyDescent="0.25">
      <c r="A16">
        <v>0.82460881937370956</v>
      </c>
      <c r="B16">
        <v>65.455152206198207</v>
      </c>
      <c r="C16">
        <v>54.324122616806022</v>
      </c>
      <c r="D16">
        <v>22.415355286059388</v>
      </c>
      <c r="E16">
        <v>0.16226352227642057</v>
      </c>
      <c r="F16">
        <v>54.015732790920218</v>
      </c>
      <c r="G16">
        <v>51.891441469397407</v>
      </c>
      <c r="H16">
        <v>4117.3937915073393</v>
      </c>
      <c r="P16" t="s">
        <v>134</v>
      </c>
      <c r="Q16">
        <v>2</v>
      </c>
      <c r="U16" t="s">
        <v>153</v>
      </c>
      <c r="V16">
        <v>2701.7574823170662</v>
      </c>
    </row>
    <row r="17" spans="1:22" x14ac:dyDescent="0.25">
      <c r="A17">
        <v>0.86469037362827361</v>
      </c>
      <c r="B17">
        <v>65.398869524339688</v>
      </c>
      <c r="C17">
        <v>56.947254617299059</v>
      </c>
      <c r="D17">
        <v>24.645323003055186</v>
      </c>
      <c r="E17">
        <v>0.17010311079404694</v>
      </c>
      <c r="F17">
        <v>53.964317269944829</v>
      </c>
      <c r="G17">
        <v>56.908115769127662</v>
      </c>
      <c r="H17">
        <v>4115.5034122944799</v>
      </c>
      <c r="P17" t="s">
        <v>135</v>
      </c>
      <c r="Q17">
        <v>295</v>
      </c>
      <c r="U17" t="s">
        <v>154</v>
      </c>
      <c r="V17">
        <v>607.40950591660658</v>
      </c>
    </row>
    <row r="18" spans="1:22" x14ac:dyDescent="0.25">
      <c r="A18">
        <v>0.88528183975786545</v>
      </c>
      <c r="B18">
        <v>65.368376816372319</v>
      </c>
      <c r="C18">
        <v>58.293786227869589</v>
      </c>
      <c r="D18">
        <v>25.831814439868094</v>
      </c>
      <c r="E18">
        <v>0.174127647656448</v>
      </c>
      <c r="F18">
        <v>53.937916005913472</v>
      </c>
      <c r="G18">
        <v>59.568708410660911</v>
      </c>
      <c r="H18">
        <v>4114.5336825930635</v>
      </c>
      <c r="P18" t="s">
        <v>136</v>
      </c>
      <c r="Q18">
        <v>3918396.6301116217</v>
      </c>
      <c r="U18" t="s">
        <v>157</v>
      </c>
      <c r="V18">
        <v>2.8660830844226021E-2</v>
      </c>
    </row>
    <row r="19" spans="1:22" x14ac:dyDescent="0.25">
      <c r="A19">
        <v>0.88889701326702231</v>
      </c>
      <c r="B19">
        <v>65.362913661429687</v>
      </c>
      <c r="C19">
        <v>58.530100089404549</v>
      </c>
      <c r="D19">
        <v>26.042983751907691</v>
      </c>
      <c r="E19">
        <v>0.17483396407300358</v>
      </c>
      <c r="F19">
        <v>53.933281988181442</v>
      </c>
      <c r="G19">
        <v>60.041588812082516</v>
      </c>
      <c r="H19">
        <v>4114.3635391871867</v>
      </c>
      <c r="P19" t="s">
        <v>137</v>
      </c>
      <c r="Q19">
        <v>568.31515964466087</v>
      </c>
      <c r="U19" t="s">
        <v>158</v>
      </c>
      <c r="V19">
        <v>1.1283791670955128</v>
      </c>
    </row>
    <row r="20" spans="1:22" x14ac:dyDescent="0.25">
      <c r="A20">
        <v>0.89251218677617916</v>
      </c>
      <c r="B20">
        <v>69.942591178814197</v>
      </c>
      <c r="C20">
        <v>58.766394140834969</v>
      </c>
      <c r="D20">
        <v>26.255007343786932</v>
      </c>
      <c r="E20">
        <v>0.17554022654023732</v>
      </c>
      <c r="F20">
        <v>53.928648174352205</v>
      </c>
      <c r="G20">
        <v>60.516203310845576</v>
      </c>
      <c r="H20">
        <v>4361.4656339860621</v>
      </c>
      <c r="P20" t="s">
        <v>138</v>
      </c>
      <c r="Q20">
        <v>330.95619595062249</v>
      </c>
      <c r="U20" t="s">
        <v>159</v>
      </c>
      <c r="V20">
        <v>2.5806399999999999E-3</v>
      </c>
    </row>
    <row r="21" spans="1:22" x14ac:dyDescent="0.25">
      <c r="A21">
        <v>0.89550750703687865</v>
      </c>
      <c r="B21">
        <v>69.940864237446377</v>
      </c>
      <c r="C21">
        <v>58.97589173657444</v>
      </c>
      <c r="D21">
        <v>26.431345272435117</v>
      </c>
      <c r="E21">
        <v>0.17616637573989724</v>
      </c>
      <c r="F21">
        <v>53.924648719035773</v>
      </c>
      <c r="G21">
        <v>60.938552633622137</v>
      </c>
      <c r="H21">
        <v>4361.4758916774308</v>
      </c>
      <c r="P21" t="s">
        <v>139</v>
      </c>
      <c r="Q21">
        <v>860512.87157219567</v>
      </c>
      <c r="U21" t="s">
        <v>160</v>
      </c>
      <c r="V21">
        <v>4</v>
      </c>
    </row>
    <row r="22" spans="1:22" x14ac:dyDescent="0.25">
      <c r="A22">
        <v>0.91048410834037596</v>
      </c>
      <c r="B22">
        <v>69.931843638798796</v>
      </c>
      <c r="C22">
        <v>60.023294291627977</v>
      </c>
      <c r="D22">
        <v>27.322447141164272</v>
      </c>
      <c r="E22">
        <v>0.17929692484986159</v>
      </c>
      <c r="F22">
        <v>53.904651664612338</v>
      </c>
      <c r="G22">
        <v>63.071014333416912</v>
      </c>
      <c r="H22">
        <v>4361.5273187768489</v>
      </c>
      <c r="O22" t="s">
        <v>33</v>
      </c>
      <c r="P22">
        <v>22.63750198403805</v>
      </c>
      <c r="U22" t="s">
        <v>161</v>
      </c>
      <c r="V22">
        <v>5.7321661688452041E-2</v>
      </c>
    </row>
    <row r="23" spans="1:22" x14ac:dyDescent="0.25">
      <c r="A23">
        <v>0.98536711485786255</v>
      </c>
      <c r="B23">
        <v>69.877151501681041</v>
      </c>
      <c r="C23">
        <v>65.25787199215155</v>
      </c>
      <c r="D23">
        <v>32.013190158462493</v>
      </c>
      <c r="E23">
        <v>0.19494390635000208</v>
      </c>
      <c r="F23">
        <v>53.804671947685421</v>
      </c>
      <c r="G23">
        <v>74.246891579378826</v>
      </c>
      <c r="H23">
        <v>4361.787936572835</v>
      </c>
      <c r="U23" t="s">
        <v>162</v>
      </c>
      <c r="V23">
        <v>2.2567583341910256</v>
      </c>
    </row>
    <row r="24" spans="1:22" x14ac:dyDescent="0.25">
      <c r="A24">
        <v>1.0286252562950227</v>
      </c>
      <c r="B24">
        <v>69.838135297268806</v>
      </c>
      <c r="C24">
        <v>68.279745130429987</v>
      </c>
      <c r="D24">
        <v>34.901491223332876</v>
      </c>
      <c r="E24">
        <v>0.20397797170418361</v>
      </c>
      <c r="F24">
        <v>53.74693209372348</v>
      </c>
      <c r="G24">
        <v>81.088539830779169</v>
      </c>
      <c r="H24">
        <v>4361.9314590447857</v>
      </c>
      <c r="U24" t="s">
        <v>163</v>
      </c>
      <c r="V24">
        <v>2.9032199999999998E-2</v>
      </c>
    </row>
    <row r="25" spans="1:22" x14ac:dyDescent="0.25">
      <c r="A25">
        <v>1.0319638287815596</v>
      </c>
      <c r="B25">
        <v>65.052479876115214</v>
      </c>
      <c r="C25">
        <v>68.51289907758553</v>
      </c>
      <c r="D25">
        <v>35.129837305682734</v>
      </c>
      <c r="E25">
        <v>0.20467503738196999</v>
      </c>
      <c r="F25">
        <v>53.742476546310023</v>
      </c>
      <c r="G25">
        <v>81.628172622179605</v>
      </c>
      <c r="H25">
        <v>4104.9232415629076</v>
      </c>
      <c r="U25" t="s">
        <v>164</v>
      </c>
      <c r="V25">
        <v>1771.6535433070865</v>
      </c>
    </row>
    <row r="26" spans="1:22" x14ac:dyDescent="0.25">
      <c r="A26">
        <v>1.0353024012680965</v>
      </c>
      <c r="B26">
        <v>65.046193352561417</v>
      </c>
      <c r="C26">
        <v>68.730075777577383</v>
      </c>
      <c r="D26">
        <v>35.35893511878038</v>
      </c>
      <c r="E26">
        <v>0.20532437810858126</v>
      </c>
      <c r="F26">
        <v>53.738206521290905</v>
      </c>
      <c r="G26">
        <v>82.132208245665737</v>
      </c>
      <c r="H26">
        <v>4104.7697860232947</v>
      </c>
      <c r="U26" t="s">
        <v>165</v>
      </c>
      <c r="V26">
        <v>0.193548</v>
      </c>
    </row>
    <row r="27" spans="1:22" x14ac:dyDescent="0.25">
      <c r="A27">
        <v>1.0519952637007806</v>
      </c>
      <c r="B27">
        <v>65.014353712402709</v>
      </c>
      <c r="C27">
        <v>69.81573730750965</v>
      </c>
      <c r="D27">
        <v>36.515298625782357</v>
      </c>
      <c r="E27">
        <v>0.20857049710221512</v>
      </c>
      <c r="F27">
        <v>53.716857249934613</v>
      </c>
      <c r="G27">
        <v>84.67365372034439</v>
      </c>
      <c r="H27">
        <v>4104.0027809080957</v>
      </c>
      <c r="U27" t="s">
        <v>166</v>
      </c>
      <c r="V27">
        <v>300</v>
      </c>
    </row>
    <row r="28" spans="1:22" x14ac:dyDescent="0.25">
      <c r="A28">
        <v>1.1354595758642005</v>
      </c>
      <c r="B28">
        <v>64.840799406492991</v>
      </c>
      <c r="C28">
        <v>75.237938720789884</v>
      </c>
      <c r="D28">
        <v>42.568761187958621</v>
      </c>
      <c r="E28">
        <v>0.2247848740698403</v>
      </c>
      <c r="F28">
        <v>53.610132228983893</v>
      </c>
      <c r="G28">
        <v>98.135288529029836</v>
      </c>
      <c r="H28">
        <v>4100.1745157104715</v>
      </c>
      <c r="U28" t="s">
        <v>167</v>
      </c>
      <c r="V28">
        <v>19.544100476116796</v>
      </c>
    </row>
    <row r="29" spans="1:22" x14ac:dyDescent="0.25">
      <c r="A29">
        <v>1.3162929425472734</v>
      </c>
      <c r="B29">
        <v>64.410879604319717</v>
      </c>
      <c r="C29">
        <v>86.939957081514407</v>
      </c>
      <c r="D29">
        <v>57.233092007317737</v>
      </c>
      <c r="E29">
        <v>0.25979086613939201</v>
      </c>
      <c r="F29">
        <v>53.379133044677786</v>
      </c>
      <c r="G29">
        <v>130.07539505373396</v>
      </c>
      <c r="H29">
        <v>4091.9216021457282</v>
      </c>
      <c r="U29" t="s">
        <v>156</v>
      </c>
      <c r="V29">
        <v>1</v>
      </c>
    </row>
    <row r="30" spans="1:22" x14ac:dyDescent="0.25">
      <c r="A30">
        <v>1.3516421620558319</v>
      </c>
      <c r="B30">
        <v>64.314937350191414</v>
      </c>
      <c r="C30">
        <v>89.215676992689964</v>
      </c>
      <c r="D30">
        <v>60.346580952748404</v>
      </c>
      <c r="E30">
        <v>0.26660077157273182</v>
      </c>
      <c r="F30">
        <v>53.334074649197625</v>
      </c>
      <c r="G30">
        <v>136.93183591418546</v>
      </c>
      <c r="H30">
        <v>4090.3167779163919</v>
      </c>
      <c r="U30" t="s">
        <v>168</v>
      </c>
      <c r="V30">
        <v>5.8434509568333688</v>
      </c>
    </row>
    <row r="31" spans="1:22" x14ac:dyDescent="0.25">
      <c r="A31">
        <v>1.3572646990402468</v>
      </c>
      <c r="B31">
        <v>64.299386275840035</v>
      </c>
      <c r="C31">
        <v>89.577259870082202</v>
      </c>
      <c r="D31">
        <v>60.849215931149914</v>
      </c>
      <c r="E31">
        <v>0.26768284907649437</v>
      </c>
      <c r="F31">
        <v>53.326910806466451</v>
      </c>
      <c r="G31">
        <v>138.03714120429038</v>
      </c>
      <c r="H31">
        <v>4090.0617730579811</v>
      </c>
      <c r="U31" t="s">
        <v>169</v>
      </c>
      <c r="V31">
        <v>2.1055841909013528</v>
      </c>
    </row>
    <row r="32" spans="1:22" x14ac:dyDescent="0.25">
      <c r="A32">
        <v>1.3628872360246618</v>
      </c>
      <c r="B32">
        <v>64.421199641371174</v>
      </c>
      <c r="C32">
        <v>89.938755083606026</v>
      </c>
      <c r="D32">
        <v>61.35388367641886</v>
      </c>
      <c r="E32">
        <v>0.26876468368240064</v>
      </c>
      <c r="F32">
        <v>53.319747441286466</v>
      </c>
      <c r="G32">
        <v>139.14653448498854</v>
      </c>
      <c r="H32">
        <v>4097.1353516266145</v>
      </c>
    </row>
    <row r="33" spans="1:8" x14ac:dyDescent="0.25">
      <c r="A33">
        <v>1.3682761299922588</v>
      </c>
      <c r="B33">
        <v>64.406590117385164</v>
      </c>
      <c r="C33">
        <v>90.285886275262584</v>
      </c>
      <c r="D33">
        <v>61.839489442753319</v>
      </c>
      <c r="E33">
        <v>0.26980354667589901</v>
      </c>
      <c r="F33">
        <v>53.312765863383262</v>
      </c>
      <c r="G33">
        <v>140.21595842224505</v>
      </c>
      <c r="H33">
        <v>4096.9076505290841</v>
      </c>
    </row>
    <row r="34" spans="1:8" x14ac:dyDescent="0.25">
      <c r="A34">
        <v>1.3952205998302434</v>
      </c>
      <c r="B34">
        <v>64.335624664518335</v>
      </c>
      <c r="C34">
        <v>92.020621677646602</v>
      </c>
      <c r="D34">
        <v>64.295568543119543</v>
      </c>
      <c r="E34">
        <v>0.27499537728021789</v>
      </c>
      <c r="F34">
        <v>53.277859522434753</v>
      </c>
      <c r="G34">
        <v>145.44961581038319</v>
      </c>
      <c r="H34">
        <v>4095.7697908897644</v>
      </c>
    </row>
    <row r="35" spans="1:8" x14ac:dyDescent="0.25">
      <c r="A35">
        <v>1.4522021504058817</v>
      </c>
      <c r="B35">
        <v>64.094869767300906</v>
      </c>
      <c r="C35">
        <v>95.68340080206211</v>
      </c>
      <c r="D35">
        <v>69.643432597170673</v>
      </c>
      <c r="E35">
        <v>0.2859591028288726</v>
      </c>
      <c r="F35">
        <v>53.204056756808988</v>
      </c>
      <c r="G35">
        <v>156.99063560136773</v>
      </c>
      <c r="H35">
        <v>4089.0295213054214</v>
      </c>
    </row>
    <row r="36" spans="1:8" x14ac:dyDescent="0.25">
      <c r="A36">
        <v>1.4664334115125222</v>
      </c>
      <c r="B36">
        <v>64.050771525958339</v>
      </c>
      <c r="C36">
        <v>96.595334892707669</v>
      </c>
      <c r="D36">
        <v>71.011617559144838</v>
      </c>
      <c r="E36">
        <v>0.28868911391710267</v>
      </c>
      <c r="F36">
        <v>53.185648606504678</v>
      </c>
      <c r="G36">
        <v>159.97563604909561</v>
      </c>
      <c r="H36">
        <v>4088.3086762340427</v>
      </c>
    </row>
    <row r="37" spans="1:8" x14ac:dyDescent="0.25">
      <c r="A37">
        <v>1.4730446097400363</v>
      </c>
      <c r="B37">
        <v>64.030113730076593</v>
      </c>
      <c r="C37">
        <v>97.018739826963156</v>
      </c>
      <c r="D37">
        <v>71.651628125258611</v>
      </c>
      <c r="E37">
        <v>0.28995668570232308</v>
      </c>
      <c r="F37">
        <v>53.177098220948672</v>
      </c>
      <c r="G37">
        <v>161.37089160618544</v>
      </c>
      <c r="H37">
        <v>4087.9738720764894</v>
      </c>
    </row>
    <row r="38" spans="1:8" x14ac:dyDescent="0.25">
      <c r="A38">
        <v>1.4766244902885011</v>
      </c>
      <c r="B38">
        <v>64.018882333250531</v>
      </c>
      <c r="C38">
        <v>97.247945994164084</v>
      </c>
      <c r="D38">
        <v>71.999353898505191</v>
      </c>
      <c r="E38">
        <v>0.29064288561572182</v>
      </c>
      <c r="F38">
        <v>53.172468598220078</v>
      </c>
      <c r="G38">
        <v>162.12866943452099</v>
      </c>
      <c r="H38">
        <v>4087.7925969409698</v>
      </c>
    </row>
    <row r="39" spans="1:8" x14ac:dyDescent="0.25">
      <c r="A39">
        <v>1.4802043708369659</v>
      </c>
      <c r="B39">
        <v>63.856216708701453</v>
      </c>
      <c r="C39">
        <v>97.477111897029417</v>
      </c>
      <c r="D39">
        <v>72.347900130414743</v>
      </c>
      <c r="E39">
        <v>0.29132897355230974</v>
      </c>
      <c r="F39">
        <v>53.167839139736529</v>
      </c>
      <c r="G39">
        <v>162.88804807615136</v>
      </c>
      <c r="H39">
        <v>4079.5616080773616</v>
      </c>
    </row>
    <row r="40" spans="1:8" x14ac:dyDescent="0.25">
      <c r="A40">
        <v>1.4832977623324253</v>
      </c>
      <c r="B40">
        <v>63.846155893002177</v>
      </c>
      <c r="C40">
        <v>97.674633523671432</v>
      </c>
      <c r="D40">
        <v>72.649740510713457</v>
      </c>
      <c r="E40">
        <v>0.29192033265546913</v>
      </c>
      <c r="F40">
        <v>53.163908190276899</v>
      </c>
      <c r="G40">
        <v>163.5439475191591</v>
      </c>
      <c r="H40">
        <v>4079.3930570634498</v>
      </c>
    </row>
    <row r="41" spans="1:8" x14ac:dyDescent="0.25">
      <c r="A41">
        <v>1.4987647198097218</v>
      </c>
      <c r="B41">
        <v>63.795488730459155</v>
      </c>
      <c r="C41">
        <v>98.661870876106988</v>
      </c>
      <c r="D41">
        <v>74.168105387048101</v>
      </c>
      <c r="E41">
        <v>0.29487611405176228</v>
      </c>
      <c r="F41">
        <v>53.144254257502844</v>
      </c>
      <c r="G41">
        <v>166.84150761339333</v>
      </c>
      <c r="H41">
        <v>4078.5503154526746</v>
      </c>
    </row>
    <row r="42" spans="1:8" x14ac:dyDescent="0.25">
      <c r="A42">
        <v>1.5760995071962047</v>
      </c>
      <c r="B42">
        <v>63.533127907003248</v>
      </c>
      <c r="C42">
        <v>103.58850336445877</v>
      </c>
      <c r="D42">
        <v>81.988691404246396</v>
      </c>
      <c r="E42">
        <v>0.30962886208465334</v>
      </c>
      <c r="F42">
        <v>53.04600495430369</v>
      </c>
      <c r="G42">
        <v>183.77702313361635</v>
      </c>
      <c r="H42">
        <v>4074.3369494526405</v>
      </c>
    </row>
    <row r="43" spans="1:8" x14ac:dyDescent="0.25">
      <c r="A43">
        <v>1.9627734441286191</v>
      </c>
      <c r="B43">
        <v>62.018501073069672</v>
      </c>
      <c r="C43">
        <v>127.95172084967442</v>
      </c>
      <c r="D43">
        <v>126.76794953740345</v>
      </c>
      <c r="E43">
        <v>0.38265118566232487</v>
      </c>
      <c r="F43">
        <v>52.555267152422431</v>
      </c>
      <c r="G43">
        <v>278.48684293723875</v>
      </c>
      <c r="H43">
        <v>4053.4529059904771</v>
      </c>
    </row>
    <row r="44" spans="1:8" x14ac:dyDescent="0.25">
      <c r="A44">
        <v>2.3140317542024285</v>
      </c>
      <c r="B44">
        <v>60.36601867995175</v>
      </c>
      <c r="C44">
        <v>149.51739289582929</v>
      </c>
      <c r="D44">
        <v>175.51282037142909</v>
      </c>
      <c r="E44">
        <v>0.44740010298280414</v>
      </c>
      <c r="F44">
        <v>52.111969530860179</v>
      </c>
      <c r="G44">
        <v>377.54116346103501</v>
      </c>
      <c r="H44">
        <v>4034.5517107077549</v>
      </c>
    </row>
    <row r="45" spans="1:8" x14ac:dyDescent="0.25">
      <c r="A45">
        <v>2.7954019103451002</v>
      </c>
      <c r="B45">
        <v>57.698984571549417</v>
      </c>
      <c r="C45">
        <v>178.07187077238544</v>
      </c>
      <c r="D45">
        <v>254.40044311166309</v>
      </c>
      <c r="E45">
        <v>0.53333578192206277</v>
      </c>
      <c r="F45">
        <v>51.50747424551065</v>
      </c>
      <c r="G45">
        <v>531.32229562064379</v>
      </c>
      <c r="H45">
        <v>4008.5395797803008</v>
      </c>
    </row>
    <row r="46" spans="1:8" x14ac:dyDescent="0.25">
      <c r="A46">
        <v>3.1454353119362026</v>
      </c>
      <c r="B46">
        <v>55.513068461012253</v>
      </c>
      <c r="C46">
        <v>197.95514365075641</v>
      </c>
      <c r="D46">
        <v>320.23023360328011</v>
      </c>
      <c r="E46">
        <v>0.59334517410571364</v>
      </c>
      <c r="F46">
        <v>51.070910480243619</v>
      </c>
      <c r="G46">
        <v>653.84253480862651</v>
      </c>
      <c r="H46">
        <v>3989.9511164758087</v>
      </c>
    </row>
    <row r="47" spans="1:8" x14ac:dyDescent="0.25">
      <c r="A47">
        <v>3.495468713527305</v>
      </c>
      <c r="B47">
        <v>53.095427303889252</v>
      </c>
      <c r="C47">
        <v>217.03963572076998</v>
      </c>
      <c r="D47">
        <v>392.88223362014764</v>
      </c>
      <c r="E47">
        <v>0.65110381591850719</v>
      </c>
      <c r="F47">
        <v>50.63650342521435</v>
      </c>
      <c r="G47">
        <v>786.02768486195203</v>
      </c>
      <c r="H47">
        <v>3971.3385699999121</v>
      </c>
    </row>
    <row r="48" spans="1:8" x14ac:dyDescent="0.25">
      <c r="A48">
        <v>3.7836008032649535</v>
      </c>
      <c r="B48">
        <v>50.988224087935748</v>
      </c>
      <c r="C48">
        <v>232.0792268561583</v>
      </c>
      <c r="D48">
        <v>457.59756505295053</v>
      </c>
      <c r="E48">
        <v>0.6967517609705427</v>
      </c>
      <c r="F48">
        <v>50.280681929649283</v>
      </c>
      <c r="G48">
        <v>898.97271028363582</v>
      </c>
      <c r="H48">
        <v>3955.9488775366749</v>
      </c>
    </row>
    <row r="49" spans="1:8" x14ac:dyDescent="0.25">
      <c r="A49">
        <v>4.0717328930026015</v>
      </c>
      <c r="B49">
        <v>48.804651129203798</v>
      </c>
      <c r="C49">
        <v>246.50253864066747</v>
      </c>
      <c r="D49">
        <v>526.55780632421465</v>
      </c>
      <c r="E49">
        <v>0.74065517356642929</v>
      </c>
      <c r="F49">
        <v>49.926316139512039</v>
      </c>
      <c r="G49">
        <v>1014.3749265344077</v>
      </c>
      <c r="H49">
        <v>3940.7885292182427</v>
      </c>
    </row>
    <row r="50" spans="1:8" x14ac:dyDescent="0.25">
      <c r="A50">
        <v>4.4188736132167348</v>
      </c>
      <c r="B50">
        <v>46.0945897437159</v>
      </c>
      <c r="C50">
        <v>263.04306442684987</v>
      </c>
      <c r="D50">
        <v>615.02335967031797</v>
      </c>
      <c r="E50">
        <v>0.79117949865453219</v>
      </c>
      <c r="F50">
        <v>49.501119580583683</v>
      </c>
      <c r="G50">
        <v>1155.2532011340631</v>
      </c>
      <c r="H50">
        <v>3922.5929831412163</v>
      </c>
    </row>
    <row r="51" spans="1:8" x14ac:dyDescent="0.25">
      <c r="A51">
        <v>4.7910198845103373</v>
      </c>
      <c r="B51">
        <v>43.200818545588582</v>
      </c>
      <c r="C51">
        <v>279.74023465988648</v>
      </c>
      <c r="D51">
        <v>716.0493801864385</v>
      </c>
      <c r="E51">
        <v>0.84240737485924888</v>
      </c>
      <c r="F51">
        <v>49.047535721979912</v>
      </c>
      <c r="G51">
        <v>1302.9390868735759</v>
      </c>
      <c r="H51">
        <v>3902.9891031397269</v>
      </c>
    </row>
    <row r="52" spans="1:8" x14ac:dyDescent="0.25">
      <c r="A52">
        <v>5.2270961920660604</v>
      </c>
      <c r="B52">
        <v>39.770738531298974</v>
      </c>
      <c r="C52">
        <v>297.93204059896993</v>
      </c>
      <c r="D52">
        <v>842.05023858273307</v>
      </c>
      <c r="E52">
        <v>0.89853200822463719</v>
      </c>
      <c r="F52">
        <v>48.518849782958</v>
      </c>
      <c r="G52">
        <v>1474.5181183094178</v>
      </c>
      <c r="H52">
        <v>3880.1185232376306</v>
      </c>
    </row>
    <row r="53" spans="1:8" x14ac:dyDescent="0.25">
      <c r="A53">
        <v>5.4754579573430178</v>
      </c>
      <c r="B53">
        <v>36.34963149994924</v>
      </c>
      <c r="C53">
        <v>307.48383002455358</v>
      </c>
      <c r="D53">
        <v>917.24747272005266</v>
      </c>
      <c r="E53">
        <v>0.92816874913561231</v>
      </c>
      <c r="F53">
        <v>48.219618824961081</v>
      </c>
      <c r="G53">
        <v>1641.3031379717308</v>
      </c>
      <c r="H53">
        <v>3867.1029739999503</v>
      </c>
    </row>
    <row r="54" spans="1:8" x14ac:dyDescent="0.25">
      <c r="A54">
        <v>5.7238197226199752</v>
      </c>
      <c r="B54">
        <v>31.33470540960294</v>
      </c>
      <c r="C54">
        <v>315.98561534596064</v>
      </c>
      <c r="D54">
        <v>994.69207245760958</v>
      </c>
      <c r="E54">
        <v>0.95471253272627088</v>
      </c>
      <c r="F54">
        <v>47.921452206479145</v>
      </c>
      <c r="G54">
        <v>1857.9230740226828</v>
      </c>
      <c r="H54">
        <v>3829.6371078586344</v>
      </c>
    </row>
    <row r="55" spans="1:8" x14ac:dyDescent="0.25">
      <c r="A55">
        <v>5.8587533565708485</v>
      </c>
      <c r="B55">
        <v>29.020919011621132</v>
      </c>
      <c r="C55">
        <v>320.0660309549985</v>
      </c>
      <c r="D55">
        <v>1037.6077043496743</v>
      </c>
      <c r="E55">
        <v>0.96753622336117551</v>
      </c>
      <c r="F55">
        <v>47.760733075176077</v>
      </c>
      <c r="G55">
        <v>1967.2417296350411</v>
      </c>
      <c r="H55">
        <v>3821.834887612858</v>
      </c>
    </row>
    <row r="56" spans="1:8" x14ac:dyDescent="0.25">
      <c r="A56">
        <v>5.9936869905217218</v>
      </c>
      <c r="B56">
        <v>26.791127053422493</v>
      </c>
      <c r="C56">
        <v>323.84152064285712</v>
      </c>
      <c r="D56">
        <v>1081.0532663203467</v>
      </c>
      <c r="E56">
        <v>0.97945727174429598</v>
      </c>
      <c r="F56">
        <v>47.600349017836059</v>
      </c>
      <c r="G56">
        <v>2072.4619070330077</v>
      </c>
      <c r="H56">
        <v>3814.6883292220796</v>
      </c>
    </row>
    <row r="57" spans="1:8" x14ac:dyDescent="0.25">
      <c r="A57">
        <v>6.1250651795554596</v>
      </c>
      <c r="B57">
        <v>24.780137008269982</v>
      </c>
      <c r="C57">
        <v>327.23860383466189</v>
      </c>
      <c r="D57">
        <v>1123.8247858275054</v>
      </c>
      <c r="E57">
        <v>0.99023790021428049</v>
      </c>
      <c r="F57">
        <v>47.444867453296716</v>
      </c>
      <c r="G57">
        <v>2165.8438400710447</v>
      </c>
      <c r="H57">
        <v>3806.9683056197878</v>
      </c>
    </row>
    <row r="58" spans="1:8" x14ac:dyDescent="0.25">
      <c r="A58">
        <v>6.4832444363982047</v>
      </c>
      <c r="B58">
        <v>19.763162405629977</v>
      </c>
      <c r="C58">
        <v>335.27373487117143</v>
      </c>
      <c r="D58">
        <v>1242.5233407488504</v>
      </c>
      <c r="E58">
        <v>1.0159959156605463</v>
      </c>
      <c r="F58">
        <v>47.02187822227107</v>
      </c>
      <c r="G58">
        <v>2395.5306494791043</v>
      </c>
      <c r="H58">
        <v>3786.1162907640819</v>
      </c>
    </row>
    <row r="59" spans="1:8" x14ac:dyDescent="0.25">
      <c r="A59">
        <v>6.8557952559440709</v>
      </c>
      <c r="B59">
        <v>15.438083219340074</v>
      </c>
      <c r="C59">
        <v>341.88952456659314</v>
      </c>
      <c r="D59">
        <v>1368.707188247035</v>
      </c>
      <c r="E59">
        <v>1.0376156325693484</v>
      </c>
      <c r="F59">
        <v>46.584489360662673</v>
      </c>
      <c r="G59">
        <v>2588.4290637956383</v>
      </c>
      <c r="H59">
        <v>3764.5981279041116</v>
      </c>
    </row>
    <row r="60" spans="1:8" x14ac:dyDescent="0.25">
      <c r="A60">
        <v>7.1672420079755961</v>
      </c>
      <c r="B60">
        <v>12.83739177710566</v>
      </c>
      <c r="C60">
        <v>346.29693083673328</v>
      </c>
      <c r="D60">
        <v>1475.8935643981438</v>
      </c>
      <c r="E60">
        <v>1.0523497480054442</v>
      </c>
      <c r="F60">
        <v>46.221050291761713</v>
      </c>
      <c r="G60">
        <v>2699.3572014997139</v>
      </c>
      <c r="H60">
        <v>3746.1434358065453</v>
      </c>
    </row>
    <row r="61" spans="1:8" x14ac:dyDescent="0.25">
      <c r="A61">
        <v>7.4786887600071212</v>
      </c>
      <c r="B61">
        <v>11.995706913647505</v>
      </c>
      <c r="C61">
        <v>350.22044326175705</v>
      </c>
      <c r="D61">
        <v>1584.361210722994</v>
      </c>
      <c r="E61">
        <v>1.0656678903865546</v>
      </c>
      <c r="F61">
        <v>45.859486696600193</v>
      </c>
      <c r="G61">
        <v>2727.8504522551939</v>
      </c>
      <c r="H61">
        <v>3727.8489783715745</v>
      </c>
    </row>
    <row r="62" spans="1:8" x14ac:dyDescent="0.25">
      <c r="A62">
        <v>7.9374865326908886</v>
      </c>
      <c r="B62">
        <v>10.991396042985238</v>
      </c>
      <c r="C62">
        <v>355.62582973951811</v>
      </c>
      <c r="D62">
        <v>1746.288800038194</v>
      </c>
      <c r="E62">
        <v>1.0842409357242653</v>
      </c>
      <c r="F62">
        <v>45.329639396831332</v>
      </c>
      <c r="G62">
        <v>2758.1245249992116</v>
      </c>
      <c r="H62">
        <v>3701.0443065784066</v>
      </c>
    </row>
    <row r="63" spans="1:8" x14ac:dyDescent="0.25">
      <c r="A63">
        <v>8.7771913007536373</v>
      </c>
      <c r="B63">
        <v>9.3580463176904107</v>
      </c>
      <c r="C63">
        <v>364.63025304655719</v>
      </c>
      <c r="D63">
        <v>2048.72280458552</v>
      </c>
      <c r="E63">
        <v>1.1157983626814951</v>
      </c>
      <c r="F63">
        <v>44.367298917975504</v>
      </c>
      <c r="G63">
        <v>2800.5648211493512</v>
      </c>
      <c r="H63">
        <v>3650.9992617999214</v>
      </c>
    </row>
    <row r="64" spans="1:8" x14ac:dyDescent="0.25">
      <c r="A64">
        <v>9.616896068816386</v>
      </c>
      <c r="B64">
        <v>8.1409716308753861</v>
      </c>
      <c r="C64">
        <v>372.46720483943056</v>
      </c>
      <c r="D64">
        <v>2358.1997500885059</v>
      </c>
      <c r="E64">
        <v>1.144118887214155</v>
      </c>
      <c r="F64">
        <v>43.41871744041913</v>
      </c>
      <c r="G64">
        <v>2821.1308026706479</v>
      </c>
      <c r="H64">
        <v>3600.5389676926056</v>
      </c>
    </row>
    <row r="65" spans="1:11" x14ac:dyDescent="0.25">
      <c r="A65">
        <v>10.342928859592737</v>
      </c>
      <c r="B65">
        <v>7.5436289345806404</v>
      </c>
      <c r="C65">
        <v>378.53775862214195</v>
      </c>
      <c r="D65">
        <v>2630.8051134323628</v>
      </c>
      <c r="E65">
        <v>1.1666921646514257</v>
      </c>
      <c r="F65">
        <v>42.610552347058878</v>
      </c>
      <c r="G65">
        <v>2816.9356394188922</v>
      </c>
      <c r="H65">
        <v>3556.3833535472763</v>
      </c>
    </row>
    <row r="66" spans="1:11" x14ac:dyDescent="0.25">
      <c r="A66">
        <v>11.045133151641782</v>
      </c>
      <c r="B66">
        <v>7.1280012913247521</v>
      </c>
      <c r="C66">
        <v>384.0583479127626</v>
      </c>
      <c r="D66">
        <v>2898.5278157930115</v>
      </c>
      <c r="E66">
        <v>1.1876588067917706</v>
      </c>
      <c r="F66">
        <v>41.839013153505753</v>
      </c>
      <c r="G66">
        <v>2804.8162250474261</v>
      </c>
      <c r="H66">
        <v>3513.48548386926</v>
      </c>
    </row>
    <row r="67" spans="1:11" x14ac:dyDescent="0.25">
      <c r="A67">
        <v>11.791262059146158</v>
      </c>
      <c r="B67">
        <v>6.9779950936275146</v>
      </c>
      <c r="C67">
        <v>389.72356843197707</v>
      </c>
      <c r="D67">
        <v>3187.1523522425828</v>
      </c>
      <c r="E67">
        <v>1.2095461689886391</v>
      </c>
      <c r="F67">
        <v>41.029667884618028</v>
      </c>
      <c r="G67">
        <v>2777.9327243883336</v>
      </c>
      <c r="H67">
        <v>3466.7385875284676</v>
      </c>
    </row>
    <row r="68" spans="1:11" x14ac:dyDescent="0.25">
      <c r="A68">
        <v>12.646241917353638</v>
      </c>
      <c r="B68">
        <v>6.7003949838851771</v>
      </c>
      <c r="C68">
        <v>396.13348652452856</v>
      </c>
      <c r="D68">
        <v>3523.0323604972641</v>
      </c>
      <c r="E68">
        <v>1.2346683780404948</v>
      </c>
      <c r="F68">
        <v>40.115178065310346</v>
      </c>
      <c r="G68">
        <v>2750.2235399288338</v>
      </c>
      <c r="H68">
        <v>3412.5409746359942</v>
      </c>
    </row>
    <row r="69" spans="1:11" x14ac:dyDescent="0.25">
      <c r="A69">
        <v>14.166572173766362</v>
      </c>
      <c r="B69">
        <v>6.368182487050861</v>
      </c>
      <c r="C69">
        <v>408.09364742176768</v>
      </c>
      <c r="D69">
        <v>4133.94273598165</v>
      </c>
      <c r="E69">
        <v>1.281921196681155</v>
      </c>
      <c r="F69">
        <v>38.515692020376356</v>
      </c>
      <c r="G69">
        <v>2689.4753210710965</v>
      </c>
      <c r="H69">
        <v>3312.5892151917938</v>
      </c>
    </row>
    <row r="70" spans="1:11" x14ac:dyDescent="0.25">
      <c r="A70">
        <v>15.485165804275145</v>
      </c>
      <c r="B70">
        <v>6.2484655241055851</v>
      </c>
      <c r="C70">
        <v>418.02422088129083</v>
      </c>
      <c r="D70">
        <v>4678.2743171655657</v>
      </c>
      <c r="E70">
        <v>1.3224255501800191</v>
      </c>
      <c r="F70">
        <v>37.170822445037672</v>
      </c>
      <c r="G70">
        <v>2626.4123780536802</v>
      </c>
      <c r="H70">
        <v>3223.3187487899677</v>
      </c>
      <c r="K70">
        <f>F2-F71</f>
        <v>18.886909537442207</v>
      </c>
    </row>
    <row r="71" spans="1:11" x14ac:dyDescent="0.25">
      <c r="A71">
        <v>16.469703176840373</v>
      </c>
      <c r="B71">
        <v>-80.873686127584406</v>
      </c>
      <c r="C71">
        <v>425.14965661132982</v>
      </c>
      <c r="D71">
        <v>5093.1916565429592</v>
      </c>
      <c r="E71">
        <v>1.3523213227778674</v>
      </c>
      <c r="F71">
        <v>36.194792446595841</v>
      </c>
      <c r="G71">
        <v>2572.1353698779494</v>
      </c>
      <c r="H71">
        <v>0</v>
      </c>
    </row>
    <row r="72" spans="1:11" x14ac:dyDescent="0.25">
      <c r="A72">
        <v>17.027344616304145</v>
      </c>
      <c r="B72">
        <v>-69.732924350860443</v>
      </c>
      <c r="C72">
        <v>383.28160240211332</v>
      </c>
      <c r="D72">
        <v>5318.3102109736119</v>
      </c>
      <c r="E72">
        <v>1.2227899666099531</v>
      </c>
      <c r="F72">
        <v>35.367506907531705</v>
      </c>
      <c r="G72">
        <v>2119.3244408985565</v>
      </c>
      <c r="H72">
        <v>0</v>
      </c>
    </row>
    <row r="73" spans="1:11" x14ac:dyDescent="0.25">
      <c r="A73">
        <v>17.584986055767917</v>
      </c>
      <c r="B73">
        <v>-59.109306614573271</v>
      </c>
      <c r="C73">
        <v>347.41522788282168</v>
      </c>
      <c r="D73">
        <v>5521.7673035281905</v>
      </c>
      <c r="E73">
        <v>1.1113748773574117</v>
      </c>
      <c r="F73">
        <v>35.367506907531705</v>
      </c>
      <c r="G73">
        <v>1743.5935672274436</v>
      </c>
      <c r="H73">
        <v>0</v>
      </c>
    </row>
    <row r="74" spans="1:11" x14ac:dyDescent="0.25">
      <c r="A74">
        <v>17.853171835514114</v>
      </c>
      <c r="B74">
        <v>-54.675847306604098</v>
      </c>
      <c r="C74">
        <v>332.17780959170994</v>
      </c>
      <c r="D74">
        <v>5612.8695458643342</v>
      </c>
      <c r="E74">
        <v>1.0639269720530962</v>
      </c>
      <c r="F74">
        <v>35.367506907531705</v>
      </c>
      <c r="G74">
        <v>1586.793164528583</v>
      </c>
      <c r="H74">
        <v>0</v>
      </c>
    </row>
    <row r="75" spans="1:11" x14ac:dyDescent="0.25">
      <c r="A75">
        <v>18.121357615260312</v>
      </c>
      <c r="B75">
        <v>-47.960332543405748</v>
      </c>
      <c r="C75">
        <v>318.30645858878324</v>
      </c>
      <c r="D75">
        <v>5700.0512899612322</v>
      </c>
      <c r="E75">
        <v>1.0206916364337437</v>
      </c>
      <c r="F75">
        <v>35.367506907531705</v>
      </c>
      <c r="G75">
        <v>1349.2821497535344</v>
      </c>
      <c r="H75">
        <v>0</v>
      </c>
    </row>
    <row r="76" spans="1:11" x14ac:dyDescent="0.25">
      <c r="A76">
        <v>18.370116845688738</v>
      </c>
      <c r="B76">
        <v>-42.098146095779612</v>
      </c>
      <c r="C76">
        <v>307.13306914434503</v>
      </c>
      <c r="D76">
        <v>5777.8128466286262</v>
      </c>
      <c r="E76">
        <v>0.98589284064812555</v>
      </c>
      <c r="F76">
        <v>35.367506907531705</v>
      </c>
      <c r="G76">
        <v>1141.9512300738782</v>
      </c>
      <c r="H76">
        <v>0</v>
      </c>
    </row>
    <row r="77" spans="1:11" x14ac:dyDescent="0.25">
      <c r="A77">
        <v>18.691400091274833</v>
      </c>
      <c r="B77">
        <v>-36.173584636323298</v>
      </c>
      <c r="C77">
        <v>294.60159977639495</v>
      </c>
      <c r="D77">
        <v>5874.4257470849616</v>
      </c>
      <c r="E77">
        <v>0.94689899422296109</v>
      </c>
      <c r="F77">
        <v>35.367506907531705</v>
      </c>
      <c r="G77">
        <v>932.414261732461</v>
      </c>
      <c r="H77">
        <v>0</v>
      </c>
    </row>
    <row r="78" spans="1:11" x14ac:dyDescent="0.25">
      <c r="A78">
        <v>19.014752373660581</v>
      </c>
      <c r="B78">
        <v>-31.837000468240014</v>
      </c>
      <c r="C78">
        <v>283.66201955089235</v>
      </c>
      <c r="D78">
        <v>5967.8783217614109</v>
      </c>
      <c r="E78">
        <v>0.91288921203943174</v>
      </c>
      <c r="F78">
        <v>35.367506907531705</v>
      </c>
      <c r="G78">
        <v>779.0400912126828</v>
      </c>
      <c r="H78">
        <v>0</v>
      </c>
    </row>
    <row r="79" spans="1:11" x14ac:dyDescent="0.25">
      <c r="A79">
        <v>19.29764329271844</v>
      </c>
      <c r="B79">
        <v>-29.995885250132979</v>
      </c>
      <c r="C79">
        <v>274.93893991756147</v>
      </c>
      <c r="D79">
        <v>6046.8779411936785</v>
      </c>
      <c r="E79">
        <v>0.8857634349109279</v>
      </c>
      <c r="F79">
        <v>35.367506907531705</v>
      </c>
      <c r="G79">
        <v>713.92443601872037</v>
      </c>
      <c r="H79">
        <v>0</v>
      </c>
    </row>
    <row r="80" spans="1:11" x14ac:dyDescent="0.25">
      <c r="A80">
        <v>19.729005492310531</v>
      </c>
      <c r="B80">
        <v>-27.844633568469298</v>
      </c>
      <c r="C80">
        <v>262.4759232495548</v>
      </c>
      <c r="D80">
        <v>6162.7552467340565</v>
      </c>
      <c r="E80">
        <v>0.84694315810188969</v>
      </c>
      <c r="F80">
        <v>35.367506907531705</v>
      </c>
      <c r="G80">
        <v>637.84002730764098</v>
      </c>
      <c r="H80">
        <v>0</v>
      </c>
    </row>
    <row r="81" spans="1:8" x14ac:dyDescent="0.25">
      <c r="A81">
        <v>20.253833455885662</v>
      </c>
      <c r="B81">
        <v>-25.60009719781165</v>
      </c>
      <c r="C81">
        <v>248.46869701502027</v>
      </c>
      <c r="D81">
        <v>6296.7833230082597</v>
      </c>
      <c r="E81">
        <v>0.803210714872722</v>
      </c>
      <c r="F81">
        <v>35.367506907531705</v>
      </c>
      <c r="G81">
        <v>558.4563717142006</v>
      </c>
      <c r="H81">
        <v>0</v>
      </c>
    </row>
    <row r="82" spans="1:8" x14ac:dyDescent="0.25">
      <c r="A82">
        <v>20.883434573175116</v>
      </c>
      <c r="B82">
        <v>-23.357491874397628</v>
      </c>
      <c r="C82">
        <v>233.07423155476556</v>
      </c>
      <c r="D82">
        <v>6448.2986453964631</v>
      </c>
      <c r="E82">
        <v>0.75500888224424889</v>
      </c>
      <c r="F82">
        <v>35.367506907531705</v>
      </c>
      <c r="G82">
        <v>479.14101244748775</v>
      </c>
      <c r="H82">
        <v>0</v>
      </c>
    </row>
    <row r="83" spans="1:8" x14ac:dyDescent="0.25">
      <c r="A83">
        <v>21.498803304040162</v>
      </c>
      <c r="B83">
        <v>-21.530545480276228</v>
      </c>
      <c r="C83">
        <v>219.27633616641094</v>
      </c>
      <c r="D83">
        <v>6587.4225595516982</v>
      </c>
      <c r="E83">
        <v>0.71167096695981313</v>
      </c>
      <c r="F83">
        <v>35.367506907531705</v>
      </c>
      <c r="G83">
        <v>414.526473233709</v>
      </c>
      <c r="H83">
        <v>0</v>
      </c>
    </row>
    <row r="84" spans="1:8" x14ac:dyDescent="0.25">
      <c r="A84">
        <v>22.313036094653683</v>
      </c>
      <c r="B84">
        <v>-19.541032561605597</v>
      </c>
      <c r="C84">
        <v>202.5909314106342</v>
      </c>
      <c r="D84">
        <v>6759.0608988694512</v>
      </c>
      <c r="E84">
        <v>0.65907594055524277</v>
      </c>
      <c r="F84">
        <v>35.367506907531705</v>
      </c>
      <c r="G84">
        <v>344.16236134000189</v>
      </c>
      <c r="H84">
        <v>0</v>
      </c>
    </row>
    <row r="85" spans="1:8" x14ac:dyDescent="0.25">
      <c r="A85">
        <v>23.121177527408207</v>
      </c>
      <c r="B85">
        <v>-17.917648553912244</v>
      </c>
      <c r="C85">
        <v>187.47785956239062</v>
      </c>
      <c r="D85">
        <v>6916.5887107788922</v>
      </c>
      <c r="E85">
        <v>0.6112420295911104</v>
      </c>
      <c r="F85">
        <v>35.367506907531705</v>
      </c>
      <c r="G85">
        <v>286.7473162343307</v>
      </c>
      <c r="H85">
        <v>0</v>
      </c>
    </row>
    <row r="86" spans="1:8" x14ac:dyDescent="0.25">
      <c r="A86">
        <v>24.125703314005069</v>
      </c>
      <c r="B86">
        <v>-16.341790038163658</v>
      </c>
      <c r="C86">
        <v>170.29988358849684</v>
      </c>
      <c r="D86">
        <v>7096.1540068059057</v>
      </c>
      <c r="E86">
        <v>0.55662537032482295</v>
      </c>
      <c r="F86">
        <v>35.367506907531705</v>
      </c>
      <c r="G86">
        <v>231.01312929329995</v>
      </c>
      <c r="H86">
        <v>0</v>
      </c>
    </row>
    <row r="87" spans="1:8" x14ac:dyDescent="0.25">
      <c r="A87">
        <v>25.381201960539926</v>
      </c>
      <c r="B87">
        <v>-14.809306062975811</v>
      </c>
      <c r="C87">
        <v>150.78591408055814</v>
      </c>
      <c r="D87">
        <v>7297.5143677279248</v>
      </c>
      <c r="E87">
        <v>0.49423452060021511</v>
      </c>
      <c r="F87">
        <v>35.367506907531705</v>
      </c>
      <c r="G87">
        <v>176.8129917151621</v>
      </c>
      <c r="H87">
        <v>0</v>
      </c>
    </row>
    <row r="88" spans="1:8" x14ac:dyDescent="0.25">
      <c r="A88">
        <v>27.181201960539926</v>
      </c>
      <c r="B88">
        <v>-13.181198022233716</v>
      </c>
      <c r="C88">
        <v>125.67891869537505</v>
      </c>
      <c r="D88">
        <v>7545.8941476900145</v>
      </c>
      <c r="E88">
        <v>0.41338402669848689</v>
      </c>
      <c r="F88">
        <v>35.367506907531705</v>
      </c>
      <c r="G88">
        <v>119.23086933800812</v>
      </c>
      <c r="H88">
        <v>0</v>
      </c>
    </row>
    <row r="89" spans="1:8" x14ac:dyDescent="0.25">
      <c r="A89">
        <v>28.981201960539927</v>
      </c>
      <c r="B89">
        <v>-12.025986769143632</v>
      </c>
      <c r="C89">
        <v>103.04453173802273</v>
      </c>
      <c r="D89">
        <v>7751.4329674621986</v>
      </c>
      <c r="E89">
        <v>0.33992354822657284</v>
      </c>
      <c r="F89">
        <v>35.367506907531705</v>
      </c>
      <c r="G89">
        <v>78.373927364686267</v>
      </c>
      <c r="H89">
        <v>0</v>
      </c>
    </row>
    <row r="90" spans="1:8" x14ac:dyDescent="0.25">
      <c r="A90">
        <v>30.781201960539928</v>
      </c>
      <c r="B90">
        <v>-11.197342680963486</v>
      </c>
      <c r="C90">
        <v>82.183471817216741</v>
      </c>
      <c r="D90">
        <v>7917.9138782930713</v>
      </c>
      <c r="E90">
        <v>0.27175082299122449</v>
      </c>
      <c r="F90">
        <v>35.367506907531705</v>
      </c>
      <c r="G90">
        <v>49.066851852089634</v>
      </c>
      <c r="H90">
        <v>0</v>
      </c>
    </row>
    <row r="91" spans="1:8" x14ac:dyDescent="0.25">
      <c r="A91">
        <v>32.581201960539929</v>
      </c>
      <c r="B91">
        <v>-10.608419130627054</v>
      </c>
      <c r="C91">
        <v>62.589589239985429</v>
      </c>
      <c r="D91">
        <v>8048.0520075898667</v>
      </c>
      <c r="E91">
        <v>0.20734669519046914</v>
      </c>
      <c r="F91">
        <v>35.367506907531705</v>
      </c>
      <c r="G91">
        <v>28.238094117557743</v>
      </c>
      <c r="H91">
        <v>0</v>
      </c>
    </row>
    <row r="92" spans="1:8" x14ac:dyDescent="0.25">
      <c r="A92">
        <v>34.381201960539926</v>
      </c>
      <c r="B92">
        <v>-10.203494597491307</v>
      </c>
      <c r="C92">
        <v>43.882646571600056</v>
      </c>
      <c r="D92">
        <v>8143.7678055298702</v>
      </c>
      <c r="E92">
        <v>0.14557422954385749</v>
      </c>
      <c r="F92">
        <v>35.367506907531705</v>
      </c>
      <c r="G92">
        <v>13.91692289485019</v>
      </c>
      <c r="H92">
        <v>0</v>
      </c>
    </row>
    <row r="93" spans="1:8" x14ac:dyDescent="0.25">
      <c r="A93">
        <v>36.181201960539923</v>
      </c>
      <c r="B93">
        <v>-9.9472509894857417</v>
      </c>
      <c r="C93">
        <v>25.767639832521368</v>
      </c>
      <c r="D93">
        <v>8206.3840615204153</v>
      </c>
      <c r="E93">
        <v>8.5557395410178927E-2</v>
      </c>
      <c r="F93">
        <v>35.367506907531705</v>
      </c>
      <c r="G93">
        <v>4.8542253187025111</v>
      </c>
      <c r="H93">
        <v>0</v>
      </c>
    </row>
    <row r="94" spans="1:8" x14ac:dyDescent="0.25">
      <c r="A94">
        <v>37.98120196053992</v>
      </c>
      <c r="B94">
        <v>-9.8233874629661333</v>
      </c>
      <c r="C94">
        <v>7.9932641624532401</v>
      </c>
      <c r="D94">
        <v>8236.7354193683313</v>
      </c>
      <c r="E94">
        <v>2.6551983413584748E-2</v>
      </c>
      <c r="F94">
        <v>35.367506907531705</v>
      </c>
      <c r="G94">
        <v>0.47348118892905627</v>
      </c>
      <c r="H94">
        <v>0</v>
      </c>
    </row>
    <row r="95" spans="1:8" x14ac:dyDescent="0.25">
      <c r="A95">
        <v>39.305243654412855</v>
      </c>
      <c r="B95">
        <v>-9.8151044074164524</v>
      </c>
      <c r="C95">
        <v>4.9999999999956124</v>
      </c>
      <c r="D95">
        <v>8238.7158226688971</v>
      </c>
      <c r="E95">
        <v>1.660944812150875E-2</v>
      </c>
      <c r="F95">
        <v>35.367506907531705</v>
      </c>
      <c r="G95">
        <v>0.1805301645602026</v>
      </c>
      <c r="H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05-Oct-2017 17-09-13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2017-10-05T22:15:19Z</dcterms:modified>
</cp:coreProperties>
</file>