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51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K32" i="5" l="1"/>
  <c r="K31" i="5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2" i="5"/>
  <c r="N31" i="5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<sst xmlns="http://schemas.openxmlformats.org/spreadsheetml/2006/main" count="253" uniqueCount="121">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</sst>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"/>
      <sheetName val="Rocket Parameters"/>
      <sheetName val="Engine Parameters"/>
      <sheetName val="Propellant Parameters"/>
      <sheetName val="Validation"/>
      <sheetName val="Results 27-Aug-2017 14-21-21"/>
      <sheetName val="Results 27-Aug-2017 14-26-37"/>
      <sheetName val="Results 27-Aug-2017 14-31-00"/>
      <sheetName val="Results 27-Aug-2017 14-32-33"/>
      <sheetName val="Results 27-Aug-2017 14-33-36"/>
      <sheetName val="Results 27-Aug-2017 14-34-48"/>
      <sheetName val="Results 27-Aug-2017 14-35-18"/>
      <sheetName val="Results 27-Aug-2017 14-35-43"/>
      <sheetName val="Results 24-Sep-2017 12-20-16"/>
      <sheetName val="Results 24-Sep-2017 12-37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Normal="100" workbookViewId="0">
      <selection activeCell="G33" sqref="G33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11.562209199342742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Mean</v>
      </c>
      <c r="D30" t="str">
        <f>IF(B31="Single value","",IF(B31="Range of values","Step",IF(B31="Monte Carlo","Standard deviation","ERROR")))</f>
        <v>Standard deviation</v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11</v>
      </c>
      <c r="C31" s="3">
        <f>SUM(B:B)</f>
        <v>32.444185833819738</v>
      </c>
      <c r="D31" s="1">
        <v>2</v>
      </c>
      <c r="E31" s="1"/>
      <c r="F31" t="s">
        <v>3</v>
      </c>
    </row>
    <row r="34" spans="1:6" x14ac:dyDescent="0.25">
      <c r="B34" t="s">
        <v>119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4" workbookViewId="0">
      <selection activeCell="B28" sqref="B28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4.49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118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116</v>
      </c>
      <c r="C26">
        <v>1.4</v>
      </c>
      <c r="D26" t="s">
        <v>117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115</v>
      </c>
      <c r="B28" s="1" t="s">
        <v>9</v>
      </c>
      <c r="C28" s="1">
        <f>C26*2.54^2/100^2</f>
        <v>9.03224E-4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24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24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7.6006121864624678E-6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3.1630707675182194E-5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K38" sqref="K38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Mean</v>
      </c>
      <c r="D5" t="str">
        <f>IF(B6="Single value","",IF(B6="Range of values","Step",IF(B6="Monte Carlo","Standard deviation","ERROR")))</f>
        <v>Standard deviation</v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11</v>
      </c>
      <c r="C6" s="9">
        <f>$N$6*J6</f>
        <v>2.6104650300000001E-2</v>
      </c>
      <c r="D6" s="1">
        <v>1E-3</v>
      </c>
      <c r="E6" s="1"/>
      <c r="F6" t="s">
        <v>60</v>
      </c>
      <c r="J6" s="1">
        <v>1593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7.6281950500000006E-3</v>
      </c>
      <c r="D8" s="1"/>
      <c r="E8" s="1"/>
      <c r="F8" t="s">
        <v>60</v>
      </c>
      <c r="J8" s="1">
        <v>465.5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113</v>
      </c>
      <c r="B22" s="1" t="s">
        <v>9</v>
      </c>
      <c r="C22" s="1">
        <v>295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56.603313253621714</v>
      </c>
      <c r="L31">
        <v>0.249</v>
      </c>
      <c r="M31" t="s">
        <v>77</v>
      </c>
      <c r="N31" s="13">
        <f>K31*L31</f>
        <v>14.094225000151807</v>
      </c>
    </row>
    <row r="32" spans="1:14" x14ac:dyDescent="0.25">
      <c r="A32" t="s">
        <v>46</v>
      </c>
      <c r="J32" t="s">
        <v>76</v>
      </c>
      <c r="K32" s="8">
        <f>C37</f>
        <v>14.981999088208545</v>
      </c>
      <c r="L32">
        <v>0.27200000000000002</v>
      </c>
      <c r="M32" t="s">
        <v>77</v>
      </c>
      <c r="N32" s="13">
        <f>K32*L32</f>
        <v>4.0751037519927245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v>56.603313253621714</v>
      </c>
      <c r="D34" s="1"/>
      <c r="E34" s="1"/>
      <c r="F34" t="s">
        <v>33</v>
      </c>
      <c r="J34" s="12" t="s">
        <v>79</v>
      </c>
      <c r="K34" s="12"/>
      <c r="L34" s="12"/>
      <c r="M34" s="12"/>
      <c r="N34" s="14">
        <f>SUM(N30:N33)</f>
        <v>25.490328752144531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v>14.981999088208545</v>
      </c>
      <c r="D37" s="1"/>
      <c r="E37" s="1"/>
      <c r="F37" t="s">
        <v>33</v>
      </c>
      <c r="J37" t="s">
        <v>120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2017-10-07T20:42:05Z</dcterms:modified>
</cp:coreProperties>
</file>