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7795" windowHeight="12465" tabRatio="55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25" i="2" l="1"/>
  <c r="D25" i="2"/>
  <c r="C25" i="2"/>
  <c r="D9" i="4" l="1"/>
  <c r="D31" i="1"/>
  <c r="E40" i="5" l="1"/>
  <c r="D40" i="5"/>
  <c r="C40" i="5"/>
  <c r="E38" i="5"/>
  <c r="D38" i="5"/>
  <c r="C38" i="5"/>
  <c r="E36" i="5"/>
  <c r="D36" i="5"/>
  <c r="C36" i="5"/>
  <c r="E33" i="5"/>
  <c r="D33" i="5"/>
  <c r="C33" i="5"/>
  <c r="E29" i="5"/>
  <c r="D29" i="5"/>
  <c r="C29" i="5"/>
  <c r="E26" i="5"/>
  <c r="D26" i="5"/>
  <c r="C26" i="5"/>
  <c r="E39" i="5"/>
  <c r="C39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6" i="5" l="1"/>
  <c r="C34" i="5" l="1"/>
  <c r="K31" i="5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C7" i="2" s="1"/>
  <c r="N33" i="5"/>
  <c r="C12" i="5"/>
  <c r="N31" i="5"/>
  <c r="N30" i="5"/>
  <c r="C16" i="5" l="1"/>
  <c r="C14" i="5"/>
  <c r="C10" i="5" l="1"/>
  <c r="C8" i="5"/>
  <c r="C37" i="5" s="1"/>
  <c r="K32" i="5" s="1"/>
  <c r="N32" i="5" s="1"/>
  <c r="N34" i="5" s="1"/>
  <c r="B14" i="1" s="1"/>
  <c r="C31" i="1" l="1"/>
  <c r="E31" i="1" s="1"/>
  <c r="B10" i="1"/>
  <c r="J10" i="5"/>
  <c r="E5" i="5" l="1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<sst xmlns="http://schemas.openxmlformats.org/spreadsheetml/2006/main" count="257" uniqueCount="124">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</sst>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2" fillId="0" borderId="0" xfId="0" applyFont="1" applyAlignment="1">
      <alignment horizontal="center"/>
    </xf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7" sqref="C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10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20" t="s">
        <v>120</v>
      </c>
      <c r="B24" s="20"/>
      <c r="C24" s="20"/>
      <c r="D24" s="20"/>
      <c r="E24" s="20"/>
    </row>
    <row r="25" spans="1:7" x14ac:dyDescent="0.25">
      <c r="C25" t="str">
        <f>IF(B26="Single value","Value",IF(B26="Range of values","Start",IF(B26="Monte Carlo","Mean","ERROR")))</f>
        <v>Mean</v>
      </c>
      <c r="D25" t="str">
        <f>IF(B26="Single value","",IF(B26="Range of values","Step",IF(B26="Monte Carlo","Standard deviation","ERROR")))</f>
        <v>Standard deviation</v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10</v>
      </c>
      <c r="C26" s="1">
        <v>3.353376168248183E-2</v>
      </c>
      <c r="D26" s="1">
        <v>0</v>
      </c>
      <c r="E26" s="1"/>
      <c r="F26" t="s">
        <v>122</v>
      </c>
      <c r="G26" t="s">
        <v>123</v>
      </c>
    </row>
  </sheetData>
  <mergeCells count="1">
    <mergeCell ref="A24:E24"/>
  </mergeCells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 B26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A27" sqref="A26:A27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1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f>P2</f>
        <v>1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(Tanks)'!N34*0.453592</f>
        <v>11.669614475230308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32.551591109707303</v>
      </c>
      <c r="D31" s="1">
        <f>1/8</f>
        <v>0.125</v>
      </c>
      <c r="E31" s="3">
        <f>C31+5</f>
        <v>37.551591109707303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19" workbookViewId="0">
      <selection activeCell="B9" sqref="B9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>
        <f>0.0025/2</f>
        <v>1.25E-3</v>
      </c>
      <c r="E9" s="1">
        <v>0.95</v>
      </c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24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7.6006121864624678E-6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6" workbookViewId="0">
      <selection activeCell="B39" sqref="B3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47</v>
      </c>
      <c r="K5" t="s">
        <v>47</v>
      </c>
      <c r="N5" t="s">
        <v>59</v>
      </c>
    </row>
    <row r="6" spans="1:14" x14ac:dyDescent="0.25">
      <c r="A6" s="1" t="s">
        <v>29</v>
      </c>
      <c r="B6" s="1" t="s">
        <v>8</v>
      </c>
      <c r="C6" s="9">
        <f>$N$6*J6</f>
        <v>2.2941940000000001E-2</v>
      </c>
      <c r="D6" s="1"/>
      <c r="E6" s="1"/>
      <c r="F6" t="s">
        <v>58</v>
      </c>
      <c r="J6" s="1">
        <v>1400</v>
      </c>
      <c r="K6" t="s">
        <v>42</v>
      </c>
      <c r="N6" s="6">
        <v>1.6387100000000001E-5</v>
      </c>
    </row>
    <row r="8" spans="1:14" x14ac:dyDescent="0.25">
      <c r="A8" s="1" t="s">
        <v>40</v>
      </c>
      <c r="B8" s="1" t="s">
        <v>8</v>
      </c>
      <c r="C8" s="9">
        <f>$N$6*J8</f>
        <v>6.5548400000000001E-3</v>
      </c>
      <c r="D8" s="1"/>
      <c r="E8" s="1"/>
      <c r="F8" t="s">
        <v>58</v>
      </c>
      <c r="J8" s="1">
        <v>400</v>
      </c>
      <c r="K8" t="s">
        <v>42</v>
      </c>
    </row>
    <row r="10" spans="1:14" x14ac:dyDescent="0.25">
      <c r="A10" s="1" t="s">
        <v>45</v>
      </c>
      <c r="B10" s="1" t="s">
        <v>8</v>
      </c>
      <c r="C10" s="9">
        <f>$N$6*J10</f>
        <v>1.5271138490000002E-3</v>
      </c>
      <c r="D10" s="4"/>
      <c r="E10" s="1"/>
      <c r="F10" t="s">
        <v>58</v>
      </c>
      <c r="J10" s="4">
        <f>93.19</f>
        <v>93.19</v>
      </c>
      <c r="K10" t="s">
        <v>42</v>
      </c>
    </row>
    <row r="11" spans="1:14" x14ac:dyDescent="0.25">
      <c r="N11" t="s">
        <v>60</v>
      </c>
    </row>
    <row r="12" spans="1:14" x14ac:dyDescent="0.25">
      <c r="A12" s="1" t="s">
        <v>46</v>
      </c>
      <c r="B12" s="1" t="s">
        <v>8</v>
      </c>
      <c r="C12" s="9">
        <f>$N$12*J12</f>
        <v>0.142875</v>
      </c>
      <c r="D12" s="1"/>
      <c r="E12" s="1"/>
      <c r="F12" t="s">
        <v>31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50</v>
      </c>
      <c r="B14" s="1" t="s">
        <v>8</v>
      </c>
      <c r="C14" s="9">
        <f>$N$12*J14</f>
        <v>0.15008859999999999</v>
      </c>
      <c r="D14" s="1"/>
      <c r="E14" s="1"/>
      <c r="F14" t="s">
        <v>31</v>
      </c>
      <c r="G14" s="6"/>
      <c r="J14" s="1">
        <v>5.9089999999999998</v>
      </c>
      <c r="K14" t="s">
        <v>5</v>
      </c>
    </row>
    <row r="16" spans="1:14" x14ac:dyDescent="0.25">
      <c r="A16" s="1" t="s">
        <v>49</v>
      </c>
      <c r="B16" s="1" t="s">
        <v>8</v>
      </c>
      <c r="C16" s="9">
        <f>$N$12*J16</f>
        <v>7.2135999999999988E-3</v>
      </c>
      <c r="D16" s="1"/>
      <c r="E16" s="1"/>
      <c r="F16" t="s">
        <v>31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110</v>
      </c>
      <c r="B19" s="1" t="s">
        <v>8</v>
      </c>
      <c r="C19" s="1">
        <v>295</v>
      </c>
      <c r="D19" s="1"/>
      <c r="E19" s="1"/>
      <c r="F19" t="s">
        <v>22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109</v>
      </c>
      <c r="B22" s="1" t="s">
        <v>8</v>
      </c>
      <c r="C22" s="1">
        <v>290</v>
      </c>
      <c r="D22" s="1"/>
      <c r="E22" s="1"/>
      <c r="F22" t="s">
        <v>22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14" x14ac:dyDescent="0.25">
      <c r="A27" s="1" t="s">
        <v>99</v>
      </c>
      <c r="B27" s="1" t="s">
        <v>8</v>
      </c>
      <c r="C27" s="1">
        <v>3</v>
      </c>
      <c r="D27" s="1"/>
    </row>
    <row r="28" spans="1:14" x14ac:dyDescent="0.25">
      <c r="J28" s="12" t="s">
        <v>64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  <c r="J29" t="s">
        <v>65</v>
      </c>
      <c r="K29" t="s">
        <v>68</v>
      </c>
      <c r="L29" t="s">
        <v>53</v>
      </c>
      <c r="M29" t="s">
        <v>66</v>
      </c>
      <c r="N29" t="s">
        <v>70</v>
      </c>
    </row>
    <row r="30" spans="1:14" x14ac:dyDescent="0.25">
      <c r="A30" s="1" t="s">
        <v>100</v>
      </c>
      <c r="B30" s="1" t="s">
        <v>8</v>
      </c>
      <c r="C30" s="1">
        <v>2</v>
      </c>
      <c r="D30" s="1"/>
      <c r="J30" t="s">
        <v>67</v>
      </c>
      <c r="K30">
        <v>2</v>
      </c>
      <c r="L30">
        <v>2.52</v>
      </c>
      <c r="M30" t="s">
        <v>69</v>
      </c>
      <c r="N30" s="13">
        <f>K30*L30</f>
        <v>5.04</v>
      </c>
    </row>
    <row r="31" spans="1:14" x14ac:dyDescent="0.25">
      <c r="J31" t="s">
        <v>71</v>
      </c>
      <c r="K31" s="8">
        <f>C34</f>
        <v>56.337043866882304</v>
      </c>
      <c r="L31">
        <v>0.249</v>
      </c>
      <c r="M31" t="s">
        <v>73</v>
      </c>
      <c r="N31" s="13">
        <f>K31*L31</f>
        <v>14.027923922853693</v>
      </c>
    </row>
    <row r="32" spans="1:14" x14ac:dyDescent="0.25">
      <c r="A32" t="s">
        <v>44</v>
      </c>
      <c r="J32" t="s">
        <v>72</v>
      </c>
      <c r="K32" s="8">
        <f>C37</f>
        <v>16.096298247680657</v>
      </c>
      <c r="L32">
        <v>0.27200000000000002</v>
      </c>
      <c r="M32" t="s">
        <v>73</v>
      </c>
      <c r="N32" s="13">
        <f>K32*L32</f>
        <v>4.3781931233691394</v>
      </c>
    </row>
    <row r="33" spans="1:15" x14ac:dyDescent="0.25">
      <c r="A33" t="s">
        <v>51</v>
      </c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  <c r="J33" t="s">
        <v>74</v>
      </c>
      <c r="K33">
        <v>1</v>
      </c>
      <c r="L33">
        <v>2.2810000000000001</v>
      </c>
      <c r="M33" t="s">
        <v>69</v>
      </c>
      <c r="N33">
        <f>K33*L33</f>
        <v>2.2810000000000001</v>
      </c>
    </row>
    <row r="34" spans="1:15" x14ac:dyDescent="0.25">
      <c r="A34" s="1" t="s">
        <v>41</v>
      </c>
      <c r="B34" s="1" t="s">
        <v>8</v>
      </c>
      <c r="C34" s="8">
        <f>C6/((PI()/4)*C12^2)/N12</f>
        <v>56.337043866882304</v>
      </c>
      <c r="D34" s="1"/>
      <c r="E34" s="1"/>
      <c r="F34" t="s">
        <v>5</v>
      </c>
      <c r="J34" s="12" t="s">
        <v>75</v>
      </c>
      <c r="K34" s="12"/>
      <c r="L34" s="12"/>
      <c r="M34" s="12"/>
      <c r="N34" s="14">
        <f>SUM(N30:N33)</f>
        <v>25.727117046222833</v>
      </c>
      <c r="O34" t="s">
        <v>48</v>
      </c>
    </row>
    <row r="36" spans="1:15" x14ac:dyDescent="0.25">
      <c r="A36" t="s">
        <v>52</v>
      </c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15" x14ac:dyDescent="0.25">
      <c r="A37" s="1" t="s">
        <v>41</v>
      </c>
      <c r="B37" s="1" t="s">
        <v>8</v>
      </c>
      <c r="C37" s="8">
        <f>C8/((PI()/4)*C12^2)/N12</f>
        <v>16.096298247680657</v>
      </c>
      <c r="D37" s="1"/>
      <c r="E37" s="1"/>
      <c r="F37" t="s">
        <v>31</v>
      </c>
      <c r="J37" t="s">
        <v>116</v>
      </c>
    </row>
    <row r="38" spans="1:15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15" x14ac:dyDescent="0.25">
      <c r="A39" s="1" t="s">
        <v>55</v>
      </c>
      <c r="B39" s="1" t="s">
        <v>8</v>
      </c>
      <c r="C39" s="7">
        <f>41.668101-2</f>
        <v>39.668101</v>
      </c>
      <c r="D39" s="4">
        <v>0.25</v>
      </c>
      <c r="E39" s="7">
        <f>41.668101+2</f>
        <v>43.668101</v>
      </c>
      <c r="F39" t="s">
        <v>48</v>
      </c>
    </row>
    <row r="40" spans="1:15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15" x14ac:dyDescent="0.25">
      <c r="A41" s="1" t="s">
        <v>56</v>
      </c>
      <c r="B41" s="1" t="s">
        <v>8</v>
      </c>
      <c r="C41" s="7">
        <v>5.0911735</v>
      </c>
      <c r="D41" s="4"/>
      <c r="E41" s="1"/>
      <c r="F41" t="s">
        <v>48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B22:B24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2017-11-07T03:30:10Z</dcterms:modified>
</cp:coreProperties>
</file>