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</sheets>
  <calcPr calcId="145621"/>
</workbook>
</file>

<file path=xl/calcChain.xml><?xml version="1.0" encoding="utf-8"?>
<calcChain xmlns="http://schemas.openxmlformats.org/spreadsheetml/2006/main"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C7" i="2" s="1"/>
  <c r="B14" i="1"/>
  <c r="N26" i="5"/>
  <c r="N25" i="5"/>
  <c r="N24" i="5"/>
  <c r="N23" i="5"/>
  <c r="C12" i="5"/>
  <c r="K24" i="5"/>
  <c r="K23" i="5"/>
  <c r="N22" i="5"/>
  <c r="E6" i="2"/>
  <c r="D6" i="2"/>
  <c r="C6" i="2"/>
  <c r="E3" i="2"/>
  <c r="D3" i="2"/>
  <c r="C3" i="2"/>
  <c r="C16" i="5" l="1"/>
  <c r="C14" i="5"/>
  <c r="C10" i="5" l="1"/>
  <c r="C8" i="5"/>
  <c r="C6" i="5"/>
  <c r="C27" i="5" l="1"/>
  <c r="C25" i="5"/>
  <c r="C31" i="1"/>
  <c r="B10" i="1"/>
  <c r="C20" i="5"/>
  <c r="J10" i="5"/>
  <c r="C23" i="5" s="1"/>
  <c r="E26" i="4" l="1"/>
  <c r="D26" i="4"/>
  <c r="C26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<sst xmlns="http://schemas.openxmlformats.org/spreadsheetml/2006/main" count="1137" uniqueCount="189">
  <si>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</si>
  <si>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</si>
  <si>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</si>
  <si>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</si>
  <si>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</si>
  <si>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</si>
  <si>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</si>
  <si>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</si>
  <si>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</si>
  <si>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</si>
  <si>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</si>
  <si>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</si>
  <si>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</si>
  <si>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</si>
  <si>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</si>
  <si>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</si>
  <si>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</si>
  <si>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</si>
  <si>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</si>
  <si>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</si>
  <si>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</si>
  <si>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</si>
  <si>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</si>
  <si>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</si>
  <si>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</si>
  <si>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</si>
  <si>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</si>
  <si>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</si>
  <si>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</si>
  <si>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</si>
  <si>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</si>
  <si>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</si>
  <si>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</si>
  <si>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</si>
  <si>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</si>
  <si>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</si>
  <si>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</si>
  <si>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</si>
  <si>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</si>
  <si>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</si>
  <si>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</si>
  <si>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</si>
  <si>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</si>
  <si>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</si>
  <si>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</si>
  <si>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</si>
  <si>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</si>
  <si>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</si>
  <si>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</si>
  <si>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</si>
  <si>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</si>
  <si>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</si>
  <si>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</si>
  <si>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</si>
  <si>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</si>
  <si>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</si>
  <si>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</si>
  <si>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</si>
  <si>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</si>
  <si>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</si>
  <si>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</si>
  <si>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</si>
  <si>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</si>
  <si>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</si>
  <si>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</si>
  <si>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</si>
  <si>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</si>
  <si>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</si>
  <si>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</si>
  <si>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</si>
  <si>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</si>
  <si>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</si>
  <si>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</si>
  <si>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</si>
  <si>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</si>
  <si>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</si>
  <si>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</si>
  <si>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</si>
  <si>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</si>
  <si>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</si>
  <si>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</si>
  <si>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</si>
  <si>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</si>
  <si>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</si>
  <si>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</si>
  <si>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</si>
  <si>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</si>
  <si>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</si>
  <si>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</si>
  <si>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</si>
  <si>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</si>
  <si>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</si>
  <si>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</si>
  <si>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</si>
  <si>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</si>
  <si>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</si>
  <si>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</si>
  <si>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</si>
  <si>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</si>
  <si>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</si>
  <si>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</si>
  <si>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</si>
  <si>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</si>
  <si>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</si>
  <si>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</si>
  <si>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</si>
  <si>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</si>
  <si>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</si>
  <si>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</si>
  <si>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</si>
  <si>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</si>
  <si>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</si>
  <si>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</si>
  <si>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</si>
  <si>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</si>
  <si>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</si>
  <si>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</si>
  <si>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</si>
  <si>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</si>
  <si>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</si>
  <si>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</si>
  <si>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</si>
  <si>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</si>
  <si>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</si>
  <si>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</si>
  <si>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</si>
  <si>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</si>
  <si>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</si>
  <si>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</si>
  <si>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</si>
  <si>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</si>
  <si>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</si>
  <si>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</si>
  <si>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</si>
  <si>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</si>
  <si>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</si>
  <si>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</si>
  <si>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</si>
  <si>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</si>
  <si>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</si>
  <si>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</si>
  <si>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</si>
  <si>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</si>
  <si>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</si>
  <si>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</si>
  <si>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</si>
  <si>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</si>
  <si>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</si>
  <si>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</si>
  <si>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</si>
  <si>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</si>
  <si>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</si>
  <si>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</si>
  <si>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Las Cruces US Climate Data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</si>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</sst>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las-cruces/new-mexico/united-states/usnm049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7" sqref="E1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153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23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25</v>
      </c>
      <c r="G7" t="s">
        <v>171</v>
      </c>
    </row>
    <row r="9" spans="1:7" x14ac:dyDescent="0.25">
      <c r="C9" t="s">
        <v>154</v>
      </c>
    </row>
    <row r="10" spans="1:7" x14ac:dyDescent="0.25">
      <c r="A10" s="1" t="s">
        <v>155</v>
      </c>
      <c r="B10" s="1" t="s">
        <v>9</v>
      </c>
      <c r="C10" s="1"/>
      <c r="D10" s="1"/>
      <c r="E10" s="1"/>
      <c r="F10" t="s">
        <v>156</v>
      </c>
    </row>
    <row r="12" spans="1:7" x14ac:dyDescent="0.25">
      <c r="C12" t="s">
        <v>154</v>
      </c>
    </row>
    <row r="13" spans="1:7" x14ac:dyDescent="0.25">
      <c r="A13" s="1" t="s">
        <v>157</v>
      </c>
      <c r="B13" s="1" t="s">
        <v>9</v>
      </c>
      <c r="C13" s="1">
        <f>4595/3.28</f>
        <v>1400.9146341463415</v>
      </c>
      <c r="D13" s="1"/>
      <c r="E13" s="1"/>
      <c r="F13" t="s">
        <v>53</v>
      </c>
    </row>
  </sheetData>
  <hyperlinks>
    <hyperlink ref="G1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149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P12" sqref="P12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172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139</v>
      </c>
      <c r="N1" s="12" t="s">
        <v>179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139</v>
      </c>
    </row>
    <row r="2" spans="1:19" x14ac:dyDescent="0.25">
      <c r="A2" s="5" t="s">
        <v>146</v>
      </c>
      <c r="B2" s="5" t="s">
        <v>145</v>
      </c>
      <c r="C2" s="5" t="s">
        <v>139</v>
      </c>
      <c r="G2" s="1" t="s">
        <v>145</v>
      </c>
      <c r="H2" s="1" t="s">
        <v>9</v>
      </c>
      <c r="I2" s="15">
        <v>1</v>
      </c>
      <c r="J2" s="1"/>
      <c r="K2" s="1"/>
      <c r="L2" t="s">
        <v>3</v>
      </c>
      <c r="N2" s="1" t="s">
        <v>145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125</v>
      </c>
      <c r="B3" s="2">
        <f>I6*I7</f>
        <v>1</v>
      </c>
      <c r="C3" t="s">
        <v>3</v>
      </c>
      <c r="G3" s="1" t="s">
        <v>163</v>
      </c>
      <c r="H3" s="1" t="s">
        <v>9</v>
      </c>
      <c r="I3" s="15">
        <v>4</v>
      </c>
      <c r="J3" s="1"/>
      <c r="K3" s="1"/>
      <c r="L3" t="s">
        <v>178</v>
      </c>
    </row>
    <row r="4" spans="1:19" x14ac:dyDescent="0.25">
      <c r="A4" t="s">
        <v>128</v>
      </c>
      <c r="B4" s="2">
        <f>I14*I15</f>
        <v>1</v>
      </c>
      <c r="C4" t="s">
        <v>3</v>
      </c>
      <c r="N4" s="12" t="s">
        <v>180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139</v>
      </c>
    </row>
    <row r="5" spans="1:19" x14ac:dyDescent="0.25">
      <c r="A5" t="s">
        <v>127</v>
      </c>
      <c r="B5" s="2">
        <v>0.5</v>
      </c>
      <c r="C5" t="s">
        <v>3</v>
      </c>
      <c r="G5" s="12" t="s">
        <v>177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139</v>
      </c>
      <c r="N5" s="1" t="s">
        <v>145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126</v>
      </c>
      <c r="B6" s="2">
        <v>1</v>
      </c>
      <c r="C6" t="s">
        <v>3</v>
      </c>
      <c r="G6" s="1" t="s">
        <v>145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124</v>
      </c>
      <c r="B7" s="2">
        <f>I10*I11</f>
        <v>1</v>
      </c>
      <c r="C7" t="s">
        <v>3</v>
      </c>
      <c r="G7" s="1" t="s">
        <v>163</v>
      </c>
      <c r="H7" s="1" t="s">
        <v>9</v>
      </c>
      <c r="I7" s="15">
        <v>1</v>
      </c>
      <c r="J7" s="1"/>
      <c r="K7" s="1"/>
      <c r="L7" t="s">
        <v>178</v>
      </c>
      <c r="N7" s="12" t="s">
        <v>176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139</v>
      </c>
    </row>
    <row r="8" spans="1:19" x14ac:dyDescent="0.25">
      <c r="A8" t="s">
        <v>123</v>
      </c>
      <c r="B8" s="2">
        <f>P2</f>
        <v>1</v>
      </c>
      <c r="C8" t="s">
        <v>3</v>
      </c>
      <c r="N8" s="1" t="s">
        <v>181</v>
      </c>
      <c r="O8" s="1" t="s">
        <v>9</v>
      </c>
      <c r="P8" s="15">
        <f>5.909/12/3.28</f>
        <v>0.15012703252032522</v>
      </c>
      <c r="Q8" s="1"/>
      <c r="R8" s="1"/>
      <c r="S8" t="s">
        <v>53</v>
      </c>
    </row>
    <row r="9" spans="1:19" x14ac:dyDescent="0.25">
      <c r="A9" t="s">
        <v>122</v>
      </c>
      <c r="B9" s="2">
        <v>4</v>
      </c>
      <c r="C9" t="s">
        <v>3</v>
      </c>
      <c r="G9" s="12" t="s">
        <v>183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139</v>
      </c>
      <c r="N9" s="1" t="s">
        <v>182</v>
      </c>
      <c r="O9" s="1" t="s">
        <v>9</v>
      </c>
      <c r="P9" s="15">
        <f>5.625/12/3.28</f>
        <v>0.14291158536585366</v>
      </c>
      <c r="Q9" s="1"/>
      <c r="R9" s="1"/>
      <c r="S9" t="s">
        <v>53</v>
      </c>
    </row>
    <row r="10" spans="1:19" x14ac:dyDescent="0.25">
      <c r="A10" t="s">
        <v>55</v>
      </c>
      <c r="B10" s="2">
        <f>11.151/2.205</f>
        <v>5.0571428571428569</v>
      </c>
      <c r="C10" t="s">
        <v>3</v>
      </c>
      <c r="G10" s="1" t="s">
        <v>145</v>
      </c>
      <c r="H10" s="1" t="s">
        <v>9</v>
      </c>
      <c r="I10" s="15">
        <v>1</v>
      </c>
      <c r="J10" s="1"/>
      <c r="K10" s="1"/>
      <c r="L10" t="s">
        <v>3</v>
      </c>
      <c r="N10" s="1" t="s">
        <v>173</v>
      </c>
      <c r="O10" s="1" t="s">
        <v>9</v>
      </c>
      <c r="P10" s="15">
        <v>3</v>
      </c>
      <c r="Q10" s="1"/>
      <c r="R10" s="1"/>
      <c r="S10" t="s">
        <v>53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163</v>
      </c>
      <c r="H11" s="1" t="s">
        <v>9</v>
      </c>
      <c r="I11" s="15">
        <v>1</v>
      </c>
      <c r="J11" s="1"/>
      <c r="K11" s="1"/>
      <c r="L11" t="s">
        <v>178</v>
      </c>
      <c r="N11" s="1" t="s">
        <v>174</v>
      </c>
      <c r="O11" s="1" t="s">
        <v>9</v>
      </c>
      <c r="P11" s="15">
        <v>2700</v>
      </c>
      <c r="Q11" s="1"/>
      <c r="R11" s="1"/>
      <c r="S11" t="s">
        <v>175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185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139</v>
      </c>
      <c r="N13" s="12" t="s">
        <v>184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139</v>
      </c>
    </row>
    <row r="14" spans="1:19" x14ac:dyDescent="0.25">
      <c r="A14" t="s">
        <v>158</v>
      </c>
      <c r="B14" s="2">
        <f>'Propellant Parameters (Tanks)'!N26*0.453592</f>
        <v>11.562209199342742</v>
      </c>
      <c r="C14" t="s">
        <v>3</v>
      </c>
      <c r="G14" s="1" t="s">
        <v>186</v>
      </c>
      <c r="H14" s="1" t="s">
        <v>9</v>
      </c>
      <c r="I14" s="15">
        <v>1</v>
      </c>
      <c r="J14" s="1"/>
      <c r="K14" s="1"/>
      <c r="L14" t="s">
        <v>187</v>
      </c>
      <c r="N14" s="1" t="s">
        <v>145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188</v>
      </c>
      <c r="H15" s="1" t="s">
        <v>9</v>
      </c>
      <c r="I15" s="15">
        <v>1</v>
      </c>
      <c r="J15" s="1"/>
      <c r="K15" s="1"/>
      <c r="L15" t="s">
        <v>53</v>
      </c>
      <c r="N15" s="1" t="s">
        <v>163</v>
      </c>
      <c r="O15" s="1" t="s">
        <v>9</v>
      </c>
      <c r="P15" s="15">
        <v>1</v>
      </c>
      <c r="Q15" s="1"/>
      <c r="R15" s="1"/>
      <c r="S15" t="s">
        <v>178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32.444185833819738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6.125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K24" sqref="K24"/>
    </sheetView>
  </sheetViews>
  <sheetFormatPr defaultRowHeight="15" x14ac:dyDescent="0.25"/>
  <cols>
    <col min="1" max="1" width="15.7109375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149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151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150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150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150</v>
      </c>
      <c r="J10" s="4">
        <f>93.19</f>
        <v>93.19</v>
      </c>
      <c r="K10" t="s">
        <v>134</v>
      </c>
    </row>
    <row r="11" spans="1:14" x14ac:dyDescent="0.25">
      <c r="N11" t="s">
        <v>152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14" x14ac:dyDescent="0.25">
      <c r="A18" t="s">
        <v>136</v>
      </c>
    </row>
    <row r="19" spans="1:14" x14ac:dyDescent="0.25">
      <c r="A19" t="s">
        <v>143</v>
      </c>
    </row>
    <row r="20" spans="1:14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  <c r="J20" s="12" t="s">
        <v>159</v>
      </c>
    </row>
    <row r="21" spans="1:14" x14ac:dyDescent="0.25">
      <c r="J21" t="s">
        <v>160</v>
      </c>
      <c r="K21" t="s">
        <v>163</v>
      </c>
      <c r="L21" t="s">
        <v>145</v>
      </c>
      <c r="M21" t="s">
        <v>161</v>
      </c>
      <c r="N21" t="s">
        <v>165</v>
      </c>
    </row>
    <row r="22" spans="1:14" x14ac:dyDescent="0.25">
      <c r="A22" t="s">
        <v>144</v>
      </c>
      <c r="J22" t="s">
        <v>162</v>
      </c>
      <c r="K22">
        <v>2</v>
      </c>
      <c r="L22">
        <v>2.52</v>
      </c>
      <c r="M22" t="s">
        <v>164</v>
      </c>
      <c r="N22" s="13">
        <f>K22*L22</f>
        <v>5.04</v>
      </c>
    </row>
    <row r="23" spans="1:14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  <c r="J23" t="s">
        <v>166</v>
      </c>
      <c r="K23" s="8">
        <f>C20</f>
        <v>56.603313253621714</v>
      </c>
      <c r="L23">
        <v>0.249</v>
      </c>
      <c r="M23" t="s">
        <v>168</v>
      </c>
      <c r="N23" s="13">
        <f>K23*L23</f>
        <v>14.094225000151807</v>
      </c>
    </row>
    <row r="24" spans="1:14" x14ac:dyDescent="0.25">
      <c r="J24" t="s">
        <v>167</v>
      </c>
      <c r="K24" s="8">
        <f>C23</f>
        <v>14.981999088208545</v>
      </c>
      <c r="L24">
        <v>0.27200000000000002</v>
      </c>
      <c r="M24" t="s">
        <v>168</v>
      </c>
      <c r="N24" s="13">
        <f>K24*L24</f>
        <v>4.0751037519927245</v>
      </c>
    </row>
    <row r="25" spans="1:14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  <c r="J25" t="s">
        <v>169</v>
      </c>
      <c r="K25">
        <v>1</v>
      </c>
      <c r="L25">
        <v>2.2810000000000001</v>
      </c>
      <c r="M25" t="s">
        <v>164</v>
      </c>
      <c r="N25">
        <f>K25*L25</f>
        <v>2.2810000000000001</v>
      </c>
    </row>
    <row r="26" spans="1:14" x14ac:dyDescent="0.25">
      <c r="J26" s="12" t="s">
        <v>170</v>
      </c>
      <c r="K26" s="12"/>
      <c r="L26" s="12"/>
      <c r="M26" s="12"/>
      <c r="N26" s="14">
        <f>SUM(N22:N25)</f>
        <v>25.490328752144531</v>
      </c>
    </row>
    <row r="27" spans="1:14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Brendan Luke</cp:lastModifiedBy>
  <dcterms:created xsi:type="dcterms:W3CDTF">2017-08-26T18:54:19Z</dcterms:created>
  <dcterms:modified xsi:type="dcterms:W3CDTF">2017-09-17T21:12:14Z</dcterms:modified>
</cp:coreProperties>
</file>