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9555" windowHeight="3915"/>
  </bookViews>
  <sheets>
    <sheet name="Misumi" sheetId="1" r:id="rId1"/>
    <sheet name="SDP-SI" sheetId="2" r:id="rId2"/>
    <sheet name="McMaster-Carr" sheetId="3" r:id="rId3"/>
    <sheet name="VXB" sheetId="4" r:id="rId4"/>
    <sheet name="MetalsDepot" sheetId="5" r:id="rId5"/>
  </sheets>
  <calcPr calcId="125725"/>
</workbook>
</file>

<file path=xl/calcChain.xml><?xml version="1.0" encoding="utf-8"?>
<calcChain xmlns="http://schemas.openxmlformats.org/spreadsheetml/2006/main">
  <c r="E2" i="5"/>
  <c r="E8"/>
  <c r="E3" i="4"/>
  <c r="E1"/>
  <c r="E7"/>
  <c r="E4" i="3"/>
  <c r="E7"/>
  <c r="E8"/>
  <c r="E9"/>
  <c r="F86" i="1"/>
  <c r="E40" i="3"/>
  <c r="E38" s="1"/>
  <c r="E1" s="1"/>
  <c r="E6"/>
  <c r="G80" i="1" l="1"/>
  <c r="E1" i="5"/>
  <c r="E5"/>
  <c r="E6"/>
  <c r="E7"/>
  <c r="E4"/>
  <c r="E18" i="4"/>
  <c r="E17"/>
  <c r="E13"/>
  <c r="E12"/>
  <c r="E5"/>
  <c r="G61" i="1"/>
  <c r="E14" i="3"/>
  <c r="E32"/>
  <c r="E35"/>
  <c r="E34"/>
  <c r="E30"/>
  <c r="E21" s="1"/>
  <c r="E29"/>
  <c r="E28"/>
  <c r="E27"/>
  <c r="E26"/>
  <c r="E25"/>
  <c r="E24"/>
  <c r="E23"/>
  <c r="G63" i="1"/>
  <c r="E17" i="3"/>
  <c r="D16"/>
  <c r="E16" s="1"/>
  <c r="G51" i="1"/>
  <c r="G56"/>
  <c r="G49"/>
  <c r="G95"/>
  <c r="G94"/>
  <c r="G37"/>
  <c r="G93"/>
  <c r="G92"/>
  <c r="G91"/>
  <c r="G90"/>
  <c r="G89"/>
  <c r="G88"/>
  <c r="G87"/>
  <c r="G86"/>
  <c r="G85"/>
  <c r="G77"/>
  <c r="G78"/>
  <c r="G79"/>
  <c r="G76"/>
  <c r="G48"/>
  <c r="G40" s="1"/>
  <c r="G75"/>
  <c r="F74"/>
  <c r="G74" s="1"/>
  <c r="G73"/>
  <c r="G72"/>
  <c r="F71"/>
  <c r="G71" s="1"/>
  <c r="G55"/>
  <c r="G54"/>
  <c r="G36"/>
  <c r="G35"/>
  <c r="G34"/>
  <c r="G47"/>
  <c r="G46"/>
  <c r="G45"/>
  <c r="E4" i="2"/>
  <c r="E2" s="1"/>
  <c r="E1" s="1"/>
  <c r="G53" i="1"/>
  <c r="G44"/>
  <c r="G43"/>
  <c r="G42"/>
  <c r="G33"/>
  <c r="G32"/>
  <c r="G31"/>
  <c r="G30"/>
  <c r="G29"/>
  <c r="G28"/>
  <c r="G27"/>
  <c r="G26"/>
  <c r="G25"/>
  <c r="G24"/>
  <c r="G83" l="1"/>
  <c r="G69"/>
  <c r="G22"/>
  <c r="G21" s="1"/>
  <c r="E21" s="1"/>
</calcChain>
</file>

<file path=xl/sharedStrings.xml><?xml version="1.0" encoding="utf-8"?>
<sst xmlns="http://schemas.openxmlformats.org/spreadsheetml/2006/main" count="395" uniqueCount="269">
  <si>
    <t>Part</t>
  </si>
  <si>
    <t>Qty</t>
  </si>
  <si>
    <t>Cost ea</t>
  </si>
  <si>
    <t>Description</t>
  </si>
  <si>
    <t>HFS5-4040-652</t>
  </si>
  <si>
    <t>HFS5-4040-572</t>
  </si>
  <si>
    <t>A</t>
  </si>
  <si>
    <t>Base extrusion (long)</t>
  </si>
  <si>
    <t>Base extrusion (short)</t>
  </si>
  <si>
    <t>HFC5-4040-B</t>
  </si>
  <si>
    <t>End caps</t>
  </si>
  <si>
    <t>SHPTLS5</t>
  </si>
  <si>
    <t>Support</t>
  </si>
  <si>
    <t>SHPTSSL5</t>
  </si>
  <si>
    <t>HPTLD5</t>
  </si>
  <si>
    <t>HBLBSL5</t>
  </si>
  <si>
    <t>Support reinforcement</t>
  </si>
  <si>
    <t>HBLTDW5</t>
  </si>
  <si>
    <t>HBLFSDW5</t>
  </si>
  <si>
    <t>Subtotal</t>
  </si>
  <si>
    <t>Total cost</t>
  </si>
  <si>
    <t>L-shaped inserts</t>
  </si>
  <si>
    <t>M5 nuts</t>
  </si>
  <si>
    <t>B</t>
  </si>
  <si>
    <t>HFLBTW6-50</t>
  </si>
  <si>
    <t>Motor mount (raw)</t>
  </si>
  <si>
    <t>S50HWH-075H0808</t>
  </si>
  <si>
    <t>Flexible coupling (SDP-SI)</t>
  </si>
  <si>
    <t>CLJK10-40-50</t>
  </si>
  <si>
    <t>Acetal leadscrew nut blanks</t>
  </si>
  <si>
    <t>CLJK6-16-40</t>
  </si>
  <si>
    <t>Acetal square spline blanks</t>
  </si>
  <si>
    <t>GPA18GT3090-A-H8</t>
  </si>
  <si>
    <t>Timing pulley 1</t>
  </si>
  <si>
    <t>AFDF15-20</t>
  </si>
  <si>
    <t>Tensioning rod</t>
  </si>
  <si>
    <t>C</t>
  </si>
  <si>
    <t>GPA18GT3060-A-H8</t>
  </si>
  <si>
    <t>Timing pulley 2</t>
  </si>
  <si>
    <t>Idler pulley 2</t>
  </si>
  <si>
    <t>Idler pulley 1</t>
  </si>
  <si>
    <t>Leadscrew</t>
  </si>
  <si>
    <t>Motor coupling 1</t>
  </si>
  <si>
    <t>Motor coupling 2</t>
  </si>
  <si>
    <t>Bearing nut</t>
  </si>
  <si>
    <t>Shim</t>
  </si>
  <si>
    <t>F</t>
  </si>
  <si>
    <t>Tapped mounts for glass plate</t>
  </si>
  <si>
    <t>Nuts for glass plate</t>
  </si>
  <si>
    <t>CJPQNBB8-13</t>
  </si>
  <si>
    <t>HBL135TD5-Z5</t>
  </si>
  <si>
    <t>Angled bracket, extra holes</t>
  </si>
  <si>
    <t>HBLUT5</t>
  </si>
  <si>
    <t>Triple bracket, 90 degrees</t>
  </si>
  <si>
    <t>HFS5-2060-548</t>
  </si>
  <si>
    <t>HFS5-2060-250</t>
  </si>
  <si>
    <t>HBLSS5</t>
  </si>
  <si>
    <t>mini thin bracket</t>
  </si>
  <si>
    <t>HBLTF5</t>
  </si>
  <si>
    <t>scalene bracket</t>
  </si>
  <si>
    <t>E</t>
  </si>
  <si>
    <t>Big gear</t>
  </si>
  <si>
    <t>Small gear</t>
  </si>
  <si>
    <t>Acetal spacers with guide</t>
  </si>
  <si>
    <t>Acetal spacer</t>
  </si>
  <si>
    <t>Acetal washer</t>
  </si>
  <si>
    <t>Steel spacer</t>
  </si>
  <si>
    <t>HFSC6-3030-50-LTP</t>
  </si>
  <si>
    <t>Sphere-nose pin</t>
  </si>
  <si>
    <t>Support structure 1</t>
  </si>
  <si>
    <t>Support structure 2</t>
  </si>
  <si>
    <t>Long shoulder screw</t>
  </si>
  <si>
    <t>Short shoulder screw</t>
  </si>
  <si>
    <t>SMSB8-15</t>
  </si>
  <si>
    <t>(hobbed) shaft</t>
  </si>
  <si>
    <t>SMKB8-4</t>
  </si>
  <si>
    <t>Tension springs</t>
  </si>
  <si>
    <t>BNSCS6</t>
  </si>
  <si>
    <t>Belt (1036.5 mm)</t>
  </si>
  <si>
    <t>Belt (1145 mm)</t>
  </si>
  <si>
    <t>BUU6-30</t>
  </si>
  <si>
    <t>BUU6-25</t>
  </si>
  <si>
    <t>D</t>
  </si>
  <si>
    <t>94035A532</t>
  </si>
  <si>
    <t>Shoulder screw for ball bearings</t>
  </si>
  <si>
    <t>94669A008</t>
  </si>
  <si>
    <t>Aluminum spacer</t>
  </si>
  <si>
    <t>Belleville washer</t>
  </si>
  <si>
    <t>SSRBW5</t>
  </si>
  <si>
    <t>57155K140</t>
  </si>
  <si>
    <t>Extended inner ring bearings</t>
  </si>
  <si>
    <t>90268A325</t>
  </si>
  <si>
    <t>1/4-28 coupling nut</t>
  </si>
  <si>
    <t>92196A333</t>
  </si>
  <si>
    <t>1/4-28 screw pack of 10</t>
  </si>
  <si>
    <t>92101A320</t>
  </si>
  <si>
    <t>1/4-28 jam nut</t>
  </si>
  <si>
    <t>90759A100</t>
  </si>
  <si>
    <t>1/4-20 flange nut</t>
  </si>
  <si>
    <t>1/4-28 flange nut</t>
  </si>
  <si>
    <t>95630A217</t>
  </si>
  <si>
    <t>PTFE washer (pack of 10), .26"x.34"x.025"</t>
  </si>
  <si>
    <t>Total</t>
  </si>
  <si>
    <t>5033K31</t>
  </si>
  <si>
    <t>PTFE tubing (1/4")</t>
  </si>
  <si>
    <t>D/E</t>
  </si>
  <si>
    <t>99604A115</t>
  </si>
  <si>
    <t>Silicone washer, pack of 50</t>
  </si>
  <si>
    <t>91116A160</t>
  </si>
  <si>
    <t>Fender washer (pack of 25)</t>
  </si>
  <si>
    <t>Misumi Cost</t>
  </si>
  <si>
    <t>Total Cost</t>
  </si>
  <si>
    <t>SDP-SI cost</t>
  </si>
  <si>
    <t>McMaster Cost</t>
  </si>
  <si>
    <t>Overall Cost</t>
  </si>
  <si>
    <t>R4A-2RS</t>
  </si>
  <si>
    <t>Sealed bearings for X axis</t>
  </si>
  <si>
    <t>FR4-2RS</t>
  </si>
  <si>
    <t>Flanged bearing for X endplate</t>
  </si>
  <si>
    <t>F626ZZ</t>
  </si>
  <si>
    <t>Flanged bearing for Z endplate</t>
  </si>
  <si>
    <t>Flanged bearing for pulley</t>
  </si>
  <si>
    <t>F6700-2RS</t>
  </si>
  <si>
    <t>Kit9452</t>
  </si>
  <si>
    <t>Kit9051</t>
  </si>
  <si>
    <t>VXB total</t>
  </si>
  <si>
    <t>All</t>
  </si>
  <si>
    <t>3/8" A36 Steel Plate</t>
  </si>
  <si>
    <t>0.040 (3/64) thick 3003 Aluminum Sheet</t>
  </si>
  <si>
    <t>20 GA. (0.036 thick) cold rolled steel sheet</t>
  </si>
  <si>
    <t>0.063 (1/16) thick 3003 Aluminum sheet</t>
  </si>
  <si>
    <t>1' x 1'</t>
  </si>
  <si>
    <t>1' x 2'</t>
  </si>
  <si>
    <t>2' x 4'</t>
  </si>
  <si>
    <t>2' x 2'</t>
  </si>
  <si>
    <t>Metals Depot Cost</t>
  </si>
  <si>
    <t>HBLTTW5</t>
  </si>
  <si>
    <t>Triple bracket, 90 degrees, 12 mount holes</t>
  </si>
  <si>
    <t>1x4 mm spring pin</t>
  </si>
  <si>
    <t>*</t>
  </si>
  <si>
    <t>GEABG1.0-45-6-B-8</t>
  </si>
  <si>
    <t>GEABG1.0-14-10-K-5</t>
  </si>
  <si>
    <t>(unflanged) bearing for square rod support</t>
  </si>
  <si>
    <t>M3 broach nut</t>
  </si>
  <si>
    <t>M4 broach nut</t>
  </si>
  <si>
    <t>M5 broach nut</t>
  </si>
  <si>
    <t>in cart? (Y/N)</t>
  </si>
  <si>
    <t>Other</t>
  </si>
  <si>
    <t>3069A108</t>
  </si>
  <si>
    <t>0.4 mm cobalt drill bit</t>
  </si>
  <si>
    <t>UBC Rapid Part No.</t>
  </si>
  <si>
    <t>BER-MI-A001</t>
  </si>
  <si>
    <t>BER-MI-A002</t>
  </si>
  <si>
    <t>BER-MI-A003</t>
  </si>
  <si>
    <t>BER-MI-A004</t>
  </si>
  <si>
    <t>BER-MI-A005</t>
  </si>
  <si>
    <t>BER-MI-A006</t>
  </si>
  <si>
    <t>BER-MI-A007</t>
  </si>
  <si>
    <t>BER-MI-A008</t>
  </si>
  <si>
    <t>BER-MI-A009</t>
  </si>
  <si>
    <t>BER-MI-A010</t>
  </si>
  <si>
    <t>BER-MI-A011</t>
  </si>
  <si>
    <t>BER-MI-A012</t>
  </si>
  <si>
    <t>BER-MI-A013</t>
  </si>
  <si>
    <t>BER-MI-A014</t>
  </si>
  <si>
    <t>BER-MI-B001</t>
  </si>
  <si>
    <t>BER-MI-B002</t>
  </si>
  <si>
    <t>BER-MI-B003</t>
  </si>
  <si>
    <t>BER-MI-B004</t>
  </si>
  <si>
    <t>BER-MI-B005</t>
  </si>
  <si>
    <t>BER-MI-B006</t>
  </si>
  <si>
    <t>BER-MI-B007</t>
  </si>
  <si>
    <t>BER-MI-B008</t>
  </si>
  <si>
    <t>BER-MI-C001</t>
  </si>
  <si>
    <t>BER-MI-C002</t>
  </si>
  <si>
    <t>BER-MI-C003</t>
  </si>
  <si>
    <t>BER-MI-C004</t>
  </si>
  <si>
    <t>BER-MI-D001</t>
  </si>
  <si>
    <t>BER-MI-F001</t>
  </si>
  <si>
    <t>BER-MI-F002</t>
  </si>
  <si>
    <t>BER-MI-F003</t>
  </si>
  <si>
    <t>BER-MI-F004</t>
  </si>
  <si>
    <t>BER-MI-F005</t>
  </si>
  <si>
    <t>BER-MI-F006</t>
  </si>
  <si>
    <t>BER-MI-F007</t>
  </si>
  <si>
    <t>BER-MI-F008</t>
  </si>
  <si>
    <t>BER-MI-F009</t>
  </si>
  <si>
    <t>BER-MI-F010</t>
  </si>
  <si>
    <t>BER-MI-E001</t>
  </si>
  <si>
    <t>BER-MI-E002</t>
  </si>
  <si>
    <t>BER-MI-E003</t>
  </si>
  <si>
    <t>BER-MI-E004</t>
  </si>
  <si>
    <t>BER-MI-E005</t>
  </si>
  <si>
    <t>BER-MI-E006</t>
  </si>
  <si>
    <t>BER-MI-E007</t>
  </si>
  <si>
    <t>BER-MI-E008</t>
  </si>
  <si>
    <t>BER-MI-E009</t>
  </si>
  <si>
    <t>BER-MI-E010</t>
  </si>
  <si>
    <t>BER-MI-E011</t>
  </si>
  <si>
    <t>Order Info</t>
  </si>
  <si>
    <t>UBCRAPID-001-JJSZ</t>
  </si>
  <si>
    <t>Bill to</t>
  </si>
  <si>
    <t>Company Name</t>
  </si>
  <si>
    <t>University of British Columbia</t>
  </si>
  <si>
    <t>Customer Code</t>
  </si>
  <si>
    <t>W54485</t>
  </si>
  <si>
    <t>Attention</t>
  </si>
  <si>
    <t>c/o Jon Nakane JJSZ</t>
  </si>
  <si>
    <t>Department</t>
  </si>
  <si>
    <t>Engineering Physics</t>
  </si>
  <si>
    <t>Ship to</t>
  </si>
  <si>
    <t>W54485 University of British Columbia</t>
  </si>
  <si>
    <t>Address</t>
  </si>
  <si>
    <t>Hennings Building 115, 6224 Agricultural Road Vancouver British Coumbia V6T1Z1</t>
  </si>
  <si>
    <t>Country</t>
  </si>
  <si>
    <t>Canada</t>
  </si>
  <si>
    <t>TEL</t>
  </si>
  <si>
    <t>778 868 3629</t>
  </si>
  <si>
    <t>FAX</t>
  </si>
  <si>
    <t>604 736 3629</t>
  </si>
  <si>
    <t>Attention to</t>
  </si>
  <si>
    <t>Ship Method</t>
  </si>
  <si>
    <t>Method</t>
  </si>
  <si>
    <t>Credit Card</t>
  </si>
  <si>
    <t>Card type</t>
  </si>
  <si>
    <t>VISA</t>
  </si>
  <si>
    <t>Expiration Date</t>
  </si>
  <si>
    <t>Card Number</t>
  </si>
  <si>
    <t>xxxx</t>
  </si>
  <si>
    <t>Card Holder Name</t>
  </si>
  <si>
    <t>Jacob Bayless</t>
  </si>
  <si>
    <t>Ship Via</t>
  </si>
  <si>
    <t>FedEx 2nd Day</t>
  </si>
  <si>
    <t>Prepay and add</t>
  </si>
  <si>
    <t>Carrier Account No for Collect/Third Party Billing</t>
  </si>
  <si>
    <t>-</t>
  </si>
  <si>
    <t>Ship Complete/Partial</t>
  </si>
  <si>
    <t>Ship Complete</t>
  </si>
  <si>
    <t>HNTC6-6</t>
  </si>
  <si>
    <t>Formerly</t>
  </si>
  <si>
    <t>GEABP0.8-56-5-B-8</t>
  </si>
  <si>
    <t>GEABS0.8-15-7-K-5</t>
  </si>
  <si>
    <t>MSB6-55</t>
  </si>
  <si>
    <t>CLJJ6-14-32</t>
  </si>
  <si>
    <t>WSJJ10-6-2</t>
  </si>
  <si>
    <t>CLJGJ12-6-9.5</t>
  </si>
  <si>
    <t>PACK-HNTT5-5</t>
  </si>
  <si>
    <t>MCO15-6-6.35</t>
  </si>
  <si>
    <t>MCSLC20-6.35-6.35</t>
  </si>
  <si>
    <t>PSFRHQ8-53-F10-P6-T10-Q6</t>
  </si>
  <si>
    <t>PSFMRPL6-26-F7-T4</t>
  </si>
  <si>
    <t>SFGSM0.3</t>
  </si>
  <si>
    <t>AFDF11.5-15</t>
  </si>
  <si>
    <t>GBN10503GT-60</t>
  </si>
  <si>
    <t>GBN11703GT-90</t>
  </si>
  <si>
    <t>MTSBRW12-566-F23-V6-S28-Q6</t>
  </si>
  <si>
    <t>Quotation Number</t>
  </si>
  <si>
    <t>USA-8902634</t>
  </si>
  <si>
    <t>Order Submit Date</t>
  </si>
  <si>
    <t>09/22/2011 01:54 AM （CST）</t>
  </si>
  <si>
    <t>94100A110</t>
  </si>
  <si>
    <t>94100A130</t>
  </si>
  <si>
    <t>94100A140</t>
  </si>
  <si>
    <t>91611A065</t>
  </si>
  <si>
    <t>90759A150</t>
  </si>
  <si>
    <t>10 bearings similar to R4A 2RS</t>
  </si>
  <si>
    <t>Kit213</t>
  </si>
  <si>
    <t>Shipping</t>
  </si>
  <si>
    <t>.250 (1/4) thick 3003-H14 Aluminum Plate</t>
  </si>
</sst>
</file>

<file path=xl/styles.xml><?xml version="1.0" encoding="utf-8"?>
<styleSheet xmlns="http://schemas.openxmlformats.org/spreadsheetml/2006/main">
  <numFmts count="2">
    <numFmt numFmtId="8" formatCode="&quot;$&quot;#,##0.00;[Red]\-&quot;$&quot;#,##0.00"/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8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Font="1"/>
    <xf numFmtId="8" fontId="0" fillId="0" borderId="0" xfId="0" applyNumberFormat="1" applyFont="1"/>
    <xf numFmtId="17" fontId="0" fillId="0" borderId="0" xfId="0" applyNumberFormat="1"/>
    <xf numFmtId="17" fontId="0" fillId="0" borderId="0" xfId="0" quotePrefix="1" applyNumberFormat="1"/>
    <xf numFmtId="0" fontId="0" fillId="2" borderId="0" xfId="0" applyFill="1"/>
    <xf numFmtId="0" fontId="0" fillId="3" borderId="0" xfId="0" applyFill="1"/>
    <xf numFmtId="8" fontId="0" fillId="3" borderId="0" xfId="0" applyNumberFormat="1" applyFill="1"/>
    <xf numFmtId="8" fontId="1" fillId="0" borderId="0" xfId="0" applyNumberFormat="1" applyFont="1"/>
    <xf numFmtId="0" fontId="2" fillId="0" borderId="0" xfId="0" applyFont="1"/>
    <xf numFmtId="8" fontId="2" fillId="0" borderId="0" xfId="0" applyNumberFormat="1" applyFont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5"/>
  <sheetViews>
    <sheetView tabSelected="1" topLeftCell="B16" workbookViewId="0">
      <selection activeCell="B17" sqref="B17"/>
    </sheetView>
  </sheetViews>
  <sheetFormatPr defaultRowHeight="15"/>
  <cols>
    <col min="1" max="2" width="3.42578125" customWidth="1"/>
    <col min="3" max="3" width="17.85546875" bestFit="1" customWidth="1"/>
    <col min="4" max="4" width="25.7109375" customWidth="1"/>
    <col min="6" max="6" width="12.5703125" customWidth="1"/>
    <col min="8" max="8" width="28" bestFit="1" customWidth="1"/>
    <col min="9" max="9" width="12.7109375" bestFit="1" customWidth="1"/>
    <col min="10" max="10" width="18.85546875" bestFit="1" customWidth="1"/>
  </cols>
  <sheetData>
    <row r="1" spans="3:7">
      <c r="D1" t="s">
        <v>199</v>
      </c>
    </row>
    <row r="2" spans="3:7">
      <c r="C2" t="s">
        <v>200</v>
      </c>
    </row>
    <row r="3" spans="3:7">
      <c r="C3" t="s">
        <v>201</v>
      </c>
    </row>
    <row r="4" spans="3:7">
      <c r="C4" t="s">
        <v>202</v>
      </c>
      <c r="D4" t="s">
        <v>203</v>
      </c>
      <c r="F4" t="s">
        <v>204</v>
      </c>
      <c r="G4" t="s">
        <v>205</v>
      </c>
    </row>
    <row r="5" spans="3:7">
      <c r="C5" t="s">
        <v>206</v>
      </c>
      <c r="D5" t="s">
        <v>207</v>
      </c>
      <c r="F5" t="s">
        <v>208</v>
      </c>
      <c r="G5" t="s">
        <v>209</v>
      </c>
    </row>
    <row r="6" spans="3:7">
      <c r="C6" t="s">
        <v>210</v>
      </c>
    </row>
    <row r="7" spans="3:7">
      <c r="C7" t="s">
        <v>202</v>
      </c>
      <c r="D7" t="s">
        <v>211</v>
      </c>
    </row>
    <row r="8" spans="3:7">
      <c r="C8" t="s">
        <v>212</v>
      </c>
      <c r="D8" t="s">
        <v>213</v>
      </c>
    </row>
    <row r="9" spans="3:7">
      <c r="C9" t="s">
        <v>214</v>
      </c>
      <c r="D9" t="s">
        <v>215</v>
      </c>
    </row>
    <row r="10" spans="3:7">
      <c r="C10" t="s">
        <v>216</v>
      </c>
      <c r="D10" t="s">
        <v>217</v>
      </c>
      <c r="E10" t="s">
        <v>218</v>
      </c>
      <c r="F10" t="s">
        <v>219</v>
      </c>
    </row>
    <row r="11" spans="3:7">
      <c r="C11" t="s">
        <v>220</v>
      </c>
      <c r="D11" t="s">
        <v>207</v>
      </c>
      <c r="E11" t="s">
        <v>208</v>
      </c>
      <c r="F11" t="s">
        <v>209</v>
      </c>
    </row>
    <row r="12" spans="3:7">
      <c r="C12" t="s">
        <v>221</v>
      </c>
    </row>
    <row r="13" spans="3:7">
      <c r="C13" t="s">
        <v>222</v>
      </c>
      <c r="D13" t="s">
        <v>223</v>
      </c>
    </row>
    <row r="14" spans="3:7">
      <c r="C14" t="s">
        <v>224</v>
      </c>
      <c r="D14" t="s">
        <v>225</v>
      </c>
      <c r="E14" t="s">
        <v>227</v>
      </c>
      <c r="F14" t="s">
        <v>228</v>
      </c>
    </row>
    <row r="15" spans="3:7">
      <c r="C15" t="s">
        <v>226</v>
      </c>
      <c r="D15" s="6">
        <v>41153</v>
      </c>
      <c r="E15" t="s">
        <v>229</v>
      </c>
      <c r="F15" t="s">
        <v>230</v>
      </c>
    </row>
    <row r="16" spans="3:7">
      <c r="C16" t="s">
        <v>231</v>
      </c>
      <c r="D16" s="6" t="s">
        <v>232</v>
      </c>
    </row>
    <row r="17" spans="1:9">
      <c r="C17" t="s">
        <v>221</v>
      </c>
      <c r="D17" s="6" t="s">
        <v>233</v>
      </c>
    </row>
    <row r="18" spans="1:9">
      <c r="C18" t="s">
        <v>234</v>
      </c>
      <c r="D18" s="7" t="s">
        <v>235</v>
      </c>
    </row>
    <row r="19" spans="1:9">
      <c r="C19" t="s">
        <v>236</v>
      </c>
      <c r="D19" s="6" t="s">
        <v>237</v>
      </c>
    </row>
    <row r="20" spans="1:9">
      <c r="C20" t="s">
        <v>256</v>
      </c>
      <c r="D20" t="s">
        <v>257</v>
      </c>
      <c r="E20" t="s">
        <v>258</v>
      </c>
      <c r="F20" t="s">
        <v>259</v>
      </c>
    </row>
    <row r="21" spans="1:9">
      <c r="D21" t="s">
        <v>114</v>
      </c>
      <c r="E21" s="1">
        <f>G21+'SDP-SI'!E1+'McMaster-Carr'!E1+VXB!E1+MetalsDepot!E1</f>
        <v>902.19</v>
      </c>
      <c r="F21" t="s">
        <v>110</v>
      </c>
      <c r="G21" s="1">
        <f>G22+G40+G51+G61+G69+G83</f>
        <v>574.72</v>
      </c>
    </row>
    <row r="22" spans="1:9">
      <c r="A22" t="s">
        <v>6</v>
      </c>
      <c r="F22" t="s">
        <v>20</v>
      </c>
      <c r="G22" s="1">
        <f>SUM(G24:G37)</f>
        <v>229.31</v>
      </c>
    </row>
    <row r="23" spans="1:9">
      <c r="C23" s="2" t="s">
        <v>150</v>
      </c>
      <c r="D23" s="2" t="s">
        <v>0</v>
      </c>
      <c r="E23" s="2" t="s">
        <v>1</v>
      </c>
      <c r="F23" s="2" t="s">
        <v>2</v>
      </c>
      <c r="G23" s="2" t="s">
        <v>19</v>
      </c>
      <c r="H23" s="2" t="s">
        <v>3</v>
      </c>
      <c r="I23" s="2" t="s">
        <v>146</v>
      </c>
    </row>
    <row r="24" spans="1:9">
      <c r="A24" t="s">
        <v>139</v>
      </c>
      <c r="C24" t="s">
        <v>151</v>
      </c>
      <c r="D24" t="s">
        <v>4</v>
      </c>
      <c r="E24">
        <v>2</v>
      </c>
      <c r="F24" s="1">
        <v>9.1199999999999992</v>
      </c>
      <c r="G24" s="1">
        <f t="shared" ref="G24:G36" si="0">E24*F24</f>
        <v>18.239999999999998</v>
      </c>
      <c r="H24" t="s">
        <v>7</v>
      </c>
    </row>
    <row r="25" spans="1:9">
      <c r="A25" t="s">
        <v>139</v>
      </c>
      <c r="C25" t="s">
        <v>152</v>
      </c>
      <c r="D25" t="s">
        <v>5</v>
      </c>
      <c r="E25">
        <v>2</v>
      </c>
      <c r="F25" s="1">
        <v>8</v>
      </c>
      <c r="G25" s="1">
        <f t="shared" si="0"/>
        <v>16</v>
      </c>
      <c r="H25" t="s">
        <v>8</v>
      </c>
    </row>
    <row r="26" spans="1:9">
      <c r="C26" t="s">
        <v>153</v>
      </c>
      <c r="D26" t="s">
        <v>9</v>
      </c>
      <c r="E26">
        <v>4</v>
      </c>
      <c r="F26" s="1">
        <v>2.2000000000000002</v>
      </c>
      <c r="G26" s="1">
        <f t="shared" si="0"/>
        <v>8.8000000000000007</v>
      </c>
      <c r="H26" t="s">
        <v>10</v>
      </c>
    </row>
    <row r="27" spans="1:9">
      <c r="C27" t="s">
        <v>154</v>
      </c>
      <c r="D27" t="s">
        <v>11</v>
      </c>
      <c r="E27">
        <v>1</v>
      </c>
      <c r="F27" s="1">
        <v>2</v>
      </c>
      <c r="G27" s="1">
        <f t="shared" si="0"/>
        <v>2</v>
      </c>
      <c r="H27" t="s">
        <v>12</v>
      </c>
    </row>
    <row r="28" spans="1:9">
      <c r="C28" t="s">
        <v>155</v>
      </c>
      <c r="D28" t="s">
        <v>13</v>
      </c>
      <c r="E28">
        <v>1</v>
      </c>
      <c r="F28" s="1">
        <v>1.37</v>
      </c>
      <c r="G28" s="1">
        <f t="shared" si="0"/>
        <v>1.37</v>
      </c>
      <c r="H28" t="s">
        <v>12</v>
      </c>
    </row>
    <row r="29" spans="1:9">
      <c r="C29" t="s">
        <v>156</v>
      </c>
      <c r="D29" t="s">
        <v>14</v>
      </c>
      <c r="E29">
        <v>2</v>
      </c>
      <c r="F29" s="1">
        <v>3.4</v>
      </c>
      <c r="G29" s="1">
        <f t="shared" si="0"/>
        <v>6.8</v>
      </c>
      <c r="H29" t="s">
        <v>12</v>
      </c>
    </row>
    <row r="30" spans="1:9">
      <c r="C30" t="s">
        <v>157</v>
      </c>
      <c r="D30" t="s">
        <v>15</v>
      </c>
      <c r="E30">
        <v>2</v>
      </c>
      <c r="F30" s="1">
        <v>7</v>
      </c>
      <c r="G30" s="1">
        <f t="shared" si="0"/>
        <v>14</v>
      </c>
      <c r="H30" t="s">
        <v>21</v>
      </c>
    </row>
    <row r="31" spans="1:9">
      <c r="C31" t="s">
        <v>158</v>
      </c>
      <c r="D31" t="s">
        <v>17</v>
      </c>
      <c r="E31">
        <v>2</v>
      </c>
      <c r="F31" s="1">
        <v>2.8</v>
      </c>
      <c r="G31" s="1">
        <f t="shared" si="0"/>
        <v>5.6</v>
      </c>
      <c r="H31" t="s">
        <v>16</v>
      </c>
    </row>
    <row r="32" spans="1:9">
      <c r="C32" t="s">
        <v>159</v>
      </c>
      <c r="D32" t="s">
        <v>18</v>
      </c>
      <c r="E32">
        <v>6</v>
      </c>
      <c r="F32" s="1">
        <v>2.5</v>
      </c>
      <c r="G32" s="1">
        <f t="shared" si="0"/>
        <v>15</v>
      </c>
      <c r="H32" t="s">
        <v>16</v>
      </c>
    </row>
    <row r="33" spans="1:8">
      <c r="C33" s="9" t="s">
        <v>160</v>
      </c>
      <c r="D33" s="9" t="s">
        <v>246</v>
      </c>
      <c r="E33" s="9">
        <v>1</v>
      </c>
      <c r="F33" s="10">
        <v>28</v>
      </c>
      <c r="G33" s="10">
        <f t="shared" si="0"/>
        <v>28</v>
      </c>
      <c r="H33" s="9" t="s">
        <v>22</v>
      </c>
    </row>
    <row r="34" spans="1:8">
      <c r="C34" t="s">
        <v>161</v>
      </c>
      <c r="D34" t="s">
        <v>255</v>
      </c>
      <c r="E34">
        <v>1</v>
      </c>
      <c r="F34" s="1">
        <v>32.4</v>
      </c>
      <c r="G34" s="1">
        <f t="shared" si="0"/>
        <v>32.4</v>
      </c>
      <c r="H34" t="s">
        <v>41</v>
      </c>
    </row>
    <row r="35" spans="1:8">
      <c r="C35" s="9" t="s">
        <v>162</v>
      </c>
      <c r="D35" s="9" t="s">
        <v>247</v>
      </c>
      <c r="E35" s="9">
        <v>1</v>
      </c>
      <c r="F35" s="10">
        <v>11.3</v>
      </c>
      <c r="G35" s="10">
        <f t="shared" si="0"/>
        <v>11.3</v>
      </c>
      <c r="H35" s="9" t="s">
        <v>42</v>
      </c>
    </row>
    <row r="36" spans="1:8">
      <c r="C36" s="9" t="s">
        <v>163</v>
      </c>
      <c r="D36" s="9" t="s">
        <v>248</v>
      </c>
      <c r="E36" s="14">
        <v>2</v>
      </c>
      <c r="F36" s="10">
        <v>32</v>
      </c>
      <c r="G36" s="10">
        <f t="shared" si="0"/>
        <v>64</v>
      </c>
      <c r="H36" s="9" t="s">
        <v>43</v>
      </c>
    </row>
    <row r="37" spans="1:8">
      <c r="C37" t="s">
        <v>164</v>
      </c>
      <c r="D37" t="s">
        <v>77</v>
      </c>
      <c r="E37">
        <v>1</v>
      </c>
      <c r="F37" s="1">
        <v>5.8</v>
      </c>
      <c r="G37" s="1">
        <f>E37*F37</f>
        <v>5.8</v>
      </c>
      <c r="H37" t="s">
        <v>44</v>
      </c>
    </row>
    <row r="38" spans="1:8">
      <c r="C38" s="15"/>
      <c r="D38" s="15"/>
      <c r="E38" s="15"/>
      <c r="F38" s="15"/>
      <c r="G38" s="15"/>
      <c r="H38" s="15"/>
    </row>
    <row r="40" spans="1:8">
      <c r="A40" t="s">
        <v>23</v>
      </c>
      <c r="F40" t="s">
        <v>111</v>
      </c>
      <c r="G40" s="1">
        <f>SUM(G42:G50)</f>
        <v>116.9</v>
      </c>
    </row>
    <row r="41" spans="1:8">
      <c r="D41" s="2" t="s">
        <v>0</v>
      </c>
      <c r="E41" s="2" t="s">
        <v>1</v>
      </c>
      <c r="F41" s="2" t="s">
        <v>2</v>
      </c>
      <c r="G41" s="2" t="s">
        <v>19</v>
      </c>
      <c r="H41" s="2" t="s">
        <v>3</v>
      </c>
    </row>
    <row r="42" spans="1:8">
      <c r="C42" t="s">
        <v>165</v>
      </c>
      <c r="D42" t="s">
        <v>24</v>
      </c>
      <c r="E42">
        <v>1</v>
      </c>
      <c r="F42" s="1">
        <v>13.8</v>
      </c>
      <c r="G42" s="1">
        <f t="shared" ref="G42:G49" si="1">E42*F42</f>
        <v>13.8</v>
      </c>
      <c r="H42" t="s">
        <v>25</v>
      </c>
    </row>
    <row r="43" spans="1:8">
      <c r="C43" t="s">
        <v>166</v>
      </c>
      <c r="D43" t="s">
        <v>28</v>
      </c>
      <c r="E43">
        <v>3</v>
      </c>
      <c r="F43" s="1">
        <v>6</v>
      </c>
      <c r="G43" s="1">
        <f t="shared" si="1"/>
        <v>18</v>
      </c>
      <c r="H43" t="s">
        <v>29</v>
      </c>
    </row>
    <row r="44" spans="1:8">
      <c r="C44" t="s">
        <v>167</v>
      </c>
      <c r="D44" t="s">
        <v>30</v>
      </c>
      <c r="E44">
        <v>3</v>
      </c>
      <c r="F44" s="1">
        <v>2.2000000000000002</v>
      </c>
      <c r="G44" s="1">
        <f t="shared" si="1"/>
        <v>6.6000000000000005</v>
      </c>
      <c r="H44" t="s">
        <v>31</v>
      </c>
    </row>
    <row r="45" spans="1:8">
      <c r="C45" t="s">
        <v>168</v>
      </c>
      <c r="D45" t="s">
        <v>32</v>
      </c>
      <c r="E45">
        <v>1</v>
      </c>
      <c r="F45" s="1">
        <v>10.7</v>
      </c>
      <c r="G45" s="1">
        <f t="shared" si="1"/>
        <v>10.7</v>
      </c>
      <c r="H45" t="s">
        <v>33</v>
      </c>
    </row>
    <row r="46" spans="1:8">
      <c r="C46" t="s">
        <v>169</v>
      </c>
      <c r="D46" t="s">
        <v>34</v>
      </c>
      <c r="E46">
        <v>1</v>
      </c>
      <c r="F46" s="1">
        <v>18.899999999999999</v>
      </c>
      <c r="G46" s="1">
        <f t="shared" si="1"/>
        <v>18.899999999999999</v>
      </c>
      <c r="H46" t="s">
        <v>40</v>
      </c>
    </row>
    <row r="47" spans="1:8">
      <c r="C47" s="9" t="s">
        <v>170</v>
      </c>
      <c r="D47" s="9" t="s">
        <v>250</v>
      </c>
      <c r="E47" s="9">
        <v>1</v>
      </c>
      <c r="F47" s="10">
        <v>12.7</v>
      </c>
      <c r="G47" s="10">
        <f t="shared" si="1"/>
        <v>12.7</v>
      </c>
      <c r="H47" s="9" t="s">
        <v>35</v>
      </c>
    </row>
    <row r="48" spans="1:8">
      <c r="C48" s="9" t="s">
        <v>171</v>
      </c>
      <c r="D48" s="9" t="s">
        <v>251</v>
      </c>
      <c r="E48" s="9">
        <v>2</v>
      </c>
      <c r="F48" s="10">
        <v>12.4</v>
      </c>
      <c r="G48" s="10">
        <f t="shared" si="1"/>
        <v>24.8</v>
      </c>
      <c r="H48" s="9" t="s">
        <v>45</v>
      </c>
    </row>
    <row r="49" spans="1:8">
      <c r="C49" t="s">
        <v>172</v>
      </c>
      <c r="D49" t="s">
        <v>254</v>
      </c>
      <c r="E49">
        <v>1</v>
      </c>
      <c r="F49" s="1">
        <v>11.4</v>
      </c>
      <c r="G49" s="1">
        <f t="shared" si="1"/>
        <v>11.4</v>
      </c>
      <c r="H49" t="s">
        <v>79</v>
      </c>
    </row>
    <row r="51" spans="1:8">
      <c r="A51" t="s">
        <v>36</v>
      </c>
      <c r="F51" t="s">
        <v>111</v>
      </c>
      <c r="G51" s="1">
        <f>SUM(G53:G58)</f>
        <v>43.8</v>
      </c>
    </row>
    <row r="52" spans="1:8">
      <c r="D52" s="2" t="s">
        <v>0</v>
      </c>
      <c r="E52" s="2" t="s">
        <v>1</v>
      </c>
      <c r="F52" s="2" t="s">
        <v>2</v>
      </c>
      <c r="G52" s="2" t="s">
        <v>19</v>
      </c>
      <c r="H52" s="2" t="s">
        <v>3</v>
      </c>
    </row>
    <row r="53" spans="1:8">
      <c r="C53" t="s">
        <v>173</v>
      </c>
      <c r="D53" t="s">
        <v>30</v>
      </c>
      <c r="E53">
        <v>3</v>
      </c>
      <c r="F53" s="1">
        <v>2.2000000000000002</v>
      </c>
      <c r="G53" s="1">
        <f>E53*F53</f>
        <v>6.6000000000000005</v>
      </c>
      <c r="H53" t="s">
        <v>31</v>
      </c>
    </row>
    <row r="54" spans="1:8">
      <c r="C54" t="s">
        <v>174</v>
      </c>
      <c r="D54" t="s">
        <v>37</v>
      </c>
      <c r="E54">
        <v>1</v>
      </c>
      <c r="F54" s="1">
        <v>9.5</v>
      </c>
      <c r="G54" s="1">
        <f>E54*F54</f>
        <v>9.5</v>
      </c>
      <c r="H54" t="s">
        <v>38</v>
      </c>
    </row>
    <row r="55" spans="1:8">
      <c r="C55" s="9" t="s">
        <v>175</v>
      </c>
      <c r="D55" s="9" t="s">
        <v>252</v>
      </c>
      <c r="E55" s="9">
        <v>1</v>
      </c>
      <c r="F55" s="10">
        <v>20.399999999999999</v>
      </c>
      <c r="G55" s="10">
        <f>E55*F55</f>
        <v>20.399999999999999</v>
      </c>
      <c r="H55" s="9" t="s">
        <v>39</v>
      </c>
    </row>
    <row r="56" spans="1:8">
      <c r="C56" t="s">
        <v>176</v>
      </c>
      <c r="D56" t="s">
        <v>253</v>
      </c>
      <c r="E56">
        <v>1</v>
      </c>
      <c r="F56" s="1">
        <v>7.3</v>
      </c>
      <c r="G56" s="1">
        <f>E56*F56</f>
        <v>7.3</v>
      </c>
      <c r="H56" t="s">
        <v>78</v>
      </c>
    </row>
    <row r="61" spans="1:8">
      <c r="A61" t="s">
        <v>82</v>
      </c>
      <c r="F61" t="s">
        <v>111</v>
      </c>
      <c r="G61" s="1">
        <f>SUM(G63:G64)</f>
        <v>4</v>
      </c>
    </row>
    <row r="62" spans="1:8">
      <c r="D62" s="2" t="s">
        <v>0</v>
      </c>
      <c r="E62" s="2" t="s">
        <v>1</v>
      </c>
      <c r="F62" s="2" t="s">
        <v>2</v>
      </c>
      <c r="G62" s="2" t="s">
        <v>19</v>
      </c>
      <c r="H62" s="2" t="s">
        <v>3</v>
      </c>
    </row>
    <row r="63" spans="1:8">
      <c r="C63" t="s">
        <v>177</v>
      </c>
      <c r="D63" t="s">
        <v>88</v>
      </c>
      <c r="E63">
        <v>4</v>
      </c>
      <c r="F63" s="1">
        <v>1</v>
      </c>
      <c r="G63" s="1">
        <f>E63*F63</f>
        <v>4</v>
      </c>
      <c r="H63" t="s">
        <v>87</v>
      </c>
    </row>
    <row r="69" spans="1:8">
      <c r="A69" t="s">
        <v>46</v>
      </c>
      <c r="F69" t="s">
        <v>111</v>
      </c>
      <c r="G69" s="3">
        <f>SUM(G71:G80)</f>
        <v>121.92000000000002</v>
      </c>
    </row>
    <row r="70" spans="1:8">
      <c r="D70" s="2" t="s">
        <v>0</v>
      </c>
      <c r="E70" s="2" t="s">
        <v>1</v>
      </c>
      <c r="F70" s="2" t="s">
        <v>2</v>
      </c>
      <c r="G70" s="2" t="s">
        <v>19</v>
      </c>
      <c r="H70" s="2" t="s">
        <v>3</v>
      </c>
    </row>
    <row r="71" spans="1:8">
      <c r="C71" t="s">
        <v>178</v>
      </c>
      <c r="D71" t="s">
        <v>67</v>
      </c>
      <c r="E71">
        <v>2</v>
      </c>
      <c r="F71" s="3">
        <f>3.7+1.8</f>
        <v>5.5</v>
      </c>
      <c r="G71" s="3">
        <f>E71*F71</f>
        <v>11</v>
      </c>
      <c r="H71" t="s">
        <v>47</v>
      </c>
    </row>
    <row r="72" spans="1:8">
      <c r="C72" s="9" t="s">
        <v>179</v>
      </c>
      <c r="D72" s="9" t="s">
        <v>238</v>
      </c>
      <c r="E72" s="9">
        <v>6</v>
      </c>
      <c r="F72" s="10">
        <v>0.5</v>
      </c>
      <c r="G72" s="10">
        <f>E72*F72</f>
        <v>3</v>
      </c>
      <c r="H72" s="9" t="s">
        <v>48</v>
      </c>
    </row>
    <row r="73" spans="1:8">
      <c r="C73" t="s">
        <v>180</v>
      </c>
      <c r="D73" t="s">
        <v>49</v>
      </c>
      <c r="E73">
        <v>4</v>
      </c>
      <c r="F73" s="1">
        <v>12.4</v>
      </c>
      <c r="G73" s="1">
        <f>E73*F73</f>
        <v>49.6</v>
      </c>
      <c r="H73" t="s">
        <v>68</v>
      </c>
    </row>
    <row r="74" spans="1:8">
      <c r="C74" t="s">
        <v>181</v>
      </c>
      <c r="D74" t="s">
        <v>50</v>
      </c>
      <c r="E74">
        <v>2</v>
      </c>
      <c r="F74" s="3">
        <f>3.45+3.2</f>
        <v>6.65</v>
      </c>
      <c r="G74" s="1">
        <f>E74*F74</f>
        <v>13.3</v>
      </c>
      <c r="H74" t="s">
        <v>51</v>
      </c>
    </row>
    <row r="75" spans="1:8">
      <c r="C75" t="s">
        <v>182</v>
      </c>
      <c r="D75" t="s">
        <v>52</v>
      </c>
      <c r="E75">
        <v>4</v>
      </c>
      <c r="F75" s="1">
        <v>2.86</v>
      </c>
      <c r="G75" s="1">
        <f>E75*F75</f>
        <v>11.44</v>
      </c>
      <c r="H75" t="s">
        <v>53</v>
      </c>
    </row>
    <row r="76" spans="1:8">
      <c r="A76" t="s">
        <v>139</v>
      </c>
      <c r="C76" t="s">
        <v>183</v>
      </c>
      <c r="D76" t="s">
        <v>54</v>
      </c>
      <c r="E76">
        <v>2</v>
      </c>
      <c r="F76" s="3">
        <v>7.06</v>
      </c>
      <c r="G76" s="1">
        <f t="shared" ref="G76:G80" si="2">E76*F76</f>
        <v>14.12</v>
      </c>
      <c r="H76" t="s">
        <v>69</v>
      </c>
    </row>
    <row r="77" spans="1:8">
      <c r="A77" t="s">
        <v>139</v>
      </c>
      <c r="C77" t="s">
        <v>184</v>
      </c>
      <c r="D77" t="s">
        <v>55</v>
      </c>
      <c r="E77">
        <v>2</v>
      </c>
      <c r="F77" s="1">
        <v>3.85</v>
      </c>
      <c r="G77" s="1">
        <f t="shared" si="2"/>
        <v>7.7</v>
      </c>
      <c r="H77" t="s">
        <v>70</v>
      </c>
    </row>
    <row r="78" spans="1:8">
      <c r="C78" t="s">
        <v>185</v>
      </c>
      <c r="D78" t="s">
        <v>56</v>
      </c>
      <c r="E78">
        <v>1</v>
      </c>
      <c r="F78" s="1">
        <v>0.68</v>
      </c>
      <c r="G78" s="1">
        <f t="shared" si="2"/>
        <v>0.68</v>
      </c>
      <c r="H78" t="s">
        <v>57</v>
      </c>
    </row>
    <row r="79" spans="1:8">
      <c r="C79" t="s">
        <v>186</v>
      </c>
      <c r="D79" t="s">
        <v>58</v>
      </c>
      <c r="E79">
        <v>2</v>
      </c>
      <c r="F79" s="1">
        <v>2.35</v>
      </c>
      <c r="G79" s="1">
        <f t="shared" si="2"/>
        <v>4.7</v>
      </c>
      <c r="H79" t="s">
        <v>59</v>
      </c>
    </row>
    <row r="80" spans="1:8">
      <c r="C80" t="s">
        <v>187</v>
      </c>
      <c r="D80" t="s">
        <v>136</v>
      </c>
      <c r="E80">
        <v>2</v>
      </c>
      <c r="F80" s="1">
        <v>3.19</v>
      </c>
      <c r="G80" s="1">
        <f t="shared" si="2"/>
        <v>6.38</v>
      </c>
      <c r="H80" t="s">
        <v>137</v>
      </c>
    </row>
    <row r="83" spans="1:10">
      <c r="A83" t="s">
        <v>60</v>
      </c>
      <c r="F83" t="s">
        <v>111</v>
      </c>
      <c r="G83" s="1">
        <f>SUM(G85:G95)</f>
        <v>58.79</v>
      </c>
    </row>
    <row r="84" spans="1:10">
      <c r="D84" s="2" t="s">
        <v>0</v>
      </c>
      <c r="E84" s="2" t="s">
        <v>1</v>
      </c>
      <c r="F84" s="2" t="s">
        <v>2</v>
      </c>
      <c r="G84" s="2" t="s">
        <v>19</v>
      </c>
      <c r="H84" s="2" t="s">
        <v>3</v>
      </c>
      <c r="J84" s="2" t="s">
        <v>239</v>
      </c>
    </row>
    <row r="85" spans="1:10">
      <c r="A85" t="s">
        <v>139</v>
      </c>
      <c r="C85" s="9" t="s">
        <v>188</v>
      </c>
      <c r="D85" s="9" t="s">
        <v>240</v>
      </c>
      <c r="E85" s="9">
        <v>1</v>
      </c>
      <c r="F85" s="10">
        <v>18</v>
      </c>
      <c r="G85" s="10">
        <f t="shared" ref="G85:G95" si="3">E85*F85</f>
        <v>18</v>
      </c>
      <c r="H85" s="9" t="s">
        <v>61</v>
      </c>
      <c r="J85" t="s">
        <v>140</v>
      </c>
    </row>
    <row r="86" spans="1:10">
      <c r="A86" t="s">
        <v>139</v>
      </c>
      <c r="C86" s="9" t="s">
        <v>189</v>
      </c>
      <c r="D86" s="9" t="s">
        <v>241</v>
      </c>
      <c r="E86" s="9">
        <v>1</v>
      </c>
      <c r="F86" s="10">
        <f>1.2*10.7</f>
        <v>12.839999999999998</v>
      </c>
      <c r="G86" s="10">
        <f t="shared" si="3"/>
        <v>12.839999999999998</v>
      </c>
      <c r="H86" s="9" t="s">
        <v>62</v>
      </c>
      <c r="J86" s="8" t="s">
        <v>141</v>
      </c>
    </row>
    <row r="87" spans="1:10">
      <c r="C87" s="9" t="s">
        <v>190</v>
      </c>
      <c r="D87" s="9" t="s">
        <v>249</v>
      </c>
      <c r="E87" s="9">
        <v>1</v>
      </c>
      <c r="F87" s="10">
        <v>6.5</v>
      </c>
      <c r="G87" s="10">
        <f t="shared" si="3"/>
        <v>6.5</v>
      </c>
      <c r="H87" s="9" t="s">
        <v>74</v>
      </c>
    </row>
    <row r="88" spans="1:10">
      <c r="C88" s="9" t="s">
        <v>191</v>
      </c>
      <c r="D88" s="9" t="s">
        <v>242</v>
      </c>
      <c r="E88" s="9">
        <v>1</v>
      </c>
      <c r="F88" s="10">
        <v>0.95</v>
      </c>
      <c r="G88" s="10">
        <f t="shared" si="3"/>
        <v>0.95</v>
      </c>
      <c r="H88" s="9" t="s">
        <v>71</v>
      </c>
    </row>
    <row r="89" spans="1:10">
      <c r="C89" t="s">
        <v>192</v>
      </c>
      <c r="D89" t="s">
        <v>73</v>
      </c>
      <c r="E89">
        <v>1</v>
      </c>
      <c r="F89" s="1">
        <v>1.4</v>
      </c>
      <c r="G89" s="1">
        <f t="shared" si="3"/>
        <v>1.4</v>
      </c>
      <c r="H89" t="s">
        <v>72</v>
      </c>
    </row>
    <row r="90" spans="1:10">
      <c r="C90" s="9" t="s">
        <v>193</v>
      </c>
      <c r="D90" s="9" t="s">
        <v>245</v>
      </c>
      <c r="E90" s="9">
        <v>2</v>
      </c>
      <c r="F90" s="10">
        <v>2.8</v>
      </c>
      <c r="G90" s="10">
        <f t="shared" si="3"/>
        <v>5.6</v>
      </c>
      <c r="H90" s="9" t="s">
        <v>63</v>
      </c>
    </row>
    <row r="91" spans="1:10">
      <c r="C91" t="s">
        <v>194</v>
      </c>
      <c r="D91" t="s">
        <v>243</v>
      </c>
      <c r="E91">
        <v>1</v>
      </c>
      <c r="F91" s="1">
        <v>2.2000000000000002</v>
      </c>
      <c r="G91" s="1">
        <f t="shared" si="3"/>
        <v>2.2000000000000002</v>
      </c>
      <c r="H91" t="s">
        <v>64</v>
      </c>
    </row>
    <row r="92" spans="1:10">
      <c r="C92" s="9" t="s">
        <v>195</v>
      </c>
      <c r="D92" s="9" t="s">
        <v>244</v>
      </c>
      <c r="E92" s="9">
        <v>1</v>
      </c>
      <c r="F92" s="10">
        <v>0.7</v>
      </c>
      <c r="G92" s="10">
        <f t="shared" si="3"/>
        <v>0.7</v>
      </c>
      <c r="H92" s="9" t="s">
        <v>65</v>
      </c>
    </row>
    <row r="93" spans="1:10">
      <c r="C93" t="s">
        <v>196</v>
      </c>
      <c r="D93" t="s">
        <v>75</v>
      </c>
      <c r="E93">
        <v>2</v>
      </c>
      <c r="F93" s="1">
        <v>0.5</v>
      </c>
      <c r="G93" s="1">
        <f t="shared" si="3"/>
        <v>1</v>
      </c>
      <c r="H93" t="s">
        <v>66</v>
      </c>
    </row>
    <row r="94" spans="1:10">
      <c r="C94" t="s">
        <v>197</v>
      </c>
      <c r="D94" t="s">
        <v>80</v>
      </c>
      <c r="E94">
        <v>2</v>
      </c>
      <c r="F94" s="1">
        <v>2.4</v>
      </c>
      <c r="G94" s="1">
        <f t="shared" si="3"/>
        <v>4.8</v>
      </c>
      <c r="H94" t="s">
        <v>76</v>
      </c>
    </row>
    <row r="95" spans="1:10">
      <c r="C95" t="s">
        <v>198</v>
      </c>
      <c r="D95" t="s">
        <v>81</v>
      </c>
      <c r="E95">
        <v>2</v>
      </c>
      <c r="F95" s="1">
        <v>2.4</v>
      </c>
      <c r="G95" s="1">
        <f t="shared" si="3"/>
        <v>4.8</v>
      </c>
      <c r="H95" t="s">
        <v>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D8" sqref="D8"/>
    </sheetView>
  </sheetViews>
  <sheetFormatPr defaultRowHeight="15"/>
  <cols>
    <col min="2" max="2" width="19.5703125" customWidth="1"/>
  </cols>
  <sheetData>
    <row r="1" spans="1:6">
      <c r="D1" t="s">
        <v>112</v>
      </c>
      <c r="E1" s="1">
        <f>E2</f>
        <v>0</v>
      </c>
    </row>
    <row r="2" spans="1:6">
      <c r="A2" t="s">
        <v>23</v>
      </c>
      <c r="D2" t="s">
        <v>111</v>
      </c>
      <c r="E2" s="1">
        <f>E4</f>
        <v>0</v>
      </c>
    </row>
    <row r="3" spans="1:6">
      <c r="B3" s="2" t="s">
        <v>0</v>
      </c>
      <c r="C3" s="2" t="s">
        <v>1</v>
      </c>
      <c r="D3" s="2" t="s">
        <v>2</v>
      </c>
      <c r="E3" s="2" t="s">
        <v>19</v>
      </c>
      <c r="F3" s="2" t="s">
        <v>3</v>
      </c>
    </row>
    <row r="4" spans="1:6">
      <c r="B4" t="s">
        <v>26</v>
      </c>
      <c r="C4">
        <v>0</v>
      </c>
      <c r="D4" s="1">
        <v>37.97</v>
      </c>
      <c r="E4" s="1">
        <f>C4*D4</f>
        <v>0</v>
      </c>
      <c r="F4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1"/>
  <sheetViews>
    <sheetView topLeftCell="A7" zoomScaleNormal="100" workbookViewId="0">
      <selection activeCell="D42" sqref="D42"/>
    </sheetView>
  </sheetViews>
  <sheetFormatPr defaultRowHeight="15"/>
  <cols>
    <col min="2" max="2" width="10.28515625" bestFit="1" customWidth="1"/>
    <col min="6" max="6" width="30" bestFit="1" customWidth="1"/>
  </cols>
  <sheetData>
    <row r="1" spans="1:6">
      <c r="D1" t="s">
        <v>113</v>
      </c>
      <c r="E1" s="1">
        <f>E14+E21+E32+E4+E38</f>
        <v>118.17</v>
      </c>
    </row>
    <row r="3" spans="1:6">
      <c r="B3" s="2"/>
      <c r="C3" s="2"/>
      <c r="D3" s="2"/>
      <c r="E3" s="2"/>
      <c r="F3" s="2"/>
    </row>
    <row r="4" spans="1:6">
      <c r="A4" t="s">
        <v>6</v>
      </c>
      <c r="D4" t="s">
        <v>102</v>
      </c>
      <c r="E4" s="1">
        <f>SUM(E6:E9)</f>
        <v>38.72</v>
      </c>
    </row>
    <row r="5" spans="1:6">
      <c r="B5" s="2" t="s">
        <v>0</v>
      </c>
      <c r="C5" s="2" t="s">
        <v>1</v>
      </c>
      <c r="D5" s="2" t="s">
        <v>2</v>
      </c>
      <c r="E5" s="2" t="s">
        <v>19</v>
      </c>
      <c r="F5" s="2" t="s">
        <v>3</v>
      </c>
    </row>
    <row r="6" spans="1:6">
      <c r="B6" t="s">
        <v>263</v>
      </c>
      <c r="C6">
        <v>1</v>
      </c>
      <c r="D6" s="1">
        <v>13.33</v>
      </c>
      <c r="E6" s="1">
        <f>C6*D6</f>
        <v>13.33</v>
      </c>
      <c r="F6" t="s">
        <v>138</v>
      </c>
    </row>
    <row r="7" spans="1:6">
      <c r="B7" t="s">
        <v>260</v>
      </c>
      <c r="C7">
        <v>1</v>
      </c>
      <c r="D7" s="1">
        <v>6.05</v>
      </c>
      <c r="E7" s="1">
        <f t="shared" ref="E7:E9" si="0">C7*D7</f>
        <v>6.05</v>
      </c>
      <c r="F7" t="s">
        <v>143</v>
      </c>
    </row>
    <row r="8" spans="1:6">
      <c r="B8" t="s">
        <v>261</v>
      </c>
      <c r="C8">
        <v>1</v>
      </c>
      <c r="D8" s="1">
        <v>9.1</v>
      </c>
      <c r="E8" s="1">
        <f t="shared" si="0"/>
        <v>9.1</v>
      </c>
      <c r="F8" t="s">
        <v>144</v>
      </c>
    </row>
    <row r="9" spans="1:6">
      <c r="B9" s="4" t="s">
        <v>262</v>
      </c>
      <c r="C9" s="4">
        <v>1</v>
      </c>
      <c r="D9" s="5">
        <v>10.24</v>
      </c>
      <c r="E9" s="1">
        <f t="shared" si="0"/>
        <v>10.24</v>
      </c>
      <c r="F9" s="4" t="s">
        <v>145</v>
      </c>
    </row>
    <row r="14" spans="1:6">
      <c r="A14" t="s">
        <v>36</v>
      </c>
      <c r="D14" t="s">
        <v>102</v>
      </c>
      <c r="E14" s="1">
        <f>SUM(E16:E17)</f>
        <v>6.72</v>
      </c>
    </row>
    <row r="15" spans="1:6">
      <c r="B15" s="2" t="s">
        <v>0</v>
      </c>
      <c r="C15" s="2" t="s">
        <v>1</v>
      </c>
      <c r="D15" s="2" t="s">
        <v>2</v>
      </c>
      <c r="E15" s="2" t="s">
        <v>19</v>
      </c>
      <c r="F15" s="2" t="s">
        <v>3</v>
      </c>
    </row>
    <row r="16" spans="1:6">
      <c r="B16" t="s">
        <v>83</v>
      </c>
      <c r="C16">
        <v>2</v>
      </c>
      <c r="D16" s="1">
        <f>IF(C16&gt;4,2.33,2.75)</f>
        <v>2.75</v>
      </c>
      <c r="E16" s="1">
        <f>C16*D16</f>
        <v>5.5</v>
      </c>
      <c r="F16" t="s">
        <v>84</v>
      </c>
    </row>
    <row r="17" spans="1:6">
      <c r="B17" t="s">
        <v>85</v>
      </c>
      <c r="C17">
        <v>1</v>
      </c>
      <c r="D17" s="1">
        <v>1.22</v>
      </c>
      <c r="E17" s="1">
        <f>C17*D17</f>
        <v>1.22</v>
      </c>
      <c r="F17" t="s">
        <v>86</v>
      </c>
    </row>
    <row r="21" spans="1:6">
      <c r="A21" t="s">
        <v>105</v>
      </c>
      <c r="D21" t="s">
        <v>102</v>
      </c>
      <c r="E21" s="1">
        <f>SUM(E23:E30)</f>
        <v>49.1</v>
      </c>
    </row>
    <row r="22" spans="1:6">
      <c r="B22" s="2" t="s">
        <v>0</v>
      </c>
      <c r="C22" s="2" t="s">
        <v>1</v>
      </c>
      <c r="D22" s="2" t="s">
        <v>2</v>
      </c>
      <c r="E22" s="2" t="s">
        <v>19</v>
      </c>
      <c r="F22" s="2" t="s">
        <v>3</v>
      </c>
    </row>
    <row r="23" spans="1:6">
      <c r="B23" t="s">
        <v>89</v>
      </c>
      <c r="C23">
        <v>2</v>
      </c>
      <c r="D23" s="1">
        <v>7.65</v>
      </c>
      <c r="E23" s="1">
        <f t="shared" ref="E23:E30" si="1">C23*D23</f>
        <v>15.3</v>
      </c>
      <c r="F23" t="s">
        <v>90</v>
      </c>
    </row>
    <row r="24" spans="1:6">
      <c r="B24" t="s">
        <v>91</v>
      </c>
      <c r="C24">
        <v>1</v>
      </c>
      <c r="D24" s="1">
        <v>1.18</v>
      </c>
      <c r="E24" s="1">
        <f t="shared" si="1"/>
        <v>1.18</v>
      </c>
      <c r="F24" t="s">
        <v>92</v>
      </c>
    </row>
    <row r="25" spans="1:6">
      <c r="B25" t="s">
        <v>93</v>
      </c>
      <c r="C25">
        <v>1</v>
      </c>
      <c r="D25" s="1">
        <v>6.55</v>
      </c>
      <c r="E25" s="1">
        <f t="shared" si="1"/>
        <v>6.55</v>
      </c>
      <c r="F25" t="s">
        <v>94</v>
      </c>
    </row>
    <row r="26" spans="1:6">
      <c r="B26" t="s">
        <v>95</v>
      </c>
      <c r="C26">
        <v>1</v>
      </c>
      <c r="D26" s="1">
        <v>3.07</v>
      </c>
      <c r="E26" s="1">
        <f t="shared" si="1"/>
        <v>3.07</v>
      </c>
      <c r="F26" t="s">
        <v>96</v>
      </c>
    </row>
    <row r="27" spans="1:6">
      <c r="B27" t="s">
        <v>97</v>
      </c>
      <c r="C27">
        <v>2</v>
      </c>
      <c r="D27" s="1">
        <v>1.64</v>
      </c>
      <c r="E27" s="1">
        <f t="shared" si="1"/>
        <v>3.28</v>
      </c>
      <c r="F27" t="s">
        <v>98</v>
      </c>
    </row>
    <row r="28" spans="1:6">
      <c r="B28" t="s">
        <v>264</v>
      </c>
      <c r="C28">
        <v>2</v>
      </c>
      <c r="D28" s="1">
        <v>1.64</v>
      </c>
      <c r="E28" s="1">
        <f t="shared" si="1"/>
        <v>3.28</v>
      </c>
      <c r="F28" t="s">
        <v>99</v>
      </c>
    </row>
    <row r="29" spans="1:6">
      <c r="B29" t="s">
        <v>100</v>
      </c>
      <c r="C29">
        <v>1</v>
      </c>
      <c r="D29" s="1">
        <v>2.72</v>
      </c>
      <c r="E29" s="1">
        <f t="shared" si="1"/>
        <v>2.72</v>
      </c>
      <c r="F29" t="s">
        <v>101</v>
      </c>
    </row>
    <row r="30" spans="1:6">
      <c r="B30" t="s">
        <v>103</v>
      </c>
      <c r="C30">
        <v>4</v>
      </c>
      <c r="D30" s="1">
        <v>3.43</v>
      </c>
      <c r="E30" s="1">
        <f t="shared" si="1"/>
        <v>13.72</v>
      </c>
      <c r="F30" t="s">
        <v>104</v>
      </c>
    </row>
    <row r="31" spans="1:6">
      <c r="D31" s="1"/>
      <c r="E31" s="1"/>
    </row>
    <row r="32" spans="1:6">
      <c r="A32" t="s">
        <v>46</v>
      </c>
      <c r="D32" t="s">
        <v>102</v>
      </c>
      <c r="E32" s="1">
        <f>SUM(E34:E36)</f>
        <v>16.61</v>
      </c>
    </row>
    <row r="33" spans="1:6">
      <c r="B33" s="2" t="s">
        <v>0</v>
      </c>
      <c r="C33" s="2" t="s">
        <v>1</v>
      </c>
      <c r="D33" s="2" t="s">
        <v>2</v>
      </c>
      <c r="E33" s="2" t="s">
        <v>19</v>
      </c>
      <c r="F33" s="2" t="s">
        <v>3</v>
      </c>
    </row>
    <row r="34" spans="1:6">
      <c r="B34" t="s">
        <v>106</v>
      </c>
      <c r="C34">
        <v>1</v>
      </c>
      <c r="D34" s="1">
        <v>12.32</v>
      </c>
      <c r="E34" s="1">
        <f>C34*D34</f>
        <v>12.32</v>
      </c>
      <c r="F34" t="s">
        <v>107</v>
      </c>
    </row>
    <row r="35" spans="1:6">
      <c r="B35" t="s">
        <v>108</v>
      </c>
      <c r="C35">
        <v>1</v>
      </c>
      <c r="D35" s="1">
        <v>4.29</v>
      </c>
      <c r="E35" s="1">
        <f>C35*D35</f>
        <v>4.29</v>
      </c>
      <c r="F35" t="s">
        <v>109</v>
      </c>
    </row>
    <row r="38" spans="1:6">
      <c r="A38" t="s">
        <v>147</v>
      </c>
      <c r="D38" t="s">
        <v>102</v>
      </c>
      <c r="E38" s="1">
        <f>E40</f>
        <v>7.02</v>
      </c>
    </row>
    <row r="39" spans="1:6">
      <c r="B39" s="2" t="s">
        <v>0</v>
      </c>
      <c r="C39" s="2" t="s">
        <v>1</v>
      </c>
      <c r="D39" s="2" t="s">
        <v>2</v>
      </c>
      <c r="E39" s="2" t="s">
        <v>19</v>
      </c>
      <c r="F39" s="2" t="s">
        <v>3</v>
      </c>
    </row>
    <row r="40" spans="1:6">
      <c r="B40" t="s">
        <v>148</v>
      </c>
      <c r="C40">
        <v>2</v>
      </c>
      <c r="D40" s="1">
        <v>3.51</v>
      </c>
      <c r="E40" s="1">
        <f>C40*D40</f>
        <v>7.02</v>
      </c>
      <c r="F40" t="s">
        <v>149</v>
      </c>
    </row>
    <row r="41" spans="1:6">
      <c r="D41" s="1"/>
      <c r="E41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7" sqref="B7"/>
    </sheetView>
  </sheetViews>
  <sheetFormatPr defaultRowHeight="15"/>
  <sheetData>
    <row r="1" spans="1:7">
      <c r="D1" t="s">
        <v>125</v>
      </c>
      <c r="E1" s="1">
        <f>SUM(E5:E7)+SUM(E11:E13)+SUM(E17:E18)</f>
        <v>69.550000000000011</v>
      </c>
    </row>
    <row r="2" spans="1:7">
      <c r="D2" t="s">
        <v>267</v>
      </c>
      <c r="E2" s="1">
        <v>11.02</v>
      </c>
    </row>
    <row r="3" spans="1:7">
      <c r="A3" t="s">
        <v>6</v>
      </c>
      <c r="D3" t="s">
        <v>102</v>
      </c>
      <c r="E3" s="1">
        <f>E1+E2</f>
        <v>80.570000000000007</v>
      </c>
    </row>
    <row r="4" spans="1:7">
      <c r="B4" s="2" t="s">
        <v>0</v>
      </c>
      <c r="C4" s="2" t="s">
        <v>1</v>
      </c>
      <c r="D4" s="2" t="s">
        <v>2</v>
      </c>
      <c r="E4" s="2" t="s">
        <v>19</v>
      </c>
      <c r="F4" s="2" t="s">
        <v>3</v>
      </c>
    </row>
    <row r="5" spans="1:7">
      <c r="B5" t="s">
        <v>119</v>
      </c>
      <c r="C5">
        <v>3</v>
      </c>
      <c r="D5" s="1">
        <v>4.95</v>
      </c>
      <c r="E5" s="1">
        <f>C5*D5</f>
        <v>14.850000000000001</v>
      </c>
      <c r="F5" t="s">
        <v>120</v>
      </c>
    </row>
    <row r="6" spans="1:7">
      <c r="B6" s="12" t="s">
        <v>115</v>
      </c>
      <c r="C6" s="12">
        <v>4</v>
      </c>
      <c r="D6" s="13">
        <v>2.95</v>
      </c>
      <c r="E6" s="13">
        <v>0</v>
      </c>
      <c r="F6" s="12" t="s">
        <v>142</v>
      </c>
      <c r="G6" s="12"/>
    </row>
    <row r="7" spans="1:7">
      <c r="B7" t="s">
        <v>266</v>
      </c>
      <c r="C7">
        <v>1</v>
      </c>
      <c r="D7" s="1">
        <v>14.95</v>
      </c>
      <c r="E7" s="1">
        <f>C7*D7</f>
        <v>14.95</v>
      </c>
      <c r="F7" t="s">
        <v>265</v>
      </c>
    </row>
    <row r="9" spans="1:7">
      <c r="A9" t="s">
        <v>23</v>
      </c>
    </row>
    <row r="10" spans="1:7">
      <c r="B10" s="2" t="s">
        <v>0</v>
      </c>
      <c r="C10" s="2" t="s">
        <v>1</v>
      </c>
      <c r="D10" s="2" t="s">
        <v>2</v>
      </c>
      <c r="E10" s="2" t="s">
        <v>19</v>
      </c>
      <c r="F10" s="2" t="s">
        <v>3</v>
      </c>
    </row>
    <row r="11" spans="1:7">
      <c r="B11" s="12" t="s">
        <v>115</v>
      </c>
      <c r="C11" s="12">
        <v>5</v>
      </c>
      <c r="D11" s="13">
        <v>2.95</v>
      </c>
      <c r="E11" s="13">
        <v>0</v>
      </c>
      <c r="F11" s="12" t="s">
        <v>116</v>
      </c>
    </row>
    <row r="12" spans="1:7">
      <c r="B12" t="s">
        <v>117</v>
      </c>
      <c r="C12">
        <v>1</v>
      </c>
      <c r="D12" s="1">
        <v>5.95</v>
      </c>
      <c r="E12" s="1">
        <f t="shared" ref="E12:E13" si="0">C12*D12</f>
        <v>5.95</v>
      </c>
      <c r="F12" t="s">
        <v>118</v>
      </c>
    </row>
    <row r="13" spans="1:7">
      <c r="B13" t="s">
        <v>122</v>
      </c>
      <c r="C13">
        <v>2</v>
      </c>
      <c r="D13" s="1">
        <v>6.95</v>
      </c>
      <c r="E13" s="1">
        <f t="shared" si="0"/>
        <v>13.9</v>
      </c>
      <c r="F13" t="s">
        <v>121</v>
      </c>
    </row>
    <row r="15" spans="1:7">
      <c r="A15" t="s">
        <v>36</v>
      </c>
    </row>
    <row r="16" spans="1:7">
      <c r="B16" s="2" t="s">
        <v>0</v>
      </c>
      <c r="C16" s="2" t="s">
        <v>1</v>
      </c>
      <c r="D16" s="2" t="s">
        <v>2</v>
      </c>
      <c r="E16" s="2" t="s">
        <v>19</v>
      </c>
      <c r="F16" s="2" t="s">
        <v>3</v>
      </c>
    </row>
    <row r="17" spans="1:6">
      <c r="B17" t="s">
        <v>123</v>
      </c>
      <c r="C17">
        <v>1</v>
      </c>
      <c r="D17" s="1">
        <v>9.9499999999999993</v>
      </c>
      <c r="E17" s="1">
        <f>C17*D17</f>
        <v>9.9499999999999993</v>
      </c>
      <c r="F17" t="s">
        <v>121</v>
      </c>
    </row>
    <row r="18" spans="1:6">
      <c r="B18" t="s">
        <v>124</v>
      </c>
      <c r="C18">
        <v>1</v>
      </c>
      <c r="D18" s="1">
        <v>9.9499999999999993</v>
      </c>
      <c r="E18" s="1">
        <f>C18*D18</f>
        <v>9.9499999999999993</v>
      </c>
      <c r="F18" t="s">
        <v>121</v>
      </c>
    </row>
    <row r="22" spans="1:6">
      <c r="A22" t="s">
        <v>82</v>
      </c>
    </row>
    <row r="23" spans="1:6">
      <c r="B23" s="2" t="s">
        <v>0</v>
      </c>
      <c r="C23" s="2" t="s">
        <v>1</v>
      </c>
      <c r="D23" s="2" t="s">
        <v>2</v>
      </c>
      <c r="E23" s="2" t="s">
        <v>19</v>
      </c>
      <c r="F23" s="2" t="s">
        <v>3</v>
      </c>
    </row>
    <row r="30" spans="1:6">
      <c r="A30" t="s">
        <v>60</v>
      </c>
    </row>
    <row r="31" spans="1:6">
      <c r="B31" s="2" t="s">
        <v>0</v>
      </c>
      <c r="C31" s="2" t="s">
        <v>1</v>
      </c>
      <c r="D31" s="2" t="s">
        <v>2</v>
      </c>
      <c r="E31" s="2" t="s">
        <v>19</v>
      </c>
      <c r="F31" s="2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activeCell="D24" sqref="D24"/>
    </sheetView>
  </sheetViews>
  <sheetFormatPr defaultRowHeight="15"/>
  <sheetData>
    <row r="1" spans="1:6">
      <c r="D1" t="s">
        <v>135</v>
      </c>
      <c r="E1" s="1">
        <f>E2</f>
        <v>139.75</v>
      </c>
    </row>
    <row r="2" spans="1:6">
      <c r="A2" t="s">
        <v>126</v>
      </c>
      <c r="D2" t="s">
        <v>111</v>
      </c>
      <c r="E2" s="1">
        <f>SUM(E4:E9)</f>
        <v>139.75</v>
      </c>
    </row>
    <row r="3" spans="1:6">
      <c r="B3" s="2" t="s">
        <v>0</v>
      </c>
      <c r="C3" s="2" t="s">
        <v>1</v>
      </c>
      <c r="D3" s="2" t="s">
        <v>2</v>
      </c>
      <c r="E3" s="2" t="s">
        <v>19</v>
      </c>
      <c r="F3" s="2" t="s">
        <v>3</v>
      </c>
    </row>
    <row r="4" spans="1:6">
      <c r="B4" t="s">
        <v>131</v>
      </c>
      <c r="C4" s="4">
        <v>1</v>
      </c>
      <c r="D4" s="5">
        <v>22.98</v>
      </c>
      <c r="E4" s="5">
        <f>C4*D4</f>
        <v>22.98</v>
      </c>
      <c r="F4" t="s">
        <v>127</v>
      </c>
    </row>
    <row r="5" spans="1:6">
      <c r="B5" t="s">
        <v>133</v>
      </c>
      <c r="C5">
        <v>1</v>
      </c>
      <c r="D5" s="1">
        <v>22.8</v>
      </c>
      <c r="E5" s="5">
        <f t="shared" ref="E5:E8" si="0">C5*D5</f>
        <v>22.8</v>
      </c>
      <c r="F5" t="s">
        <v>128</v>
      </c>
    </row>
    <row r="6" spans="1:6">
      <c r="B6" t="s">
        <v>134</v>
      </c>
      <c r="C6">
        <v>1</v>
      </c>
      <c r="D6" s="1">
        <v>16.68</v>
      </c>
      <c r="E6" s="5">
        <f t="shared" si="0"/>
        <v>16.68</v>
      </c>
      <c r="F6" t="s">
        <v>129</v>
      </c>
    </row>
    <row r="7" spans="1:6">
      <c r="B7" t="s">
        <v>132</v>
      </c>
      <c r="C7">
        <v>1</v>
      </c>
      <c r="D7" s="1">
        <v>9.9600000000000009</v>
      </c>
      <c r="E7" s="5">
        <f t="shared" si="0"/>
        <v>9.9600000000000009</v>
      </c>
      <c r="F7" t="s">
        <v>130</v>
      </c>
    </row>
    <row r="8" spans="1:6">
      <c r="B8" t="s">
        <v>131</v>
      </c>
      <c r="C8">
        <v>1</v>
      </c>
      <c r="D8" s="1">
        <v>22.45</v>
      </c>
      <c r="E8" s="5">
        <f t="shared" si="0"/>
        <v>22.45</v>
      </c>
      <c r="F8" t="s">
        <v>268</v>
      </c>
    </row>
    <row r="9" spans="1:6">
      <c r="B9" s="2"/>
      <c r="C9" s="2"/>
      <c r="D9" s="2" t="s">
        <v>267</v>
      </c>
      <c r="E9" s="11">
        <v>44.88</v>
      </c>
      <c r="F9" s="2"/>
    </row>
    <row r="14" spans="1:6">
      <c r="B14" s="2"/>
      <c r="C14" s="2"/>
      <c r="D14" s="2"/>
      <c r="E14" s="2"/>
      <c r="F14" s="2"/>
    </row>
    <row r="18" spans="2:6">
      <c r="B18" s="2"/>
      <c r="C18" s="2"/>
      <c r="D18" s="2"/>
      <c r="E18" s="2"/>
      <c r="F18" s="2"/>
    </row>
    <row r="23" spans="2:6">
      <c r="B23" s="2"/>
      <c r="C23" s="2"/>
      <c r="D23" s="2"/>
      <c r="E23" s="2"/>
      <c r="F23" s="2"/>
    </row>
    <row r="29" spans="2:6">
      <c r="B29" s="2"/>
      <c r="C29" s="2"/>
      <c r="D29" s="2"/>
      <c r="E29" s="2"/>
      <c r="F29" s="2"/>
    </row>
    <row r="40" spans="2:6">
      <c r="B40" s="2"/>
      <c r="C40" s="2"/>
      <c r="D40" s="2"/>
      <c r="E40" s="2"/>
      <c r="F4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Misumi</vt:lpstr>
      <vt:lpstr>SDP-SI</vt:lpstr>
      <vt:lpstr>McMaster-Carr</vt:lpstr>
      <vt:lpstr>VXB</vt:lpstr>
      <vt:lpstr>MetalsDepot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2011-08-22T04:25:53Z</dcterms:created>
  <dcterms:modified xsi:type="dcterms:W3CDTF">2011-10-18T18:47:39Z</dcterms:modified>
</cp:coreProperties>
</file>