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1355" windowHeight="10995" activeTab="3"/>
  </bookViews>
  <sheets>
    <sheet name="Shafts" sheetId="1" r:id="rId1"/>
    <sheet name="Stainless Shafts" sheetId="4" r:id="rId2"/>
    <sheet name="Rods" sheetId="3" r:id="rId3"/>
    <sheet name="Stainless Rods" sheetId="2" r:id="rId4"/>
  </sheets>
  <calcPr calcId="125725"/>
</workbook>
</file>

<file path=xl/calcChain.xml><?xml version="1.0" encoding="utf-8"?>
<calcChain xmlns="http://schemas.openxmlformats.org/spreadsheetml/2006/main">
  <c r="P29" i="2"/>
  <c r="O29"/>
  <c r="N29"/>
  <c r="M29"/>
  <c r="L29"/>
  <c r="M30" s="1"/>
  <c r="P27"/>
  <c r="O27"/>
  <c r="N27"/>
  <c r="M27"/>
  <c r="L27"/>
  <c r="M28" s="1"/>
  <c r="L25"/>
  <c r="L24"/>
  <c r="M24"/>
  <c r="N24"/>
  <c r="O24"/>
  <c r="P24"/>
  <c r="K24"/>
  <c r="Q36" i="3"/>
  <c r="P36"/>
  <c r="O36"/>
  <c r="N36"/>
  <c r="M36"/>
  <c r="L36"/>
  <c r="M37" s="1"/>
  <c r="Q34"/>
  <c r="P34"/>
  <c r="O34"/>
  <c r="N34"/>
  <c r="M34"/>
  <c r="L34"/>
  <c r="M35" s="1"/>
  <c r="P28" i="4"/>
  <c r="N28"/>
  <c r="M28"/>
  <c r="M29"/>
  <c r="P26"/>
  <c r="N26"/>
  <c r="M26"/>
  <c r="M27"/>
  <c r="M38" i="1"/>
  <c r="N38"/>
  <c r="M39" s="1"/>
  <c r="O38"/>
  <c r="P38"/>
  <c r="Q38"/>
  <c r="L38"/>
  <c r="M36"/>
  <c r="N36"/>
  <c r="O36"/>
  <c r="P36"/>
  <c r="Q36"/>
  <c r="L36"/>
  <c r="M37"/>
  <c r="L32" i="3"/>
  <c r="N31"/>
  <c r="L31"/>
  <c r="M31"/>
  <c r="O31"/>
  <c r="P31"/>
  <c r="Q31"/>
  <c r="K31"/>
  <c r="L24" i="4"/>
  <c r="M23"/>
  <c r="N23"/>
  <c r="P23"/>
  <c r="K23"/>
  <c r="M34" i="1"/>
  <c r="M33"/>
  <c r="N33"/>
  <c r="O33"/>
  <c r="P33"/>
  <c r="Q33"/>
  <c r="L33"/>
  <c r="N7" i="4"/>
  <c r="N8"/>
  <c r="N9"/>
  <c r="N10"/>
  <c r="N11"/>
  <c r="K15"/>
  <c r="M15"/>
  <c r="P15"/>
  <c r="K16"/>
  <c r="M16"/>
  <c r="P16"/>
  <c r="K17"/>
  <c r="M17"/>
  <c r="P17"/>
  <c r="K18"/>
  <c r="M18"/>
  <c r="P18"/>
  <c r="K19"/>
  <c r="M19"/>
  <c r="P19"/>
  <c r="M20"/>
  <c r="P20"/>
  <c r="N6"/>
  <c r="L7" i="1"/>
  <c r="N7"/>
  <c r="O7"/>
  <c r="Q7"/>
  <c r="L8"/>
  <c r="N8"/>
  <c r="O8"/>
  <c r="Q8"/>
  <c r="L9"/>
  <c r="N9"/>
  <c r="O9"/>
  <c r="Q9"/>
  <c r="L10"/>
  <c r="O10"/>
  <c r="Q10"/>
  <c r="O11"/>
  <c r="O12"/>
  <c r="M14"/>
  <c r="P14"/>
  <c r="M15"/>
  <c r="P15"/>
  <c r="M16"/>
  <c r="P16"/>
  <c r="M17"/>
  <c r="P17"/>
  <c r="M18"/>
  <c r="P18"/>
  <c r="M19"/>
  <c r="P19"/>
  <c r="M20"/>
  <c r="P20"/>
  <c r="M21"/>
  <c r="P21"/>
  <c r="M22"/>
  <c r="P22"/>
  <c r="M23"/>
  <c r="P23"/>
  <c r="M24"/>
  <c r="P24"/>
  <c r="M25"/>
  <c r="P25"/>
  <c r="M26"/>
  <c r="P26"/>
  <c r="M27"/>
  <c r="P27"/>
  <c r="M28"/>
  <c r="P28"/>
  <c r="M29"/>
  <c r="P29"/>
  <c r="M30"/>
  <c r="P30"/>
  <c r="M31"/>
  <c r="P31"/>
  <c r="Q6"/>
  <c r="L6"/>
  <c r="N6"/>
  <c r="O6"/>
  <c r="K19" i="2"/>
  <c r="M19"/>
  <c r="N19"/>
  <c r="O19"/>
  <c r="P19"/>
  <c r="K22"/>
  <c r="L22"/>
  <c r="M22"/>
  <c r="N22"/>
  <c r="O22"/>
  <c r="P22"/>
  <c r="K16"/>
  <c r="M16"/>
  <c r="O16"/>
  <c r="P16"/>
  <c r="N10"/>
  <c r="L7" i="3"/>
  <c r="N7"/>
  <c r="O7"/>
  <c r="L8"/>
  <c r="N8"/>
  <c r="O8"/>
  <c r="L9"/>
  <c r="N9"/>
  <c r="O9"/>
  <c r="L10"/>
  <c r="O10"/>
  <c r="O11"/>
  <c r="O12"/>
  <c r="K17"/>
  <c r="L17"/>
  <c r="M17"/>
  <c r="N17"/>
  <c r="O17"/>
  <c r="P17"/>
  <c r="Q17"/>
  <c r="K25"/>
  <c r="L25"/>
  <c r="M25"/>
  <c r="N25"/>
  <c r="O25"/>
  <c r="P25"/>
  <c r="Q25"/>
  <c r="K29"/>
  <c r="L29"/>
  <c r="M29"/>
  <c r="N29"/>
  <c r="O29"/>
  <c r="P29"/>
  <c r="Q29"/>
  <c r="N6"/>
  <c r="O6"/>
  <c r="L6"/>
  <c r="B22" i="2"/>
  <c r="B21" i="4"/>
  <c r="B20"/>
  <c r="B19"/>
  <c r="B18"/>
  <c r="B17"/>
  <c r="B16"/>
  <c r="B15"/>
  <c r="H5"/>
  <c r="E5"/>
  <c r="C5"/>
  <c r="B31" i="3"/>
  <c r="B30"/>
  <c r="B29"/>
  <c r="B28"/>
  <c r="B27"/>
  <c r="B26"/>
  <c r="B25"/>
  <c r="B24"/>
  <c r="B23"/>
  <c r="B22"/>
  <c r="B21"/>
  <c r="B20"/>
  <c r="B19"/>
  <c r="B18"/>
  <c r="B17"/>
  <c r="B16"/>
  <c r="B15"/>
  <c r="B14"/>
  <c r="H5"/>
  <c r="E5"/>
  <c r="C5"/>
  <c r="C5" i="2"/>
  <c r="E5"/>
  <c r="H5"/>
  <c r="B20"/>
  <c r="B19"/>
  <c r="B18"/>
  <c r="B17"/>
  <c r="B16"/>
  <c r="B15"/>
  <c r="B15" i="1"/>
  <c r="B16"/>
  <c r="B17"/>
  <c r="B18"/>
  <c r="B19"/>
  <c r="B20"/>
  <c r="B21"/>
  <c r="B22"/>
  <c r="B23"/>
  <c r="B24"/>
  <c r="B25"/>
  <c r="B26"/>
  <c r="B27"/>
  <c r="B28"/>
  <c r="B29"/>
  <c r="B30"/>
  <c r="B31"/>
  <c r="B14"/>
  <c r="H5"/>
  <c r="E5"/>
  <c r="C5"/>
</calcChain>
</file>

<file path=xl/sharedStrings.xml><?xml version="1.0" encoding="utf-8"?>
<sst xmlns="http://schemas.openxmlformats.org/spreadsheetml/2006/main" count="68" uniqueCount="17">
  <si>
    <t>8 mm</t>
  </si>
  <si>
    <t>Diameter</t>
  </si>
  <si>
    <t>5/16"</t>
  </si>
  <si>
    <t>10 mm</t>
  </si>
  <si>
    <t>LINEAR MOTION SHAFTS</t>
  </si>
  <si>
    <t>3/8"</t>
  </si>
  <si>
    <t>1/2"</t>
  </si>
  <si>
    <t>12 mm</t>
  </si>
  <si>
    <t>13 mm</t>
  </si>
  <si>
    <t>Steel</t>
  </si>
  <si>
    <t>Length</t>
  </si>
  <si>
    <t>Stainless</t>
  </si>
  <si>
    <t>RODS</t>
  </si>
  <si>
    <t>Minimum</t>
  </si>
  <si>
    <t>Abs minimum</t>
  </si>
  <si>
    <t>Cost/dia</t>
  </si>
  <si>
    <t>Cost/area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</si>
</sst>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8" fontId="0" fillId="0" borderId="0" xfId="0" applyNumberFormat="1"/>
    <xf numFmtId="6" fontId="0" fillId="0" borderId="0" xfId="0" applyNumberFormat="1"/>
    <xf numFmtId="0" fontId="0" fillId="0" borderId="3" xfId="0" applyFill="1" applyBorder="1"/>
    <xf numFmtId="0" fontId="1" fillId="0" borderId="0" xfId="0" applyFont="1"/>
    <xf numFmtId="8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39"/>
  <sheetViews>
    <sheetView topLeftCell="A5" workbookViewId="0">
      <selection activeCell="J36" sqref="J36:Q39"/>
    </sheetView>
  </sheetViews>
  <sheetFormatPr defaultRowHeight="15"/>
  <sheetData>
    <row r="3" spans="1:17">
      <c r="B3" t="s">
        <v>9</v>
      </c>
      <c r="C3" t="s">
        <v>4</v>
      </c>
    </row>
    <row r="4" spans="1:17">
      <c r="B4" s="3" t="s">
        <v>1</v>
      </c>
      <c r="C4" s="1" t="s">
        <v>2</v>
      </c>
      <c r="D4" t="s">
        <v>0</v>
      </c>
      <c r="E4" s="2" t="s">
        <v>5</v>
      </c>
      <c r="F4" t="s">
        <v>3</v>
      </c>
      <c r="G4" t="s">
        <v>7</v>
      </c>
      <c r="H4" s="2" t="s">
        <v>6</v>
      </c>
      <c r="I4" t="s">
        <v>8</v>
      </c>
      <c r="J4" s="2"/>
    </row>
    <row r="5" spans="1:17">
      <c r="B5" t="s">
        <v>10</v>
      </c>
      <c r="C5" s="4">
        <f>25.4*5/16</f>
        <v>7.9375</v>
      </c>
      <c r="D5" s="3">
        <v>8</v>
      </c>
      <c r="E5" s="3">
        <f>25.4*3/8</f>
        <v>9.5249999999999986</v>
      </c>
      <c r="F5" s="3">
        <v>10</v>
      </c>
      <c r="G5" s="3">
        <v>12</v>
      </c>
      <c r="H5" s="3">
        <f>25.4/2</f>
        <v>12.7</v>
      </c>
      <c r="I5" s="3">
        <v>13</v>
      </c>
    </row>
    <row r="6" spans="1:17">
      <c r="B6" s="5">
        <v>200</v>
      </c>
      <c r="D6" s="6">
        <v>5.95</v>
      </c>
      <c r="F6" s="6">
        <v>5.54</v>
      </c>
      <c r="G6" s="6">
        <v>5.64</v>
      </c>
      <c r="I6" s="6">
        <v>13.11</v>
      </c>
      <c r="L6">
        <f t="shared" ref="L6:P6" si="0">1000*D6/$B6</f>
        <v>29.75</v>
      </c>
      <c r="N6">
        <f t="shared" si="0"/>
        <v>27.7</v>
      </c>
      <c r="O6">
        <f t="shared" si="0"/>
        <v>28.2</v>
      </c>
      <c r="Q6">
        <f>1000*I6/$B6</f>
        <v>65.55</v>
      </c>
    </row>
    <row r="7" spans="1:17">
      <c r="B7" s="5">
        <v>400</v>
      </c>
      <c r="D7" s="6">
        <v>11.88</v>
      </c>
      <c r="F7" s="6">
        <v>11.3</v>
      </c>
      <c r="G7" s="6">
        <v>11.57</v>
      </c>
      <c r="I7" s="6">
        <v>26.21</v>
      </c>
      <c r="L7">
        <f t="shared" ref="L7:L31" si="1">1000*D7/$B7</f>
        <v>29.7</v>
      </c>
      <c r="N7">
        <f t="shared" ref="N7:N31" si="2">1000*F7/$B7</f>
        <v>28.25</v>
      </c>
      <c r="O7">
        <f t="shared" ref="O7:O31" si="3">1000*G7/$B7</f>
        <v>28.925000000000001</v>
      </c>
      <c r="Q7">
        <f t="shared" ref="Q7:Q31" si="4">1000*I7/$B7</f>
        <v>65.525000000000006</v>
      </c>
    </row>
    <row r="8" spans="1:17">
      <c r="B8" s="5">
        <v>500</v>
      </c>
      <c r="D8" s="6">
        <v>17.829999999999998</v>
      </c>
      <c r="F8" s="6">
        <v>12.34</v>
      </c>
      <c r="G8" s="6">
        <v>15.67</v>
      </c>
      <c r="I8" s="6">
        <v>36.06</v>
      </c>
      <c r="L8">
        <f t="shared" si="1"/>
        <v>35.659999999999997</v>
      </c>
      <c r="N8">
        <f t="shared" si="2"/>
        <v>24.68</v>
      </c>
      <c r="O8">
        <f t="shared" si="3"/>
        <v>31.34</v>
      </c>
      <c r="Q8">
        <f t="shared" si="4"/>
        <v>72.12</v>
      </c>
    </row>
    <row r="9" spans="1:17">
      <c r="B9" s="5">
        <v>1000</v>
      </c>
      <c r="D9" s="6">
        <v>20.41</v>
      </c>
      <c r="F9" s="6">
        <v>24.71</v>
      </c>
      <c r="G9" s="6">
        <v>28.94</v>
      </c>
      <c r="I9" s="6">
        <v>72.099999999999994</v>
      </c>
      <c r="L9">
        <f t="shared" si="1"/>
        <v>20.41</v>
      </c>
      <c r="N9">
        <f t="shared" si="2"/>
        <v>24.71</v>
      </c>
      <c r="O9">
        <f t="shared" si="3"/>
        <v>28.94</v>
      </c>
      <c r="Q9">
        <f t="shared" si="4"/>
        <v>72.099999999999994</v>
      </c>
    </row>
    <row r="10" spans="1:17">
      <c r="B10" s="5">
        <v>1200</v>
      </c>
      <c r="D10" s="6">
        <v>32.68</v>
      </c>
      <c r="G10" s="6">
        <v>32.92</v>
      </c>
      <c r="I10" s="6">
        <v>78.66</v>
      </c>
      <c r="L10">
        <f t="shared" si="1"/>
        <v>27.233333333333334</v>
      </c>
      <c r="O10">
        <f t="shared" si="3"/>
        <v>27.433333333333334</v>
      </c>
      <c r="Q10">
        <f t="shared" si="4"/>
        <v>65.55</v>
      </c>
    </row>
    <row r="11" spans="1:17">
      <c r="B11" s="8">
        <v>1500</v>
      </c>
      <c r="G11" s="6">
        <v>41.35</v>
      </c>
      <c r="I11" s="6"/>
      <c r="O11">
        <f t="shared" si="3"/>
        <v>27.566666666666666</v>
      </c>
    </row>
    <row r="12" spans="1:17">
      <c r="B12" s="8">
        <v>2000</v>
      </c>
      <c r="G12" s="6">
        <v>55.14</v>
      </c>
      <c r="I12" s="6"/>
      <c r="O12">
        <f t="shared" si="3"/>
        <v>27.57</v>
      </c>
    </row>
    <row r="14" spans="1:17">
      <c r="A14">
        <v>8</v>
      </c>
      <c r="B14">
        <f t="shared" ref="B14:B31" si="5">25.4*A14</f>
        <v>203.2</v>
      </c>
      <c r="E14" s="6">
        <v>3.9</v>
      </c>
      <c r="H14" s="6">
        <v>4.0999999999999996</v>
      </c>
      <c r="M14">
        <f t="shared" ref="M7:M31" si="6">1000*E14/$B14</f>
        <v>19.192913385826774</v>
      </c>
      <c r="P14">
        <f t="shared" ref="P7:P31" si="7">1000*H14/$B14</f>
        <v>20.177165354330711</v>
      </c>
    </row>
    <row r="15" spans="1:17">
      <c r="A15">
        <v>9</v>
      </c>
      <c r="B15">
        <f t="shared" si="5"/>
        <v>228.6</v>
      </c>
      <c r="E15" s="6">
        <v>4.2300000000000004</v>
      </c>
      <c r="H15" s="6">
        <v>4.54</v>
      </c>
      <c r="M15">
        <f t="shared" si="6"/>
        <v>18.503937007874015</v>
      </c>
      <c r="P15">
        <f t="shared" si="7"/>
        <v>19.860017497812773</v>
      </c>
    </row>
    <row r="16" spans="1:17">
      <c r="A16">
        <v>10</v>
      </c>
      <c r="B16">
        <f t="shared" si="5"/>
        <v>254</v>
      </c>
      <c r="E16" s="6">
        <v>4.8600000000000003</v>
      </c>
      <c r="H16" s="6">
        <v>5.12</v>
      </c>
      <c r="M16">
        <f t="shared" si="6"/>
        <v>19.133858267716537</v>
      </c>
      <c r="P16">
        <f t="shared" si="7"/>
        <v>20.15748031496063</v>
      </c>
    </row>
    <row r="17" spans="1:16">
      <c r="A17">
        <v>12</v>
      </c>
      <c r="B17">
        <f t="shared" si="5"/>
        <v>304.79999999999995</v>
      </c>
      <c r="E17" s="6">
        <v>5.67</v>
      </c>
      <c r="H17" s="6">
        <v>6.66</v>
      </c>
      <c r="M17">
        <f t="shared" si="6"/>
        <v>18.602362204724411</v>
      </c>
      <c r="P17">
        <f t="shared" si="7"/>
        <v>21.850393700787404</v>
      </c>
    </row>
    <row r="18" spans="1:16">
      <c r="A18">
        <v>13</v>
      </c>
      <c r="B18">
        <f t="shared" si="5"/>
        <v>330.2</v>
      </c>
      <c r="E18" s="6">
        <v>7.37</v>
      </c>
      <c r="H18" s="6">
        <v>7.74</v>
      </c>
      <c r="M18">
        <f t="shared" si="6"/>
        <v>22.319806178073897</v>
      </c>
      <c r="P18">
        <f t="shared" si="7"/>
        <v>23.440339188370686</v>
      </c>
    </row>
    <row r="19" spans="1:16">
      <c r="A19">
        <v>15</v>
      </c>
      <c r="B19">
        <f t="shared" si="5"/>
        <v>381</v>
      </c>
      <c r="E19" s="6">
        <v>7.1</v>
      </c>
      <c r="H19" s="6">
        <v>7.7</v>
      </c>
      <c r="M19">
        <f t="shared" si="6"/>
        <v>18.635170603674542</v>
      </c>
      <c r="P19">
        <f t="shared" si="7"/>
        <v>20.209973753280838</v>
      </c>
    </row>
    <row r="20" spans="1:16">
      <c r="A20">
        <v>16</v>
      </c>
      <c r="B20">
        <f t="shared" si="5"/>
        <v>406.4</v>
      </c>
      <c r="E20" s="6">
        <v>8.41</v>
      </c>
      <c r="H20" s="6">
        <v>8.8699999999999992</v>
      </c>
      <c r="M20">
        <f t="shared" si="6"/>
        <v>20.693897637795278</v>
      </c>
      <c r="P20">
        <f t="shared" si="7"/>
        <v>21.825787401574804</v>
      </c>
    </row>
    <row r="21" spans="1:16">
      <c r="A21">
        <v>18</v>
      </c>
      <c r="B21">
        <f t="shared" si="5"/>
        <v>457.2</v>
      </c>
      <c r="E21" s="6">
        <v>8.52</v>
      </c>
      <c r="H21" s="7">
        <v>9</v>
      </c>
      <c r="M21">
        <f t="shared" si="6"/>
        <v>18.635170603674542</v>
      </c>
      <c r="P21">
        <f t="shared" si="7"/>
        <v>19.685039370078741</v>
      </c>
    </row>
    <row r="22" spans="1:16">
      <c r="A22">
        <v>20</v>
      </c>
      <c r="B22">
        <f t="shared" si="5"/>
        <v>508</v>
      </c>
      <c r="E22" s="6">
        <v>10.53</v>
      </c>
      <c r="H22" s="6">
        <v>11.07</v>
      </c>
      <c r="M22">
        <f t="shared" si="6"/>
        <v>20.728346456692915</v>
      </c>
      <c r="P22">
        <f t="shared" si="7"/>
        <v>21.791338582677167</v>
      </c>
    </row>
    <row r="23" spans="1:16">
      <c r="A23">
        <v>24</v>
      </c>
      <c r="B23">
        <f t="shared" si="5"/>
        <v>609.59999999999991</v>
      </c>
      <c r="E23" s="6">
        <v>11.38</v>
      </c>
      <c r="H23" s="6">
        <v>12.05</v>
      </c>
      <c r="M23">
        <f t="shared" si="6"/>
        <v>18.667979002624676</v>
      </c>
      <c r="P23">
        <f t="shared" si="7"/>
        <v>19.767060367454071</v>
      </c>
    </row>
    <row r="24" spans="1:16">
      <c r="A24">
        <v>30</v>
      </c>
      <c r="B24">
        <f t="shared" si="5"/>
        <v>762</v>
      </c>
      <c r="E24" s="6">
        <v>14.19</v>
      </c>
      <c r="H24" s="6">
        <v>15</v>
      </c>
      <c r="M24">
        <f t="shared" si="6"/>
        <v>18.622047244094489</v>
      </c>
      <c r="P24">
        <f t="shared" si="7"/>
        <v>19.685039370078741</v>
      </c>
    </row>
    <row r="25" spans="1:16">
      <c r="A25">
        <v>36</v>
      </c>
      <c r="B25">
        <f t="shared" si="5"/>
        <v>914.4</v>
      </c>
      <c r="E25" s="6">
        <v>17.09</v>
      </c>
      <c r="H25" s="6">
        <v>18.149999999999999</v>
      </c>
      <c r="M25">
        <f t="shared" si="6"/>
        <v>18.689851268591426</v>
      </c>
      <c r="P25">
        <f t="shared" si="7"/>
        <v>19.849081364829395</v>
      </c>
    </row>
    <row r="26" spans="1:16">
      <c r="A26">
        <v>42</v>
      </c>
      <c r="B26">
        <f t="shared" si="5"/>
        <v>1066.8</v>
      </c>
      <c r="E26" s="6">
        <v>19.93</v>
      </c>
      <c r="H26" s="6">
        <v>21.07</v>
      </c>
      <c r="M26">
        <f t="shared" si="6"/>
        <v>18.682039745031872</v>
      </c>
      <c r="P26">
        <f t="shared" si="7"/>
        <v>19.750656167979002</v>
      </c>
    </row>
    <row r="27" spans="1:16">
      <c r="A27">
        <v>48</v>
      </c>
      <c r="B27">
        <f t="shared" si="5"/>
        <v>1219.1999999999998</v>
      </c>
      <c r="E27" s="6">
        <v>21.39</v>
      </c>
      <c r="H27" s="6">
        <v>22.71</v>
      </c>
      <c r="M27">
        <f t="shared" si="6"/>
        <v>17.544291338582681</v>
      </c>
      <c r="P27">
        <f t="shared" si="7"/>
        <v>18.626968503937011</v>
      </c>
    </row>
    <row r="28" spans="1:16">
      <c r="A28">
        <v>60</v>
      </c>
      <c r="B28">
        <f t="shared" si="5"/>
        <v>1524</v>
      </c>
      <c r="E28" s="6">
        <v>27.85</v>
      </c>
      <c r="H28" s="6">
        <v>29.32</v>
      </c>
      <c r="M28">
        <f t="shared" si="6"/>
        <v>18.274278215223099</v>
      </c>
      <c r="P28">
        <f t="shared" si="7"/>
        <v>19.238845144356954</v>
      </c>
    </row>
    <row r="29" spans="1:16">
      <c r="A29">
        <v>72</v>
      </c>
      <c r="B29">
        <f t="shared" si="5"/>
        <v>1828.8</v>
      </c>
      <c r="E29" s="10">
        <v>31.88</v>
      </c>
      <c r="H29" s="6">
        <v>35.18</v>
      </c>
      <c r="M29" s="9">
        <f t="shared" si="6"/>
        <v>17.432195975503063</v>
      </c>
      <c r="P29">
        <f t="shared" si="7"/>
        <v>19.236657917760279</v>
      </c>
    </row>
    <row r="30" spans="1:16">
      <c r="A30">
        <v>84</v>
      </c>
      <c r="B30">
        <f t="shared" si="5"/>
        <v>2133.6</v>
      </c>
      <c r="E30" s="6">
        <v>38.99</v>
      </c>
      <c r="H30" s="6">
        <v>41.04</v>
      </c>
      <c r="M30">
        <f t="shared" si="6"/>
        <v>18.274278215223099</v>
      </c>
      <c r="P30">
        <f t="shared" si="7"/>
        <v>19.235095613048369</v>
      </c>
    </row>
    <row r="31" spans="1:16">
      <c r="A31">
        <v>96</v>
      </c>
      <c r="B31">
        <f t="shared" si="5"/>
        <v>2438.3999999999996</v>
      </c>
      <c r="E31" s="6">
        <v>42.53</v>
      </c>
      <c r="H31" s="10">
        <v>42.82</v>
      </c>
      <c r="M31">
        <f t="shared" si="6"/>
        <v>17.44176509186352</v>
      </c>
      <c r="P31" s="9">
        <f t="shared" si="7"/>
        <v>17.560695538057747</v>
      </c>
    </row>
    <row r="33" spans="10:17">
      <c r="J33" t="s">
        <v>13</v>
      </c>
      <c r="L33">
        <f>MIN(L6:L32)</f>
        <v>20.41</v>
      </c>
      <c r="M33">
        <f t="shared" ref="M33:Q33" si="8">MIN(M6:M32)</f>
        <v>17.432195975503063</v>
      </c>
      <c r="N33">
        <f t="shared" si="8"/>
        <v>24.68</v>
      </c>
      <c r="O33">
        <f t="shared" si="8"/>
        <v>27.433333333333334</v>
      </c>
      <c r="P33">
        <f t="shared" si="8"/>
        <v>17.560695538057747</v>
      </c>
      <c r="Q33">
        <f t="shared" si="8"/>
        <v>65.525000000000006</v>
      </c>
    </row>
    <row r="34" spans="10:17">
      <c r="J34" t="s">
        <v>14</v>
      </c>
      <c r="M34">
        <f>MIN(L33:Q33)</f>
        <v>17.432195975503063</v>
      </c>
    </row>
    <row r="36" spans="10:17">
      <c r="J36" t="s">
        <v>15</v>
      </c>
      <c r="L36">
        <f>L33/D$5</f>
        <v>2.55125</v>
      </c>
      <c r="M36">
        <f t="shared" ref="M36:Q36" si="9">M33/E$5</f>
        <v>1.8301518084517654</v>
      </c>
      <c r="N36">
        <f t="shared" si="9"/>
        <v>2.468</v>
      </c>
      <c r="O36">
        <f t="shared" si="9"/>
        <v>2.286111111111111</v>
      </c>
      <c r="P36">
        <f t="shared" si="9"/>
        <v>1.3827319321305314</v>
      </c>
      <c r="Q36">
        <f t="shared" si="9"/>
        <v>5.0403846153846157</v>
      </c>
    </row>
    <row r="37" spans="10:17">
      <c r="J37" t="s">
        <v>13</v>
      </c>
      <c r="M37">
        <f>MIN(L36:Q36)</f>
        <v>1.3827319321305314</v>
      </c>
    </row>
    <row r="38" spans="10:17">
      <c r="J38" t="s">
        <v>16</v>
      </c>
      <c r="L38">
        <f>L33/(D$5^2)</f>
        <v>0.31890625</v>
      </c>
      <c r="M38">
        <f t="shared" ref="M38:Q38" si="10">M33/(E$5^2)</f>
        <v>0.19214192214716699</v>
      </c>
      <c r="N38">
        <f t="shared" si="10"/>
        <v>0.24679999999999999</v>
      </c>
      <c r="O38">
        <f t="shared" si="10"/>
        <v>0.19050925925925927</v>
      </c>
      <c r="P38">
        <f t="shared" si="10"/>
        <v>0.10887653008901821</v>
      </c>
      <c r="Q38">
        <f t="shared" si="10"/>
        <v>0.38772189349112429</v>
      </c>
    </row>
    <row r="39" spans="10:17">
      <c r="J39" t="s">
        <v>13</v>
      </c>
      <c r="M39">
        <f>MIN(L38:Q38)</f>
        <v>0.10887653008901821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P29"/>
  <sheetViews>
    <sheetView workbookViewId="0">
      <selection activeCell="Q23" sqref="Q23"/>
    </sheetView>
  </sheetViews>
  <sheetFormatPr defaultRowHeight="15"/>
  <sheetData>
    <row r="3" spans="1:16">
      <c r="B3" t="s">
        <v>11</v>
      </c>
      <c r="C3" t="s">
        <v>4</v>
      </c>
    </row>
    <row r="4" spans="1:16">
      <c r="B4" s="3" t="s">
        <v>1</v>
      </c>
      <c r="C4" s="1" t="s">
        <v>2</v>
      </c>
      <c r="D4" t="s">
        <v>0</v>
      </c>
      <c r="E4" s="2" t="s">
        <v>5</v>
      </c>
      <c r="F4" t="s">
        <v>3</v>
      </c>
      <c r="G4" t="s">
        <v>7</v>
      </c>
      <c r="H4" s="2" t="s">
        <v>6</v>
      </c>
      <c r="I4" t="s">
        <v>8</v>
      </c>
    </row>
    <row r="5" spans="1:16">
      <c r="B5" t="s">
        <v>10</v>
      </c>
      <c r="C5" s="4">
        <f>25.4*5/16</f>
        <v>7.9375</v>
      </c>
      <c r="D5" s="3">
        <v>8</v>
      </c>
      <c r="E5" s="3">
        <f>25.4*3/8</f>
        <v>9.5249999999999986</v>
      </c>
      <c r="F5" s="3">
        <v>10</v>
      </c>
      <c r="G5" s="3">
        <v>12</v>
      </c>
      <c r="H5" s="3">
        <f>25.4/2</f>
        <v>12.7</v>
      </c>
      <c r="I5" s="3">
        <v>13</v>
      </c>
    </row>
    <row r="6" spans="1:16">
      <c r="B6" s="5">
        <v>200</v>
      </c>
      <c r="F6" s="6">
        <v>12.11</v>
      </c>
      <c r="G6" s="6"/>
      <c r="I6" s="6"/>
      <c r="N6">
        <f t="shared" ref="L6:P6" si="0">1000*F6/$B6</f>
        <v>60.55</v>
      </c>
    </row>
    <row r="7" spans="1:16">
      <c r="B7" s="5">
        <v>400</v>
      </c>
      <c r="F7" s="6">
        <v>21.53</v>
      </c>
      <c r="G7" s="6"/>
      <c r="I7" s="6"/>
      <c r="N7">
        <f t="shared" ref="N7:N20" si="1">1000*F7/$B7</f>
        <v>53.825000000000003</v>
      </c>
    </row>
    <row r="8" spans="1:16">
      <c r="B8" s="5">
        <v>600</v>
      </c>
      <c r="F8" s="6">
        <v>32.32</v>
      </c>
      <c r="G8" s="6"/>
      <c r="I8" s="6"/>
      <c r="N8">
        <f t="shared" si="1"/>
        <v>53.866666666666667</v>
      </c>
    </row>
    <row r="9" spans="1:16">
      <c r="B9" s="8">
        <v>800</v>
      </c>
      <c r="F9" s="6">
        <v>43.07</v>
      </c>
      <c r="G9" s="6"/>
      <c r="I9" s="6"/>
      <c r="N9">
        <f t="shared" si="1"/>
        <v>53.837499999999999</v>
      </c>
    </row>
    <row r="10" spans="1:16">
      <c r="B10" s="5">
        <v>1000</v>
      </c>
      <c r="F10" s="6">
        <v>53.8</v>
      </c>
      <c r="G10" s="6"/>
      <c r="I10" s="6"/>
      <c r="N10">
        <f t="shared" si="1"/>
        <v>53.8</v>
      </c>
    </row>
    <row r="11" spans="1:16">
      <c r="B11" s="5">
        <v>1200</v>
      </c>
      <c r="F11" s="6">
        <v>64.58</v>
      </c>
      <c r="N11">
        <f t="shared" si="1"/>
        <v>53.81666666666667</v>
      </c>
    </row>
    <row r="15" spans="1:16">
      <c r="A15">
        <v>6</v>
      </c>
      <c r="B15">
        <f t="shared" ref="B15:B21" si="2">25.4*A15</f>
        <v>152.39999999999998</v>
      </c>
      <c r="C15" s="6">
        <v>15.97</v>
      </c>
      <c r="E15" s="6">
        <v>8.6199999999999992</v>
      </c>
      <c r="H15" s="6">
        <v>8.77</v>
      </c>
      <c r="K15">
        <f t="shared" ref="K7:K20" si="3">1000*C15/$B15</f>
        <v>104.79002624671918</v>
      </c>
      <c r="M15">
        <f t="shared" ref="M7:M20" si="4">1000*E15/$B15</f>
        <v>56.561679790026254</v>
      </c>
      <c r="P15">
        <f t="shared" ref="P7:P20" si="5">1000*H15/$B15</f>
        <v>57.545931758530195</v>
      </c>
    </row>
    <row r="16" spans="1:16">
      <c r="A16">
        <v>12</v>
      </c>
      <c r="B16">
        <f t="shared" si="2"/>
        <v>304.79999999999995</v>
      </c>
      <c r="C16" s="6">
        <v>22.54</v>
      </c>
      <c r="E16" s="6">
        <v>17.21</v>
      </c>
      <c r="H16" s="6">
        <v>17.510000000000002</v>
      </c>
      <c r="K16">
        <f t="shared" si="3"/>
        <v>73.950131233595812</v>
      </c>
      <c r="M16">
        <f t="shared" si="4"/>
        <v>56.463254593175861</v>
      </c>
      <c r="P16">
        <f t="shared" si="5"/>
        <v>57.447506561679802</v>
      </c>
    </row>
    <row r="17" spans="1:16">
      <c r="A17">
        <v>18</v>
      </c>
      <c r="B17">
        <f t="shared" si="2"/>
        <v>457.2</v>
      </c>
      <c r="C17" s="6">
        <v>32.64</v>
      </c>
      <c r="E17" s="6">
        <v>25.85</v>
      </c>
      <c r="H17" s="6">
        <v>26.28</v>
      </c>
      <c r="K17">
        <f t="shared" si="3"/>
        <v>71.391076115485561</v>
      </c>
      <c r="M17">
        <f t="shared" si="4"/>
        <v>56.539807524059491</v>
      </c>
      <c r="P17">
        <f t="shared" si="5"/>
        <v>57.480314960629926</v>
      </c>
    </row>
    <row r="18" spans="1:16">
      <c r="A18">
        <v>24</v>
      </c>
      <c r="B18">
        <f t="shared" si="2"/>
        <v>609.59999999999991</v>
      </c>
      <c r="C18" s="6">
        <v>41.96</v>
      </c>
      <c r="E18" s="6">
        <v>34.47</v>
      </c>
      <c r="H18" s="6">
        <v>35.04</v>
      </c>
      <c r="K18">
        <f t="shared" si="3"/>
        <v>68.832020997375338</v>
      </c>
      <c r="M18">
        <f t="shared" si="4"/>
        <v>56.545275590551192</v>
      </c>
      <c r="P18">
        <f t="shared" si="5"/>
        <v>57.480314960629933</v>
      </c>
    </row>
    <row r="19" spans="1:16">
      <c r="A19">
        <v>36</v>
      </c>
      <c r="B19">
        <f t="shared" si="2"/>
        <v>914.4</v>
      </c>
      <c r="C19" s="6">
        <v>56.41</v>
      </c>
      <c r="E19" s="6">
        <v>51.7</v>
      </c>
      <c r="H19" s="6">
        <v>52.57</v>
      </c>
      <c r="K19">
        <f t="shared" si="3"/>
        <v>61.690726159230096</v>
      </c>
      <c r="M19">
        <f t="shared" si="4"/>
        <v>56.539807524059491</v>
      </c>
      <c r="P19">
        <f t="shared" si="5"/>
        <v>57.4912510936133</v>
      </c>
    </row>
    <row r="20" spans="1:16">
      <c r="A20">
        <v>48</v>
      </c>
      <c r="B20">
        <f t="shared" si="2"/>
        <v>1219.1999999999998</v>
      </c>
      <c r="E20" s="6">
        <v>68.959999999999994</v>
      </c>
      <c r="H20" s="6">
        <v>70.11</v>
      </c>
      <c r="M20">
        <f t="shared" si="4"/>
        <v>56.561679790026254</v>
      </c>
      <c r="P20">
        <f t="shared" si="5"/>
        <v>57.504921259842526</v>
      </c>
    </row>
    <row r="21" spans="1:16">
      <c r="A21">
        <v>60</v>
      </c>
      <c r="B21">
        <f t="shared" si="2"/>
        <v>1524</v>
      </c>
      <c r="E21" s="6">
        <v>86.19</v>
      </c>
      <c r="H21" s="6">
        <v>87.66</v>
      </c>
    </row>
    <row r="23" spans="1:16">
      <c r="J23" t="s">
        <v>13</v>
      </c>
      <c r="K23">
        <f>MIN(K6:K22)</f>
        <v>61.690726159230096</v>
      </c>
      <c r="M23">
        <f t="shared" ref="L23:P23" si="6">MIN(M6:M22)</f>
        <v>56.463254593175861</v>
      </c>
      <c r="N23">
        <f t="shared" si="6"/>
        <v>53.8</v>
      </c>
      <c r="P23">
        <f t="shared" si="6"/>
        <v>57.447506561679802</v>
      </c>
    </row>
    <row r="24" spans="1:16">
      <c r="J24" t="s">
        <v>14</v>
      </c>
      <c r="L24">
        <f>MIN(K23:P23)</f>
        <v>53.8</v>
      </c>
    </row>
    <row r="26" spans="1:16">
      <c r="J26" t="s">
        <v>15</v>
      </c>
      <c r="M26">
        <f t="shared" ref="M26:Q26" si="7">M23/E$5</f>
        <v>5.9279007446903798</v>
      </c>
      <c r="N26">
        <f t="shared" si="7"/>
        <v>5.38</v>
      </c>
      <c r="P26" s="9">
        <f t="shared" si="7"/>
        <v>4.5234257135180949</v>
      </c>
    </row>
    <row r="27" spans="1:16">
      <c r="J27" t="s">
        <v>13</v>
      </c>
      <c r="M27">
        <f>MIN(L26:Q26)</f>
        <v>4.5234257135180949</v>
      </c>
    </row>
    <row r="28" spans="1:16">
      <c r="J28" t="s">
        <v>16</v>
      </c>
      <c r="M28">
        <f t="shared" ref="M28:Q28" si="8">M23/(E$5^2)</f>
        <v>0.62235178421946247</v>
      </c>
      <c r="N28">
        <f t="shared" si="8"/>
        <v>0.53799999999999992</v>
      </c>
      <c r="P28" s="9">
        <f t="shared" si="8"/>
        <v>0.35617525303292086</v>
      </c>
    </row>
    <row r="29" spans="1:16">
      <c r="J29" t="s">
        <v>13</v>
      </c>
      <c r="M29">
        <f>MIN(L28:Q28)</f>
        <v>0.35617525303292086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Q37"/>
  <sheetViews>
    <sheetView topLeftCell="A2" workbookViewId="0">
      <selection activeCell="J34" sqref="J34:Q37"/>
    </sheetView>
  </sheetViews>
  <sheetFormatPr defaultRowHeight="15"/>
  <sheetData>
    <row r="3" spans="1:15">
      <c r="B3" t="s">
        <v>9</v>
      </c>
      <c r="C3" t="s">
        <v>12</v>
      </c>
    </row>
    <row r="4" spans="1:15">
      <c r="B4" s="3" t="s">
        <v>1</v>
      </c>
      <c r="C4" s="1" t="s">
        <v>2</v>
      </c>
      <c r="D4" t="s">
        <v>0</v>
      </c>
      <c r="E4" s="2" t="s">
        <v>5</v>
      </c>
      <c r="F4" t="s">
        <v>3</v>
      </c>
      <c r="G4" t="s">
        <v>7</v>
      </c>
      <c r="H4" s="2" t="s">
        <v>6</v>
      </c>
      <c r="I4" t="s">
        <v>8</v>
      </c>
    </row>
    <row r="5" spans="1:15">
      <c r="B5" t="s">
        <v>10</v>
      </c>
      <c r="C5" s="4">
        <f>25.4*5/16</f>
        <v>7.9375</v>
      </c>
      <c r="D5" s="3">
        <v>8</v>
      </c>
      <c r="E5" s="3">
        <f>25.4*3/8</f>
        <v>9.5249999999999986</v>
      </c>
      <c r="F5" s="3">
        <v>10</v>
      </c>
      <c r="G5" s="3">
        <v>12</v>
      </c>
      <c r="H5" s="3">
        <f>25.4/2</f>
        <v>12.7</v>
      </c>
      <c r="I5" s="3">
        <v>13</v>
      </c>
    </row>
    <row r="6" spans="1:15">
      <c r="B6" s="5">
        <v>200</v>
      </c>
      <c r="D6" s="6">
        <v>5.95</v>
      </c>
      <c r="F6" s="6">
        <v>5.54</v>
      </c>
      <c r="G6" s="6">
        <v>5.64</v>
      </c>
      <c r="I6" s="6"/>
      <c r="L6">
        <f>1000*D6/($B6)</f>
        <v>29.75</v>
      </c>
      <c r="N6">
        <f t="shared" ref="M6:Q6" si="0">1000*F6/($B6)</f>
        <v>27.7</v>
      </c>
      <c r="O6">
        <f t="shared" si="0"/>
        <v>28.2</v>
      </c>
    </row>
    <row r="7" spans="1:15">
      <c r="B7" s="5">
        <v>400</v>
      </c>
      <c r="D7" s="6">
        <v>11.88</v>
      </c>
      <c r="F7" s="6">
        <v>11.3</v>
      </c>
      <c r="G7" s="6">
        <v>11.57</v>
      </c>
      <c r="I7" s="6"/>
      <c r="L7">
        <f t="shared" ref="L7:L31" si="1">1000*D7/($B7)</f>
        <v>29.7</v>
      </c>
      <c r="N7">
        <f t="shared" ref="N7:N31" si="2">1000*F7/($B7)</f>
        <v>28.25</v>
      </c>
      <c r="O7">
        <f t="shared" ref="O7:O31" si="3">1000*G7/($B7)</f>
        <v>28.925000000000001</v>
      </c>
    </row>
    <row r="8" spans="1:15">
      <c r="B8" s="5">
        <v>500</v>
      </c>
      <c r="D8" s="6">
        <v>17.829999999999998</v>
      </c>
      <c r="F8" s="6">
        <v>12.34</v>
      </c>
      <c r="G8" s="6">
        <v>15.67</v>
      </c>
      <c r="I8" s="6"/>
      <c r="L8">
        <f t="shared" si="1"/>
        <v>35.659999999999997</v>
      </c>
      <c r="N8">
        <f t="shared" si="2"/>
        <v>24.68</v>
      </c>
      <c r="O8">
        <f t="shared" si="3"/>
        <v>31.34</v>
      </c>
    </row>
    <row r="9" spans="1:15">
      <c r="B9" s="5">
        <v>1000</v>
      </c>
      <c r="D9" s="6">
        <v>20.41</v>
      </c>
      <c r="F9" s="6">
        <v>24.71</v>
      </c>
      <c r="G9" s="6">
        <v>28.94</v>
      </c>
      <c r="I9" s="6"/>
      <c r="L9">
        <f t="shared" si="1"/>
        <v>20.41</v>
      </c>
      <c r="N9">
        <f t="shared" si="2"/>
        <v>24.71</v>
      </c>
      <c r="O9">
        <f t="shared" si="3"/>
        <v>28.94</v>
      </c>
    </row>
    <row r="10" spans="1:15">
      <c r="B10" s="5">
        <v>1200</v>
      </c>
      <c r="D10" s="6">
        <v>32.68</v>
      </c>
      <c r="G10" s="6">
        <v>32.92</v>
      </c>
      <c r="I10" s="6"/>
      <c r="L10">
        <f t="shared" si="1"/>
        <v>27.233333333333334</v>
      </c>
      <c r="O10">
        <f t="shared" si="3"/>
        <v>27.433333333333334</v>
      </c>
    </row>
    <row r="11" spans="1:15">
      <c r="B11" s="8">
        <v>1500</v>
      </c>
      <c r="G11" s="6">
        <v>41.35</v>
      </c>
      <c r="I11" s="6"/>
      <c r="O11">
        <f t="shared" si="3"/>
        <v>27.566666666666666</v>
      </c>
    </row>
    <row r="12" spans="1:15">
      <c r="B12" s="8">
        <v>2000</v>
      </c>
      <c r="G12" s="6">
        <v>55.14</v>
      </c>
      <c r="I12" s="6"/>
      <c r="O12">
        <f t="shared" si="3"/>
        <v>27.57</v>
      </c>
    </row>
    <row r="14" spans="1:15">
      <c r="A14">
        <v>8</v>
      </c>
      <c r="B14">
        <f>25.4*A14</f>
        <v>203.2</v>
      </c>
      <c r="E14" s="6"/>
      <c r="H14" s="6"/>
    </row>
    <row r="15" spans="1:15">
      <c r="A15">
        <v>9</v>
      </c>
      <c r="B15">
        <f t="shared" ref="B15:B31" si="4">25.4*A15</f>
        <v>228.6</v>
      </c>
      <c r="E15" s="6"/>
      <c r="H15" s="6"/>
    </row>
    <row r="16" spans="1:15">
      <c r="A16">
        <v>10</v>
      </c>
      <c r="B16">
        <f t="shared" si="4"/>
        <v>254</v>
      </c>
      <c r="E16" s="6"/>
      <c r="H16" s="6"/>
    </row>
    <row r="17" spans="1:17">
      <c r="A17">
        <v>12</v>
      </c>
      <c r="B17">
        <f t="shared" si="4"/>
        <v>304.79999999999995</v>
      </c>
      <c r="C17" s="6">
        <v>10.9</v>
      </c>
      <c r="D17" s="6">
        <v>5.71</v>
      </c>
      <c r="E17" s="6">
        <v>15.41</v>
      </c>
      <c r="F17" s="6">
        <v>8.5299999999999994</v>
      </c>
      <c r="G17" s="6">
        <v>12.24</v>
      </c>
      <c r="H17" s="6">
        <v>4.6500000000000004</v>
      </c>
      <c r="I17" s="6">
        <v>14.18</v>
      </c>
      <c r="K17">
        <f t="shared" ref="K7:K31" si="5">1000*C17/($B17)</f>
        <v>35.761154855643049</v>
      </c>
      <c r="L17">
        <f t="shared" si="1"/>
        <v>18.733595800524938</v>
      </c>
      <c r="M17">
        <f t="shared" ref="M7:M31" si="6">1000*E17/($B17)</f>
        <v>50.557742782152239</v>
      </c>
      <c r="N17">
        <f t="shared" si="2"/>
        <v>27.985564304461946</v>
      </c>
      <c r="O17">
        <f t="shared" si="3"/>
        <v>40.157480314960637</v>
      </c>
      <c r="P17">
        <f t="shared" ref="P7:P31" si="7">1000*H17/($B17)</f>
        <v>15.255905511811026</v>
      </c>
      <c r="Q17">
        <f t="shared" ref="Q7:Q31" si="8">1000*I17/($B17)</f>
        <v>46.522309711286098</v>
      </c>
    </row>
    <row r="18" spans="1:17">
      <c r="A18">
        <v>13</v>
      </c>
      <c r="B18">
        <f t="shared" si="4"/>
        <v>330.2</v>
      </c>
      <c r="E18" s="6"/>
      <c r="H18" s="6"/>
    </row>
    <row r="19" spans="1:17">
      <c r="A19">
        <v>15</v>
      </c>
      <c r="B19">
        <f t="shared" si="4"/>
        <v>381</v>
      </c>
      <c r="E19" s="6"/>
      <c r="H19" s="6"/>
    </row>
    <row r="20" spans="1:17">
      <c r="A20">
        <v>16</v>
      </c>
      <c r="B20">
        <f t="shared" si="4"/>
        <v>406.4</v>
      </c>
      <c r="E20" s="6"/>
      <c r="H20" s="6"/>
    </row>
    <row r="21" spans="1:17">
      <c r="A21">
        <v>18</v>
      </c>
      <c r="B21">
        <f t="shared" si="4"/>
        <v>457.2</v>
      </c>
      <c r="E21" s="6"/>
      <c r="H21" s="7"/>
    </row>
    <row r="22" spans="1:17">
      <c r="A22">
        <v>20</v>
      </c>
      <c r="B22">
        <f t="shared" si="4"/>
        <v>508</v>
      </c>
      <c r="E22" s="6"/>
      <c r="H22" s="6"/>
    </row>
    <row r="23" spans="1:17">
      <c r="A23">
        <v>24</v>
      </c>
      <c r="B23">
        <f t="shared" si="4"/>
        <v>609.59999999999991</v>
      </c>
      <c r="E23" s="6"/>
      <c r="H23" s="6"/>
    </row>
    <row r="24" spans="1:17">
      <c r="A24">
        <v>30</v>
      </c>
      <c r="B24">
        <f t="shared" si="4"/>
        <v>762</v>
      </c>
      <c r="E24" s="6"/>
      <c r="H24" s="6"/>
    </row>
    <row r="25" spans="1:17">
      <c r="A25">
        <v>36</v>
      </c>
      <c r="B25">
        <f t="shared" si="4"/>
        <v>914.4</v>
      </c>
      <c r="C25" s="6">
        <v>4.3</v>
      </c>
      <c r="D25" s="6">
        <v>4.88</v>
      </c>
      <c r="E25" s="6">
        <v>5.88</v>
      </c>
      <c r="F25" s="6">
        <v>6.84</v>
      </c>
      <c r="G25" s="6">
        <v>9.67</v>
      </c>
      <c r="H25" s="6">
        <v>8.5299999999999994</v>
      </c>
      <c r="I25" s="6">
        <v>11.03</v>
      </c>
      <c r="K25" s="9">
        <f t="shared" si="5"/>
        <v>4.7025371828521436</v>
      </c>
      <c r="L25" s="9">
        <f t="shared" si="1"/>
        <v>5.3368328958880138</v>
      </c>
      <c r="M25" s="9">
        <f t="shared" si="6"/>
        <v>6.4304461942257216</v>
      </c>
      <c r="N25" s="9">
        <f t="shared" si="2"/>
        <v>7.4803149606299213</v>
      </c>
      <c r="O25" s="9">
        <f t="shared" si="3"/>
        <v>10.575240594925635</v>
      </c>
      <c r="P25">
        <f t="shared" si="7"/>
        <v>9.3285214348206473</v>
      </c>
      <c r="Q25" s="9">
        <f t="shared" si="8"/>
        <v>12.062554680664917</v>
      </c>
    </row>
    <row r="26" spans="1:17">
      <c r="A26">
        <v>42</v>
      </c>
      <c r="B26">
        <f t="shared" si="4"/>
        <v>1066.8</v>
      </c>
      <c r="E26" s="6"/>
      <c r="H26" s="6"/>
    </row>
    <row r="27" spans="1:17">
      <c r="A27">
        <v>48</v>
      </c>
      <c r="B27">
        <f t="shared" si="4"/>
        <v>1219.1999999999998</v>
      </c>
      <c r="E27" s="6"/>
      <c r="H27" s="6"/>
    </row>
    <row r="28" spans="1:17">
      <c r="A28">
        <v>60</v>
      </c>
      <c r="B28">
        <f t="shared" si="4"/>
        <v>1524</v>
      </c>
      <c r="E28" s="6"/>
      <c r="H28" s="6"/>
    </row>
    <row r="29" spans="1:17">
      <c r="A29">
        <v>72</v>
      </c>
      <c r="B29">
        <f t="shared" si="4"/>
        <v>1828.8</v>
      </c>
      <c r="C29" s="6">
        <v>16.100000000000001</v>
      </c>
      <c r="D29" s="6">
        <v>22.84</v>
      </c>
      <c r="E29" s="6">
        <v>22.07</v>
      </c>
      <c r="F29" s="6">
        <v>34.1</v>
      </c>
      <c r="G29" s="6">
        <v>48.95</v>
      </c>
      <c r="H29" s="6">
        <v>15.51</v>
      </c>
      <c r="I29" s="6">
        <v>56.73</v>
      </c>
      <c r="K29">
        <f t="shared" si="5"/>
        <v>8.8035870516185497</v>
      </c>
      <c r="L29">
        <f t="shared" si="1"/>
        <v>12.489063867016624</v>
      </c>
      <c r="M29">
        <f t="shared" si="6"/>
        <v>12.068022747156606</v>
      </c>
      <c r="N29">
        <f t="shared" si="2"/>
        <v>18.646106736657917</v>
      </c>
      <c r="O29">
        <f t="shared" si="3"/>
        <v>26.766185476815398</v>
      </c>
      <c r="P29" s="9">
        <f t="shared" si="7"/>
        <v>8.4809711286089247</v>
      </c>
      <c r="Q29">
        <f t="shared" si="8"/>
        <v>31.020341207349084</v>
      </c>
    </row>
    <row r="30" spans="1:17">
      <c r="A30">
        <v>84</v>
      </c>
      <c r="B30">
        <f t="shared" si="4"/>
        <v>2133.6</v>
      </c>
      <c r="E30" s="6"/>
      <c r="H30" s="6"/>
    </row>
    <row r="31" spans="1:17">
      <c r="A31">
        <v>96</v>
      </c>
      <c r="B31">
        <f t="shared" si="4"/>
        <v>2438.3999999999996</v>
      </c>
      <c r="E31" s="6"/>
      <c r="H31" s="6"/>
      <c r="J31" t="s">
        <v>13</v>
      </c>
      <c r="K31" s="9">
        <f>MIN(K6:K30)</f>
        <v>4.7025371828521436</v>
      </c>
      <c r="L31" s="9">
        <f t="shared" ref="L31:Q31" si="9">MIN(L6:L30)</f>
        <v>5.3368328958880138</v>
      </c>
      <c r="M31">
        <f t="shared" si="9"/>
        <v>6.4304461942257216</v>
      </c>
      <c r="N31">
        <f>MIN(N6:N30)</f>
        <v>7.4803149606299213</v>
      </c>
      <c r="O31">
        <f t="shared" si="9"/>
        <v>10.575240594925635</v>
      </c>
      <c r="P31">
        <f t="shared" si="9"/>
        <v>8.4809711286089247</v>
      </c>
      <c r="Q31">
        <f t="shared" si="9"/>
        <v>12.062554680664917</v>
      </c>
    </row>
    <row r="32" spans="1:17">
      <c r="J32" t="s">
        <v>14</v>
      </c>
      <c r="L32">
        <f>MIN(K31:Q31)</f>
        <v>4.7025371828521436</v>
      </c>
    </row>
    <row r="34" spans="10:17">
      <c r="J34" t="s">
        <v>15</v>
      </c>
      <c r="L34" s="9">
        <f>L31/D$5</f>
        <v>0.66710411198600172</v>
      </c>
      <c r="M34">
        <f t="shared" ref="M34:Q34" si="10">M31/E$5</f>
        <v>0.67511246133603386</v>
      </c>
      <c r="N34">
        <f t="shared" si="10"/>
        <v>0.74803149606299213</v>
      </c>
      <c r="O34">
        <f t="shared" si="10"/>
        <v>0.88127004957713628</v>
      </c>
      <c r="P34">
        <f t="shared" si="10"/>
        <v>0.66779300225267124</v>
      </c>
      <c r="Q34">
        <f t="shared" si="10"/>
        <v>0.92788882158960895</v>
      </c>
    </row>
    <row r="35" spans="10:17">
      <c r="J35" t="s">
        <v>13</v>
      </c>
      <c r="M35">
        <f>MIN(L34:Q34)</f>
        <v>0.66710411198600172</v>
      </c>
    </row>
    <row r="36" spans="10:17">
      <c r="J36" t="s">
        <v>16</v>
      </c>
      <c r="L36">
        <f>L31/(D$5^2)</f>
        <v>8.3388013998250216E-2</v>
      </c>
      <c r="M36">
        <f t="shared" ref="M36:Q36" si="11">M31/(E$5^2)</f>
        <v>7.0877948696696474E-2</v>
      </c>
      <c r="N36">
        <f t="shared" si="11"/>
        <v>7.4803149606299218E-2</v>
      </c>
      <c r="O36">
        <f t="shared" si="11"/>
        <v>7.3439170798094686E-2</v>
      </c>
      <c r="P36" s="9">
        <f t="shared" si="11"/>
        <v>5.2582126161627656E-2</v>
      </c>
      <c r="Q36">
        <f t="shared" si="11"/>
        <v>7.1376063199200687E-2</v>
      </c>
    </row>
    <row r="37" spans="10:17">
      <c r="J37" t="s">
        <v>13</v>
      </c>
      <c r="M37">
        <f>MIN(L36:Q36)</f>
        <v>5.2582126161627656E-2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P30"/>
  <sheetViews>
    <sheetView tabSelected="1" workbookViewId="0">
      <selection activeCell="O36" sqref="O36"/>
    </sheetView>
  </sheetViews>
  <sheetFormatPr defaultRowHeight="15"/>
  <sheetData>
    <row r="3" spans="1:16">
      <c r="B3" t="s">
        <v>11</v>
      </c>
      <c r="C3" t="s">
        <v>12</v>
      </c>
    </row>
    <row r="4" spans="1:16">
      <c r="B4" s="3" t="s">
        <v>1</v>
      </c>
      <c r="C4" s="1" t="s">
        <v>2</v>
      </c>
      <c r="D4" t="s">
        <v>0</v>
      </c>
      <c r="E4" s="2" t="s">
        <v>5</v>
      </c>
      <c r="F4" t="s">
        <v>3</v>
      </c>
      <c r="G4" t="s">
        <v>7</v>
      </c>
      <c r="H4" s="2" t="s">
        <v>6</v>
      </c>
      <c r="I4" t="s">
        <v>8</v>
      </c>
    </row>
    <row r="5" spans="1:16">
      <c r="B5" t="s">
        <v>10</v>
      </c>
      <c r="C5" s="4">
        <f>25.4*5/16</f>
        <v>7.9375</v>
      </c>
      <c r="D5" s="3">
        <v>8</v>
      </c>
      <c r="E5" s="3">
        <f>25.4*3/8</f>
        <v>9.5249999999999986</v>
      </c>
      <c r="F5" s="3">
        <v>10</v>
      </c>
      <c r="G5" s="3">
        <v>12</v>
      </c>
      <c r="H5" s="3">
        <f>25.4/2</f>
        <v>12.7</v>
      </c>
      <c r="I5" s="3">
        <v>13</v>
      </c>
    </row>
    <row r="6" spans="1:16">
      <c r="B6" s="5">
        <v>200</v>
      </c>
      <c r="F6" s="6"/>
      <c r="G6" s="6"/>
      <c r="I6" s="6"/>
    </row>
    <row r="7" spans="1:16">
      <c r="B7" s="5">
        <v>400</v>
      </c>
      <c r="F7" s="6"/>
      <c r="G7" s="6"/>
      <c r="I7" s="6"/>
    </row>
    <row r="8" spans="1:16">
      <c r="B8" s="5">
        <v>600</v>
      </c>
      <c r="F8" s="6"/>
      <c r="G8" s="6"/>
      <c r="I8" s="6"/>
    </row>
    <row r="9" spans="1:16">
      <c r="B9" s="8">
        <v>800</v>
      </c>
      <c r="F9" s="6"/>
      <c r="G9" s="6"/>
      <c r="I9" s="6"/>
    </row>
    <row r="10" spans="1:16">
      <c r="B10" s="5">
        <v>1000</v>
      </c>
      <c r="F10" s="6">
        <v>22.68</v>
      </c>
      <c r="G10" s="6"/>
      <c r="I10" s="6"/>
      <c r="N10" s="9">
        <f t="shared" ref="N6:Q19" si="0">1000*F10/($B10)</f>
        <v>22.68</v>
      </c>
    </row>
    <row r="11" spans="1:16">
      <c r="B11" s="5">
        <v>1200</v>
      </c>
      <c r="F11" s="6"/>
    </row>
    <row r="15" spans="1:16">
      <c r="A15">
        <v>6</v>
      </c>
      <c r="B15">
        <f>25.4*A15</f>
        <v>152.39999999999998</v>
      </c>
      <c r="C15" s="6"/>
      <c r="E15" s="6"/>
    </row>
    <row r="16" spans="1:16">
      <c r="A16">
        <v>12</v>
      </c>
      <c r="B16">
        <f t="shared" ref="B16:B22" si="1">25.4*A16</f>
        <v>304.79999999999995</v>
      </c>
      <c r="C16" s="6">
        <v>11.64</v>
      </c>
      <c r="D16" s="6"/>
      <c r="E16" s="6">
        <v>13.01</v>
      </c>
      <c r="G16" s="6">
        <v>13.29</v>
      </c>
      <c r="H16" s="6">
        <v>12.28</v>
      </c>
      <c r="K16">
        <f t="shared" ref="K15:K16" si="2">1000*C16/($B16)</f>
        <v>38.188976377952763</v>
      </c>
      <c r="M16">
        <f t="shared" ref="M15:M16" si="3">1000*E16/($B16)</f>
        <v>42.683727034120743</v>
      </c>
      <c r="O16">
        <f t="shared" ref="O15:O16" si="4">1000*G16/($B16)</f>
        <v>43.602362204724415</v>
      </c>
      <c r="P16">
        <f t="shared" ref="P15:P16" si="5">1000*H16/($B16)</f>
        <v>40.28871391076116</v>
      </c>
    </row>
    <row r="17" spans="1:16">
      <c r="A17">
        <v>18</v>
      </c>
      <c r="B17">
        <f t="shared" si="1"/>
        <v>457.2</v>
      </c>
      <c r="C17" s="6"/>
      <c r="E17" s="6"/>
      <c r="H17" s="6"/>
    </row>
    <row r="18" spans="1:16">
      <c r="A18">
        <v>24</v>
      </c>
      <c r="B18">
        <f t="shared" si="1"/>
        <v>609.59999999999991</v>
      </c>
      <c r="C18" s="6"/>
      <c r="E18" s="6"/>
      <c r="H18" s="6"/>
    </row>
    <row r="19" spans="1:16">
      <c r="A19">
        <v>36</v>
      </c>
      <c r="B19">
        <f t="shared" si="1"/>
        <v>914.4</v>
      </c>
      <c r="C19" s="6">
        <v>18.77</v>
      </c>
      <c r="E19" s="6">
        <v>19.54</v>
      </c>
      <c r="F19" s="6">
        <v>26.86</v>
      </c>
      <c r="G19" s="6">
        <v>33.22</v>
      </c>
      <c r="H19" s="6">
        <v>30.24</v>
      </c>
      <c r="K19">
        <f t="shared" ref="K17:K29" si="6">1000*C19/($B19)</f>
        <v>20.527121609798776</v>
      </c>
      <c r="M19">
        <f t="shared" ref="L7:Q29" si="7">1000*E19/($B19)</f>
        <v>21.369203849518811</v>
      </c>
      <c r="N19">
        <f t="shared" si="0"/>
        <v>29.374453193350831</v>
      </c>
      <c r="O19">
        <f t="shared" si="0"/>
        <v>36.329833770778656</v>
      </c>
      <c r="P19">
        <f t="shared" si="0"/>
        <v>33.070866141732282</v>
      </c>
    </row>
    <row r="20" spans="1:16">
      <c r="A20">
        <v>48</v>
      </c>
      <c r="B20">
        <f t="shared" si="1"/>
        <v>1219.1999999999998</v>
      </c>
      <c r="E20" s="6"/>
      <c r="H20" s="6"/>
    </row>
    <row r="21" spans="1:16">
      <c r="E21" s="6"/>
      <c r="H21" s="6"/>
    </row>
    <row r="22" spans="1:16">
      <c r="A22">
        <v>72</v>
      </c>
      <c r="B22">
        <f t="shared" si="1"/>
        <v>1828.8</v>
      </c>
      <c r="C22" s="6">
        <v>25.45</v>
      </c>
      <c r="D22" s="6">
        <v>35.58</v>
      </c>
      <c r="E22" s="6">
        <v>30.03</v>
      </c>
      <c r="F22" s="6">
        <v>44.76</v>
      </c>
      <c r="G22" s="6">
        <v>55.36</v>
      </c>
      <c r="H22" s="6">
        <v>46.74</v>
      </c>
      <c r="K22" s="9">
        <f t="shared" ref="K20:K22" si="8">1000*C22/($B22)</f>
        <v>13.916229221347331</v>
      </c>
      <c r="L22" s="9">
        <f t="shared" ref="L20:L22" si="9">1000*D22/($B22)</f>
        <v>19.455380577427821</v>
      </c>
      <c r="M22" s="9">
        <f t="shared" ref="M20:M22" si="10">1000*E22/($B22)</f>
        <v>16.420603674540683</v>
      </c>
      <c r="N22">
        <f t="shared" ref="N20:N22" si="11">1000*F22/($B22)</f>
        <v>24.475065616797902</v>
      </c>
      <c r="O22" s="9">
        <f t="shared" ref="O20:O22" si="12">1000*G22/($B22)</f>
        <v>30.271216097987754</v>
      </c>
      <c r="P22" s="9">
        <f t="shared" ref="P20:P22" si="13">1000*H22/($B22)</f>
        <v>25.557742782152232</v>
      </c>
    </row>
    <row r="24" spans="1:16">
      <c r="J24" t="s">
        <v>13</v>
      </c>
      <c r="K24" s="9">
        <f>MIN(K6:K23)</f>
        <v>13.916229221347331</v>
      </c>
      <c r="L24">
        <f t="shared" ref="L24:P24" si="14">MIN(L6:L23)</f>
        <v>19.455380577427821</v>
      </c>
      <c r="M24">
        <f t="shared" si="14"/>
        <v>16.420603674540683</v>
      </c>
      <c r="N24">
        <f t="shared" si="14"/>
        <v>22.68</v>
      </c>
      <c r="O24">
        <f t="shared" si="14"/>
        <v>30.271216097987754</v>
      </c>
      <c r="P24">
        <f t="shared" si="14"/>
        <v>25.557742782152232</v>
      </c>
    </row>
    <row r="25" spans="1:16">
      <c r="J25" t="s">
        <v>14</v>
      </c>
      <c r="L25" s="9">
        <f>MIN(K24:P24)</f>
        <v>13.916229221347331</v>
      </c>
    </row>
    <row r="27" spans="1:16">
      <c r="J27" t="s">
        <v>15</v>
      </c>
      <c r="L27" s="11">
        <f>L24/D$5</f>
        <v>2.4319225721784776</v>
      </c>
      <c r="M27" s="9">
        <f t="shared" ref="M27:Q27" si="15">M24/E$5</f>
        <v>1.7239478923402294</v>
      </c>
      <c r="N27">
        <f t="shared" si="15"/>
        <v>2.2679999999999998</v>
      </c>
      <c r="O27">
        <f t="shared" si="15"/>
        <v>2.5226013414989796</v>
      </c>
      <c r="P27">
        <f t="shared" si="15"/>
        <v>2.01242069150805</v>
      </c>
    </row>
    <row r="28" spans="1:16">
      <c r="J28" t="s">
        <v>13</v>
      </c>
      <c r="M28">
        <f>MIN(L27:Q27)</f>
        <v>1.7239478923402294</v>
      </c>
    </row>
    <row r="29" spans="1:16">
      <c r="J29" t="s">
        <v>16</v>
      </c>
      <c r="L29">
        <f>L24/(D$5^2)</f>
        <v>0.3039903215223097</v>
      </c>
      <c r="M29">
        <f t="shared" ref="M29:Q29" si="16">M24/(E$5^2)</f>
        <v>0.18099190470763565</v>
      </c>
      <c r="N29">
        <f t="shared" si="16"/>
        <v>0.2268</v>
      </c>
      <c r="O29">
        <f t="shared" si="16"/>
        <v>0.21021677845824829</v>
      </c>
      <c r="P29" s="9">
        <f t="shared" si="16"/>
        <v>0.15845832216598818</v>
      </c>
    </row>
    <row r="30" spans="1:16">
      <c r="J30" t="s">
        <v>13</v>
      </c>
      <c r="M30">
        <f>MIN(L29:Q29)</f>
        <v>0.15845832216598818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Shafts</vt:lpstr>
      <vt:lpstr>Stainless Shafts</vt:lpstr>
      <vt:lpstr>Rods</vt:lpstr>
      <vt:lpstr>Stainless Rods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2010-10-11T19:03:07Z</dcterms:created>
  <dcterms:modified xsi:type="dcterms:W3CDTF">2010-10-14T17:07:14Z</dcterms:modified>
</cp:coreProperties>
</file>